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2026 DEBV\Censo Escolar\Inicial\2026\FORMULARIOS\"/>
    </mc:Choice>
  </mc:AlternateContent>
  <xr:revisionPtr revIDLastSave="0" documentId="13_ncr:1_{53C053C8-5640-4C9D-8E41-33DC5293C343}" xr6:coauthVersionLast="47" xr6:coauthVersionMax="47" xr10:uidLastSave="{00000000-0000-0000-0000-000000000000}"/>
  <workbookProtection workbookAlgorithmName="SHA-512" workbookHashValue="C1tDyF6dP+lVApITtO4NDD+cpSkNb1nhCweG6zE/JaGQN9X4JLhRFPJEDFwNq4nySoBzSLaFlTQvA0LrOko3xw==" workbookSaltValue="W9Ue2Q8kqpkObKb4QWY2Qg==" workbookSpinCount="100000" lockStructure="1"/>
  <bookViews>
    <workbookView xWindow="28692" yWindow="-108" windowWidth="29016" windowHeight="15696" tabRatio="792" firstSheet="4" activeTab="5" xr2:uid="{00000000-000D-0000-FFFF-FFFF00000000}"/>
  </bookViews>
  <sheets>
    <sheet name="Hoja2" sheetId="85" state="hidden" r:id="rId1"/>
    <sheet name="Hoja1" sheetId="88" state="hidden" r:id="rId2"/>
    <sheet name="Preescolar" sheetId="84" state="hidden" r:id="rId3"/>
    <sheet name="ubicacion" sheetId="87" state="hidden" r:id="rId4"/>
    <sheet name="-Nuevos o Reaperturas-" sheetId="86" r:id="rId5"/>
    <sheet name="Datos del Centro o Servicio" sheetId="12" r:id="rId6"/>
    <sheet name="CUADRO 1" sheetId="18" r:id="rId7"/>
    <sheet name="CUADRO 2" sheetId="31" r:id="rId8"/>
    <sheet name="CUADRO 3" sheetId="65" r:id="rId9"/>
    <sheet name="CUADRO 4" sheetId="66" r:id="rId10"/>
    <sheet name="CUADRO 5" sheetId="67" r:id="rId11"/>
    <sheet name="CUADRO 6" sheetId="52" r:id="rId12"/>
    <sheet name="CUADRO 7" sheetId="32" r:id="rId13"/>
    <sheet name="CUADRO 8" sheetId="58" r:id="rId14"/>
    <sheet name="CUADRO 9" sheetId="80" r:id="rId15"/>
    <sheet name="CUADRO 10" sheetId="81" r:id="rId16"/>
    <sheet name="CUADRO 11" sheetId="83" r:id="rId17"/>
    <sheet name="CUADRO 12" sheetId="82" r:id="rId18"/>
  </sheets>
  <definedNames>
    <definedName name="_xlnm._FilterDatabase" localSheetId="1" hidden="1">Hoja1!$A$1:$H$515</definedName>
    <definedName name="_xlnm._FilterDatabase" localSheetId="0" hidden="1">Hoja2!$A$3:$B$3275</definedName>
    <definedName name="_xlnm._FilterDatabase" localSheetId="2" hidden="1">Preescolar!$F$1:$AN$3872</definedName>
    <definedName name="AGUIRRE">ubicacion!$AI$3:$AI$8</definedName>
    <definedName name="ALAJUELA">ubicacion!$U$3:$U$12</definedName>
    <definedName name="_xlnm.Print_Area" localSheetId="6">'CUADRO 1'!$C$1:$K$20</definedName>
    <definedName name="_xlnm.Print_Area" localSheetId="15">'CUADRO 10'!$C$1:$H$36</definedName>
    <definedName name="_xlnm.Print_Area" localSheetId="16">'CUADRO 11'!$C$1:$G$19</definedName>
    <definedName name="_xlnm.Print_Area" localSheetId="17">'CUADRO 12'!$C$1:$M$18</definedName>
    <definedName name="_xlnm.Print_Area" localSheetId="7">'CUADRO 2'!$C$1:$U$31</definedName>
    <definedName name="_xlnm.Print_Area" localSheetId="8">'CUADRO 3'!$C$1:$I$45</definedName>
    <definedName name="_xlnm.Print_Area" localSheetId="9">'CUADRO 4'!$C$1:$N$41</definedName>
    <definedName name="_xlnm.Print_Area" localSheetId="10">'CUADRO 5'!$C$1:$I$30</definedName>
    <definedName name="_xlnm.Print_Area" localSheetId="11">'CUADRO 6'!$C$1:$J$24</definedName>
    <definedName name="_xlnm.Print_Area" localSheetId="12">'CUADRO 7'!$C$1:$K$64</definedName>
    <definedName name="_xlnm.Print_Area" localSheetId="13">'CUADRO 8'!$C$1:$O$39</definedName>
    <definedName name="_xlnm.Print_Area" localSheetId="14">'CUADRO 9'!$D$1:$G$64</definedName>
    <definedName name="_xlnm.Print_Area" localSheetId="5">'Datos del Centro o Servicio'!$C$1:$F$41</definedName>
    <definedName name="_xlnm.Print_Area" localSheetId="4">'-Nuevos o Reaperturas-'!$C$1:$F$41</definedName>
    <definedName name="CAÑAS">ubicacion!$AF$3:$AF$7</definedName>
    <definedName name="CARTAGO">ubicacion!$Y$3:$Y$10</definedName>
    <definedName name="COTO">ubicacion!$AH$3:$AH$16</definedName>
    <definedName name="DESAMPARADOS">ubicacion!$Q$3:$Q$9</definedName>
    <definedName name="GRANDE_DE_TERRABA">ubicacion!$AJ$3:$AJ$16</definedName>
    <definedName name="GUAPILES">ubicacion!$AM$3:$AM$10</definedName>
    <definedName name="HEREDIA">ubicacion!$AA$3:$AA$9</definedName>
    <definedName name="LIBERIA">ubicacion!$AC$3:$AC$7</definedName>
    <definedName name="LIMON">ubicacion!$AL$3:$AL$11</definedName>
    <definedName name="LOS_SANTOS">ubicacion!$T$3:$T$5</definedName>
    <definedName name="marca">ubicacion!$H$6</definedName>
    <definedName name="NICOYA">ubicacion!$AD$3:$AD$10</definedName>
    <definedName name="OCCIDENTE">ubicacion!$V$3:$V$11</definedName>
    <definedName name="PENINSULAR">ubicacion!$AK$3:$AK$6</definedName>
    <definedName name="PEREZ_ZELEDON">ubicacion!$S$3:$S$12</definedName>
    <definedName name="prov">ubicacion!$A$1:$B$493</definedName>
    <definedName name="PUNTARENAS">ubicacion!$AG$3:$AG$10</definedName>
    <definedName name="PURISCAL">ubicacion!$R$3:$R$9</definedName>
    <definedName name="REGION">ubicacion!$K$3:$K$29</definedName>
    <definedName name="SAN_CARLOS">ubicacion!$W$3:$W$14</definedName>
    <definedName name="SAN_JOSE_CENTRAL">ubicacion!$N$3:$N$8</definedName>
    <definedName name="SAN_JOSE_NORTE">ubicacion!$O$3:$O$8</definedName>
    <definedName name="SAN_JOSE_OESTE">ubicacion!$P$3:$P$7</definedName>
    <definedName name="SANTA_CRUZ">ubicacion!$AE$3:$AE$9</definedName>
    <definedName name="SARAPIQUI">ubicacion!$AB$3:$AB$7</definedName>
    <definedName name="sino">ubicacion!$H$2:$H$3</definedName>
    <definedName name="sino1">'CUADRO 9'!$I$5:$I$7</definedName>
    <definedName name="SULA">ubicacion!$AN$3:$AN$8</definedName>
    <definedName name="TURRIALBA">ubicacion!$Z$3:$Z$11</definedName>
    <definedName name="ubic">ubicacion!$D$1:$D$493</definedName>
    <definedName name="ubicac">ubicacion!$D$1:$E$493</definedName>
    <definedName name="ZONA_NORTE_NORTE">ubicacion!$X$3:$X$12</definedName>
  </definedNames>
  <calcPr calcId="191029"/>
  <pivotCaches>
    <pivotCache cacheId="16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2" i="84" l="1"/>
  <c r="E35" i="86" l="1"/>
  <c r="F20" i="31"/>
  <c r="E20" i="31"/>
  <c r="D20" i="31"/>
  <c r="G12" i="18" l="1"/>
  <c r="G11" i="18"/>
  <c r="G10" i="18"/>
  <c r="G9" i="18"/>
  <c r="G8" i="18"/>
  <c r="G7" i="18"/>
  <c r="I6" i="18"/>
  <c r="I5" i="18" s="1"/>
  <c r="H6" i="18"/>
  <c r="G6" i="18" s="1"/>
  <c r="G5" i="18" s="1"/>
  <c r="M8" i="31"/>
  <c r="M9" i="31"/>
  <c r="M10" i="31"/>
  <c r="H5" i="18" l="1"/>
  <c r="B3" i="52"/>
  <c r="B4" i="52"/>
  <c r="B5" i="52" s="1"/>
  <c r="B6" i="52" s="1"/>
  <c r="B7" i="52" s="1"/>
  <c r="B8" i="52" s="1"/>
  <c r="B9" i="52" s="1"/>
  <c r="B10" i="52" s="1"/>
  <c r="B11" i="52" s="1"/>
  <c r="B12" i="52" s="1"/>
  <c r="B13" i="52" s="1"/>
  <c r="B14" i="52" s="1"/>
  <c r="B15" i="52" s="1"/>
  <c r="B16" i="52" s="1"/>
  <c r="B17" i="52" s="1"/>
  <c r="B18" i="52" s="1"/>
  <c r="B19" i="52" s="1"/>
  <c r="B20" i="52" s="1"/>
  <c r="F29" i="32" l="1"/>
  <c r="F29" i="65"/>
  <c r="H4" i="88"/>
  <c r="H5" i="88"/>
  <c r="H6" i="88"/>
  <c r="H7" i="88"/>
  <c r="H8" i="88"/>
  <c r="H9" i="88"/>
  <c r="H10" i="88"/>
  <c r="H11" i="88"/>
  <c r="H12" i="88"/>
  <c r="H13" i="88"/>
  <c r="H14" i="88"/>
  <c r="H15" i="88"/>
  <c r="H16" i="88"/>
  <c r="H17" i="88"/>
  <c r="H18" i="88"/>
  <c r="H19" i="88"/>
  <c r="H20" i="88"/>
  <c r="H21" i="88"/>
  <c r="H22" i="88"/>
  <c r="H23" i="88"/>
  <c r="H24" i="88"/>
  <c r="H25" i="88"/>
  <c r="H26" i="88"/>
  <c r="H27" i="88"/>
  <c r="H28" i="88"/>
  <c r="H29" i="88"/>
  <c r="H30" i="88"/>
  <c r="H31" i="88"/>
  <c r="H32" i="88"/>
  <c r="H33" i="88"/>
  <c r="H34" i="88"/>
  <c r="H35" i="88"/>
  <c r="H36" i="88"/>
  <c r="H37" i="88"/>
  <c r="H38" i="88"/>
  <c r="H39" i="88"/>
  <c r="H40" i="88"/>
  <c r="H41" i="88"/>
  <c r="H42" i="88"/>
  <c r="H43" i="88"/>
  <c r="H44" i="88"/>
  <c r="H45" i="88"/>
  <c r="H46" i="88"/>
  <c r="H47" i="88"/>
  <c r="H48" i="88"/>
  <c r="H49" i="88"/>
  <c r="H50" i="88"/>
  <c r="H51" i="88"/>
  <c r="H52" i="88"/>
  <c r="H53" i="88"/>
  <c r="H54" i="88"/>
  <c r="H55" i="88"/>
  <c r="H56" i="88"/>
  <c r="H57" i="88"/>
  <c r="H58" i="88"/>
  <c r="H59" i="88"/>
  <c r="H60" i="88"/>
  <c r="H61" i="88"/>
  <c r="H62" i="88"/>
  <c r="H63" i="88"/>
  <c r="H64" i="88"/>
  <c r="H65" i="88"/>
  <c r="H66" i="88"/>
  <c r="H67" i="88"/>
  <c r="H68" i="88"/>
  <c r="H69" i="88"/>
  <c r="H70" i="88"/>
  <c r="H71" i="88"/>
  <c r="H72" i="88"/>
  <c r="H73" i="88"/>
  <c r="H74" i="88"/>
  <c r="H75" i="88"/>
  <c r="H76" i="88"/>
  <c r="H77" i="88"/>
  <c r="H78" i="88"/>
  <c r="H79" i="88"/>
  <c r="H80" i="88"/>
  <c r="H81" i="88"/>
  <c r="H82" i="88"/>
  <c r="H83" i="88"/>
  <c r="H84" i="88"/>
  <c r="H85" i="88"/>
  <c r="H86" i="88"/>
  <c r="H87" i="88"/>
  <c r="H88" i="88"/>
  <c r="H89" i="88"/>
  <c r="H90" i="88"/>
  <c r="H91" i="88"/>
  <c r="H92" i="88"/>
  <c r="H93" i="88"/>
  <c r="H94" i="88"/>
  <c r="H95" i="88"/>
  <c r="H96" i="88"/>
  <c r="H97" i="88"/>
  <c r="H98" i="88"/>
  <c r="H99" i="88"/>
  <c r="H100" i="88"/>
  <c r="H101" i="88"/>
  <c r="H102" i="88"/>
  <c r="H103" i="88"/>
  <c r="H104" i="88"/>
  <c r="H105" i="88"/>
  <c r="H106" i="88"/>
  <c r="H107" i="88"/>
  <c r="H108" i="88"/>
  <c r="H109" i="88"/>
  <c r="H110" i="88"/>
  <c r="H111" i="88"/>
  <c r="H112" i="88"/>
  <c r="H113" i="88"/>
  <c r="H114" i="88"/>
  <c r="H115" i="88"/>
  <c r="H116" i="88"/>
  <c r="H117" i="88"/>
  <c r="H118" i="88"/>
  <c r="H119" i="88"/>
  <c r="H120" i="88"/>
  <c r="H121" i="88"/>
  <c r="H122" i="88"/>
  <c r="H123" i="88"/>
  <c r="H124" i="88"/>
  <c r="H125" i="88"/>
  <c r="H126" i="88"/>
  <c r="H127" i="88"/>
  <c r="H128" i="88"/>
  <c r="H129" i="88"/>
  <c r="H130" i="88"/>
  <c r="H131" i="88"/>
  <c r="H132" i="88"/>
  <c r="H133" i="88"/>
  <c r="H134" i="88"/>
  <c r="H135" i="88"/>
  <c r="H136" i="88"/>
  <c r="H137" i="88"/>
  <c r="H138" i="88"/>
  <c r="H139" i="88"/>
  <c r="H140" i="88"/>
  <c r="H141" i="88"/>
  <c r="H142" i="88"/>
  <c r="H143" i="88"/>
  <c r="H144" i="88"/>
  <c r="H145" i="88"/>
  <c r="H146" i="88"/>
  <c r="H147" i="88"/>
  <c r="H148" i="88"/>
  <c r="H149" i="88"/>
  <c r="H150" i="88"/>
  <c r="H151" i="88"/>
  <c r="H152" i="88"/>
  <c r="H153" i="88"/>
  <c r="H154" i="88"/>
  <c r="H155" i="88"/>
  <c r="H156" i="88"/>
  <c r="H157" i="88"/>
  <c r="H158" i="88"/>
  <c r="H159" i="88"/>
  <c r="H160" i="88"/>
  <c r="H161" i="88"/>
  <c r="H162" i="88"/>
  <c r="H163" i="88"/>
  <c r="H164" i="88"/>
  <c r="H165" i="88"/>
  <c r="H166" i="88"/>
  <c r="H167" i="88"/>
  <c r="H168" i="88"/>
  <c r="H169" i="88"/>
  <c r="H170" i="88"/>
  <c r="H171" i="88"/>
  <c r="H172" i="88"/>
  <c r="H173" i="88"/>
  <c r="H174" i="88"/>
  <c r="H175" i="88"/>
  <c r="H176" i="88"/>
  <c r="H177" i="88"/>
  <c r="H178" i="88"/>
  <c r="H179" i="88"/>
  <c r="H180" i="88"/>
  <c r="H181" i="88"/>
  <c r="H182" i="88"/>
  <c r="H183" i="88"/>
  <c r="H184" i="88"/>
  <c r="H185" i="88"/>
  <c r="H186" i="88"/>
  <c r="H187" i="88"/>
  <c r="H188" i="88"/>
  <c r="H189" i="88"/>
  <c r="H190" i="88"/>
  <c r="H191" i="88"/>
  <c r="H192" i="88"/>
  <c r="H193" i="88"/>
  <c r="H194" i="88"/>
  <c r="H195" i="88"/>
  <c r="H196" i="88"/>
  <c r="H197" i="88"/>
  <c r="H198" i="88"/>
  <c r="H199" i="88"/>
  <c r="H200" i="88"/>
  <c r="H201" i="88"/>
  <c r="H202" i="88"/>
  <c r="H203" i="88"/>
  <c r="H204" i="88"/>
  <c r="H205" i="88"/>
  <c r="H206" i="88"/>
  <c r="H207" i="88"/>
  <c r="H208" i="88"/>
  <c r="H209" i="88"/>
  <c r="H210" i="88"/>
  <c r="H211" i="88"/>
  <c r="H212" i="88"/>
  <c r="H213" i="88"/>
  <c r="H214" i="88"/>
  <c r="H215" i="88"/>
  <c r="H216" i="88"/>
  <c r="H217" i="88"/>
  <c r="H218" i="88"/>
  <c r="H219" i="88"/>
  <c r="H220" i="88"/>
  <c r="H221" i="88"/>
  <c r="H222" i="88"/>
  <c r="H223" i="88"/>
  <c r="H224" i="88"/>
  <c r="H225" i="88"/>
  <c r="H226" i="88"/>
  <c r="H227" i="88"/>
  <c r="H228" i="88"/>
  <c r="H229" i="88"/>
  <c r="H230" i="88"/>
  <c r="H231" i="88"/>
  <c r="H232" i="88"/>
  <c r="H233" i="88"/>
  <c r="H234" i="88"/>
  <c r="H235" i="88"/>
  <c r="H236" i="88"/>
  <c r="H237" i="88"/>
  <c r="H238" i="88"/>
  <c r="H239" i="88"/>
  <c r="H240" i="88"/>
  <c r="H241" i="88"/>
  <c r="H242" i="88"/>
  <c r="H243" i="88"/>
  <c r="H244" i="88"/>
  <c r="H245" i="88"/>
  <c r="H246" i="88"/>
  <c r="H247" i="88"/>
  <c r="H248" i="88"/>
  <c r="H249" i="88"/>
  <c r="H250" i="88"/>
  <c r="H251" i="88"/>
  <c r="H252" i="88"/>
  <c r="H253" i="88"/>
  <c r="H254" i="88"/>
  <c r="H255" i="88"/>
  <c r="H256" i="88"/>
  <c r="H257" i="88"/>
  <c r="H258" i="88"/>
  <c r="H259" i="88"/>
  <c r="H260" i="88"/>
  <c r="H261" i="88"/>
  <c r="H262" i="88"/>
  <c r="H263" i="88"/>
  <c r="H264" i="88"/>
  <c r="H265" i="88"/>
  <c r="H266" i="88"/>
  <c r="H267" i="88"/>
  <c r="H268" i="88"/>
  <c r="H269" i="88"/>
  <c r="H270" i="88"/>
  <c r="H271" i="88"/>
  <c r="H272" i="88"/>
  <c r="H273" i="88"/>
  <c r="H274" i="88"/>
  <c r="H275" i="88"/>
  <c r="H276" i="88"/>
  <c r="H277" i="88"/>
  <c r="H278" i="88"/>
  <c r="H279" i="88"/>
  <c r="H280" i="88"/>
  <c r="H281" i="88"/>
  <c r="H282" i="88"/>
  <c r="H283" i="88"/>
  <c r="H284" i="88"/>
  <c r="H285" i="88"/>
  <c r="H286" i="88"/>
  <c r="H287" i="88"/>
  <c r="H288" i="88"/>
  <c r="H289" i="88"/>
  <c r="H290" i="88"/>
  <c r="H291" i="88"/>
  <c r="H292" i="88"/>
  <c r="H293" i="88"/>
  <c r="H294" i="88"/>
  <c r="H295" i="88"/>
  <c r="H296" i="88"/>
  <c r="H297" i="88"/>
  <c r="H298" i="88"/>
  <c r="H299" i="88"/>
  <c r="H300" i="88"/>
  <c r="H301" i="88"/>
  <c r="H302" i="88"/>
  <c r="H303" i="88"/>
  <c r="H304" i="88"/>
  <c r="H305" i="88"/>
  <c r="H306" i="88"/>
  <c r="H307" i="88"/>
  <c r="H308" i="88"/>
  <c r="H309" i="88"/>
  <c r="H310" i="88"/>
  <c r="H311" i="88"/>
  <c r="H312" i="88"/>
  <c r="H313" i="88"/>
  <c r="H314" i="88"/>
  <c r="H315" i="88"/>
  <c r="H316" i="88"/>
  <c r="H317" i="88"/>
  <c r="H318" i="88"/>
  <c r="H319" i="88"/>
  <c r="H320" i="88"/>
  <c r="H321" i="88"/>
  <c r="H322" i="88"/>
  <c r="H323" i="88"/>
  <c r="H324" i="88"/>
  <c r="H325" i="88"/>
  <c r="H326" i="88"/>
  <c r="H327" i="88"/>
  <c r="H328" i="88"/>
  <c r="H329" i="88"/>
  <c r="H330" i="88"/>
  <c r="H331" i="88"/>
  <c r="H332" i="88"/>
  <c r="H333" i="88"/>
  <c r="H334" i="88"/>
  <c r="H335" i="88"/>
  <c r="H336" i="88"/>
  <c r="H337" i="88"/>
  <c r="H338" i="88"/>
  <c r="H339" i="88"/>
  <c r="H340" i="88"/>
  <c r="H341" i="88"/>
  <c r="H342" i="88"/>
  <c r="H343" i="88"/>
  <c r="H344" i="88"/>
  <c r="H345" i="88"/>
  <c r="H346" i="88"/>
  <c r="H347" i="88"/>
  <c r="H348" i="88"/>
  <c r="H349" i="88"/>
  <c r="H350" i="88"/>
  <c r="H351" i="88"/>
  <c r="H352" i="88"/>
  <c r="H353" i="88"/>
  <c r="H354" i="88"/>
  <c r="H355" i="88"/>
  <c r="H356" i="88"/>
  <c r="H357" i="88"/>
  <c r="H358" i="88"/>
  <c r="H359" i="88"/>
  <c r="H360" i="88"/>
  <c r="H361" i="88"/>
  <c r="H362" i="88"/>
  <c r="H363" i="88"/>
  <c r="H364" i="88"/>
  <c r="H365" i="88"/>
  <c r="H366" i="88"/>
  <c r="H367" i="88"/>
  <c r="H368" i="88"/>
  <c r="H369" i="88"/>
  <c r="H370" i="88"/>
  <c r="H371" i="88"/>
  <c r="H372" i="88"/>
  <c r="H373" i="88"/>
  <c r="H374" i="88"/>
  <c r="H375" i="88"/>
  <c r="H376" i="88"/>
  <c r="H377" i="88"/>
  <c r="H378" i="88"/>
  <c r="H379" i="88"/>
  <c r="H380" i="88"/>
  <c r="H381" i="88"/>
  <c r="H382" i="88"/>
  <c r="H383" i="88"/>
  <c r="H384" i="88"/>
  <c r="H385" i="88"/>
  <c r="H386" i="88"/>
  <c r="H387" i="88"/>
  <c r="H388" i="88"/>
  <c r="H389" i="88"/>
  <c r="H390" i="88"/>
  <c r="H391" i="88"/>
  <c r="H392" i="88"/>
  <c r="H393" i="88"/>
  <c r="H394" i="88"/>
  <c r="H395" i="88"/>
  <c r="H396" i="88"/>
  <c r="H397" i="88"/>
  <c r="H398" i="88"/>
  <c r="H399" i="88"/>
  <c r="H400" i="88"/>
  <c r="H401" i="88"/>
  <c r="H402" i="88"/>
  <c r="H403" i="88"/>
  <c r="H404" i="88"/>
  <c r="H405" i="88"/>
  <c r="H406" i="88"/>
  <c r="H407" i="88"/>
  <c r="H408" i="88"/>
  <c r="H409" i="88"/>
  <c r="H410" i="88"/>
  <c r="H411" i="88"/>
  <c r="H412" i="88"/>
  <c r="H413" i="88"/>
  <c r="H414" i="88"/>
  <c r="H415" i="88"/>
  <c r="H416" i="88"/>
  <c r="H417" i="88"/>
  <c r="H418" i="88"/>
  <c r="H419" i="88"/>
  <c r="H420" i="88"/>
  <c r="H421" i="88"/>
  <c r="H422" i="88"/>
  <c r="H423" i="88"/>
  <c r="H424" i="88"/>
  <c r="H425" i="88"/>
  <c r="H426" i="88"/>
  <c r="H427" i="88"/>
  <c r="H428" i="88"/>
  <c r="H429" i="88"/>
  <c r="H430" i="88"/>
  <c r="H431" i="88"/>
  <c r="H432" i="88"/>
  <c r="H433" i="88"/>
  <c r="H434" i="88"/>
  <c r="H435" i="88"/>
  <c r="H436" i="88"/>
  <c r="H437" i="88"/>
  <c r="H438" i="88"/>
  <c r="H439" i="88"/>
  <c r="H440" i="88"/>
  <c r="H441" i="88"/>
  <c r="H442" i="88"/>
  <c r="H443" i="88"/>
  <c r="H444" i="88"/>
  <c r="H445" i="88"/>
  <c r="H446" i="88"/>
  <c r="H447" i="88"/>
  <c r="H448" i="88"/>
  <c r="H449" i="88"/>
  <c r="H450" i="88"/>
  <c r="H451" i="88"/>
  <c r="H452" i="88"/>
  <c r="H453" i="88"/>
  <c r="H454" i="88"/>
  <c r="H455" i="88"/>
  <c r="H456" i="88"/>
  <c r="H457" i="88"/>
  <c r="H458" i="88"/>
  <c r="H459" i="88"/>
  <c r="H460" i="88"/>
  <c r="H461" i="88"/>
  <c r="H462" i="88"/>
  <c r="H463" i="88"/>
  <c r="H464" i="88"/>
  <c r="H465" i="88"/>
  <c r="H466" i="88"/>
  <c r="H467" i="88"/>
  <c r="H468" i="88"/>
  <c r="H469" i="88"/>
  <c r="H470" i="88"/>
  <c r="H471" i="88"/>
  <c r="H472" i="88"/>
  <c r="H473" i="88"/>
  <c r="H474" i="88"/>
  <c r="H475" i="88"/>
  <c r="H476" i="88"/>
  <c r="H477" i="88"/>
  <c r="H478" i="88"/>
  <c r="H479" i="88"/>
  <c r="H480" i="88"/>
  <c r="H481" i="88"/>
  <c r="H482" i="88"/>
  <c r="H483" i="88"/>
  <c r="H484" i="88"/>
  <c r="H485" i="88"/>
  <c r="H486" i="88"/>
  <c r="H487" i="88"/>
  <c r="H488" i="88"/>
  <c r="H489" i="88"/>
  <c r="H490" i="88"/>
  <c r="H491" i="88"/>
  <c r="H492" i="88"/>
  <c r="H493" i="88"/>
  <c r="H494" i="88"/>
  <c r="H495" i="88"/>
  <c r="H496" i="88"/>
  <c r="H497" i="88"/>
  <c r="H498" i="88"/>
  <c r="H499" i="88"/>
  <c r="H500" i="88"/>
  <c r="H501" i="88"/>
  <c r="H502" i="88"/>
  <c r="H503" i="88"/>
  <c r="H504" i="88"/>
  <c r="H505" i="88"/>
  <c r="H506" i="88"/>
  <c r="H507" i="88"/>
  <c r="H508" i="88"/>
  <c r="H509" i="88"/>
  <c r="H510" i="88"/>
  <c r="H511" i="88"/>
  <c r="H512" i="88"/>
  <c r="H513" i="88"/>
  <c r="H514" i="88"/>
  <c r="H515" i="88"/>
  <c r="H3" i="88"/>
  <c r="A515" i="88"/>
  <c r="A514" i="88"/>
  <c r="A513" i="88"/>
  <c r="A512" i="88"/>
  <c r="A511" i="88"/>
  <c r="A510" i="88"/>
  <c r="A509" i="88"/>
  <c r="A508" i="88"/>
  <c r="A507" i="88"/>
  <c r="A506" i="88"/>
  <c r="A505" i="88"/>
  <c r="A504" i="88"/>
  <c r="A503" i="88"/>
  <c r="A502" i="88"/>
  <c r="A501" i="88"/>
  <c r="A500" i="88"/>
  <c r="A499" i="88"/>
  <c r="A498" i="88"/>
  <c r="A497" i="88"/>
  <c r="A496" i="88"/>
  <c r="A495" i="88"/>
  <c r="A494" i="88"/>
  <c r="A493" i="88"/>
  <c r="A492" i="88"/>
  <c r="A491" i="88"/>
  <c r="A490" i="88"/>
  <c r="A489" i="88"/>
  <c r="A488" i="88"/>
  <c r="A487" i="88"/>
  <c r="A486" i="88"/>
  <c r="A485" i="88"/>
  <c r="A484" i="88"/>
  <c r="A483" i="88"/>
  <c r="A482" i="88"/>
  <c r="A481" i="88"/>
  <c r="A480" i="88"/>
  <c r="A479" i="88"/>
  <c r="A478" i="88"/>
  <c r="A477" i="88"/>
  <c r="A476" i="88"/>
  <c r="A475" i="88"/>
  <c r="A474" i="88"/>
  <c r="A473" i="88"/>
  <c r="A472" i="88"/>
  <c r="A471" i="88"/>
  <c r="A470" i="88"/>
  <c r="A469" i="88"/>
  <c r="A468" i="88"/>
  <c r="A467" i="88"/>
  <c r="A466" i="88"/>
  <c r="A465" i="88"/>
  <c r="A464" i="88"/>
  <c r="A463" i="88"/>
  <c r="A462" i="88"/>
  <c r="A461" i="88"/>
  <c r="A460" i="88"/>
  <c r="A459" i="88"/>
  <c r="A458" i="88"/>
  <c r="A457" i="88"/>
  <c r="A456" i="88"/>
  <c r="A455" i="88"/>
  <c r="A454" i="88"/>
  <c r="A453" i="88"/>
  <c r="A452" i="88"/>
  <c r="A451" i="88"/>
  <c r="A450" i="88"/>
  <c r="A449" i="88"/>
  <c r="A448" i="88"/>
  <c r="A447" i="88"/>
  <c r="A446" i="88"/>
  <c r="A445" i="88"/>
  <c r="A444" i="88"/>
  <c r="A443" i="88"/>
  <c r="A442" i="88"/>
  <c r="A441" i="88"/>
  <c r="A440" i="88"/>
  <c r="A439" i="88"/>
  <c r="A438" i="88"/>
  <c r="A437" i="88"/>
  <c r="A436" i="88"/>
  <c r="A435" i="88"/>
  <c r="A434" i="88"/>
  <c r="A433" i="88"/>
  <c r="A432" i="88"/>
  <c r="A431" i="88"/>
  <c r="A430" i="88"/>
  <c r="A429" i="88"/>
  <c r="A428" i="88"/>
  <c r="A427" i="88"/>
  <c r="A426" i="88"/>
  <c r="A425" i="88"/>
  <c r="A424" i="88"/>
  <c r="A423" i="88"/>
  <c r="A422" i="88"/>
  <c r="A421" i="88"/>
  <c r="A420" i="88"/>
  <c r="A419" i="88"/>
  <c r="A418" i="88"/>
  <c r="A417" i="88"/>
  <c r="A416" i="88"/>
  <c r="A415" i="88"/>
  <c r="A414" i="88"/>
  <c r="A413" i="88"/>
  <c r="A412" i="88"/>
  <c r="A411" i="88"/>
  <c r="A410" i="88"/>
  <c r="A409" i="88"/>
  <c r="A408" i="88"/>
  <c r="A407" i="88"/>
  <c r="A406" i="88"/>
  <c r="A405" i="88"/>
  <c r="A404" i="88"/>
  <c r="A403" i="88"/>
  <c r="A402" i="88"/>
  <c r="A401" i="88"/>
  <c r="A400" i="88"/>
  <c r="A399" i="88"/>
  <c r="A398" i="88"/>
  <c r="A397" i="88"/>
  <c r="A396" i="88"/>
  <c r="A395" i="88"/>
  <c r="A394" i="88"/>
  <c r="A393" i="88"/>
  <c r="A392" i="88"/>
  <c r="A391" i="88"/>
  <c r="A390" i="88"/>
  <c r="A389" i="88"/>
  <c r="A388" i="88"/>
  <c r="A387" i="88"/>
  <c r="A386" i="88"/>
  <c r="A385" i="88"/>
  <c r="A384" i="88"/>
  <c r="A383" i="88"/>
  <c r="A382" i="88"/>
  <c r="A381" i="88"/>
  <c r="A380" i="88"/>
  <c r="A379" i="88"/>
  <c r="A378" i="88"/>
  <c r="A377" i="88"/>
  <c r="A376" i="88"/>
  <c r="A375" i="88"/>
  <c r="A374" i="88"/>
  <c r="A373" i="88"/>
  <c r="A372" i="88"/>
  <c r="A371" i="88"/>
  <c r="A370" i="88"/>
  <c r="A369" i="88"/>
  <c r="A368" i="88"/>
  <c r="A367" i="88"/>
  <c r="A366" i="88"/>
  <c r="A365" i="88"/>
  <c r="A364" i="88"/>
  <c r="A363" i="88"/>
  <c r="A362" i="88"/>
  <c r="A361" i="88"/>
  <c r="A360" i="88"/>
  <c r="A359" i="88"/>
  <c r="A358" i="88"/>
  <c r="A357" i="88"/>
  <c r="A356" i="88"/>
  <c r="A355" i="88"/>
  <c r="A354" i="88"/>
  <c r="A353" i="88"/>
  <c r="A352" i="88"/>
  <c r="A351" i="88"/>
  <c r="A350" i="88"/>
  <c r="A349" i="88"/>
  <c r="A348" i="88"/>
  <c r="A347" i="88"/>
  <c r="A346" i="88"/>
  <c r="A345" i="88"/>
  <c r="A344" i="88"/>
  <c r="A343" i="88"/>
  <c r="A342" i="88"/>
  <c r="A341" i="88"/>
  <c r="A340" i="88"/>
  <c r="A339" i="88"/>
  <c r="A338" i="88"/>
  <c r="A337" i="88"/>
  <c r="A336" i="88"/>
  <c r="A335" i="88"/>
  <c r="A334" i="88"/>
  <c r="A333" i="88"/>
  <c r="A332" i="88"/>
  <c r="A331" i="88"/>
  <c r="A330" i="88"/>
  <c r="A329" i="88"/>
  <c r="A328" i="88"/>
  <c r="A327" i="88"/>
  <c r="A326" i="88"/>
  <c r="A325" i="88"/>
  <c r="A324" i="88"/>
  <c r="A323" i="88"/>
  <c r="A322" i="88"/>
  <c r="A321" i="88"/>
  <c r="A320" i="88"/>
  <c r="A319" i="88"/>
  <c r="A318" i="88"/>
  <c r="A317" i="88"/>
  <c r="A316" i="88"/>
  <c r="A315" i="88"/>
  <c r="A314" i="88"/>
  <c r="A313" i="88"/>
  <c r="A312" i="88"/>
  <c r="A311" i="88"/>
  <c r="A310" i="88"/>
  <c r="A309" i="88"/>
  <c r="A308" i="88"/>
  <c r="A307" i="88"/>
  <c r="A306" i="88"/>
  <c r="A305" i="88"/>
  <c r="A304" i="88"/>
  <c r="A303" i="88"/>
  <c r="A302" i="88"/>
  <c r="A301" i="88"/>
  <c r="A300" i="88"/>
  <c r="A299" i="88"/>
  <c r="A298" i="88"/>
  <c r="A297" i="88"/>
  <c r="A296" i="88"/>
  <c r="A295" i="88"/>
  <c r="A294" i="88"/>
  <c r="A293" i="88"/>
  <c r="A292" i="88"/>
  <c r="A291" i="88"/>
  <c r="A290" i="88"/>
  <c r="A289" i="88"/>
  <c r="A288" i="88"/>
  <c r="A287" i="88"/>
  <c r="A286" i="88"/>
  <c r="A285" i="88"/>
  <c r="A284" i="88"/>
  <c r="A283" i="88"/>
  <c r="A282" i="88"/>
  <c r="A281" i="88"/>
  <c r="A280" i="88"/>
  <c r="A279" i="88"/>
  <c r="A278" i="88"/>
  <c r="A277" i="88"/>
  <c r="A276" i="88"/>
  <c r="A275" i="88"/>
  <c r="A274" i="88"/>
  <c r="A273" i="88"/>
  <c r="A272" i="88"/>
  <c r="A271" i="88"/>
  <c r="A270" i="88"/>
  <c r="A269" i="88"/>
  <c r="A268" i="88"/>
  <c r="A267" i="88"/>
  <c r="A266" i="88"/>
  <c r="A265" i="88"/>
  <c r="A264" i="88"/>
  <c r="A263" i="88"/>
  <c r="A262" i="88"/>
  <c r="A261" i="88"/>
  <c r="A260" i="88"/>
  <c r="A259" i="88"/>
  <c r="A258" i="88"/>
  <c r="A257" i="88"/>
  <c r="A256" i="88"/>
  <c r="A255" i="88"/>
  <c r="A254" i="88"/>
  <c r="A253" i="88"/>
  <c r="A252" i="88"/>
  <c r="A251" i="88"/>
  <c r="A250" i="88"/>
  <c r="A249" i="88"/>
  <c r="A248" i="88"/>
  <c r="A247" i="88"/>
  <c r="A246" i="88"/>
  <c r="A245" i="88"/>
  <c r="A244" i="88"/>
  <c r="A243" i="88"/>
  <c r="A242" i="88"/>
  <c r="A241" i="88"/>
  <c r="A240" i="88"/>
  <c r="A239" i="88"/>
  <c r="A238" i="88"/>
  <c r="A237" i="88"/>
  <c r="A236" i="88"/>
  <c r="A235" i="88"/>
  <c r="A234" i="88"/>
  <c r="A233" i="88"/>
  <c r="A232" i="88"/>
  <c r="A231" i="88"/>
  <c r="A230" i="88"/>
  <c r="A229" i="88"/>
  <c r="A228" i="88"/>
  <c r="A227" i="88"/>
  <c r="A226" i="88"/>
  <c r="A225" i="88"/>
  <c r="A224" i="88"/>
  <c r="A223" i="88"/>
  <c r="A222" i="88"/>
  <c r="A221" i="88"/>
  <c r="A220" i="88"/>
  <c r="A219" i="88"/>
  <c r="A218" i="88"/>
  <c r="A217" i="88"/>
  <c r="A216" i="88"/>
  <c r="A215" i="88"/>
  <c r="A214" i="88"/>
  <c r="A213" i="88"/>
  <c r="A212" i="88"/>
  <c r="A211" i="88"/>
  <c r="A210" i="88"/>
  <c r="A209" i="88"/>
  <c r="A208" i="88"/>
  <c r="A207" i="88"/>
  <c r="A206" i="88"/>
  <c r="A205" i="88"/>
  <c r="A204" i="88"/>
  <c r="A203" i="88"/>
  <c r="A202" i="88"/>
  <c r="A201" i="88"/>
  <c r="A200" i="88"/>
  <c r="A199" i="88"/>
  <c r="A198" i="88"/>
  <c r="A197" i="88"/>
  <c r="A196" i="88"/>
  <c r="A195" i="88"/>
  <c r="A194" i="88"/>
  <c r="A193" i="88"/>
  <c r="A192" i="88"/>
  <c r="A191" i="88"/>
  <c r="A190" i="88"/>
  <c r="A189" i="88"/>
  <c r="A188" i="88"/>
  <c r="A187" i="88"/>
  <c r="A186" i="88"/>
  <c r="A185" i="88"/>
  <c r="A184" i="88"/>
  <c r="A183" i="88"/>
  <c r="A182" i="88"/>
  <c r="A181" i="88"/>
  <c r="A180" i="88"/>
  <c r="A179" i="88"/>
  <c r="A178" i="88"/>
  <c r="A177" i="88"/>
  <c r="A176" i="88"/>
  <c r="A175" i="88"/>
  <c r="A174" i="88"/>
  <c r="A173" i="88"/>
  <c r="A172" i="88"/>
  <c r="A171" i="88"/>
  <c r="A170" i="88"/>
  <c r="A169" i="88"/>
  <c r="A168" i="88"/>
  <c r="A167" i="88"/>
  <c r="A166" i="88"/>
  <c r="A165" i="88"/>
  <c r="A164" i="88"/>
  <c r="A163" i="88"/>
  <c r="A162" i="88"/>
  <c r="A161" i="88"/>
  <c r="A160" i="88"/>
  <c r="A159" i="88"/>
  <c r="A158" i="88"/>
  <c r="A157" i="88"/>
  <c r="A156" i="88"/>
  <c r="A155" i="88"/>
  <c r="A154" i="88"/>
  <c r="A153" i="88"/>
  <c r="A152" i="88"/>
  <c r="A151" i="88"/>
  <c r="A150" i="88"/>
  <c r="A149" i="88"/>
  <c r="A148" i="88"/>
  <c r="A147" i="88"/>
  <c r="A146" i="88"/>
  <c r="A145" i="88"/>
  <c r="A144" i="88"/>
  <c r="A143" i="88"/>
  <c r="A142" i="88"/>
  <c r="A141" i="88"/>
  <c r="A140" i="88"/>
  <c r="A139" i="88"/>
  <c r="A138" i="88"/>
  <c r="A137" i="88"/>
  <c r="A136" i="88"/>
  <c r="A135" i="88"/>
  <c r="A134" i="88"/>
  <c r="A133" i="88"/>
  <c r="A132" i="88"/>
  <c r="A131" i="88"/>
  <c r="A130" i="88"/>
  <c r="A129" i="88"/>
  <c r="A128" i="88"/>
  <c r="A127" i="88"/>
  <c r="A126" i="88"/>
  <c r="A125" i="88"/>
  <c r="A124" i="88"/>
  <c r="A123" i="88"/>
  <c r="A122" i="88"/>
  <c r="A121" i="88"/>
  <c r="A120" i="88"/>
  <c r="A119" i="88"/>
  <c r="A118" i="88"/>
  <c r="A117" i="88"/>
  <c r="A116" i="88"/>
  <c r="A115" i="88"/>
  <c r="A114" i="88"/>
  <c r="A113" i="88"/>
  <c r="A112" i="88"/>
  <c r="A111" i="88"/>
  <c r="A110" i="88"/>
  <c r="A109" i="88"/>
  <c r="A108" i="88"/>
  <c r="A107" i="88"/>
  <c r="A106" i="88"/>
  <c r="A105" i="88"/>
  <c r="A104" i="88"/>
  <c r="A103" i="88"/>
  <c r="A102" i="88"/>
  <c r="A101" i="88"/>
  <c r="A100" i="88"/>
  <c r="A99" i="88"/>
  <c r="A98" i="88"/>
  <c r="A97" i="88"/>
  <c r="A96" i="88"/>
  <c r="A95" i="88"/>
  <c r="A94" i="88"/>
  <c r="A93" i="88"/>
  <c r="A92" i="88"/>
  <c r="A91" i="88"/>
  <c r="A90" i="88"/>
  <c r="A89" i="88"/>
  <c r="A88" i="88"/>
  <c r="A87" i="88"/>
  <c r="A86" i="88"/>
  <c r="A85" i="88"/>
  <c r="A84" i="88"/>
  <c r="A83" i="88"/>
  <c r="A82" i="88"/>
  <c r="A81" i="88"/>
  <c r="A80" i="88"/>
  <c r="A79" i="88"/>
  <c r="A78" i="88"/>
  <c r="A77" i="88"/>
  <c r="A76" i="88"/>
  <c r="A75" i="88"/>
  <c r="A74" i="88"/>
  <c r="A73" i="88"/>
  <c r="A72" i="88"/>
  <c r="A71" i="88"/>
  <c r="A70" i="88"/>
  <c r="A69" i="88"/>
  <c r="A68" i="88"/>
  <c r="A67" i="88"/>
  <c r="A66" i="88"/>
  <c r="A65" i="88"/>
  <c r="A64" i="88"/>
  <c r="A63" i="88"/>
  <c r="A62" i="88"/>
  <c r="A61" i="88"/>
  <c r="A60" i="88"/>
  <c r="A59" i="88"/>
  <c r="A58" i="88"/>
  <c r="A57" i="88"/>
  <c r="A56" i="88"/>
  <c r="A55" i="88"/>
  <c r="A54" i="88"/>
  <c r="A53" i="88"/>
  <c r="A52" i="88"/>
  <c r="A51" i="88"/>
  <c r="A50" i="88"/>
  <c r="A49" i="88"/>
  <c r="A48" i="88"/>
  <c r="A47" i="88"/>
  <c r="A46" i="88"/>
  <c r="A45" i="88"/>
  <c r="A44" i="88"/>
  <c r="A43" i="88"/>
  <c r="A42" i="88"/>
  <c r="A41" i="88"/>
  <c r="A40" i="88"/>
  <c r="A39" i="88"/>
  <c r="A38" i="88"/>
  <c r="A37" i="88"/>
  <c r="A36" i="88"/>
  <c r="A35" i="88"/>
  <c r="A34" i="88"/>
  <c r="A33" i="88"/>
  <c r="A32" i="88"/>
  <c r="A31" i="88"/>
  <c r="A30" i="88"/>
  <c r="A29" i="88"/>
  <c r="A28" i="88"/>
  <c r="A27" i="88"/>
  <c r="A26" i="88"/>
  <c r="A25" i="88"/>
  <c r="A24" i="88"/>
  <c r="A23" i="88"/>
  <c r="A22" i="88"/>
  <c r="A21" i="88"/>
  <c r="A20" i="88"/>
  <c r="A19" i="88"/>
  <c r="A18" i="88"/>
  <c r="A17" i="88"/>
  <c r="A16" i="88"/>
  <c r="A15" i="88"/>
  <c r="A14" i="88"/>
  <c r="A13" i="88"/>
  <c r="A12" i="88"/>
  <c r="A11" i="88"/>
  <c r="A10" i="88"/>
  <c r="A9" i="88"/>
  <c r="A8" i="88"/>
  <c r="A7" i="88"/>
  <c r="A6" i="88"/>
  <c r="A5" i="88"/>
  <c r="A4" i="88"/>
  <c r="A3" i="88"/>
  <c r="A2" i="88"/>
  <c r="A2" i="84" a="1"/>
  <c r="A2" i="84" s="1"/>
  <c r="F32" i="86"/>
  <c r="B3" i="81"/>
  <c r="B4" i="81" s="1"/>
  <c r="B5" i="81" s="1"/>
  <c r="B6" i="81" s="1"/>
  <c r="B7" i="81" s="1"/>
  <c r="B8" i="81" s="1"/>
  <c r="B9" i="81" s="1"/>
  <c r="B10" i="81" s="1"/>
  <c r="B11" i="81" s="1"/>
  <c r="B12" i="81" s="1"/>
  <c r="B13" i="81" s="1"/>
  <c r="B14" i="81" s="1"/>
  <c r="B15" i="81" s="1"/>
  <c r="B16" i="81" s="1"/>
  <c r="B17" i="81" s="1"/>
  <c r="B18" i="81" s="1"/>
  <c r="B19" i="81" s="1"/>
  <c r="B20" i="81" s="1"/>
  <c r="B21" i="81" s="1"/>
  <c r="B22" i="81" s="1"/>
  <c r="B23" i="81" s="1"/>
  <c r="B24" i="81" s="1"/>
  <c r="B25" i="81" s="1"/>
  <c r="B26" i="81" s="1"/>
  <c r="B27" i="81" s="1"/>
  <c r="B28" i="81" s="1"/>
  <c r="B29" i="81" s="1"/>
  <c r="B30" i="81" s="1"/>
  <c r="B3" i="80"/>
  <c r="B4" i="80" s="1"/>
  <c r="B5" i="80" s="1"/>
  <c r="B6" i="80" s="1"/>
  <c r="B7" i="80" s="1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4" i="80" s="1"/>
  <c r="B55" i="80" s="1"/>
  <c r="B56" i="80" s="1"/>
  <c r="B57" i="80" s="1"/>
  <c r="B58" i="80" s="1"/>
  <c r="B59" i="80" s="1"/>
  <c r="G53" i="80" a="1"/>
  <c r="G53" i="80" s="1"/>
  <c r="E30" i="86" l="1"/>
  <c r="D21" i="86"/>
  <c r="F5" i="86"/>
  <c r="B3" i="58"/>
  <c r="B4" i="58" s="1"/>
  <c r="B5" i="58" s="1"/>
  <c r="B6" i="58" s="1"/>
  <c r="B7" i="58" s="1"/>
  <c r="B8" i="58" s="1"/>
  <c r="B9" i="58" s="1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D32" i="58" l="1"/>
  <c r="D31" i="58"/>
  <c r="D30" i="58"/>
  <c r="D28" i="58"/>
  <c r="D27" i="58"/>
  <c r="D26" i="58"/>
  <c r="D25" i="58"/>
  <c r="D24" i="58"/>
  <c r="D23" i="58"/>
  <c r="D21" i="58"/>
  <c r="D20" i="58"/>
  <c r="D19" i="58"/>
  <c r="D17" i="58"/>
  <c r="D16" i="58"/>
  <c r="D15" i="58"/>
  <c r="D14" i="58"/>
  <c r="D13" i="58"/>
  <c r="D12" i="58"/>
  <c r="D10" i="58"/>
  <c r="D9" i="58"/>
  <c r="D8" i="58"/>
  <c r="D7" i="58"/>
  <c r="D6" i="58"/>
  <c r="E24" i="58"/>
  <c r="E25" i="58"/>
  <c r="E26" i="58"/>
  <c r="E27" i="58"/>
  <c r="E28" i="58"/>
  <c r="E30" i="58"/>
  <c r="E31" i="58"/>
  <c r="E32" i="58"/>
  <c r="E23" i="58"/>
  <c r="E7" i="58"/>
  <c r="E8" i="58"/>
  <c r="E9" i="58"/>
  <c r="E10" i="58"/>
  <c r="E12" i="58"/>
  <c r="E13" i="58"/>
  <c r="E14" i="58"/>
  <c r="E15" i="58"/>
  <c r="E16" i="58"/>
  <c r="E17" i="58"/>
  <c r="E18" i="58"/>
  <c r="D18" i="58" s="1"/>
  <c r="E19" i="58"/>
  <c r="E20" i="58"/>
  <c r="E21" i="58"/>
  <c r="E6" i="58"/>
  <c r="B50" i="32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4" i="32"/>
  <c r="B5" i="32"/>
  <c r="B6" i="32"/>
  <c r="B7" i="32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3" i="32"/>
  <c r="F48" i="32"/>
  <c r="F49" i="32"/>
  <c r="F50" i="32"/>
  <c r="F51" i="32"/>
  <c r="F52" i="32"/>
  <c r="B2" i="84" l="1" a="1"/>
  <c r="B2" i="84" s="1"/>
  <c r="D2427" i="84"/>
  <c r="D101" i="84"/>
  <c r="D98" i="84"/>
  <c r="D2841" i="84"/>
  <c r="D3872" i="84"/>
  <c r="D946" i="84"/>
  <c r="D197" i="84"/>
  <c r="D484" i="84"/>
  <c r="D420" i="84"/>
  <c r="D90" i="84"/>
  <c r="D1906" i="84"/>
  <c r="D1901" i="84"/>
  <c r="D2638" i="84"/>
  <c r="D1342" i="84"/>
  <c r="D1934" i="84"/>
  <c r="D394" i="84"/>
  <c r="D2543" i="84"/>
  <c r="D1647" i="84"/>
  <c r="D3686" i="84"/>
  <c r="D1652" i="84"/>
  <c r="D1321" i="84"/>
  <c r="D1433" i="84"/>
  <c r="D142" i="84"/>
  <c r="D178" i="84"/>
  <c r="D153" i="84"/>
  <c r="D166" i="84"/>
  <c r="D157" i="84"/>
  <c r="D154" i="84"/>
  <c r="D152" i="84"/>
  <c r="D164" i="84"/>
  <c r="D155" i="84"/>
  <c r="D149" i="84"/>
  <c r="D146" i="84"/>
  <c r="D145" i="84"/>
  <c r="D171" i="84"/>
  <c r="D158" i="84"/>
  <c r="D170" i="84"/>
  <c r="D175" i="84"/>
  <c r="D180" i="84"/>
  <c r="D148" i="84"/>
  <c r="D161" i="84"/>
  <c r="D144" i="84"/>
  <c r="D179" i="84"/>
  <c r="D147" i="84"/>
  <c r="D176" i="84"/>
  <c r="D174" i="84"/>
  <c r="D156" i="84"/>
  <c r="D165" i="84"/>
  <c r="D177" i="84"/>
  <c r="D160" i="84"/>
  <c r="D167" i="84"/>
  <c r="D173" i="84"/>
  <c r="D163" i="84"/>
  <c r="D2331" i="84"/>
  <c r="D550" i="84"/>
  <c r="D185" i="84"/>
  <c r="D329" i="84"/>
  <c r="D2872" i="84"/>
  <c r="D328" i="84"/>
  <c r="D2886" i="84"/>
  <c r="D258" i="84"/>
  <c r="D3429" i="84"/>
  <c r="D2250" i="84"/>
  <c r="D1850" i="84"/>
  <c r="D1761" i="84"/>
  <c r="D572" i="84"/>
  <c r="D150" i="84"/>
  <c r="D151" i="84"/>
  <c r="D159" i="84"/>
  <c r="D348" i="84"/>
  <c r="D169" i="84"/>
  <c r="D2185" i="84"/>
  <c r="D89" i="84"/>
  <c r="D125" i="84"/>
  <c r="D133" i="84"/>
  <c r="D3768" i="84"/>
  <c r="D168" i="84"/>
  <c r="D419" i="84"/>
  <c r="D1602" i="84"/>
  <c r="D917" i="84"/>
  <c r="D106" i="84"/>
  <c r="D3639" i="84"/>
  <c r="D172" i="84"/>
  <c r="D714" i="84"/>
  <c r="D281" i="84"/>
  <c r="D3735" i="84"/>
  <c r="D806" i="84"/>
  <c r="D616" i="84"/>
  <c r="D131" i="84"/>
  <c r="D84" i="84"/>
  <c r="D3431" i="84"/>
  <c r="D99" i="84"/>
  <c r="D103" i="84"/>
  <c r="D2456" i="84"/>
  <c r="D2396" i="84"/>
  <c r="D1723" i="84"/>
  <c r="D1716" i="84"/>
  <c r="D1051" i="84"/>
  <c r="D117" i="84"/>
  <c r="D104" i="84"/>
  <c r="D109" i="84"/>
  <c r="D111" i="84"/>
  <c r="D3836" i="84"/>
  <c r="D1891" i="84"/>
  <c r="D3856" i="84"/>
  <c r="D3814" i="84"/>
  <c r="D2509" i="84"/>
  <c r="D1675" i="84"/>
  <c r="D2495" i="84"/>
  <c r="D873" i="84"/>
  <c r="D96" i="84"/>
  <c r="D3402" i="84"/>
  <c r="D3399" i="84"/>
  <c r="D3157" i="84"/>
  <c r="D1507" i="84"/>
  <c r="D1440" i="84"/>
  <c r="D1515" i="84"/>
  <c r="D1450" i="84"/>
  <c r="D1434" i="84"/>
  <c r="D2142" i="84"/>
  <c r="D1071" i="84"/>
  <c r="D1006" i="84"/>
  <c r="D895" i="84"/>
  <c r="D843" i="84"/>
  <c r="D614" i="84"/>
  <c r="D2751" i="84"/>
  <c r="D2389" i="84"/>
  <c r="D2337" i="84"/>
  <c r="D361" i="84"/>
  <c r="D229" i="84"/>
  <c r="D2125" i="84"/>
  <c r="D3577" i="84"/>
  <c r="D3841" i="84"/>
  <c r="D79" i="84"/>
  <c r="D141" i="84"/>
  <c r="D3704" i="84"/>
  <c r="D2902" i="84"/>
  <c r="D63" i="84"/>
  <c r="D85" i="84"/>
  <c r="D414" i="84"/>
  <c r="D2699" i="84"/>
  <c r="D3810" i="84"/>
  <c r="D1594" i="84"/>
  <c r="D1628" i="84"/>
  <c r="D1690" i="84"/>
  <c r="D1607" i="84"/>
  <c r="D2819" i="84"/>
  <c r="D1875" i="84"/>
  <c r="D2564" i="84"/>
  <c r="D2481" i="84"/>
  <c r="D1806" i="84"/>
  <c r="D120" i="84"/>
  <c r="D116" i="84"/>
  <c r="D2334" i="84"/>
  <c r="D181" i="84"/>
  <c r="D3656" i="84"/>
  <c r="D3417" i="84"/>
  <c r="D3432" i="84"/>
  <c r="D808" i="84"/>
  <c r="D1456" i="84"/>
  <c r="D1666" i="84"/>
  <c r="D1378" i="84"/>
  <c r="D3869" i="84"/>
  <c r="D2756" i="84"/>
  <c r="D2732" i="84"/>
  <c r="D392" i="84"/>
  <c r="D785" i="84"/>
  <c r="D273" i="84"/>
  <c r="D277" i="84"/>
  <c r="D3292" i="84"/>
  <c r="D2063" i="84"/>
  <c r="D2700" i="84"/>
  <c r="D3643" i="84"/>
  <c r="D81" i="84"/>
  <c r="D1003" i="84"/>
  <c r="D73" i="84"/>
  <c r="D2582" i="84"/>
  <c r="D3871" i="84"/>
  <c r="D403" i="84"/>
  <c r="D139" i="84"/>
  <c r="D567" i="84"/>
  <c r="D2395" i="84"/>
  <c r="D2455" i="84"/>
  <c r="D1795" i="84"/>
  <c r="D1211" i="84"/>
  <c r="D1188" i="84"/>
  <c r="D54" i="84"/>
  <c r="D2697" i="84"/>
  <c r="D1130" i="84"/>
  <c r="D1147" i="84"/>
  <c r="D866" i="84"/>
  <c r="D919" i="84"/>
  <c r="D3867" i="84"/>
  <c r="D2790" i="84"/>
  <c r="D2768" i="84"/>
  <c r="D2875" i="84"/>
  <c r="D272" i="84"/>
  <c r="D1800" i="84"/>
  <c r="D2189" i="84"/>
  <c r="D243" i="84"/>
  <c r="D2368" i="84"/>
  <c r="D2319" i="84"/>
  <c r="D3144" i="84"/>
  <c r="D3126" i="84"/>
  <c r="D3162" i="84"/>
  <c r="D3122" i="84"/>
  <c r="D3443" i="84"/>
  <c r="D576" i="84"/>
  <c r="D3231" i="84"/>
  <c r="D3655" i="84"/>
  <c r="D123" i="84"/>
  <c r="D1148" i="84"/>
  <c r="D3672" i="84"/>
  <c r="D2922" i="84"/>
  <c r="D2809" i="84"/>
  <c r="D1007" i="84"/>
  <c r="D1390" i="84"/>
  <c r="D126" i="84"/>
  <c r="D2399" i="84"/>
  <c r="D2514" i="84"/>
  <c r="D3813" i="84"/>
  <c r="D3815" i="84"/>
  <c r="D3763" i="84"/>
  <c r="D2021" i="84"/>
  <c r="D1984" i="84"/>
  <c r="D793" i="84"/>
  <c r="D836" i="84"/>
  <c r="D2508" i="84"/>
  <c r="D334" i="84"/>
  <c r="D3870" i="84"/>
  <c r="D410" i="84"/>
  <c r="D395" i="84"/>
  <c r="D338" i="84"/>
  <c r="D288" i="84"/>
  <c r="D342" i="84"/>
  <c r="D427" i="84"/>
  <c r="D3692" i="84"/>
  <c r="D1149" i="84"/>
  <c r="D3820" i="84"/>
  <c r="D944" i="84"/>
  <c r="D2369" i="84"/>
  <c r="D113" i="84"/>
  <c r="D269" i="84"/>
  <c r="D2823" i="84"/>
  <c r="D2882" i="84"/>
  <c r="D2742" i="84"/>
  <c r="D3709" i="84"/>
  <c r="D245" i="84"/>
  <c r="D2299" i="84"/>
  <c r="D121" i="84"/>
  <c r="D2023" i="84"/>
  <c r="D66" i="84"/>
  <c r="D118" i="84"/>
  <c r="D312" i="84"/>
  <c r="D52" i="84"/>
  <c r="D493" i="84"/>
  <c r="D87" i="84"/>
  <c r="D387" i="84"/>
  <c r="D1713" i="84"/>
  <c r="D2535" i="84"/>
  <c r="D2552" i="84"/>
  <c r="D18" i="84"/>
  <c r="D1341" i="84"/>
  <c r="D1356" i="84"/>
  <c r="D3161" i="84"/>
  <c r="D1585" i="84"/>
  <c r="D1728" i="84"/>
  <c r="D1651" i="84"/>
  <c r="D1711" i="84"/>
  <c r="D3365" i="84"/>
  <c r="D3834" i="84"/>
  <c r="D1049" i="84"/>
  <c r="D1066" i="84"/>
  <c r="D2971" i="84"/>
  <c r="D2737" i="84"/>
  <c r="D1141" i="84"/>
  <c r="D1868" i="84"/>
  <c r="D1917" i="84"/>
  <c r="D3653" i="84"/>
  <c r="D3158" i="84"/>
  <c r="D3048" i="84"/>
  <c r="D190" i="84"/>
  <c r="D3684" i="84"/>
  <c r="D1303" i="84"/>
  <c r="D1244" i="84"/>
  <c r="D1174" i="84"/>
  <c r="D1195" i="84"/>
  <c r="D368" i="84"/>
  <c r="D2994" i="84"/>
  <c r="D2992" i="84"/>
  <c r="D3029" i="84"/>
  <c r="D2995" i="84"/>
  <c r="D2647" i="84"/>
  <c r="D2662" i="84"/>
  <c r="D2683" i="84"/>
  <c r="D2982" i="84"/>
  <c r="D2901" i="84"/>
  <c r="D76" i="84"/>
  <c r="D3465" i="84"/>
  <c r="D359" i="84"/>
  <c r="D490" i="84"/>
  <c r="D3624" i="84"/>
  <c r="D1535" i="84"/>
  <c r="D285" i="84"/>
  <c r="D510" i="84"/>
  <c r="D83" i="84"/>
  <c r="D399" i="84"/>
  <c r="D198" i="84"/>
  <c r="D14" i="84"/>
  <c r="D425" i="84"/>
  <c r="D88" i="84"/>
  <c r="D1668" i="84"/>
  <c r="D27" i="84"/>
  <c r="D336" i="84"/>
  <c r="D265" i="84"/>
  <c r="D119" i="84"/>
  <c r="D388" i="84"/>
  <c r="D3848" i="84"/>
  <c r="D3349" i="84"/>
  <c r="D426" i="84"/>
  <c r="D473" i="84"/>
  <c r="D358" i="84"/>
  <c r="D1316" i="84"/>
  <c r="D105" i="84"/>
  <c r="D902" i="84"/>
  <c r="D1063" i="84"/>
  <c r="D1523" i="84"/>
  <c r="D270" i="84"/>
  <c r="D129" i="84"/>
  <c r="D292" i="84"/>
  <c r="D72" i="84"/>
  <c r="D306" i="84"/>
  <c r="D294" i="84"/>
  <c r="D3397" i="84"/>
  <c r="D333" i="84"/>
  <c r="D1335" i="84"/>
  <c r="D188" i="84"/>
  <c r="D80" i="84"/>
  <c r="D343" i="84"/>
  <c r="D31" i="84"/>
  <c r="D2" i="84"/>
  <c r="D2957" i="84"/>
  <c r="D2958" i="84"/>
  <c r="D2950" i="84"/>
  <c r="D1145" i="84"/>
  <c r="D920" i="84"/>
  <c r="D2234" i="84"/>
  <c r="D2960" i="84"/>
  <c r="D184" i="84"/>
  <c r="D401" i="84"/>
  <c r="D60" i="84"/>
  <c r="D402" i="84"/>
  <c r="D2173" i="84"/>
  <c r="D2138" i="84"/>
  <c r="D1451" i="84"/>
  <c r="D1459" i="84"/>
  <c r="D1730" i="84"/>
  <c r="D1604" i="84"/>
  <c r="D1641" i="84"/>
  <c r="D1717" i="84"/>
  <c r="D3652" i="84"/>
  <c r="D3757" i="84"/>
  <c r="D3263" i="84"/>
  <c r="D3246" i="84"/>
  <c r="D3164" i="84"/>
  <c r="D3832" i="84"/>
  <c r="D3151" i="84"/>
  <c r="D3003" i="84"/>
  <c r="D1212" i="84"/>
  <c r="D1609" i="84"/>
  <c r="D1539" i="84"/>
  <c r="D1528" i="84"/>
  <c r="D1484" i="84"/>
  <c r="D480" i="84"/>
  <c r="D1671" i="84"/>
  <c r="D883" i="84"/>
  <c r="D1009" i="84"/>
  <c r="D982" i="84"/>
  <c r="D878" i="84"/>
  <c r="D961" i="84"/>
  <c r="D1581" i="84"/>
  <c r="D1922" i="84"/>
  <c r="D684" i="84"/>
  <c r="D2646" i="84"/>
  <c r="D2686" i="84"/>
  <c r="D2510" i="84"/>
  <c r="D3083" i="84"/>
  <c r="D3170" i="84"/>
  <c r="D3006" i="84"/>
  <c r="D256" i="84"/>
  <c r="D77" i="84"/>
  <c r="D2816" i="84"/>
  <c r="D2975" i="84"/>
  <c r="D446" i="84"/>
  <c r="D3635" i="84"/>
  <c r="D345" i="84"/>
  <c r="D3662" i="84"/>
  <c r="D1961" i="84"/>
  <c r="D330" i="84"/>
  <c r="D291" i="84"/>
  <c r="D499" i="84"/>
  <c r="D2696" i="84"/>
  <c r="D2595" i="84"/>
  <c r="D2618" i="84"/>
  <c r="D2400" i="84"/>
  <c r="D2002" i="84"/>
  <c r="D1932" i="84"/>
  <c r="D1948" i="84"/>
  <c r="D942" i="84"/>
  <c r="D1102" i="84"/>
  <c r="D502" i="84"/>
  <c r="D263" i="84"/>
  <c r="D12" i="84"/>
  <c r="D421" i="84"/>
  <c r="D228" i="84"/>
  <c r="D340" i="84"/>
  <c r="D114" i="84"/>
  <c r="D257" i="84"/>
  <c r="D418" i="84"/>
  <c r="D488" i="84"/>
  <c r="D69" i="84"/>
  <c r="D332" i="84"/>
  <c r="D433" i="84"/>
  <c r="D354" i="84"/>
  <c r="D193" i="84"/>
  <c r="D3441" i="84"/>
  <c r="D108" i="84"/>
  <c r="D2087" i="84"/>
  <c r="D2180" i="84"/>
  <c r="D424" i="84"/>
  <c r="D187" i="84"/>
  <c r="D51" i="84"/>
  <c r="D132" i="84"/>
  <c r="D137" i="84"/>
  <c r="D377" i="84"/>
  <c r="D405" i="84"/>
  <c r="D230" i="84"/>
  <c r="D3644" i="84"/>
  <c r="D3050" i="84"/>
  <c r="D3045" i="84"/>
  <c r="D3218" i="84"/>
  <c r="D3247" i="84"/>
  <c r="D3031" i="84"/>
  <c r="D386" i="84"/>
  <c r="D331" i="84"/>
  <c r="D2987" i="84"/>
  <c r="D2871" i="84"/>
  <c r="D1022" i="84"/>
  <c r="D2290" i="84"/>
  <c r="D2534" i="84"/>
  <c r="D2513" i="84"/>
  <c r="D3770" i="84"/>
  <c r="D3623" i="84"/>
  <c r="D2096" i="84"/>
  <c r="D2065" i="84"/>
  <c r="D2312" i="84"/>
  <c r="D1501" i="84"/>
  <c r="D1046" i="84"/>
  <c r="D891" i="84"/>
  <c r="D923" i="84"/>
  <c r="D1038" i="84"/>
  <c r="D1062" i="84"/>
  <c r="D239" i="84"/>
  <c r="D1548" i="84"/>
  <c r="D140" i="84"/>
  <c r="D2434" i="84"/>
  <c r="D2730" i="84"/>
  <c r="D2981" i="84"/>
  <c r="D2963" i="84"/>
  <c r="D2631" i="84"/>
  <c r="D3422" i="84"/>
  <c r="D3461" i="84"/>
  <c r="D860" i="84"/>
  <c r="D2598" i="84"/>
  <c r="D2036" i="84"/>
  <c r="D3745" i="84"/>
  <c r="D1646" i="84"/>
  <c r="D2059" i="84"/>
  <c r="D283" i="84"/>
  <c r="D260" i="84"/>
  <c r="D2008" i="84"/>
  <c r="D3771" i="84"/>
  <c r="D3844" i="84"/>
  <c r="D1966" i="84"/>
  <c r="D2048" i="84"/>
  <c r="D2005" i="84"/>
  <c r="D2391" i="84"/>
  <c r="D1771" i="84"/>
  <c r="D1923" i="84"/>
  <c r="D3705" i="84"/>
  <c r="D316" i="84"/>
  <c r="D2668" i="84"/>
  <c r="D1350" i="84"/>
  <c r="D1411" i="84"/>
  <c r="D3466" i="84"/>
  <c r="D3801" i="84"/>
  <c r="D3418" i="84"/>
  <c r="D3467" i="84"/>
  <c r="D3451" i="84"/>
  <c r="D3396" i="84"/>
  <c r="D3678" i="84"/>
  <c r="D1706" i="84"/>
  <c r="D1474" i="84"/>
  <c r="D1729" i="84"/>
  <c r="D1519" i="84"/>
  <c r="D1516" i="84"/>
  <c r="D1520" i="84"/>
  <c r="D2444" i="84"/>
  <c r="D2415" i="84"/>
  <c r="D3675" i="84"/>
  <c r="D3150" i="84"/>
  <c r="D3650" i="84"/>
  <c r="D2296" i="84"/>
  <c r="D2297" i="84"/>
  <c r="D3559" i="84"/>
  <c r="D186" i="84"/>
  <c r="D346" i="84"/>
  <c r="D248" i="84"/>
  <c r="D1568" i="84"/>
  <c r="D3553" i="84"/>
  <c r="D3495" i="84"/>
  <c r="D1506" i="84"/>
  <c r="D1496" i="84"/>
  <c r="D1509" i="84"/>
  <c r="D1627" i="84"/>
  <c r="D3549" i="84"/>
  <c r="D3565" i="84"/>
  <c r="D3528" i="84"/>
  <c r="D987" i="84"/>
  <c r="D780" i="84"/>
  <c r="D766" i="84"/>
  <c r="D3863" i="84"/>
  <c r="D1042" i="84"/>
  <c r="D970" i="84"/>
  <c r="D1129" i="84"/>
  <c r="D2755" i="84"/>
  <c r="D189" i="84"/>
  <c r="D3348" i="84"/>
  <c r="D3371" i="84"/>
  <c r="D893" i="84"/>
  <c r="D950" i="84"/>
  <c r="D993" i="84"/>
  <c r="D1030" i="84"/>
  <c r="D1152" i="84"/>
  <c r="D398" i="84"/>
  <c r="D1142" i="84"/>
  <c r="D1078" i="84"/>
  <c r="D1118" i="84"/>
  <c r="D876" i="84"/>
  <c r="D214" i="84"/>
  <c r="D375" i="84"/>
  <c r="D862" i="84"/>
  <c r="D784" i="84"/>
  <c r="D892" i="84"/>
  <c r="D903" i="84"/>
  <c r="D1008" i="84"/>
  <c r="D2566" i="84"/>
  <c r="D3852" i="84"/>
  <c r="D678" i="84"/>
  <c r="D1770" i="84"/>
  <c r="D1755" i="84"/>
  <c r="D1781" i="84"/>
  <c r="D195" i="84"/>
  <c r="D107" i="84"/>
  <c r="D335" i="84"/>
  <c r="D422" i="84"/>
  <c r="D495" i="84"/>
  <c r="D112" i="84"/>
  <c r="D3807" i="84"/>
  <c r="D1752" i="84"/>
  <c r="D183" i="84"/>
  <c r="D289" i="84"/>
  <c r="D476" i="84"/>
  <c r="D3634" i="84"/>
  <c r="D1924" i="84"/>
  <c r="D1736" i="84"/>
  <c r="D1601" i="84"/>
  <c r="D654" i="84"/>
  <c r="D578" i="84"/>
  <c r="D535" i="84"/>
  <c r="D581" i="84"/>
  <c r="D284" i="84"/>
  <c r="D135" i="84"/>
  <c r="D97" i="84"/>
  <c r="D110" i="84"/>
  <c r="D2967" i="84"/>
  <c r="D3774" i="84"/>
  <c r="D3778" i="84"/>
  <c r="D3783" i="84"/>
  <c r="D1483" i="84"/>
  <c r="D703" i="84"/>
  <c r="D2114" i="84"/>
  <c r="D2104" i="84"/>
  <c r="D1504" i="84"/>
  <c r="D1344" i="84"/>
  <c r="D859" i="84"/>
  <c r="D820" i="84"/>
  <c r="D2968" i="84"/>
  <c r="D3719" i="84"/>
  <c r="D2741" i="84"/>
  <c r="D2766" i="84"/>
  <c r="D3641" i="84"/>
  <c r="D2402" i="84"/>
  <c r="D2423" i="84"/>
  <c r="D2430" i="84"/>
  <c r="D2681" i="84"/>
  <c r="D3638" i="84"/>
  <c r="D2645" i="84"/>
  <c r="D3392" i="84"/>
  <c r="D3478" i="84"/>
  <c r="D976" i="84"/>
  <c r="D1813" i="84"/>
  <c r="D2377" i="84"/>
  <c r="D2320" i="84"/>
  <c r="D2357" i="84"/>
  <c r="D134" i="84"/>
  <c r="D3773" i="84"/>
  <c r="D1987" i="84"/>
  <c r="D1952" i="84"/>
  <c r="D2038" i="84"/>
  <c r="D1968" i="84"/>
  <c r="D2053" i="84"/>
  <c r="D2012" i="84"/>
  <c r="D2049" i="84"/>
  <c r="D3663" i="84"/>
  <c r="D3748" i="84"/>
  <c r="D3710" i="84"/>
  <c r="D3761" i="84"/>
  <c r="D3666" i="84"/>
  <c r="D3742" i="84"/>
  <c r="D3769" i="84"/>
  <c r="D3795" i="84"/>
  <c r="D3812" i="84"/>
  <c r="D3845" i="84"/>
  <c r="D3818" i="84"/>
  <c r="D3849" i="84"/>
  <c r="D3750" i="84"/>
  <c r="D2030" i="84"/>
  <c r="D2014" i="84"/>
  <c r="D1996" i="84"/>
  <c r="D760" i="84"/>
  <c r="D1391" i="84"/>
  <c r="D2422" i="84"/>
  <c r="D772" i="84"/>
  <c r="D501" i="84"/>
  <c r="D3499" i="84"/>
  <c r="D3597" i="84"/>
  <c r="D1514" i="84"/>
  <c r="D3490" i="84"/>
  <c r="D3485" i="84"/>
  <c r="D3481" i="84"/>
  <c r="D3477" i="84"/>
  <c r="D3540" i="84"/>
  <c r="D1518" i="84"/>
  <c r="D1626" i="84"/>
  <c r="D1701" i="84"/>
  <c r="D3612" i="84"/>
  <c r="D3829" i="84"/>
  <c r="D3474" i="84"/>
  <c r="D3539" i="84"/>
  <c r="D3582" i="84"/>
  <c r="D3658" i="84"/>
  <c r="D3558" i="84"/>
  <c r="D3494" i="84"/>
  <c r="D3586" i="84"/>
  <c r="D3556" i="84"/>
  <c r="D3550" i="84"/>
  <c r="D3732" i="84"/>
  <c r="D3576" i="84"/>
  <c r="D2583" i="84"/>
  <c r="D2606" i="84"/>
  <c r="D2578" i="84"/>
  <c r="D2648" i="84"/>
  <c r="D2604" i="84"/>
  <c r="D2643" i="84"/>
  <c r="D2664" i="84"/>
  <c r="D3805" i="84"/>
  <c r="D3835" i="84"/>
  <c r="D3064" i="84"/>
  <c r="D3823" i="84"/>
  <c r="D1339" i="84"/>
  <c r="D2491" i="84"/>
  <c r="D2533" i="84"/>
  <c r="D2512" i="84"/>
  <c r="D2560" i="84"/>
  <c r="D2494" i="84"/>
  <c r="D2504" i="84"/>
  <c r="D2275" i="84"/>
  <c r="D3602" i="84"/>
  <c r="D657" i="84"/>
  <c r="D544" i="84"/>
  <c r="D1120" i="84"/>
  <c r="D3791" i="84"/>
  <c r="D3847" i="84"/>
  <c r="D1139" i="84"/>
  <c r="D1093" i="84"/>
  <c r="D1112" i="84"/>
  <c r="D1012" i="84"/>
  <c r="D2572" i="84"/>
  <c r="D2674" i="84"/>
  <c r="D2163" i="84"/>
  <c r="D2099" i="84"/>
  <c r="D1310" i="84"/>
  <c r="D2258" i="84"/>
  <c r="D2249" i="84"/>
  <c r="D3627" i="84"/>
  <c r="D2295" i="84"/>
  <c r="D2289" i="84"/>
  <c r="D2709" i="84"/>
  <c r="D2620" i="84"/>
  <c r="D1697" i="84"/>
  <c r="D1669" i="84"/>
  <c r="D1502" i="84"/>
  <c r="D1571" i="84"/>
  <c r="D1588" i="84"/>
  <c r="D3100" i="84"/>
  <c r="D3044" i="84"/>
  <c r="D3183" i="84"/>
  <c r="D3049" i="84"/>
  <c r="D3055" i="84"/>
  <c r="D3116" i="84"/>
  <c r="D3201" i="84"/>
  <c r="D1201" i="84"/>
  <c r="D1225" i="84"/>
  <c r="D741" i="84"/>
  <c r="D1821" i="84"/>
  <c r="D1809" i="84"/>
  <c r="D1778" i="84"/>
  <c r="D1749" i="84"/>
  <c r="D1744" i="84"/>
  <c r="D1879" i="84"/>
  <c r="D1804" i="84"/>
  <c r="D1756" i="84"/>
  <c r="D1754" i="84"/>
  <c r="D1753" i="84"/>
  <c r="D93" i="84"/>
  <c r="D2734" i="84"/>
  <c r="D2778" i="84"/>
  <c r="D2898" i="84"/>
  <c r="D2746" i="84"/>
  <c r="D2736" i="84"/>
  <c r="D3779" i="84"/>
  <c r="D664" i="84"/>
  <c r="D267" i="84"/>
  <c r="D226" i="84"/>
  <c r="D1457" i="84"/>
  <c r="D3272" i="84"/>
  <c r="D3273" i="84"/>
  <c r="D3335" i="84"/>
  <c r="D3287" i="84"/>
  <c r="D274" i="84"/>
  <c r="D3424" i="84"/>
  <c r="D3427" i="84"/>
  <c r="D3406" i="84"/>
  <c r="D3409" i="84"/>
  <c r="D3410" i="84"/>
  <c r="D3425" i="84"/>
  <c r="D3416" i="84"/>
  <c r="D3450" i="84"/>
  <c r="D2158" i="84"/>
  <c r="D3865" i="84"/>
  <c r="D2060" i="84"/>
  <c r="D2154" i="84"/>
  <c r="D3753" i="84"/>
  <c r="D3301" i="84"/>
  <c r="D416" i="84"/>
  <c r="D390" i="84"/>
  <c r="D393" i="84"/>
  <c r="D115" i="84"/>
  <c r="D830" i="84"/>
  <c r="D1058" i="84"/>
  <c r="D1106" i="84"/>
  <c r="D824" i="84"/>
  <c r="D1064" i="84"/>
  <c r="D483" i="84"/>
  <c r="D482" i="84"/>
  <c r="D3868" i="84"/>
  <c r="D615" i="84"/>
  <c r="D619" i="84"/>
  <c r="D618" i="84"/>
  <c r="D3857" i="84"/>
  <c r="D3648" i="84"/>
  <c r="D192" i="84"/>
  <c r="D406" i="84"/>
  <c r="D280" i="84"/>
  <c r="D3728" i="84"/>
  <c r="D3620" i="84"/>
  <c r="D3669" i="84"/>
  <c r="D3842" i="84"/>
  <c r="D1978" i="84"/>
  <c r="D1976" i="84"/>
  <c r="D3800" i="84"/>
  <c r="D3222" i="84"/>
  <c r="D856" i="84"/>
  <c r="D934" i="84"/>
  <c r="D3760" i="84"/>
  <c r="D3831" i="84"/>
  <c r="D885" i="84"/>
  <c r="D898" i="84"/>
  <c r="D2625" i="84"/>
  <c r="D3833" i="84"/>
  <c r="D3827" i="84"/>
  <c r="D3053" i="84"/>
  <c r="D2729" i="84"/>
  <c r="D662" i="84"/>
  <c r="D3178" i="84"/>
  <c r="D606" i="84"/>
  <c r="D658" i="84"/>
  <c r="D3113" i="84"/>
  <c r="D551" i="84"/>
  <c r="D530" i="84"/>
  <c r="D636" i="84"/>
  <c r="D1911" i="84"/>
  <c r="D2003" i="84"/>
  <c r="D591" i="84"/>
  <c r="D1294" i="84"/>
  <c r="D743" i="84"/>
  <c r="D2000" i="84"/>
  <c r="D3843" i="84"/>
  <c r="D3861" i="84"/>
  <c r="D625" i="84"/>
  <c r="D2672" i="84"/>
  <c r="D2680" i="84"/>
  <c r="D542" i="84"/>
  <c r="D894" i="84"/>
  <c r="D3484" i="84"/>
  <c r="D1104" i="84"/>
  <c r="D3864" i="84"/>
  <c r="D2976" i="84"/>
  <c r="D1087" i="84"/>
  <c r="D2458" i="84"/>
  <c r="D3699" i="84"/>
  <c r="D556" i="84"/>
  <c r="D3566" i="84"/>
  <c r="D3557" i="84"/>
  <c r="D3264" i="84"/>
  <c r="D2095" i="84"/>
  <c r="D2153" i="84"/>
  <c r="D845" i="84"/>
  <c r="D2889" i="84"/>
  <c r="D2948" i="84"/>
  <c r="D2899" i="84"/>
  <c r="D1492" i="84"/>
  <c r="D3790" i="84"/>
  <c r="D2653" i="84"/>
  <c r="D1326" i="84"/>
  <c r="D1936" i="84"/>
  <c r="D449" i="84"/>
  <c r="D341" i="84"/>
  <c r="D3667" i="84"/>
  <c r="D3743" i="84"/>
  <c r="D1967" i="84"/>
  <c r="D3744" i="84"/>
  <c r="D508" i="84"/>
  <c r="D1134" i="84"/>
  <c r="D1545" i="84"/>
  <c r="D136" i="84"/>
  <c r="D1720" i="84"/>
  <c r="D3569" i="84"/>
  <c r="D1589" i="84"/>
  <c r="D3468" i="84"/>
  <c r="D1619" i="84"/>
  <c r="D1469" i="84"/>
  <c r="D1703" i="84"/>
  <c r="D451" i="84"/>
  <c r="D2283" i="84"/>
  <c r="D3797" i="84"/>
  <c r="D1974" i="84"/>
  <c r="D3776" i="84"/>
  <c r="D2985" i="84"/>
  <c r="D3464" i="84"/>
  <c r="D3405" i="84"/>
  <c r="D68" i="84"/>
  <c r="D2676" i="84"/>
  <c r="D2133" i="84"/>
  <c r="D3322" i="84"/>
  <c r="D3330" i="84"/>
  <c r="D1107" i="84"/>
  <c r="D1110" i="84"/>
  <c r="D1060" i="84"/>
  <c r="D1489" i="84"/>
  <c r="D3700" i="84"/>
  <c r="D1965" i="84"/>
  <c r="D3762" i="84"/>
  <c r="D74" i="84"/>
  <c r="D65" i="84"/>
  <c r="D92" i="84"/>
  <c r="D222" i="84"/>
  <c r="D3618" i="84"/>
  <c r="D3665" i="84"/>
  <c r="D1944" i="84"/>
  <c r="D3670" i="84"/>
  <c r="D2398" i="84"/>
  <c r="D30" i="84"/>
  <c r="D2137" i="84"/>
  <c r="D2825" i="84"/>
  <c r="D1444" i="84"/>
  <c r="D366" i="84"/>
  <c r="D3811" i="84"/>
  <c r="D1839" i="84"/>
  <c r="D1468" i="84"/>
  <c r="D3788" i="84"/>
  <c r="D3825" i="84"/>
  <c r="D1002" i="84"/>
  <c r="D1366" i="84"/>
  <c r="D324" i="84"/>
  <c r="D3866" i="84"/>
  <c r="D2771" i="84"/>
  <c r="D2959" i="84"/>
  <c r="D95" i="84"/>
  <c r="D3862" i="84"/>
  <c r="D3153" i="84"/>
  <c r="D3799" i="84"/>
  <c r="D3860" i="84"/>
  <c r="D901" i="84"/>
  <c r="D3621" i="84"/>
  <c r="D1989" i="84"/>
  <c r="D1960" i="84"/>
  <c r="D2028" i="84"/>
  <c r="D1939" i="84"/>
  <c r="D412" i="84"/>
  <c r="D762" i="84"/>
  <c r="D355" i="84"/>
  <c r="D264" i="84"/>
  <c r="D489" i="84"/>
  <c r="D2772" i="84"/>
  <c r="D3793" i="84"/>
  <c r="D1441" i="84"/>
  <c r="D1686" i="84"/>
  <c r="D2597" i="84"/>
  <c r="D1663" i="84"/>
  <c r="D219" i="84"/>
  <c r="D461" i="84"/>
  <c r="D94" i="84"/>
  <c r="D246" i="84"/>
  <c r="D1466" i="84"/>
  <c r="D2527" i="84"/>
  <c r="D2486" i="84"/>
  <c r="D2656" i="84"/>
  <c r="D1495" i="84"/>
  <c r="D1702" i="84"/>
  <c r="D1596" i="84"/>
  <c r="D2420" i="84"/>
  <c r="D2550" i="84"/>
  <c r="D379" i="84"/>
  <c r="D3657" i="84"/>
  <c r="D3850" i="84"/>
  <c r="D261" i="84"/>
  <c r="D2984" i="84"/>
  <c r="D2821" i="84"/>
  <c r="D2880" i="84"/>
  <c r="D2998" i="84"/>
  <c r="D3084" i="84"/>
  <c r="D3803" i="84"/>
  <c r="D2894" i="84"/>
  <c r="D3853" i="84"/>
  <c r="D718" i="84"/>
  <c r="D91" i="84"/>
  <c r="D3855" i="84"/>
  <c r="D3851" i="84"/>
  <c r="D1382" i="84"/>
  <c r="D1565" i="84"/>
  <c r="D3858" i="84"/>
  <c r="D1503" i="84"/>
  <c r="D440" i="84"/>
  <c r="D302" i="84"/>
  <c r="D2076" i="84"/>
  <c r="D1498" i="84"/>
  <c r="D2333" i="84"/>
  <c r="D1053" i="84"/>
  <c r="D3404" i="84"/>
  <c r="D1700" i="84"/>
  <c r="D352" i="84"/>
  <c r="D339" i="84"/>
  <c r="D1325" i="84"/>
  <c r="D21" i="84"/>
  <c r="D3043" i="84"/>
  <c r="D3146" i="84"/>
  <c r="D1488" i="84"/>
  <c r="D457" i="84"/>
  <c r="D3387" i="84"/>
  <c r="D3278" i="84"/>
  <c r="D2694" i="84"/>
  <c r="D487" i="84"/>
  <c r="D3137" i="84"/>
  <c r="D1486" i="84"/>
  <c r="D1453" i="84"/>
  <c r="D1536" i="84"/>
  <c r="D3366" i="84"/>
  <c r="D2536" i="84"/>
  <c r="D224" i="84"/>
  <c r="D100" i="84"/>
  <c r="D2805" i="84"/>
  <c r="D20" i="84"/>
  <c r="D215" i="84"/>
  <c r="D347" i="84"/>
  <c r="D357" i="84"/>
  <c r="D2401" i="84"/>
  <c r="D3241" i="84"/>
  <c r="D3324" i="84"/>
  <c r="D3826" i="84"/>
  <c r="D2770" i="84"/>
  <c r="D2970" i="84"/>
  <c r="D3640" i="84"/>
  <c r="D1566" i="84"/>
  <c r="D1638" i="84"/>
  <c r="D1612" i="84"/>
  <c r="D3824" i="84"/>
  <c r="D1467" i="84"/>
  <c r="D1633" i="84"/>
  <c r="D2479" i="84"/>
  <c r="D2441" i="84"/>
  <c r="D3687" i="84"/>
  <c r="D2474" i="84"/>
  <c r="D370" i="84"/>
  <c r="D3188" i="84"/>
  <c r="D1056" i="84"/>
  <c r="D3419" i="84"/>
  <c r="D2522" i="84"/>
  <c r="D723" i="84"/>
  <c r="D320" i="84"/>
  <c r="D240" i="84"/>
  <c r="D2496" i="84"/>
  <c r="D3838" i="84"/>
  <c r="D1015" i="84"/>
  <c r="D2739" i="84"/>
  <c r="D3702" i="84"/>
  <c r="D1465" i="84"/>
  <c r="D2335" i="84"/>
  <c r="D3314" i="84"/>
  <c r="D3840" i="84"/>
  <c r="D3839" i="84"/>
  <c r="D3837" i="84"/>
  <c r="D3846" i="84"/>
  <c r="D2865" i="84"/>
  <c r="D1956" i="84"/>
  <c r="D2040" i="84"/>
  <c r="D3248" i="84"/>
  <c r="D2733" i="84"/>
  <c r="D2610" i="84"/>
  <c r="D2608" i="84"/>
  <c r="D2634" i="84"/>
  <c r="D2574" i="84"/>
  <c r="D3830" i="84"/>
  <c r="D3696" i="84"/>
  <c r="D3685" i="84"/>
  <c r="D1658" i="84"/>
  <c r="D1603" i="84"/>
  <c r="D445" i="84"/>
  <c r="D2524" i="84"/>
  <c r="D3214" i="84"/>
  <c r="D3152" i="84"/>
  <c r="D1076" i="84"/>
  <c r="D3420" i="84"/>
  <c r="D2338" i="84"/>
  <c r="D515" i="84"/>
  <c r="D516" i="84"/>
  <c r="D293" i="84"/>
  <c r="D58" i="84"/>
  <c r="D765" i="84"/>
  <c r="D32" i="84"/>
  <c r="D244" i="84"/>
  <c r="D3205" i="84"/>
  <c r="D764" i="84"/>
  <c r="D744" i="84"/>
  <c r="D1579" i="84"/>
  <c r="D3819" i="84"/>
  <c r="D1448" i="84"/>
  <c r="D1530" i="84"/>
  <c r="D1569" i="84"/>
  <c r="D1500" i="84"/>
  <c r="D2969" i="84"/>
  <c r="D3362" i="84"/>
  <c r="D1903" i="84"/>
  <c r="D3786" i="84"/>
  <c r="D2562" i="84"/>
  <c r="D2500" i="84"/>
  <c r="D2029" i="84"/>
  <c r="D3775" i="84"/>
  <c r="D3764" i="84"/>
  <c r="D536" i="84"/>
  <c r="D2568" i="84"/>
  <c r="D2682" i="84"/>
  <c r="D3262" i="84"/>
  <c r="D485" i="84"/>
  <c r="D2404" i="84"/>
  <c r="D3821" i="84"/>
  <c r="D1319" i="84"/>
  <c r="D24" i="84"/>
  <c r="D242" i="84"/>
  <c r="D1793" i="84"/>
  <c r="D1624" i="84"/>
  <c r="D888" i="84"/>
  <c r="D250" i="84"/>
  <c r="D3690" i="84"/>
  <c r="D3796" i="84"/>
  <c r="D3703" i="84"/>
  <c r="D2445" i="84"/>
  <c r="D2740" i="84"/>
  <c r="D1534" i="84"/>
  <c r="D1549" i="84"/>
  <c r="D1715" i="84"/>
  <c r="D924" i="84"/>
  <c r="D912" i="84"/>
  <c r="D875" i="84"/>
  <c r="D899" i="84"/>
  <c r="D2130" i="84"/>
  <c r="D3792" i="84"/>
  <c r="D1896" i="84"/>
  <c r="D1904" i="84"/>
  <c r="D313" i="84"/>
  <c r="D815" i="84"/>
  <c r="D831" i="84"/>
  <c r="D450" i="84"/>
  <c r="D3817" i="84"/>
  <c r="D3808" i="84"/>
  <c r="D3804" i="84"/>
  <c r="D2476" i="84"/>
  <c r="D3736" i="84"/>
  <c r="D1943" i="84"/>
  <c r="D124" i="84"/>
  <c r="D2261" i="84"/>
  <c r="D3780" i="84"/>
  <c r="D3079" i="84"/>
  <c r="D491" i="84"/>
  <c r="D1605" i="84"/>
  <c r="D1708" i="84"/>
  <c r="D2824" i="84"/>
  <c r="D2033" i="84"/>
  <c r="D2774" i="84"/>
  <c r="D3794" i="84"/>
  <c r="D3133" i="84"/>
  <c r="D3740" i="84"/>
  <c r="D3407" i="84"/>
  <c r="D3389" i="84"/>
  <c r="D3445" i="84"/>
  <c r="D1618" i="84"/>
  <c r="D1537" i="84"/>
  <c r="D1508" i="84"/>
  <c r="D1724" i="84"/>
  <c r="D838" i="84"/>
  <c r="D2372" i="84"/>
  <c r="D2381" i="84"/>
  <c r="D2385" i="84"/>
  <c r="D3784" i="84"/>
  <c r="D1426" i="84"/>
  <c r="D1379" i="84"/>
  <c r="D2708" i="84"/>
  <c r="D3789" i="84"/>
  <c r="D3785" i="84"/>
  <c r="D472" i="84"/>
  <c r="D913" i="84"/>
  <c r="D1081" i="84"/>
  <c r="D2245" i="84"/>
  <c r="D3647" i="84"/>
  <c r="D373" i="84"/>
  <c r="D2311" i="84"/>
  <c r="D78" i="84"/>
  <c r="D2109" i="84"/>
  <c r="D2198" i="84"/>
  <c r="D3715" i="84"/>
  <c r="D3694" i="84"/>
  <c r="D2091" i="84"/>
  <c r="D2105" i="84"/>
  <c r="D3782" i="84"/>
  <c r="D3651" i="84"/>
  <c r="D3718" i="84"/>
  <c r="D3243" i="84"/>
  <c r="D2761" i="84"/>
  <c r="D2777" i="84"/>
  <c r="D2904" i="84"/>
  <c r="D3759" i="84"/>
  <c r="D2769" i="84"/>
  <c r="D3636" i="84"/>
  <c r="D2547" i="84"/>
  <c r="D1995" i="84"/>
  <c r="D3749" i="84"/>
  <c r="D3513" i="84"/>
  <c r="D3491" i="84"/>
  <c r="D777" i="84"/>
  <c r="D698" i="84"/>
  <c r="D709" i="84"/>
  <c r="D279" i="84"/>
  <c r="D2383" i="84"/>
  <c r="D1616" i="84"/>
  <c r="D3787" i="84"/>
  <c r="D34" i="84"/>
  <c r="D3765" i="84"/>
  <c r="D415" i="84"/>
  <c r="D2403" i="84"/>
  <c r="D2074" i="84"/>
  <c r="D2126" i="84"/>
  <c r="D2168" i="84"/>
  <c r="D3701" i="84"/>
  <c r="D298" i="84"/>
  <c r="D3828" i="84"/>
  <c r="D67" i="84"/>
  <c r="D3751" i="84"/>
  <c r="D706" i="84"/>
  <c r="D3489" i="84"/>
  <c r="D3731" i="84"/>
  <c r="D2365" i="84"/>
  <c r="D2738" i="84"/>
  <c r="D1949" i="84"/>
  <c r="D997" i="84"/>
  <c r="D1942" i="84"/>
  <c r="D1977" i="84"/>
  <c r="D1975" i="84"/>
  <c r="D3668" i="84"/>
  <c r="D3734" i="84"/>
  <c r="D3062" i="84"/>
  <c r="D3063" i="84"/>
  <c r="D3216" i="84"/>
  <c r="D3225" i="84"/>
  <c r="D3723" i="84"/>
  <c r="D3729" i="84"/>
  <c r="D3192" i="84"/>
  <c r="D3165" i="84"/>
  <c r="D930" i="84"/>
  <c r="D1570" i="84"/>
  <c r="D43" i="84"/>
  <c r="D1590" i="84"/>
  <c r="D1718" i="84"/>
  <c r="D1592" i="84"/>
  <c r="D1650" i="84"/>
  <c r="D1479" i="84"/>
  <c r="D1634" i="84"/>
  <c r="D1670" i="84"/>
  <c r="D1439" i="84"/>
  <c r="D182" i="84"/>
  <c r="D199" i="84"/>
  <c r="D3756" i="84"/>
  <c r="D3238" i="84"/>
  <c r="D3308" i="84"/>
  <c r="D3267" i="84"/>
  <c r="D3288" i="84"/>
  <c r="D3197" i="84"/>
  <c r="D3777" i="84"/>
  <c r="D102" i="84"/>
  <c r="D3781" i="84"/>
  <c r="D904" i="84"/>
  <c r="D933" i="84"/>
  <c r="D1068" i="84"/>
  <c r="D1096" i="84"/>
  <c r="D1083" i="84"/>
  <c r="D1126" i="84"/>
  <c r="D1005" i="84"/>
  <c r="D3737" i="84"/>
  <c r="D1136" i="84"/>
  <c r="D928" i="84"/>
  <c r="D965" i="84"/>
  <c r="D2523" i="84"/>
  <c r="D3575" i="84"/>
  <c r="D3594" i="84"/>
  <c r="D82" i="84"/>
  <c r="D471" i="84"/>
  <c r="D2155" i="84"/>
  <c r="D3724" i="84"/>
  <c r="D3772" i="84"/>
  <c r="D36" i="84"/>
  <c r="D2093" i="84"/>
  <c r="D323" i="84"/>
  <c r="D3674" i="84"/>
  <c r="D2343" i="84"/>
  <c r="D475" i="84"/>
  <c r="D1371" i="84"/>
  <c r="D1406" i="84"/>
  <c r="D1414" i="84"/>
  <c r="D1384" i="84"/>
  <c r="D1362" i="84"/>
  <c r="D1375" i="84"/>
  <c r="D1398" i="84"/>
  <c r="D1959" i="84"/>
  <c r="D2020" i="84"/>
  <c r="D2037" i="84"/>
  <c r="D2043" i="84"/>
  <c r="D3755" i="84"/>
  <c r="D2252" i="84"/>
  <c r="D2262" i="84"/>
  <c r="D2291" i="84"/>
  <c r="D3758" i="84"/>
  <c r="D2413" i="84"/>
  <c r="D2478" i="84"/>
  <c r="D2556" i="84"/>
  <c r="D254" i="84"/>
  <c r="D2665" i="84"/>
  <c r="D45" i="84"/>
  <c r="D8" i="84"/>
  <c r="D2834" i="84"/>
  <c r="D2850" i="84"/>
  <c r="D2910" i="84"/>
  <c r="D2964" i="84"/>
  <c r="D437" i="84"/>
  <c r="D3738" i="84"/>
  <c r="D2669" i="84"/>
  <c r="D2883" i="84"/>
  <c r="D308" i="84"/>
  <c r="D454" i="84"/>
  <c r="D2231" i="84"/>
  <c r="D2602" i="84"/>
  <c r="D2659" i="84"/>
  <c r="D908" i="84"/>
  <c r="D227" i="84"/>
  <c r="D1010" i="84"/>
  <c r="D1095" i="84"/>
  <c r="D705" i="84"/>
  <c r="D751" i="84"/>
  <c r="D757" i="84"/>
  <c r="D775" i="84"/>
  <c r="D758" i="84"/>
  <c r="D3306" i="84"/>
  <c r="D3307" i="84"/>
  <c r="D3733" i="84"/>
  <c r="D3298" i="84"/>
  <c r="D409" i="84"/>
  <c r="D2067" i="84"/>
  <c r="D2156" i="84"/>
  <c r="D1884" i="84"/>
  <c r="D374" i="84"/>
  <c r="D3452" i="84"/>
  <c r="D3458" i="84"/>
  <c r="D3401" i="84"/>
  <c r="D792" i="84"/>
  <c r="D1689" i="84"/>
  <c r="D3746" i="84"/>
  <c r="D2693" i="84"/>
  <c r="D2639" i="84"/>
  <c r="D2632" i="84"/>
  <c r="D2628" i="84"/>
  <c r="D2567" i="84"/>
  <c r="D3752" i="84"/>
  <c r="D1333" i="84"/>
  <c r="D1332" i="84"/>
  <c r="D1400" i="84"/>
  <c r="D3730" i="84"/>
  <c r="D3473" i="84"/>
  <c r="D3524" i="84"/>
  <c r="D3482" i="84"/>
  <c r="D3471" i="84"/>
  <c r="D2276" i="84"/>
  <c r="D3712" i="84"/>
  <c r="D2238" i="84"/>
  <c r="D2244" i="84"/>
  <c r="D1158" i="84"/>
  <c r="D1175" i="84"/>
  <c r="D3613" i="84"/>
  <c r="D1522" i="84"/>
  <c r="D1667" i="84"/>
  <c r="D1643" i="84"/>
  <c r="D1452" i="84"/>
  <c r="D1564" i="84"/>
  <c r="D1491" i="84"/>
  <c r="D1725" i="84"/>
  <c r="D1493" i="84"/>
  <c r="D1722" i="84"/>
  <c r="D1577" i="84"/>
  <c r="D1621" i="84"/>
  <c r="D2032" i="84"/>
  <c r="D3754" i="84"/>
  <c r="D2440" i="84"/>
  <c r="D2472" i="84"/>
  <c r="D3693" i="84"/>
  <c r="D940" i="84"/>
  <c r="D1045" i="84"/>
  <c r="D1070" i="84"/>
  <c r="D1031" i="84"/>
  <c r="D915" i="84"/>
  <c r="D1082" i="84"/>
  <c r="D956" i="84"/>
  <c r="D1140" i="84"/>
  <c r="D951" i="84"/>
  <c r="D905" i="84"/>
  <c r="D1029" i="84"/>
  <c r="D2557" i="84"/>
  <c r="D2563" i="84"/>
  <c r="D2539" i="84"/>
  <c r="D2521" i="84"/>
  <c r="D2966" i="84"/>
  <c r="D2797" i="84"/>
  <c r="D2864" i="84"/>
  <c r="D2857" i="84"/>
  <c r="D2831" i="84"/>
  <c r="D2735" i="84"/>
  <c r="D2811" i="84"/>
  <c r="D2888" i="84"/>
  <c r="D2829" i="84"/>
  <c r="D2721" i="84"/>
  <c r="D2977" i="84"/>
  <c r="D2877" i="84"/>
  <c r="D2927" i="84"/>
  <c r="D2953" i="84"/>
  <c r="D2784" i="84"/>
  <c r="D3747" i="84"/>
  <c r="D3167" i="84"/>
  <c r="D3097" i="84"/>
  <c r="D3061" i="84"/>
  <c r="D3034" i="84"/>
  <c r="D2988" i="84"/>
  <c r="D3039" i="84"/>
  <c r="D835" i="84"/>
  <c r="D2303" i="84"/>
  <c r="D3645" i="84"/>
  <c r="D3075" i="84"/>
  <c r="D1846" i="84"/>
  <c r="D1665" i="84"/>
  <c r="D1464" i="84"/>
  <c r="D1512" i="84"/>
  <c r="D1524" i="84"/>
  <c r="D2497" i="84"/>
  <c r="D3007" i="84"/>
  <c r="D3220" i="84"/>
  <c r="D3016" i="84"/>
  <c r="D3014" i="84"/>
  <c r="D3071" i="84"/>
  <c r="D3072" i="84"/>
  <c r="D3204" i="84"/>
  <c r="D17" i="84"/>
  <c r="D3265" i="84"/>
  <c r="D710" i="84"/>
  <c r="D2837" i="84"/>
  <c r="D2828" i="84"/>
  <c r="D2323" i="84"/>
  <c r="D2350" i="84"/>
  <c r="D2371" i="84"/>
  <c r="D2581" i="84"/>
  <c r="D2586" i="84"/>
  <c r="D2613" i="84"/>
  <c r="D1043" i="84"/>
  <c r="D869" i="84"/>
  <c r="D900" i="84"/>
  <c r="D22" i="84"/>
  <c r="D3716" i="84"/>
  <c r="D1092" i="84"/>
  <c r="D822" i="84"/>
  <c r="D2018" i="84"/>
  <c r="D863" i="84"/>
  <c r="D811" i="84"/>
  <c r="D3671" i="84"/>
  <c r="D2171" i="84"/>
  <c r="D2068" i="84"/>
  <c r="D849" i="84"/>
  <c r="D2106" i="84"/>
  <c r="D28" i="84"/>
  <c r="D972" i="84"/>
  <c r="D881" i="84"/>
  <c r="D1014" i="84"/>
  <c r="D3606" i="84"/>
  <c r="D1119" i="84"/>
  <c r="D1125" i="84"/>
  <c r="D941" i="84"/>
  <c r="D872" i="84"/>
  <c r="D3708" i="84"/>
  <c r="D3608" i="84"/>
  <c r="D979" i="84"/>
  <c r="D971" i="84"/>
  <c r="D1124" i="84"/>
  <c r="D960" i="84"/>
  <c r="D763" i="84"/>
  <c r="D708" i="84"/>
  <c r="D685" i="84"/>
  <c r="D3502" i="84"/>
  <c r="D753" i="84"/>
  <c r="D3552" i="84"/>
  <c r="D3590" i="84"/>
  <c r="D3472" i="84"/>
  <c r="D3571" i="84"/>
  <c r="D3584" i="84"/>
  <c r="D3583" i="84"/>
  <c r="D3673" i="84"/>
  <c r="D1593" i="84"/>
  <c r="D1437" i="84"/>
  <c r="D1546" i="84"/>
  <c r="D1442" i="84"/>
  <c r="D1554" i="84"/>
  <c r="D1525" i="84"/>
  <c r="D1482" i="84"/>
  <c r="D3000" i="84"/>
  <c r="D3051" i="84"/>
  <c r="D2991" i="84"/>
  <c r="D3022" i="84"/>
  <c r="D3131" i="84"/>
  <c r="D3223" i="84"/>
  <c r="D3148" i="84"/>
  <c r="D3642" i="84"/>
  <c r="D3056" i="84"/>
  <c r="D3411" i="84"/>
  <c r="D3421" i="84"/>
  <c r="D3390" i="84"/>
  <c r="D3394" i="84"/>
  <c r="D3457" i="84"/>
  <c r="D3395" i="84"/>
  <c r="D2695" i="84"/>
  <c r="D2589" i="84"/>
  <c r="D2573" i="84"/>
  <c r="D2627" i="84"/>
  <c r="D2630" i="84"/>
  <c r="D2705" i="84"/>
  <c r="D2698" i="84"/>
  <c r="D2622" i="84"/>
  <c r="D2601" i="84"/>
  <c r="D2599" i="84"/>
  <c r="D2605" i="84"/>
  <c r="D2493" i="84"/>
  <c r="D2505" i="84"/>
  <c r="D2526" i="84"/>
  <c r="D2548" i="84"/>
  <c r="D3739" i="84"/>
  <c r="D2460" i="84"/>
  <c r="D2467" i="84"/>
  <c r="D2302" i="84"/>
  <c r="D2136" i="84"/>
  <c r="D2215" i="84"/>
  <c r="D2217" i="84"/>
  <c r="D2225" i="84"/>
  <c r="D3622" i="84"/>
  <c r="D2166" i="84"/>
  <c r="D2113" i="84"/>
  <c r="D3664" i="84"/>
  <c r="D1963" i="84"/>
  <c r="D2034" i="84"/>
  <c r="D1905" i="84"/>
  <c r="D1837" i="84"/>
  <c r="D1351" i="84"/>
  <c r="D1373" i="84"/>
  <c r="D1374" i="84"/>
  <c r="D1269" i="84"/>
  <c r="D1301" i="84"/>
  <c r="D861" i="84"/>
  <c r="D597" i="84"/>
  <c r="D210" i="84"/>
  <c r="D689" i="84"/>
  <c r="D2585" i="84"/>
  <c r="D2279" i="84"/>
  <c r="D1964" i="84"/>
  <c r="D268" i="84"/>
  <c r="D819" i="84"/>
  <c r="D2108" i="84"/>
  <c r="D1878" i="84"/>
  <c r="D3509" i="84"/>
  <c r="D318" i="84"/>
  <c r="D3538" i="84"/>
  <c r="D3547" i="84"/>
  <c r="D3520" i="84"/>
  <c r="D3587" i="84"/>
  <c r="D310" i="84"/>
  <c r="D1079" i="84"/>
  <c r="D3717" i="84"/>
  <c r="D3313" i="84"/>
  <c r="D3356" i="84"/>
  <c r="D3250" i="84"/>
  <c r="D220" i="84"/>
  <c r="D3257" i="84"/>
  <c r="D3302" i="84"/>
  <c r="D3245" i="84"/>
  <c r="D3681" i="84"/>
  <c r="D2716" i="84"/>
  <c r="D2817" i="84"/>
  <c r="D2776" i="84"/>
  <c r="D2765" i="84"/>
  <c r="D2810" i="84"/>
  <c r="D2720" i="84"/>
  <c r="D2717" i="84"/>
  <c r="D3305" i="84"/>
  <c r="D3722" i="84"/>
  <c r="D3711" i="84"/>
  <c r="D3721" i="84"/>
  <c r="D3720" i="84"/>
  <c r="D2913" i="84"/>
  <c r="D3713" i="84"/>
  <c r="D2893" i="84"/>
  <c r="D2788" i="84"/>
  <c r="D2895" i="84"/>
  <c r="D2847" i="84"/>
  <c r="D2908" i="84"/>
  <c r="D2830" i="84"/>
  <c r="D2915" i="84"/>
  <c r="D2782" i="84"/>
  <c r="D2936" i="84"/>
  <c r="D2367" i="84"/>
  <c r="D2324" i="84"/>
  <c r="D2344" i="84"/>
  <c r="D2728" i="84"/>
  <c r="D2804" i="84"/>
  <c r="D2859" i="84"/>
  <c r="D2980" i="84"/>
  <c r="D2764" i="84"/>
  <c r="D2843" i="84"/>
  <c r="D2962" i="84"/>
  <c r="D2937" i="84"/>
  <c r="D2839" i="84"/>
  <c r="D287" i="84"/>
  <c r="D37" i="84"/>
  <c r="D315" i="84"/>
  <c r="D1819" i="84"/>
  <c r="D49" i="84"/>
  <c r="D464" i="84"/>
  <c r="D514" i="84"/>
  <c r="D41" i="84"/>
  <c r="D3393" i="84"/>
  <c r="D2270" i="84"/>
  <c r="D2464" i="84"/>
  <c r="D2624" i="84"/>
  <c r="D2793" i="84"/>
  <c r="D2565" i="84"/>
  <c r="D2660" i="84"/>
  <c r="D2470" i="84"/>
  <c r="D2451" i="84"/>
  <c r="D520" i="84"/>
  <c r="D2362" i="84"/>
  <c r="D2407" i="84"/>
  <c r="D2316" i="84"/>
  <c r="D344" i="84"/>
  <c r="D492" i="84"/>
  <c r="D400" i="84"/>
  <c r="D367" i="84"/>
  <c r="D2849" i="84"/>
  <c r="D2954" i="84"/>
  <c r="D2912" i="84"/>
  <c r="D2726" i="84"/>
  <c r="D2914" i="84"/>
  <c r="D2794" i="84"/>
  <c r="D2863" i="84"/>
  <c r="D2835" i="84"/>
  <c r="D2938" i="84"/>
  <c r="D2767" i="84"/>
  <c r="D2748" i="84"/>
  <c r="D2758" i="84"/>
  <c r="D2760" i="84"/>
  <c r="D2795" i="84"/>
  <c r="D2361" i="84"/>
  <c r="D3680" i="84"/>
  <c r="D3679" i="84"/>
  <c r="D3632" i="84"/>
  <c r="D3294" i="84"/>
  <c r="D3311" i="84"/>
  <c r="D3343" i="84"/>
  <c r="D3234" i="84"/>
  <c r="D3236" i="84"/>
  <c r="D1759" i="84"/>
  <c r="D2657" i="84"/>
  <c r="D2691" i="84"/>
  <c r="D2633" i="84"/>
  <c r="D1838" i="84"/>
  <c r="D2580" i="84"/>
  <c r="D3698" i="84"/>
  <c r="D33" i="84"/>
  <c r="D3615" i="84"/>
  <c r="D1805" i="84"/>
  <c r="D1825" i="84"/>
  <c r="D1863" i="84"/>
  <c r="D1750" i="84"/>
  <c r="D1816" i="84"/>
  <c r="D3683" i="84"/>
  <c r="D2080" i="84"/>
  <c r="D2131" i="84"/>
  <c r="D3447" i="84"/>
  <c r="D3444" i="84"/>
  <c r="D353" i="84"/>
  <c r="D3442" i="84"/>
  <c r="D3462" i="84"/>
  <c r="D3428" i="84"/>
  <c r="D1649" i="84"/>
  <c r="D1726" i="84"/>
  <c r="D1480" i="84"/>
  <c r="D1615" i="84"/>
  <c r="D1555" i="84"/>
  <c r="D1449" i="84"/>
  <c r="D1637" i="84"/>
  <c r="D848" i="84"/>
  <c r="D2993" i="84"/>
  <c r="D3005" i="84"/>
  <c r="D3002" i="84"/>
  <c r="D3041" i="84"/>
  <c r="D3104" i="84"/>
  <c r="D3074" i="84"/>
  <c r="D3579" i="84"/>
  <c r="D3534" i="84"/>
  <c r="D3480" i="84"/>
  <c r="D3535" i="84"/>
  <c r="D3546" i="84"/>
  <c r="D1990" i="84"/>
  <c r="D3619" i="84"/>
  <c r="D1945" i="84"/>
  <c r="D2519" i="84"/>
  <c r="D2544" i="84"/>
  <c r="D868" i="84"/>
  <c r="D2530" i="84"/>
  <c r="D1121" i="84"/>
  <c r="D1138" i="84"/>
  <c r="D3607" i="84"/>
  <c r="D1128" i="84"/>
  <c r="D1075" i="84"/>
  <c r="D907" i="84"/>
  <c r="D3605" i="84"/>
  <c r="D1146" i="84"/>
  <c r="D871" i="84"/>
  <c r="D1028" i="84"/>
  <c r="D1019" i="84"/>
  <c r="D3609" i="84"/>
  <c r="D990" i="84"/>
  <c r="D973" i="84"/>
  <c r="D911" i="84"/>
  <c r="D1059" i="84"/>
  <c r="D1027" i="84"/>
  <c r="D1085" i="84"/>
  <c r="D3697" i="84"/>
  <c r="D2426" i="84"/>
  <c r="D2448" i="84"/>
  <c r="D3206" i="84"/>
  <c r="D456" i="84"/>
  <c r="D1328" i="84"/>
  <c r="D1368" i="84"/>
  <c r="D3682" i="84"/>
  <c r="D3255" i="84"/>
  <c r="D200" i="84"/>
  <c r="D2251" i="84"/>
  <c r="D2271" i="84"/>
  <c r="D2266" i="84"/>
  <c r="D2241" i="84"/>
  <c r="D2239" i="84"/>
  <c r="D2658" i="84"/>
  <c r="D2689" i="84"/>
  <c r="D2670" i="84"/>
  <c r="D3689" i="84"/>
  <c r="D16" i="84"/>
  <c r="D3677" i="84"/>
  <c r="D2815" i="84"/>
  <c r="D271" i="84"/>
  <c r="D1954" i="84"/>
  <c r="D1951" i="84"/>
  <c r="D2468" i="84"/>
  <c r="D3139" i="84"/>
  <c r="D3130" i="84"/>
  <c r="D786" i="84"/>
  <c r="D2571" i="84"/>
  <c r="D2614" i="84"/>
  <c r="D1950" i="84"/>
  <c r="D1135" i="84"/>
  <c r="D2090" i="84"/>
  <c r="D217" i="84"/>
  <c r="D442" i="84"/>
  <c r="D3193" i="84"/>
  <c r="D389" i="84"/>
  <c r="D497" i="84"/>
  <c r="D692" i="84"/>
  <c r="D704" i="84"/>
  <c r="D667" i="84"/>
  <c r="D1127" i="84"/>
  <c r="D3555" i="84"/>
  <c r="D2161" i="84"/>
  <c r="D952" i="84"/>
  <c r="D2685" i="84"/>
  <c r="D1517" i="84"/>
  <c r="D1113" i="84"/>
  <c r="D3470" i="84"/>
  <c r="D3123" i="84"/>
  <c r="D2529" i="84"/>
  <c r="D2540" i="84"/>
  <c r="D2551" i="84"/>
  <c r="D2397" i="84"/>
  <c r="D2438" i="84"/>
  <c r="D2418" i="84"/>
  <c r="D1116" i="84"/>
  <c r="D870" i="84"/>
  <c r="D1151" i="84"/>
  <c r="D3052" i="84"/>
  <c r="D2712" i="84"/>
  <c r="D1004" i="84"/>
  <c r="D968" i="84"/>
  <c r="D2678" i="84"/>
  <c r="D3386" i="84"/>
  <c r="D939" i="84"/>
  <c r="D938" i="84"/>
  <c r="D3350" i="84"/>
  <c r="D2132" i="84"/>
  <c r="D683" i="84"/>
  <c r="D2707" i="84"/>
  <c r="D2663" i="84"/>
  <c r="D2702" i="84"/>
  <c r="D2687" i="84"/>
  <c r="D2677" i="84"/>
  <c r="D2688" i="84"/>
  <c r="D2603" i="84"/>
  <c r="D2575" i="84"/>
  <c r="D750" i="84"/>
  <c r="D1625" i="84"/>
  <c r="D1543" i="84"/>
  <c r="D1538" i="84"/>
  <c r="D3599" i="84"/>
  <c r="D1551" i="84"/>
  <c r="D1705" i="84"/>
  <c r="D1648" i="84"/>
  <c r="D1694" i="84"/>
  <c r="D1478" i="84"/>
  <c r="D1460" i="84"/>
  <c r="D1558" i="84"/>
  <c r="D1475" i="84"/>
  <c r="D3398" i="84"/>
  <c r="D3453" i="84"/>
  <c r="D3460" i="84"/>
  <c r="D3459" i="84"/>
  <c r="D1827" i="84"/>
  <c r="D1741" i="84"/>
  <c r="D1845" i="84"/>
  <c r="D2175" i="84"/>
  <c r="D2064" i="84"/>
  <c r="D2122" i="84"/>
  <c r="D2081" i="84"/>
  <c r="D2183" i="84"/>
  <c r="D2103" i="84"/>
  <c r="D2282" i="84"/>
  <c r="D3015" i="84"/>
  <c r="D2100" i="84"/>
  <c r="D3215" i="84"/>
  <c r="D3521" i="84"/>
  <c r="D2416" i="84"/>
  <c r="D2412" i="84"/>
  <c r="D827" i="84"/>
  <c r="D754" i="84"/>
  <c r="D3517" i="84"/>
  <c r="D3483" i="84"/>
  <c r="D1340" i="84"/>
  <c r="D1334" i="84"/>
  <c r="D3532" i="84"/>
  <c r="D1920" i="84"/>
  <c r="D1317" i="84"/>
  <c r="D1386" i="84"/>
  <c r="D801" i="84"/>
  <c r="D818" i="84"/>
  <c r="D802" i="84"/>
  <c r="D839" i="84"/>
  <c r="D474" i="84"/>
  <c r="D2779" i="84"/>
  <c r="D2826" i="84"/>
  <c r="D2978" i="84"/>
  <c r="D2934" i="84"/>
  <c r="D2944" i="84"/>
  <c r="D2965" i="84"/>
  <c r="D2905" i="84"/>
  <c r="D2917" i="84"/>
  <c r="D2916" i="84"/>
  <c r="D2956" i="84"/>
  <c r="D2932" i="84"/>
  <c r="D2943" i="84"/>
  <c r="D2949" i="84"/>
  <c r="D2833" i="84"/>
  <c r="D2855" i="84"/>
  <c r="D2763" i="84"/>
  <c r="D3346" i="84"/>
  <c r="D3347" i="84"/>
  <c r="D3259" i="84"/>
  <c r="D3370" i="84"/>
  <c r="D3269" i="84"/>
  <c r="D3254" i="84"/>
  <c r="D2380" i="84"/>
  <c r="D2359" i="84"/>
  <c r="D2340" i="84"/>
  <c r="D2314" i="84"/>
  <c r="D2339" i="84"/>
  <c r="D1197" i="84"/>
  <c r="D2388" i="84"/>
  <c r="D2366" i="84"/>
  <c r="D2353" i="84"/>
  <c r="D2346" i="84"/>
  <c r="D2309" i="84"/>
  <c r="D2287" i="84"/>
  <c r="D3626" i="84"/>
  <c r="D841" i="84"/>
  <c r="D825" i="84"/>
  <c r="D1209" i="84"/>
  <c r="D2704" i="84"/>
  <c r="D2649" i="84"/>
  <c r="D2623" i="84"/>
  <c r="D2692" i="84"/>
  <c r="D2569" i="84"/>
  <c r="D364" i="84"/>
  <c r="D506" i="84"/>
  <c r="D23" i="84"/>
  <c r="D680" i="84"/>
  <c r="D3603" i="84"/>
  <c r="D1801" i="84"/>
  <c r="D966" i="84"/>
  <c r="D351" i="84"/>
  <c r="D3412" i="84"/>
  <c r="D50" i="84"/>
  <c r="D57" i="84"/>
  <c r="D3637" i="84"/>
  <c r="D3646" i="84"/>
  <c r="D404" i="84"/>
  <c r="D3046" i="84"/>
  <c r="D360" i="84"/>
  <c r="D1815" i="84"/>
  <c r="D1962" i="84"/>
  <c r="D2921" i="84"/>
  <c r="D2924" i="84"/>
  <c r="D2719" i="84"/>
  <c r="D2807" i="84"/>
  <c r="D9" i="84"/>
  <c r="D3293" i="84"/>
  <c r="D3373" i="84"/>
  <c r="D505" i="84"/>
  <c r="D955" i="84"/>
  <c r="D1054" i="84"/>
  <c r="D1035" i="84"/>
  <c r="D3822" i="84"/>
  <c r="D56" i="84"/>
  <c r="D2611" i="84"/>
  <c r="D2642" i="84"/>
  <c r="D462" i="84"/>
  <c r="D887" i="84"/>
  <c r="D39" i="84"/>
  <c r="D3463" i="84"/>
  <c r="D2465" i="84"/>
  <c r="D2452" i="84"/>
  <c r="D2387" i="84"/>
  <c r="D2310" i="84"/>
  <c r="D3631" i="84"/>
  <c r="D2360" i="84"/>
  <c r="D3286" i="84"/>
  <c r="D3256" i="84"/>
  <c r="D3319" i="84"/>
  <c r="D886" i="84"/>
  <c r="D3611" i="84"/>
  <c r="D1276" i="84"/>
  <c r="D1219" i="84"/>
  <c r="D984" i="84"/>
  <c r="D720" i="84"/>
  <c r="D770" i="84"/>
  <c r="D721" i="84"/>
  <c r="D3129" i="84"/>
  <c r="D612" i="84"/>
  <c r="D2929" i="84"/>
  <c r="D2935" i="84"/>
  <c r="D2588" i="84"/>
  <c r="D2715" i="84"/>
  <c r="D2629" i="84"/>
  <c r="D2619" i="84"/>
  <c r="D2616" i="84"/>
  <c r="D2609" i="84"/>
  <c r="D2607" i="84"/>
  <c r="D2851" i="84"/>
  <c r="D686" i="84"/>
  <c r="D2892" i="84"/>
  <c r="D1487" i="84"/>
  <c r="D2570" i="84"/>
  <c r="D2617" i="84"/>
  <c r="D3149" i="84"/>
  <c r="D3585" i="84"/>
  <c r="D3574" i="84"/>
  <c r="D3504" i="84"/>
  <c r="D1902" i="84"/>
  <c r="D3503" i="84"/>
  <c r="D3543" i="84"/>
  <c r="D3536" i="84"/>
  <c r="D3522" i="84"/>
  <c r="D3493" i="84"/>
  <c r="D3507" i="84"/>
  <c r="D3572" i="84"/>
  <c r="D3542" i="84"/>
  <c r="D3530" i="84"/>
  <c r="D3508" i="84"/>
  <c r="D2947" i="84"/>
  <c r="D2216" i="84"/>
  <c r="D2070" i="84"/>
  <c r="D2182" i="84"/>
  <c r="D2151" i="84"/>
  <c r="D2480" i="84"/>
  <c r="D2437" i="84"/>
  <c r="D2116" i="84"/>
  <c r="D2848" i="84"/>
  <c r="D2144" i="84"/>
  <c r="D2856" i="84"/>
  <c r="D1915" i="84"/>
  <c r="D1820" i="84"/>
  <c r="D1758" i="84"/>
  <c r="D479" i="84"/>
  <c r="D1822" i="84"/>
  <c r="D2783" i="84"/>
  <c r="D503" i="84"/>
  <c r="D842" i="84"/>
  <c r="D826" i="84"/>
  <c r="D833" i="84"/>
  <c r="D787" i="84"/>
  <c r="D807" i="84"/>
  <c r="D855" i="84"/>
  <c r="D850" i="84"/>
  <c r="D816" i="84"/>
  <c r="D3496" i="84"/>
  <c r="D840" i="84"/>
  <c r="D783" i="84"/>
  <c r="D122" i="84"/>
  <c r="D810" i="84"/>
  <c r="D1331" i="84"/>
  <c r="D3112" i="84"/>
  <c r="D3184" i="84"/>
  <c r="D3069" i="84"/>
  <c r="D3171" i="84"/>
  <c r="D3028" i="84"/>
  <c r="D3168" i="84"/>
  <c r="D3054" i="84"/>
  <c r="D2538" i="84"/>
  <c r="D2518" i="84"/>
  <c r="D2517" i="84"/>
  <c r="D1993" i="84"/>
  <c r="D1988" i="84"/>
  <c r="D1958" i="84"/>
  <c r="D1933" i="84"/>
  <c r="D3369" i="84"/>
  <c r="D1785" i="84"/>
  <c r="D478" i="84"/>
  <c r="D1921" i="84"/>
  <c r="D1864" i="84"/>
  <c r="D1438" i="84"/>
  <c r="D1636" i="84"/>
  <c r="D1544" i="84"/>
  <c r="D1674" i="84"/>
  <c r="D1458" i="84"/>
  <c r="D1443" i="84"/>
  <c r="D1680" i="84"/>
  <c r="D1678" i="84"/>
  <c r="D1494" i="84"/>
  <c r="D1470" i="84"/>
  <c r="D1714" i="84"/>
  <c r="D1688" i="84"/>
  <c r="D1606" i="84"/>
  <c r="D1559" i="84"/>
  <c r="D1599" i="84"/>
  <c r="D1699" i="84"/>
  <c r="D1620" i="84"/>
  <c r="D1445" i="84"/>
  <c r="D1656" i="84"/>
  <c r="D1695" i="84"/>
  <c r="D1681" i="84"/>
  <c r="D1653" i="84"/>
  <c r="D1526" i="84"/>
  <c r="D1521" i="84"/>
  <c r="D1583" i="84"/>
  <c r="D1463" i="84"/>
  <c r="D2450" i="84"/>
  <c r="D2447" i="84"/>
  <c r="D2439" i="84"/>
  <c r="D2174" i="84"/>
  <c r="D2473" i="84"/>
  <c r="D1067" i="84"/>
  <c r="D975" i="84"/>
  <c r="D969" i="84"/>
  <c r="D962" i="84"/>
  <c r="D909" i="84"/>
  <c r="D890" i="84"/>
  <c r="D884" i="84"/>
  <c r="D1132" i="84"/>
  <c r="D959" i="84"/>
  <c r="D948" i="84"/>
  <c r="D880" i="84"/>
  <c r="D1103" i="84"/>
  <c r="D1122" i="84"/>
  <c r="D1133" i="84"/>
  <c r="D1041" i="84"/>
  <c r="D1052" i="84"/>
  <c r="D980" i="84"/>
  <c r="D1023" i="84"/>
  <c r="D1016" i="84"/>
  <c r="D300" i="84"/>
  <c r="D2955" i="84"/>
  <c r="D2973" i="84"/>
  <c r="D2933" i="84"/>
  <c r="D2786" i="84"/>
  <c r="D2930" i="84"/>
  <c r="D2801" i="84"/>
  <c r="D2753" i="84"/>
  <c r="D2820" i="84"/>
  <c r="D2979" i="84"/>
  <c r="D2939" i="84"/>
  <c r="D2752" i="84"/>
  <c r="D2818" i="84"/>
  <c r="D2852" i="84"/>
  <c r="D2941" i="84"/>
  <c r="D2907" i="84"/>
  <c r="D2884" i="84"/>
  <c r="D138" i="84"/>
  <c r="D2236" i="84"/>
  <c r="D2247" i="84"/>
  <c r="D2263" i="84"/>
  <c r="D2281" i="84"/>
  <c r="D2284" i="84"/>
  <c r="D2294" i="84"/>
  <c r="D2293" i="84"/>
  <c r="D2235" i="84"/>
  <c r="D2392" i="84"/>
  <c r="D2375" i="84"/>
  <c r="D2364" i="84"/>
  <c r="D2373" i="84"/>
  <c r="D2356" i="84"/>
  <c r="D2348" i="84"/>
  <c r="D3320" i="84"/>
  <c r="D3318" i="84"/>
  <c r="D3283" i="84"/>
  <c r="D3282" i="84"/>
  <c r="D3258" i="84"/>
  <c r="D3235" i="84"/>
  <c r="D3361" i="84"/>
  <c r="D3296" i="84"/>
  <c r="D3295" i="84"/>
  <c r="D3297" i="84"/>
  <c r="D3268" i="84"/>
  <c r="D327" i="84"/>
  <c r="D3360" i="84"/>
  <c r="D3375" i="84"/>
  <c r="D3859" i="84"/>
  <c r="D1632" i="84"/>
  <c r="D3598" i="84"/>
  <c r="D2254" i="84"/>
  <c r="D2867" i="84"/>
  <c r="D2781" i="84"/>
  <c r="D2812" i="84"/>
  <c r="D2317" i="84"/>
  <c r="D1311" i="84"/>
  <c r="D2318" i="84"/>
  <c r="D3185" i="84"/>
  <c r="D3291" i="84"/>
  <c r="D3252" i="84"/>
  <c r="D3239" i="84"/>
  <c r="D3237" i="84"/>
  <c r="D1527" i="84"/>
  <c r="D3270" i="84"/>
  <c r="D2549" i="84"/>
  <c r="D1123" i="84"/>
  <c r="D1055" i="84"/>
  <c r="D967" i="84"/>
  <c r="D455" i="84"/>
  <c r="D38" i="84"/>
  <c r="D2265" i="84"/>
  <c r="D716" i="84"/>
  <c r="D2621" i="84"/>
  <c r="D2684" i="84"/>
  <c r="D3086" i="84"/>
  <c r="D3082" i="84"/>
  <c r="D3081" i="84"/>
  <c r="D3209" i="84"/>
  <c r="D2997" i="84"/>
  <c r="D3176" i="84"/>
  <c r="D3145" i="84"/>
  <c r="D3155" i="84"/>
  <c r="D1693" i="84"/>
  <c r="D1550" i="84"/>
  <c r="D1586" i="84"/>
  <c r="D1533" i="84"/>
  <c r="D1997" i="84"/>
  <c r="D738" i="84"/>
  <c r="D1677" i="84"/>
  <c r="D1676" i="84"/>
  <c r="D252" i="84"/>
  <c r="D1608" i="84"/>
  <c r="D1552" i="84"/>
  <c r="D910" i="84"/>
  <c r="D1021" i="84"/>
  <c r="D3208" i="84"/>
  <c r="D3199" i="84"/>
  <c r="D3013" i="84"/>
  <c r="D3008" i="84"/>
  <c r="D3066" i="84"/>
  <c r="D3147" i="84"/>
  <c r="D3019" i="84"/>
  <c r="D3217" i="84"/>
  <c r="D3012" i="84"/>
  <c r="D1057" i="84"/>
  <c r="D2989" i="84"/>
  <c r="D3187" i="84"/>
  <c r="D3092" i="84"/>
  <c r="D3175" i="84"/>
  <c r="D3173" i="84"/>
  <c r="D3040" i="84"/>
  <c r="D286" i="84"/>
  <c r="D2644" i="84"/>
  <c r="D2637" i="84"/>
  <c r="D2635" i="84"/>
  <c r="D932" i="84"/>
  <c r="D1088" i="84"/>
  <c r="D1069" i="84"/>
  <c r="D1115" i="84"/>
  <c r="D735" i="84"/>
  <c r="D713" i="84"/>
  <c r="D879" i="84"/>
  <c r="D906" i="84"/>
  <c r="D995" i="84"/>
  <c r="D1000" i="84"/>
  <c r="D931" i="84"/>
  <c r="D1098" i="84"/>
  <c r="D1086" i="84"/>
  <c r="D712" i="84"/>
  <c r="D2499" i="84"/>
  <c r="D2507" i="84"/>
  <c r="D889" i="84"/>
  <c r="D2429" i="84"/>
  <c r="D2436" i="84"/>
  <c r="D2457" i="84"/>
  <c r="D2022" i="84"/>
  <c r="D2052" i="84"/>
  <c r="D1972" i="84"/>
  <c r="D2055" i="84"/>
  <c r="D2007" i="84"/>
  <c r="D2016" i="84"/>
  <c r="D1980" i="84"/>
  <c r="D1774" i="84"/>
  <c r="D431" i="84"/>
  <c r="D439" i="84"/>
  <c r="D1740" i="84"/>
  <c r="D1848" i="84"/>
  <c r="D1852" i="84"/>
  <c r="D1385" i="84"/>
  <c r="D1380" i="84"/>
  <c r="D1432" i="84"/>
  <c r="D2148" i="84"/>
  <c r="D2069" i="84"/>
  <c r="D2071" i="84"/>
  <c r="D2149" i="84"/>
  <c r="D2210" i="84"/>
  <c r="D1873" i="84"/>
  <c r="D305" i="84"/>
  <c r="D1742" i="84"/>
  <c r="D1783" i="84"/>
  <c r="D3354" i="84"/>
  <c r="D1900" i="84"/>
  <c r="D3382" i="84"/>
  <c r="D1880" i="84"/>
  <c r="D3249" i="84"/>
  <c r="D1874" i="84"/>
  <c r="D2285" i="84"/>
  <c r="D2246" i="84"/>
  <c r="D2255" i="84"/>
  <c r="D2278" i="84"/>
  <c r="D2259" i="84"/>
  <c r="D2257" i="84"/>
  <c r="D3596" i="84"/>
  <c r="D3595" i="84"/>
  <c r="D3548" i="84"/>
  <c r="D3554" i="84"/>
  <c r="D223" i="84"/>
  <c r="D2961" i="84"/>
  <c r="D2862" i="84"/>
  <c r="D2754" i="84"/>
  <c r="D2743" i="84"/>
  <c r="D2773" i="84"/>
  <c r="D2757" i="84"/>
  <c r="D2952" i="84"/>
  <c r="D2858" i="84"/>
  <c r="D2840" i="84"/>
  <c r="D2802" i="84"/>
  <c r="D1343" i="84"/>
  <c r="D2745" i="84"/>
  <c r="D2974" i="84"/>
  <c r="D2945" i="84"/>
  <c r="D3529" i="84"/>
  <c r="D3497" i="84"/>
  <c r="D3476" i="84"/>
  <c r="D2176" i="84"/>
  <c r="D3475" i="84"/>
  <c r="D3581" i="84"/>
  <c r="D3567" i="84"/>
  <c r="D3501" i="84"/>
  <c r="D588" i="84"/>
  <c r="D3511" i="84"/>
  <c r="D609" i="84"/>
  <c r="D2351" i="84"/>
  <c r="D3591" i="84"/>
  <c r="D2376" i="84"/>
  <c r="D3527" i="84"/>
  <c r="D2363" i="84"/>
  <c r="D3519" i="84"/>
  <c r="D3510" i="84"/>
  <c r="D2919" i="84"/>
  <c r="D2193" i="84"/>
  <c r="D2308" i="84"/>
  <c r="D1786" i="84"/>
  <c r="D794" i="84"/>
  <c r="D1324" i="84"/>
  <c r="D634" i="84"/>
  <c r="D2159" i="84"/>
  <c r="D2920" i="84"/>
  <c r="D3661" i="84"/>
  <c r="D276" i="84"/>
  <c r="D1481" i="84"/>
  <c r="D3592" i="84"/>
  <c r="D3353" i="84"/>
  <c r="D3526" i="84"/>
  <c r="D3327" i="84"/>
  <c r="D1817" i="84"/>
  <c r="D1869" i="84"/>
  <c r="D1826" i="84"/>
  <c r="D1835" i="84"/>
  <c r="D1887" i="84"/>
  <c r="D2900" i="84"/>
  <c r="D2836" i="84"/>
  <c r="D2800" i="84"/>
  <c r="D2792" i="84"/>
  <c r="D2724" i="84"/>
  <c r="D3388" i="84"/>
  <c r="D3400" i="84"/>
  <c r="D3408" i="84"/>
  <c r="D3433" i="84"/>
  <c r="D3403" i="84"/>
  <c r="D3434" i="84"/>
  <c r="D2803" i="84"/>
  <c r="D2727" i="84"/>
  <c r="D1017" i="84"/>
  <c r="D935" i="84"/>
  <c r="D1013" i="84"/>
  <c r="D896" i="84"/>
  <c r="D3367" i="84"/>
  <c r="D2411" i="84"/>
  <c r="D3614" i="84"/>
  <c r="D249" i="84"/>
  <c r="D2590" i="84"/>
  <c r="D3261" i="84"/>
  <c r="D3290" i="84"/>
  <c r="D3280" i="84"/>
  <c r="D3337" i="84"/>
  <c r="D3312" i="84"/>
  <c r="D11" i="84"/>
  <c r="D2897" i="84"/>
  <c r="D2035" i="84"/>
  <c r="D3128" i="84"/>
  <c r="D3561" i="84"/>
  <c r="D3498" i="84"/>
  <c r="D1424" i="84"/>
  <c r="D4" i="84"/>
  <c r="D1853" i="84"/>
  <c r="D1661" i="84"/>
  <c r="D1659" i="84"/>
  <c r="D1436" i="84"/>
  <c r="D1710" i="84"/>
  <c r="D1719" i="84"/>
  <c r="D2327" i="84"/>
  <c r="D2077" i="84"/>
  <c r="D2066" i="84"/>
  <c r="D2923" i="84"/>
  <c r="D2869" i="84"/>
  <c r="D2879" i="84"/>
  <c r="D2972" i="84"/>
  <c r="D3854" i="84"/>
  <c r="D2891" i="84"/>
  <c r="D1885" i="84"/>
  <c r="D3714" i="84"/>
  <c r="D1721" i="84"/>
  <c r="D3212" i="84"/>
  <c r="D3099" i="84"/>
  <c r="D1114" i="84"/>
  <c r="D3096" i="84"/>
  <c r="D1025" i="84"/>
  <c r="D1024" i="84"/>
  <c r="D2636" i="84"/>
  <c r="D1499" i="84"/>
  <c r="D1727" i="84"/>
  <c r="D1660" i="84"/>
  <c r="D2461" i="84"/>
  <c r="D2417" i="84"/>
  <c r="D2442" i="84"/>
  <c r="D2433" i="84"/>
  <c r="D1560" i="84"/>
  <c r="D2449" i="84"/>
  <c r="D2453" i="84"/>
  <c r="D1557" i="84"/>
  <c r="D936" i="84"/>
  <c r="D2432" i="84"/>
  <c r="D2428" i="84"/>
  <c r="D2414" i="84"/>
  <c r="D1485" i="84"/>
  <c r="D2406" i="84"/>
  <c r="D1513" i="84"/>
  <c r="D1471" i="84"/>
  <c r="D2390" i="84"/>
  <c r="D2329" i="84"/>
  <c r="D3531" i="84"/>
  <c r="D3573" i="84"/>
  <c r="D2386" i="84"/>
  <c r="D1709" i="84"/>
  <c r="D1654" i="84"/>
  <c r="D2336" i="84"/>
  <c r="D1575" i="84"/>
  <c r="D1556" i="84"/>
  <c r="D1542" i="84"/>
  <c r="D2273" i="84"/>
  <c r="D1698" i="84"/>
  <c r="D1454" i="84"/>
  <c r="D1318" i="84"/>
  <c r="D3446" i="84"/>
  <c r="D2555" i="84"/>
  <c r="D2541" i="84"/>
  <c r="D834" i="84"/>
  <c r="D1199" i="84"/>
  <c r="D1168" i="84"/>
  <c r="D699" i="84"/>
  <c r="D2506" i="84"/>
  <c r="D2484" i="84"/>
  <c r="D3564" i="84"/>
  <c r="D3518" i="84"/>
  <c r="D3101" i="84"/>
  <c r="D3032" i="84"/>
  <c r="D3200" i="84"/>
  <c r="D3142" i="84"/>
  <c r="D3107" i="84"/>
  <c r="D3106" i="84"/>
  <c r="D3059" i="84"/>
  <c r="D3118" i="84"/>
  <c r="D3219" i="84"/>
  <c r="D3001" i="84"/>
  <c r="D3203" i="84"/>
  <c r="D3182" i="84"/>
  <c r="D3020" i="84"/>
  <c r="D3156" i="84"/>
  <c r="D3095" i="84"/>
  <c r="D3070" i="84"/>
  <c r="D3207" i="84"/>
  <c r="D3017" i="84"/>
  <c r="D3038" i="84"/>
  <c r="D3024" i="84"/>
  <c r="D2999" i="84"/>
  <c r="D1859" i="84"/>
  <c r="D2813" i="84"/>
  <c r="D2903" i="84"/>
  <c r="D2789" i="84"/>
  <c r="D2292" i="84"/>
  <c r="D2881" i="84"/>
  <c r="D2878" i="84"/>
  <c r="D194" i="84"/>
  <c r="D563" i="84"/>
  <c r="D937" i="84"/>
  <c r="D1091" i="84"/>
  <c r="D1036" i="84"/>
  <c r="D1101" i="84"/>
  <c r="D921" i="84"/>
  <c r="D922" i="84"/>
  <c r="D964" i="84"/>
  <c r="D954" i="84"/>
  <c r="D996" i="84"/>
  <c r="D1094" i="84"/>
  <c r="D981" i="84"/>
  <c r="D985" i="84"/>
  <c r="D1137" i="84"/>
  <c r="D865" i="84"/>
  <c r="D1100" i="84"/>
  <c r="D992" i="84"/>
  <c r="D918" i="84"/>
  <c r="D1330" i="84"/>
  <c r="D1428" i="84"/>
  <c r="D1327" i="84"/>
  <c r="D1430" i="84"/>
  <c r="D1338" i="84"/>
  <c r="D1300" i="84"/>
  <c r="D1421" i="84"/>
  <c r="D3593" i="84"/>
  <c r="D1355" i="84"/>
  <c r="D1381" i="84"/>
  <c r="D2477" i="84"/>
  <c r="D2466" i="84"/>
  <c r="D2408" i="84"/>
  <c r="D2446" i="84"/>
  <c r="D2352" i="84"/>
  <c r="D3629" i="84"/>
  <c r="D2315" i="84"/>
  <c r="D2354" i="84"/>
  <c r="D2345" i="84"/>
  <c r="D2347" i="84"/>
  <c r="D2520" i="84"/>
  <c r="D3469" i="84"/>
  <c r="D3516" i="84"/>
  <c r="D2558" i="84"/>
  <c r="D2554" i="84"/>
  <c r="D2703" i="84"/>
  <c r="D2706" i="84"/>
  <c r="D2640" i="84"/>
  <c r="D2612" i="84"/>
  <c r="D2169" i="84"/>
  <c r="D2221" i="84"/>
  <c r="D2146" i="84"/>
  <c r="D2115" i="84"/>
  <c r="D2200" i="84"/>
  <c r="D2083" i="84"/>
  <c r="D2084" i="84"/>
  <c r="D2204" i="84"/>
  <c r="D2164" i="84"/>
  <c r="D2203" i="84"/>
  <c r="D3560" i="84"/>
  <c r="D1249" i="84"/>
  <c r="D1937" i="84"/>
  <c r="D1938" i="84"/>
  <c r="D1957" i="84"/>
  <c r="D1969" i="84"/>
  <c r="D3523" i="84"/>
  <c r="D733" i="84"/>
  <c r="D695" i="84"/>
  <c r="D676" i="84"/>
  <c r="D668" i="84"/>
  <c r="D846" i="84"/>
  <c r="D731" i="84"/>
  <c r="D707" i="84"/>
  <c r="D1563" i="84"/>
  <c r="D1617" i="84"/>
  <c r="D1505" i="84"/>
  <c r="D1532" i="84"/>
  <c r="D1657" i="84"/>
  <c r="D749" i="84"/>
  <c r="D2010" i="84"/>
  <c r="D2026" i="84"/>
  <c r="D2039" i="84"/>
  <c r="D1953" i="84"/>
  <c r="D1983" i="84"/>
  <c r="D1642" i="84"/>
  <c r="D1640" i="84"/>
  <c r="D1510" i="84"/>
  <c r="D1855" i="84"/>
  <c r="D1913" i="84"/>
  <c r="D1865" i="84"/>
  <c r="D1775" i="84"/>
  <c r="D1831" i="84"/>
  <c r="D1757" i="84"/>
  <c r="D1798" i="84"/>
  <c r="D1818" i="84"/>
  <c r="D1766" i="84"/>
  <c r="D1871" i="84"/>
  <c r="D1802" i="84"/>
  <c r="D1696" i="84"/>
  <c r="D1161" i="84"/>
  <c r="D828" i="84"/>
  <c r="D3277" i="84"/>
  <c r="D3341" i="84"/>
  <c r="D42" i="84"/>
  <c r="D1050" i="84"/>
  <c r="D1150" i="84"/>
  <c r="D2341" i="84"/>
  <c r="D3660" i="84"/>
  <c r="D1461" i="84"/>
  <c r="D1497" i="84"/>
  <c r="D1630" i="84"/>
  <c r="D1830" i="84"/>
  <c r="D3210" i="84"/>
  <c r="D3195" i="84"/>
  <c r="D3108" i="84"/>
  <c r="D957" i="84"/>
  <c r="D221" i="84"/>
  <c r="D2224" i="84"/>
  <c r="D2650" i="84"/>
  <c r="D2615" i="84"/>
  <c r="D2666" i="84"/>
  <c r="D2592" i="84"/>
  <c r="D2744" i="84"/>
  <c r="D2876" i="84"/>
  <c r="D2079" i="84"/>
  <c r="D726" i="84"/>
  <c r="D715" i="84"/>
  <c r="D428" i="84"/>
  <c r="D2227" i="84"/>
  <c r="D2170" i="84"/>
  <c r="D481" i="84"/>
  <c r="D1192" i="84"/>
  <c r="D1187" i="84"/>
  <c r="D1862" i="84"/>
  <c r="D1857" i="84"/>
  <c r="D1824" i="84"/>
  <c r="D1810" i="84"/>
  <c r="D1747" i="84"/>
  <c r="D1298" i="84"/>
  <c r="D1271" i="84"/>
  <c r="D1268" i="84"/>
  <c r="D1263" i="84"/>
  <c r="D1246" i="84"/>
  <c r="D1237" i="84"/>
  <c r="D1223" i="84"/>
  <c r="D1165" i="84"/>
  <c r="D1163" i="84"/>
  <c r="D1202" i="84"/>
  <c r="D1240" i="84"/>
  <c r="D1273" i="84"/>
  <c r="D1264" i="84"/>
  <c r="D1207" i="84"/>
  <c r="D1178" i="84"/>
  <c r="D3610" i="84"/>
  <c r="D1305" i="84"/>
  <c r="D1277" i="84"/>
  <c r="D1205" i="84"/>
  <c r="D1206" i="84"/>
  <c r="D1169" i="84"/>
  <c r="D1308" i="84"/>
  <c r="D2304" i="84"/>
  <c r="D1739" i="84"/>
  <c r="D1737" i="84"/>
  <c r="D1842" i="84"/>
  <c r="D1897" i="84"/>
  <c r="D1895" i="84"/>
  <c r="D1854" i="84"/>
  <c r="D1803" i="84"/>
  <c r="D1792" i="84"/>
  <c r="D2661" i="84"/>
  <c r="D1789" i="84"/>
  <c r="D381" i="84"/>
  <c r="D1040" i="84"/>
  <c r="D943" i="84"/>
  <c r="D1090" i="84"/>
  <c r="D1888" i="84"/>
  <c r="D1828" i="84"/>
  <c r="D1001" i="84"/>
  <c r="D1099" i="84"/>
  <c r="D1018" i="84"/>
  <c r="D1143" i="84"/>
  <c r="D1131" i="84"/>
  <c r="D1089" i="84"/>
  <c r="D1074" i="84"/>
  <c r="D1073" i="84"/>
  <c r="D1061" i="84"/>
  <c r="D994" i="84"/>
  <c r="D949" i="84"/>
  <c r="D947" i="84"/>
  <c r="D927" i="84"/>
  <c r="D963" i="84"/>
  <c r="D2501" i="84"/>
  <c r="D3514" i="84"/>
  <c r="D3488" i="84"/>
  <c r="D3487" i="84"/>
  <c r="D3589" i="84"/>
  <c r="D3562" i="84"/>
  <c r="D2139" i="84"/>
  <c r="D2110" i="84"/>
  <c r="D3570" i="84"/>
  <c r="D2443" i="84"/>
  <c r="D3515" i="84"/>
  <c r="D2179" i="84"/>
  <c r="D1065" i="84"/>
  <c r="D3479" i="84"/>
  <c r="D978" i="84"/>
  <c r="D977" i="84"/>
  <c r="D2199" i="84"/>
  <c r="D3588" i="84"/>
  <c r="D3551" i="84"/>
  <c r="D3545" i="84"/>
  <c r="D1109" i="84"/>
  <c r="D3541" i="84"/>
  <c r="D3533" i="84"/>
  <c r="D1077" i="84"/>
  <c r="D304" i="84"/>
  <c r="D1455" i="84"/>
  <c r="D1541" i="84"/>
  <c r="D1631" i="84"/>
  <c r="D1553" i="84"/>
  <c r="D541" i="84"/>
  <c r="D201" i="84"/>
  <c r="D1732" i="84"/>
  <c r="D1731" i="84"/>
  <c r="D1435" i="84"/>
  <c r="D3802" i="84"/>
  <c r="D1712" i="84"/>
  <c r="D639" i="84"/>
  <c r="D1639" i="84"/>
  <c r="D549" i="84"/>
  <c r="D546" i="84"/>
  <c r="D651" i="84"/>
  <c r="D26" i="84"/>
  <c r="D2072" i="84"/>
  <c r="D486" i="84"/>
  <c r="D3202" i="84"/>
  <c r="D3143" i="84"/>
  <c r="D3138" i="84"/>
  <c r="D3103" i="84"/>
  <c r="D3088" i="84"/>
  <c r="D1645" i="84"/>
  <c r="D3154" i="84"/>
  <c r="D3134" i="84"/>
  <c r="D3119" i="84"/>
  <c r="D3004" i="84"/>
  <c r="D2435" i="84"/>
  <c r="D2421" i="84"/>
  <c r="D1682" i="84"/>
  <c r="D1623" i="84"/>
  <c r="D3011" i="84"/>
  <c r="D1529" i="84"/>
  <c r="D1462" i="84"/>
  <c r="D3190" i="84"/>
  <c r="D3091" i="84"/>
  <c r="D1704" i="84"/>
  <c r="D3018" i="84"/>
  <c r="D3068" i="84"/>
  <c r="D1562" i="84"/>
  <c r="D1561" i="84"/>
  <c r="D3141" i="84"/>
  <c r="D3065" i="84"/>
  <c r="D1472" i="84"/>
  <c r="D3047" i="84"/>
  <c r="D2844" i="84"/>
  <c r="D1685" i="84"/>
  <c r="D1345" i="84"/>
  <c r="D805" i="84"/>
  <c r="D803" i="84"/>
  <c r="D1673" i="84"/>
  <c r="D1655" i="84"/>
  <c r="D821" i="84"/>
  <c r="D1613" i="84"/>
  <c r="D1584" i="84"/>
  <c r="D798" i="84"/>
  <c r="D3299" i="84"/>
  <c r="D1635" i="84"/>
  <c r="D3067" i="84"/>
  <c r="D3379" i="84"/>
  <c r="D1622" i="84"/>
  <c r="D1576" i="84"/>
  <c r="D3179" i="84"/>
  <c r="D788" i="84"/>
  <c r="D3233" i="84"/>
  <c r="D2799" i="84"/>
  <c r="D2798" i="84"/>
  <c r="D2787" i="84"/>
  <c r="D2762" i="84"/>
  <c r="D2890" i="84"/>
  <c r="D383" i="84"/>
  <c r="D3284" i="84"/>
  <c r="D3309" i="84"/>
  <c r="D3339" i="84"/>
  <c r="D3253" i="84"/>
  <c r="D3251" i="84"/>
  <c r="D3275" i="84"/>
  <c r="D3336" i="84"/>
  <c r="D3338" i="84"/>
  <c r="D3378" i="84"/>
  <c r="D2785" i="84"/>
  <c r="D3340" i="84"/>
  <c r="D3279" i="84"/>
  <c r="D2861" i="84"/>
  <c r="D3242" i="84"/>
  <c r="D3240" i="84"/>
  <c r="D2940" i="84"/>
  <c r="D2911" i="84"/>
  <c r="D2873" i="84"/>
  <c r="D2868" i="84"/>
  <c r="D2860" i="84"/>
  <c r="D2838" i="84"/>
  <c r="D2750" i="84"/>
  <c r="D2931" i="84"/>
  <c r="D2780" i="84"/>
  <c r="D2808" i="84"/>
  <c r="D1357" i="84"/>
  <c r="D1353" i="84"/>
  <c r="D1348" i="84"/>
  <c r="D3415" i="84"/>
  <c r="D1315" i="84"/>
  <c r="D3435" i="84"/>
  <c r="D1377" i="84"/>
  <c r="D1323" i="84"/>
  <c r="D1417" i="84"/>
  <c r="D1394" i="84"/>
  <c r="D1387" i="84"/>
  <c r="D3456" i="84"/>
  <c r="D3438" i="84"/>
  <c r="D1427" i="84"/>
  <c r="D3391" i="84"/>
  <c r="D1275" i="84"/>
  <c r="D1372" i="84"/>
  <c r="D1358" i="84"/>
  <c r="D1346" i="84"/>
  <c r="D1399" i="84"/>
  <c r="D1393" i="84"/>
  <c r="D1392" i="84"/>
  <c r="D1347" i="84"/>
  <c r="D1431" i="84"/>
  <c r="D1416" i="84"/>
  <c r="D1329" i="84"/>
  <c r="D3439" i="84"/>
  <c r="D736" i="84"/>
  <c r="D769" i="84"/>
  <c r="D2031" i="84"/>
  <c r="D2046" i="84"/>
  <c r="D1941" i="84"/>
  <c r="D688" i="84"/>
  <c r="D1998" i="84"/>
  <c r="D1973" i="84"/>
  <c r="D1992" i="84"/>
  <c r="D1985" i="84"/>
  <c r="D1982" i="84"/>
  <c r="D2054" i="84"/>
  <c r="D2051" i="84"/>
  <c r="D2024" i="84"/>
  <c r="D2013" i="84"/>
  <c r="D778" i="84"/>
  <c r="D2019" i="84"/>
  <c r="D1970" i="84"/>
  <c r="D675" i="84"/>
  <c r="D2374" i="84"/>
  <c r="D196" i="84"/>
  <c r="D3630" i="84"/>
  <c r="D2382" i="84"/>
  <c r="D2332" i="84"/>
  <c r="D2370" i="84"/>
  <c r="D2355" i="84"/>
  <c r="D2286" i="84"/>
  <c r="D2330" i="84"/>
  <c r="D2243" i="84"/>
  <c r="D2326" i="84"/>
  <c r="D247" i="84"/>
  <c r="D2325" i="84"/>
  <c r="D2269" i="84"/>
  <c r="D2267" i="84"/>
  <c r="D2546" i="84"/>
  <c r="D2545" i="84"/>
  <c r="D2515" i="84"/>
  <c r="D2511" i="84"/>
  <c r="D2498" i="84"/>
  <c r="D2502" i="84"/>
  <c r="D2531" i="84"/>
  <c r="D2483" i="84"/>
  <c r="D2482" i="84"/>
  <c r="D2424" i="84"/>
  <c r="D2459" i="84"/>
  <c r="D2722" i="84"/>
  <c r="D3659" i="84"/>
  <c r="D3500" i="84"/>
  <c r="D2525" i="84"/>
  <c r="D2775" i="84"/>
  <c r="D2085" i="84"/>
  <c r="D509" i="84"/>
  <c r="D262" i="84"/>
  <c r="D458" i="84"/>
  <c r="D40" i="84"/>
  <c r="D466" i="84"/>
  <c r="D2463" i="84"/>
  <c r="D369" i="84"/>
  <c r="D75" i="84"/>
  <c r="D3568" i="84"/>
  <c r="D3544" i="84"/>
  <c r="D3506" i="84"/>
  <c r="D3580" i="84"/>
  <c r="D3058" i="84"/>
  <c r="D384" i="84"/>
  <c r="D1072" i="84"/>
  <c r="D204" i="84"/>
  <c r="D1687" i="84"/>
  <c r="D1591" i="84"/>
  <c r="D1574" i="84"/>
  <c r="D3227" i="84"/>
  <c r="D3169" i="84"/>
  <c r="D3163" i="84"/>
  <c r="D3093" i="84"/>
  <c r="D3009" i="84"/>
  <c r="D3135" i="84"/>
  <c r="D3076" i="84"/>
  <c r="D3037" i="84"/>
  <c r="D3120" i="84"/>
  <c r="D3127" i="84"/>
  <c r="D3023" i="84"/>
  <c r="D496" i="84"/>
  <c r="D236" i="84"/>
  <c r="D665" i="84"/>
  <c r="D566" i="84"/>
  <c r="D729" i="84"/>
  <c r="D670" i="84"/>
  <c r="D2679" i="84"/>
  <c r="D2626" i="84"/>
  <c r="D2654" i="84"/>
  <c r="D1230" i="84"/>
  <c r="D1283" i="84"/>
  <c r="D1242" i="84"/>
  <c r="D1204" i="84"/>
  <c r="D1167" i="84"/>
  <c r="D652" i="84"/>
  <c r="D1254" i="84"/>
  <c r="D1190" i="84"/>
  <c r="D547" i="84"/>
  <c r="D1234" i="84"/>
  <c r="D1208" i="84"/>
  <c r="D1171" i="84"/>
  <c r="D1299" i="84"/>
  <c r="D1177" i="84"/>
  <c r="D2027" i="84"/>
  <c r="D1971" i="84"/>
  <c r="D2260" i="84"/>
  <c r="D2230" i="84"/>
  <c r="D2228" i="84"/>
  <c r="D2226" i="84"/>
  <c r="D1919" i="84"/>
  <c r="D1764" i="84"/>
  <c r="D3617" i="84"/>
  <c r="D3423" i="84"/>
  <c r="D3455" i="84"/>
  <c r="D2394" i="84"/>
  <c r="D1402" i="84"/>
  <c r="D1376" i="84"/>
  <c r="D447" i="84"/>
  <c r="D1422" i="84"/>
  <c r="D1320" i="84"/>
  <c r="D1405" i="84"/>
  <c r="D2874" i="84"/>
  <c r="D2887" i="84"/>
  <c r="D3321" i="84"/>
  <c r="D528" i="84"/>
  <c r="D3232" i="84"/>
  <c r="D3303" i="84"/>
  <c r="D3315" i="84"/>
  <c r="D3328" i="84"/>
  <c r="D3285" i="84"/>
  <c r="D983" i="84"/>
  <c r="D1034" i="84"/>
  <c r="D1039" i="84"/>
  <c r="D3492" i="84"/>
  <c r="D3525" i="84"/>
  <c r="D649" i="84"/>
  <c r="D790" i="84"/>
  <c r="D2542" i="84"/>
  <c r="D2488" i="84"/>
  <c r="D2553" i="84"/>
  <c r="D2537" i="84"/>
  <c r="D71" i="84"/>
  <c r="D2379" i="84"/>
  <c r="D2321" i="84"/>
  <c r="D317" i="84"/>
  <c r="D722" i="84"/>
  <c r="D674" i="84"/>
  <c r="D559" i="84"/>
  <c r="D382" i="84"/>
  <c r="D582" i="84"/>
  <c r="D700" i="84"/>
  <c r="D444" i="84"/>
  <c r="D1322" i="84"/>
  <c r="D1367" i="84"/>
  <c r="D1383" i="84"/>
  <c r="D1349" i="84"/>
  <c r="D1413" i="84"/>
  <c r="D3512" i="84"/>
  <c r="D3537" i="84"/>
  <c r="D3563" i="84"/>
  <c r="D3448" i="84"/>
  <c r="D3380" i="84"/>
  <c r="D3351" i="84"/>
  <c r="D3304" i="84"/>
  <c r="D1600" i="84"/>
  <c r="D1531" i="84"/>
  <c r="D1473" i="84"/>
  <c r="D1597" i="84"/>
  <c r="D1614" i="84"/>
  <c r="D1644" i="84"/>
  <c r="D1928" i="84"/>
  <c r="D1914" i="84"/>
  <c r="D1856" i="84"/>
  <c r="D1760" i="84"/>
  <c r="D1876" i="84"/>
  <c r="D1894" i="84"/>
  <c r="D1743" i="84"/>
  <c r="D1811" i="84"/>
  <c r="D2425" i="84"/>
  <c r="D2561" i="84"/>
  <c r="D2532" i="84"/>
  <c r="D2307" i="84"/>
  <c r="D2268" i="84"/>
  <c r="D2591" i="84"/>
  <c r="D2718" i="84"/>
  <c r="D2870" i="84"/>
  <c r="D2759" i="84"/>
  <c r="D3230" i="84"/>
  <c r="D2866" i="84"/>
  <c r="D2827" i="84"/>
  <c r="D3323" i="84"/>
  <c r="D2222" i="84"/>
  <c r="D2058" i="84"/>
  <c r="D2117" i="84"/>
  <c r="D3300" i="84"/>
  <c r="D3331" i="84"/>
  <c r="D1288" i="84"/>
  <c r="D1235" i="84"/>
  <c r="D1180" i="84"/>
  <c r="D3260" i="84"/>
  <c r="D3368" i="84"/>
  <c r="D3372" i="84"/>
  <c r="D3316" i="84"/>
  <c r="D1284" i="84"/>
  <c r="D1255" i="84"/>
  <c r="D1210" i="84"/>
  <c r="D44" i="84"/>
  <c r="D1282" i="84"/>
  <c r="D1281" i="84"/>
  <c r="D1247" i="84"/>
  <c r="D953" i="84"/>
  <c r="D988" i="84"/>
  <c r="D1047" i="84"/>
  <c r="D3098" i="84"/>
  <c r="D3180" i="84"/>
  <c r="D2001" i="84"/>
  <c r="D3124" i="84"/>
  <c r="D3078" i="84"/>
  <c r="D3221" i="84"/>
  <c r="D3181" i="84"/>
  <c r="D3094" i="84"/>
  <c r="D2056" i="84"/>
  <c r="D2596" i="84"/>
  <c r="D1955" i="84"/>
  <c r="D3505" i="84"/>
  <c r="D3073" i="84"/>
  <c r="D3030" i="84"/>
  <c r="D3189" i="84"/>
  <c r="D3102" i="84"/>
  <c r="D3384" i="84"/>
  <c r="D3191" i="84"/>
  <c r="D3090" i="84"/>
  <c r="D3087" i="84"/>
  <c r="D3649" i="84"/>
  <c r="D3117" i="84"/>
  <c r="D2107" i="84"/>
  <c r="D1707" i="84"/>
  <c r="D3329" i="84"/>
  <c r="D3276" i="84"/>
  <c r="D1692" i="84"/>
  <c r="D1916" i="84"/>
  <c r="D1748" i="84"/>
  <c r="D1780" i="84"/>
  <c r="D1037" i="84"/>
  <c r="D877" i="84"/>
  <c r="D1407" i="84"/>
  <c r="D1397" i="84"/>
  <c r="D2272" i="84"/>
  <c r="D804" i="84"/>
  <c r="D847" i="84"/>
  <c r="D813" i="84"/>
  <c r="D797" i="84"/>
  <c r="D791" i="84"/>
  <c r="D448" i="84"/>
  <c r="D2806" i="84"/>
  <c r="D2814" i="84"/>
  <c r="D687" i="84"/>
  <c r="D755" i="84"/>
  <c r="D537" i="84"/>
  <c r="D562" i="84"/>
  <c r="D2082" i="84"/>
  <c r="D565" i="84"/>
  <c r="D2576" i="84"/>
  <c r="D3358" i="84"/>
  <c r="D1144" i="84"/>
  <c r="D3289" i="84"/>
  <c r="D2749" i="84"/>
  <c r="D3229" i="84"/>
  <c r="D3363" i="84"/>
  <c r="D3310" i="84"/>
  <c r="D3364" i="84"/>
  <c r="D35" i="84"/>
  <c r="D2097" i="84"/>
  <c r="D2124" i="84"/>
  <c r="D2045" i="84"/>
  <c r="D1979" i="84"/>
  <c r="D1611" i="84"/>
  <c r="D1598" i="84"/>
  <c r="D1662" i="84"/>
  <c r="D1476" i="84"/>
  <c r="D1746" i="84"/>
  <c r="D999" i="84"/>
  <c r="D1153" i="84"/>
  <c r="D2796" i="84"/>
  <c r="D1162" i="84"/>
  <c r="D1241" i="84"/>
  <c r="D1176" i="84"/>
  <c r="D3436" i="84"/>
  <c r="D3383" i="84"/>
  <c r="D3385" i="84"/>
  <c r="D3326" i="84"/>
  <c r="D2516" i="84"/>
  <c r="D3281" i="84"/>
  <c r="D3332" i="84"/>
  <c r="D2909" i="84"/>
  <c r="D3033" i="84"/>
  <c r="D2990" i="84"/>
  <c r="D216" i="84"/>
  <c r="D234" i="84"/>
  <c r="D3213" i="84"/>
  <c r="D3114" i="84"/>
  <c r="D3136" i="84"/>
  <c r="D660" i="84"/>
  <c r="D208" i="84"/>
  <c r="D349" i="84"/>
  <c r="D238" i="84"/>
  <c r="D3437" i="84"/>
  <c r="D522" i="84"/>
  <c r="D3725" i="84"/>
  <c r="D781" i="84"/>
  <c r="D511" i="84"/>
  <c r="D2584" i="84"/>
  <c r="D1270" i="84"/>
  <c r="D1582" i="84"/>
  <c r="D275" i="84"/>
  <c r="D1251" i="84"/>
  <c r="D2918" i="84"/>
  <c r="D3344" i="84"/>
  <c r="D3026" i="84"/>
  <c r="D1272" i="84"/>
  <c r="D1291" i="84"/>
  <c r="D1194" i="84"/>
  <c r="D568" i="84"/>
  <c r="D998" i="84"/>
  <c r="D1361" i="84"/>
  <c r="D1408" i="84"/>
  <c r="D1369" i="84"/>
  <c r="D2141" i="84"/>
  <c r="D2128" i="84"/>
  <c r="D3109" i="84"/>
  <c r="D3196" i="84"/>
  <c r="D303" i="84"/>
  <c r="D1222" i="84"/>
  <c r="D2579" i="84"/>
  <c r="D2593" i="84"/>
  <c r="D2587" i="84"/>
  <c r="D2854" i="84"/>
  <c r="D2983" i="84"/>
  <c r="D814" i="84"/>
  <c r="D837" i="84"/>
  <c r="D832" i="84"/>
  <c r="D799" i="84"/>
  <c r="D800" i="84"/>
  <c r="D1173" i="84"/>
  <c r="D1777" i="84"/>
  <c r="D3159" i="84"/>
  <c r="D3172" i="84"/>
  <c r="D1745" i="84"/>
  <c r="D3010" i="84"/>
  <c r="D2015" i="84"/>
  <c r="D2009" i="84"/>
  <c r="D882" i="84"/>
  <c r="D1226" i="84"/>
  <c r="D789" i="84"/>
  <c r="D241" i="84"/>
  <c r="D1388" i="84"/>
  <c r="D1946" i="84"/>
  <c r="D1181" i="84"/>
  <c r="D350" i="84"/>
  <c r="D594" i="84"/>
  <c r="D1189" i="84"/>
  <c r="D599" i="84"/>
  <c r="D1999" i="84"/>
  <c r="D1290" i="84"/>
  <c r="D48" i="84"/>
  <c r="D507" i="84"/>
  <c r="D396" i="84"/>
  <c r="D453" i="84"/>
  <c r="D728" i="84"/>
  <c r="D235" i="84"/>
  <c r="D771" i="84"/>
  <c r="D504" i="84"/>
  <c r="D525" i="84"/>
  <c r="D671" i="84"/>
  <c r="D782" i="84"/>
  <c r="D603" i="84"/>
  <c r="D2089" i="84"/>
  <c r="D2062" i="84"/>
  <c r="D1193" i="84"/>
  <c r="D2229" i="84"/>
  <c r="D2160" i="84"/>
  <c r="D2078" i="84"/>
  <c r="D407" i="84"/>
  <c r="D2167" i="84"/>
  <c r="D191" i="84"/>
  <c r="D467" i="84"/>
  <c r="D1172" i="84"/>
  <c r="D1313" i="84"/>
  <c r="D1309" i="84"/>
  <c r="D1763" i="84"/>
  <c r="D397" i="84"/>
  <c r="D3027" i="84"/>
  <c r="D3224" i="84"/>
  <c r="D3226" i="84"/>
  <c r="D1738" i="84"/>
  <c r="D2487" i="84"/>
  <c r="D1769" i="84"/>
  <c r="D1931" i="84"/>
  <c r="D1423" i="84"/>
  <c r="D1404" i="84"/>
  <c r="D432" i="84"/>
  <c r="D1415" i="84"/>
  <c r="D1396" i="84"/>
  <c r="D3426" i="84"/>
  <c r="D1285" i="84"/>
  <c r="D1236" i="84"/>
  <c r="D1306" i="84"/>
  <c r="D1203" i="84"/>
  <c r="D513" i="84"/>
  <c r="D1307" i="84"/>
  <c r="D1262" i="84"/>
  <c r="D53" i="84"/>
  <c r="D1595" i="84"/>
  <c r="D1935" i="84"/>
  <c r="D986" i="84"/>
  <c r="D2237" i="84"/>
  <c r="D2853" i="84"/>
  <c r="D2942" i="84"/>
  <c r="D3628" i="84"/>
  <c r="D795" i="84"/>
  <c r="D232" i="84"/>
  <c r="D3355" i="84"/>
  <c r="D3352" i="84"/>
  <c r="D3357" i="84"/>
  <c r="D3345" i="84"/>
  <c r="D3342" i="84"/>
  <c r="D3334" i="84"/>
  <c r="D3374" i="84"/>
  <c r="D3274" i="84"/>
  <c r="D3271" i="84"/>
  <c r="D3266" i="84"/>
  <c r="D3244" i="84"/>
  <c r="D3377" i="84"/>
  <c r="D3376" i="84"/>
  <c r="D3325" i="84"/>
  <c r="D3381" i="84"/>
  <c r="D3359" i="84"/>
  <c r="D3333" i="84"/>
  <c r="D3317" i="84"/>
  <c r="D3654" i="84"/>
  <c r="D3211" i="84"/>
  <c r="D3089" i="84"/>
  <c r="D3080" i="84"/>
  <c r="D3140" i="84"/>
  <c r="D3111" i="84"/>
  <c r="D3085" i="84"/>
  <c r="D3077" i="84"/>
  <c r="D3042" i="84"/>
  <c r="D3198" i="84"/>
  <c r="D3110" i="84"/>
  <c r="D2996" i="84"/>
  <c r="D3186" i="84"/>
  <c r="D3125" i="84"/>
  <c r="D3105" i="84"/>
  <c r="D3057" i="84"/>
  <c r="D1354" i="84"/>
  <c r="D3035" i="84"/>
  <c r="D854" i="84"/>
  <c r="D3166" i="84"/>
  <c r="D3132" i="84"/>
  <c r="D3060" i="84"/>
  <c r="D3025" i="84"/>
  <c r="D3021" i="84"/>
  <c r="D233" i="84"/>
  <c r="D371" i="84"/>
  <c r="D3194" i="84"/>
  <c r="D3177" i="84"/>
  <c r="D3174" i="84"/>
  <c r="D3160" i="84"/>
  <c r="D3121" i="84"/>
  <c r="D3115" i="84"/>
  <c r="D460" i="84"/>
  <c r="D7" i="84"/>
  <c r="D64" i="84"/>
  <c r="D2846" i="84"/>
  <c r="D2885" i="84"/>
  <c r="D10" i="84"/>
  <c r="D2928" i="84"/>
  <c r="D2725" i="84"/>
  <c r="D2723" i="84"/>
  <c r="D858" i="84"/>
  <c r="D2951" i="84"/>
  <c r="D2906" i="84"/>
  <c r="D2842" i="84"/>
  <c r="D2822" i="84"/>
  <c r="D2896" i="84"/>
  <c r="D2946" i="84"/>
  <c r="D2791" i="84"/>
  <c r="D2926" i="84"/>
  <c r="D2925" i="84"/>
  <c r="D2845" i="84"/>
  <c r="D2731" i="84"/>
  <c r="D2832" i="84"/>
  <c r="D2986" i="84"/>
  <c r="D2747" i="84"/>
  <c r="D3430" i="84"/>
  <c r="D3440" i="84"/>
  <c r="D3454" i="84"/>
  <c r="D3449" i="84"/>
  <c r="D251" i="84"/>
  <c r="D2651" i="84"/>
  <c r="D2710" i="84"/>
  <c r="D2671" i="84"/>
  <c r="D2701" i="84"/>
  <c r="D2655" i="84"/>
  <c r="D2690" i="84"/>
  <c r="D2714" i="84"/>
  <c r="D2713" i="84"/>
  <c r="D2711" i="84"/>
  <c r="D2675" i="84"/>
  <c r="D2673" i="84"/>
  <c r="D2667" i="84"/>
  <c r="D2652" i="84"/>
  <c r="D2641" i="84"/>
  <c r="D2600" i="84"/>
  <c r="D2594" i="84"/>
  <c r="D2577" i="84"/>
  <c r="D3691" i="84"/>
  <c r="D2559" i="84"/>
  <c r="D2490" i="84"/>
  <c r="D2485" i="84"/>
  <c r="D2528" i="84"/>
  <c r="D2503" i="84"/>
  <c r="D3633" i="84"/>
  <c r="D2492" i="84"/>
  <c r="D2489" i="84"/>
  <c r="D3486" i="84"/>
  <c r="D3578" i="84"/>
  <c r="D2471" i="84"/>
  <c r="D2469" i="84"/>
  <c r="D2462" i="84"/>
  <c r="D2419" i="84"/>
  <c r="D2410" i="84"/>
  <c r="D2405" i="84"/>
  <c r="D2409" i="84"/>
  <c r="D2475" i="84"/>
  <c r="D3767" i="84"/>
  <c r="D2454" i="84"/>
  <c r="D2431" i="84"/>
  <c r="D259" i="84"/>
  <c r="D2384" i="84"/>
  <c r="D2328" i="84"/>
  <c r="D2322" i="84"/>
  <c r="D2358" i="84"/>
  <c r="D2313" i="84"/>
  <c r="D2393" i="84"/>
  <c r="D2378" i="84"/>
  <c r="D2349" i="84"/>
  <c r="D307" i="84"/>
  <c r="D2277" i="84"/>
  <c r="D2240" i="84"/>
  <c r="D2306" i="84"/>
  <c r="D2305" i="84"/>
  <c r="D2301" i="84"/>
  <c r="D2298" i="84"/>
  <c r="D2288" i="84"/>
  <c r="D2280" i="84"/>
  <c r="D2264" i="84"/>
  <c r="D2256" i="84"/>
  <c r="D2253" i="84"/>
  <c r="D2248" i="84"/>
  <c r="D2242" i="84"/>
  <c r="D463" i="84"/>
  <c r="D3" i="84"/>
  <c r="D2300" i="84"/>
  <c r="D2274" i="84"/>
  <c r="D2223" i="84"/>
  <c r="D2220" i="84"/>
  <c r="D2112" i="84"/>
  <c r="D2101" i="84"/>
  <c r="D2218" i="84"/>
  <c r="D2212" i="84"/>
  <c r="D2172" i="84"/>
  <c r="D2207" i="84"/>
  <c r="D2206" i="84"/>
  <c r="D2205" i="84"/>
  <c r="D2195" i="84"/>
  <c r="D2194" i="84"/>
  <c r="D2192" i="84"/>
  <c r="D2191" i="84"/>
  <c r="D2187" i="84"/>
  <c r="D3625" i="84"/>
  <c r="D553" i="84"/>
  <c r="D2121" i="84"/>
  <c r="D130" i="84"/>
  <c r="D203" i="84"/>
  <c r="D2233" i="84"/>
  <c r="D2209" i="84"/>
  <c r="D2201" i="84"/>
  <c r="D2197" i="84"/>
  <c r="D2196" i="84"/>
  <c r="D2190" i="84"/>
  <c r="D2177" i="84"/>
  <c r="D2165" i="84"/>
  <c r="D2157" i="84"/>
  <c r="D2150" i="84"/>
  <c r="D2134" i="84"/>
  <c r="D2129" i="84"/>
  <c r="D2120" i="84"/>
  <c r="D2119" i="84"/>
  <c r="D2102" i="84"/>
  <c r="D2086" i="84"/>
  <c r="D2061" i="84"/>
  <c r="D1286" i="84"/>
  <c r="D2213" i="84"/>
  <c r="D2208" i="84"/>
  <c r="D2202" i="84"/>
  <c r="D2188" i="84"/>
  <c r="D2184" i="84"/>
  <c r="D2181" i="84"/>
  <c r="D2152" i="84"/>
  <c r="D2147" i="84"/>
  <c r="D2143" i="84"/>
  <c r="D2140" i="84"/>
  <c r="D2092" i="84"/>
  <c r="D2088" i="84"/>
  <c r="D2075" i="84"/>
  <c r="D2057" i="84"/>
  <c r="D213" i="84"/>
  <c r="D2232" i="84"/>
  <c r="D2211" i="84"/>
  <c r="D2186" i="84"/>
  <c r="D2162" i="84"/>
  <c r="D2135" i="84"/>
  <c r="D2127" i="84"/>
  <c r="D2123" i="84"/>
  <c r="D2118" i="84"/>
  <c r="D2111" i="84"/>
  <c r="D319" i="84"/>
  <c r="D15" i="84"/>
  <c r="D2219" i="84"/>
  <c r="D2214" i="84"/>
  <c r="D2178" i="84"/>
  <c r="D2145" i="84"/>
  <c r="D2098" i="84"/>
  <c r="D2073" i="84"/>
  <c r="D309" i="84"/>
  <c r="D143" i="84"/>
  <c r="D311" i="84"/>
  <c r="D470" i="84"/>
  <c r="D2042" i="84"/>
  <c r="D2041" i="84"/>
  <c r="D2004" i="84"/>
  <c r="D1991" i="84"/>
  <c r="D1947" i="84"/>
  <c r="D2050" i="84"/>
  <c r="D2017" i="84"/>
  <c r="D2011" i="84"/>
  <c r="D2006" i="84"/>
  <c r="D1986" i="84"/>
  <c r="D1981" i="84"/>
  <c r="D1940" i="84"/>
  <c r="D2094" i="84"/>
  <c r="D301" i="84"/>
  <c r="D322" i="84"/>
  <c r="D2047" i="84"/>
  <c r="D2044" i="84"/>
  <c r="D2025" i="84"/>
  <c r="D1994" i="84"/>
  <c r="D1926" i="84"/>
  <c r="D1899" i="84"/>
  <c r="D1893" i="84"/>
  <c r="D1890" i="84"/>
  <c r="D1889" i="84"/>
  <c r="D1881" i="84"/>
  <c r="D1872" i="84"/>
  <c r="D1867" i="84"/>
  <c r="D1796" i="84"/>
  <c r="D1791" i="84"/>
  <c r="D1784" i="84"/>
  <c r="D1776" i="84"/>
  <c r="D1735" i="84"/>
  <c r="D1898" i="84"/>
  <c r="D1851" i="84"/>
  <c r="D1849" i="84"/>
  <c r="D1847" i="84"/>
  <c r="D1841" i="84"/>
  <c r="D1807" i="84"/>
  <c r="D1779" i="84"/>
  <c r="D1768" i="84"/>
  <c r="D1765" i="84"/>
  <c r="D1762" i="84"/>
  <c r="D47" i="84"/>
  <c r="D1918" i="84"/>
  <c r="D1910" i="84"/>
  <c r="D1843" i="84"/>
  <c r="D1829" i="84"/>
  <c r="D1797" i="84"/>
  <c r="D1790" i="84"/>
  <c r="D1788" i="84"/>
  <c r="D1782" i="84"/>
  <c r="D1773" i="84"/>
  <c r="D1751" i="84"/>
  <c r="D1930" i="84"/>
  <c r="D1925" i="84"/>
  <c r="D1912" i="84"/>
  <c r="D1909" i="84"/>
  <c r="D1908" i="84"/>
  <c r="D1892" i="84"/>
  <c r="D1877" i="84"/>
  <c r="D1772" i="84"/>
  <c r="D1929" i="84"/>
  <c r="D1927" i="84"/>
  <c r="D3806" i="84"/>
  <c r="D1866" i="84"/>
  <c r="D1860" i="84"/>
  <c r="D1858" i="84"/>
  <c r="D1840" i="84"/>
  <c r="D1836" i="84"/>
  <c r="D1834" i="84"/>
  <c r="D1832" i="84"/>
  <c r="D3616" i="84"/>
  <c r="D1812" i="84"/>
  <c r="D1794" i="84"/>
  <c r="D1787" i="84"/>
  <c r="D1767" i="84"/>
  <c r="D1870" i="84"/>
  <c r="D1861" i="84"/>
  <c r="D1844" i="84"/>
  <c r="D1833" i="84"/>
  <c r="D1823" i="84"/>
  <c r="D1814" i="84"/>
  <c r="D1799" i="84"/>
  <c r="D494" i="84"/>
  <c r="D1734" i="84"/>
  <c r="D1733" i="84"/>
  <c r="D372" i="84"/>
  <c r="D46" i="84"/>
  <c r="D5" i="84"/>
  <c r="D1886" i="84"/>
  <c r="D1907" i="84"/>
  <c r="D1883" i="84"/>
  <c r="D1882" i="84"/>
  <c r="D809" i="84"/>
  <c r="D1679" i="84"/>
  <c r="D1610" i="84"/>
  <c r="D1684" i="84"/>
  <c r="D1490" i="84"/>
  <c r="D1580" i="84"/>
  <c r="D1578" i="84"/>
  <c r="D1683" i="84"/>
  <c r="D1629" i="84"/>
  <c r="D1446" i="84"/>
  <c r="D1664" i="84"/>
  <c r="D1573" i="84"/>
  <c r="D1572" i="84"/>
  <c r="D1567" i="84"/>
  <c r="D1547" i="84"/>
  <c r="D1540" i="84"/>
  <c r="D1477" i="84"/>
  <c r="D1447" i="84"/>
  <c r="D128" i="84"/>
  <c r="D1672" i="84"/>
  <c r="D1587" i="84"/>
  <c r="D1511" i="84"/>
  <c r="D1691" i="84"/>
  <c r="D1401" i="84"/>
  <c r="D1425" i="84"/>
  <c r="D1412" i="84"/>
  <c r="D1410" i="84"/>
  <c r="D1389" i="84"/>
  <c r="D1365" i="84"/>
  <c r="D1359" i="84"/>
  <c r="D1352" i="84"/>
  <c r="D1337" i="84"/>
  <c r="D1336" i="84"/>
  <c r="D1419" i="84"/>
  <c r="D1409" i="84"/>
  <c r="D3695" i="84"/>
  <c r="D1403" i="84"/>
  <c r="D1364" i="84"/>
  <c r="D1363" i="84"/>
  <c r="D1420" i="84"/>
  <c r="D3741" i="84"/>
  <c r="D1274" i="84"/>
  <c r="D1243" i="84"/>
  <c r="D1312" i="84"/>
  <c r="D1370" i="84"/>
  <c r="D3766" i="84"/>
  <c r="D1429" i="84"/>
  <c r="D1418" i="84"/>
  <c r="D1395" i="84"/>
  <c r="D3727" i="84"/>
  <c r="D1360" i="84"/>
  <c r="D1314" i="84"/>
  <c r="D202" i="84"/>
  <c r="D1229" i="84"/>
  <c r="D1198" i="84"/>
  <c r="D1191" i="84"/>
  <c r="D1295" i="84"/>
  <c r="D3798" i="84"/>
  <c r="D1245" i="84"/>
  <c r="D1227" i="84"/>
  <c r="D1200" i="84"/>
  <c r="D1289" i="84"/>
  <c r="D1278" i="84"/>
  <c r="D3809" i="84"/>
  <c r="D1221" i="84"/>
  <c r="D3688" i="84"/>
  <c r="D1280" i="84"/>
  <c r="D1259" i="84"/>
  <c r="D1258" i="84"/>
  <c r="D1253" i="84"/>
  <c r="D1239" i="84"/>
  <c r="D1224" i="84"/>
  <c r="D1218" i="84"/>
  <c r="D1183" i="84"/>
  <c r="D1166" i="84"/>
  <c r="D1156" i="84"/>
  <c r="D231" i="84"/>
  <c r="D1154" i="84"/>
  <c r="D1297" i="84"/>
  <c r="D1296" i="84"/>
  <c r="D1293" i="84"/>
  <c r="D1292" i="84"/>
  <c r="D1257" i="84"/>
  <c r="D1252" i="84"/>
  <c r="D1232" i="84"/>
  <c r="D1214" i="84"/>
  <c r="D1185" i="84"/>
  <c r="D1164" i="84"/>
  <c r="D1304" i="84"/>
  <c r="D1287" i="84"/>
  <c r="D1279" i="84"/>
  <c r="D1266" i="84"/>
  <c r="D1250" i="84"/>
  <c r="D1248" i="84"/>
  <c r="D1238" i="84"/>
  <c r="D1231" i="84"/>
  <c r="D1220" i="84"/>
  <c r="D1216" i="84"/>
  <c r="D1196" i="84"/>
  <c r="D1179" i="84"/>
  <c r="D443" i="84"/>
  <c r="D1267" i="84"/>
  <c r="D1265" i="84"/>
  <c r="D1261" i="84"/>
  <c r="D1228" i="84"/>
  <c r="D1213" i="84"/>
  <c r="D1160" i="84"/>
  <c r="D25" i="84"/>
  <c r="D1302" i="84"/>
  <c r="D1260" i="84"/>
  <c r="D1215" i="84"/>
  <c r="D3816" i="84"/>
  <c r="D1157" i="84"/>
  <c r="D1155" i="84"/>
  <c r="D376" i="84"/>
  <c r="D436" i="84"/>
  <c r="D1256" i="84"/>
  <c r="D1233" i="84"/>
  <c r="D1186" i="84"/>
  <c r="D1184" i="84"/>
  <c r="D1182" i="84"/>
  <c r="D1217" i="84"/>
  <c r="D452" i="84"/>
  <c r="D1111" i="84"/>
  <c r="D1084" i="84"/>
  <c r="D1048" i="84"/>
  <c r="D989" i="84"/>
  <c r="D897" i="84"/>
  <c r="D417" i="84"/>
  <c r="D1105" i="84"/>
  <c r="D669" i="84"/>
  <c r="D237" i="84"/>
  <c r="D1170" i="84"/>
  <c r="D958" i="84"/>
  <c r="D1044" i="84"/>
  <c r="D1033" i="84"/>
  <c r="D1026" i="84"/>
  <c r="D1011" i="84"/>
  <c r="D991" i="84"/>
  <c r="D945" i="84"/>
  <c r="D874" i="84"/>
  <c r="D867" i="84"/>
  <c r="D1108" i="84"/>
  <c r="D1032" i="84"/>
  <c r="D916" i="84"/>
  <c r="D864" i="84"/>
  <c r="D1080" i="84"/>
  <c r="D1117" i="84"/>
  <c r="D1097" i="84"/>
  <c r="D1020" i="84"/>
  <c r="D974" i="84"/>
  <c r="D929" i="84"/>
  <c r="D926" i="84"/>
  <c r="D925" i="84"/>
  <c r="D914" i="84"/>
  <c r="D857" i="84"/>
  <c r="D853" i="84"/>
  <c r="D829" i="84"/>
  <c r="D817" i="84"/>
  <c r="D812" i="84"/>
  <c r="D844" i="84"/>
  <c r="D852" i="84"/>
  <c r="D851" i="84"/>
  <c r="D823" i="84"/>
  <c r="D796" i="84"/>
  <c r="D653" i="84"/>
  <c r="D278" i="84"/>
  <c r="D648" i="84"/>
  <c r="D635" i="84"/>
  <c r="D3726" i="84"/>
  <c r="D631" i="84"/>
  <c r="D622" i="84"/>
  <c r="D602" i="84"/>
  <c r="D593" i="84"/>
  <c r="D529" i="84"/>
  <c r="D524" i="84"/>
  <c r="D62" i="84"/>
  <c r="D459" i="84"/>
  <c r="D391" i="84"/>
  <c r="D378" i="84"/>
  <c r="D435" i="84"/>
  <c r="D290" i="84"/>
  <c r="D59" i="84"/>
  <c r="D19" i="84"/>
  <c r="D385" i="84"/>
  <c r="D759" i="84"/>
  <c r="D745" i="84"/>
  <c r="D740" i="84"/>
  <c r="D637" i="84"/>
  <c r="D633" i="84"/>
  <c r="D632" i="84"/>
  <c r="D629" i="84"/>
  <c r="D626" i="84"/>
  <c r="D607" i="84"/>
  <c r="D587" i="84"/>
  <c r="D583" i="84"/>
  <c r="D580" i="84"/>
  <c r="D3676" i="84"/>
  <c r="D517" i="84"/>
  <c r="D296" i="84"/>
  <c r="D434" i="84"/>
  <c r="D408" i="84"/>
  <c r="D13" i="84"/>
  <c r="D430" i="84"/>
  <c r="D438" i="84"/>
  <c r="D411" i="84"/>
  <c r="D211" i="84"/>
  <c r="D767" i="84"/>
  <c r="D356" i="84"/>
  <c r="D644" i="84"/>
  <c r="D640" i="84"/>
  <c r="D620" i="84"/>
  <c r="D3707" i="84"/>
  <c r="D596" i="84"/>
  <c r="D590" i="84"/>
  <c r="D571" i="84"/>
  <c r="D558" i="84"/>
  <c r="D557" i="84"/>
  <c r="D518" i="84"/>
  <c r="D3414" i="84"/>
  <c r="D3036" i="84"/>
  <c r="D468" i="84"/>
  <c r="D693" i="84"/>
  <c r="D365" i="84"/>
  <c r="D205" i="84"/>
  <c r="D3228" i="84"/>
  <c r="D761" i="84"/>
  <c r="D739" i="84"/>
  <c r="D3604" i="84"/>
  <c r="D734" i="84"/>
  <c r="D732" i="84"/>
  <c r="D727" i="84"/>
  <c r="D691" i="84"/>
  <c r="D690" i="84"/>
  <c r="D1159" i="84"/>
  <c r="D756" i="84"/>
  <c r="D719" i="84"/>
  <c r="D711" i="84"/>
  <c r="D702" i="84"/>
  <c r="D697" i="84"/>
  <c r="D681" i="84"/>
  <c r="D776" i="84"/>
  <c r="D773" i="84"/>
  <c r="D768" i="84"/>
  <c r="D737" i="84"/>
  <c r="D730" i="84"/>
  <c r="D725" i="84"/>
  <c r="D717" i="84"/>
  <c r="D696" i="84"/>
  <c r="D682" i="84"/>
  <c r="D679" i="84"/>
  <c r="D127" i="84"/>
  <c r="D512" i="84"/>
  <c r="D624" i="84"/>
  <c r="D623" i="84"/>
  <c r="D611" i="84"/>
  <c r="D610" i="84"/>
  <c r="D608" i="84"/>
  <c r="D605" i="84"/>
  <c r="D585" i="84"/>
  <c r="D561" i="84"/>
  <c r="D555" i="84"/>
  <c r="D540" i="84"/>
  <c r="D538" i="84"/>
  <c r="D523" i="84"/>
  <c r="D521" i="84"/>
  <c r="D519" i="84"/>
  <c r="D209" i="84"/>
  <c r="D212" i="84"/>
  <c r="D413" i="84"/>
  <c r="D441" i="84"/>
  <c r="D321" i="84"/>
  <c r="D225" i="84"/>
  <c r="D779" i="84"/>
  <c r="D774" i="84"/>
  <c r="D752" i="84"/>
  <c r="D748" i="84"/>
  <c r="D747" i="84"/>
  <c r="D746" i="84"/>
  <c r="D742" i="84"/>
  <c r="D724" i="84"/>
  <c r="D701" i="84"/>
  <c r="D694" i="84"/>
  <c r="D534" i="84"/>
  <c r="D677" i="84"/>
  <c r="D673" i="84"/>
  <c r="D498" i="84"/>
  <c r="D314" i="84"/>
  <c r="D666" i="84"/>
  <c r="D661" i="84"/>
  <c r="D656" i="84"/>
  <c r="D630" i="84"/>
  <c r="D628" i="84"/>
  <c r="D617" i="84"/>
  <c r="D3601" i="84"/>
  <c r="D586" i="84"/>
  <c r="D570" i="84"/>
  <c r="D554" i="84"/>
  <c r="D545" i="84"/>
  <c r="D543" i="84"/>
  <c r="D526" i="84"/>
  <c r="D564" i="84"/>
  <c r="D469" i="84"/>
  <c r="D6" i="84"/>
  <c r="D672" i="84"/>
  <c r="D362" i="84"/>
  <c r="D295" i="84"/>
  <c r="D663" i="84"/>
  <c r="D659" i="84"/>
  <c r="D604" i="84"/>
  <c r="D574" i="84"/>
  <c r="D3706" i="84"/>
  <c r="D465" i="84"/>
  <c r="D207" i="84"/>
  <c r="D55" i="84"/>
  <c r="D297" i="84"/>
  <c r="D206" i="84"/>
  <c r="D363" i="84"/>
  <c r="D7" i="12" s="1" a="1"/>
  <c r="D7" i="12" s="1"/>
  <c r="E35" i="12" s="1"/>
  <c r="D650" i="84"/>
  <c r="D621" i="84"/>
  <c r="D589" i="84"/>
  <c r="D584" i="84"/>
  <c r="D579" i="84"/>
  <c r="D552" i="84"/>
  <c r="D3600" i="84"/>
  <c r="D539" i="84"/>
  <c r="D533" i="84"/>
  <c r="D532" i="84"/>
  <c r="D527" i="84"/>
  <c r="D569" i="84"/>
  <c r="D61" i="84"/>
  <c r="D423" i="84"/>
  <c r="D218" i="84"/>
  <c r="D326" i="84"/>
  <c r="D255" i="84"/>
  <c r="D500" i="84"/>
  <c r="D380" i="84"/>
  <c r="D655" i="84"/>
  <c r="D266" i="84"/>
  <c r="D641" i="84"/>
  <c r="D638" i="84"/>
  <c r="D325" i="84"/>
  <c r="D627" i="84"/>
  <c r="D531" i="84"/>
  <c r="D613" i="84"/>
  <c r="D575" i="84"/>
  <c r="D573" i="84"/>
  <c r="D560" i="84"/>
  <c r="D3413" i="84"/>
  <c r="D2342" i="84"/>
  <c r="D86" i="84"/>
  <c r="D1808" i="84"/>
  <c r="D337" i="84"/>
  <c r="D29" i="84"/>
  <c r="D282" i="84"/>
  <c r="D299" i="84"/>
  <c r="D647" i="84"/>
  <c r="D646" i="84"/>
  <c r="D645" i="84"/>
  <c r="D600" i="84"/>
  <c r="D598" i="84"/>
  <c r="D429" i="84"/>
  <c r="D477" i="84"/>
  <c r="D643" i="84"/>
  <c r="D642" i="84"/>
  <c r="D601" i="84"/>
  <c r="D595" i="84"/>
  <c r="D592" i="84"/>
  <c r="D577" i="84"/>
  <c r="D548" i="84"/>
  <c r="D253" i="84"/>
  <c r="L70" i="84"/>
  <c r="D70" i="84"/>
  <c r="D26" i="12" l="1" a="1"/>
  <c r="D26" i="12" s="1"/>
  <c r="S11" i="31"/>
  <c r="P11" i="31"/>
  <c r="D11" i="12" l="1"/>
  <c r="G12" i="12"/>
  <c r="C11" i="12" s="1"/>
  <c r="D8" i="12" a="1"/>
  <c r="D8" i="12" s="1"/>
  <c r="G11" i="12"/>
  <c r="G10" i="12"/>
  <c r="D14" i="12" a="1"/>
  <c r="D14" i="12" s="1"/>
  <c r="D25" i="12" a="1"/>
  <c r="D25" i="12" s="1"/>
  <c r="D20" i="12" a="1"/>
  <c r="D20" i="12" s="1"/>
  <c r="D27" i="12" a="1"/>
  <c r="D27" i="12" s="1"/>
  <c r="D23" i="12" a="1"/>
  <c r="D23" i="12" s="1"/>
  <c r="D22" i="12" a="1"/>
  <c r="D22" i="12" s="1"/>
  <c r="D19" i="12" a="1"/>
  <c r="D19" i="12" s="1"/>
  <c r="D13" i="12" a="1"/>
  <c r="D13" i="12" s="1"/>
  <c r="F5" i="12"/>
  <c r="D10" i="12" l="1"/>
  <c r="H20" i="67"/>
  <c r="F23" i="32" l="1"/>
  <c r="F24" i="32"/>
  <c r="F25" i="32"/>
  <c r="F26" i="32"/>
  <c r="F27" i="32"/>
  <c r="S14" i="31"/>
  <c r="P14" i="31"/>
  <c r="S15" i="31"/>
  <c r="P15" i="31"/>
  <c r="S16" i="31"/>
  <c r="P16" i="31"/>
  <c r="B4" i="82"/>
  <c r="B5" i="82" s="1"/>
  <c r="B6" i="82" s="1"/>
  <c r="B7" i="82" s="1"/>
  <c r="B8" i="82" s="1"/>
  <c r="B9" i="82" s="1"/>
  <c r="B10" i="82" s="1"/>
  <c r="B11" i="82" s="1"/>
  <c r="B12" i="82" s="1"/>
  <c r="B13" i="82" s="1"/>
  <c r="B14" i="82" s="1"/>
  <c r="B4" i="83"/>
  <c r="B5" i="83" s="1"/>
  <c r="B6" i="83" s="1"/>
  <c r="B7" i="83" s="1"/>
  <c r="B8" i="83" s="1"/>
  <c r="B9" i="83" s="1"/>
  <c r="B10" i="83" s="1"/>
  <c r="B11" i="83" s="1"/>
  <c r="B12" i="83" s="1"/>
  <c r="B13" i="83" s="1"/>
  <c r="I20" i="67"/>
  <c r="I5" i="67"/>
  <c r="H5" i="67"/>
  <c r="F5" i="67"/>
  <c r="E5" i="67"/>
  <c r="D11" i="67"/>
  <c r="G11" i="67"/>
  <c r="D12" i="67"/>
  <c r="G12" i="67"/>
  <c r="D13" i="67"/>
  <c r="G13" i="67"/>
  <c r="D14" i="67"/>
  <c r="G14" i="67"/>
  <c r="B2" i="82"/>
  <c r="B3" i="82" s="1"/>
  <c r="B3" i="83"/>
  <c r="B2" i="83"/>
  <c r="B2" i="81"/>
  <c r="B2" i="80"/>
  <c r="B2" i="58"/>
  <c r="B2" i="32"/>
  <c r="B2" i="52"/>
  <c r="L11" i="82" l="1"/>
  <c r="L10" i="82"/>
  <c r="E10" i="82"/>
  <c r="D10" i="82"/>
  <c r="E9" i="82"/>
  <c r="D9" i="82"/>
  <c r="L9" i="82" s="1"/>
  <c r="E8" i="82"/>
  <c r="D8" i="82"/>
  <c r="L8" i="82" s="1"/>
  <c r="E7" i="82"/>
  <c r="D7" i="82"/>
  <c r="L7" i="82" s="1"/>
  <c r="E6" i="82"/>
  <c r="D6" i="82"/>
  <c r="L6" i="82" s="1"/>
  <c r="G12" i="81" l="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6" i="83" l="1"/>
  <c r="F6" i="83"/>
  <c r="E6" i="83"/>
  <c r="D6" i="83"/>
  <c r="D17" i="81"/>
  <c r="C27" i="81" l="1"/>
  <c r="C26" i="81"/>
  <c r="G11" i="81"/>
  <c r="G10" i="81"/>
  <c r="G9" i="81"/>
  <c r="G8" i="81"/>
  <c r="F7" i="81"/>
  <c r="F5" i="81" s="1"/>
  <c r="E7" i="81"/>
  <c r="E5" i="81" s="1"/>
  <c r="G6" i="81"/>
  <c r="G51" i="80"/>
  <c r="G44" i="80"/>
  <c r="G36" i="80"/>
  <c r="G23" i="80"/>
  <c r="G17" i="80"/>
  <c r="E52" i="80"/>
  <c r="G14" i="80"/>
  <c r="G13" i="80"/>
  <c r="G12" i="80"/>
  <c r="G11" i="80"/>
  <c r="G10" i="80"/>
  <c r="G5" i="80"/>
  <c r="U6" i="31" l="1"/>
  <c r="T6" i="31"/>
  <c r="T21" i="31" s="1"/>
  <c r="R6" i="31"/>
  <c r="R21" i="31" s="1"/>
  <c r="Q6" i="31"/>
  <c r="Q21" i="31" s="1"/>
  <c r="S7" i="31"/>
  <c r="P7" i="31"/>
  <c r="P6" i="31" l="1"/>
  <c r="S6" i="31"/>
  <c r="F32" i="12"/>
  <c r="E30" i="12"/>
  <c r="I22" i="58" l="1"/>
  <c r="L22" i="58"/>
  <c r="M22" i="58"/>
  <c r="N22" i="58"/>
  <c r="F19" i="32" l="1"/>
  <c r="F20" i="32"/>
  <c r="F21" i="32"/>
  <c r="S10" i="31" l="1"/>
  <c r="P10" i="31"/>
  <c r="S9" i="31"/>
  <c r="P9" i="31"/>
  <c r="S8" i="31"/>
  <c r="P8" i="31"/>
  <c r="D6" i="67" l="1"/>
  <c r="D35" i="66" l="1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8" i="66"/>
  <c r="D7" i="66"/>
  <c r="N13" i="66" l="1"/>
  <c r="F47" i="32"/>
  <c r="F53" i="32"/>
  <c r="F54" i="32"/>
  <c r="F55" i="32"/>
  <c r="G8" i="67" l="1"/>
  <c r="D8" i="67"/>
  <c r="G9" i="67"/>
  <c r="D9" i="67"/>
  <c r="G7" i="67"/>
  <c r="D7" i="67"/>
  <c r="D15" i="67"/>
  <c r="G15" i="67"/>
  <c r="G17" i="67"/>
  <c r="D17" i="67"/>
  <c r="F5" i="58" l="1"/>
  <c r="U21" i="31"/>
  <c r="K35" i="66" l="1"/>
  <c r="H35" i="66"/>
  <c r="E35" i="66"/>
  <c r="K34" i="66"/>
  <c r="H34" i="66"/>
  <c r="E34" i="66"/>
  <c r="K33" i="66"/>
  <c r="H33" i="66"/>
  <c r="E33" i="66"/>
  <c r="K32" i="66"/>
  <c r="H32" i="66"/>
  <c r="E32" i="66"/>
  <c r="K31" i="66"/>
  <c r="H31" i="66"/>
  <c r="E31" i="66"/>
  <c r="K30" i="66"/>
  <c r="H30" i="66"/>
  <c r="E30" i="66"/>
  <c r="K29" i="66"/>
  <c r="H29" i="66"/>
  <c r="E29" i="66"/>
  <c r="K28" i="66"/>
  <c r="H28" i="66"/>
  <c r="E28" i="66"/>
  <c r="K27" i="66"/>
  <c r="H27" i="66"/>
  <c r="E27" i="66"/>
  <c r="K26" i="66"/>
  <c r="H26" i="66"/>
  <c r="E26" i="66"/>
  <c r="K25" i="66"/>
  <c r="H25" i="66"/>
  <c r="E25" i="66"/>
  <c r="K24" i="66"/>
  <c r="H24" i="66"/>
  <c r="E24" i="66"/>
  <c r="K23" i="66"/>
  <c r="H23" i="66"/>
  <c r="E23" i="66"/>
  <c r="K22" i="66"/>
  <c r="H22" i="66"/>
  <c r="E22" i="66"/>
  <c r="K21" i="66"/>
  <c r="H21" i="66"/>
  <c r="E21" i="66"/>
  <c r="K20" i="66"/>
  <c r="H20" i="66"/>
  <c r="E20" i="66"/>
  <c r="K19" i="66"/>
  <c r="H19" i="66"/>
  <c r="E19" i="66"/>
  <c r="K18" i="66"/>
  <c r="H18" i="66"/>
  <c r="E18" i="66"/>
  <c r="K17" i="66"/>
  <c r="H17" i="66"/>
  <c r="E17" i="66"/>
  <c r="K16" i="66"/>
  <c r="H16" i="66"/>
  <c r="E16" i="66"/>
  <c r="K15" i="66"/>
  <c r="H15" i="66"/>
  <c r="E15" i="66"/>
  <c r="K14" i="66"/>
  <c r="H14" i="66"/>
  <c r="E14" i="66"/>
  <c r="K13" i="66"/>
  <c r="H13" i="66"/>
  <c r="E13" i="66"/>
  <c r="K12" i="66"/>
  <c r="H12" i="66"/>
  <c r="E12" i="66"/>
  <c r="K11" i="66"/>
  <c r="H11" i="66"/>
  <c r="E11" i="66"/>
  <c r="K10" i="66"/>
  <c r="H10" i="66"/>
  <c r="E10" i="66"/>
  <c r="K9" i="66"/>
  <c r="H9" i="66"/>
  <c r="E9" i="66"/>
  <c r="K8" i="66"/>
  <c r="H8" i="66"/>
  <c r="E8" i="66"/>
  <c r="K7" i="66"/>
  <c r="H7" i="66"/>
  <c r="E7" i="66"/>
  <c r="M6" i="66"/>
  <c r="L6" i="66"/>
  <c r="J6" i="66"/>
  <c r="I6" i="66"/>
  <c r="H6" i="66" s="1"/>
  <c r="G6" i="66"/>
  <c r="F6" i="66"/>
  <c r="K6" i="66" l="1"/>
  <c r="E6" i="66"/>
  <c r="S20" i="31" l="1"/>
  <c r="P20" i="31"/>
  <c r="F11" i="65" l="1"/>
  <c r="F12" i="65"/>
  <c r="F13" i="65"/>
  <c r="F14" i="65"/>
  <c r="F15" i="65"/>
  <c r="F16" i="65"/>
  <c r="F17" i="65"/>
  <c r="F18" i="65"/>
  <c r="F19" i="65"/>
  <c r="F20" i="65"/>
  <c r="D14" i="65" l="1"/>
  <c r="E14" i="65" s="1"/>
  <c r="D13" i="65"/>
  <c r="E13" i="65" s="1"/>
  <c r="D12" i="65"/>
  <c r="E12" i="65" s="1"/>
  <c r="F21" i="65"/>
  <c r="F22" i="65"/>
  <c r="F23" i="65"/>
  <c r="F24" i="65"/>
  <c r="F25" i="65"/>
  <c r="F26" i="65"/>
  <c r="F27" i="65"/>
  <c r="F28" i="65"/>
  <c r="F30" i="65"/>
  <c r="F31" i="65"/>
  <c r="F32" i="65"/>
  <c r="F33" i="65"/>
  <c r="F34" i="65"/>
  <c r="F35" i="65"/>
  <c r="F36" i="65"/>
  <c r="F37" i="65"/>
  <c r="F38" i="65"/>
  <c r="D24" i="65"/>
  <c r="E24" i="65" s="1"/>
  <c r="D25" i="65"/>
  <c r="E25" i="65" s="1"/>
  <c r="D26" i="65"/>
  <c r="E26" i="65" s="1"/>
  <c r="D27" i="65"/>
  <c r="E27" i="65" s="1"/>
  <c r="D28" i="65"/>
  <c r="E28" i="65" s="1"/>
  <c r="D29" i="65"/>
  <c r="E29" i="65" s="1"/>
  <c r="D30" i="65"/>
  <c r="E30" i="65" s="1"/>
  <c r="D31" i="65"/>
  <c r="E31" i="65" s="1"/>
  <c r="D32" i="65"/>
  <c r="E32" i="65" s="1"/>
  <c r="D33" i="65"/>
  <c r="E33" i="65" s="1"/>
  <c r="D34" i="65"/>
  <c r="E34" i="65" s="1"/>
  <c r="D35" i="65"/>
  <c r="E35" i="65" s="1"/>
  <c r="D36" i="65"/>
  <c r="E36" i="65" s="1"/>
  <c r="D37" i="65"/>
  <c r="E37" i="65" s="1"/>
  <c r="D38" i="65"/>
  <c r="E38" i="65" s="1"/>
  <c r="D18" i="65"/>
  <c r="E18" i="65" s="1"/>
  <c r="D19" i="65"/>
  <c r="E19" i="65" s="1"/>
  <c r="D20" i="65"/>
  <c r="E20" i="65" s="1"/>
  <c r="D21" i="65"/>
  <c r="E21" i="65" s="1"/>
  <c r="D11" i="18" l="1"/>
  <c r="D10" i="18"/>
  <c r="K10" i="18" l="1"/>
  <c r="K11" i="18"/>
  <c r="H16" i="32"/>
  <c r="G16" i="32"/>
  <c r="F16" i="32" l="1"/>
  <c r="D22" i="65" l="1"/>
  <c r="E22" i="65" s="1"/>
  <c r="D23" i="65"/>
  <c r="E23" i="65" s="1"/>
  <c r="D8" i="65" l="1"/>
  <c r="E8" i="65" s="1"/>
  <c r="D9" i="65"/>
  <c r="E9" i="65" s="1"/>
  <c r="D10" i="65"/>
  <c r="D11" i="65"/>
  <c r="D15" i="65"/>
  <c r="E15" i="65" s="1"/>
  <c r="D16" i="65"/>
  <c r="E16" i="65" s="1"/>
  <c r="D17" i="65"/>
  <c r="E17" i="65" s="1"/>
  <c r="F57" i="32" l="1"/>
  <c r="F56" i="32"/>
  <c r="F46" i="32"/>
  <c r="F45" i="32"/>
  <c r="F43" i="32"/>
  <c r="F42" i="32"/>
  <c r="F41" i="32"/>
  <c r="F40" i="32"/>
  <c r="E29" i="58" s="1"/>
  <c r="D29" i="58" s="1"/>
  <c r="F39" i="32"/>
  <c r="F38" i="32"/>
  <c r="F37" i="32"/>
  <c r="F36" i="32"/>
  <c r="F35" i="32"/>
  <c r="F34" i="32"/>
  <c r="F32" i="32"/>
  <c r="F31" i="32"/>
  <c r="F30" i="32"/>
  <c r="F28" i="32"/>
  <c r="F22" i="32"/>
  <c r="E11" i="58" s="1"/>
  <c r="D11" i="58" s="1"/>
  <c r="F18" i="32"/>
  <c r="F17" i="32"/>
  <c r="F15" i="32"/>
  <c r="F14" i="32"/>
  <c r="F13" i="32"/>
  <c r="F12" i="32"/>
  <c r="F10" i="32"/>
  <c r="F9" i="32"/>
  <c r="F8" i="32"/>
  <c r="E33" i="58" l="1" a="1"/>
  <c r="E33" i="58" s="1"/>
  <c r="F33" i="58" s="1"/>
  <c r="F10" i="65"/>
  <c r="F9" i="65"/>
  <c r="F8" i="65"/>
  <c r="F7" i="65"/>
  <c r="F6" i="65"/>
  <c r="H13" i="65" l="1"/>
  <c r="H9" i="65"/>
  <c r="G6" i="32"/>
  <c r="G19" i="67" l="1"/>
  <c r="D19" i="67"/>
  <c r="G18" i="67"/>
  <c r="D18" i="67"/>
  <c r="G16" i="67"/>
  <c r="D16" i="67"/>
  <c r="G10" i="67"/>
  <c r="D10" i="67"/>
  <c r="G6" i="67"/>
  <c r="D23" i="67" l="1"/>
  <c r="D7" i="65"/>
  <c r="D6" i="65"/>
  <c r="G5" i="65"/>
  <c r="E7" i="65" l="1"/>
  <c r="E11" i="65"/>
  <c r="E10" i="65"/>
  <c r="D5" i="67"/>
  <c r="G5" i="67"/>
  <c r="C3" i="67" s="1"/>
  <c r="H16" i="65" l="1"/>
  <c r="D21" i="12"/>
  <c r="I6" i="31" l="1"/>
  <c r="H6" i="31"/>
  <c r="N6" i="31"/>
  <c r="J18" i="31"/>
  <c r="K6" i="31"/>
  <c r="F10" i="31"/>
  <c r="F8" i="31"/>
  <c r="E9" i="31"/>
  <c r="E8" i="31"/>
  <c r="F9" i="31"/>
  <c r="E10" i="31"/>
  <c r="G6" i="52"/>
  <c r="M11" i="31" l="1"/>
  <c r="J13" i="31"/>
  <c r="J11" i="31"/>
  <c r="M20" i="31"/>
  <c r="M13" i="31"/>
  <c r="F15" i="31"/>
  <c r="M19" i="31"/>
  <c r="G11" i="31"/>
  <c r="E11" i="31"/>
  <c r="E12" i="31"/>
  <c r="F6" i="18"/>
  <c r="F5" i="18" s="1"/>
  <c r="J19" i="31"/>
  <c r="F11" i="31"/>
  <c r="D7" i="18"/>
  <c r="K7" i="18" s="1"/>
  <c r="M7" i="31"/>
  <c r="M17" i="31"/>
  <c r="O6" i="31"/>
  <c r="O21" i="31" s="1"/>
  <c r="M12" i="31"/>
  <c r="G20" i="31"/>
  <c r="K21" i="31"/>
  <c r="G19" i="31"/>
  <c r="F7" i="31"/>
  <c r="J16" i="31"/>
  <c r="F18" i="31"/>
  <c r="G18" i="31"/>
  <c r="M18" i="31"/>
  <c r="G17" i="31"/>
  <c r="E6" i="18"/>
  <c r="M16" i="31"/>
  <c r="D8" i="18"/>
  <c r="K8" i="18" s="1"/>
  <c r="E19" i="31"/>
  <c r="J12" i="31"/>
  <c r="F17" i="31"/>
  <c r="J15" i="31"/>
  <c r="E13" i="31"/>
  <c r="F12" i="31"/>
  <c r="J17" i="31"/>
  <c r="F13" i="31"/>
  <c r="J20" i="31"/>
  <c r="G13" i="31"/>
  <c r="H21" i="31"/>
  <c r="F19" i="31"/>
  <c r="E17" i="31"/>
  <c r="E16" i="31"/>
  <c r="N21" i="31"/>
  <c r="D9" i="18"/>
  <c r="K9" i="18" s="1"/>
  <c r="I21" i="31"/>
  <c r="M14" i="31"/>
  <c r="G12" i="31"/>
  <c r="L6" i="31"/>
  <c r="L21" i="31" s="1"/>
  <c r="F14" i="31"/>
  <c r="J7" i="31"/>
  <c r="J14" i="31"/>
  <c r="E7" i="31"/>
  <c r="E18" i="31"/>
  <c r="G16" i="31"/>
  <c r="F16" i="31"/>
  <c r="G15" i="31"/>
  <c r="E15" i="31"/>
  <c r="G7" i="31"/>
  <c r="M15" i="31"/>
  <c r="E14" i="31"/>
  <c r="G14" i="31"/>
  <c r="G6" i="31"/>
  <c r="E6" i="31"/>
  <c r="D8" i="31"/>
  <c r="D10" i="31"/>
  <c r="D9" i="31"/>
  <c r="G33" i="32"/>
  <c r="D15" i="31" l="1"/>
  <c r="D11" i="31"/>
  <c r="D6" i="18"/>
  <c r="D5" i="18" s="1"/>
  <c r="H5" i="65" s="1"/>
  <c r="E5" i="18"/>
  <c r="E20" i="67" s="1"/>
  <c r="M6" i="31"/>
  <c r="D7" i="31"/>
  <c r="D14" i="31"/>
  <c r="J6" i="31"/>
  <c r="D16" i="31"/>
  <c r="F6" i="31"/>
  <c r="J22" i="31"/>
  <c r="F20" i="67"/>
  <c r="M5" i="58"/>
  <c r="H22" i="58"/>
  <c r="H5" i="58"/>
  <c r="G22" i="58"/>
  <c r="F22" i="58"/>
  <c r="F4" i="58" s="1"/>
  <c r="G5" i="58"/>
  <c r="I5" i="58"/>
  <c r="D6" i="66" l="1"/>
  <c r="N6" i="66" s="1"/>
  <c r="D21" i="67"/>
  <c r="E22" i="58"/>
  <c r="E5" i="58"/>
  <c r="G4" i="58"/>
  <c r="M4" i="58"/>
  <c r="H4" i="58"/>
  <c r="I4" i="58"/>
  <c r="O22" i="58" l="1"/>
  <c r="O5" i="58"/>
  <c r="N5" i="58"/>
  <c r="L5" i="58"/>
  <c r="H44" i="32"/>
  <c r="G44" i="32"/>
  <c r="H33" i="32"/>
  <c r="F33" i="32" s="1"/>
  <c r="F44" i="32" l="1"/>
  <c r="O4" i="58"/>
  <c r="L4" i="58"/>
  <c r="N4" i="58"/>
  <c r="H11" i="32"/>
  <c r="G11" i="32"/>
  <c r="H6" i="32"/>
  <c r="F7" i="32"/>
  <c r="F11" i="32" l="1"/>
  <c r="G5" i="32"/>
  <c r="H5" i="32"/>
  <c r="E4" i="58"/>
  <c r="F6" i="32"/>
  <c r="F11" i="52"/>
  <c r="E11" i="52" s="1"/>
  <c r="F10" i="52"/>
  <c r="F9" i="52"/>
  <c r="E9" i="52" s="1"/>
  <c r="F8" i="52"/>
  <c r="F7" i="52"/>
  <c r="H6" i="52"/>
  <c r="E8" i="52" l="1"/>
  <c r="E33" i="32"/>
  <c r="E10" i="52"/>
  <c r="E11" i="32"/>
  <c r="E7" i="52"/>
  <c r="E6" i="32"/>
  <c r="E16" i="32"/>
  <c r="E44" i="32"/>
  <c r="I10" i="52"/>
  <c r="F5" i="32"/>
  <c r="F6" i="52"/>
  <c r="J11" i="32" l="1"/>
  <c r="C17" i="52"/>
  <c r="E5" i="32"/>
  <c r="J5" i="32" s="1"/>
  <c r="J6" i="18"/>
  <c r="J5" i="18" l="1"/>
  <c r="D13" i="31"/>
  <c r="D18" i="31"/>
  <c r="D19" i="31"/>
  <c r="D12" i="31"/>
  <c r="D17" i="31"/>
  <c r="S19" i="31" l="1"/>
  <c r="P19" i="31"/>
  <c r="S18" i="31"/>
  <c r="P18" i="31"/>
  <c r="S17" i="31"/>
  <c r="P17" i="31"/>
  <c r="S13" i="31"/>
  <c r="P13" i="31"/>
  <c r="S12" i="31"/>
  <c r="P12" i="31"/>
  <c r="D6" i="3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<sst xmlns="http://schemas.openxmlformats.org/spreadsheetml/2006/main" count="126149" uniqueCount="34312">
  <si>
    <t>Total</t>
  </si>
  <si>
    <t>01</t>
  </si>
  <si>
    <t>02</t>
  </si>
  <si>
    <t>03</t>
  </si>
  <si>
    <t>04</t>
  </si>
  <si>
    <t>05</t>
  </si>
  <si>
    <t>06</t>
  </si>
  <si>
    <t>07</t>
  </si>
  <si>
    <t>Dependencia:</t>
  </si>
  <si>
    <t>08</t>
  </si>
  <si>
    <t>09</t>
  </si>
  <si>
    <t>10</t>
  </si>
  <si>
    <t>Circuito Escolar:</t>
  </si>
  <si>
    <t>11</t>
  </si>
  <si>
    <t>12</t>
  </si>
  <si>
    <t>13</t>
  </si>
  <si>
    <t>Francés</t>
  </si>
  <si>
    <t>Mu-
jeres</t>
  </si>
  <si>
    <t>Hom-
bres</t>
  </si>
  <si>
    <t>CODINS</t>
  </si>
  <si>
    <t>CODIGO</t>
  </si>
  <si>
    <t>NOMBRE</t>
  </si>
  <si>
    <t>REGION</t>
  </si>
  <si>
    <t>PR</t>
  </si>
  <si>
    <t>CAN</t>
  </si>
  <si>
    <t>DIS</t>
  </si>
  <si>
    <t>PROVINCIA</t>
  </si>
  <si>
    <t>CANTON</t>
  </si>
  <si>
    <t>DISTRITO</t>
  </si>
  <si>
    <t>POBLADO</t>
  </si>
  <si>
    <t>DIRECTOR</t>
  </si>
  <si>
    <t>EXACTA</t>
  </si>
  <si>
    <t>1</t>
  </si>
  <si>
    <t>SAN JOSE</t>
  </si>
  <si>
    <t>MORAZAN</t>
  </si>
  <si>
    <t>2</t>
  </si>
  <si>
    <t>01288</t>
  </si>
  <si>
    <t>00005</t>
  </si>
  <si>
    <t>00008</t>
  </si>
  <si>
    <t>00006</t>
  </si>
  <si>
    <t>REPUBLICA DE MEXICO</t>
  </si>
  <si>
    <t>SAN JOSE NORTE</t>
  </si>
  <si>
    <t>ARANJUEZ</t>
  </si>
  <si>
    <t>00214</t>
  </si>
  <si>
    <t>00007</t>
  </si>
  <si>
    <t>0603</t>
  </si>
  <si>
    <t>SECTOR SIETE</t>
  </si>
  <si>
    <t>DESAMPARADOS</t>
  </si>
  <si>
    <t>LOS GUIDO</t>
  </si>
  <si>
    <t>00928</t>
  </si>
  <si>
    <t>00343</t>
  </si>
  <si>
    <t>SAN MIGUEL</t>
  </si>
  <si>
    <t>00355</t>
  </si>
  <si>
    <t>0334</t>
  </si>
  <si>
    <t>00010</t>
  </si>
  <si>
    <t>0368</t>
  </si>
  <si>
    <t>LA PITAHAYA</t>
  </si>
  <si>
    <t>00093</t>
  </si>
  <si>
    <t>00012</t>
  </si>
  <si>
    <t>00209</t>
  </si>
  <si>
    <t>00424</t>
  </si>
  <si>
    <t>0389</t>
  </si>
  <si>
    <t>MARIA AUXILIADORA</t>
  </si>
  <si>
    <t>DON BOSCO</t>
  </si>
  <si>
    <t>3</t>
  </si>
  <si>
    <t>NIÑO JESUS DE PRAGA</t>
  </si>
  <si>
    <t>BARRIO CUBA</t>
  </si>
  <si>
    <t>SOFIA PORTILLO PLEITEZ</t>
  </si>
  <si>
    <t>CRISTO REY</t>
  </si>
  <si>
    <t>00019</t>
  </si>
  <si>
    <t>LOS ANGELES</t>
  </si>
  <si>
    <t>00020</t>
  </si>
  <si>
    <t>OMAR DENGO GUERRERO</t>
  </si>
  <si>
    <t>00022</t>
  </si>
  <si>
    <t>LA SOLEDAD</t>
  </si>
  <si>
    <t>02416</t>
  </si>
  <si>
    <t>00023</t>
  </si>
  <si>
    <t>0394</t>
  </si>
  <si>
    <t>NACIONES UNIDAS</t>
  </si>
  <si>
    <t>BARRIO LUJAN</t>
  </si>
  <si>
    <t>LA DOLOROSA</t>
  </si>
  <si>
    <t>00946</t>
  </si>
  <si>
    <t>OCCIDENTE</t>
  </si>
  <si>
    <t>ALAJUELA</t>
  </si>
  <si>
    <t>SAN RAMON</t>
  </si>
  <si>
    <t>ANGELES</t>
  </si>
  <si>
    <t>SAN JORGE</t>
  </si>
  <si>
    <t>7</t>
  </si>
  <si>
    <t>RIO BLANCO</t>
  </si>
  <si>
    <t>JUAN SANTAMARIA</t>
  </si>
  <si>
    <t>18</t>
  </si>
  <si>
    <t>CURRIDABAT</t>
  </si>
  <si>
    <t>LA AMISTAD</t>
  </si>
  <si>
    <t>00030</t>
  </si>
  <si>
    <t>0369</t>
  </si>
  <si>
    <t>ZAPOTE</t>
  </si>
  <si>
    <t>0436</t>
  </si>
  <si>
    <t>LOMAS AYARCO</t>
  </si>
  <si>
    <t>01808</t>
  </si>
  <si>
    <t>COSTADO NORTE DE LA IGLESIA CATOLICA</t>
  </si>
  <si>
    <t>0459</t>
  </si>
  <si>
    <t>LA LIA</t>
  </si>
  <si>
    <t>COSTADO ESTE DEL LICEO DE CURRIDABAT</t>
  </si>
  <si>
    <t>01395</t>
  </si>
  <si>
    <t>02314</t>
  </si>
  <si>
    <t>01132</t>
  </si>
  <si>
    <t>0415</t>
  </si>
  <si>
    <t>QUINCE DE AGOSTO</t>
  </si>
  <si>
    <t>TIRRASES</t>
  </si>
  <si>
    <t>00045</t>
  </si>
  <si>
    <t>0438</t>
  </si>
  <si>
    <t>GRANADILLA NORTE</t>
  </si>
  <si>
    <t>200 OESTE 75 SUR DE LA IGLESIA CATOLICA</t>
  </si>
  <si>
    <t>00266</t>
  </si>
  <si>
    <t>00345</t>
  </si>
  <si>
    <t>0441</t>
  </si>
  <si>
    <t>CENTRO AMERICA</t>
  </si>
  <si>
    <t>JOSE MATARRITA THOMPSON</t>
  </si>
  <si>
    <t>00049</t>
  </si>
  <si>
    <t>00265</t>
  </si>
  <si>
    <t>00041</t>
  </si>
  <si>
    <t>0462</t>
  </si>
  <si>
    <t>SANTA MARTA</t>
  </si>
  <si>
    <t>250 SUR DE LA PLAZOLETA MENDEZ</t>
  </si>
  <si>
    <t>00052</t>
  </si>
  <si>
    <t>00042</t>
  </si>
  <si>
    <t>0349</t>
  </si>
  <si>
    <t>JOSE ANGEL VIETO RANGEL</t>
  </si>
  <si>
    <t>SAN JOSECITO</t>
  </si>
  <si>
    <t>00043</t>
  </si>
  <si>
    <t>0457</t>
  </si>
  <si>
    <t>CIPRESES</t>
  </si>
  <si>
    <t>01122</t>
  </si>
  <si>
    <t>2994</t>
  </si>
  <si>
    <t>ALTO LAGUNA</t>
  </si>
  <si>
    <t>COTO</t>
  </si>
  <si>
    <t>6</t>
  </si>
  <si>
    <t>PUNTARENAS</t>
  </si>
  <si>
    <t>GOLFITO</t>
  </si>
  <si>
    <t>PUERTO JIMENEZ</t>
  </si>
  <si>
    <t>02607</t>
  </si>
  <si>
    <t>00046</t>
  </si>
  <si>
    <t>0332</t>
  </si>
  <si>
    <t>CORAZON DE JESUS</t>
  </si>
  <si>
    <t>01396</t>
  </si>
  <si>
    <t>00047</t>
  </si>
  <si>
    <t>4917</t>
  </si>
  <si>
    <t>TIBAS</t>
  </si>
  <si>
    <t>COLIMA</t>
  </si>
  <si>
    <t>00070</t>
  </si>
  <si>
    <t>00342</t>
  </si>
  <si>
    <t>LA FUENTE</t>
  </si>
  <si>
    <t>02132</t>
  </si>
  <si>
    <t>0442</t>
  </si>
  <si>
    <t>OTTO HUBBE</t>
  </si>
  <si>
    <t>EL SOLAR</t>
  </si>
  <si>
    <t>01399</t>
  </si>
  <si>
    <t>00050</t>
  </si>
  <si>
    <t>0312</t>
  </si>
  <si>
    <t>SAN RAFAEL</t>
  </si>
  <si>
    <t>CINCO ESQUINAS</t>
  </si>
  <si>
    <t>00806</t>
  </si>
  <si>
    <t>0337</t>
  </si>
  <si>
    <t>ROSITTER CARBALLO</t>
  </si>
  <si>
    <t>00071</t>
  </si>
  <si>
    <t>00379</t>
  </si>
  <si>
    <t>0377</t>
  </si>
  <si>
    <t>ANTONIO JOSE DE SUCRE</t>
  </si>
  <si>
    <t>LA URUCA</t>
  </si>
  <si>
    <t>00073</t>
  </si>
  <si>
    <t>00805</t>
  </si>
  <si>
    <t>0319</t>
  </si>
  <si>
    <t>JESUS JIMENEZ ZAMORA</t>
  </si>
  <si>
    <t>SAN JUAN</t>
  </si>
  <si>
    <t>00068</t>
  </si>
  <si>
    <t>00276</t>
  </si>
  <si>
    <t>0318</t>
  </si>
  <si>
    <t>LA PEREGRINA</t>
  </si>
  <si>
    <t>00067</t>
  </si>
  <si>
    <t>0382</t>
  </si>
  <si>
    <t>LLORENTE</t>
  </si>
  <si>
    <t>00074</t>
  </si>
  <si>
    <t>00418</t>
  </si>
  <si>
    <t>0336</t>
  </si>
  <si>
    <t>LEON XIII</t>
  </si>
  <si>
    <t>CONTIGUO AL INA</t>
  </si>
  <si>
    <t>01397</t>
  </si>
  <si>
    <t>LA FLORIDA</t>
  </si>
  <si>
    <t>00807</t>
  </si>
  <si>
    <t>MIGUEL OBREGON LIZANO</t>
  </si>
  <si>
    <t>BETANIA</t>
  </si>
  <si>
    <t>LIMONCITO</t>
  </si>
  <si>
    <t>0398</t>
  </si>
  <si>
    <t>RAFAEL FRANCISCO OSEJO</t>
  </si>
  <si>
    <t>SABANA SUR</t>
  </si>
  <si>
    <t>00842</t>
  </si>
  <si>
    <t>3806</t>
  </si>
  <si>
    <t>LOS LEDEZMA</t>
  </si>
  <si>
    <t>UPALA</t>
  </si>
  <si>
    <t>02479</t>
  </si>
  <si>
    <t>01525</t>
  </si>
  <si>
    <t>LA PAZ</t>
  </si>
  <si>
    <t>15</t>
  </si>
  <si>
    <t>GUATUSO</t>
  </si>
  <si>
    <t>00065</t>
  </si>
  <si>
    <t>SARAPIQUI</t>
  </si>
  <si>
    <t>4</t>
  </si>
  <si>
    <t>HEREDIA</t>
  </si>
  <si>
    <t>NO INDICA</t>
  </si>
  <si>
    <t>3820</t>
  </si>
  <si>
    <t>PUEBLO NUEVO</t>
  </si>
  <si>
    <t>DARLING LOPEZ GONZALEZ</t>
  </si>
  <si>
    <t>PUEBLO NUEVO CENTRO</t>
  </si>
  <si>
    <t>02167</t>
  </si>
  <si>
    <t>01117</t>
  </si>
  <si>
    <t>FRENTE A LA PLAZA DE DEPORTES</t>
  </si>
  <si>
    <t>00069</t>
  </si>
  <si>
    <t>0328</t>
  </si>
  <si>
    <t>CIUDADELA DE PAVAS</t>
  </si>
  <si>
    <t>PAVAS</t>
  </si>
  <si>
    <t>CONTIGUO AL LICEO DE PAVAS</t>
  </si>
  <si>
    <t>01407</t>
  </si>
  <si>
    <t>1535</t>
  </si>
  <si>
    <t>LAS NUBES</t>
  </si>
  <si>
    <t>SAN CARLOS</t>
  </si>
  <si>
    <t>14</t>
  </si>
  <si>
    <t>LOS CHILES</t>
  </si>
  <si>
    <t>ELVIN JIMENEZ ARIAS</t>
  </si>
  <si>
    <t>03182</t>
  </si>
  <si>
    <t>00072</t>
  </si>
  <si>
    <t>0464</t>
  </si>
  <si>
    <t>VILLA ESPERANZA</t>
  </si>
  <si>
    <t>00095</t>
  </si>
  <si>
    <t>00275</t>
  </si>
  <si>
    <t>00075</t>
  </si>
  <si>
    <t>SANTA CRUZ</t>
  </si>
  <si>
    <t>5</t>
  </si>
  <si>
    <t>GUANACASTE</t>
  </si>
  <si>
    <t>00744</t>
  </si>
  <si>
    <t>00076</t>
  </si>
  <si>
    <t>1740</t>
  </si>
  <si>
    <t>CALLE NARANJO</t>
  </si>
  <si>
    <t>CARTAGO</t>
  </si>
  <si>
    <t>LA UNION</t>
  </si>
  <si>
    <t>CONCEPCION</t>
  </si>
  <si>
    <t>01006</t>
  </si>
  <si>
    <t>01101</t>
  </si>
  <si>
    <t>0340</t>
  </si>
  <si>
    <t>EL LLANO</t>
  </si>
  <si>
    <t>ALAJUELITA</t>
  </si>
  <si>
    <t>SAN ANTONIO</t>
  </si>
  <si>
    <t>MARGARITA GUTIERREZ ACEVEDO</t>
  </si>
  <si>
    <t>CONTIGUO A LA IGLESIA CATOLICA</t>
  </si>
  <si>
    <t>00107</t>
  </si>
  <si>
    <t>02265</t>
  </si>
  <si>
    <t>1537</t>
  </si>
  <si>
    <t>ULIMA</t>
  </si>
  <si>
    <t>FLORENCIA</t>
  </si>
  <si>
    <t>MAUREEN RUEDA MENDEZ</t>
  </si>
  <si>
    <t>03005</t>
  </si>
  <si>
    <t>1439</t>
  </si>
  <si>
    <t>BOCA DEL RIO SAN CARLOS</t>
  </si>
  <si>
    <t>CUTRIS</t>
  </si>
  <si>
    <t>BOCA RIO SAN CARLOS</t>
  </si>
  <si>
    <t>02851</t>
  </si>
  <si>
    <t>0472</t>
  </si>
  <si>
    <t>LOS PINOS</t>
  </si>
  <si>
    <t>SAN FELIPE</t>
  </si>
  <si>
    <t>LA AURORA</t>
  </si>
  <si>
    <t>00116</t>
  </si>
  <si>
    <t>00274</t>
  </si>
  <si>
    <t>POCOSOL</t>
  </si>
  <si>
    <t>SAN ISIDRO</t>
  </si>
  <si>
    <t>0311</t>
  </si>
  <si>
    <t>CARMEN LYRA</t>
  </si>
  <si>
    <t>CONCEPCION ARRIBA</t>
  </si>
  <si>
    <t>00104</t>
  </si>
  <si>
    <t>00370</t>
  </si>
  <si>
    <t>0329</t>
  </si>
  <si>
    <t>QUINCE DE SETIEMBRE</t>
  </si>
  <si>
    <t>HATILLO</t>
  </si>
  <si>
    <t>00105</t>
  </si>
  <si>
    <t>00286</t>
  </si>
  <si>
    <t>0379</t>
  </si>
  <si>
    <t>HATILLO 4</t>
  </si>
  <si>
    <t>FRENTE A LAS INSTALACIONES DEL ICE</t>
  </si>
  <si>
    <t>00109</t>
  </si>
  <si>
    <t>CONTIGUO A LA PLAZA DE DEPORTES</t>
  </si>
  <si>
    <t>0428</t>
  </si>
  <si>
    <t>150 SUR DE LA CARNICERIA SAN GERARDO</t>
  </si>
  <si>
    <t>00112</t>
  </si>
  <si>
    <t>00380</t>
  </si>
  <si>
    <t>HATILLO 8</t>
  </si>
  <si>
    <t>00464</t>
  </si>
  <si>
    <t>00535</t>
  </si>
  <si>
    <t>CONCEPCION ABAJO</t>
  </si>
  <si>
    <t>HATILLO CENTRO</t>
  </si>
  <si>
    <t>HATILLO 3</t>
  </si>
  <si>
    <t>00463</t>
  </si>
  <si>
    <t>00092</t>
  </si>
  <si>
    <t>0463</t>
  </si>
  <si>
    <t>HATILLO 2</t>
  </si>
  <si>
    <t>00114</t>
  </si>
  <si>
    <t>00948</t>
  </si>
  <si>
    <t>00094</t>
  </si>
  <si>
    <t>0595</t>
  </si>
  <si>
    <t>SOR MARIA ROMERO MENESES</t>
  </si>
  <si>
    <t>LAS LOMAS</t>
  </si>
  <si>
    <t>00133</t>
  </si>
  <si>
    <t>0506</t>
  </si>
  <si>
    <t>JOSE MARIA ZELEDON BRENES</t>
  </si>
  <si>
    <t>00125</t>
  </si>
  <si>
    <t>00096</t>
  </si>
  <si>
    <t>0480</t>
  </si>
  <si>
    <t>SAN RAFAEL ARRIBA</t>
  </si>
  <si>
    <t>00122</t>
  </si>
  <si>
    <t>00267</t>
  </si>
  <si>
    <t>0321</t>
  </si>
  <si>
    <t>CAROLINA DENT ALVARADO</t>
  </si>
  <si>
    <t>SAGRADA FAMILIA</t>
  </si>
  <si>
    <t>00124</t>
  </si>
  <si>
    <t>0514</t>
  </si>
  <si>
    <t>HIGUITO</t>
  </si>
  <si>
    <t>00126</t>
  </si>
  <si>
    <t>PASO ANCHO</t>
  </si>
  <si>
    <t>00100</t>
  </si>
  <si>
    <t>SAN JUAN DE DIOS</t>
  </si>
  <si>
    <t>00748</t>
  </si>
  <si>
    <t>0565</t>
  </si>
  <si>
    <t>REPUBLICA DE HONDURAS</t>
  </si>
  <si>
    <t>SAN RAFAEL ABAJO</t>
  </si>
  <si>
    <t>00273</t>
  </si>
  <si>
    <t>00103</t>
  </si>
  <si>
    <t>LOPEZ MATEOS</t>
  </si>
  <si>
    <t>MANUEL ORTUÑO BOUTIN</t>
  </si>
  <si>
    <t>00522</t>
  </si>
  <si>
    <t>PATASTE</t>
  </si>
  <si>
    <t>MONTERREY</t>
  </si>
  <si>
    <t>00106</t>
  </si>
  <si>
    <t>0354</t>
  </si>
  <si>
    <t>HONDURAS</t>
  </si>
  <si>
    <t>SANTA ANA</t>
  </si>
  <si>
    <t>POZOS</t>
  </si>
  <si>
    <t>01635</t>
  </si>
  <si>
    <t>0307</t>
  </si>
  <si>
    <t>ESCAZU</t>
  </si>
  <si>
    <t>00931</t>
  </si>
  <si>
    <t>00108</t>
  </si>
  <si>
    <t>0310</t>
  </si>
  <si>
    <t>BRASIL DE SANTA ANA</t>
  </si>
  <si>
    <t>BRASIL</t>
  </si>
  <si>
    <t>00845</t>
  </si>
  <si>
    <t>01293</t>
  </si>
  <si>
    <t>0324</t>
  </si>
  <si>
    <t>FRENTE A LA IGLESIA CATOLICA</t>
  </si>
  <si>
    <t>00150</t>
  </si>
  <si>
    <t>00110</t>
  </si>
  <si>
    <t>0375</t>
  </si>
  <si>
    <t>LA MINA</t>
  </si>
  <si>
    <t>00111</t>
  </si>
  <si>
    <t>PURISCAL</t>
  </si>
  <si>
    <t>MERCEDES SUR</t>
  </si>
  <si>
    <t>01582</t>
  </si>
  <si>
    <t>00113</t>
  </si>
  <si>
    <t>0306</t>
  </si>
  <si>
    <t>EL CARMEN</t>
  </si>
  <si>
    <t>00148</t>
  </si>
  <si>
    <t>00442</t>
  </si>
  <si>
    <t>0327</t>
  </si>
  <si>
    <t>RONALD VARGAS ZUMBADO</t>
  </si>
  <si>
    <t>00151</t>
  </si>
  <si>
    <t>00237</t>
  </si>
  <si>
    <t>0422</t>
  </si>
  <si>
    <t>SALITRAL</t>
  </si>
  <si>
    <t>COSTADO SUR DE LA IGLESIA CATOLICA</t>
  </si>
  <si>
    <t>00159</t>
  </si>
  <si>
    <t>01291</t>
  </si>
  <si>
    <t>0308</t>
  </si>
  <si>
    <t>BELLO HORIZONTE</t>
  </si>
  <si>
    <t>00149</t>
  </si>
  <si>
    <t>00814</t>
  </si>
  <si>
    <t>0405</t>
  </si>
  <si>
    <t>00157</t>
  </si>
  <si>
    <t>0378</t>
  </si>
  <si>
    <t>1 KM OESTE DE LA CRUZ ROJA</t>
  </si>
  <si>
    <t>00154</t>
  </si>
  <si>
    <t>0403</t>
  </si>
  <si>
    <t>00156</t>
  </si>
  <si>
    <t>00381</t>
  </si>
  <si>
    <t>0406</t>
  </si>
  <si>
    <t>00158</t>
  </si>
  <si>
    <t>0350</t>
  </si>
  <si>
    <t>00153</t>
  </si>
  <si>
    <t>00549</t>
  </si>
  <si>
    <t>00123</t>
  </si>
  <si>
    <t>0400</t>
  </si>
  <si>
    <t>PIEDADES</t>
  </si>
  <si>
    <t>COSTADO SUR DEL TEMPLO CATOLICO</t>
  </si>
  <si>
    <t>00155</t>
  </si>
  <si>
    <t>0343</t>
  </si>
  <si>
    <t>00152</t>
  </si>
  <si>
    <t>01290</t>
  </si>
  <si>
    <t>00127</t>
  </si>
  <si>
    <t>0391</t>
  </si>
  <si>
    <t>MATINILLA</t>
  </si>
  <si>
    <t>02656</t>
  </si>
  <si>
    <t>00130</t>
  </si>
  <si>
    <t>0492</t>
  </si>
  <si>
    <t>CALLE FALLAS</t>
  </si>
  <si>
    <t>00168</t>
  </si>
  <si>
    <t>00131</t>
  </si>
  <si>
    <t>0547</t>
  </si>
  <si>
    <t>PATARRA</t>
  </si>
  <si>
    <t>QUEBRADA HONDA</t>
  </si>
  <si>
    <t>01178</t>
  </si>
  <si>
    <t>00132</t>
  </si>
  <si>
    <t>0509</t>
  </si>
  <si>
    <t>CIUDADELA FATIMA</t>
  </si>
  <si>
    <t>DAMAS</t>
  </si>
  <si>
    <t>FATIMA</t>
  </si>
  <si>
    <t>00169</t>
  </si>
  <si>
    <t>01520</t>
  </si>
  <si>
    <t>0597</t>
  </si>
  <si>
    <t>GRAVILIAS</t>
  </si>
  <si>
    <t>EL PORVENIR</t>
  </si>
  <si>
    <t>00176</t>
  </si>
  <si>
    <t>0590</t>
  </si>
  <si>
    <t>00174</t>
  </si>
  <si>
    <t>0543</t>
  </si>
  <si>
    <t>JUAN MONGE GUILLEN</t>
  </si>
  <si>
    <t>00171</t>
  </si>
  <si>
    <t>0531</t>
  </si>
  <si>
    <t>LAS GRAVILIAS</t>
  </si>
  <si>
    <t>00170</t>
  </si>
  <si>
    <t>0548</t>
  </si>
  <si>
    <t>FRANCISCO GAMBOA MORA</t>
  </si>
  <si>
    <t>RIO AZUL</t>
  </si>
  <si>
    <t>00172</t>
  </si>
  <si>
    <t>0556</t>
  </si>
  <si>
    <t>00173</t>
  </si>
  <si>
    <t>0594</t>
  </si>
  <si>
    <t>SAN JERONIMO</t>
  </si>
  <si>
    <t>00175</t>
  </si>
  <si>
    <t>0602</t>
  </si>
  <si>
    <t>0497</t>
  </si>
  <si>
    <t>SAN CRISTOBAL</t>
  </si>
  <si>
    <t>00988</t>
  </si>
  <si>
    <t>01896</t>
  </si>
  <si>
    <t>0507</t>
  </si>
  <si>
    <t>EL MANZANO</t>
  </si>
  <si>
    <t>JOHANNA ULLOA VARGAS</t>
  </si>
  <si>
    <t>01567</t>
  </si>
  <si>
    <t>01984</t>
  </si>
  <si>
    <t>0525</t>
  </si>
  <si>
    <t>CECILIA ORLICH FIGUERES</t>
  </si>
  <si>
    <t>LA LUCHA</t>
  </si>
  <si>
    <t>00180</t>
  </si>
  <si>
    <t>00356</t>
  </si>
  <si>
    <t>00147</t>
  </si>
  <si>
    <t>CONTIGUO AL TEMPLO CATOLICO</t>
  </si>
  <si>
    <t>0535</t>
  </si>
  <si>
    <t>CORRALILLO</t>
  </si>
  <si>
    <t>00181</t>
  </si>
  <si>
    <t>01779</t>
  </si>
  <si>
    <t>0592</t>
  </si>
  <si>
    <t>FRAILES</t>
  </si>
  <si>
    <t>LA VIOLETA</t>
  </si>
  <si>
    <t>FRENTE AL TEMPLO CATOLICO</t>
  </si>
  <si>
    <t>02198</t>
  </si>
  <si>
    <t>0552</t>
  </si>
  <si>
    <t>LA FILA</t>
  </si>
  <si>
    <t>00188</t>
  </si>
  <si>
    <t>0598</t>
  </si>
  <si>
    <t>LLANO BONITO</t>
  </si>
  <si>
    <t>COSTADO OESTE DE LA PLAZA DE DEPORTES</t>
  </si>
  <si>
    <t>03054</t>
  </si>
  <si>
    <t>0578</t>
  </si>
  <si>
    <t>PAQUITA FERRER DE FIGUERES</t>
  </si>
  <si>
    <t>SAN JUAN NORTE</t>
  </si>
  <si>
    <t>COSTADO NORTE DEL TEMPLO CATOLICO</t>
  </si>
  <si>
    <t>00987</t>
  </si>
  <si>
    <t>0599</t>
  </si>
  <si>
    <t>JOSE NAVARRO ARAYA</t>
  </si>
  <si>
    <t>EL ALUMBRE</t>
  </si>
  <si>
    <t>01268</t>
  </si>
  <si>
    <t>01985</t>
  </si>
  <si>
    <t>0491</t>
  </si>
  <si>
    <t>MARTIN MORA ROJAS</t>
  </si>
  <si>
    <t>BUSTAMANTE</t>
  </si>
  <si>
    <t>00177</t>
  </si>
  <si>
    <t>01339</t>
  </si>
  <si>
    <t>0510</t>
  </si>
  <si>
    <t>CECILIO PIEDRA GUTIERREZ</t>
  </si>
  <si>
    <t>00178</t>
  </si>
  <si>
    <t>0571</t>
  </si>
  <si>
    <t>DR. MARIANO FIGUERES FORGES</t>
  </si>
  <si>
    <t>SANTA ELENA</t>
  </si>
  <si>
    <t>01895</t>
  </si>
  <si>
    <t>0516</t>
  </si>
  <si>
    <t>AGUSTIN SEGURA</t>
  </si>
  <si>
    <t>JERICO</t>
  </si>
  <si>
    <t>RONALD HERNANDEZ HERNANDEZ</t>
  </si>
  <si>
    <t>00179</t>
  </si>
  <si>
    <t>0529</t>
  </si>
  <si>
    <t>LA TRINIDAD</t>
  </si>
  <si>
    <t>01505</t>
  </si>
  <si>
    <t>0551</t>
  </si>
  <si>
    <t>EL ROSARIO</t>
  </si>
  <si>
    <t>SHIRLEY MORA SOLIS</t>
  </si>
  <si>
    <t>01568</t>
  </si>
  <si>
    <t>00160</t>
  </si>
  <si>
    <t>0557</t>
  </si>
  <si>
    <t>MIXTA SAN CRISTOBAL SUR</t>
  </si>
  <si>
    <t>SAN CRISTOBAL SUR</t>
  </si>
  <si>
    <t>ANA RITA SEGURA CHACON</t>
  </si>
  <si>
    <t>01952</t>
  </si>
  <si>
    <t>0579</t>
  </si>
  <si>
    <t>JUSTO MARIA PADILLA CASTRO</t>
  </si>
  <si>
    <t>SAN JUAN SUR</t>
  </si>
  <si>
    <t>00182</t>
  </si>
  <si>
    <t>00244</t>
  </si>
  <si>
    <t>ASERRI</t>
  </si>
  <si>
    <t>0478</t>
  </si>
  <si>
    <t>SAUREZ</t>
  </si>
  <si>
    <t>SALITRILLOS</t>
  </si>
  <si>
    <t>LOURDES</t>
  </si>
  <si>
    <t>COSTADO NORTE DE LA PLAZA DE DEPORTES</t>
  </si>
  <si>
    <t>01989</t>
  </si>
  <si>
    <t>0484</t>
  </si>
  <si>
    <t>ILDEFONSO CAMACHO PORTUGUEZ</t>
  </si>
  <si>
    <t>LA LEGUA</t>
  </si>
  <si>
    <t>01265</t>
  </si>
  <si>
    <t>01667</t>
  </si>
  <si>
    <t>0503</t>
  </si>
  <si>
    <t>TRANQUERILLAS</t>
  </si>
  <si>
    <t>SAN GABRIEL</t>
  </si>
  <si>
    <t>02408</t>
  </si>
  <si>
    <t>EL TIGRE</t>
  </si>
  <si>
    <t>TARBACA</t>
  </si>
  <si>
    <t>SAN FRANCISCO</t>
  </si>
  <si>
    <t>00167</t>
  </si>
  <si>
    <t>0513</t>
  </si>
  <si>
    <t>EDWIN PORRAS ULLOA</t>
  </si>
  <si>
    <t>ADITA PANIAGUA PANIAGUA</t>
  </si>
  <si>
    <t>01103</t>
  </si>
  <si>
    <t>01330</t>
  </si>
  <si>
    <t>0518</t>
  </si>
  <si>
    <t>VUELTA DE JORCO</t>
  </si>
  <si>
    <t>02407</t>
  </si>
  <si>
    <t>01332</t>
  </si>
  <si>
    <t>01868</t>
  </si>
  <si>
    <t>LIMONAL</t>
  </si>
  <si>
    <t>0536</t>
  </si>
  <si>
    <t>FLORIA ZELEDON TREJOS</t>
  </si>
  <si>
    <t>MONTE REDONDO</t>
  </si>
  <si>
    <t>02199</t>
  </si>
  <si>
    <t>01824</t>
  </si>
  <si>
    <t>01668</t>
  </si>
  <si>
    <t>01825</t>
  </si>
  <si>
    <t>0546</t>
  </si>
  <si>
    <t>PRAGA</t>
  </si>
  <si>
    <t>00849</t>
  </si>
  <si>
    <t>02245</t>
  </si>
  <si>
    <t>0524</t>
  </si>
  <si>
    <t>LA JOYA</t>
  </si>
  <si>
    <t>02771</t>
  </si>
  <si>
    <t>0502</t>
  </si>
  <si>
    <t>SANTA TERESITA</t>
  </si>
  <si>
    <t>00185</t>
  </si>
  <si>
    <t>00311</t>
  </si>
  <si>
    <t>PARRITA</t>
  </si>
  <si>
    <t>LOS SANTOS</t>
  </si>
  <si>
    <t>0550</t>
  </si>
  <si>
    <t>LAS MERCEDES</t>
  </si>
  <si>
    <t>00187</t>
  </si>
  <si>
    <t>01129</t>
  </si>
  <si>
    <t>0545</t>
  </si>
  <si>
    <t>ANDRES CORRALES MORA</t>
  </si>
  <si>
    <t>POAS</t>
  </si>
  <si>
    <t>00186</t>
  </si>
  <si>
    <t>00749</t>
  </si>
  <si>
    <t>0501</t>
  </si>
  <si>
    <t>MANUEL HIDALGO MORA</t>
  </si>
  <si>
    <t>00184</t>
  </si>
  <si>
    <t>00357</t>
  </si>
  <si>
    <t>00183</t>
  </si>
  <si>
    <t>0485</t>
  </si>
  <si>
    <t>BAJO DE CEDRAL</t>
  </si>
  <si>
    <t>01566</t>
  </si>
  <si>
    <t>0495</t>
  </si>
  <si>
    <t>LA LAGUNA</t>
  </si>
  <si>
    <t>02729</t>
  </si>
  <si>
    <t>0544</t>
  </si>
  <si>
    <t>MARIA GARCIA ARAYA</t>
  </si>
  <si>
    <t>LOS MANGOS</t>
  </si>
  <si>
    <t>01506</t>
  </si>
  <si>
    <t>0570</t>
  </si>
  <si>
    <t>BAJOS DE PRAGA</t>
  </si>
  <si>
    <t>01556</t>
  </si>
  <si>
    <t>0558</t>
  </si>
  <si>
    <t>GABRIEL BRENES ROBLES</t>
  </si>
  <si>
    <t>COSTADO ESTE DEL TEMPLO CATOLICO</t>
  </si>
  <si>
    <t>00190</t>
  </si>
  <si>
    <t>00378</t>
  </si>
  <si>
    <t>00189</t>
  </si>
  <si>
    <t>0583</t>
  </si>
  <si>
    <t>ALEJANDRO RODRIGUEZ RODRIGUEZ</t>
  </si>
  <si>
    <t>00296</t>
  </si>
  <si>
    <t>4930</t>
  </si>
  <si>
    <t>0408</t>
  </si>
  <si>
    <t>JOSE FABIO GARNIER UGALDE</t>
  </si>
  <si>
    <t>RANCHO REDONDO</t>
  </si>
  <si>
    <t>02195</t>
  </si>
  <si>
    <t>01898</t>
  </si>
  <si>
    <t>0302</t>
  </si>
  <si>
    <t>MADRE DEL DIVINO PASTOR</t>
  </si>
  <si>
    <t>GUADALUPE</t>
  </si>
  <si>
    <t>EL ALTO</t>
  </si>
  <si>
    <t>00207</t>
  </si>
  <si>
    <t>0346</t>
  </si>
  <si>
    <t>CLAUDIO CORTES CASTRO</t>
  </si>
  <si>
    <t>00199</t>
  </si>
  <si>
    <t>0366</t>
  </si>
  <si>
    <t>JUAN FLORES UMAÑA</t>
  </si>
  <si>
    <t>00210</t>
  </si>
  <si>
    <t>0444</t>
  </si>
  <si>
    <t>FILOMENA BLANCO DE QUIROS</t>
  </si>
  <si>
    <t>VISTA DEL MAR</t>
  </si>
  <si>
    <t>150 OESTE DE LA IGLESIA CATOLICA</t>
  </si>
  <si>
    <t>00216</t>
  </si>
  <si>
    <t>00220</t>
  </si>
  <si>
    <t>00202</t>
  </si>
  <si>
    <t>LA MORA</t>
  </si>
  <si>
    <t>0345</t>
  </si>
  <si>
    <t>CALLE BLANCOS</t>
  </si>
  <si>
    <t>00208</t>
  </si>
  <si>
    <t>00204</t>
  </si>
  <si>
    <t>SANTIAGO</t>
  </si>
  <si>
    <t>01499</t>
  </si>
  <si>
    <t>0390</t>
  </si>
  <si>
    <t>MATA DE PLATANO</t>
  </si>
  <si>
    <t>00441</t>
  </si>
  <si>
    <t>0383</t>
  </si>
  <si>
    <t>400 ESTE DEL CRUCE IPIS CORONADO</t>
  </si>
  <si>
    <t>00536</t>
  </si>
  <si>
    <t>EL PILAR</t>
  </si>
  <si>
    <t>PILAR JIMENEZ</t>
  </si>
  <si>
    <t>1295</t>
  </si>
  <si>
    <t>ALTO CASTRO</t>
  </si>
  <si>
    <t>SARCHI SUR</t>
  </si>
  <si>
    <t>01294</t>
  </si>
  <si>
    <t>01107</t>
  </si>
  <si>
    <t>00213</t>
  </si>
  <si>
    <t>0313</t>
  </si>
  <si>
    <t>PATIO DE AGUA</t>
  </si>
  <si>
    <t>01134</t>
  </si>
  <si>
    <t>01676</t>
  </si>
  <si>
    <t>0322</t>
  </si>
  <si>
    <t>PIO XII</t>
  </si>
  <si>
    <t>CASCAJAL</t>
  </si>
  <si>
    <t>03169</t>
  </si>
  <si>
    <t>00215</t>
  </si>
  <si>
    <t>0348</t>
  </si>
  <si>
    <t>LOS SITIOS</t>
  </si>
  <si>
    <t>MORAVIA</t>
  </si>
  <si>
    <t>DULCE NOMBRE</t>
  </si>
  <si>
    <t>00371</t>
  </si>
  <si>
    <t>00217</t>
  </si>
  <si>
    <t>0376</t>
  </si>
  <si>
    <t>00233</t>
  </si>
  <si>
    <t>00949</t>
  </si>
  <si>
    <t>0381</t>
  </si>
  <si>
    <t>01677</t>
  </si>
  <si>
    <t>0433</t>
  </si>
  <si>
    <t>SAN PEDRO</t>
  </si>
  <si>
    <t>00238</t>
  </si>
  <si>
    <t>1147</t>
  </si>
  <si>
    <t>ALTOS DE CAJON</t>
  </si>
  <si>
    <t>GRECIA</t>
  </si>
  <si>
    <t>BOLIVAR</t>
  </si>
  <si>
    <t>CAJON ARRIBA</t>
  </si>
  <si>
    <t>02202</t>
  </si>
  <si>
    <t>01038</t>
  </si>
  <si>
    <t>0374</t>
  </si>
  <si>
    <t>LA ISLA</t>
  </si>
  <si>
    <t>SAN VICENTE</t>
  </si>
  <si>
    <t>00537</t>
  </si>
  <si>
    <t>0429</t>
  </si>
  <si>
    <t>0434</t>
  </si>
  <si>
    <t>00239</t>
  </si>
  <si>
    <t>00951</t>
  </si>
  <si>
    <t>0301</t>
  </si>
  <si>
    <t>MARIA INMACULADA</t>
  </si>
  <si>
    <t>SAN BLAS</t>
  </si>
  <si>
    <t>00230</t>
  </si>
  <si>
    <t>0380</t>
  </si>
  <si>
    <t>ESTADO DE ISRAEL</t>
  </si>
  <si>
    <t>A UN COSTADO DE LA IGLESIA CATOLICA</t>
  </si>
  <si>
    <t>00234</t>
  </si>
  <si>
    <t>00231</t>
  </si>
  <si>
    <t>0425</t>
  </si>
  <si>
    <t>00236</t>
  </si>
  <si>
    <t>00235</t>
  </si>
  <si>
    <t>0475</t>
  </si>
  <si>
    <t>AGUA BLANCA</t>
  </si>
  <si>
    <t>PALMICHAL</t>
  </si>
  <si>
    <t>LUIS EDUARDO PADILLA MORA</t>
  </si>
  <si>
    <t>00305</t>
  </si>
  <si>
    <t>00750</t>
  </si>
  <si>
    <t>0481</t>
  </si>
  <si>
    <t>TOMAS DE ACOSTA</t>
  </si>
  <si>
    <t>ADOLFO MESEN LOPEZ</t>
  </si>
  <si>
    <t>01108</t>
  </si>
  <si>
    <t>0498</t>
  </si>
  <si>
    <t>CHIRRACA</t>
  </si>
  <si>
    <t>01279</t>
  </si>
  <si>
    <t>00761</t>
  </si>
  <si>
    <t>0500</t>
  </si>
  <si>
    <t>LAGUNILLAS</t>
  </si>
  <si>
    <t>GUAITIL</t>
  </si>
  <si>
    <t>02653</t>
  </si>
  <si>
    <t>00760</t>
  </si>
  <si>
    <t>0512</t>
  </si>
  <si>
    <t>00759</t>
  </si>
  <si>
    <t>00240</t>
  </si>
  <si>
    <t>0539</t>
  </si>
  <si>
    <t>BRAULIO CASTRO CHACON</t>
  </si>
  <si>
    <t>OCOCA</t>
  </si>
  <si>
    <t>01109</t>
  </si>
  <si>
    <t>00757</t>
  </si>
  <si>
    <t>00241</t>
  </si>
  <si>
    <t>0564</t>
  </si>
  <si>
    <t>SAN LUIS</t>
  </si>
  <si>
    <t>SAN IGNACIO</t>
  </si>
  <si>
    <t>00242</t>
  </si>
  <si>
    <t>01334</t>
  </si>
  <si>
    <t>0580</t>
  </si>
  <si>
    <t>TOLEDO</t>
  </si>
  <si>
    <t>XENIA ROJAS CASTRO</t>
  </si>
  <si>
    <t>02899</t>
  </si>
  <si>
    <t>00755</t>
  </si>
  <si>
    <t>00243</t>
  </si>
  <si>
    <t>0582</t>
  </si>
  <si>
    <t>FERNANDO DE ARAGON</t>
  </si>
  <si>
    <t>TURRUJAL</t>
  </si>
  <si>
    <t>01941</t>
  </si>
  <si>
    <t>0589</t>
  </si>
  <si>
    <t>TABLAZO</t>
  </si>
  <si>
    <t>00754</t>
  </si>
  <si>
    <t>0591</t>
  </si>
  <si>
    <t>LA ESPERANZA</t>
  </si>
  <si>
    <t>01283</t>
  </si>
  <si>
    <t>00753</t>
  </si>
  <si>
    <t>0522</t>
  </si>
  <si>
    <t>LA CRUZ</t>
  </si>
  <si>
    <t>02730</t>
  </si>
  <si>
    <t>00758</t>
  </si>
  <si>
    <t>CARAGRAL</t>
  </si>
  <si>
    <t>00762</t>
  </si>
  <si>
    <t>COYOLAR</t>
  </si>
  <si>
    <t>0559</t>
  </si>
  <si>
    <t>CRISTOBAL COLON</t>
  </si>
  <si>
    <t>00763</t>
  </si>
  <si>
    <t>0596</t>
  </si>
  <si>
    <t>LUIS AGUILAR</t>
  </si>
  <si>
    <t>BAJO LOS CALVO</t>
  </si>
  <si>
    <t>02898</t>
  </si>
  <si>
    <t>00752</t>
  </si>
  <si>
    <t>0493</t>
  </si>
  <si>
    <t>CANGREJAL</t>
  </si>
  <si>
    <t>02374</t>
  </si>
  <si>
    <t>01338</t>
  </si>
  <si>
    <t>00770</t>
  </si>
  <si>
    <t>SABANILLAS</t>
  </si>
  <si>
    <t>CARLOS ARCE FALLAS</t>
  </si>
  <si>
    <t>00592</t>
  </si>
  <si>
    <t>00768</t>
  </si>
  <si>
    <t>0549</t>
  </si>
  <si>
    <t>LINDA VISTA</t>
  </si>
  <si>
    <t>01563</t>
  </si>
  <si>
    <t>00767</t>
  </si>
  <si>
    <t>00259</t>
  </si>
  <si>
    <t>00260</t>
  </si>
  <si>
    <t>1284</t>
  </si>
  <si>
    <t>LA PALMITA</t>
  </si>
  <si>
    <t>NARANJO</t>
  </si>
  <si>
    <t>01309</t>
  </si>
  <si>
    <t>00971</t>
  </si>
  <si>
    <t>00261</t>
  </si>
  <si>
    <t>0554</t>
  </si>
  <si>
    <t>01284</t>
  </si>
  <si>
    <t>00595</t>
  </si>
  <si>
    <t>00262</t>
  </si>
  <si>
    <t>01827</t>
  </si>
  <si>
    <t>00263</t>
  </si>
  <si>
    <t>LAS VEGAS</t>
  </si>
  <si>
    <t>03197</t>
  </si>
  <si>
    <t>00264</t>
  </si>
  <si>
    <t>LA ESCUADRA</t>
  </si>
  <si>
    <t>LA PALMA</t>
  </si>
  <si>
    <t>00269</t>
  </si>
  <si>
    <t>01253</t>
  </si>
  <si>
    <t>00270</t>
  </si>
  <si>
    <t>00271</t>
  </si>
  <si>
    <t>0576</t>
  </si>
  <si>
    <t>TERUEL</t>
  </si>
  <si>
    <t>02323</t>
  </si>
  <si>
    <t>00766</t>
  </si>
  <si>
    <t>00272</t>
  </si>
  <si>
    <t>0553</t>
  </si>
  <si>
    <t>MATIAS CAMACHO CASTRO</t>
  </si>
  <si>
    <t>SABANAS</t>
  </si>
  <si>
    <t>01912</t>
  </si>
  <si>
    <t>00594</t>
  </si>
  <si>
    <t>03029</t>
  </si>
  <si>
    <t>01826</t>
  </si>
  <si>
    <t>00769</t>
  </si>
  <si>
    <t>00279</t>
  </si>
  <si>
    <t>0461</t>
  </si>
  <si>
    <t>01130</t>
  </si>
  <si>
    <t>00280</t>
  </si>
  <si>
    <t>0396</t>
  </si>
  <si>
    <t>VARGAS ARAYA</t>
  </si>
  <si>
    <t>00281</t>
  </si>
  <si>
    <t>00282</t>
  </si>
  <si>
    <t>0460</t>
  </si>
  <si>
    <t>BARRIO PINTO</t>
  </si>
  <si>
    <t>01168</t>
  </si>
  <si>
    <t>00283</t>
  </si>
  <si>
    <t>0309</t>
  </si>
  <si>
    <t>MERCEDES</t>
  </si>
  <si>
    <t>00465</t>
  </si>
  <si>
    <t>00284</t>
  </si>
  <si>
    <t>0314</t>
  </si>
  <si>
    <t>MONTERREY VARGAS ARAYA</t>
  </si>
  <si>
    <t>00411</t>
  </si>
  <si>
    <t>00285</t>
  </si>
  <si>
    <t>0421</t>
  </si>
  <si>
    <t>JOSE FIGUERES FERRER</t>
  </si>
  <si>
    <t>SABANILLA</t>
  </si>
  <si>
    <t>FRENTE AL BANCO NACIONAL</t>
  </si>
  <si>
    <t>0432</t>
  </si>
  <si>
    <t>ROOSEVELT</t>
  </si>
  <si>
    <t>00288</t>
  </si>
  <si>
    <t>00811</t>
  </si>
  <si>
    <t>00289</t>
  </si>
  <si>
    <t>DIAGONAL A LA IGLESIA CATOLICA</t>
  </si>
  <si>
    <t>00817</t>
  </si>
  <si>
    <t>00291</t>
  </si>
  <si>
    <t>0455</t>
  </si>
  <si>
    <t>CEDROS</t>
  </si>
  <si>
    <t>00422</t>
  </si>
  <si>
    <t>00292</t>
  </si>
  <si>
    <t>0614</t>
  </si>
  <si>
    <t>JUNQUILLO ARRIBA</t>
  </si>
  <si>
    <t>COSTADO OESTE DE LA ERMITA CATOLICA</t>
  </si>
  <si>
    <t>01121</t>
  </si>
  <si>
    <t>00293</t>
  </si>
  <si>
    <t>0615</t>
  </si>
  <si>
    <t>BELLA VISTA</t>
  </si>
  <si>
    <t>00993</t>
  </si>
  <si>
    <t>00294</t>
  </si>
  <si>
    <t>0622</t>
  </si>
  <si>
    <t>CAÑALES ARRIBA</t>
  </si>
  <si>
    <t>GEINER DELGADO MORA</t>
  </si>
  <si>
    <t>00994</t>
  </si>
  <si>
    <t>00295</t>
  </si>
  <si>
    <t>0673</t>
  </si>
  <si>
    <t>MERCEDES NORTE</t>
  </si>
  <si>
    <t>00475</t>
  </si>
  <si>
    <t>0691</t>
  </si>
  <si>
    <t>SALAZAR</t>
  </si>
  <si>
    <t>02129</t>
  </si>
  <si>
    <t>00297</t>
  </si>
  <si>
    <t>0702</t>
  </si>
  <si>
    <t>ROSARIO SALAZAR MARIN</t>
  </si>
  <si>
    <t>ANA ISABEL CHACON BARBOZA</t>
  </si>
  <si>
    <t>02748</t>
  </si>
  <si>
    <t>00720</t>
  </si>
  <si>
    <t>00298</t>
  </si>
  <si>
    <t>0621</t>
  </si>
  <si>
    <t>JUNQUILLO ABAJO</t>
  </si>
  <si>
    <t>00299</t>
  </si>
  <si>
    <t>0706</t>
  </si>
  <si>
    <t>RAMON BEDOYA MONGE</t>
  </si>
  <si>
    <t>00300</t>
  </si>
  <si>
    <t>0705</t>
  </si>
  <si>
    <t>DARIO FLORES HERNANDEZ</t>
  </si>
  <si>
    <t>00301</t>
  </si>
  <si>
    <t>LIBERIA</t>
  </si>
  <si>
    <t>00303</t>
  </si>
  <si>
    <t>00997</t>
  </si>
  <si>
    <t>0623</t>
  </si>
  <si>
    <t>CANDELARITA</t>
  </si>
  <si>
    <t>01353</t>
  </si>
  <si>
    <t>00995</t>
  </si>
  <si>
    <t>00306</t>
  </si>
  <si>
    <t>0626</t>
  </si>
  <si>
    <t>CERBATANA</t>
  </si>
  <si>
    <t>00889</t>
  </si>
  <si>
    <t>00395</t>
  </si>
  <si>
    <t>0674</t>
  </si>
  <si>
    <t>02269</t>
  </si>
  <si>
    <t>01041</t>
  </si>
  <si>
    <t>00308</t>
  </si>
  <si>
    <t>00802</t>
  </si>
  <si>
    <t>00309</t>
  </si>
  <si>
    <t>00310</t>
  </si>
  <si>
    <t>LLANO GRANDE</t>
  </si>
  <si>
    <t>00312</t>
  </si>
  <si>
    <t>BOCANA</t>
  </si>
  <si>
    <t>01051</t>
  </si>
  <si>
    <t>00314</t>
  </si>
  <si>
    <t>0658</t>
  </si>
  <si>
    <t>BAJO DE LA LEGUA</t>
  </si>
  <si>
    <t>03134</t>
  </si>
  <si>
    <t>01050</t>
  </si>
  <si>
    <t>0660</t>
  </si>
  <si>
    <t>02131</t>
  </si>
  <si>
    <t>01049</t>
  </si>
  <si>
    <t>00317</t>
  </si>
  <si>
    <t>16</t>
  </si>
  <si>
    <t>00318</t>
  </si>
  <si>
    <t>01048</t>
  </si>
  <si>
    <t>00319</t>
  </si>
  <si>
    <t>00320</t>
  </si>
  <si>
    <t>0704</t>
  </si>
  <si>
    <t>01053</t>
  </si>
  <si>
    <t>00322</t>
  </si>
  <si>
    <t>SAN MARTIN</t>
  </si>
  <si>
    <t>CHIRES</t>
  </si>
  <si>
    <t>01054</t>
  </si>
  <si>
    <t>GUARUMAL</t>
  </si>
  <si>
    <t>00542</t>
  </si>
  <si>
    <t>0669</t>
  </si>
  <si>
    <t>RAFAEL SOLORZANO SABORIO</t>
  </si>
  <si>
    <t>01356</t>
  </si>
  <si>
    <t>00543</t>
  </si>
  <si>
    <t>00325</t>
  </si>
  <si>
    <t>0712</t>
  </si>
  <si>
    <t>VISTA DE MAR</t>
  </si>
  <si>
    <t>COSTADO OESTE PLAZA DE DEPORTES</t>
  </si>
  <si>
    <t>02134</t>
  </si>
  <si>
    <t>00326</t>
  </si>
  <si>
    <t>0714</t>
  </si>
  <si>
    <t>ZAPATON</t>
  </si>
  <si>
    <t>00721</t>
  </si>
  <si>
    <t>00509</t>
  </si>
  <si>
    <t>00327</t>
  </si>
  <si>
    <t>LUIS CHINCHILLA CHINCHILLA</t>
  </si>
  <si>
    <t>DIAGONAL A LA PLAZA DE DEPORTES</t>
  </si>
  <si>
    <t>00328</t>
  </si>
  <si>
    <t>LA ANGOSTURA</t>
  </si>
  <si>
    <t>00732</t>
  </si>
  <si>
    <t>00329</t>
  </si>
  <si>
    <t>00330</t>
  </si>
  <si>
    <t>01059</t>
  </si>
  <si>
    <t>00332</t>
  </si>
  <si>
    <t>ARENAL</t>
  </si>
  <si>
    <t>01058</t>
  </si>
  <si>
    <t>00333</t>
  </si>
  <si>
    <t>00541</t>
  </si>
  <si>
    <t>00334</t>
  </si>
  <si>
    <t>3338</t>
  </si>
  <si>
    <t>02116</t>
  </si>
  <si>
    <t>00335</t>
  </si>
  <si>
    <t>DETRAS DEL TEMPLO CATOLICO</t>
  </si>
  <si>
    <t>00336</t>
  </si>
  <si>
    <t>00337</t>
  </si>
  <si>
    <t>LA GLORIA</t>
  </si>
  <si>
    <t>00339</t>
  </si>
  <si>
    <t>00340</t>
  </si>
  <si>
    <t>01057</t>
  </si>
  <si>
    <t>00341</t>
  </si>
  <si>
    <t>0613</t>
  </si>
  <si>
    <t>ROBERTO LOPEZ VARELA</t>
  </si>
  <si>
    <t>BARBACOAS</t>
  </si>
  <si>
    <t>00874</t>
  </si>
  <si>
    <t>00591</t>
  </si>
  <si>
    <t>0624</t>
  </si>
  <si>
    <t>JUAN LUIS GARCIA GONZALEZ</t>
  </si>
  <si>
    <t>CARIT</t>
  </si>
  <si>
    <t>00890</t>
  </si>
  <si>
    <t>00455</t>
  </si>
  <si>
    <t>0638</t>
  </si>
  <si>
    <t>GRIFO ALTO</t>
  </si>
  <si>
    <t>01360</t>
  </si>
  <si>
    <t>00894</t>
  </si>
  <si>
    <t>00344</t>
  </si>
  <si>
    <t>01220</t>
  </si>
  <si>
    <t>0645</t>
  </si>
  <si>
    <t>ELOY MORUA CARRILLO</t>
  </si>
  <si>
    <t>SAN ANTONIO ABAJO</t>
  </si>
  <si>
    <t>00440</t>
  </si>
  <si>
    <t>00346</t>
  </si>
  <si>
    <t>0667</t>
  </si>
  <si>
    <t>PICAGRES</t>
  </si>
  <si>
    <t>00724</t>
  </si>
  <si>
    <t>00347</t>
  </si>
  <si>
    <t>0681</t>
  </si>
  <si>
    <t>NAZARIO VALVERDE JIMENEZ</t>
  </si>
  <si>
    <t>PIEDADES CENTRO</t>
  </si>
  <si>
    <t>00891</t>
  </si>
  <si>
    <t>00539</t>
  </si>
  <si>
    <t>00348</t>
  </si>
  <si>
    <t>0680</t>
  </si>
  <si>
    <t>LUIS MONGE MADRIGAL</t>
  </si>
  <si>
    <t>DIAGONAL A LA PULPERIA CENTRO AMIGOS</t>
  </si>
  <si>
    <t>03133</t>
  </si>
  <si>
    <t>01083</t>
  </si>
  <si>
    <t>00349</t>
  </si>
  <si>
    <t>0635</t>
  </si>
  <si>
    <t>CORTEZAL</t>
  </si>
  <si>
    <t>01359</t>
  </si>
  <si>
    <t>01061</t>
  </si>
  <si>
    <t>00350</t>
  </si>
  <si>
    <t>EL PORO</t>
  </si>
  <si>
    <t>01583</t>
  </si>
  <si>
    <t>PIEDRAS NEGRAS</t>
  </si>
  <si>
    <t>00352</t>
  </si>
  <si>
    <t>0696</t>
  </si>
  <si>
    <t>MIXTA DE SAN JUAN</t>
  </si>
  <si>
    <t>00396</t>
  </si>
  <si>
    <t>00353</t>
  </si>
  <si>
    <t>00354</t>
  </si>
  <si>
    <t>0683</t>
  </si>
  <si>
    <t>ESTEBAN LORENZO DELCORO</t>
  </si>
  <si>
    <t>01679</t>
  </si>
  <si>
    <t>01584</t>
  </si>
  <si>
    <t>01042</t>
  </si>
  <si>
    <t>0618</t>
  </si>
  <si>
    <t>BRASIL DE MORA</t>
  </si>
  <si>
    <t>COLON</t>
  </si>
  <si>
    <t>01810</t>
  </si>
  <si>
    <t>00358</t>
  </si>
  <si>
    <t>0619</t>
  </si>
  <si>
    <t>BAJO CERDAS</t>
  </si>
  <si>
    <t>00788</t>
  </si>
  <si>
    <t>01084</t>
  </si>
  <si>
    <t>00359</t>
  </si>
  <si>
    <t>0634</t>
  </si>
  <si>
    <t>CORRALAR</t>
  </si>
  <si>
    <t>TABARCIA</t>
  </si>
  <si>
    <t>COSTADO SUR DE LA PLAZA DE DEPORTES</t>
  </si>
  <si>
    <t>02310</t>
  </si>
  <si>
    <t>00360</t>
  </si>
  <si>
    <t>0688</t>
  </si>
  <si>
    <t>NINFA CABEZAS GONZALEZ</t>
  </si>
  <si>
    <t>00892</t>
  </si>
  <si>
    <t>00361</t>
  </si>
  <si>
    <t>02900</t>
  </si>
  <si>
    <t>00756</t>
  </si>
  <si>
    <t>00362</t>
  </si>
  <si>
    <t>0652</t>
  </si>
  <si>
    <t>SANTIAGO ALPIZAR JIMENEZ</t>
  </si>
  <si>
    <t>JARIS</t>
  </si>
  <si>
    <t>00727</t>
  </si>
  <si>
    <t>0709</t>
  </si>
  <si>
    <t>LISIMACO CHAVARRIA PALMA</t>
  </si>
  <si>
    <t>00364</t>
  </si>
  <si>
    <t>0664</t>
  </si>
  <si>
    <t>SAN BOSCO DE MORA</t>
  </si>
  <si>
    <t>SAN BOSCO</t>
  </si>
  <si>
    <t>00725</t>
  </si>
  <si>
    <t>00365</t>
  </si>
  <si>
    <t>0682</t>
  </si>
  <si>
    <t>PIEDRA BLANCA</t>
  </si>
  <si>
    <t>02137</t>
  </si>
  <si>
    <t>01085</t>
  </si>
  <si>
    <t>00366</t>
  </si>
  <si>
    <t>0651</t>
  </si>
  <si>
    <t>JACINTO MORA GOMEZ</t>
  </si>
  <si>
    <t>GUAYABO</t>
  </si>
  <si>
    <t>00728</t>
  </si>
  <si>
    <t>00367</t>
  </si>
  <si>
    <t>0656</t>
  </si>
  <si>
    <t>ADELA RODRIGUEZ VENEGAS</t>
  </si>
  <si>
    <t>00893</t>
  </si>
  <si>
    <t>00368</t>
  </si>
  <si>
    <t>0677</t>
  </si>
  <si>
    <t>MORADO</t>
  </si>
  <si>
    <t>00677</t>
  </si>
  <si>
    <t>00369</t>
  </si>
  <si>
    <t>0711</t>
  </si>
  <si>
    <t>SAN PABLO DE PALMICHAL</t>
  </si>
  <si>
    <t>SAN PABLO</t>
  </si>
  <si>
    <t>00746</t>
  </si>
  <si>
    <t>0678</t>
  </si>
  <si>
    <t>00510</t>
  </si>
  <si>
    <t>ROGELIO FERNANDEZ GÜELL</t>
  </si>
  <si>
    <t>00372</t>
  </si>
  <si>
    <t>0609</t>
  </si>
  <si>
    <t>LOS ALTOS</t>
  </si>
  <si>
    <t>LOS ALTOS SAN RAFAEL</t>
  </si>
  <si>
    <t>02422</t>
  </si>
  <si>
    <t>00373</t>
  </si>
  <si>
    <t>0610</t>
  </si>
  <si>
    <t>BAJO LOAIZA</t>
  </si>
  <si>
    <t>02136</t>
  </si>
  <si>
    <t>00734</t>
  </si>
  <si>
    <t>00374</t>
  </si>
  <si>
    <t>00723</t>
  </si>
  <si>
    <t>00375</t>
  </si>
  <si>
    <t>0690</t>
  </si>
  <si>
    <t>EL RODEO</t>
  </si>
  <si>
    <t>02309</t>
  </si>
  <si>
    <t>00376</t>
  </si>
  <si>
    <t>00719</t>
  </si>
  <si>
    <t>00377</t>
  </si>
  <si>
    <t>0616</t>
  </si>
  <si>
    <t>COLONIA SAN FRANCISCO</t>
  </si>
  <si>
    <t>02881</t>
  </si>
  <si>
    <t>0698</t>
  </si>
  <si>
    <t>01564</t>
  </si>
  <si>
    <t>00456</t>
  </si>
  <si>
    <t>0699</t>
  </si>
  <si>
    <t>00996</t>
  </si>
  <si>
    <t>01076</t>
  </si>
  <si>
    <t>01068</t>
  </si>
  <si>
    <t>00382</t>
  </si>
  <si>
    <t>00384</t>
  </si>
  <si>
    <t>00385</t>
  </si>
  <si>
    <t>01070</t>
  </si>
  <si>
    <t>00388</t>
  </si>
  <si>
    <t>0630</t>
  </si>
  <si>
    <t>COLONIA PASO AGRES</t>
  </si>
  <si>
    <t>JOHNNY CALVO PRADO</t>
  </si>
  <si>
    <t>02313</t>
  </si>
  <si>
    <t>01125</t>
  </si>
  <si>
    <t>00390</t>
  </si>
  <si>
    <t>01065</t>
  </si>
  <si>
    <t>00391</t>
  </si>
  <si>
    <t>01071</t>
  </si>
  <si>
    <t>00392</t>
  </si>
  <si>
    <t>01062</t>
  </si>
  <si>
    <t>00393</t>
  </si>
  <si>
    <t>00394</t>
  </si>
  <si>
    <t>0666</t>
  </si>
  <si>
    <t>LAS DELICIAS</t>
  </si>
  <si>
    <t>DELICIAS</t>
  </si>
  <si>
    <t>02312</t>
  </si>
  <si>
    <t>01045</t>
  </si>
  <si>
    <t>0636</t>
  </si>
  <si>
    <t>JOSE SALAZAR ZUÑIGA</t>
  </si>
  <si>
    <t>BIJAGUAL</t>
  </si>
  <si>
    <t>FRENTE AL SALON COMUNAL</t>
  </si>
  <si>
    <t>01073</t>
  </si>
  <si>
    <t>00397</t>
  </si>
  <si>
    <t>01072</t>
  </si>
  <si>
    <t>00398</t>
  </si>
  <si>
    <t>01074</t>
  </si>
  <si>
    <t>00399</t>
  </si>
  <si>
    <t>0694</t>
  </si>
  <si>
    <t>02141</t>
  </si>
  <si>
    <t>01069</t>
  </si>
  <si>
    <t>00400</t>
  </si>
  <si>
    <t>00401</t>
  </si>
  <si>
    <t>00998</t>
  </si>
  <si>
    <t>00402</t>
  </si>
  <si>
    <t>00403</t>
  </si>
  <si>
    <t>01066</t>
  </si>
  <si>
    <t>00404</t>
  </si>
  <si>
    <t>0717</t>
  </si>
  <si>
    <t>02659</t>
  </si>
  <si>
    <t>01064</t>
  </si>
  <si>
    <t>00405</t>
  </si>
  <si>
    <t>0787</t>
  </si>
  <si>
    <t>PEREZ ZELEDON</t>
  </si>
  <si>
    <t>19</t>
  </si>
  <si>
    <t>01269</t>
  </si>
  <si>
    <t>00406</t>
  </si>
  <si>
    <t>0859</t>
  </si>
  <si>
    <t>00407</t>
  </si>
  <si>
    <t>0909</t>
  </si>
  <si>
    <t>MIRAVALLES</t>
  </si>
  <si>
    <t>01777</t>
  </si>
  <si>
    <t>01336</t>
  </si>
  <si>
    <t>00408</t>
  </si>
  <si>
    <t>0940</t>
  </si>
  <si>
    <t>QUEBRADAS</t>
  </si>
  <si>
    <t>DENIA BARRANTES MORA</t>
  </si>
  <si>
    <t>02033</t>
  </si>
  <si>
    <t>00409</t>
  </si>
  <si>
    <t>0953</t>
  </si>
  <si>
    <t>RODRIGO FACIO BRENES</t>
  </si>
  <si>
    <t>LA BONITA</t>
  </si>
  <si>
    <t>01036</t>
  </si>
  <si>
    <t>01471</t>
  </si>
  <si>
    <t>00410</t>
  </si>
  <si>
    <t>0984</t>
  </si>
  <si>
    <t>SAN RAFAEL NORTE</t>
  </si>
  <si>
    <t>03205</t>
  </si>
  <si>
    <t>0912</t>
  </si>
  <si>
    <t>00910</t>
  </si>
  <si>
    <t>00412</t>
  </si>
  <si>
    <t>0801</t>
  </si>
  <si>
    <t>00413</t>
  </si>
  <si>
    <t>0802</t>
  </si>
  <si>
    <t>00414</t>
  </si>
  <si>
    <t>1006</t>
  </si>
  <si>
    <t>00415</t>
  </si>
  <si>
    <t>0805</t>
  </si>
  <si>
    <t>EL INVU</t>
  </si>
  <si>
    <t>00908</t>
  </si>
  <si>
    <t>00416</t>
  </si>
  <si>
    <t>1028</t>
  </si>
  <si>
    <t>12 DE MARZO DE 1948</t>
  </si>
  <si>
    <t>00417</t>
  </si>
  <si>
    <t>0864</t>
  </si>
  <si>
    <t>LA ESE</t>
  </si>
  <si>
    <t>02735</t>
  </si>
  <si>
    <t>02300</t>
  </si>
  <si>
    <t>1010</t>
  </si>
  <si>
    <t>SANTA ROSA</t>
  </si>
  <si>
    <t>RIO NUEVO</t>
  </si>
  <si>
    <t>01619</t>
  </si>
  <si>
    <t>00419</t>
  </si>
  <si>
    <t>1020</t>
  </si>
  <si>
    <t>VILLA NUEVA</t>
  </si>
  <si>
    <t>01417</t>
  </si>
  <si>
    <t>00420</t>
  </si>
  <si>
    <t>0931</t>
  </si>
  <si>
    <t>MIXTA PEDREGOSO</t>
  </si>
  <si>
    <t>PEDREGOSO</t>
  </si>
  <si>
    <t>01126</t>
  </si>
  <si>
    <t>01272</t>
  </si>
  <si>
    <t>0988</t>
  </si>
  <si>
    <t>00423</t>
  </si>
  <si>
    <t>1005</t>
  </si>
  <si>
    <t>SAVEGRE</t>
  </si>
  <si>
    <t>02977</t>
  </si>
  <si>
    <t>0793</t>
  </si>
  <si>
    <t>CALLE MORA</t>
  </si>
  <si>
    <t>01617</t>
  </si>
  <si>
    <t>00425</t>
  </si>
  <si>
    <t>0985</t>
  </si>
  <si>
    <t>01414</t>
  </si>
  <si>
    <t>00426</t>
  </si>
  <si>
    <t>1004</t>
  </si>
  <si>
    <t>02902</t>
  </si>
  <si>
    <t>00427</t>
  </si>
  <si>
    <t>BARU</t>
  </si>
  <si>
    <t>SAN MARCOS</t>
  </si>
  <si>
    <t>00428</t>
  </si>
  <si>
    <t>00429</t>
  </si>
  <si>
    <t>00430</t>
  </si>
  <si>
    <t>0813</t>
  </si>
  <si>
    <t>QUEBRADA DE VUELTAS</t>
  </si>
  <si>
    <t>ARIZONA</t>
  </si>
  <si>
    <t>01633</t>
  </si>
  <si>
    <t>00431</t>
  </si>
  <si>
    <t>ZARAGOZA</t>
  </si>
  <si>
    <t>00432</t>
  </si>
  <si>
    <t>0830</t>
  </si>
  <si>
    <t>02830</t>
  </si>
  <si>
    <t>01451</t>
  </si>
  <si>
    <t>00433</t>
  </si>
  <si>
    <t>00434</t>
  </si>
  <si>
    <t>00435</t>
  </si>
  <si>
    <t>0963</t>
  </si>
  <si>
    <t>SAN CAYETANO</t>
  </si>
  <si>
    <t>03250</t>
  </si>
  <si>
    <t>00436</t>
  </si>
  <si>
    <t>0880</t>
  </si>
  <si>
    <t>01450</t>
  </si>
  <si>
    <t>00437</t>
  </si>
  <si>
    <t>0900</t>
  </si>
  <si>
    <t>VICTOR JULIO MONTES PORRAS</t>
  </si>
  <si>
    <t>CONTIGUO AL SALON COMUNAL</t>
  </si>
  <si>
    <t>02903</t>
  </si>
  <si>
    <t>00438</t>
  </si>
  <si>
    <t>RIVAS</t>
  </si>
  <si>
    <t>0992</t>
  </si>
  <si>
    <t>SANTA EDUVIGES</t>
  </si>
  <si>
    <t>02976</t>
  </si>
  <si>
    <t>00443</t>
  </si>
  <si>
    <t>CALIFORNIA</t>
  </si>
  <si>
    <t>00444</t>
  </si>
  <si>
    <t>00667</t>
  </si>
  <si>
    <t>0862</t>
  </si>
  <si>
    <t>01422</t>
  </si>
  <si>
    <t>00668</t>
  </si>
  <si>
    <t>0863</t>
  </si>
  <si>
    <t>LA CENIZA</t>
  </si>
  <si>
    <t>01423</t>
  </si>
  <si>
    <t>00669</t>
  </si>
  <si>
    <t>0928</t>
  </si>
  <si>
    <t>PAVONES</t>
  </si>
  <si>
    <t>DIAGONAL A LA FUERZA PUBLICA</t>
  </si>
  <si>
    <t>0791</t>
  </si>
  <si>
    <t>DANIEL FLORES</t>
  </si>
  <si>
    <t>00666</t>
  </si>
  <si>
    <t>0887</t>
  </si>
  <si>
    <t>COCORI</t>
  </si>
  <si>
    <t>1019</t>
  </si>
  <si>
    <t>VILLA LIGIA</t>
  </si>
  <si>
    <t>00676</t>
  </si>
  <si>
    <t>0920</t>
  </si>
  <si>
    <t>LAS LAGUNAS</t>
  </si>
  <si>
    <t>01721</t>
  </si>
  <si>
    <t>00452</t>
  </si>
  <si>
    <t>1025</t>
  </si>
  <si>
    <t>01724</t>
  </si>
  <si>
    <t>00678</t>
  </si>
  <si>
    <t>00453</t>
  </si>
  <si>
    <t>00670</t>
  </si>
  <si>
    <t>0888</t>
  </si>
  <si>
    <t>LAS JUNTAS DE PACUAR</t>
  </si>
  <si>
    <t>JUNTAS DE PACUAR</t>
  </si>
  <si>
    <t>00961</t>
  </si>
  <si>
    <t>00671</t>
  </si>
  <si>
    <t>0921</t>
  </si>
  <si>
    <t>ROSARIO DE PACUAR</t>
  </si>
  <si>
    <t>FRENTE A IGLESIA CATOLICA</t>
  </si>
  <si>
    <t>0722</t>
  </si>
  <si>
    <t>LABORATORIO</t>
  </si>
  <si>
    <t>00457</t>
  </si>
  <si>
    <t>EL CEIBO</t>
  </si>
  <si>
    <t>00458</t>
  </si>
  <si>
    <t>00459</t>
  </si>
  <si>
    <t>0919</t>
  </si>
  <si>
    <t>OJO DE AGUA</t>
  </si>
  <si>
    <t>02051</t>
  </si>
  <si>
    <t>00672</t>
  </si>
  <si>
    <t>00460</t>
  </si>
  <si>
    <t>00461</t>
  </si>
  <si>
    <t>0994</t>
  </si>
  <si>
    <t>EL PEJE</t>
  </si>
  <si>
    <t>02452</t>
  </si>
  <si>
    <t>00675</t>
  </si>
  <si>
    <t>00462</t>
  </si>
  <si>
    <t>LA RIBERA</t>
  </si>
  <si>
    <t>0875</t>
  </si>
  <si>
    <t>0895</t>
  </si>
  <si>
    <t>LA UVITA</t>
  </si>
  <si>
    <t>02974</t>
  </si>
  <si>
    <t>01434</t>
  </si>
  <si>
    <t>0933</t>
  </si>
  <si>
    <t>PACUARITO</t>
  </si>
  <si>
    <t>02225</t>
  </si>
  <si>
    <t>02301</t>
  </si>
  <si>
    <t>00466</t>
  </si>
  <si>
    <t>0972</t>
  </si>
  <si>
    <t>PLATANILLO</t>
  </si>
  <si>
    <t>01425</t>
  </si>
  <si>
    <t>00681</t>
  </si>
  <si>
    <t>00467</t>
  </si>
  <si>
    <t>0990</t>
  </si>
  <si>
    <t>SAN SALVADOR</t>
  </si>
  <si>
    <t>ORLIDEN NAVARRO BADILLA</t>
  </si>
  <si>
    <t>02833</t>
  </si>
  <si>
    <t>00682</t>
  </si>
  <si>
    <t>00468</t>
  </si>
  <si>
    <t>1059</t>
  </si>
  <si>
    <t>TINAMASTE</t>
  </si>
  <si>
    <t>01621</t>
  </si>
  <si>
    <t>00684</t>
  </si>
  <si>
    <t>00469</t>
  </si>
  <si>
    <t>1077</t>
  </si>
  <si>
    <t>01527</t>
  </si>
  <si>
    <t>01470</t>
  </si>
  <si>
    <t>00470</t>
  </si>
  <si>
    <t>00679</t>
  </si>
  <si>
    <t>00472</t>
  </si>
  <si>
    <t>1262</t>
  </si>
  <si>
    <t>CALLE VARELA</t>
  </si>
  <si>
    <t>01286</t>
  </si>
  <si>
    <t>02208</t>
  </si>
  <si>
    <t>00476</t>
  </si>
  <si>
    <t>0831</t>
  </si>
  <si>
    <t>DOMINICAL</t>
  </si>
  <si>
    <t>02400</t>
  </si>
  <si>
    <t>00680</t>
  </si>
  <si>
    <t>00477</t>
  </si>
  <si>
    <t>AGUIRRE</t>
  </si>
  <si>
    <t>00478</t>
  </si>
  <si>
    <t>00479</t>
  </si>
  <si>
    <t>LA GUARIA</t>
  </si>
  <si>
    <t>00481</t>
  </si>
  <si>
    <t>0848</t>
  </si>
  <si>
    <t>EL ROBLE</t>
  </si>
  <si>
    <t>02251</t>
  </si>
  <si>
    <t>00482</t>
  </si>
  <si>
    <t>00483</t>
  </si>
  <si>
    <t>00484</t>
  </si>
  <si>
    <t>00485</t>
  </si>
  <si>
    <t>00486</t>
  </si>
  <si>
    <t>SAN LORENZO</t>
  </si>
  <si>
    <t>00487</t>
  </si>
  <si>
    <t>00488</t>
  </si>
  <si>
    <t>00489</t>
  </si>
  <si>
    <t>VILLA BONITA</t>
  </si>
  <si>
    <t>00490</t>
  </si>
  <si>
    <t>1024</t>
  </si>
  <si>
    <t>DOMINICALITO</t>
  </si>
  <si>
    <t>02397</t>
  </si>
  <si>
    <t>00683</t>
  </si>
  <si>
    <t>00491</t>
  </si>
  <si>
    <t>00492</t>
  </si>
  <si>
    <t>TIERRAS MORENAS</t>
  </si>
  <si>
    <t>00493</t>
  </si>
  <si>
    <t>00494</t>
  </si>
  <si>
    <t>0725</t>
  </si>
  <si>
    <t>BERNOR MATAMOROS PICADO</t>
  </si>
  <si>
    <t>0733</t>
  </si>
  <si>
    <t>00496</t>
  </si>
  <si>
    <t>00497</t>
  </si>
  <si>
    <t>0807</t>
  </si>
  <si>
    <t>CHIMIROL</t>
  </si>
  <si>
    <t>01906</t>
  </si>
  <si>
    <t>00498</t>
  </si>
  <si>
    <t>0823</t>
  </si>
  <si>
    <t>DANIEL FLORES ZAVALETA</t>
  </si>
  <si>
    <t>00911</t>
  </si>
  <si>
    <t>00499</t>
  </si>
  <si>
    <t>0844</t>
  </si>
  <si>
    <t>FERNANDO VALVERDE VEGA</t>
  </si>
  <si>
    <t>GENERAL VIEJO</t>
  </si>
  <si>
    <t>01438</t>
  </si>
  <si>
    <t>00687</t>
  </si>
  <si>
    <t>00500</t>
  </si>
  <si>
    <t>HERRADURA</t>
  </si>
  <si>
    <t>02456</t>
  </si>
  <si>
    <t>01780</t>
  </si>
  <si>
    <t>00501</t>
  </si>
  <si>
    <t>0870</t>
  </si>
  <si>
    <t>LA HERMOSA</t>
  </si>
  <si>
    <t>01127</t>
  </si>
  <si>
    <t>01452</t>
  </si>
  <si>
    <t>00502</t>
  </si>
  <si>
    <t>0872</t>
  </si>
  <si>
    <t>LA LINDA</t>
  </si>
  <si>
    <t>01622</t>
  </si>
  <si>
    <t>00503</t>
  </si>
  <si>
    <t>0878</t>
  </si>
  <si>
    <t>LA REPUNTA</t>
  </si>
  <si>
    <t>00686</t>
  </si>
  <si>
    <t>00504</t>
  </si>
  <si>
    <t>0922</t>
  </si>
  <si>
    <t>PALMARES</t>
  </si>
  <si>
    <t>00505</t>
  </si>
  <si>
    <t>0901</t>
  </si>
  <si>
    <t>0929</t>
  </si>
  <si>
    <t>PEÑAS BLANCAS</t>
  </si>
  <si>
    <t>0936</t>
  </si>
  <si>
    <t>01003</t>
  </si>
  <si>
    <t>00508</t>
  </si>
  <si>
    <t>0995</t>
  </si>
  <si>
    <t>01904</t>
  </si>
  <si>
    <t>01454</t>
  </si>
  <si>
    <t>0877</t>
  </si>
  <si>
    <t>LA PIEDRA</t>
  </si>
  <si>
    <t>02457</t>
  </si>
  <si>
    <t>02074</t>
  </si>
  <si>
    <t>0908</t>
  </si>
  <si>
    <t>MIRAFLORES</t>
  </si>
  <si>
    <t>02050</t>
  </si>
  <si>
    <t>00511</t>
  </si>
  <si>
    <t>0966</t>
  </si>
  <si>
    <t>SAN GERARDO</t>
  </si>
  <si>
    <t>COSTADO ESTE DE LA PLAZA DE DEPORTES</t>
  </si>
  <si>
    <t>02454</t>
  </si>
  <si>
    <t>01948</t>
  </si>
  <si>
    <t>00512</t>
  </si>
  <si>
    <t>0947</t>
  </si>
  <si>
    <t>JUAN VALVERDE MORA</t>
  </si>
  <si>
    <t>01778</t>
  </si>
  <si>
    <t>00514</t>
  </si>
  <si>
    <t>0783</t>
  </si>
  <si>
    <t>BUENA VISTA</t>
  </si>
  <si>
    <t>02455</t>
  </si>
  <si>
    <t>00515</t>
  </si>
  <si>
    <t>0788</t>
  </si>
  <si>
    <t>02834</t>
  </si>
  <si>
    <t>00516</t>
  </si>
  <si>
    <t>00517</t>
  </si>
  <si>
    <t>PALMITAL</t>
  </si>
  <si>
    <t>02305</t>
  </si>
  <si>
    <t>00518</t>
  </si>
  <si>
    <t>02439</t>
  </si>
  <si>
    <t>00519</t>
  </si>
  <si>
    <t>02220</t>
  </si>
  <si>
    <t>00520</t>
  </si>
  <si>
    <t>00521</t>
  </si>
  <si>
    <t>0728</t>
  </si>
  <si>
    <t>LA COLONIA</t>
  </si>
  <si>
    <t>02387</t>
  </si>
  <si>
    <t>00688</t>
  </si>
  <si>
    <t>0803</t>
  </si>
  <si>
    <t>01439</t>
  </si>
  <si>
    <t>00689</t>
  </si>
  <si>
    <t>00523</t>
  </si>
  <si>
    <t>0825</t>
  </si>
  <si>
    <t>ALEXANDER DELGADO DELGADO</t>
  </si>
  <si>
    <t>01440</t>
  </si>
  <si>
    <t>00690</t>
  </si>
  <si>
    <t>00524</t>
  </si>
  <si>
    <t>0826</t>
  </si>
  <si>
    <t>02059</t>
  </si>
  <si>
    <t>00525</t>
  </si>
  <si>
    <t>0827</t>
  </si>
  <si>
    <t>SANTA TERESA</t>
  </si>
  <si>
    <t>SANTA TERESA CENTRO</t>
  </si>
  <si>
    <t>01441</t>
  </si>
  <si>
    <t>02035</t>
  </si>
  <si>
    <t>0838</t>
  </si>
  <si>
    <t>00552</t>
  </si>
  <si>
    <t>0867</t>
  </si>
  <si>
    <t>LA FORTUNA</t>
  </si>
  <si>
    <t>01623</t>
  </si>
  <si>
    <t>02433</t>
  </si>
  <si>
    <t>0873</t>
  </si>
  <si>
    <t>00793</t>
  </si>
  <si>
    <t>0882</t>
  </si>
  <si>
    <t>WALTER SOLANO ROJAS</t>
  </si>
  <si>
    <t>01442</t>
  </si>
  <si>
    <t>00691</t>
  </si>
  <si>
    <t>00530</t>
  </si>
  <si>
    <t>0885</t>
  </si>
  <si>
    <t>LAGUNA</t>
  </si>
  <si>
    <t>TAMBOR</t>
  </si>
  <si>
    <t>01625</t>
  </si>
  <si>
    <t>02344</t>
  </si>
  <si>
    <t>00531</t>
  </si>
  <si>
    <t>0911</t>
  </si>
  <si>
    <t>MONTECARLO</t>
  </si>
  <si>
    <t>02459</t>
  </si>
  <si>
    <t>1003</t>
  </si>
  <si>
    <t>01624</t>
  </si>
  <si>
    <t>00533</t>
  </si>
  <si>
    <t>1008</t>
  </si>
  <si>
    <t>VIRGILIO SOLANO DELGADO</t>
  </si>
  <si>
    <t>01905</t>
  </si>
  <si>
    <t>00534</t>
  </si>
  <si>
    <t>0964</t>
  </si>
  <si>
    <t>01929</t>
  </si>
  <si>
    <t>1046</t>
  </si>
  <si>
    <t>ANA CORDERO CHINCHILLA</t>
  </si>
  <si>
    <t>01447</t>
  </si>
  <si>
    <t>0981</t>
  </si>
  <si>
    <t>SAN PEDRITO</t>
  </si>
  <si>
    <t>01444</t>
  </si>
  <si>
    <t>01781</t>
  </si>
  <si>
    <t>0998</t>
  </si>
  <si>
    <t>01446</t>
  </si>
  <si>
    <t>00538</t>
  </si>
  <si>
    <t>0927</t>
  </si>
  <si>
    <t>02836</t>
  </si>
  <si>
    <t>0968</t>
  </si>
  <si>
    <t>01443</t>
  </si>
  <si>
    <t>00540</t>
  </si>
  <si>
    <t>0982</t>
  </si>
  <si>
    <t>01445</t>
  </si>
  <si>
    <t>0744</t>
  </si>
  <si>
    <t>02058</t>
  </si>
  <si>
    <t>0840</t>
  </si>
  <si>
    <t>EL CEDRAL</t>
  </si>
  <si>
    <t>02732</t>
  </si>
  <si>
    <t>0884</t>
  </si>
  <si>
    <t>01908</t>
  </si>
  <si>
    <t>0889</t>
  </si>
  <si>
    <t>01907</t>
  </si>
  <si>
    <t>02307</t>
  </si>
  <si>
    <t>SANTA CECILIA</t>
  </si>
  <si>
    <t>02306</t>
  </si>
  <si>
    <t>0987</t>
  </si>
  <si>
    <t>LAS BRISAS</t>
  </si>
  <si>
    <t>02636</t>
  </si>
  <si>
    <t>02521</t>
  </si>
  <si>
    <t>00548</t>
  </si>
  <si>
    <t>1037</t>
  </si>
  <si>
    <t>ZAPOTAL</t>
  </si>
  <si>
    <t>02733</t>
  </si>
  <si>
    <t>1039</t>
  </si>
  <si>
    <t>02975</t>
  </si>
  <si>
    <t>00550</t>
  </si>
  <si>
    <t>SANTO DOMINGO</t>
  </si>
  <si>
    <t>02438</t>
  </si>
  <si>
    <t>00551</t>
  </si>
  <si>
    <t>PLATANARES</t>
  </si>
  <si>
    <t>02036</t>
  </si>
  <si>
    <t>0782</t>
  </si>
  <si>
    <t>BOLIVIA</t>
  </si>
  <si>
    <t>01942</t>
  </si>
  <si>
    <t>00554</t>
  </si>
  <si>
    <t>0811</t>
  </si>
  <si>
    <t>01776</t>
  </si>
  <si>
    <t>01704</t>
  </si>
  <si>
    <t>0849</t>
  </si>
  <si>
    <t>EL SOCORRO</t>
  </si>
  <si>
    <t>ADRIANA PEREZ JIMENEZ</t>
  </si>
  <si>
    <t>01974</t>
  </si>
  <si>
    <t>02073</t>
  </si>
  <si>
    <t>0903</t>
  </si>
  <si>
    <t>LOS REYES</t>
  </si>
  <si>
    <t>01775</t>
  </si>
  <si>
    <t>00695</t>
  </si>
  <si>
    <t>0910</t>
  </si>
  <si>
    <t>MOLLEJONES</t>
  </si>
  <si>
    <t>01449</t>
  </si>
  <si>
    <t>00694</t>
  </si>
  <si>
    <t>0914</t>
  </si>
  <si>
    <t>00560</t>
  </si>
  <si>
    <t>0945</t>
  </si>
  <si>
    <t>02762</t>
  </si>
  <si>
    <t>01705</t>
  </si>
  <si>
    <t>00561</t>
  </si>
  <si>
    <t>00562</t>
  </si>
  <si>
    <t>0743</t>
  </si>
  <si>
    <t>ORATORIO</t>
  </si>
  <si>
    <t>01910</t>
  </si>
  <si>
    <t>02434</t>
  </si>
  <si>
    <t>00563</t>
  </si>
  <si>
    <t>0962</t>
  </si>
  <si>
    <t>01975</t>
  </si>
  <si>
    <t>00696</t>
  </si>
  <si>
    <t>00564</t>
  </si>
  <si>
    <t>LA SUIZA</t>
  </si>
  <si>
    <t>00565</t>
  </si>
  <si>
    <t>0980</t>
  </si>
  <si>
    <t>EDISON VALVERDE ROJAS</t>
  </si>
  <si>
    <t>01209</t>
  </si>
  <si>
    <t>00697</t>
  </si>
  <si>
    <t>00566</t>
  </si>
  <si>
    <t>00567</t>
  </si>
  <si>
    <t>0961</t>
  </si>
  <si>
    <t>SAN JUAN BOSCO</t>
  </si>
  <si>
    <t>02226</t>
  </si>
  <si>
    <t>01875</t>
  </si>
  <si>
    <t>00568</t>
  </si>
  <si>
    <t>1009</t>
  </si>
  <si>
    <t>0886</t>
  </si>
  <si>
    <t>LAS BONITAS</t>
  </si>
  <si>
    <t>03021</t>
  </si>
  <si>
    <t>02037</t>
  </si>
  <si>
    <t>00573</t>
  </si>
  <si>
    <t>BUENOS AIRES</t>
  </si>
  <si>
    <t>00574</t>
  </si>
  <si>
    <t>LOS NARANJOS</t>
  </si>
  <si>
    <t>00575</t>
  </si>
  <si>
    <t>0771</t>
  </si>
  <si>
    <t>BARRIO NUEVO</t>
  </si>
  <si>
    <t>PEJIBAYE</t>
  </si>
  <si>
    <t>02760</t>
  </si>
  <si>
    <t>01847</t>
  </si>
  <si>
    <t>00576</t>
  </si>
  <si>
    <t>00577</t>
  </si>
  <si>
    <t>0809</t>
  </si>
  <si>
    <t>02979</t>
  </si>
  <si>
    <t>00578</t>
  </si>
  <si>
    <t>00579</t>
  </si>
  <si>
    <t>0890</t>
  </si>
  <si>
    <t>LAS MESAS</t>
  </si>
  <si>
    <t>01849</t>
  </si>
  <si>
    <t>00580</t>
  </si>
  <si>
    <t>00581</t>
  </si>
  <si>
    <t>0976</t>
  </si>
  <si>
    <t>01914</t>
  </si>
  <si>
    <t>00582</t>
  </si>
  <si>
    <t>00583</t>
  </si>
  <si>
    <t>0997</t>
  </si>
  <si>
    <t>01915</t>
  </si>
  <si>
    <t>00584</t>
  </si>
  <si>
    <t>00585</t>
  </si>
  <si>
    <t>1026</t>
  </si>
  <si>
    <t>EL ZAPOTE</t>
  </si>
  <si>
    <t>01913</t>
  </si>
  <si>
    <t>00586</t>
  </si>
  <si>
    <t>VILLA HERMOSA</t>
  </si>
  <si>
    <t>VERACRUZ</t>
  </si>
  <si>
    <t>0956</t>
  </si>
  <si>
    <t>01528</t>
  </si>
  <si>
    <t>MOCTEZUMA</t>
  </si>
  <si>
    <t>00593</t>
  </si>
  <si>
    <t>1015</t>
  </si>
  <si>
    <t>VALLE DE LA CRUZ</t>
  </si>
  <si>
    <t>PEJIBAYE CENTRO</t>
  </si>
  <si>
    <t>0834</t>
  </si>
  <si>
    <t>ROIRAN MORA VEGA</t>
  </si>
  <si>
    <t>01626</t>
  </si>
  <si>
    <t>00596</t>
  </si>
  <si>
    <t>0977</t>
  </si>
  <si>
    <t>02837</t>
  </si>
  <si>
    <t>00597</t>
  </si>
  <si>
    <t>1047</t>
  </si>
  <si>
    <t>02061</t>
  </si>
  <si>
    <t>00598</t>
  </si>
  <si>
    <t>00599</t>
  </si>
  <si>
    <t>00600</t>
  </si>
  <si>
    <t>0762</t>
  </si>
  <si>
    <t>HOLANDA</t>
  </si>
  <si>
    <t>00601</t>
  </si>
  <si>
    <t>0781</t>
  </si>
  <si>
    <t>BOLAS</t>
  </si>
  <si>
    <t>02064</t>
  </si>
  <si>
    <t>02325</t>
  </si>
  <si>
    <t>00602</t>
  </si>
  <si>
    <t>0843</t>
  </si>
  <si>
    <t>02065</t>
  </si>
  <si>
    <t>00603</t>
  </si>
  <si>
    <t>0876</t>
  </si>
  <si>
    <t>LA PIÑERA</t>
  </si>
  <si>
    <t>00914</t>
  </si>
  <si>
    <t>00604</t>
  </si>
  <si>
    <t>00605</t>
  </si>
  <si>
    <t>00606</t>
  </si>
  <si>
    <t>1013</t>
  </si>
  <si>
    <t>7 KM NORTE DE BUENOS AIRES</t>
  </si>
  <si>
    <t>02057</t>
  </si>
  <si>
    <t>00607</t>
  </si>
  <si>
    <t>0925</t>
  </si>
  <si>
    <t>02828</t>
  </si>
  <si>
    <t>02526</t>
  </si>
  <si>
    <t>1040</t>
  </si>
  <si>
    <t>EL PUENTE</t>
  </si>
  <si>
    <t>02403</t>
  </si>
  <si>
    <t>0993</t>
  </si>
  <si>
    <t>LAS JUNTAS</t>
  </si>
  <si>
    <t>POTRERO GRANDE</t>
  </si>
  <si>
    <t>00613</t>
  </si>
  <si>
    <t>0950</t>
  </si>
  <si>
    <t>02838</t>
  </si>
  <si>
    <t>00614</t>
  </si>
  <si>
    <t>0755</t>
  </si>
  <si>
    <t>SALITRE</t>
  </si>
  <si>
    <t>02063</t>
  </si>
  <si>
    <t>02493</t>
  </si>
  <si>
    <t>00615</t>
  </si>
  <si>
    <t>00616</t>
  </si>
  <si>
    <t>00617</t>
  </si>
  <si>
    <t>00618</t>
  </si>
  <si>
    <t>00619</t>
  </si>
  <si>
    <t>00620</t>
  </si>
  <si>
    <t>1051</t>
  </si>
  <si>
    <t>02055</t>
  </si>
  <si>
    <t>00621</t>
  </si>
  <si>
    <t>ZARCERO</t>
  </si>
  <si>
    <t>01510</t>
  </si>
  <si>
    <t>00622</t>
  </si>
  <si>
    <t>00623</t>
  </si>
  <si>
    <t>0860</t>
  </si>
  <si>
    <t>02067</t>
  </si>
  <si>
    <t>00624</t>
  </si>
  <si>
    <t>1035</t>
  </si>
  <si>
    <t>02056</t>
  </si>
  <si>
    <t>00915</t>
  </si>
  <si>
    <t>00625</t>
  </si>
  <si>
    <t>0954</t>
  </si>
  <si>
    <t>BUENOS AIRES CENTRO</t>
  </si>
  <si>
    <t>00626</t>
  </si>
  <si>
    <t>00627</t>
  </si>
  <si>
    <t>0817</t>
  </si>
  <si>
    <t>CORDONCILLO</t>
  </si>
  <si>
    <t>VOLCAN</t>
  </si>
  <si>
    <t>02739</t>
  </si>
  <si>
    <t>00628</t>
  </si>
  <si>
    <t>0846</t>
  </si>
  <si>
    <t>01627</t>
  </si>
  <si>
    <t>00629</t>
  </si>
  <si>
    <t>GUADALAJARA</t>
  </si>
  <si>
    <t>00630</t>
  </si>
  <si>
    <t>0785</t>
  </si>
  <si>
    <t>CAÑAS</t>
  </si>
  <si>
    <t>03144</t>
  </si>
  <si>
    <t>0999</t>
  </si>
  <si>
    <t>1022</t>
  </si>
  <si>
    <t>0983</t>
  </si>
  <si>
    <t>02465</t>
  </si>
  <si>
    <t>00636</t>
  </si>
  <si>
    <t>0731</t>
  </si>
  <si>
    <t>SONADOR</t>
  </si>
  <si>
    <t>LONGO MAI</t>
  </si>
  <si>
    <t>02738</t>
  </si>
  <si>
    <t>00916</t>
  </si>
  <si>
    <t>00637</t>
  </si>
  <si>
    <t>0850</t>
  </si>
  <si>
    <t>MARLEN VARGAS BADILLA</t>
  </si>
  <si>
    <t>02381</t>
  </si>
  <si>
    <t>00918</t>
  </si>
  <si>
    <t>00638</t>
  </si>
  <si>
    <t>00639</t>
  </si>
  <si>
    <t>00640</t>
  </si>
  <si>
    <t>0814</t>
  </si>
  <si>
    <t>CONVENTO</t>
  </si>
  <si>
    <t>02377</t>
  </si>
  <si>
    <t>00917</t>
  </si>
  <si>
    <t>00641</t>
  </si>
  <si>
    <t>1001</t>
  </si>
  <si>
    <t>100 SUR DEL SALON COMUNAL</t>
  </si>
  <si>
    <t>02756</t>
  </si>
  <si>
    <t>00642</t>
  </si>
  <si>
    <t>COSTADO OESTE DEL SALON COMUNAL</t>
  </si>
  <si>
    <t>00643</t>
  </si>
  <si>
    <t>1038</t>
  </si>
  <si>
    <t>UTRAPEZ</t>
  </si>
  <si>
    <t>02740</t>
  </si>
  <si>
    <t>00919</t>
  </si>
  <si>
    <t>00644</t>
  </si>
  <si>
    <t>ALTAMIRA</t>
  </si>
  <si>
    <t>00645</t>
  </si>
  <si>
    <t>0754</t>
  </si>
  <si>
    <t>LA SHAMBA</t>
  </si>
  <si>
    <t>BORUCA</t>
  </si>
  <si>
    <t>01900</t>
  </si>
  <si>
    <t>01876</t>
  </si>
  <si>
    <t>00646</t>
  </si>
  <si>
    <t>00647</t>
  </si>
  <si>
    <t>0943</t>
  </si>
  <si>
    <t>CHANGUENA</t>
  </si>
  <si>
    <t>02054</t>
  </si>
  <si>
    <t>01476</t>
  </si>
  <si>
    <t>00648</t>
  </si>
  <si>
    <t>0959</t>
  </si>
  <si>
    <t>02053</t>
  </si>
  <si>
    <t>01955</t>
  </si>
  <si>
    <t>0796</t>
  </si>
  <si>
    <t>01629</t>
  </si>
  <si>
    <t>01784</t>
  </si>
  <si>
    <t>00650</t>
  </si>
  <si>
    <t>1011</t>
  </si>
  <si>
    <t>FRENTE PLAZA DE DEPORTES</t>
  </si>
  <si>
    <t>01630</t>
  </si>
  <si>
    <t>01954</t>
  </si>
  <si>
    <t>00651</t>
  </si>
  <si>
    <t>0808</t>
  </si>
  <si>
    <t>01916</t>
  </si>
  <si>
    <t>02322</t>
  </si>
  <si>
    <t>00652</t>
  </si>
  <si>
    <t>0833</t>
  </si>
  <si>
    <t>01039</t>
  </si>
  <si>
    <t>01276</t>
  </si>
  <si>
    <t>00653</t>
  </si>
  <si>
    <t>00654</t>
  </si>
  <si>
    <t>0806</t>
  </si>
  <si>
    <t>03007</t>
  </si>
  <si>
    <t>01706</t>
  </si>
  <si>
    <t>00655</t>
  </si>
  <si>
    <t>0821</t>
  </si>
  <si>
    <t>01455</t>
  </si>
  <si>
    <t>00656</t>
  </si>
  <si>
    <t>02321</t>
  </si>
  <si>
    <t>00657</t>
  </si>
  <si>
    <t>EL CACIQUE</t>
  </si>
  <si>
    <t>00659</t>
  </si>
  <si>
    <t>EL PROGRESO</t>
  </si>
  <si>
    <t>00660</t>
  </si>
  <si>
    <t>02186</t>
  </si>
  <si>
    <t>00661</t>
  </si>
  <si>
    <t>0816</t>
  </si>
  <si>
    <t>EL VERGEL</t>
  </si>
  <si>
    <t>VERGEL</t>
  </si>
  <si>
    <t>02839</t>
  </si>
  <si>
    <t>00923</t>
  </si>
  <si>
    <t>00662</t>
  </si>
  <si>
    <t>00663</t>
  </si>
  <si>
    <t>00665</t>
  </si>
  <si>
    <t>01278</t>
  </si>
  <si>
    <t>1054</t>
  </si>
  <si>
    <t>QUEBRADA BONITA</t>
  </si>
  <si>
    <t>FRENTE A LA PLAZA DE FUTBOL</t>
  </si>
  <si>
    <t>02417</t>
  </si>
  <si>
    <t>01475</t>
  </si>
  <si>
    <t>0815</t>
  </si>
  <si>
    <t>COLORADO</t>
  </si>
  <si>
    <t>BIOLLEY</t>
  </si>
  <si>
    <t>02378</t>
  </si>
  <si>
    <t>01155</t>
  </si>
  <si>
    <t>1060</t>
  </si>
  <si>
    <t>LA PUNA</t>
  </si>
  <si>
    <t>02468</t>
  </si>
  <si>
    <t>0894</t>
  </si>
  <si>
    <t>LAS VUELTAS</t>
  </si>
  <si>
    <t>00693</t>
  </si>
  <si>
    <t>0935</t>
  </si>
  <si>
    <t>01631</t>
  </si>
  <si>
    <t>1036</t>
  </si>
  <si>
    <t>01976</t>
  </si>
  <si>
    <t>01157</t>
  </si>
  <si>
    <t>0942</t>
  </si>
  <si>
    <t>01456</t>
  </si>
  <si>
    <t>1000</t>
  </si>
  <si>
    <t>JUAN RAFAEL MORA PORRAS</t>
  </si>
  <si>
    <t>01632</t>
  </si>
  <si>
    <t>00924</t>
  </si>
  <si>
    <t>0804</t>
  </si>
  <si>
    <t>01785</t>
  </si>
  <si>
    <t>01786</t>
  </si>
  <si>
    <t>02237</t>
  </si>
  <si>
    <t>0835</t>
  </si>
  <si>
    <t>02227</t>
  </si>
  <si>
    <t>0847</t>
  </si>
  <si>
    <t>BRAZO DE ORO</t>
  </si>
  <si>
    <t>02970</t>
  </si>
  <si>
    <t>01787</t>
  </si>
  <si>
    <t>00692</t>
  </si>
  <si>
    <t>3089</t>
  </si>
  <si>
    <t>IRIGUI</t>
  </si>
  <si>
    <t>PAVON</t>
  </si>
  <si>
    <t>03225</t>
  </si>
  <si>
    <t>1032</t>
  </si>
  <si>
    <t>CAPRI</t>
  </si>
  <si>
    <t>02741</t>
  </si>
  <si>
    <t>01789</t>
  </si>
  <si>
    <t>1034</t>
  </si>
  <si>
    <t>02469</t>
  </si>
  <si>
    <t>00698</t>
  </si>
  <si>
    <t>00699</t>
  </si>
  <si>
    <t>PALMIRA</t>
  </si>
  <si>
    <t>1078</t>
  </si>
  <si>
    <t>02386</t>
  </si>
  <si>
    <t>00702</t>
  </si>
  <si>
    <t>0812</t>
  </si>
  <si>
    <t>PILAS</t>
  </si>
  <si>
    <t>00703</t>
  </si>
  <si>
    <t>0905</t>
  </si>
  <si>
    <t>COLINAS</t>
  </si>
  <si>
    <t>02743</t>
  </si>
  <si>
    <t>00704</t>
  </si>
  <si>
    <t>00705</t>
  </si>
  <si>
    <t>0906</t>
  </si>
  <si>
    <t>03238</t>
  </si>
  <si>
    <t>00925</t>
  </si>
  <si>
    <t>00706</t>
  </si>
  <si>
    <t>CEDRAL</t>
  </si>
  <si>
    <t>02123</t>
  </si>
  <si>
    <t>00707</t>
  </si>
  <si>
    <t>00708</t>
  </si>
  <si>
    <t>02496</t>
  </si>
  <si>
    <t>00709</t>
  </si>
  <si>
    <t>0857</t>
  </si>
  <si>
    <t>GUAGARAL</t>
  </si>
  <si>
    <t>02745</t>
  </si>
  <si>
    <t>02181</t>
  </si>
  <si>
    <t>00710</t>
  </si>
  <si>
    <t>02498</t>
  </si>
  <si>
    <t>00711</t>
  </si>
  <si>
    <t>02180</t>
  </si>
  <si>
    <t>00712</t>
  </si>
  <si>
    <t>FILADELFIA</t>
  </si>
  <si>
    <t>00713</t>
  </si>
  <si>
    <t>00714</t>
  </si>
  <si>
    <t>LA VIRGEN</t>
  </si>
  <si>
    <t>00715</t>
  </si>
  <si>
    <t>00717</t>
  </si>
  <si>
    <t>02418</t>
  </si>
  <si>
    <t>1105</t>
  </si>
  <si>
    <t>01158</t>
  </si>
  <si>
    <t>1154</t>
  </si>
  <si>
    <t>JOSE MANUEL HERRERA SALAS</t>
  </si>
  <si>
    <t>CARRIZAL</t>
  </si>
  <si>
    <t>00876</t>
  </si>
  <si>
    <t>01590</t>
  </si>
  <si>
    <t>1232</t>
  </si>
  <si>
    <t>01159</t>
  </si>
  <si>
    <t>01571</t>
  </si>
  <si>
    <t>1114</t>
  </si>
  <si>
    <t>LEON CORTES CASTRO</t>
  </si>
  <si>
    <t>1110</t>
  </si>
  <si>
    <t>CANOAS</t>
  </si>
  <si>
    <t>1104</t>
  </si>
  <si>
    <t>BERNARDO SOTO ALFARO</t>
  </si>
  <si>
    <t>00955</t>
  </si>
  <si>
    <t>1112</t>
  </si>
  <si>
    <t>ASCENSION ESQUIVEL IBARRA</t>
  </si>
  <si>
    <t>PLAZA ACOSTA</t>
  </si>
  <si>
    <t>FLORY CECILIA LEON RODRIGUEZ</t>
  </si>
  <si>
    <t>CALLE 5, AVENIDA 5</t>
  </si>
  <si>
    <t>1083</t>
  </si>
  <si>
    <t>AEROPUERTO</t>
  </si>
  <si>
    <t>RIO SEGUNDO</t>
  </si>
  <si>
    <t>00733</t>
  </si>
  <si>
    <t>1192</t>
  </si>
  <si>
    <t>DAVID GONZALEZ ALFARO</t>
  </si>
  <si>
    <t>1235</t>
  </si>
  <si>
    <t>INVU LAS CAÑAS</t>
  </si>
  <si>
    <t>INVU LAS CAÑAS #3</t>
  </si>
  <si>
    <t>00735</t>
  </si>
  <si>
    <t>1099</t>
  </si>
  <si>
    <t>LA CALIFORNIA</t>
  </si>
  <si>
    <t>01160</t>
  </si>
  <si>
    <t>00736</t>
  </si>
  <si>
    <t>00737</t>
  </si>
  <si>
    <t>1143</t>
  </si>
  <si>
    <t>1177</t>
  </si>
  <si>
    <t>01040</t>
  </si>
  <si>
    <t>00739</t>
  </si>
  <si>
    <t>1085</t>
  </si>
  <si>
    <t>MIGUEL HIDALGO BASTOS</t>
  </si>
  <si>
    <t>VILLA HELIA</t>
  </si>
  <si>
    <t>01255</t>
  </si>
  <si>
    <t>1241</t>
  </si>
  <si>
    <t>UNION DE ROSALES</t>
  </si>
  <si>
    <t>ROSALES</t>
  </si>
  <si>
    <t>RITA IRENE VEGA ALPIZAR</t>
  </si>
  <si>
    <t>00741</t>
  </si>
  <si>
    <t>1097</t>
  </si>
  <si>
    <t>NICOLAS CHACON VARGAS</t>
  </si>
  <si>
    <t>01472</t>
  </si>
  <si>
    <t>00742</t>
  </si>
  <si>
    <t>1132</t>
  </si>
  <si>
    <t>MARIO AGÜERO GONZALEZ</t>
  </si>
  <si>
    <t>CERRILLAL</t>
  </si>
  <si>
    <t>VANESSA MENESES VILLALOBOS</t>
  </si>
  <si>
    <t>01474</t>
  </si>
  <si>
    <t>00743</t>
  </si>
  <si>
    <t>1133</t>
  </si>
  <si>
    <t>EL CERRO</t>
  </si>
  <si>
    <t>01473</t>
  </si>
  <si>
    <t>1141</t>
  </si>
  <si>
    <t>SILVIA MONTERO ZAMORA</t>
  </si>
  <si>
    <t>00745</t>
  </si>
  <si>
    <t>1171</t>
  </si>
  <si>
    <t>ENRIQUE RIBA MORELLA</t>
  </si>
  <si>
    <t>00956</t>
  </si>
  <si>
    <t>1193</t>
  </si>
  <si>
    <t>ERMIDA BLANCO GONZALEZ</t>
  </si>
  <si>
    <t>1194</t>
  </si>
  <si>
    <t>TIMOLEON MORERA SOTO</t>
  </si>
  <si>
    <t>00798</t>
  </si>
  <si>
    <t>1135</t>
  </si>
  <si>
    <t>CARBONAL</t>
  </si>
  <si>
    <t>01163</t>
  </si>
  <si>
    <t>1156</t>
  </si>
  <si>
    <t>ITIQUIS</t>
  </si>
  <si>
    <t>2 KM NORTE DE LA CORTE DE JUSTICIA</t>
  </si>
  <si>
    <t>1225</t>
  </si>
  <si>
    <t>LUIS SIBAJA GARCIA</t>
  </si>
  <si>
    <t>TACACORI</t>
  </si>
  <si>
    <t>1088</t>
  </si>
  <si>
    <t>MARYCEL ARTAVIA ALVAREZ</t>
  </si>
  <si>
    <t>01464</t>
  </si>
  <si>
    <t>1199</t>
  </si>
  <si>
    <t>ALBERTO ECHANDI MONTERO</t>
  </si>
  <si>
    <t>1197</t>
  </si>
  <si>
    <t>1144</t>
  </si>
  <si>
    <t>GUACIMA</t>
  </si>
  <si>
    <t>EL COCO</t>
  </si>
  <si>
    <t>FRENTE A PLAZA DE DEPORTES</t>
  </si>
  <si>
    <t>1163</t>
  </si>
  <si>
    <t>01164</t>
  </si>
  <si>
    <t>1180</t>
  </si>
  <si>
    <t>ONCE DE ABRIL</t>
  </si>
  <si>
    <t>NUESTRO AMO</t>
  </si>
  <si>
    <t>1159</t>
  </si>
  <si>
    <t>JESUS OCAÑA ROJAS</t>
  </si>
  <si>
    <t>EL COYOL</t>
  </si>
  <si>
    <t>1124</t>
  </si>
  <si>
    <t>CIRUELAS</t>
  </si>
  <si>
    <t>ROXANA QUESADA VARGAS</t>
  </si>
  <si>
    <t>1148</t>
  </si>
  <si>
    <t>1167</t>
  </si>
  <si>
    <t>GABRIELA MISTRAL</t>
  </si>
  <si>
    <t>LA GUACIMA</t>
  </si>
  <si>
    <t>1237</t>
  </si>
  <si>
    <t>WILLIAM BADILLA MURILLO</t>
  </si>
  <si>
    <t>1107</t>
  </si>
  <si>
    <t>PACTO DEL JOCOTE</t>
  </si>
  <si>
    <t>GEOVANNY GUERRERO AVILA</t>
  </si>
  <si>
    <t>1221</t>
  </si>
  <si>
    <t>JULIA FERNANDEZ RODRIGUEZ</t>
  </si>
  <si>
    <t>1178</t>
  </si>
  <si>
    <t>MAURILIO SOTO ALFARO</t>
  </si>
  <si>
    <t>MONTECILLOS</t>
  </si>
  <si>
    <t>1092</t>
  </si>
  <si>
    <t>JOSE MIGUEL ZUMBADO SOTO</t>
  </si>
  <si>
    <t>CARRILLOS</t>
  </si>
  <si>
    <t>CATALINA HERRERA MURILLO</t>
  </si>
  <si>
    <t>1115</t>
  </si>
  <si>
    <t>RINCON DE CACAO</t>
  </si>
  <si>
    <t>00771</t>
  </si>
  <si>
    <t>1117</t>
  </si>
  <si>
    <t>CATALUÑA</t>
  </si>
  <si>
    <t>DANIEL FCO VARGAS SALAS</t>
  </si>
  <si>
    <t>00863</t>
  </si>
  <si>
    <t>01465</t>
  </si>
  <si>
    <t>00772</t>
  </si>
  <si>
    <t>1118</t>
  </si>
  <si>
    <t>VICTOR ARGÜELLO MURILLO</t>
  </si>
  <si>
    <t>TURRUCARES</t>
  </si>
  <si>
    <t>CEBADILLA</t>
  </si>
  <si>
    <t>01166</t>
  </si>
  <si>
    <t>00773</t>
  </si>
  <si>
    <t>1120</t>
  </si>
  <si>
    <t>LUZ MARINA MEZA COLLADO</t>
  </si>
  <si>
    <t>01500</t>
  </si>
  <si>
    <t>00774</t>
  </si>
  <si>
    <t>1164</t>
  </si>
  <si>
    <t>JULIA FERNANDEZ DE CORTES</t>
  </si>
  <si>
    <t>GARITA</t>
  </si>
  <si>
    <t>00775</t>
  </si>
  <si>
    <t>1185</t>
  </si>
  <si>
    <t>01167</t>
  </si>
  <si>
    <t>00776</t>
  </si>
  <si>
    <t>1226</t>
  </si>
  <si>
    <t>SILVESTRE ROJAS MURILLO</t>
  </si>
  <si>
    <t>00777</t>
  </si>
  <si>
    <t>1229</t>
  </si>
  <si>
    <t>TUETAL NORTE</t>
  </si>
  <si>
    <t>00778</t>
  </si>
  <si>
    <t>1113</t>
  </si>
  <si>
    <t>CARRILLOS BAJO</t>
  </si>
  <si>
    <t>00779</t>
  </si>
  <si>
    <t>1230</t>
  </si>
  <si>
    <t>00780</t>
  </si>
  <si>
    <t>1142</t>
  </si>
  <si>
    <t>EL CACAO</t>
  </si>
  <si>
    <t>00781</t>
  </si>
  <si>
    <t>1227</t>
  </si>
  <si>
    <t>00782</t>
  </si>
  <si>
    <t>1182</t>
  </si>
  <si>
    <t>EDUARDO PINTO HERNANDEZ</t>
  </si>
  <si>
    <t>PRENDAS</t>
  </si>
  <si>
    <t>00783</t>
  </si>
  <si>
    <t>1130</t>
  </si>
  <si>
    <t>SANTA RITA</t>
  </si>
  <si>
    <t>MARTIN ROJAS ALFARO</t>
  </si>
  <si>
    <t>00784</t>
  </si>
  <si>
    <t>1189</t>
  </si>
  <si>
    <t>RICARDO FERNANDEZ GUARDIA</t>
  </si>
  <si>
    <t>LA GARITA</t>
  </si>
  <si>
    <t>00785</t>
  </si>
  <si>
    <t>1160</t>
  </si>
  <si>
    <t>1094</t>
  </si>
  <si>
    <t>ALTOS DE PERALTA</t>
  </si>
  <si>
    <t>01654</t>
  </si>
  <si>
    <t>1111</t>
  </si>
  <si>
    <t>SAN ROQUE</t>
  </si>
  <si>
    <t>00789</t>
  </si>
  <si>
    <t>1165</t>
  </si>
  <si>
    <t>FRANCISCO ALFARO ROJAS</t>
  </si>
  <si>
    <t>LA ARENA</t>
  </si>
  <si>
    <t>00804</t>
  </si>
  <si>
    <t>00790</t>
  </si>
  <si>
    <t>1184</t>
  </si>
  <si>
    <t>PUENTE DE PIEDRA</t>
  </si>
  <si>
    <t>00963</t>
  </si>
  <si>
    <t>00791</t>
  </si>
  <si>
    <t>1146</t>
  </si>
  <si>
    <t>JULIO PEÑA MORUA</t>
  </si>
  <si>
    <t>EL MESON</t>
  </si>
  <si>
    <t>MARCELA CESPEDES GONZALEZ</t>
  </si>
  <si>
    <t>00792</t>
  </si>
  <si>
    <t>1169</t>
  </si>
  <si>
    <t>RAMON HERRERO VITORIA</t>
  </si>
  <si>
    <t>LA ARGENTINA</t>
  </si>
  <si>
    <t>01591</t>
  </si>
  <si>
    <t>1214</t>
  </si>
  <si>
    <t>OTTO KOPPER STEFFENS</t>
  </si>
  <si>
    <t>00794</t>
  </si>
  <si>
    <t>1190</t>
  </si>
  <si>
    <t>JUAN ARRIETA MIRANDA</t>
  </si>
  <si>
    <t>RINCON DE ARIAS</t>
  </si>
  <si>
    <t>00795</t>
  </si>
  <si>
    <t>1238</t>
  </si>
  <si>
    <t>01477</t>
  </si>
  <si>
    <t>1084</t>
  </si>
  <si>
    <t>ALFREDO GOMEZ ZAMORA</t>
  </si>
  <si>
    <t>BARRIO LATINO</t>
  </si>
  <si>
    <t>1209</t>
  </si>
  <si>
    <t>SAN MIGUEL ABAJO</t>
  </si>
  <si>
    <t>01256</t>
  </si>
  <si>
    <t>1215</t>
  </si>
  <si>
    <t>CAMEJO</t>
  </si>
  <si>
    <t>01259</t>
  </si>
  <si>
    <t>1082</t>
  </si>
  <si>
    <t>00800</t>
  </si>
  <si>
    <t>1191</t>
  </si>
  <si>
    <t>RINCON DE SALAS</t>
  </si>
  <si>
    <t>01466</t>
  </si>
  <si>
    <t>1213</t>
  </si>
  <si>
    <t>ALICE MOYA RODRIGUEZ</t>
  </si>
  <si>
    <t>1152</t>
  </si>
  <si>
    <t>EULOGIA RUIZ RUIZ</t>
  </si>
  <si>
    <t>00803</t>
  </si>
  <si>
    <t>1208</t>
  </si>
  <si>
    <t>SAN MIGUEL ARRIBA</t>
  </si>
  <si>
    <t>02203</t>
  </si>
  <si>
    <t>01257</t>
  </si>
  <si>
    <t>1081</t>
  </si>
  <si>
    <t>GUATUSA</t>
  </si>
  <si>
    <t>00960</t>
  </si>
  <si>
    <t>1211</t>
  </si>
  <si>
    <t>LUIS RODRIGUEZ SALAS</t>
  </si>
  <si>
    <t>1223</t>
  </si>
  <si>
    <t>SANTA GERTRUDIS SUR</t>
  </si>
  <si>
    <t>01424</t>
  </si>
  <si>
    <t>00808</t>
  </si>
  <si>
    <t>1109</t>
  </si>
  <si>
    <t>CARLOS MARIA RODRIGUEZ</t>
  </si>
  <si>
    <t>CALLE RODRIGUEZ</t>
  </si>
  <si>
    <t>00867</t>
  </si>
  <si>
    <t>00810</t>
  </si>
  <si>
    <t>1131</t>
  </si>
  <si>
    <t>I.M.A.S.</t>
  </si>
  <si>
    <t>IMAS</t>
  </si>
  <si>
    <t>01170</t>
  </si>
  <si>
    <t>1222</t>
  </si>
  <si>
    <t>URBANO OVIEDO ALFARO</t>
  </si>
  <si>
    <t>CALLE SAN JOSE</t>
  </si>
  <si>
    <t>1137</t>
  </si>
  <si>
    <t>POASITO</t>
  </si>
  <si>
    <t>A UN COSTADO DE LA PLAZA DE DEPORTES</t>
  </si>
  <si>
    <t>01044</t>
  </si>
  <si>
    <t>00813</t>
  </si>
  <si>
    <t>1196</t>
  </si>
  <si>
    <t>SABANA REDONDA</t>
  </si>
  <si>
    <t>01481</t>
  </si>
  <si>
    <t>1204</t>
  </si>
  <si>
    <t>1205</t>
  </si>
  <si>
    <t>01482</t>
  </si>
  <si>
    <t>1224</t>
  </si>
  <si>
    <t>00860</t>
  </si>
  <si>
    <t>00818</t>
  </si>
  <si>
    <t>1149</t>
  </si>
  <si>
    <t>ANA ISABEL HIDALGO ALFARO</t>
  </si>
  <si>
    <t>00819</t>
  </si>
  <si>
    <t>1106</t>
  </si>
  <si>
    <t>EL CEDRO</t>
  </si>
  <si>
    <t>02106</t>
  </si>
  <si>
    <t>00820</t>
  </si>
  <si>
    <t>1121</t>
  </si>
  <si>
    <t>CHILAMATE</t>
  </si>
  <si>
    <t>00837</t>
  </si>
  <si>
    <t>1134</t>
  </si>
  <si>
    <t>FRAIJANES</t>
  </si>
  <si>
    <t>01480</t>
  </si>
  <si>
    <t>00822</t>
  </si>
  <si>
    <t>3697</t>
  </si>
  <si>
    <t>GARABITO</t>
  </si>
  <si>
    <t>TARCOLES</t>
  </si>
  <si>
    <t>01926</t>
  </si>
  <si>
    <t>00823</t>
  </si>
  <si>
    <t>3727</t>
  </si>
  <si>
    <t>01308</t>
  </si>
  <si>
    <t>00824</t>
  </si>
  <si>
    <t>1103</t>
  </si>
  <si>
    <t>BARTOLOME ANDROVETTO GARELLO</t>
  </si>
  <si>
    <t>SAN MATEO</t>
  </si>
  <si>
    <t>DESMONTE</t>
  </si>
  <si>
    <t>02858</t>
  </si>
  <si>
    <t>01589</t>
  </si>
  <si>
    <t>1128</t>
  </si>
  <si>
    <t>ARTURO QUIROS CARRANZA</t>
  </si>
  <si>
    <t>OROTINA</t>
  </si>
  <si>
    <t>00958</t>
  </si>
  <si>
    <t>00826</t>
  </si>
  <si>
    <t>1129</t>
  </si>
  <si>
    <t>ROBERTO CASTRO VARGAS</t>
  </si>
  <si>
    <t>CUATRO ESQUINAS</t>
  </si>
  <si>
    <t>01484</t>
  </si>
  <si>
    <t>02527</t>
  </si>
  <si>
    <t>3723</t>
  </si>
  <si>
    <t>HACIENDA JACO</t>
  </si>
  <si>
    <t>JACO</t>
  </si>
  <si>
    <t>02701</t>
  </si>
  <si>
    <t>1122</t>
  </si>
  <si>
    <t>LA CEIBA</t>
  </si>
  <si>
    <t>00912</t>
  </si>
  <si>
    <t>1155</t>
  </si>
  <si>
    <t>HACIENDA VIEJA</t>
  </si>
  <si>
    <t>00962</t>
  </si>
  <si>
    <t>3737</t>
  </si>
  <si>
    <t>01146</t>
  </si>
  <si>
    <t>3739</t>
  </si>
  <si>
    <t>CENTRAL DE JACO</t>
  </si>
  <si>
    <t>00832</t>
  </si>
  <si>
    <t>1158</t>
  </si>
  <si>
    <t>ROGELIO SOTELA BONILLA</t>
  </si>
  <si>
    <t>JESUS MARIA</t>
  </si>
  <si>
    <t>01173</t>
  </si>
  <si>
    <t>1170</t>
  </si>
  <si>
    <t>LABRADOR</t>
  </si>
  <si>
    <t>01483</t>
  </si>
  <si>
    <t>00834</t>
  </si>
  <si>
    <t>1181</t>
  </si>
  <si>
    <t>COSTADO ESTE DE LA IGLESIA CATOLICA</t>
  </si>
  <si>
    <t>02102</t>
  </si>
  <si>
    <t>00835</t>
  </si>
  <si>
    <t>3763</t>
  </si>
  <si>
    <t>QUEBRADA AMARILLA</t>
  </si>
  <si>
    <t>02504</t>
  </si>
  <si>
    <t>00836</t>
  </si>
  <si>
    <t>1201</t>
  </si>
  <si>
    <t>02661</t>
  </si>
  <si>
    <t>1186</t>
  </si>
  <si>
    <t>RAMADAS</t>
  </si>
  <si>
    <t>01588</t>
  </si>
  <si>
    <t>00838</t>
  </si>
  <si>
    <t>00839</t>
  </si>
  <si>
    <t>1228</t>
  </si>
  <si>
    <t>TOBIAS GUZMAN BRENES</t>
  </si>
  <si>
    <t>LA LIBERTAD</t>
  </si>
  <si>
    <t>00843</t>
  </si>
  <si>
    <t>00844</t>
  </si>
  <si>
    <t>00847</t>
  </si>
  <si>
    <t>3764</t>
  </si>
  <si>
    <t>QUEBRADA GANADO</t>
  </si>
  <si>
    <t>01093</t>
  </si>
  <si>
    <t>1175</t>
  </si>
  <si>
    <t>RAMONA SOSA MORENO</t>
  </si>
  <si>
    <t>MASTATE</t>
  </si>
  <si>
    <t>1086</t>
  </si>
  <si>
    <t>LA TRINIDAD NUEVA</t>
  </si>
  <si>
    <t>02859</t>
  </si>
  <si>
    <t>1093</t>
  </si>
  <si>
    <t>ALTOS DE NARANJO</t>
  </si>
  <si>
    <t>ATENAS</t>
  </si>
  <si>
    <t>01486</t>
  </si>
  <si>
    <t>1126</t>
  </si>
  <si>
    <t>THOMAS JEFFERSON</t>
  </si>
  <si>
    <t>01120</t>
  </si>
  <si>
    <t>1150</t>
  </si>
  <si>
    <t>TOMAS SANDOVAL</t>
  </si>
  <si>
    <t>ESCOBAL</t>
  </si>
  <si>
    <t>00899</t>
  </si>
  <si>
    <t>02072</t>
  </si>
  <si>
    <t>1151</t>
  </si>
  <si>
    <t>ESTANQUILLOS</t>
  </si>
  <si>
    <t>JESUS</t>
  </si>
  <si>
    <t>01487</t>
  </si>
  <si>
    <t>1157</t>
  </si>
  <si>
    <t>JESUS DE ATENAS</t>
  </si>
  <si>
    <t>01708</t>
  </si>
  <si>
    <t>1172</t>
  </si>
  <si>
    <t>01171</t>
  </si>
  <si>
    <t>1176</t>
  </si>
  <si>
    <t>01489</t>
  </si>
  <si>
    <t>01585</t>
  </si>
  <si>
    <t>1179</t>
  </si>
  <si>
    <t>01574</t>
  </si>
  <si>
    <t>00861</t>
  </si>
  <si>
    <t>1195</t>
  </si>
  <si>
    <t>SABANA LARGA</t>
  </si>
  <si>
    <t>01490</t>
  </si>
  <si>
    <t>00862</t>
  </si>
  <si>
    <t>1200</t>
  </si>
  <si>
    <t>01491</t>
  </si>
  <si>
    <t>1202</t>
  </si>
  <si>
    <t>1203</t>
  </si>
  <si>
    <t>SAN JOSE SUR</t>
  </si>
  <si>
    <t>01492</t>
  </si>
  <si>
    <t>1136</t>
  </si>
  <si>
    <t>02268</t>
  </si>
  <si>
    <t>1231</t>
  </si>
  <si>
    <t>NUEVA DE LOS ALTOS</t>
  </si>
  <si>
    <t>01493</t>
  </si>
  <si>
    <t>00868</t>
  </si>
  <si>
    <t>1089</t>
  </si>
  <si>
    <t>ALTO LOPEZ</t>
  </si>
  <si>
    <t>01534</t>
  </si>
  <si>
    <t>1216</t>
  </si>
  <si>
    <t>SANTA EULALIA</t>
  </si>
  <si>
    <t>01172</t>
  </si>
  <si>
    <t>00871</t>
  </si>
  <si>
    <t>1119</t>
  </si>
  <si>
    <t>CENTRAL DE ATENAS</t>
  </si>
  <si>
    <t>300 SUR DE LA IGLESIA CATOLICA</t>
  </si>
  <si>
    <t>GUACIMO</t>
  </si>
  <si>
    <t>1166</t>
  </si>
  <si>
    <t>LA BALSA</t>
  </si>
  <si>
    <t>BALSA</t>
  </si>
  <si>
    <t>01488</t>
  </si>
  <si>
    <t>1292</t>
  </si>
  <si>
    <t>01608</t>
  </si>
  <si>
    <t>02210</t>
  </si>
  <si>
    <t>1320</t>
  </si>
  <si>
    <t>LLANO BRENES</t>
  </si>
  <si>
    <t>01607</t>
  </si>
  <si>
    <t>02207</t>
  </si>
  <si>
    <t>00877</t>
  </si>
  <si>
    <t>1327</t>
  </si>
  <si>
    <t>MACARIO VALVERDE MADRIGAL</t>
  </si>
  <si>
    <t>CALLE ZAMORA</t>
  </si>
  <si>
    <t>00878</t>
  </si>
  <si>
    <t>1369</t>
  </si>
  <si>
    <t>00879</t>
  </si>
  <si>
    <t>LA SABANA</t>
  </si>
  <si>
    <t>COSTADO ESTE DEL ESTADIO MUNICIPAL</t>
  </si>
  <si>
    <t>00880</t>
  </si>
  <si>
    <t>1335</t>
  </si>
  <si>
    <t>00999</t>
  </si>
  <si>
    <t>00881</t>
  </si>
  <si>
    <t>00882</t>
  </si>
  <si>
    <t>1355</t>
  </si>
  <si>
    <t>MIXTA SAN RAFAEL</t>
  </si>
  <si>
    <t>COSTADO SUR DE LA ERMITA</t>
  </si>
  <si>
    <t>01287</t>
  </si>
  <si>
    <t>00969</t>
  </si>
  <si>
    <t>1247</t>
  </si>
  <si>
    <t>100 ESTE Y 100 NORTE DE PERIMERCADOS</t>
  </si>
  <si>
    <t>1333</t>
  </si>
  <si>
    <t>XENIA ROJAS CAMPOS</t>
  </si>
  <si>
    <t>02507</t>
  </si>
  <si>
    <t>00885</t>
  </si>
  <si>
    <t>1352</t>
  </si>
  <si>
    <t>01097</t>
  </si>
  <si>
    <t>1357</t>
  </si>
  <si>
    <t>01735</t>
  </si>
  <si>
    <t>00887</t>
  </si>
  <si>
    <t>00888</t>
  </si>
  <si>
    <t>1371</t>
  </si>
  <si>
    <t>MANUEL BARBOZA CASCANTE</t>
  </si>
  <si>
    <t>1253</t>
  </si>
  <si>
    <t>01139</t>
  </si>
  <si>
    <t>1280</t>
  </si>
  <si>
    <t>VALLE AZUL</t>
  </si>
  <si>
    <t>01361</t>
  </si>
  <si>
    <t>01917</t>
  </si>
  <si>
    <t>LOS LAGOS</t>
  </si>
  <si>
    <t>00895</t>
  </si>
  <si>
    <t>1291</t>
  </si>
  <si>
    <t>01736</t>
  </si>
  <si>
    <t>00896</t>
  </si>
  <si>
    <t>00897</t>
  </si>
  <si>
    <t>1312</t>
  </si>
  <si>
    <t>BAJO LA PAZ</t>
  </si>
  <si>
    <t>02662</t>
  </si>
  <si>
    <t>00898</t>
  </si>
  <si>
    <t>VOLIO</t>
  </si>
  <si>
    <t>03092</t>
  </si>
  <si>
    <t>1331</t>
  </si>
  <si>
    <t>MERCEDES QUESADA QUESADA</t>
  </si>
  <si>
    <t>1323</t>
  </si>
  <si>
    <t>LOS CRIQUES</t>
  </si>
  <si>
    <t>02945</t>
  </si>
  <si>
    <t>1343</t>
  </si>
  <si>
    <t>01138</t>
  </si>
  <si>
    <t>01306</t>
  </si>
  <si>
    <t>00902</t>
  </si>
  <si>
    <t>1338</t>
  </si>
  <si>
    <t>02869</t>
  </si>
  <si>
    <t>00903</t>
  </si>
  <si>
    <t>00904</t>
  </si>
  <si>
    <t>1252</t>
  </si>
  <si>
    <t>CONTIGUO AL PUESTO DE LA GUARDIA RURAL</t>
  </si>
  <si>
    <t>03161</t>
  </si>
  <si>
    <t>00905</t>
  </si>
  <si>
    <t>1265</t>
  </si>
  <si>
    <t>02870</t>
  </si>
  <si>
    <t>00906</t>
  </si>
  <si>
    <t>1283</t>
  </si>
  <si>
    <t>01289</t>
  </si>
  <si>
    <t>00907</t>
  </si>
  <si>
    <t>1308</t>
  </si>
  <si>
    <t>1330</t>
  </si>
  <si>
    <t>MANUEL QUESADA BASTOS</t>
  </si>
  <si>
    <t>CHAPARRAL</t>
  </si>
  <si>
    <t>1337</t>
  </si>
  <si>
    <t>NAUTILIO ACOSTA PIEPPER</t>
  </si>
  <si>
    <t>01292</t>
  </si>
  <si>
    <t>1366</t>
  </si>
  <si>
    <t>COOPEZAMORA</t>
  </si>
  <si>
    <t>03093</t>
  </si>
  <si>
    <t>02508</t>
  </si>
  <si>
    <t>1427</t>
  </si>
  <si>
    <t>02235</t>
  </si>
  <si>
    <t>1244</t>
  </si>
  <si>
    <t>GERARDO BADILLA MORA</t>
  </si>
  <si>
    <t>BARRANCA</t>
  </si>
  <si>
    <t>1268</t>
  </si>
  <si>
    <t>YADIRA GAMBOA ALFARO</t>
  </si>
  <si>
    <t>02319</t>
  </si>
  <si>
    <t>1287</t>
  </si>
  <si>
    <t>ERMELINDA MORA CARVAJAL</t>
  </si>
  <si>
    <t>CATARATAS</t>
  </si>
  <si>
    <t>02664</t>
  </si>
  <si>
    <t>1309</t>
  </si>
  <si>
    <t>PIEDADES SUR</t>
  </si>
  <si>
    <t>02948</t>
  </si>
  <si>
    <t>01091</t>
  </si>
  <si>
    <t>1334</t>
  </si>
  <si>
    <t>01087</t>
  </si>
  <si>
    <t>1361</t>
  </si>
  <si>
    <t>01610</t>
  </si>
  <si>
    <t>01737</t>
  </si>
  <si>
    <t>01503</t>
  </si>
  <si>
    <t>01688</t>
  </si>
  <si>
    <t>1274</t>
  </si>
  <si>
    <t>DR. CARLOS LUIS VALVERDE VEGA</t>
  </si>
  <si>
    <t>02320</t>
  </si>
  <si>
    <t>01502</t>
  </si>
  <si>
    <t>1344</t>
  </si>
  <si>
    <t>QUEBRADILLAS</t>
  </si>
  <si>
    <t>02947</t>
  </si>
  <si>
    <t>01082</t>
  </si>
  <si>
    <t>1306</t>
  </si>
  <si>
    <t>LA CONSTANCIA</t>
  </si>
  <si>
    <t>EL EMPALME</t>
  </si>
  <si>
    <t>02445</t>
  </si>
  <si>
    <t>1311</t>
  </si>
  <si>
    <t>02663</t>
  </si>
  <si>
    <t>01092</t>
  </si>
  <si>
    <t>00929</t>
  </si>
  <si>
    <t>1353</t>
  </si>
  <si>
    <t>CARLOS ALVARADO LEDEZMA</t>
  </si>
  <si>
    <t>01090</t>
  </si>
  <si>
    <t>1264</t>
  </si>
  <si>
    <t>02124</t>
  </si>
  <si>
    <t>1310</t>
  </si>
  <si>
    <t>SARCHI NORTE</t>
  </si>
  <si>
    <t>LA LUISA</t>
  </si>
  <si>
    <t>01295</t>
  </si>
  <si>
    <t>01740</t>
  </si>
  <si>
    <t>1342</t>
  </si>
  <si>
    <t>PETERS</t>
  </si>
  <si>
    <t>00934</t>
  </si>
  <si>
    <t>1206</t>
  </si>
  <si>
    <t>SAN JUAN DE GRECIA</t>
  </si>
  <si>
    <t>00957</t>
  </si>
  <si>
    <t>1360</t>
  </si>
  <si>
    <t>EULOGIO SALAZAR LARA</t>
  </si>
  <si>
    <t>1207</t>
  </si>
  <si>
    <t>01296</t>
  </si>
  <si>
    <t>01656</t>
  </si>
  <si>
    <t>CENTRO</t>
  </si>
  <si>
    <t>00938</t>
  </si>
  <si>
    <t>1362</t>
  </si>
  <si>
    <t>01140</t>
  </si>
  <si>
    <t>00939</t>
  </si>
  <si>
    <t>1233</t>
  </si>
  <si>
    <t>EL CAJON</t>
  </si>
  <si>
    <t>CRISTHIAN PICADO HIDALGO</t>
  </si>
  <si>
    <t>01611</t>
  </si>
  <si>
    <t>00940</t>
  </si>
  <si>
    <t>1173</t>
  </si>
  <si>
    <t>1354</t>
  </si>
  <si>
    <t>00942</t>
  </si>
  <si>
    <t>1367</t>
  </si>
  <si>
    <t>CALLE SAN MIGUEL</t>
  </si>
  <si>
    <t>01687</t>
  </si>
  <si>
    <t>TORO AMARILLO</t>
  </si>
  <si>
    <t>1372</t>
  </si>
  <si>
    <t>01879</t>
  </si>
  <si>
    <t>01738</t>
  </si>
  <si>
    <t>00945</t>
  </si>
  <si>
    <t>1272</t>
  </si>
  <si>
    <t>01612</t>
  </si>
  <si>
    <t>1301</t>
  </si>
  <si>
    <t>01012</t>
  </si>
  <si>
    <t>00947</t>
  </si>
  <si>
    <t>1307</t>
  </si>
  <si>
    <t>LA CUEVA</t>
  </si>
  <si>
    <t>SAN ANTONIO LA CUEVA</t>
  </si>
  <si>
    <t>01990</t>
  </si>
  <si>
    <t>1326</t>
  </si>
  <si>
    <t>01301</t>
  </si>
  <si>
    <t>1302</t>
  </si>
  <si>
    <t>CANDELARIA</t>
  </si>
  <si>
    <t>00950</t>
  </si>
  <si>
    <t>1341</t>
  </si>
  <si>
    <t>PALMITOS</t>
  </si>
  <si>
    <t>1348</t>
  </si>
  <si>
    <t>00952</t>
  </si>
  <si>
    <t>1356</t>
  </si>
  <si>
    <t>01303</t>
  </si>
  <si>
    <t>00953</t>
  </si>
  <si>
    <t>1363</t>
  </si>
  <si>
    <t>01033</t>
  </si>
  <si>
    <t>00954</t>
  </si>
  <si>
    <t>1245</t>
  </si>
  <si>
    <t>1347</t>
  </si>
  <si>
    <t>SAN JUANILLO</t>
  </si>
  <si>
    <t>1358</t>
  </si>
  <si>
    <t>SANTIAGO CRESPO CALVO</t>
  </si>
  <si>
    <t>1319</t>
  </si>
  <si>
    <t>01880</t>
  </si>
  <si>
    <t>1325</t>
  </si>
  <si>
    <t>LOS ROBLES</t>
  </si>
  <si>
    <t>1332</t>
  </si>
  <si>
    <t>MIGUEL CARBALLO CORRALES</t>
  </si>
  <si>
    <t>01302</t>
  </si>
  <si>
    <t>1256</t>
  </si>
  <si>
    <t>LA COCALECA</t>
  </si>
  <si>
    <t>01304</t>
  </si>
  <si>
    <t>01001</t>
  </si>
  <si>
    <t>1364</t>
  </si>
  <si>
    <t>SANTA MARGARITA</t>
  </si>
  <si>
    <t>01751</t>
  </si>
  <si>
    <t>02336</t>
  </si>
  <si>
    <t>00964</t>
  </si>
  <si>
    <t>1370</t>
  </si>
  <si>
    <t>01613</t>
  </si>
  <si>
    <t>00965</t>
  </si>
  <si>
    <t>1285</t>
  </si>
  <si>
    <t>01098</t>
  </si>
  <si>
    <t>00966</t>
  </si>
  <si>
    <t>1271</t>
  </si>
  <si>
    <t>01010</t>
  </si>
  <si>
    <t>00967</t>
  </si>
  <si>
    <t>1315</t>
  </si>
  <si>
    <t>SAN MIGUEL OESTE</t>
  </si>
  <si>
    <t>01305</t>
  </si>
  <si>
    <t>01689</t>
  </si>
  <si>
    <t>1345</t>
  </si>
  <si>
    <t>01007</t>
  </si>
  <si>
    <t>1270</t>
  </si>
  <si>
    <t>CALLE VARGAS</t>
  </si>
  <si>
    <t>00970</t>
  </si>
  <si>
    <t>1299</t>
  </si>
  <si>
    <t>1324</t>
  </si>
  <si>
    <t>01881</t>
  </si>
  <si>
    <t>01918</t>
  </si>
  <si>
    <t>1303</t>
  </si>
  <si>
    <t>ESQUIPULAS</t>
  </si>
  <si>
    <t>01002</t>
  </si>
  <si>
    <t>00973</t>
  </si>
  <si>
    <t>1349</t>
  </si>
  <si>
    <t>DR. RICARDO MORENO CAÑAS</t>
  </si>
  <si>
    <t>01009</t>
  </si>
  <si>
    <t>00974</t>
  </si>
  <si>
    <t>1351</t>
  </si>
  <si>
    <t>PABLO ALVARADO VARGAS</t>
  </si>
  <si>
    <t>01008</t>
  </si>
  <si>
    <t>00975</t>
  </si>
  <si>
    <t>1365</t>
  </si>
  <si>
    <t>00976</t>
  </si>
  <si>
    <t>1288</t>
  </si>
  <si>
    <t>LA GRANJA</t>
  </si>
  <si>
    <t>00977</t>
  </si>
  <si>
    <t>1296</t>
  </si>
  <si>
    <t>00978</t>
  </si>
  <si>
    <t>00979</t>
  </si>
  <si>
    <t>1260</t>
  </si>
  <si>
    <t>01614</t>
  </si>
  <si>
    <t>00980</t>
  </si>
  <si>
    <t>1248</t>
  </si>
  <si>
    <t>BAJO TAPEZCO</t>
  </si>
  <si>
    <t>01307</t>
  </si>
  <si>
    <t>01507</t>
  </si>
  <si>
    <t>1255</t>
  </si>
  <si>
    <t>ARNULFO ARIAS MADRID</t>
  </si>
  <si>
    <t>TAPEZCO</t>
  </si>
  <si>
    <t>00982</t>
  </si>
  <si>
    <t>1290</t>
  </si>
  <si>
    <t>FREDDY GAMBOA ARAYA</t>
  </si>
  <si>
    <t>01310</t>
  </si>
  <si>
    <t>00983</t>
  </si>
  <si>
    <t>1294</t>
  </si>
  <si>
    <t>EIDA VARGAS CARRANZA</t>
  </si>
  <si>
    <t>01311</t>
  </si>
  <si>
    <t>00984</t>
  </si>
  <si>
    <t>1305</t>
  </si>
  <si>
    <t>LA BRISA</t>
  </si>
  <si>
    <t>01100</t>
  </si>
  <si>
    <t>00985</t>
  </si>
  <si>
    <t>1314</t>
  </si>
  <si>
    <t>LA PICADA</t>
  </si>
  <si>
    <t>NUBIA ARRIETA ARAYA</t>
  </si>
  <si>
    <t>01142</t>
  </si>
  <si>
    <t>01512</t>
  </si>
  <si>
    <t>00986</t>
  </si>
  <si>
    <t>1322</t>
  </si>
  <si>
    <t>01099</t>
  </si>
  <si>
    <t>01144</t>
  </si>
  <si>
    <t>1340</t>
  </si>
  <si>
    <t>SALUSTIO CAMACHO MUÑOZ</t>
  </si>
  <si>
    <t>01143</t>
  </si>
  <si>
    <t>1339</t>
  </si>
  <si>
    <t>OTILIO ULATE BLANCO</t>
  </si>
  <si>
    <t>1263</t>
  </si>
  <si>
    <t>01616</t>
  </si>
  <si>
    <t>00990</t>
  </si>
  <si>
    <t>00991</t>
  </si>
  <si>
    <t>1300</t>
  </si>
  <si>
    <t>SAN JUAN DE LAJAS</t>
  </si>
  <si>
    <t>02944</t>
  </si>
  <si>
    <t>01742</t>
  </si>
  <si>
    <t>1368</t>
  </si>
  <si>
    <t>01615</t>
  </si>
  <si>
    <t>01514</t>
  </si>
  <si>
    <t>1398</t>
  </si>
  <si>
    <t>VENECIA</t>
  </si>
  <si>
    <t>LOS NEGRITOS</t>
  </si>
  <si>
    <t>01685</t>
  </si>
  <si>
    <t>1445</t>
  </si>
  <si>
    <t>02091</t>
  </si>
  <si>
    <t>1467</t>
  </si>
  <si>
    <t>CARIBLANCO</t>
  </si>
  <si>
    <t>01548</t>
  </si>
  <si>
    <t>1563</t>
  </si>
  <si>
    <t>1582</t>
  </si>
  <si>
    <t>JUAN FELIX ESTRADA</t>
  </si>
  <si>
    <t>MARSELLA</t>
  </si>
  <si>
    <t>1 KM AL SUR DE LA ENTRADA A MARSELLA</t>
  </si>
  <si>
    <t>01370</t>
  </si>
  <si>
    <t>1613</t>
  </si>
  <si>
    <t>RIO CUARTO</t>
  </si>
  <si>
    <t>01549</t>
  </si>
  <si>
    <t>1615</t>
  </si>
  <si>
    <t>PUEBLO VIEJO</t>
  </si>
  <si>
    <t>01550</t>
  </si>
  <si>
    <t>02113</t>
  </si>
  <si>
    <t>1617</t>
  </si>
  <si>
    <t>LUIS DEMETRIO TINOCO</t>
  </si>
  <si>
    <t>CONTIGUO A LA SUCURSAL DEL BANCO NACIONAL</t>
  </si>
  <si>
    <t>UJARRAS</t>
  </si>
  <si>
    <t>01005</t>
  </si>
  <si>
    <t>1682</t>
  </si>
  <si>
    <t>01686</t>
  </si>
  <si>
    <t>1671</t>
  </si>
  <si>
    <t>JOSE MARIA VARGAS ARIAS</t>
  </si>
  <si>
    <t>EMILCE MORA PORTUGUEZ</t>
  </si>
  <si>
    <t>1429</t>
  </si>
  <si>
    <t>MARIA ELENA GAMBOA ZUÑIGA</t>
  </si>
  <si>
    <t>02112</t>
  </si>
  <si>
    <t>1656</t>
  </si>
  <si>
    <t>1488</t>
  </si>
  <si>
    <t>COLONIA TORO AMARILLO</t>
  </si>
  <si>
    <t>02713</t>
  </si>
  <si>
    <t>01011</t>
  </si>
  <si>
    <t>1546</t>
  </si>
  <si>
    <t>LA FLOR</t>
  </si>
  <si>
    <t>03186</t>
  </si>
  <si>
    <t>01014</t>
  </si>
  <si>
    <t>1518</t>
  </si>
  <si>
    <t>MARITZA GONZALEZ ALVAREZ</t>
  </si>
  <si>
    <t>01945</t>
  </si>
  <si>
    <t>01015</t>
  </si>
  <si>
    <t>1385</t>
  </si>
  <si>
    <t>PENJAMO</t>
  </si>
  <si>
    <t>02094</t>
  </si>
  <si>
    <t>01016</t>
  </si>
  <si>
    <t>1507</t>
  </si>
  <si>
    <t>CUESTILLAS</t>
  </si>
  <si>
    <t>01017</t>
  </si>
  <si>
    <t>1522</t>
  </si>
  <si>
    <t>PEJE VIEJO</t>
  </si>
  <si>
    <t>02196</t>
  </si>
  <si>
    <t>01018</t>
  </si>
  <si>
    <t>1523</t>
  </si>
  <si>
    <t>01019</t>
  </si>
  <si>
    <t>1541</t>
  </si>
  <si>
    <t>JUAN MANSO ESTEVEZ</t>
  </si>
  <si>
    <t>MUELLE</t>
  </si>
  <si>
    <t>01205</t>
  </si>
  <si>
    <t>01020</t>
  </si>
  <si>
    <t>1542</t>
  </si>
  <si>
    <t>QUEBRADA AZUL</t>
  </si>
  <si>
    <t>200 NORTE DEL INGENIO QUEBRADA AZUL</t>
  </si>
  <si>
    <t>01690</t>
  </si>
  <si>
    <t>01021</t>
  </si>
  <si>
    <t>1635</t>
  </si>
  <si>
    <t>01746</t>
  </si>
  <si>
    <t>01022</t>
  </si>
  <si>
    <t>1650</t>
  </si>
  <si>
    <t>REPUBLICA DE ITALIA</t>
  </si>
  <si>
    <t>SANTA CLARA</t>
  </si>
  <si>
    <t>02122</t>
  </si>
  <si>
    <t>1555</t>
  </si>
  <si>
    <t>LA TIGRA</t>
  </si>
  <si>
    <t>DIAGONAL A LA IGLESIA CATOLICA DE LA TIGRA</t>
  </si>
  <si>
    <t>01373</t>
  </si>
  <si>
    <t>01024</t>
  </si>
  <si>
    <t>1654</t>
  </si>
  <si>
    <t>02096</t>
  </si>
  <si>
    <t>01025</t>
  </si>
  <si>
    <t>1601</t>
  </si>
  <si>
    <t>PLATANAR</t>
  </si>
  <si>
    <t>CONTIGUO AL EBAIS</t>
  </si>
  <si>
    <t>01522</t>
  </si>
  <si>
    <t>02121</t>
  </si>
  <si>
    <t>01026</t>
  </si>
  <si>
    <t>1632</t>
  </si>
  <si>
    <t>01745</t>
  </si>
  <si>
    <t>01027</t>
  </si>
  <si>
    <t>1544</t>
  </si>
  <si>
    <t>02847</t>
  </si>
  <si>
    <t>01028</t>
  </si>
  <si>
    <t>1565</t>
  </si>
  <si>
    <t>LA VEGA</t>
  </si>
  <si>
    <t>01029</t>
  </si>
  <si>
    <t>1618</t>
  </si>
  <si>
    <t>01386</t>
  </si>
  <si>
    <t>01030</t>
  </si>
  <si>
    <t>1695</t>
  </si>
  <si>
    <t>FRENTE AL REDONDEL DE TOROS</t>
  </si>
  <si>
    <t>01693</t>
  </si>
  <si>
    <t>01031</t>
  </si>
  <si>
    <t>1468</t>
  </si>
  <si>
    <t>CARLOS MAROTO QUIROS</t>
  </si>
  <si>
    <t>01032</t>
  </si>
  <si>
    <t>1520</t>
  </si>
  <si>
    <t>EL MOLINO</t>
  </si>
  <si>
    <t>02715</t>
  </si>
  <si>
    <t>01034</t>
  </si>
  <si>
    <t>01035</t>
  </si>
  <si>
    <t>1608</t>
  </si>
  <si>
    <t>PUENTE CASA</t>
  </si>
  <si>
    <t>02492</t>
  </si>
  <si>
    <t>1627</t>
  </si>
  <si>
    <t>01692</t>
  </si>
  <si>
    <t>1657</t>
  </si>
  <si>
    <t>01950</t>
  </si>
  <si>
    <t>02194</t>
  </si>
  <si>
    <t>1676</t>
  </si>
  <si>
    <t>LA ALTURA</t>
  </si>
  <si>
    <t>02080</t>
  </si>
  <si>
    <t>1421</t>
  </si>
  <si>
    <t>QUESADA</t>
  </si>
  <si>
    <t>1444</t>
  </si>
  <si>
    <t>BUENAVISTA</t>
  </si>
  <si>
    <t>02849</t>
  </si>
  <si>
    <t>1496</t>
  </si>
  <si>
    <t>COSTADO SUR DEL EBAIS DE CONCEPCION</t>
  </si>
  <si>
    <t>01088</t>
  </si>
  <si>
    <t>1512</t>
  </si>
  <si>
    <t>02717</t>
  </si>
  <si>
    <t>1513</t>
  </si>
  <si>
    <t>1533</t>
  </si>
  <si>
    <t>SUCRE</t>
  </si>
  <si>
    <t>1568</t>
  </si>
  <si>
    <t>01089</t>
  </si>
  <si>
    <t>1630</t>
  </si>
  <si>
    <t>01557</t>
  </si>
  <si>
    <t>1636</t>
  </si>
  <si>
    <t>02012</t>
  </si>
  <si>
    <t>1396</t>
  </si>
  <si>
    <t>02853</t>
  </si>
  <si>
    <t>1712</t>
  </si>
  <si>
    <t>LA TESALIA</t>
  </si>
  <si>
    <t>TESALIA</t>
  </si>
  <si>
    <t>02848</t>
  </si>
  <si>
    <t>02564</t>
  </si>
  <si>
    <t>01052</t>
  </si>
  <si>
    <t>1606</t>
  </si>
  <si>
    <t>PORVENIR</t>
  </si>
  <si>
    <t>01351</t>
  </si>
  <si>
    <t>1505</t>
  </si>
  <si>
    <t>CIUDAD QUESADA</t>
  </si>
  <si>
    <t>CONTIGUO A LA DIRECCION REGIONAL</t>
  </si>
  <si>
    <t>1639</t>
  </si>
  <si>
    <t>01055</t>
  </si>
  <si>
    <t>1540</t>
  </si>
  <si>
    <t>JUAN CHAVES ROJAS</t>
  </si>
  <si>
    <t>01056</t>
  </si>
  <si>
    <t>1715</t>
  </si>
  <si>
    <t>02850</t>
  </si>
  <si>
    <t>1539</t>
  </si>
  <si>
    <t>1648</t>
  </si>
  <si>
    <t>02995</t>
  </si>
  <si>
    <t>01060</t>
  </si>
  <si>
    <t>1378</t>
  </si>
  <si>
    <t>MONTECRISTO</t>
  </si>
  <si>
    <t>AGUAS ZARCAS</t>
  </si>
  <si>
    <t>02100</t>
  </si>
  <si>
    <t>02533</t>
  </si>
  <si>
    <t>1472</t>
  </si>
  <si>
    <t>CERRO CORTES</t>
  </si>
  <si>
    <t>1510</t>
  </si>
  <si>
    <t>PITALITO SUR</t>
  </si>
  <si>
    <t>PITALITO</t>
  </si>
  <si>
    <t>02098</t>
  </si>
  <si>
    <t>01063</t>
  </si>
  <si>
    <t>1552</t>
  </si>
  <si>
    <t>LA PALMERA</t>
  </si>
  <si>
    <t>PALMERA</t>
  </si>
  <si>
    <t>01354</t>
  </si>
  <si>
    <t>01378</t>
  </si>
  <si>
    <t>1501</t>
  </si>
  <si>
    <t>03286</t>
  </si>
  <si>
    <t>1532</t>
  </si>
  <si>
    <t>ARISTIDES ROMAIN</t>
  </si>
  <si>
    <t>03264</t>
  </si>
  <si>
    <t>1579</t>
  </si>
  <si>
    <t>01453</t>
  </si>
  <si>
    <t>1604</t>
  </si>
  <si>
    <t>03259</t>
  </si>
  <si>
    <t>1628</t>
  </si>
  <si>
    <t>01357</t>
  </si>
  <si>
    <t>01820</t>
  </si>
  <si>
    <t>VASCONIA</t>
  </si>
  <si>
    <t>1665</t>
  </si>
  <si>
    <t>01362</t>
  </si>
  <si>
    <t>01377</t>
  </si>
  <si>
    <t>1388</t>
  </si>
  <si>
    <t>MARIO SALAZAR MORA</t>
  </si>
  <si>
    <t>1379</t>
  </si>
  <si>
    <t>ABELARDO ROJAS QUESADA</t>
  </si>
  <si>
    <t>LA MARINA</t>
  </si>
  <si>
    <t>02994</t>
  </si>
  <si>
    <t>01376</t>
  </si>
  <si>
    <t>1391</t>
  </si>
  <si>
    <t>LAS PARCELAS</t>
  </si>
  <si>
    <t>1397</t>
  </si>
  <si>
    <t>ANA JANCY ACUÑA MURILLO</t>
  </si>
  <si>
    <t>01077</t>
  </si>
  <si>
    <t>1566</t>
  </si>
  <si>
    <t>JOSE RODRIGUEZ MARTINEZ</t>
  </si>
  <si>
    <t>01078</t>
  </si>
  <si>
    <t>1581</t>
  </si>
  <si>
    <t>LOS LLANOS</t>
  </si>
  <si>
    <t>01355</t>
  </si>
  <si>
    <t>01819</t>
  </si>
  <si>
    <t>01079</t>
  </si>
  <si>
    <t>1607</t>
  </si>
  <si>
    <t>02099</t>
  </si>
  <si>
    <t>01080</t>
  </si>
  <si>
    <t>1652</t>
  </si>
  <si>
    <t>SANTA FE</t>
  </si>
  <si>
    <t>01358</t>
  </si>
  <si>
    <t>01081</t>
  </si>
  <si>
    <t>1709</t>
  </si>
  <si>
    <t>1405</t>
  </si>
  <si>
    <t>PITAL</t>
  </si>
  <si>
    <t>01524</t>
  </si>
  <si>
    <t>1419</t>
  </si>
  <si>
    <t>02349</t>
  </si>
  <si>
    <t>1432</t>
  </si>
  <si>
    <t>EL JARDIN</t>
  </si>
  <si>
    <t>LA TRINCHERA</t>
  </si>
  <si>
    <t>01702</t>
  </si>
  <si>
    <t>1484</t>
  </si>
  <si>
    <t>EL ENCANTO</t>
  </si>
  <si>
    <t>SADY SOLORZANO SALAZAR</t>
  </si>
  <si>
    <t>02076</t>
  </si>
  <si>
    <t>1527</t>
  </si>
  <si>
    <t>EL SAINO</t>
  </si>
  <si>
    <t>01368</t>
  </si>
  <si>
    <t>1528</t>
  </si>
  <si>
    <t>1554</t>
  </si>
  <si>
    <t>LA TABLA</t>
  </si>
  <si>
    <t>1558</t>
  </si>
  <si>
    <t>BOCA TAPADA</t>
  </si>
  <si>
    <t>03002</t>
  </si>
  <si>
    <t>1658</t>
  </si>
  <si>
    <t>02092</t>
  </si>
  <si>
    <t>1660</t>
  </si>
  <si>
    <t>02093</t>
  </si>
  <si>
    <t>1662</t>
  </si>
  <si>
    <t>SANTA ISABEL</t>
  </si>
  <si>
    <t>MARIO CAMBRONERO BADILLA</t>
  </si>
  <si>
    <t>01817</t>
  </si>
  <si>
    <t>01094</t>
  </si>
  <si>
    <t>QUEBRADA GRANDE</t>
  </si>
  <si>
    <t>01095</t>
  </si>
  <si>
    <t>1672</t>
  </si>
  <si>
    <t>COSTADO OESTE DE LA PLAZA</t>
  </si>
  <si>
    <t>01822</t>
  </si>
  <si>
    <t>01096</t>
  </si>
  <si>
    <t>1612</t>
  </si>
  <si>
    <t>ESTERITO</t>
  </si>
  <si>
    <t>01398</t>
  </si>
  <si>
    <t>1521</t>
  </si>
  <si>
    <t>EL PALMAR</t>
  </si>
  <si>
    <t>02494</t>
  </si>
  <si>
    <t>2608</t>
  </si>
  <si>
    <t>MONSEÑOR MORERA VEGA</t>
  </si>
  <si>
    <t>TILARAN</t>
  </si>
  <si>
    <t>02684</t>
  </si>
  <si>
    <t>1600</t>
  </si>
  <si>
    <t>GONZALO MONGE BERMUDEZ</t>
  </si>
  <si>
    <t>CONTIGUO AL COLEGIO DE PITAL</t>
  </si>
  <si>
    <t>LA PRADERA</t>
  </si>
  <si>
    <t>1551</t>
  </si>
  <si>
    <t>DENIS CAMPOS BARRANTES</t>
  </si>
  <si>
    <t>02075</t>
  </si>
  <si>
    <t>1663</t>
  </si>
  <si>
    <t>1688</t>
  </si>
  <si>
    <t>PUERTO ESCONDIDO</t>
  </si>
  <si>
    <t>01372</t>
  </si>
  <si>
    <t>1406</t>
  </si>
  <si>
    <t>FORTUNA</t>
  </si>
  <si>
    <t>1526</t>
  </si>
  <si>
    <t>EL TANQUE</t>
  </si>
  <si>
    <t>MILAGRO VALVERDE ZUÑIGA</t>
  </si>
  <si>
    <t>01711</t>
  </si>
  <si>
    <t>1376</t>
  </si>
  <si>
    <t>LA PERLA</t>
  </si>
  <si>
    <t>01744</t>
  </si>
  <si>
    <t>1489</t>
  </si>
  <si>
    <t>02077</t>
  </si>
  <si>
    <t>1492</t>
  </si>
  <si>
    <t>02331</t>
  </si>
  <si>
    <t>01113</t>
  </si>
  <si>
    <t>1497</t>
  </si>
  <si>
    <t>SONAFLUCA</t>
  </si>
  <si>
    <t>01558</t>
  </si>
  <si>
    <t>01114</t>
  </si>
  <si>
    <t>1490</t>
  </si>
  <si>
    <t>COSTADO OESTE DE LA IGLESIA CATOLICA</t>
  </si>
  <si>
    <t>01979</t>
  </si>
  <si>
    <t>1545</t>
  </si>
  <si>
    <t>CHACHAGUA</t>
  </si>
  <si>
    <t>DIAGONAL AL TEMPLO CATOLICO</t>
  </si>
  <si>
    <t>1616</t>
  </si>
  <si>
    <t>EL BOSQUE</t>
  </si>
  <si>
    <t>02854</t>
  </si>
  <si>
    <t>01118</t>
  </si>
  <si>
    <t>1631</t>
  </si>
  <si>
    <t>HERNAN KOSCHNY CASCANTE</t>
  </si>
  <si>
    <t>MAGALY VARGAS BONILLA</t>
  </si>
  <si>
    <t>03212</t>
  </si>
  <si>
    <t>01119</t>
  </si>
  <si>
    <t>1634</t>
  </si>
  <si>
    <t>01717</t>
  </si>
  <si>
    <t>1675</t>
  </si>
  <si>
    <t>TRES ESQUINAS</t>
  </si>
  <si>
    <t>02354</t>
  </si>
  <si>
    <t>1689</t>
  </si>
  <si>
    <t>02356</t>
  </si>
  <si>
    <t>1661</t>
  </si>
  <si>
    <t>02079</t>
  </si>
  <si>
    <t>01123</t>
  </si>
  <si>
    <t>01124</t>
  </si>
  <si>
    <t>1548</t>
  </si>
  <si>
    <t>1593</t>
  </si>
  <si>
    <t>FINCA ZETA TRECE</t>
  </si>
  <si>
    <t>ZETA TRECE</t>
  </si>
  <si>
    <t>JUAN CARLOS MORA SALAS</t>
  </si>
  <si>
    <t>01131</t>
  </si>
  <si>
    <t>1626</t>
  </si>
  <si>
    <t>02078</t>
  </si>
  <si>
    <t>01135</t>
  </si>
  <si>
    <t>1698</t>
  </si>
  <si>
    <t>01743</t>
  </si>
  <si>
    <t>02536</t>
  </si>
  <si>
    <t>01136</t>
  </si>
  <si>
    <t>1377</t>
  </si>
  <si>
    <t>EL CASTILLO</t>
  </si>
  <si>
    <t>02718</t>
  </si>
  <si>
    <t>01137</t>
  </si>
  <si>
    <t>1438</t>
  </si>
  <si>
    <t>JUAN RAFAEL CHACON CASTRO</t>
  </si>
  <si>
    <t>BOCA DE ARENAL</t>
  </si>
  <si>
    <t>1704</t>
  </si>
  <si>
    <t>SAN DIEGO</t>
  </si>
  <si>
    <t>03146</t>
  </si>
  <si>
    <t>1718</t>
  </si>
  <si>
    <t>TERRON COLORADO</t>
  </si>
  <si>
    <t>01718</t>
  </si>
  <si>
    <t>1517</t>
  </si>
  <si>
    <t>02357</t>
  </si>
  <si>
    <t>02339</t>
  </si>
  <si>
    <t>1694</t>
  </si>
  <si>
    <t>03114</t>
  </si>
  <si>
    <t>1700</t>
  </si>
  <si>
    <t>SAN JOAQUIN</t>
  </si>
  <si>
    <t>01400</t>
  </si>
  <si>
    <t>1459</t>
  </si>
  <si>
    <t>01559</t>
  </si>
  <si>
    <t>01145</t>
  </si>
  <si>
    <t>01147</t>
  </si>
  <si>
    <t>COCOBOLO</t>
  </si>
  <si>
    <t>01148</t>
  </si>
  <si>
    <t>1487</t>
  </si>
  <si>
    <t>LOS ALMENDROS</t>
  </si>
  <si>
    <t>02785</t>
  </si>
  <si>
    <t>02234</t>
  </si>
  <si>
    <t>01149</t>
  </si>
  <si>
    <t>1499</t>
  </si>
  <si>
    <t>GERMAN ROJAS ARAYA</t>
  </si>
  <si>
    <t>03148</t>
  </si>
  <si>
    <t>01150</t>
  </si>
  <si>
    <t>SAN ANDRES</t>
  </si>
  <si>
    <t>01152</t>
  </si>
  <si>
    <t>02231</t>
  </si>
  <si>
    <t>01154</t>
  </si>
  <si>
    <t>1644</t>
  </si>
  <si>
    <t>SAN PEDRO DE CUTRIS</t>
  </si>
  <si>
    <t>15 KM AL NORTE DEL INGENIO DE CUTRIS</t>
  </si>
  <si>
    <t>02855</t>
  </si>
  <si>
    <t>02232</t>
  </si>
  <si>
    <t>1629</t>
  </si>
  <si>
    <t>02081</t>
  </si>
  <si>
    <t>3374</t>
  </si>
  <si>
    <t>PALACIOS</t>
  </si>
  <si>
    <t>MATINA</t>
  </si>
  <si>
    <t>15 MILLAS</t>
  </si>
  <si>
    <t>01966</t>
  </si>
  <si>
    <t>SAN FERNANDO</t>
  </si>
  <si>
    <t>1708</t>
  </si>
  <si>
    <t>COSTADO ESTE DE LA PLAZA DE FUTBOL</t>
  </si>
  <si>
    <t>03001</t>
  </si>
  <si>
    <t>1714</t>
  </si>
  <si>
    <t>KOOPER MUELLE</t>
  </si>
  <si>
    <t>03100</t>
  </si>
  <si>
    <t>1375</t>
  </si>
  <si>
    <t>01402</t>
  </si>
  <si>
    <t>1399</t>
  </si>
  <si>
    <t>COOPEVEGA</t>
  </si>
  <si>
    <t>01412</t>
  </si>
  <si>
    <t>01165</t>
  </si>
  <si>
    <t>03103</t>
  </si>
  <si>
    <t>1448</t>
  </si>
  <si>
    <t>ACAPULCO</t>
  </si>
  <si>
    <t>COSTADO NORTE DE LA PLAZA DE FUTBOL</t>
  </si>
  <si>
    <t>01523</t>
  </si>
  <si>
    <t>1722</t>
  </si>
  <si>
    <t>01403</t>
  </si>
  <si>
    <t>1503</t>
  </si>
  <si>
    <t>FRENTE A LA PULPERIA EL CRUCE</t>
  </si>
  <si>
    <t>02359</t>
  </si>
  <si>
    <t>01169</t>
  </si>
  <si>
    <t>1571</t>
  </si>
  <si>
    <t>1493</t>
  </si>
  <si>
    <t>EL CONCHO</t>
  </si>
  <si>
    <t>03183</t>
  </si>
  <si>
    <t>1560</t>
  </si>
  <si>
    <t>BANDERAS</t>
  </si>
  <si>
    <t>03000</t>
  </si>
  <si>
    <t>1723</t>
  </si>
  <si>
    <t>SANTA MARIA</t>
  </si>
  <si>
    <t>01404</t>
  </si>
  <si>
    <t>02244</t>
  </si>
  <si>
    <t>01174</t>
  </si>
  <si>
    <t>1664</t>
  </si>
  <si>
    <t>01175</t>
  </si>
  <si>
    <t>1387</t>
  </si>
  <si>
    <t>TRES Y TRES</t>
  </si>
  <si>
    <t>02082</t>
  </si>
  <si>
    <t>01176</t>
  </si>
  <si>
    <t>02534</t>
  </si>
  <si>
    <t>01177</t>
  </si>
  <si>
    <t>02535</t>
  </si>
  <si>
    <t>01179</t>
  </si>
  <si>
    <t>1594</t>
  </si>
  <si>
    <t>LLANO VERDE</t>
  </si>
  <si>
    <t>03157</t>
  </si>
  <si>
    <t>01180</t>
  </si>
  <si>
    <t>1434</t>
  </si>
  <si>
    <t>SAN VITO</t>
  </si>
  <si>
    <t>1463</t>
  </si>
  <si>
    <t>CENTRO EL CAMPO DE POCOSOL</t>
  </si>
  <si>
    <t>03101</t>
  </si>
  <si>
    <t>RANCHO QUEMADO</t>
  </si>
  <si>
    <t>PARAISO</t>
  </si>
  <si>
    <t>1485</t>
  </si>
  <si>
    <t>MAJAGUA</t>
  </si>
  <si>
    <t>02856</t>
  </si>
  <si>
    <t>02239</t>
  </si>
  <si>
    <t>LA ALDEA</t>
  </si>
  <si>
    <t>01192</t>
  </si>
  <si>
    <t>3413</t>
  </si>
  <si>
    <t>LOS LIRIOS</t>
  </si>
  <si>
    <t>01194</t>
  </si>
  <si>
    <t>1470</t>
  </si>
  <si>
    <t>EL PLOMO</t>
  </si>
  <si>
    <t>02786</t>
  </si>
  <si>
    <t>01196</t>
  </si>
  <si>
    <t>01197</t>
  </si>
  <si>
    <t>01198</t>
  </si>
  <si>
    <t>1573</t>
  </si>
  <si>
    <t>03115</t>
  </si>
  <si>
    <t>01199</t>
  </si>
  <si>
    <t>01200</t>
  </si>
  <si>
    <t>01201</t>
  </si>
  <si>
    <t>01202</t>
  </si>
  <si>
    <t>1452</t>
  </si>
  <si>
    <t>LEONIDAS SEQUEIRA DUARTE</t>
  </si>
  <si>
    <t>CAÑO NEGRO</t>
  </si>
  <si>
    <t>01719</t>
  </si>
  <si>
    <t>02464</t>
  </si>
  <si>
    <t>01203</t>
  </si>
  <si>
    <t>1506</t>
  </si>
  <si>
    <t>01411</t>
  </si>
  <si>
    <t>01672</t>
  </si>
  <si>
    <t>1561</t>
  </si>
  <si>
    <t>COQUITAL</t>
  </si>
  <si>
    <t>02719</t>
  </si>
  <si>
    <t>1590</t>
  </si>
  <si>
    <t>EL CRUCE</t>
  </si>
  <si>
    <t>02846</t>
  </si>
  <si>
    <t>01206</t>
  </si>
  <si>
    <t>1602</t>
  </si>
  <si>
    <t>01409</t>
  </si>
  <si>
    <t>01207</t>
  </si>
  <si>
    <t>1673</t>
  </si>
  <si>
    <t>01958</t>
  </si>
  <si>
    <t>1583</t>
  </si>
  <si>
    <t>MEDIO QUESO</t>
  </si>
  <si>
    <t>02495</t>
  </si>
  <si>
    <t>1610</t>
  </si>
  <si>
    <t>PUNTA CORTES</t>
  </si>
  <si>
    <t>03263</t>
  </si>
  <si>
    <t>1693</t>
  </si>
  <si>
    <t>EL PARQUE</t>
  </si>
  <si>
    <t>02566</t>
  </si>
  <si>
    <t>01212</t>
  </si>
  <si>
    <t>EL RECREO</t>
  </si>
  <si>
    <t>01213</t>
  </si>
  <si>
    <t>1640</t>
  </si>
  <si>
    <t>LAS CUACAS</t>
  </si>
  <si>
    <t>14 KM OESTE DE LA ENTRADA DEL PARQUE</t>
  </si>
  <si>
    <t>02788</t>
  </si>
  <si>
    <t>01214</t>
  </si>
  <si>
    <t>01215</t>
  </si>
  <si>
    <t>01216</t>
  </si>
  <si>
    <t>LA PRIMAVERA</t>
  </si>
  <si>
    <t>1411</t>
  </si>
  <si>
    <t>HERNANDEZ</t>
  </si>
  <si>
    <t>2 KM CARRETERA A MEDIO QUESO</t>
  </si>
  <si>
    <t>03260</t>
  </si>
  <si>
    <t>1425</t>
  </si>
  <si>
    <t>LA ESPAÑOLITA</t>
  </si>
  <si>
    <t>02998</t>
  </si>
  <si>
    <t>1578</t>
  </si>
  <si>
    <t>RICARDO VARGAS MURILLO</t>
  </si>
  <si>
    <t>FRENTE A CALLE 0 AVENIDA 7</t>
  </si>
  <si>
    <t>1519</t>
  </si>
  <si>
    <t>EL JOBO</t>
  </si>
  <si>
    <t>BERLIN</t>
  </si>
  <si>
    <t>01408</t>
  </si>
  <si>
    <t>01232</t>
  </si>
  <si>
    <t>01233</t>
  </si>
  <si>
    <t>1559</t>
  </si>
  <si>
    <t>EL PAVON</t>
  </si>
  <si>
    <t>01670</t>
  </si>
  <si>
    <t>01234</t>
  </si>
  <si>
    <t>1580</t>
  </si>
  <si>
    <t>LOS CORRALES</t>
  </si>
  <si>
    <t>03262</t>
  </si>
  <si>
    <t>01235</t>
  </si>
  <si>
    <t>1683</t>
  </si>
  <si>
    <t>02084</t>
  </si>
  <si>
    <t>01236</t>
  </si>
  <si>
    <t>02024</t>
  </si>
  <si>
    <t>01237</t>
  </si>
  <si>
    <t>01238</t>
  </si>
  <si>
    <t>1589</t>
  </si>
  <si>
    <t>MONTEALEGRE</t>
  </si>
  <si>
    <t>BETZABE REYES FLORES</t>
  </si>
  <si>
    <t>02083</t>
  </si>
  <si>
    <t>01239</t>
  </si>
  <si>
    <t>01240</t>
  </si>
  <si>
    <t>01241</t>
  </si>
  <si>
    <t>01244</t>
  </si>
  <si>
    <t>1678</t>
  </si>
  <si>
    <t>FRENTE AL EBAIS</t>
  </si>
  <si>
    <t>01535</t>
  </si>
  <si>
    <t>01675</t>
  </si>
  <si>
    <t>01245</t>
  </si>
  <si>
    <t>01673</t>
  </si>
  <si>
    <t>01246</t>
  </si>
  <si>
    <t>SANTA LUCIA</t>
  </si>
  <si>
    <t>01247</t>
  </si>
  <si>
    <t>1502</t>
  </si>
  <si>
    <t>EL COBANO</t>
  </si>
  <si>
    <t>COBANO</t>
  </si>
  <si>
    <t>DANILO PEREZ FAJARDO</t>
  </si>
  <si>
    <t>03102</t>
  </si>
  <si>
    <t>01248</t>
  </si>
  <si>
    <t>01249</t>
  </si>
  <si>
    <t>01250</t>
  </si>
  <si>
    <t>CONTIGUO A LA IGLESIA</t>
  </si>
  <si>
    <t>01251</t>
  </si>
  <si>
    <t>01254</t>
  </si>
  <si>
    <t>CHIMURRIA</t>
  </si>
  <si>
    <t>1550</t>
  </si>
  <si>
    <t>CENTRO SAN ANTONIO</t>
  </si>
  <si>
    <t>01671</t>
  </si>
  <si>
    <t>3801</t>
  </si>
  <si>
    <t>EL VALLE</t>
  </si>
  <si>
    <t>01829</t>
  </si>
  <si>
    <t>3802</t>
  </si>
  <si>
    <t>TUJANKIR</t>
  </si>
  <si>
    <t>01831</t>
  </si>
  <si>
    <t>01262</t>
  </si>
  <si>
    <t>3841</t>
  </si>
  <si>
    <t>LA KATIRA</t>
  </si>
  <si>
    <t>1543</t>
  </si>
  <si>
    <t>LA CABANGA</t>
  </si>
  <si>
    <t>01347</t>
  </si>
  <si>
    <t>01264</t>
  </si>
  <si>
    <t>1574</t>
  </si>
  <si>
    <t>RIO CELESTE</t>
  </si>
  <si>
    <t>02087</t>
  </si>
  <si>
    <t>02168</t>
  </si>
  <si>
    <t>01266</t>
  </si>
  <si>
    <t>1525</t>
  </si>
  <si>
    <t>EL SILENCIO</t>
  </si>
  <si>
    <t>02086</t>
  </si>
  <si>
    <t>01267</t>
  </si>
  <si>
    <t>3853</t>
  </si>
  <si>
    <t>GUAYABITO</t>
  </si>
  <si>
    <t>02866</t>
  </si>
  <si>
    <t>3915</t>
  </si>
  <si>
    <t>THIALES</t>
  </si>
  <si>
    <t>02176</t>
  </si>
  <si>
    <t>01932</t>
  </si>
  <si>
    <t>01274</t>
  </si>
  <si>
    <t>3428</t>
  </si>
  <si>
    <t>03289</t>
  </si>
  <si>
    <t>01275</t>
  </si>
  <si>
    <t>01277</t>
  </si>
  <si>
    <t>02561</t>
  </si>
  <si>
    <t>3634</t>
  </si>
  <si>
    <t>FINCA FORMOSA</t>
  </si>
  <si>
    <t>GUAPILES</t>
  </si>
  <si>
    <t>POCOCI</t>
  </si>
  <si>
    <t>CARIARI</t>
  </si>
  <si>
    <t>FORMOSA</t>
  </si>
  <si>
    <t>01280</t>
  </si>
  <si>
    <t>1591</t>
  </si>
  <si>
    <t>PALENQUE MARGARITA</t>
  </si>
  <si>
    <t>01348</t>
  </si>
  <si>
    <t>02487</t>
  </si>
  <si>
    <t>01281</t>
  </si>
  <si>
    <t>1659</t>
  </si>
  <si>
    <t>01282</t>
  </si>
  <si>
    <t>03288</t>
  </si>
  <si>
    <t>3824</t>
  </si>
  <si>
    <t>LLANO BONITO #1</t>
  </si>
  <si>
    <t>01833</t>
  </si>
  <si>
    <t>01285</t>
  </si>
  <si>
    <t>3906</t>
  </si>
  <si>
    <t>02175</t>
  </si>
  <si>
    <t>1529</t>
  </si>
  <si>
    <t>ENTRE RIOS</t>
  </si>
  <si>
    <t>VENADO</t>
  </si>
  <si>
    <t>01561</t>
  </si>
  <si>
    <t>1667</t>
  </si>
  <si>
    <t>DOMINGO VARGAS AGUILAR</t>
  </si>
  <si>
    <t>PUERTO VIEJO</t>
  </si>
  <si>
    <t>3614</t>
  </si>
  <si>
    <t>CASAS VERDES</t>
  </si>
  <si>
    <t>01758</t>
  </si>
  <si>
    <t>02390</t>
  </si>
  <si>
    <t>1668</t>
  </si>
  <si>
    <t>PALENQUE TONJIBE</t>
  </si>
  <si>
    <t>TONJIBE</t>
  </si>
  <si>
    <t>02088</t>
  </si>
  <si>
    <t>01297</t>
  </si>
  <si>
    <t>01299</t>
  </si>
  <si>
    <t>01300</t>
  </si>
  <si>
    <t>1703</t>
  </si>
  <si>
    <t>TIMACAR</t>
  </si>
  <si>
    <t>02089</t>
  </si>
  <si>
    <t>SABALITO</t>
  </si>
  <si>
    <t>1623</t>
  </si>
  <si>
    <t>02999</t>
  </si>
  <si>
    <t>VIENTO FRESCO</t>
  </si>
  <si>
    <t>1586</t>
  </si>
  <si>
    <t>01560</t>
  </si>
  <si>
    <t>01312</t>
  </si>
  <si>
    <t>01313</t>
  </si>
  <si>
    <t>1798</t>
  </si>
  <si>
    <t>02327</t>
  </si>
  <si>
    <t>01314</t>
  </si>
  <si>
    <t>1802</t>
  </si>
  <si>
    <t>01315</t>
  </si>
  <si>
    <t>1870</t>
  </si>
  <si>
    <t>01537</t>
  </si>
  <si>
    <t>01316</t>
  </si>
  <si>
    <t>1877</t>
  </si>
  <si>
    <t>02645</t>
  </si>
  <si>
    <t>01317</t>
  </si>
  <si>
    <t>1888</t>
  </si>
  <si>
    <t>01791</t>
  </si>
  <si>
    <t>01318</t>
  </si>
  <si>
    <t>1881</t>
  </si>
  <si>
    <t>01319</t>
  </si>
  <si>
    <t>1882</t>
  </si>
  <si>
    <t>01320</t>
  </si>
  <si>
    <t>1757</t>
  </si>
  <si>
    <t>QUEBRADA SECA</t>
  </si>
  <si>
    <t>01538</t>
  </si>
  <si>
    <t>01321</t>
  </si>
  <si>
    <t>LA PASTORA</t>
  </si>
  <si>
    <t>01322</t>
  </si>
  <si>
    <t>01323</t>
  </si>
  <si>
    <t>01324</t>
  </si>
  <si>
    <t>01325</t>
  </si>
  <si>
    <t>01326</t>
  </si>
  <si>
    <t>1904</t>
  </si>
  <si>
    <t>SAN MARTIN DE SAN LORENZO</t>
  </si>
  <si>
    <t>03177</t>
  </si>
  <si>
    <t>01327</t>
  </si>
  <si>
    <t>01329</t>
  </si>
  <si>
    <t>01331</t>
  </si>
  <si>
    <t>01333</t>
  </si>
  <si>
    <t>1748</t>
  </si>
  <si>
    <t>01541</t>
  </si>
  <si>
    <t>01335</t>
  </si>
  <si>
    <t>1791</t>
  </si>
  <si>
    <t>20</t>
  </si>
  <si>
    <t>LEON CORTES</t>
  </si>
  <si>
    <t>02252</t>
  </si>
  <si>
    <t>1792</t>
  </si>
  <si>
    <t>PEDRO PEREZ ZELEDON</t>
  </si>
  <si>
    <t>17</t>
  </si>
  <si>
    <t>COPEY</t>
  </si>
  <si>
    <t>01536</t>
  </si>
  <si>
    <t>1863</t>
  </si>
  <si>
    <t>LAS DAMITAS</t>
  </si>
  <si>
    <t>02101</t>
  </si>
  <si>
    <t>1821</t>
  </si>
  <si>
    <t>01794</t>
  </si>
  <si>
    <t>1830</t>
  </si>
  <si>
    <t>MACHO GAFF</t>
  </si>
  <si>
    <t>01340</t>
  </si>
  <si>
    <t>01341</t>
  </si>
  <si>
    <t>1862</t>
  </si>
  <si>
    <t>02512</t>
  </si>
  <si>
    <t>01342</t>
  </si>
  <si>
    <t>1795</t>
  </si>
  <si>
    <t>JARDIN</t>
  </si>
  <si>
    <t>02514</t>
  </si>
  <si>
    <t>01343</t>
  </si>
  <si>
    <t>1820</t>
  </si>
  <si>
    <t>PROVIDENCIA</t>
  </si>
  <si>
    <t>02513</t>
  </si>
  <si>
    <t>1907</t>
  </si>
  <si>
    <t>REPUBLICA DE BOLIVIA</t>
  </si>
  <si>
    <t>COSTADO SUR DEL PARQUE</t>
  </si>
  <si>
    <t>01345</t>
  </si>
  <si>
    <t>1789</t>
  </si>
  <si>
    <t>EL CAÑON</t>
  </si>
  <si>
    <t>01540</t>
  </si>
  <si>
    <t>01346</t>
  </si>
  <si>
    <t>1812</t>
  </si>
  <si>
    <t>ALEJANDRO AGUILAR MACHADO</t>
  </si>
  <si>
    <t>LA CIMA</t>
  </si>
  <si>
    <t>01539</t>
  </si>
  <si>
    <t>1883</t>
  </si>
  <si>
    <t>02886</t>
  </si>
  <si>
    <t>1922</t>
  </si>
  <si>
    <t>LA LIDIA</t>
  </si>
  <si>
    <t>02316</t>
  </si>
  <si>
    <t>01349</t>
  </si>
  <si>
    <t>1766</t>
  </si>
  <si>
    <t>01543</t>
  </si>
  <si>
    <t>02470</t>
  </si>
  <si>
    <t>01350</t>
  </si>
  <si>
    <t>1811</t>
  </si>
  <si>
    <t>01796</t>
  </si>
  <si>
    <t>1823</t>
  </si>
  <si>
    <t>01352</t>
  </si>
  <si>
    <t>1868</t>
  </si>
  <si>
    <t>01795</t>
  </si>
  <si>
    <t>EL HIGUERON</t>
  </si>
  <si>
    <t>1889</t>
  </si>
  <si>
    <t>1923</t>
  </si>
  <si>
    <t>1895</t>
  </si>
  <si>
    <t>CAMILO GAMBOA VARGAS</t>
  </si>
  <si>
    <t>1887</t>
  </si>
  <si>
    <t>MANUEL CASTRO BLANCO</t>
  </si>
  <si>
    <t>COSTADO ESTE DEL EDIFICIO MUNICIPAL</t>
  </si>
  <si>
    <t>1785</t>
  </si>
  <si>
    <t>OJO DE AGUA, FRENTE A LA PLAZA DE DEPORTES</t>
  </si>
  <si>
    <t>03158</t>
  </si>
  <si>
    <t>01363</t>
  </si>
  <si>
    <t>1813</t>
  </si>
  <si>
    <t>LA CUESTA</t>
  </si>
  <si>
    <t>02581</t>
  </si>
  <si>
    <t>01364</t>
  </si>
  <si>
    <t>1897</t>
  </si>
  <si>
    <t>SANTA ROSA ABAJO</t>
  </si>
  <si>
    <t>03137</t>
  </si>
  <si>
    <t>01366</t>
  </si>
  <si>
    <t>1875</t>
  </si>
  <si>
    <t>1724</t>
  </si>
  <si>
    <t>WINSTON CHURCHILL SPENCER</t>
  </si>
  <si>
    <t>1859</t>
  </si>
  <si>
    <t>01371</t>
  </si>
  <si>
    <t>1725</t>
  </si>
  <si>
    <t>NUESTRA SEÑORA DE FATIMA</t>
  </si>
  <si>
    <t>1828</t>
  </si>
  <si>
    <t>1869</t>
  </si>
  <si>
    <t>1 KM NORTE DE LA BASILICA DE LOS ANGELES</t>
  </si>
  <si>
    <t>01374</t>
  </si>
  <si>
    <t>1839</t>
  </si>
  <si>
    <t>1790</t>
  </si>
  <si>
    <t>JULIAN VOLIO LLORENTE</t>
  </si>
  <si>
    <t>01380</t>
  </si>
  <si>
    <t>1751</t>
  </si>
  <si>
    <t>SIXTO CORDERO MARTINEZ</t>
  </si>
  <si>
    <t>QUEBRADILLA</t>
  </si>
  <si>
    <t>BERMEJO</t>
  </si>
  <si>
    <t>02429</t>
  </si>
  <si>
    <t>01381</t>
  </si>
  <si>
    <t>1827</t>
  </si>
  <si>
    <t>SAN IGNACIO DE LOYOLA</t>
  </si>
  <si>
    <t>SAN NICOLAS</t>
  </si>
  <si>
    <t>LOYOLA</t>
  </si>
  <si>
    <t>01382</t>
  </si>
  <si>
    <t>1771</t>
  </si>
  <si>
    <t>01383</t>
  </si>
  <si>
    <t>1835</t>
  </si>
  <si>
    <t>CARLOS MONGE ALFARO</t>
  </si>
  <si>
    <t>ALTO DE OCHOMOGO</t>
  </si>
  <si>
    <t>CONTIGUO A PLAZA DE DEPORTES</t>
  </si>
  <si>
    <t>02019</t>
  </si>
  <si>
    <t>01384</t>
  </si>
  <si>
    <t>1778</t>
  </si>
  <si>
    <t>CORIS</t>
  </si>
  <si>
    <t>01385</t>
  </si>
  <si>
    <t>1858</t>
  </si>
  <si>
    <t>QUIRCOT</t>
  </si>
  <si>
    <t>FRENTE A SUPER NESSA</t>
  </si>
  <si>
    <t>AGUA CALIENTE</t>
  </si>
  <si>
    <t>01387</t>
  </si>
  <si>
    <t>01388</t>
  </si>
  <si>
    <t>1758</t>
  </si>
  <si>
    <t>PROCESO SOLANO RAMIREZ</t>
  </si>
  <si>
    <t>CABALLO BLANCO</t>
  </si>
  <si>
    <t>01981</t>
  </si>
  <si>
    <t>01389</t>
  </si>
  <si>
    <t>01390</t>
  </si>
  <si>
    <t>1829</t>
  </si>
  <si>
    <t>FILADELFO SALAS CESPEDES</t>
  </si>
  <si>
    <t>01391</t>
  </si>
  <si>
    <t>1855</t>
  </si>
  <si>
    <t>FRENTE A LA IGLESIA CATOLICA DE QUEBRADILLA</t>
  </si>
  <si>
    <t>1786</t>
  </si>
  <si>
    <t>FRENTE A LA PARROQUIA DE DULCE NOMBRE</t>
  </si>
  <si>
    <t>FRENTE A LA IGLESIA</t>
  </si>
  <si>
    <t>1865</t>
  </si>
  <si>
    <t>ANTONIO CAMACHO ORTEGA</t>
  </si>
  <si>
    <t>1833</t>
  </si>
  <si>
    <t>RUDECINDO VARGAS QUIROS</t>
  </si>
  <si>
    <t>NAVARRO</t>
  </si>
  <si>
    <t>02520</t>
  </si>
  <si>
    <t>1779</t>
  </si>
  <si>
    <t>1929</t>
  </si>
  <si>
    <t>1777</t>
  </si>
  <si>
    <t>COPALCHI</t>
  </si>
  <si>
    <t>01401</t>
  </si>
  <si>
    <t>1931</t>
  </si>
  <si>
    <t>ARTURO VOLIO JIMENEZ</t>
  </si>
  <si>
    <t>LA LIMA</t>
  </si>
  <si>
    <t>1831</t>
  </si>
  <si>
    <t>FELIX MATA VALLE</t>
  </si>
  <si>
    <t>LLANO DE LOS ANGELES</t>
  </si>
  <si>
    <t>1749</t>
  </si>
  <si>
    <t>LA LUCHITA</t>
  </si>
  <si>
    <t>02147</t>
  </si>
  <si>
    <t>1765</t>
  </si>
  <si>
    <t>01889</t>
  </si>
  <si>
    <t>1768</t>
  </si>
  <si>
    <t>GUAYABAL</t>
  </si>
  <si>
    <t>1781</t>
  </si>
  <si>
    <t>SAN CRISTOBAL NORTE</t>
  </si>
  <si>
    <t>01459</t>
  </si>
  <si>
    <t>1784</t>
  </si>
  <si>
    <t>TOBOSI</t>
  </si>
  <si>
    <t>SABANA GRANDE</t>
  </si>
  <si>
    <t>01461</t>
  </si>
  <si>
    <t>1814</t>
  </si>
  <si>
    <t>JUAN MANUEL MONGE CEDEÑO</t>
  </si>
  <si>
    <t>LA CANGREJA</t>
  </si>
  <si>
    <t>02148</t>
  </si>
  <si>
    <t>1842</t>
  </si>
  <si>
    <t>PALO VERDE</t>
  </si>
  <si>
    <t>DE LA IGLESIA CATOLICA 100 OESTE</t>
  </si>
  <si>
    <t>02789</t>
  </si>
  <si>
    <t>1840</t>
  </si>
  <si>
    <t>JOSEFA CALDERON NARANJO</t>
  </si>
  <si>
    <t>02341</t>
  </si>
  <si>
    <t>1893</t>
  </si>
  <si>
    <t>01415</t>
  </si>
  <si>
    <t>1908</t>
  </si>
  <si>
    <t>REPUBLICA DE BRASIL</t>
  </si>
  <si>
    <t>EL TABLON</t>
  </si>
  <si>
    <t>FRENTE A LA IGLESIA CATOLICA DE TABLON</t>
  </si>
  <si>
    <t>01416</t>
  </si>
  <si>
    <t>1916</t>
  </si>
  <si>
    <t>VARA DEL ROBLE</t>
  </si>
  <si>
    <t>02149</t>
  </si>
  <si>
    <t>1932</t>
  </si>
  <si>
    <t>JAPON</t>
  </si>
  <si>
    <t>EL HIGUITO</t>
  </si>
  <si>
    <t>01418</t>
  </si>
  <si>
    <t>01419</t>
  </si>
  <si>
    <t>1912</t>
  </si>
  <si>
    <t>JUAN RAMIREZ RAMIREZ</t>
  </si>
  <si>
    <t>01420</t>
  </si>
  <si>
    <t>ROXANA</t>
  </si>
  <si>
    <t>01421</t>
  </si>
  <si>
    <t>1793</t>
  </si>
  <si>
    <t>01462</t>
  </si>
  <si>
    <t>1816</t>
  </si>
  <si>
    <t>LA ESTRELLA</t>
  </si>
  <si>
    <t>02145</t>
  </si>
  <si>
    <t>1853</t>
  </si>
  <si>
    <t>MARIANO GUARDIA CARAZO</t>
  </si>
  <si>
    <t>1763</t>
  </si>
  <si>
    <t>LA ASUNCION</t>
  </si>
  <si>
    <t>EL TEJAR</t>
  </si>
  <si>
    <t>1926</t>
  </si>
  <si>
    <t>01426</t>
  </si>
  <si>
    <t>1876</t>
  </si>
  <si>
    <t>CARLOS LUIS VALVERDE VEGA</t>
  </si>
  <si>
    <t>01427</t>
  </si>
  <si>
    <t>1764</t>
  </si>
  <si>
    <t>ENCARNACION GAMBOA PIEDRA</t>
  </si>
  <si>
    <t>CAPELLADES</t>
  </si>
  <si>
    <t>CONTIGUO AL SALON PARROQUIAL</t>
  </si>
  <si>
    <t>01429</t>
  </si>
  <si>
    <t>1808</t>
  </si>
  <si>
    <t>ALBERTO GONZALEZ SOTO</t>
  </si>
  <si>
    <t>PACAYAS</t>
  </si>
  <si>
    <t>01430</t>
  </si>
  <si>
    <t>1825</t>
  </si>
  <si>
    <t>LLANO GRANDE - PACAYAS</t>
  </si>
  <si>
    <t>01521</t>
  </si>
  <si>
    <t>01431</t>
  </si>
  <si>
    <t>1848</t>
  </si>
  <si>
    <t>RAMON AGUILAR FERNANDEZ</t>
  </si>
  <si>
    <t>COT</t>
  </si>
  <si>
    <t>FRENTE A LA GUARDIA RURAL</t>
  </si>
  <si>
    <t>01747</t>
  </si>
  <si>
    <t>01432</t>
  </si>
  <si>
    <t>1851</t>
  </si>
  <si>
    <t>MANUEL AVILA CAMACHO</t>
  </si>
  <si>
    <t>POTRERO CERRADO</t>
  </si>
  <si>
    <t>01433</t>
  </si>
  <si>
    <t>1864</t>
  </si>
  <si>
    <t>01544</t>
  </si>
  <si>
    <t>1873</t>
  </si>
  <si>
    <t>FRENTE AL SUPER LAS BRISAS</t>
  </si>
  <si>
    <t>01861</t>
  </si>
  <si>
    <t>01435</t>
  </si>
  <si>
    <t>1879</t>
  </si>
  <si>
    <t>EMILIO ROBERT BROUCA</t>
  </si>
  <si>
    <t>FRENTE AL HOTEL IRAZU</t>
  </si>
  <si>
    <t>01863</t>
  </si>
  <si>
    <t>01436</t>
  </si>
  <si>
    <t>1886</t>
  </si>
  <si>
    <t>COSTADO NORTE DE LA IGLESIA</t>
  </si>
  <si>
    <t>01731</t>
  </si>
  <si>
    <t>01437</t>
  </si>
  <si>
    <t>1896</t>
  </si>
  <si>
    <t>JULIO SANCHO JIMENEZ</t>
  </si>
  <si>
    <t>1901</t>
  </si>
  <si>
    <t>01865</t>
  </si>
  <si>
    <t>1838</t>
  </si>
  <si>
    <t>1780</t>
  </si>
  <si>
    <t>1782</t>
  </si>
  <si>
    <t>1824</t>
  </si>
  <si>
    <t>1773</t>
  </si>
  <si>
    <t>1743</t>
  </si>
  <si>
    <t>PASTOR BARQUERO OBANDO</t>
  </si>
  <si>
    <t>1788</t>
  </si>
  <si>
    <t>01448</t>
  </si>
  <si>
    <t>1911</t>
  </si>
  <si>
    <t>MANUEL DE JESUS JIMENEZ</t>
  </si>
  <si>
    <t>TIERRA BLANCA</t>
  </si>
  <si>
    <t>1898</t>
  </si>
  <si>
    <t>1906</t>
  </si>
  <si>
    <t>SAN RAFAEL DE IRAZU</t>
  </si>
  <si>
    <t>IVONNE SANABRIA MATA</t>
  </si>
  <si>
    <t>02666</t>
  </si>
  <si>
    <t>3599</t>
  </si>
  <si>
    <t>02892</t>
  </si>
  <si>
    <t>1826</t>
  </si>
  <si>
    <t>LOAIZA</t>
  </si>
  <si>
    <t>CACHI</t>
  </si>
  <si>
    <t>01542</t>
  </si>
  <si>
    <t>1860</t>
  </si>
  <si>
    <t>LA PUENTE</t>
  </si>
  <si>
    <t>01498</t>
  </si>
  <si>
    <t>1739</t>
  </si>
  <si>
    <t>RIO REGADO</t>
  </si>
  <si>
    <t>01494</t>
  </si>
  <si>
    <t>01545</t>
  </si>
  <si>
    <t>1818</t>
  </si>
  <si>
    <t>01496</t>
  </si>
  <si>
    <t>1729</t>
  </si>
  <si>
    <t>AJENJAL</t>
  </si>
  <si>
    <t>01469</t>
  </si>
  <si>
    <t>01460</t>
  </si>
  <si>
    <t>1800</t>
  </si>
  <si>
    <t>OTTO MORA PEREZ</t>
  </si>
  <si>
    <t>EL YAS</t>
  </si>
  <si>
    <t>01495</t>
  </si>
  <si>
    <t>1872</t>
  </si>
  <si>
    <t>RAUL GRANADOS GONZALEZ</t>
  </si>
  <si>
    <t>CALLE VOLIO</t>
  </si>
  <si>
    <t>ROXANA ALVARADO GOMEZ</t>
  </si>
  <si>
    <t>01872</t>
  </si>
  <si>
    <t>1914</t>
  </si>
  <si>
    <t>CLEMENTE AVENDAÑO SAENZ</t>
  </si>
  <si>
    <t>01546</t>
  </si>
  <si>
    <t>1915</t>
  </si>
  <si>
    <t>URASCA</t>
  </si>
  <si>
    <t>1930</t>
  </si>
  <si>
    <t>WILLIAM BRENES FONSECA</t>
  </si>
  <si>
    <t>1755</t>
  </si>
  <si>
    <t>VICENTE LACHNER SANDOVAL</t>
  </si>
  <si>
    <t>BIRRISITO</t>
  </si>
  <si>
    <t>1759</t>
  </si>
  <si>
    <t>FLORENCIO DEL CASTILLO</t>
  </si>
  <si>
    <t>01467</t>
  </si>
  <si>
    <t>1845</t>
  </si>
  <si>
    <t>JOSE LIENDO Y GOICOECHEA</t>
  </si>
  <si>
    <t>COSTADO SUR IGLESIA CATOLICA</t>
  </si>
  <si>
    <t>01468</t>
  </si>
  <si>
    <t>1797</t>
  </si>
  <si>
    <t>ALVARO ESQUIVEL BONILLA</t>
  </si>
  <si>
    <t>OROSI</t>
  </si>
  <si>
    <t>RIO MACHO</t>
  </si>
  <si>
    <t>FRENTE A LA PLANTA DEL ICE</t>
  </si>
  <si>
    <t>1846</t>
  </si>
  <si>
    <t>1899</t>
  </si>
  <si>
    <t>MIGUEL PICADO BARQUERO</t>
  </si>
  <si>
    <t>CARLOS BRENES SERRANO</t>
  </si>
  <si>
    <t>FRENTE A LA PLAZA DE DEPORTES DE LA COMUNIDAD</t>
  </si>
  <si>
    <t>1770</t>
  </si>
  <si>
    <t>LUIS CRUZ MEZA</t>
  </si>
  <si>
    <t>CERVANTES</t>
  </si>
  <si>
    <t>100 NORTE DE LA IGLESIA CATOLICA</t>
  </si>
  <si>
    <t>1836</t>
  </si>
  <si>
    <t>1843</t>
  </si>
  <si>
    <t>PALOMO</t>
  </si>
  <si>
    <t>1752</t>
  </si>
  <si>
    <t>RESCATE DE UJARRAS</t>
  </si>
  <si>
    <t>LLANOS SANTA LUCIA</t>
  </si>
  <si>
    <t>1730</t>
  </si>
  <si>
    <t>ALTO DE ARAYA</t>
  </si>
  <si>
    <t>ALTOS DE ARAYA</t>
  </si>
  <si>
    <t>01885</t>
  </si>
  <si>
    <t>1822</t>
  </si>
  <si>
    <t>MARIO PACHECO SAENZ</t>
  </si>
  <si>
    <t>02343</t>
  </si>
  <si>
    <t>01547</t>
  </si>
  <si>
    <t>01478</t>
  </si>
  <si>
    <t>1854</t>
  </si>
  <si>
    <t>PURISIL</t>
  </si>
  <si>
    <t>01497</t>
  </si>
  <si>
    <t>1726</t>
  </si>
  <si>
    <t>CALLE MESEN</t>
  </si>
  <si>
    <t>01641</t>
  </si>
  <si>
    <t>1894</t>
  </si>
  <si>
    <t>BARRIO EL CARMEN</t>
  </si>
  <si>
    <t>01646</t>
  </si>
  <si>
    <t>1900</t>
  </si>
  <si>
    <t>SANTIAGO DEL MONTE</t>
  </si>
  <si>
    <t>01518</t>
  </si>
  <si>
    <t>1921</t>
  </si>
  <si>
    <t>QUEBRADA DEL FIERRO</t>
  </si>
  <si>
    <t>1767</t>
  </si>
  <si>
    <t>01485</t>
  </si>
  <si>
    <t>1880</t>
  </si>
  <si>
    <t>1891</t>
  </si>
  <si>
    <t>1783</t>
  </si>
  <si>
    <t>YERBABUENA</t>
  </si>
  <si>
    <t>1866</t>
  </si>
  <si>
    <t>RICARDO ANDRE STRAUSS</t>
  </si>
  <si>
    <t>SALITRILLO</t>
  </si>
  <si>
    <t>01644</t>
  </si>
  <si>
    <t>1890</t>
  </si>
  <si>
    <t>01642</t>
  </si>
  <si>
    <t>1787</t>
  </si>
  <si>
    <t>MOISES COTO FERNANDEZ</t>
  </si>
  <si>
    <t>1871</t>
  </si>
  <si>
    <t>1776</t>
  </si>
  <si>
    <t>FERNANDO TERAN VALLS</t>
  </si>
  <si>
    <t>TRES RIOS</t>
  </si>
  <si>
    <t>1981</t>
  </si>
  <si>
    <t>TURRIALBA</t>
  </si>
  <si>
    <t>JIMENEZ</t>
  </si>
  <si>
    <t>TUCURRIQUE</t>
  </si>
  <si>
    <t>sabavalverde@hotmail.com</t>
  </si>
  <si>
    <t>1982</t>
  </si>
  <si>
    <t>EL HUMO</t>
  </si>
  <si>
    <t>01890</t>
  </si>
  <si>
    <t>JUAN VIÑAS</t>
  </si>
  <si>
    <t>1985</t>
  </si>
  <si>
    <t>EL SITIO</t>
  </si>
  <si>
    <t>01551</t>
  </si>
  <si>
    <t>3613</t>
  </si>
  <si>
    <t>LONDRES</t>
  </si>
  <si>
    <t>02529</t>
  </si>
  <si>
    <t>2012</t>
  </si>
  <si>
    <t>2050</t>
  </si>
  <si>
    <t>EDUARDO PERALTA JIMENEZ</t>
  </si>
  <si>
    <t>DETRAS DE LA IGLESIA CATOLICA</t>
  </si>
  <si>
    <t>2023</t>
  </si>
  <si>
    <t>ORIENTE</t>
  </si>
  <si>
    <t>02754</t>
  </si>
  <si>
    <t>2053</t>
  </si>
  <si>
    <t>LA VICTORIA</t>
  </si>
  <si>
    <t>1998</t>
  </si>
  <si>
    <t>CECILIO LINDO MORALES</t>
  </si>
  <si>
    <t>2030</t>
  </si>
  <si>
    <t>2034</t>
  </si>
  <si>
    <t>03173</t>
  </si>
  <si>
    <t>1953</t>
  </si>
  <si>
    <t>02426</t>
  </si>
  <si>
    <t>01509</t>
  </si>
  <si>
    <t>2001</t>
  </si>
  <si>
    <t>01953</t>
  </si>
  <si>
    <t>2018</t>
  </si>
  <si>
    <t>MANUEL JIMENEZ DE LA GUARDIA</t>
  </si>
  <si>
    <t>1973</t>
  </si>
  <si>
    <t>DOMINICA</t>
  </si>
  <si>
    <t>LA ISABEL</t>
  </si>
  <si>
    <t>1942</t>
  </si>
  <si>
    <t>AZUL</t>
  </si>
  <si>
    <t>1961</t>
  </si>
  <si>
    <t>FRANCISCO BONILLA WEPOL</t>
  </si>
  <si>
    <t>EVELYN ZAMORA HERRERA</t>
  </si>
  <si>
    <t>02941</t>
  </si>
  <si>
    <t>1935</t>
  </si>
  <si>
    <t>02108</t>
  </si>
  <si>
    <t>1983</t>
  </si>
  <si>
    <t>01519</t>
  </si>
  <si>
    <t>LA ESMERALDA</t>
  </si>
  <si>
    <t>02119</t>
  </si>
  <si>
    <t>2003</t>
  </si>
  <si>
    <t>LA MARGOT</t>
  </si>
  <si>
    <t>2022</t>
  </si>
  <si>
    <t>NUESTRA SEÑORA DE SION</t>
  </si>
  <si>
    <t>2021</t>
  </si>
  <si>
    <t>JUANA DENNIS VIVES</t>
  </si>
  <si>
    <t>NOCHE BUENA</t>
  </si>
  <si>
    <t>01891</t>
  </si>
  <si>
    <t>01526</t>
  </si>
  <si>
    <t>2040</t>
  </si>
  <si>
    <t>01755</t>
  </si>
  <si>
    <t>2014</t>
  </si>
  <si>
    <t>MARIANO CORTES CORTES</t>
  </si>
  <si>
    <t>1988</t>
  </si>
  <si>
    <t>2039</t>
  </si>
  <si>
    <t>RAFAEL FUENTES PIEDRA</t>
  </si>
  <si>
    <t>02667</t>
  </si>
  <si>
    <t>01531</t>
  </si>
  <si>
    <t>2009</t>
  </si>
  <si>
    <t>LAS AMERICAS</t>
  </si>
  <si>
    <t>01532</t>
  </si>
  <si>
    <t>LAS PAVAS</t>
  </si>
  <si>
    <t>1957</t>
  </si>
  <si>
    <t>CHITARIA</t>
  </si>
  <si>
    <t>LIDIA SANDOVAL MORA</t>
  </si>
  <si>
    <t>1972</t>
  </si>
  <si>
    <t>RAFAEL ARAYA SEGURA</t>
  </si>
  <si>
    <t>SITIO MATA</t>
  </si>
  <si>
    <t>1984</t>
  </si>
  <si>
    <t>1987</t>
  </si>
  <si>
    <t>ESLABON</t>
  </si>
  <si>
    <t>MARIBEL GONZALEZ VARGAS</t>
  </si>
  <si>
    <t>1949</t>
  </si>
  <si>
    <t>CANADA</t>
  </si>
  <si>
    <t>2006</t>
  </si>
  <si>
    <t>RODOLFO HERZOG MULLER</t>
  </si>
  <si>
    <t>2010</t>
  </si>
  <si>
    <t>LAS COLONIAS</t>
  </si>
  <si>
    <t>01892</t>
  </si>
  <si>
    <t>PERALTA</t>
  </si>
  <si>
    <t>2024</t>
  </si>
  <si>
    <t>PACAYITAS</t>
  </si>
  <si>
    <t>2061</t>
  </si>
  <si>
    <t>01893</t>
  </si>
  <si>
    <t>1994</t>
  </si>
  <si>
    <t>JABILLOS</t>
  </si>
  <si>
    <t>2016</t>
  </si>
  <si>
    <t>2029</t>
  </si>
  <si>
    <t>BLAS SOLANO PEREZ</t>
  </si>
  <si>
    <t>LORENA MORA PEREZ</t>
  </si>
  <si>
    <t>1937</t>
  </si>
  <si>
    <t>AQUIARES</t>
  </si>
  <si>
    <t>1943</t>
  </si>
  <si>
    <t>CARLOS LUIS CASTRO ARCE</t>
  </si>
  <si>
    <t>EL SAUCE</t>
  </si>
  <si>
    <t>01552</t>
  </si>
  <si>
    <t>1959</t>
  </si>
  <si>
    <t>CIMARRON</t>
  </si>
  <si>
    <t>01553</t>
  </si>
  <si>
    <t>01554</t>
  </si>
  <si>
    <t>1971</t>
  </si>
  <si>
    <t>01570</t>
  </si>
  <si>
    <t>01555</t>
  </si>
  <si>
    <t>1975</t>
  </si>
  <si>
    <t>2027</t>
  </si>
  <si>
    <t>2036</t>
  </si>
  <si>
    <t>2047</t>
  </si>
  <si>
    <t>MANOLO A. BOGANTES BOLAÑOS</t>
  </si>
  <si>
    <t>2048</t>
  </si>
  <si>
    <t>2042</t>
  </si>
  <si>
    <t>ALCIDES CAMPOS SOLANO</t>
  </si>
  <si>
    <t>02939</t>
  </si>
  <si>
    <t>01565</t>
  </si>
  <si>
    <t>1940</t>
  </si>
  <si>
    <t>01572</t>
  </si>
  <si>
    <t>2049</t>
  </si>
  <si>
    <t>EL TORITO</t>
  </si>
  <si>
    <t>1960</t>
  </si>
  <si>
    <t>COLONIA DE GUAYABO</t>
  </si>
  <si>
    <t>ALEXANDER ASTORGA SOLIS</t>
  </si>
  <si>
    <t>02109</t>
  </si>
  <si>
    <t>2052</t>
  </si>
  <si>
    <t>VERBENA SUR</t>
  </si>
  <si>
    <t>01569</t>
  </si>
  <si>
    <t>2031</t>
  </si>
  <si>
    <t>2062</t>
  </si>
  <si>
    <t>01919</t>
  </si>
  <si>
    <t>01573</t>
  </si>
  <si>
    <t>2004</t>
  </si>
  <si>
    <t>2044</t>
  </si>
  <si>
    <t>01575</t>
  </si>
  <si>
    <t>1939</t>
  </si>
  <si>
    <t>01577</t>
  </si>
  <si>
    <t>1990</t>
  </si>
  <si>
    <t>GRANO DE ORO</t>
  </si>
  <si>
    <t>CHIRRIPO</t>
  </si>
  <si>
    <t>02111</t>
  </si>
  <si>
    <t>01578</t>
  </si>
  <si>
    <t>1997</t>
  </si>
  <si>
    <t>JICOTEA</t>
  </si>
  <si>
    <t>TAYUTIC</t>
  </si>
  <si>
    <t>MARIANA NAJERA FUENTES</t>
  </si>
  <si>
    <t>01579</t>
  </si>
  <si>
    <t>2002</t>
  </si>
  <si>
    <t>TRES EQUIS</t>
  </si>
  <si>
    <t>01580</t>
  </si>
  <si>
    <t>01581</t>
  </si>
  <si>
    <t>2032</t>
  </si>
  <si>
    <t>1944</t>
  </si>
  <si>
    <t>JÄKUI</t>
  </si>
  <si>
    <t>03020</t>
  </si>
  <si>
    <t>TUIS</t>
  </si>
  <si>
    <t>01586</t>
  </si>
  <si>
    <t>01587</t>
  </si>
  <si>
    <t>1947</t>
  </si>
  <si>
    <t>SANTISIMA TRINIDAD</t>
  </si>
  <si>
    <t>02474</t>
  </si>
  <si>
    <t>01662</t>
  </si>
  <si>
    <t>1958</t>
  </si>
  <si>
    <t>CIEN MANZANAS</t>
  </si>
  <si>
    <t>01592</t>
  </si>
  <si>
    <t>2038</t>
  </si>
  <si>
    <t>03111</t>
  </si>
  <si>
    <t>01593</t>
  </si>
  <si>
    <t>01664</t>
  </si>
  <si>
    <t>01594</t>
  </si>
  <si>
    <t>1945</t>
  </si>
  <si>
    <t>03122</t>
  </si>
  <si>
    <t>2051</t>
  </si>
  <si>
    <t>01596</t>
  </si>
  <si>
    <t>01597</t>
  </si>
  <si>
    <t>2081</t>
  </si>
  <si>
    <t>300 NORTE DE LA IGLESIA CATOLICA</t>
  </si>
  <si>
    <t>01598</t>
  </si>
  <si>
    <t>COSTADO SUR DEL PALACIO DE LOS DEPORTES</t>
  </si>
  <si>
    <t>01599</t>
  </si>
  <si>
    <t>2156</t>
  </si>
  <si>
    <t>CALLE 2 AVENIDA CENTRAL Y PRIMERA</t>
  </si>
  <si>
    <t>02152</t>
  </si>
  <si>
    <t>01600</t>
  </si>
  <si>
    <t>2235</t>
  </si>
  <si>
    <t>BARRIO LOURDES</t>
  </si>
  <si>
    <t>01601</t>
  </si>
  <si>
    <t>2109</t>
  </si>
  <si>
    <t>BRAULIO MORALES CERVANTES</t>
  </si>
  <si>
    <t>01602</t>
  </si>
  <si>
    <t>01603</t>
  </si>
  <si>
    <t>2157</t>
  </si>
  <si>
    <t>LA PUEBLA</t>
  </si>
  <si>
    <t>01604</t>
  </si>
  <si>
    <t>2122</t>
  </si>
  <si>
    <t>01605</t>
  </si>
  <si>
    <t>2139</t>
  </si>
  <si>
    <t>LA GRAN SAMARIA</t>
  </si>
  <si>
    <t>01606</t>
  </si>
  <si>
    <t>2178</t>
  </si>
  <si>
    <t>I.M.A.S. DE ULLOA</t>
  </si>
  <si>
    <t>ULLOA</t>
  </si>
  <si>
    <t>2247</t>
  </si>
  <si>
    <t>BAJO DEL VIRILLA</t>
  </si>
  <si>
    <t>02909</t>
  </si>
  <si>
    <t>02328</t>
  </si>
  <si>
    <t>2226</t>
  </si>
  <si>
    <t>VILLALOBOS</t>
  </si>
  <si>
    <t>LAGUNILLA</t>
  </si>
  <si>
    <t>2147</t>
  </si>
  <si>
    <t>BARREAL</t>
  </si>
  <si>
    <t>2138</t>
  </si>
  <si>
    <t>2174</t>
  </si>
  <si>
    <t>2248</t>
  </si>
  <si>
    <t>ROXANA LOBO CORDERO</t>
  </si>
  <si>
    <t>2129</t>
  </si>
  <si>
    <t>2135</t>
  </si>
  <si>
    <t>2197</t>
  </si>
  <si>
    <t>2063</t>
  </si>
  <si>
    <t>SANTA BARBARA</t>
  </si>
  <si>
    <t>01620</t>
  </si>
  <si>
    <t>2087</t>
  </si>
  <si>
    <t>2171</t>
  </si>
  <si>
    <t>LOS CARTAGOS</t>
  </si>
  <si>
    <t>01805</t>
  </si>
  <si>
    <t>2172</t>
  </si>
  <si>
    <t>1498</t>
  </si>
  <si>
    <t>VILLA MARIA</t>
  </si>
  <si>
    <t>2229</t>
  </si>
  <si>
    <t>RODOLFO PETERS SCHEIDER</t>
  </si>
  <si>
    <t>ZETILLAL</t>
  </si>
  <si>
    <t>01678</t>
  </si>
  <si>
    <t>2164</t>
  </si>
  <si>
    <t>LLORENTE DE FLORES</t>
  </si>
  <si>
    <t>2103</t>
  </si>
  <si>
    <t>2192</t>
  </si>
  <si>
    <t>2098</t>
  </si>
  <si>
    <t>2155</t>
  </si>
  <si>
    <t>2159</t>
  </si>
  <si>
    <t>FIDEL CHAVES MURILLO</t>
  </si>
  <si>
    <t>BELEN</t>
  </si>
  <si>
    <t>2084</t>
  </si>
  <si>
    <t>2152</t>
  </si>
  <si>
    <t>2223</t>
  </si>
  <si>
    <t>1605</t>
  </si>
  <si>
    <t>02996</t>
  </si>
  <si>
    <t>02567</t>
  </si>
  <si>
    <t>2214</t>
  </si>
  <si>
    <t>BARVA</t>
  </si>
  <si>
    <t>2131</t>
  </si>
  <si>
    <t>2068</t>
  </si>
  <si>
    <t>2146</t>
  </si>
  <si>
    <t>2112</t>
  </si>
  <si>
    <t>ENRIQUE STRACHAN</t>
  </si>
  <si>
    <t>2176</t>
  </si>
  <si>
    <t>2182</t>
  </si>
  <si>
    <t>PASO LLANO</t>
  </si>
  <si>
    <t>FLORIBEL TORRES ALFARO</t>
  </si>
  <si>
    <t>02750</t>
  </si>
  <si>
    <t>2202</t>
  </si>
  <si>
    <t>01647</t>
  </si>
  <si>
    <t>2217</t>
  </si>
  <si>
    <t>GINNETH HERNANDEZ DIAZ</t>
  </si>
  <si>
    <t>01648</t>
  </si>
  <si>
    <t>2208</t>
  </si>
  <si>
    <t>01649</t>
  </si>
  <si>
    <t>2067</t>
  </si>
  <si>
    <t>01650</t>
  </si>
  <si>
    <t>01651</t>
  </si>
  <si>
    <t>2169</t>
  </si>
  <si>
    <t>2224</t>
  </si>
  <si>
    <t>01655</t>
  </si>
  <si>
    <t>2175</t>
  </si>
  <si>
    <t>EL MONTECITO</t>
  </si>
  <si>
    <t>2162</t>
  </si>
  <si>
    <t>01657</t>
  </si>
  <si>
    <t>2249</t>
  </si>
  <si>
    <t>MIGUEL AGUILAR BONILLA</t>
  </si>
  <si>
    <t>01658</t>
  </si>
  <si>
    <t>2187</t>
  </si>
  <si>
    <t>PUENTE SALAS</t>
  </si>
  <si>
    <t>01659</t>
  </si>
  <si>
    <t>2096</t>
  </si>
  <si>
    <t>01660</t>
  </si>
  <si>
    <t>2205</t>
  </si>
  <si>
    <t>01814</t>
  </si>
  <si>
    <t>01661</t>
  </si>
  <si>
    <t>2130</t>
  </si>
  <si>
    <t>2110</t>
  </si>
  <si>
    <t>EL PALENQUE</t>
  </si>
  <si>
    <t>2094</t>
  </si>
  <si>
    <t>01665</t>
  </si>
  <si>
    <t>2105</t>
  </si>
  <si>
    <t>BARRIO EL SOCORRO</t>
  </si>
  <si>
    <t>2117</t>
  </si>
  <si>
    <t>CASTILLA</t>
  </si>
  <si>
    <t>CASTILLA (EL CARMEN)</t>
  </si>
  <si>
    <t>2128</t>
  </si>
  <si>
    <t>3692</t>
  </si>
  <si>
    <t>02379</t>
  </si>
  <si>
    <t>02528</t>
  </si>
  <si>
    <t>01669</t>
  </si>
  <si>
    <t>2173</t>
  </si>
  <si>
    <t>SHIRLEY VALVERDE UMAÑA</t>
  </si>
  <si>
    <t>02401</t>
  </si>
  <si>
    <t>2219</t>
  </si>
  <si>
    <t>2203</t>
  </si>
  <si>
    <t>01674</t>
  </si>
  <si>
    <t>2206</t>
  </si>
  <si>
    <t>2100</t>
  </si>
  <si>
    <t>LA COOPERATIVA</t>
  </si>
  <si>
    <t>2133</t>
  </si>
  <si>
    <t>2204</t>
  </si>
  <si>
    <t>SAN LUIS GONZAGA</t>
  </si>
  <si>
    <t>2207</t>
  </si>
  <si>
    <t>PBRO. RICARDO SALAS CAMPOS</t>
  </si>
  <si>
    <t>01680</t>
  </si>
  <si>
    <t>0338</t>
  </si>
  <si>
    <t>PARACITO</t>
  </si>
  <si>
    <t>2144</t>
  </si>
  <si>
    <t>02375</t>
  </si>
  <si>
    <t>01682</t>
  </si>
  <si>
    <t>2190</t>
  </si>
  <si>
    <t>01683</t>
  </si>
  <si>
    <t>2218</t>
  </si>
  <si>
    <t>01684</t>
  </si>
  <si>
    <t>2220</t>
  </si>
  <si>
    <t>SANTO TOMAS</t>
  </si>
  <si>
    <t>4981</t>
  </si>
  <si>
    <t>2093</t>
  </si>
  <si>
    <t>2113</t>
  </si>
  <si>
    <t>ESTERO GRANDE</t>
  </si>
  <si>
    <t>TRES ROSALES</t>
  </si>
  <si>
    <t>02334</t>
  </si>
  <si>
    <t>2151</t>
  </si>
  <si>
    <t>KAY RICA</t>
  </si>
  <si>
    <t>01691</t>
  </si>
  <si>
    <t>2181</t>
  </si>
  <si>
    <t>LAS PALMITAS</t>
  </si>
  <si>
    <t>2186</t>
  </si>
  <si>
    <t>01830</t>
  </si>
  <si>
    <t>01991</t>
  </si>
  <si>
    <t>01694</t>
  </si>
  <si>
    <t>2213</t>
  </si>
  <si>
    <t>COSTADO SUR DE LA PLAZA</t>
  </si>
  <si>
    <t>01695</t>
  </si>
  <si>
    <t>2246</t>
  </si>
  <si>
    <t>01752</t>
  </si>
  <si>
    <t>01696</t>
  </si>
  <si>
    <t>2183</t>
  </si>
  <si>
    <t>01698</t>
  </si>
  <si>
    <t>2137</t>
  </si>
  <si>
    <t>I.D.A. LA GATA</t>
  </si>
  <si>
    <t>LA GATA</t>
  </si>
  <si>
    <t>03037</t>
  </si>
  <si>
    <t>01699</t>
  </si>
  <si>
    <t>2234</t>
  </si>
  <si>
    <t>01701</t>
  </si>
  <si>
    <t>2148</t>
  </si>
  <si>
    <t>SANDRA VILLEGAS VILLEGAS</t>
  </si>
  <si>
    <t>02676</t>
  </si>
  <si>
    <t>01703</t>
  </si>
  <si>
    <t>1750</t>
  </si>
  <si>
    <t>CASAMATA</t>
  </si>
  <si>
    <t>2225</t>
  </si>
  <si>
    <t>VARA BLANCA</t>
  </si>
  <si>
    <t>FRENTE A LA DELEGACION POLICIAL</t>
  </si>
  <si>
    <t>01873</t>
  </si>
  <si>
    <t>2163</t>
  </si>
  <si>
    <t>02157</t>
  </si>
  <si>
    <t>2115</t>
  </si>
  <si>
    <t>I.D.A. LINDO SOL</t>
  </si>
  <si>
    <t>LAS MARIAS</t>
  </si>
  <si>
    <t>03073</t>
  </si>
  <si>
    <t>01709</t>
  </si>
  <si>
    <t>01710</t>
  </si>
  <si>
    <t>2227</t>
  </si>
  <si>
    <t>CLAUDIO LARA CAMPOS</t>
  </si>
  <si>
    <t>01713</t>
  </si>
  <si>
    <t>01714</t>
  </si>
  <si>
    <t>2193</t>
  </si>
  <si>
    <t>SAN RAFAEL DE VARA BLANCA</t>
  </si>
  <si>
    <t>02158</t>
  </si>
  <si>
    <t>1753</t>
  </si>
  <si>
    <t>MARICEL CORDERO FERNANDEZ</t>
  </si>
  <si>
    <t>2118</t>
  </si>
  <si>
    <t>CALIFORNIA TICO</t>
  </si>
  <si>
    <t>02646</t>
  </si>
  <si>
    <t>2180</t>
  </si>
  <si>
    <t>COSTADO ESTE DE LA PLAZA</t>
  </si>
  <si>
    <t>2064</t>
  </si>
  <si>
    <t>TICARI</t>
  </si>
  <si>
    <t>HORQUETAS</t>
  </si>
  <si>
    <t>01725</t>
  </si>
  <si>
    <t>2123</t>
  </si>
  <si>
    <t>01726</t>
  </si>
  <si>
    <t>01727</t>
  </si>
  <si>
    <t>2134</t>
  </si>
  <si>
    <t>LA RAMBLA</t>
  </si>
  <si>
    <t>2082</t>
  </si>
  <si>
    <t>COLONIA NAZARETH</t>
  </si>
  <si>
    <t>03038</t>
  </si>
  <si>
    <t>2158</t>
  </si>
  <si>
    <t>FINCA DOS</t>
  </si>
  <si>
    <t>2099</t>
  </si>
  <si>
    <t>LA OTOYA</t>
  </si>
  <si>
    <t>01732</t>
  </si>
  <si>
    <t>FINCA AGUA</t>
  </si>
  <si>
    <t>2119</t>
  </si>
  <si>
    <t>03078</t>
  </si>
  <si>
    <t>2238</t>
  </si>
  <si>
    <t>FINCA OCHO</t>
  </si>
  <si>
    <t>ROCIO PICADO AZOFEIFA</t>
  </si>
  <si>
    <t>2120</t>
  </si>
  <si>
    <t>FLAMINIA</t>
  </si>
  <si>
    <t>2240</t>
  </si>
  <si>
    <t>FINCA CHAVES</t>
  </si>
  <si>
    <t>2143</t>
  </si>
  <si>
    <t>SAN BERNARDINO</t>
  </si>
  <si>
    <t>02505</t>
  </si>
  <si>
    <t>01993</t>
  </si>
  <si>
    <t>2111</t>
  </si>
  <si>
    <t>COSTADO OESTE DEL CENCINAI</t>
  </si>
  <si>
    <t>2126</t>
  </si>
  <si>
    <t>COLONIA VILLALOBOS</t>
  </si>
  <si>
    <t>01741</t>
  </si>
  <si>
    <t>2161</t>
  </si>
  <si>
    <t>I.D.A. HUETAR</t>
  </si>
  <si>
    <t>2160</t>
  </si>
  <si>
    <t>01878</t>
  </si>
  <si>
    <t>2233</t>
  </si>
  <si>
    <t>50 M N DEL SALON COMUNAL DE CUBUJUQUI</t>
  </si>
  <si>
    <t>02674</t>
  </si>
  <si>
    <t>01992</t>
  </si>
  <si>
    <t>2239</t>
  </si>
  <si>
    <t>FINCA DIEZ</t>
  </si>
  <si>
    <t>GREIVIN ALVAREZ JIMENEZ</t>
  </si>
  <si>
    <t>2236</t>
  </si>
  <si>
    <t>FINCA SEIS</t>
  </si>
  <si>
    <t>2142</t>
  </si>
  <si>
    <t>I.D.A. EL PALMAR</t>
  </si>
  <si>
    <t>03140</t>
  </si>
  <si>
    <t>2232</t>
  </si>
  <si>
    <t>FINCA UNO</t>
  </si>
  <si>
    <t>02160</t>
  </si>
  <si>
    <t>2245</t>
  </si>
  <si>
    <t>FINCA ONCE</t>
  </si>
  <si>
    <t>2237</t>
  </si>
  <si>
    <t>FINCA CUATRO</t>
  </si>
  <si>
    <t>2242</t>
  </si>
  <si>
    <t>FINCA TRES</t>
  </si>
  <si>
    <t>SONIA TREJOS MORALES</t>
  </si>
  <si>
    <t>2243</t>
  </si>
  <si>
    <t>FINCA CINCO</t>
  </si>
  <si>
    <t>3794</t>
  </si>
  <si>
    <t>PORFIRIO RUIZ NAVARRO</t>
  </si>
  <si>
    <t>AGUAS CLARAS</t>
  </si>
  <si>
    <t>EMEL GUTIERREZ CONTRERAS</t>
  </si>
  <si>
    <t>01753</t>
  </si>
  <si>
    <t>3826</t>
  </si>
  <si>
    <t>COLONIA BLANCA</t>
  </si>
  <si>
    <t>01934</t>
  </si>
  <si>
    <t>3836</t>
  </si>
  <si>
    <t>COLONIA LA LIBERTAD</t>
  </si>
  <si>
    <t>COLONIA LIBERTAD</t>
  </si>
  <si>
    <t>02166</t>
  </si>
  <si>
    <t>01836</t>
  </si>
  <si>
    <t>01756</t>
  </si>
  <si>
    <t>01839</t>
  </si>
  <si>
    <t>3847</t>
  </si>
  <si>
    <t>01837</t>
  </si>
  <si>
    <t>01759</t>
  </si>
  <si>
    <t>3846</t>
  </si>
  <si>
    <t>FRENTE A LA IGLESIA CATOLICA DE GUAYABAL</t>
  </si>
  <si>
    <t>01760</t>
  </si>
  <si>
    <t>3874</t>
  </si>
  <si>
    <t>LOS CARTAGOS SUR</t>
  </si>
  <si>
    <t>CARTAGO SUR</t>
  </si>
  <si>
    <t>02170</t>
  </si>
  <si>
    <t>01761</t>
  </si>
  <si>
    <t>3905</t>
  </si>
  <si>
    <t>01763</t>
  </si>
  <si>
    <t>3867</t>
  </si>
  <si>
    <t>02169</t>
  </si>
  <si>
    <t>3893</t>
  </si>
  <si>
    <t>RIO NEGRO</t>
  </si>
  <si>
    <t>01935</t>
  </si>
  <si>
    <t>02090</t>
  </si>
  <si>
    <t>3840</t>
  </si>
  <si>
    <t>CUATRO BOCAS</t>
  </si>
  <si>
    <t>3863</t>
  </si>
  <si>
    <t>LAS ARMENIAS</t>
  </si>
  <si>
    <t>02317</t>
  </si>
  <si>
    <t>01936</t>
  </si>
  <si>
    <t>2256</t>
  </si>
  <si>
    <t>02437</t>
  </si>
  <si>
    <t>2275</t>
  </si>
  <si>
    <t>COLONIA BOLAÑOS</t>
  </si>
  <si>
    <t>ROSA IRIS MATARRITA DIAZ</t>
  </si>
  <si>
    <t>01772</t>
  </si>
  <si>
    <t>01856</t>
  </si>
  <si>
    <t>3818</t>
  </si>
  <si>
    <t>BRASILIA</t>
  </si>
  <si>
    <t>DOS RIOS</t>
  </si>
  <si>
    <t>01774</t>
  </si>
  <si>
    <t>3831</t>
  </si>
  <si>
    <t>I.D.A. SAN LUIS</t>
  </si>
  <si>
    <t>SAN LUIS DE DOS RIOS DE UPALA</t>
  </si>
  <si>
    <t>02728</t>
  </si>
  <si>
    <t>3813</t>
  </si>
  <si>
    <t>BIRMANIA</t>
  </si>
  <si>
    <t>2264</t>
  </si>
  <si>
    <t>GIL TABLADA COREA</t>
  </si>
  <si>
    <t>02023</t>
  </si>
  <si>
    <t>2281</t>
  </si>
  <si>
    <t>02022</t>
  </si>
  <si>
    <t>3843</t>
  </si>
  <si>
    <t>2286</t>
  </si>
  <si>
    <t>2297</t>
  </si>
  <si>
    <t>01857</t>
  </si>
  <si>
    <t>02483</t>
  </si>
  <si>
    <t>01783</t>
  </si>
  <si>
    <t>2298</t>
  </si>
  <si>
    <t>2293</t>
  </si>
  <si>
    <t>SALVADOR VILLAR MUÑOZ</t>
  </si>
  <si>
    <t>01788</t>
  </si>
  <si>
    <t>3879</t>
  </si>
  <si>
    <t>LOS LAURELES</t>
  </si>
  <si>
    <t>DOUGLAS BALTODANO NAVAS</t>
  </si>
  <si>
    <t>01852</t>
  </si>
  <si>
    <t>3796</t>
  </si>
  <si>
    <t>LOS PALMARES</t>
  </si>
  <si>
    <t>JUVENAL CHAVEZ BRICEÑO</t>
  </si>
  <si>
    <t>02864</t>
  </si>
  <si>
    <t>01790</t>
  </si>
  <si>
    <t>2315</t>
  </si>
  <si>
    <t>SAN DIMAS</t>
  </si>
  <si>
    <t>2254</t>
  </si>
  <si>
    <t>MAQUENCAL</t>
  </si>
  <si>
    <t>02861</t>
  </si>
  <si>
    <t>2327</t>
  </si>
  <si>
    <t>SONZAPOTE</t>
  </si>
  <si>
    <t>2278</t>
  </si>
  <si>
    <t>CUAJINIQUIL</t>
  </si>
  <si>
    <t>01797</t>
  </si>
  <si>
    <t>3814</t>
  </si>
  <si>
    <t>I.D.A. EL GAVILAN</t>
  </si>
  <si>
    <t>01798</t>
  </si>
  <si>
    <t>2300</t>
  </si>
  <si>
    <t>02021</t>
  </si>
  <si>
    <t>01799</t>
  </si>
  <si>
    <t>3815</t>
  </si>
  <si>
    <t>03028</t>
  </si>
  <si>
    <t>01844</t>
  </si>
  <si>
    <t>3883</t>
  </si>
  <si>
    <t>JUNTAS DEL CAOBA</t>
  </si>
  <si>
    <t>MARIA CRISTINA PEÑA VIALES</t>
  </si>
  <si>
    <t>02726</t>
  </si>
  <si>
    <t>3927</t>
  </si>
  <si>
    <t>LA AMERICA</t>
  </si>
  <si>
    <t>XINIA CORTES PARRALES</t>
  </si>
  <si>
    <t>01854</t>
  </si>
  <si>
    <t>01803</t>
  </si>
  <si>
    <t>2321</t>
  </si>
  <si>
    <t>01804</t>
  </si>
  <si>
    <t>02933</t>
  </si>
  <si>
    <t>3931</t>
  </si>
  <si>
    <t>PIEDRAS AZULES</t>
  </si>
  <si>
    <t>BIJAGUA</t>
  </si>
  <si>
    <t>02393</t>
  </si>
  <si>
    <t>3926</t>
  </si>
  <si>
    <t>01853</t>
  </si>
  <si>
    <t>01813</t>
  </si>
  <si>
    <t>2323</t>
  </si>
  <si>
    <t>2328</t>
  </si>
  <si>
    <t>01815</t>
  </si>
  <si>
    <t>2262</t>
  </si>
  <si>
    <t>03084</t>
  </si>
  <si>
    <t>01816</t>
  </si>
  <si>
    <t>2308</t>
  </si>
  <si>
    <t>MORACIA</t>
  </si>
  <si>
    <t>MARIO BRENES VILLALOBOS</t>
  </si>
  <si>
    <t>2274</t>
  </si>
  <si>
    <t>01818</t>
  </si>
  <si>
    <t>4989</t>
  </si>
  <si>
    <t>JULIA ACUÑA DE SOMARRIBAS</t>
  </si>
  <si>
    <t>EL SALTO</t>
  </si>
  <si>
    <t>01821</t>
  </si>
  <si>
    <t>2329</t>
  </si>
  <si>
    <t>BARRIO LA CRUZ</t>
  </si>
  <si>
    <t>2299</t>
  </si>
  <si>
    <t>2282</t>
  </si>
  <si>
    <t>GUARDIA</t>
  </si>
  <si>
    <t>CURUBANDE</t>
  </si>
  <si>
    <t>2259</t>
  </si>
  <si>
    <t>BARRIO GUADALUPE</t>
  </si>
  <si>
    <t>01828</t>
  </si>
  <si>
    <t>2301</t>
  </si>
  <si>
    <t>LAS LILAS</t>
  </si>
  <si>
    <t>CAÑAS DULCES</t>
  </si>
  <si>
    <t>02332</t>
  </si>
  <si>
    <t>2280</t>
  </si>
  <si>
    <t>02935</t>
  </si>
  <si>
    <t>2288</t>
  </si>
  <si>
    <t>2263</t>
  </si>
  <si>
    <t>01859</t>
  </si>
  <si>
    <t>01834</t>
  </si>
  <si>
    <t>2292</t>
  </si>
  <si>
    <t>IRIGARAY</t>
  </si>
  <si>
    <t>01835</t>
  </si>
  <si>
    <t>2265</t>
  </si>
  <si>
    <t>2324</t>
  </si>
  <si>
    <t>EL TRIUNFO</t>
  </si>
  <si>
    <t>02677</t>
  </si>
  <si>
    <t>2330</t>
  </si>
  <si>
    <t>PELON DE LA BAJURA</t>
  </si>
  <si>
    <t>02350</t>
  </si>
  <si>
    <t>2251</t>
  </si>
  <si>
    <t>02017</t>
  </si>
  <si>
    <t>2291</t>
  </si>
  <si>
    <t>EL GUAYABO</t>
  </si>
  <si>
    <t>2296</t>
  </si>
  <si>
    <t>01841</t>
  </si>
  <si>
    <t>2089</t>
  </si>
  <si>
    <t>COYOL</t>
  </si>
  <si>
    <t>01842</t>
  </si>
  <si>
    <t>2306</t>
  </si>
  <si>
    <t>MONTENEGRO</t>
  </si>
  <si>
    <t>01843</t>
  </si>
  <si>
    <t>2257</t>
  </si>
  <si>
    <t>BAGACES CENTRO</t>
  </si>
  <si>
    <t>01845</t>
  </si>
  <si>
    <t>01846</t>
  </si>
  <si>
    <t>2268</t>
  </si>
  <si>
    <t>EL ARBOLITO</t>
  </si>
  <si>
    <t>02441</t>
  </si>
  <si>
    <t>2283</t>
  </si>
  <si>
    <t>PIJIJE</t>
  </si>
  <si>
    <t>01970</t>
  </si>
  <si>
    <t>2326</t>
  </si>
  <si>
    <t>02794</t>
  </si>
  <si>
    <t>2307</t>
  </si>
  <si>
    <t>02272</t>
  </si>
  <si>
    <t>2314</t>
  </si>
  <si>
    <t>SAN BERNARDO</t>
  </si>
  <si>
    <t>02018</t>
  </si>
  <si>
    <t>01858</t>
  </si>
  <si>
    <t>2408</t>
  </si>
  <si>
    <t>VIRGILIO CAAMAÑO ARAUZ</t>
  </si>
  <si>
    <t>NICOYA</t>
  </si>
  <si>
    <t>LAS CASITAS</t>
  </si>
  <si>
    <t>02011</t>
  </si>
  <si>
    <t>01862</t>
  </si>
  <si>
    <t>2424</t>
  </si>
  <si>
    <t>FRAY BARTOLOME DE LAS CASAS</t>
  </si>
  <si>
    <t>NAMBI</t>
  </si>
  <si>
    <t>2430</t>
  </si>
  <si>
    <t>ARTURO SOLANO MONGE</t>
  </si>
  <si>
    <t>RIO GRANDE</t>
  </si>
  <si>
    <t>01864</t>
  </si>
  <si>
    <t>2448</t>
  </si>
  <si>
    <t>QUIRIMAN</t>
  </si>
  <si>
    <t>02766</t>
  </si>
  <si>
    <t>01882</t>
  </si>
  <si>
    <t>2454</t>
  </si>
  <si>
    <t>20 DE MARZO DE 1856</t>
  </si>
  <si>
    <t>JENNY ALVAREZ ROSALES</t>
  </si>
  <si>
    <t>02013</t>
  </si>
  <si>
    <t>01866</t>
  </si>
  <si>
    <t>2462</t>
  </si>
  <si>
    <t>01867</t>
  </si>
  <si>
    <t>2492</t>
  </si>
  <si>
    <t>CACIQUE NICOA</t>
  </si>
  <si>
    <t>2410</t>
  </si>
  <si>
    <t>LEONIDAS BRICEÑO BALTODANO</t>
  </si>
  <si>
    <t>INVU</t>
  </si>
  <si>
    <t>2397</t>
  </si>
  <si>
    <t>JUAN DIAZ</t>
  </si>
  <si>
    <t>02596</t>
  </si>
  <si>
    <t>2352</t>
  </si>
  <si>
    <t>HENRY ROSALES ZUÑIGA</t>
  </si>
  <si>
    <t>2362</t>
  </si>
  <si>
    <t>CUPERTINO BRICEÑO BALTODANO</t>
  </si>
  <si>
    <t>CAIMITAL</t>
  </si>
  <si>
    <t>01877</t>
  </si>
  <si>
    <t>2393</t>
  </si>
  <si>
    <t>GAMALOTAL</t>
  </si>
  <si>
    <t>COSTADO NORTE DE LA PLAZA</t>
  </si>
  <si>
    <t>2405</t>
  </si>
  <si>
    <t>GUILLERMO MORALES PEREZ</t>
  </si>
  <si>
    <t>LA VIRGINIA</t>
  </si>
  <si>
    <t>2479</t>
  </si>
  <si>
    <t>VALEDOR MARTINEZ MARTINEZ</t>
  </si>
  <si>
    <t>CURIME</t>
  </si>
  <si>
    <t>NOSARA</t>
  </si>
  <si>
    <t>MIRAMAR</t>
  </si>
  <si>
    <t>2384</t>
  </si>
  <si>
    <t>2472</t>
  </si>
  <si>
    <t>03049</t>
  </si>
  <si>
    <t>2331</t>
  </si>
  <si>
    <t>ACOYAPA</t>
  </si>
  <si>
    <t>01897</t>
  </si>
  <si>
    <t>2371</t>
  </si>
  <si>
    <t>BLAS MONTES LEAL</t>
  </si>
  <si>
    <t>COPAL</t>
  </si>
  <si>
    <t>01899</t>
  </si>
  <si>
    <t>2411</t>
  </si>
  <si>
    <t>LUCAS BRICEÑO FONSECA</t>
  </si>
  <si>
    <t>02767</t>
  </si>
  <si>
    <t>01901</t>
  </si>
  <si>
    <t>POCHOTE</t>
  </si>
  <si>
    <t>2441</t>
  </si>
  <si>
    <t>CARLOS MILLER</t>
  </si>
  <si>
    <t>02276</t>
  </si>
  <si>
    <t>01903</t>
  </si>
  <si>
    <t>2480</t>
  </si>
  <si>
    <t>GIL GONZALEZ DAVILA</t>
  </si>
  <si>
    <t>LA VIGIA</t>
  </si>
  <si>
    <t>OVIDIO MARTINEZ PIÑAR</t>
  </si>
  <si>
    <t>02213</t>
  </si>
  <si>
    <t>2341</t>
  </si>
  <si>
    <t>ANTONIO MACEO Y GRAJALES</t>
  </si>
  <si>
    <t>LA MANSION</t>
  </si>
  <si>
    <t>FRENTE AL ASERRADERO LA MANSION</t>
  </si>
  <si>
    <t>2364</t>
  </si>
  <si>
    <t>SANTOS CARRILLO</t>
  </si>
  <si>
    <t>LOMA BONITA</t>
  </si>
  <si>
    <t>2482</t>
  </si>
  <si>
    <t>02277</t>
  </si>
  <si>
    <t>01909</t>
  </si>
  <si>
    <t>2417</t>
  </si>
  <si>
    <t>MATAMBUGUITO</t>
  </si>
  <si>
    <t>EDVIN GUEVARA ALEMAN</t>
  </si>
  <si>
    <t>02275</t>
  </si>
  <si>
    <t>01980</t>
  </si>
  <si>
    <t>2423</t>
  </si>
  <si>
    <t>RECAREDO BRICEÑO ARAUZ</t>
  </si>
  <si>
    <t>BARRA HONDA</t>
  </si>
  <si>
    <t>02128</t>
  </si>
  <si>
    <t>2344</t>
  </si>
  <si>
    <t>ULISES DELGADO AGUILERA</t>
  </si>
  <si>
    <t>2456</t>
  </si>
  <si>
    <t>LUIS DOBLES SEGREDA</t>
  </si>
  <si>
    <t>02015</t>
  </si>
  <si>
    <t>2374</t>
  </si>
  <si>
    <t>2422</t>
  </si>
  <si>
    <t>MANUEL CARDENAS CARDENAS</t>
  </si>
  <si>
    <t>2399</t>
  </si>
  <si>
    <t>25 DE JULIO</t>
  </si>
  <si>
    <t>FLORIDA</t>
  </si>
  <si>
    <t>01922</t>
  </si>
  <si>
    <t>01923</t>
  </si>
  <si>
    <t>01924</t>
  </si>
  <si>
    <t>2360</t>
  </si>
  <si>
    <t>CABALLITO</t>
  </si>
  <si>
    <t>02768</t>
  </si>
  <si>
    <t>01925</t>
  </si>
  <si>
    <t>01927</t>
  </si>
  <si>
    <t>01930</t>
  </si>
  <si>
    <t>03025</t>
  </si>
  <si>
    <t>01933</t>
  </si>
  <si>
    <t>2369</t>
  </si>
  <si>
    <t>CERRILLOS</t>
  </si>
  <si>
    <t>HOJANCHA</t>
  </si>
  <si>
    <t>4995</t>
  </si>
  <si>
    <t>JOSE MARTIN CARRILLO CASTRILLO</t>
  </si>
  <si>
    <t>HUACAS</t>
  </si>
  <si>
    <t>02548</t>
  </si>
  <si>
    <t>4996</t>
  </si>
  <si>
    <t>MONTE ROMO</t>
  </si>
  <si>
    <t>2390</t>
  </si>
  <si>
    <t>JUAN ESTRADA RAVAGO</t>
  </si>
  <si>
    <t>PUERTO CARRILLO</t>
  </si>
  <si>
    <t>ESTRADA RAVAGO</t>
  </si>
  <si>
    <t>CONTIGUO A LA PLAZA</t>
  </si>
  <si>
    <t>02280</t>
  </si>
  <si>
    <t>2416</t>
  </si>
  <si>
    <t>26 DE FEBRERO DE 1886</t>
  </si>
  <si>
    <t>MATAMBU</t>
  </si>
  <si>
    <t>01938</t>
  </si>
  <si>
    <t>2431</t>
  </si>
  <si>
    <t>PILANGOSTA</t>
  </si>
  <si>
    <t>XINIA MENDEZ CRUZ</t>
  </si>
  <si>
    <t>VICTORIANO MENA MENA</t>
  </si>
  <si>
    <t>LAJAS</t>
  </si>
  <si>
    <t>LA MARAVILLA</t>
  </si>
  <si>
    <t>2080</t>
  </si>
  <si>
    <t>MALINCHE</t>
  </si>
  <si>
    <t>FINCA MALINCHE</t>
  </si>
  <si>
    <t>4997</t>
  </si>
  <si>
    <t>02211</t>
  </si>
  <si>
    <t>NANDAYURE</t>
  </si>
  <si>
    <t>2347</t>
  </si>
  <si>
    <t>BARCO QUEBRADO</t>
  </si>
  <si>
    <t>SAMARA</t>
  </si>
  <si>
    <t>01987</t>
  </si>
  <si>
    <t>01956</t>
  </si>
  <si>
    <t>2090</t>
  </si>
  <si>
    <t>JAVILLOS</t>
  </si>
  <si>
    <t>NANCY MEJIAS CHAVES</t>
  </si>
  <si>
    <t>01959</t>
  </si>
  <si>
    <t>2392</t>
  </si>
  <si>
    <t>GARZA</t>
  </si>
  <si>
    <t>02282</t>
  </si>
  <si>
    <t>2491</t>
  </si>
  <si>
    <t>01962</t>
  </si>
  <si>
    <t>2478</t>
  </si>
  <si>
    <t>TERCIOPELO</t>
  </si>
  <si>
    <t>MAYRA MORA BONILLA</t>
  </si>
  <si>
    <t>03095</t>
  </si>
  <si>
    <t>01963</t>
  </si>
  <si>
    <t>2338</t>
  </si>
  <si>
    <t>CHINAMPAS</t>
  </si>
  <si>
    <t>6 KM AL ESTE DE TERCIOPELO</t>
  </si>
  <si>
    <t>03080</t>
  </si>
  <si>
    <t>01964</t>
  </si>
  <si>
    <t>2487</t>
  </si>
  <si>
    <t>01965</t>
  </si>
  <si>
    <t>01967</t>
  </si>
  <si>
    <t>2383</t>
  </si>
  <si>
    <t>EDITH OBREGON SEQUEIRA</t>
  </si>
  <si>
    <t>01968</t>
  </si>
  <si>
    <t>2455</t>
  </si>
  <si>
    <t>LOURDES ACOSTA RODRIGUEZ</t>
  </si>
  <si>
    <t>2358</t>
  </si>
  <si>
    <t>SERAPIO LOPEZ FAJARDO</t>
  </si>
  <si>
    <t>BOCAS DE NOSARA</t>
  </si>
  <si>
    <t>2079</t>
  </si>
  <si>
    <t>NOGAL</t>
  </si>
  <si>
    <t>2366</t>
  </si>
  <si>
    <t>LA ESPERANZA DE GARZA</t>
  </si>
  <si>
    <t>2361</t>
  </si>
  <si>
    <t>CACAO</t>
  </si>
  <si>
    <t>01977</t>
  </si>
  <si>
    <t>2434</t>
  </si>
  <si>
    <t>BILLO ZELEDON</t>
  </si>
  <si>
    <t>PILAS DE CANJEL</t>
  </si>
  <si>
    <t>01978</t>
  </si>
  <si>
    <t>2465</t>
  </si>
  <si>
    <t>2473</t>
  </si>
  <si>
    <t>GUILLERMO ALVARADO HERNANDEZ</t>
  </si>
  <si>
    <t>2368</t>
  </si>
  <si>
    <t>WARNER MATARRITA ESPINOZA</t>
  </si>
  <si>
    <t>03272</t>
  </si>
  <si>
    <t>01982</t>
  </si>
  <si>
    <t>2385</t>
  </si>
  <si>
    <t>03203</t>
  </si>
  <si>
    <t>01988</t>
  </si>
  <si>
    <t>2466</t>
  </si>
  <si>
    <t>02284</t>
  </si>
  <si>
    <t>2429</t>
  </si>
  <si>
    <t>02283</t>
  </si>
  <si>
    <t>02451</t>
  </si>
  <si>
    <t>02951</t>
  </si>
  <si>
    <t>2412</t>
  </si>
  <si>
    <t>02298</t>
  </si>
  <si>
    <t>01996</t>
  </si>
  <si>
    <t>2396</t>
  </si>
  <si>
    <t>02952</t>
  </si>
  <si>
    <t>01999</t>
  </si>
  <si>
    <t>02000</t>
  </si>
  <si>
    <t>2433</t>
  </si>
  <si>
    <t>PILAS DE BEJUCO</t>
  </si>
  <si>
    <t>02560</t>
  </si>
  <si>
    <t>02002</t>
  </si>
  <si>
    <t>02003</t>
  </si>
  <si>
    <t>02004</t>
  </si>
  <si>
    <t>02005</t>
  </si>
  <si>
    <t>LEPANTO</t>
  </si>
  <si>
    <t>02450</t>
  </si>
  <si>
    <t>02007</t>
  </si>
  <si>
    <t>2439</t>
  </si>
  <si>
    <t>03026</t>
  </si>
  <si>
    <t>02008</t>
  </si>
  <si>
    <t>02009</t>
  </si>
  <si>
    <t>02010</t>
  </si>
  <si>
    <t>2457</t>
  </si>
  <si>
    <t>2509</t>
  </si>
  <si>
    <t>02559</t>
  </si>
  <si>
    <t>2510</t>
  </si>
  <si>
    <t>ARADO</t>
  </si>
  <si>
    <t>2514</t>
  </si>
  <si>
    <t>FRANCISCO CHAVES CHAVES</t>
  </si>
  <si>
    <t>BERNABELA</t>
  </si>
  <si>
    <t>2544</t>
  </si>
  <si>
    <t>DIRIA</t>
  </si>
  <si>
    <t>2555</t>
  </si>
  <si>
    <t>PUERTO RICO</t>
  </si>
  <si>
    <t>2578</t>
  </si>
  <si>
    <t>2586</t>
  </si>
  <si>
    <t>TALOLINGUITA</t>
  </si>
  <si>
    <t>2590</t>
  </si>
  <si>
    <t>SILENY MORALES MOLINA</t>
  </si>
  <si>
    <t>2593</t>
  </si>
  <si>
    <t>02156</t>
  </si>
  <si>
    <t>2580</t>
  </si>
  <si>
    <t>02425</t>
  </si>
  <si>
    <t>02029</t>
  </si>
  <si>
    <t>2567</t>
  </si>
  <si>
    <t>TENORIO</t>
  </si>
  <si>
    <t>DIAGONAL AL ASILO DE ANCIANOS</t>
  </si>
  <si>
    <t>02030</t>
  </si>
  <si>
    <t>02031</t>
  </si>
  <si>
    <t>02032</t>
  </si>
  <si>
    <t>2520</t>
  </si>
  <si>
    <t>02389</t>
  </si>
  <si>
    <t>2534</t>
  </si>
  <si>
    <t>MONTE VERDE</t>
  </si>
  <si>
    <t>2528</t>
  </si>
  <si>
    <t>02038</t>
  </si>
  <si>
    <t>02040</t>
  </si>
  <si>
    <t>02041</t>
  </si>
  <si>
    <t>2588</t>
  </si>
  <si>
    <t>27 DE ABRIL</t>
  </si>
  <si>
    <t>02042</t>
  </si>
  <si>
    <t>2589</t>
  </si>
  <si>
    <t>LOS PARGOS</t>
  </si>
  <si>
    <t>03124</t>
  </si>
  <si>
    <t>02043</t>
  </si>
  <si>
    <t>2086</t>
  </si>
  <si>
    <t>02044</t>
  </si>
  <si>
    <t>2592</t>
  </si>
  <si>
    <t>EL TRAPICHE</t>
  </si>
  <si>
    <t>03258</t>
  </si>
  <si>
    <t>3708</t>
  </si>
  <si>
    <t>INVU LA GUARIA</t>
  </si>
  <si>
    <t>2575</t>
  </si>
  <si>
    <t>02568</t>
  </si>
  <si>
    <t>TAMARINDO</t>
  </si>
  <si>
    <t>2714</t>
  </si>
  <si>
    <t>EL CHAGÜITE</t>
  </si>
  <si>
    <t>2516</t>
  </si>
  <si>
    <t>BRASILITO</t>
  </si>
  <si>
    <t>2524</t>
  </si>
  <si>
    <t>TEMPATE</t>
  </si>
  <si>
    <t>2530</t>
  </si>
  <si>
    <t>PORTEGOLPE</t>
  </si>
  <si>
    <t>2535</t>
  </si>
  <si>
    <t>2538</t>
  </si>
  <si>
    <t>VILLARREAL</t>
  </si>
  <si>
    <t>2508</t>
  </si>
  <si>
    <t>COYOLITO</t>
  </si>
  <si>
    <t>COSTADO SUR PLAZA DE DEPORTES</t>
  </si>
  <si>
    <t>2531</t>
  </si>
  <si>
    <t>PUERTO POTRERO</t>
  </si>
  <si>
    <t>2548</t>
  </si>
  <si>
    <t>03257</t>
  </si>
  <si>
    <t>02060</t>
  </si>
  <si>
    <t>2566</t>
  </si>
  <si>
    <t>MATAPALO</t>
  </si>
  <si>
    <t>2511</t>
  </si>
  <si>
    <t>CARTAGENA</t>
  </si>
  <si>
    <t>02062</t>
  </si>
  <si>
    <t>2539</t>
  </si>
  <si>
    <t>2549</t>
  </si>
  <si>
    <t>RICARDO ANGULO VALLEJOS</t>
  </si>
  <si>
    <t>CONTIGUO AL ABASTECEDOR MARIA ELENA</t>
  </si>
  <si>
    <t>2559</t>
  </si>
  <si>
    <t>LORENA</t>
  </si>
  <si>
    <t>02385</t>
  </si>
  <si>
    <t>2565</t>
  </si>
  <si>
    <t>MARBELLA</t>
  </si>
  <si>
    <t>02214</t>
  </si>
  <si>
    <t>2570</t>
  </si>
  <si>
    <t>OSTIONAL</t>
  </si>
  <si>
    <t>02070</t>
  </si>
  <si>
    <t>02458</t>
  </si>
  <si>
    <t>02254</t>
  </si>
  <si>
    <t>2579</t>
  </si>
  <si>
    <t>02678</t>
  </si>
  <si>
    <t>2587</t>
  </si>
  <si>
    <t>03255</t>
  </si>
  <si>
    <t>PENINSULAR</t>
  </si>
  <si>
    <t>2498</t>
  </si>
  <si>
    <t>ARTOLA</t>
  </si>
  <si>
    <t>SARDINAL</t>
  </si>
  <si>
    <t>2515</t>
  </si>
  <si>
    <t>BOLSON</t>
  </si>
  <si>
    <t>2519</t>
  </si>
  <si>
    <t>CORRALILLOS</t>
  </si>
  <si>
    <t>02085</t>
  </si>
  <si>
    <t>2574</t>
  </si>
  <si>
    <t>2527</t>
  </si>
  <si>
    <t>2581</t>
  </si>
  <si>
    <t>2552</t>
  </si>
  <si>
    <t>03151</t>
  </si>
  <si>
    <t>2564</t>
  </si>
  <si>
    <t>LOS PLANES</t>
  </si>
  <si>
    <t>02562</t>
  </si>
  <si>
    <t>2572</t>
  </si>
  <si>
    <t>PASO TEMPISQUE</t>
  </si>
  <si>
    <t>2556</t>
  </si>
  <si>
    <t>2591</t>
  </si>
  <si>
    <t>02930</t>
  </si>
  <si>
    <t>2507</t>
  </si>
  <si>
    <t>COMUNIDAD</t>
  </si>
  <si>
    <t>02095</t>
  </si>
  <si>
    <t>2512</t>
  </si>
  <si>
    <t>2526</t>
  </si>
  <si>
    <t>ORTEGA</t>
  </si>
  <si>
    <t>COSTADO OESTE DEL REDONDEL</t>
  </si>
  <si>
    <t>2573</t>
  </si>
  <si>
    <t>2583</t>
  </si>
  <si>
    <t>2582</t>
  </si>
  <si>
    <t>02563</t>
  </si>
  <si>
    <t>2506</t>
  </si>
  <si>
    <t>CASTILLA DE ORO</t>
  </si>
  <si>
    <t>03164</t>
  </si>
  <si>
    <t>2563</t>
  </si>
  <si>
    <t>LOS JOCOTES</t>
  </si>
  <si>
    <t>2571</t>
  </si>
  <si>
    <t>PALESTINA</t>
  </si>
  <si>
    <t>02679</t>
  </si>
  <si>
    <t>2505</t>
  </si>
  <si>
    <t>CACIQUE</t>
  </si>
  <si>
    <t>03039</t>
  </si>
  <si>
    <t>3828</t>
  </si>
  <si>
    <t>CANALETE</t>
  </si>
  <si>
    <t>3834</t>
  </si>
  <si>
    <t>3844</t>
  </si>
  <si>
    <t>3845</t>
  </si>
  <si>
    <t>EL CARMEN # 1</t>
  </si>
  <si>
    <t>3848</t>
  </si>
  <si>
    <t>3850</t>
  </si>
  <si>
    <t>3852</t>
  </si>
  <si>
    <t>EL FOSFORO</t>
  </si>
  <si>
    <t>3904</t>
  </si>
  <si>
    <t>02165</t>
  </si>
  <si>
    <t>02114</t>
  </si>
  <si>
    <t>3917</t>
  </si>
  <si>
    <t>LLANO AZUL</t>
  </si>
  <si>
    <t>02639</t>
  </si>
  <si>
    <t>02115</t>
  </si>
  <si>
    <t>3866</t>
  </si>
  <si>
    <t>LAS MILPAS</t>
  </si>
  <si>
    <t>02478</t>
  </si>
  <si>
    <t>3908</t>
  </si>
  <si>
    <t>TEODORO PICADO MICHALSKY</t>
  </si>
  <si>
    <t>02117</t>
  </si>
  <si>
    <t>3873</t>
  </si>
  <si>
    <t>NAZARETH</t>
  </si>
  <si>
    <t>02164</t>
  </si>
  <si>
    <t>02118</t>
  </si>
  <si>
    <t>3892</t>
  </si>
  <si>
    <t>3875</t>
  </si>
  <si>
    <t>3832</t>
  </si>
  <si>
    <t>02171</t>
  </si>
  <si>
    <t>3861</t>
  </si>
  <si>
    <t>LA VERBENA</t>
  </si>
  <si>
    <t>02163</t>
  </si>
  <si>
    <t>3918</t>
  </si>
  <si>
    <t>SILVIA OLIVAS ORTIZ</t>
  </si>
  <si>
    <t>SAN FERNANDO CENTRO</t>
  </si>
  <si>
    <t>3922</t>
  </si>
  <si>
    <t>3829</t>
  </si>
  <si>
    <t>EL DELIRIO</t>
  </si>
  <si>
    <t>MINOR RODRIGUEZ CASTILLO</t>
  </si>
  <si>
    <t>3910</t>
  </si>
  <si>
    <t>3855</t>
  </si>
  <si>
    <t>JESUS DE POPOYOAPA</t>
  </si>
  <si>
    <t>POPOYOAPA</t>
  </si>
  <si>
    <t>3911</t>
  </si>
  <si>
    <t>3864</t>
  </si>
  <si>
    <t>3872</t>
  </si>
  <si>
    <t>MORENO CAÑAS</t>
  </si>
  <si>
    <t>3924</t>
  </si>
  <si>
    <t>LA UNION DE SAN JOSE DE UPALA</t>
  </si>
  <si>
    <t>3882</t>
  </si>
  <si>
    <t>QUEBRADON</t>
  </si>
  <si>
    <t>3896</t>
  </si>
  <si>
    <t>PARCELAS DE PARIS</t>
  </si>
  <si>
    <t>JOMUSA</t>
  </si>
  <si>
    <t>3900</t>
  </si>
  <si>
    <t>3851</t>
  </si>
  <si>
    <t>02144</t>
  </si>
  <si>
    <t>3868</t>
  </si>
  <si>
    <t>MEXICO</t>
  </si>
  <si>
    <t>JOSE INES LOPEZ OBREGON</t>
  </si>
  <si>
    <t>3895</t>
  </si>
  <si>
    <t>3862</t>
  </si>
  <si>
    <t>3876</t>
  </si>
  <si>
    <t>3899</t>
  </si>
  <si>
    <t>3835</t>
  </si>
  <si>
    <t>COLONIA PUNTARENAS</t>
  </si>
  <si>
    <t>3865</t>
  </si>
  <si>
    <t>LAS FLORES</t>
  </si>
  <si>
    <t>02480</t>
  </si>
  <si>
    <t>02154</t>
  </si>
  <si>
    <t>3869</t>
  </si>
  <si>
    <t>CUATRO CRUCES</t>
  </si>
  <si>
    <t>02642</t>
  </si>
  <si>
    <t>5048</t>
  </si>
  <si>
    <t>RIO NARANJO</t>
  </si>
  <si>
    <t>FRENTE A LA IGLESIA BIBLICA</t>
  </si>
  <si>
    <t>3919</t>
  </si>
  <si>
    <t>A UN COSTADO DE LA IGLESIA EVANGELICA</t>
  </si>
  <si>
    <t>3921</t>
  </si>
  <si>
    <t>CONTIGUO A LA IGLESIA CATOLICA DE SAN GABRIEL</t>
  </si>
  <si>
    <t>02725</t>
  </si>
  <si>
    <t>02159</t>
  </si>
  <si>
    <t>3902</t>
  </si>
  <si>
    <t>02161</t>
  </si>
  <si>
    <t>3812</t>
  </si>
  <si>
    <t>3849</t>
  </si>
  <si>
    <t>02640</t>
  </si>
  <si>
    <t>3894</t>
  </si>
  <si>
    <t>2618</t>
  </si>
  <si>
    <t>02190</t>
  </si>
  <si>
    <t>2676</t>
  </si>
  <si>
    <t>JAVILLA</t>
  </si>
  <si>
    <t>02681</t>
  </si>
  <si>
    <t>2623</t>
  </si>
  <si>
    <t>COROBICI</t>
  </si>
  <si>
    <t>DIAGONAL AL SALON COMUNAL</t>
  </si>
  <si>
    <t>2638</t>
  </si>
  <si>
    <t>JERONIMO FERNANDEZ ROJAS</t>
  </si>
  <si>
    <t>EL HOTEL</t>
  </si>
  <si>
    <t>02177</t>
  </si>
  <si>
    <t>2645</t>
  </si>
  <si>
    <t>HACIENDA TABOGA</t>
  </si>
  <si>
    <t>BEBEDERO</t>
  </si>
  <si>
    <t>02822</t>
  </si>
  <si>
    <t>02178</t>
  </si>
  <si>
    <t>2663</t>
  </si>
  <si>
    <t>02179</t>
  </si>
  <si>
    <t>5004</t>
  </si>
  <si>
    <t>02531</t>
  </si>
  <si>
    <t>2682</t>
  </si>
  <si>
    <t>2604</t>
  </si>
  <si>
    <t>ANTONIO OBANDO ESPINOZA</t>
  </si>
  <si>
    <t>2606</t>
  </si>
  <si>
    <t>02185</t>
  </si>
  <si>
    <t>POROZAL</t>
  </si>
  <si>
    <t>2665</t>
  </si>
  <si>
    <t>02824</t>
  </si>
  <si>
    <t>02187</t>
  </si>
  <si>
    <t>02188</t>
  </si>
  <si>
    <t>02189</t>
  </si>
  <si>
    <t>2731</t>
  </si>
  <si>
    <t>SAN JUAN CHIQUITO</t>
  </si>
  <si>
    <t>ESPARZA</t>
  </si>
  <si>
    <t>SAN JUAN GRANDE</t>
  </si>
  <si>
    <t>DIAGONAL IGLESIA CATOLICA</t>
  </si>
  <si>
    <t>02694</t>
  </si>
  <si>
    <t>0323</t>
  </si>
  <si>
    <t>BARRIO LAMPARAS</t>
  </si>
  <si>
    <t>LAMPARAS</t>
  </si>
  <si>
    <t>02192</t>
  </si>
  <si>
    <t>1100</t>
  </si>
  <si>
    <t>03247</t>
  </si>
  <si>
    <t>2687</t>
  </si>
  <si>
    <t>02928</t>
  </si>
  <si>
    <t>2688</t>
  </si>
  <si>
    <t>NUEVA GUATEMALA</t>
  </si>
  <si>
    <t>CENTRO NUEVA GUATEMALA</t>
  </si>
  <si>
    <t>02216</t>
  </si>
  <si>
    <t>2696</t>
  </si>
  <si>
    <t>ZULMA MENDEZ LEZAMA</t>
  </si>
  <si>
    <t>02826</t>
  </si>
  <si>
    <t>2595</t>
  </si>
  <si>
    <t>COSTADO OESTE DEL EBAIS</t>
  </si>
  <si>
    <t>2666</t>
  </si>
  <si>
    <t>POZO AZUL</t>
  </si>
  <si>
    <t>2667</t>
  </si>
  <si>
    <t>2612</t>
  </si>
  <si>
    <t>02782</t>
  </si>
  <si>
    <t>2677</t>
  </si>
  <si>
    <t>SAN BUENAVENTURA</t>
  </si>
  <si>
    <t>02204</t>
  </si>
  <si>
    <t>2640</t>
  </si>
  <si>
    <t>COSTADO OESTE DE LA PLAZA DE FUTBOL</t>
  </si>
  <si>
    <t>2658</t>
  </si>
  <si>
    <t>2620</t>
  </si>
  <si>
    <t>2650</t>
  </si>
  <si>
    <t>JOAQUIN ARROYO</t>
  </si>
  <si>
    <t>02209</t>
  </si>
  <si>
    <t>2680</t>
  </si>
  <si>
    <t>02392</t>
  </si>
  <si>
    <t>2685</t>
  </si>
  <si>
    <t>2655</t>
  </si>
  <si>
    <t>DELIA OVIEDO DE ACUÑA</t>
  </si>
  <si>
    <t>FRENTE A LA CASA CURAL</t>
  </si>
  <si>
    <t>0353</t>
  </si>
  <si>
    <t>TEJARCILLOS</t>
  </si>
  <si>
    <t>2695</t>
  </si>
  <si>
    <t>CAÑITAS</t>
  </si>
  <si>
    <t>03175</t>
  </si>
  <si>
    <t>TRES AMIGOS</t>
  </si>
  <si>
    <t>2656</t>
  </si>
  <si>
    <t>02394</t>
  </si>
  <si>
    <t>EL DOS</t>
  </si>
  <si>
    <t>2615</t>
  </si>
  <si>
    <t>2671</t>
  </si>
  <si>
    <t>RIO PIEDRAS</t>
  </si>
  <si>
    <t>2639</t>
  </si>
  <si>
    <t>ROSITA CHAVEZ DE CABEZAS</t>
  </si>
  <si>
    <t>LIBANO</t>
  </si>
  <si>
    <t>2659</t>
  </si>
  <si>
    <t>02236</t>
  </si>
  <si>
    <t>2668</t>
  </si>
  <si>
    <t>2631</t>
  </si>
  <si>
    <t>HEYDER ANGULO OBANDO</t>
  </si>
  <si>
    <t>CENTRO SAN LUIS</t>
  </si>
  <si>
    <t>2672</t>
  </si>
  <si>
    <t>2683</t>
  </si>
  <si>
    <t>JUNTO AL TEMPLO CATOLICO</t>
  </si>
  <si>
    <t>2690</t>
  </si>
  <si>
    <t>JAIME GUTIERREZ BRAUN</t>
  </si>
  <si>
    <t>2693</t>
  </si>
  <si>
    <t>TRONADORA</t>
  </si>
  <si>
    <t>2599</t>
  </si>
  <si>
    <t>2605</t>
  </si>
  <si>
    <t>2662</t>
  </si>
  <si>
    <t>MATA DE CAÑA</t>
  </si>
  <si>
    <t>03284</t>
  </si>
  <si>
    <t>02249</t>
  </si>
  <si>
    <t>2670</t>
  </si>
  <si>
    <t>02472</t>
  </si>
  <si>
    <t>03061</t>
  </si>
  <si>
    <t>02253</t>
  </si>
  <si>
    <t>2691</t>
  </si>
  <si>
    <t>2636</t>
  </si>
  <si>
    <t>02263</t>
  </si>
  <si>
    <t>02264</t>
  </si>
  <si>
    <t>EL AGUACATE</t>
  </si>
  <si>
    <t>02266</t>
  </si>
  <si>
    <t>02267</t>
  </si>
  <si>
    <t>2732</t>
  </si>
  <si>
    <t>2735</t>
  </si>
  <si>
    <t>RIO BARRANCA</t>
  </si>
  <si>
    <t>2826</t>
  </si>
  <si>
    <t>BARRIO SAN LUIS</t>
  </si>
  <si>
    <t>CHACARITA</t>
  </si>
  <si>
    <t>2744</t>
  </si>
  <si>
    <t>CIUDADELA KENNEDY</t>
  </si>
  <si>
    <t>02271</t>
  </si>
  <si>
    <t>2834</t>
  </si>
  <si>
    <t>FLORA GUEVARA BARAHONA</t>
  </si>
  <si>
    <t>2792</t>
  </si>
  <si>
    <t>2715</t>
  </si>
  <si>
    <t>AUGUSTO COLOMBARI CHICOLI</t>
  </si>
  <si>
    <t>2883</t>
  </si>
  <si>
    <t>VEINTE DE NOVIEMBRE</t>
  </si>
  <si>
    <t>2842</t>
  </si>
  <si>
    <t>COCAL</t>
  </si>
  <si>
    <t>03167</t>
  </si>
  <si>
    <t>02279</t>
  </si>
  <si>
    <t>2836</t>
  </si>
  <si>
    <t>MORA Y CAÑAS</t>
  </si>
  <si>
    <t>2805</t>
  </si>
  <si>
    <t>2870</t>
  </si>
  <si>
    <t>02285</t>
  </si>
  <si>
    <t>2712</t>
  </si>
  <si>
    <t>PITAHAYA</t>
  </si>
  <si>
    <t>02364</t>
  </si>
  <si>
    <t>02286</t>
  </si>
  <si>
    <t>2720</t>
  </si>
  <si>
    <t>BAJO CALIENTE</t>
  </si>
  <si>
    <t>02765</t>
  </si>
  <si>
    <t>02287</t>
  </si>
  <si>
    <t>02288</t>
  </si>
  <si>
    <t>03141</t>
  </si>
  <si>
    <t>02289</t>
  </si>
  <si>
    <t>2759</t>
  </si>
  <si>
    <t>CHAPERNAL</t>
  </si>
  <si>
    <t>HACIENDA CHAPERNAL</t>
  </si>
  <si>
    <t>02763</t>
  </si>
  <si>
    <t>02290</t>
  </si>
  <si>
    <t>2844</t>
  </si>
  <si>
    <t>02292</t>
  </si>
  <si>
    <t>02293</t>
  </si>
  <si>
    <t>02294</t>
  </si>
  <si>
    <t>2784</t>
  </si>
  <si>
    <t>JORGE BORBON CASTRO</t>
  </si>
  <si>
    <t>02295</t>
  </si>
  <si>
    <t>2848</t>
  </si>
  <si>
    <t>02367</t>
  </si>
  <si>
    <t>2700</t>
  </si>
  <si>
    <t>ABANGARITOS</t>
  </si>
  <si>
    <t>MANZANILLO</t>
  </si>
  <si>
    <t>02565</t>
  </si>
  <si>
    <t>2725</t>
  </si>
  <si>
    <t>CHOMES</t>
  </si>
  <si>
    <t>2743</t>
  </si>
  <si>
    <t>MONTERO Y PALITO</t>
  </si>
  <si>
    <t>02686</t>
  </si>
  <si>
    <t>02303</t>
  </si>
  <si>
    <t>2727</t>
  </si>
  <si>
    <t>BRISAS DEL GOLFO</t>
  </si>
  <si>
    <t>COSTA DE PAJAROS</t>
  </si>
  <si>
    <t>2807</t>
  </si>
  <si>
    <t>JUDAS</t>
  </si>
  <si>
    <t>2831</t>
  </si>
  <si>
    <t>2839</t>
  </si>
  <si>
    <t>MORALES</t>
  </si>
  <si>
    <t>MORALES DE CHOMES</t>
  </si>
  <si>
    <t>02380</t>
  </si>
  <si>
    <t>2761</t>
  </si>
  <si>
    <t>2824</t>
  </si>
  <si>
    <t>LAGARTOS</t>
  </si>
  <si>
    <t>LAGARTO SUR</t>
  </si>
  <si>
    <t>2750</t>
  </si>
  <si>
    <t>EL MALINCHE</t>
  </si>
  <si>
    <t>02685</t>
  </si>
  <si>
    <t>2763</t>
  </si>
  <si>
    <t>2769</t>
  </si>
  <si>
    <t>JARQUIN</t>
  </si>
  <si>
    <t>02688</t>
  </si>
  <si>
    <t>2760</t>
  </si>
  <si>
    <t>ISLA DE CHIRA</t>
  </si>
  <si>
    <t>02419</t>
  </si>
  <si>
    <t>02315</t>
  </si>
  <si>
    <t>2752</t>
  </si>
  <si>
    <t>CABO BLANCO</t>
  </si>
  <si>
    <t>2803</t>
  </si>
  <si>
    <t>ISLA DE VENADO</t>
  </si>
  <si>
    <t>2762</t>
  </si>
  <si>
    <t>COROZAL</t>
  </si>
  <si>
    <t>2776</t>
  </si>
  <si>
    <t>MONTAÑA GRANDE</t>
  </si>
  <si>
    <t>2781</t>
  </si>
  <si>
    <t>2754</t>
  </si>
  <si>
    <t>CAMARONAL</t>
  </si>
  <si>
    <t>2773</t>
  </si>
  <si>
    <t>2863</t>
  </si>
  <si>
    <t>02689</t>
  </si>
  <si>
    <t>2886</t>
  </si>
  <si>
    <t>ROSA BARQUERO AZOFEIFA</t>
  </si>
  <si>
    <t>EL GOLFO</t>
  </si>
  <si>
    <t>2851</t>
  </si>
  <si>
    <t>JICARAL</t>
  </si>
  <si>
    <t>2766</t>
  </si>
  <si>
    <t>02432</t>
  </si>
  <si>
    <t>02335</t>
  </si>
  <si>
    <t>1101</t>
  </si>
  <si>
    <t>CALLE LILES</t>
  </si>
  <si>
    <t>2853</t>
  </si>
  <si>
    <t>PAQUERA</t>
  </si>
  <si>
    <t>02522</t>
  </si>
  <si>
    <t>02348</t>
  </si>
  <si>
    <t>2808</t>
  </si>
  <si>
    <t>2703</t>
  </si>
  <si>
    <t>PLAYA BLANCA</t>
  </si>
  <si>
    <t>03168</t>
  </si>
  <si>
    <t>2706</t>
  </si>
  <si>
    <t>I.D.A. VALLE AZUL</t>
  </si>
  <si>
    <t>02420</t>
  </si>
  <si>
    <t>1108</t>
  </si>
  <si>
    <t>RINCON DE HERRERA</t>
  </si>
  <si>
    <t>2746</t>
  </si>
  <si>
    <t>02907</t>
  </si>
  <si>
    <t>02355</t>
  </si>
  <si>
    <t>2782</t>
  </si>
  <si>
    <t>2849</t>
  </si>
  <si>
    <t>2871</t>
  </si>
  <si>
    <t>02690</t>
  </si>
  <si>
    <t>2758</t>
  </si>
  <si>
    <t>RAFAEL ARGUEDAS HERRERA</t>
  </si>
  <si>
    <t>CERRO PLANO</t>
  </si>
  <si>
    <t>FRENTE AL HOTEL HELICONIA</t>
  </si>
  <si>
    <t>2847</t>
  </si>
  <si>
    <t>GUACIMAL</t>
  </si>
  <si>
    <t>LUDY ULLOA LORIA</t>
  </si>
  <si>
    <t>02369</t>
  </si>
  <si>
    <t>2866</t>
  </si>
  <si>
    <t>02368</t>
  </si>
  <si>
    <t>2771</t>
  </si>
  <si>
    <t>LINDORA</t>
  </si>
  <si>
    <t>2828</t>
  </si>
  <si>
    <t>ALTOS DE SAN LUIS</t>
  </si>
  <si>
    <t>02914</t>
  </si>
  <si>
    <t>0746</t>
  </si>
  <si>
    <t>02376</t>
  </si>
  <si>
    <t>2737</t>
  </si>
  <si>
    <t>2753</t>
  </si>
  <si>
    <t>CABUYA</t>
  </si>
  <si>
    <t>2704</t>
  </si>
  <si>
    <t>2705</t>
  </si>
  <si>
    <t>2768</t>
  </si>
  <si>
    <t>PANICA DOS</t>
  </si>
  <si>
    <t>02384</t>
  </si>
  <si>
    <t>2777</t>
  </si>
  <si>
    <t>02691</t>
  </si>
  <si>
    <t>LAS HUACAS</t>
  </si>
  <si>
    <t>02388</t>
  </si>
  <si>
    <t>2854</t>
  </si>
  <si>
    <t>2789</t>
  </si>
  <si>
    <t>02877</t>
  </si>
  <si>
    <t>CONTIGUO IGLESIA CATOLICA</t>
  </si>
  <si>
    <t>02395</t>
  </si>
  <si>
    <t>3020</t>
  </si>
  <si>
    <t>LA JULIETA</t>
  </si>
  <si>
    <t>ESPIRITU SANTO</t>
  </si>
  <si>
    <t>2770</t>
  </si>
  <si>
    <t>ROSARIO VASQUEZ MONGE</t>
  </si>
  <si>
    <t>JUANILAMA</t>
  </si>
  <si>
    <t>2832</t>
  </si>
  <si>
    <t>MARAÑONAL</t>
  </si>
  <si>
    <t>02402</t>
  </si>
  <si>
    <t>2790</t>
  </si>
  <si>
    <t>EL BARON</t>
  </si>
  <si>
    <t>2800</t>
  </si>
  <si>
    <t>2840</t>
  </si>
  <si>
    <t>NANCES</t>
  </si>
  <si>
    <t>2780</t>
  </si>
  <si>
    <t>SALINAS</t>
  </si>
  <si>
    <t>FRENTE A LA ESTACION DEL FERROCARRIL</t>
  </si>
  <si>
    <t>02876</t>
  </si>
  <si>
    <t>2795</t>
  </si>
  <si>
    <t>EL MOJON</t>
  </si>
  <si>
    <t>CONTIGUO AL TEMPLO CATOLICO EL MOJON</t>
  </si>
  <si>
    <t>2881</t>
  </si>
  <si>
    <t>MATA LIMON</t>
  </si>
  <si>
    <t>02545</t>
  </si>
  <si>
    <t>2755</t>
  </si>
  <si>
    <t>CAMBALACHE</t>
  </si>
  <si>
    <t>03219</t>
  </si>
  <si>
    <t>02413</t>
  </si>
  <si>
    <t>JUSTO ANTONIO FACIO</t>
  </si>
  <si>
    <t>MOJONCITO</t>
  </si>
  <si>
    <t>02546</t>
  </si>
  <si>
    <t>2875</t>
  </si>
  <si>
    <t>ANTONIO VALLERRIESTRA</t>
  </si>
  <si>
    <t>03091</t>
  </si>
  <si>
    <t>2756</t>
  </si>
  <si>
    <t>UNION</t>
  </si>
  <si>
    <t>2869</t>
  </si>
  <si>
    <t>02423</t>
  </si>
  <si>
    <t>2873</t>
  </si>
  <si>
    <t>02424</t>
  </si>
  <si>
    <t>2804</t>
  </si>
  <si>
    <t>02427</t>
  </si>
  <si>
    <t>02430</t>
  </si>
  <si>
    <t>3712</t>
  </si>
  <si>
    <t>CERROS</t>
  </si>
  <si>
    <t>3751</t>
  </si>
  <si>
    <t>MANUEL ANTONIO</t>
  </si>
  <si>
    <t>3752</t>
  </si>
  <si>
    <t>3754</t>
  </si>
  <si>
    <t>PAQUITA</t>
  </si>
  <si>
    <t>3773</t>
  </si>
  <si>
    <t>3774</t>
  </si>
  <si>
    <t>FINCA LLORONA</t>
  </si>
  <si>
    <t>02443</t>
  </si>
  <si>
    <t>3777</t>
  </si>
  <si>
    <t>RONCADOR</t>
  </si>
  <si>
    <t>3772</t>
  </si>
  <si>
    <t>MARIA LUISA DE CASTRO</t>
  </si>
  <si>
    <t>BOCA VIEJA</t>
  </si>
  <si>
    <t>NARANJITO</t>
  </si>
  <si>
    <t>02448</t>
  </si>
  <si>
    <t>3710</t>
  </si>
  <si>
    <t>CERRITOS</t>
  </si>
  <si>
    <t>02882</t>
  </si>
  <si>
    <t>3765</t>
  </si>
  <si>
    <t>REPUBLICA DE COREA</t>
  </si>
  <si>
    <t>RANCHO GRANDE</t>
  </si>
  <si>
    <t>02697</t>
  </si>
  <si>
    <t>3724</t>
  </si>
  <si>
    <t>PORTALON</t>
  </si>
  <si>
    <t>JENNY ROMAN CECILIANO</t>
  </si>
  <si>
    <t>3725</t>
  </si>
  <si>
    <t>PORTON DE NARANJO</t>
  </si>
  <si>
    <t>3726</t>
  </si>
  <si>
    <t>3749</t>
  </si>
  <si>
    <t>3732</t>
  </si>
  <si>
    <t>03249</t>
  </si>
  <si>
    <t>3753</t>
  </si>
  <si>
    <t>JUAN BAUTISTA SANTAMARIA</t>
  </si>
  <si>
    <t>02696</t>
  </si>
  <si>
    <t>02467</t>
  </si>
  <si>
    <t>0761</t>
  </si>
  <si>
    <t>3781</t>
  </si>
  <si>
    <t>02476</t>
  </si>
  <si>
    <t>0786</t>
  </si>
  <si>
    <t>03086</t>
  </si>
  <si>
    <t>3699</t>
  </si>
  <si>
    <t>ALEXIS PEREZ AGUILAR</t>
  </si>
  <si>
    <t>02699</t>
  </si>
  <si>
    <t>02481</t>
  </si>
  <si>
    <t>3776</t>
  </si>
  <si>
    <t>FINCA POCARES</t>
  </si>
  <si>
    <t>POCARES</t>
  </si>
  <si>
    <t>02883</t>
  </si>
  <si>
    <t>3780</t>
  </si>
  <si>
    <t>02500</t>
  </si>
  <si>
    <t>3755</t>
  </si>
  <si>
    <t>02484</t>
  </si>
  <si>
    <t>3706</t>
  </si>
  <si>
    <t>BIJAGUAL SUR</t>
  </si>
  <si>
    <t>3769</t>
  </si>
  <si>
    <t>02488</t>
  </si>
  <si>
    <t>PALO SECO</t>
  </si>
  <si>
    <t>EL BAMBU</t>
  </si>
  <si>
    <t>3740</t>
  </si>
  <si>
    <t>JUNTA DE CACAO</t>
  </si>
  <si>
    <t>PALO SECO VIEJO</t>
  </si>
  <si>
    <t>02499</t>
  </si>
  <si>
    <t>3733</t>
  </si>
  <si>
    <t>03204</t>
  </si>
  <si>
    <t>3735</t>
  </si>
  <si>
    <t>ESTERILLOS ANEXA</t>
  </si>
  <si>
    <t>ESTERILLOS</t>
  </si>
  <si>
    <t>02700</t>
  </si>
  <si>
    <t>3750</t>
  </si>
  <si>
    <t>02501</t>
  </si>
  <si>
    <t>3762</t>
  </si>
  <si>
    <t>PLAYON SUR</t>
  </si>
  <si>
    <t>2964</t>
  </si>
  <si>
    <t>LA CARBONERA</t>
  </si>
  <si>
    <t>3758</t>
  </si>
  <si>
    <t>PLAYA PALMA</t>
  </si>
  <si>
    <t>LA BANDERA</t>
  </si>
  <si>
    <t>02511</t>
  </si>
  <si>
    <t>3761</t>
  </si>
  <si>
    <t>PLAYON SAN ISIDRO</t>
  </si>
  <si>
    <t>HUGO MADRIGAL JIMENEZ</t>
  </si>
  <si>
    <t>03104</t>
  </si>
  <si>
    <t>02515</t>
  </si>
  <si>
    <t>3743</t>
  </si>
  <si>
    <t>02517</t>
  </si>
  <si>
    <t>3114</t>
  </si>
  <si>
    <t>02518</t>
  </si>
  <si>
    <t>3021</t>
  </si>
  <si>
    <t>CORONADO</t>
  </si>
  <si>
    <t>3263</t>
  </si>
  <si>
    <t>NIEBOROWSKY</t>
  </si>
  <si>
    <t>2938</t>
  </si>
  <si>
    <t>VALLE DE EL DIQUIS</t>
  </si>
  <si>
    <t>3156</t>
  </si>
  <si>
    <t>3191</t>
  </si>
  <si>
    <t>02600</t>
  </si>
  <si>
    <t>02530</t>
  </si>
  <si>
    <t>3211</t>
  </si>
  <si>
    <t>02804</t>
  </si>
  <si>
    <t>3212</t>
  </si>
  <si>
    <t>TORTUGA</t>
  </si>
  <si>
    <t>OJOCHAL</t>
  </si>
  <si>
    <t>02532</t>
  </si>
  <si>
    <t>3553</t>
  </si>
  <si>
    <t>POCORA</t>
  </si>
  <si>
    <t>3019</t>
  </si>
  <si>
    <t>2988</t>
  </si>
  <si>
    <t>LA NAVIDAD</t>
  </si>
  <si>
    <t>PIEDRAS BLANCAS</t>
  </si>
  <si>
    <t>FINCA ALAJUELA</t>
  </si>
  <si>
    <t>3106</t>
  </si>
  <si>
    <t>LEONOR CHINCHILLA DE FIGUEROA</t>
  </si>
  <si>
    <t>3117</t>
  </si>
  <si>
    <t>02537</t>
  </si>
  <si>
    <t>02538</t>
  </si>
  <si>
    <t>02539</t>
  </si>
  <si>
    <t>02540</t>
  </si>
  <si>
    <t>3218</t>
  </si>
  <si>
    <t>CENTRO VILLA COLON</t>
  </si>
  <si>
    <t>02542</t>
  </si>
  <si>
    <t>02543</t>
  </si>
  <si>
    <t>2986</t>
  </si>
  <si>
    <t>02601</t>
  </si>
  <si>
    <t>3200</t>
  </si>
  <si>
    <t>02554</t>
  </si>
  <si>
    <t>3202</t>
  </si>
  <si>
    <t>FINCA GUANACASTE</t>
  </si>
  <si>
    <t>3233</t>
  </si>
  <si>
    <t>FRENTE A LA INTERAMERICANA SUR</t>
  </si>
  <si>
    <t>02821</t>
  </si>
  <si>
    <t>02558</t>
  </si>
  <si>
    <t>3244</t>
  </si>
  <si>
    <t>02571</t>
  </si>
  <si>
    <t>3177</t>
  </si>
  <si>
    <t>FINCA NUEVE</t>
  </si>
  <si>
    <t>3171</t>
  </si>
  <si>
    <t>FINCA 2-4</t>
  </si>
  <si>
    <t>3052</t>
  </si>
  <si>
    <t>EDUARDO GARNIER UGALDE</t>
  </si>
  <si>
    <t>PALMAR NORTE</t>
  </si>
  <si>
    <t>02569</t>
  </si>
  <si>
    <t>3169</t>
  </si>
  <si>
    <t>FINCA SEIS-ONCE</t>
  </si>
  <si>
    <t>3173</t>
  </si>
  <si>
    <t>3170</t>
  </si>
  <si>
    <t>PALMAR SUR</t>
  </si>
  <si>
    <t>3196</t>
  </si>
  <si>
    <t>OLLA CERO</t>
  </si>
  <si>
    <t>SIERPE</t>
  </si>
  <si>
    <t>3046</t>
  </si>
  <si>
    <t>3157</t>
  </si>
  <si>
    <t>02604</t>
  </si>
  <si>
    <t>3617</t>
  </si>
  <si>
    <t>02586</t>
  </si>
  <si>
    <t>2992</t>
  </si>
  <si>
    <t>02590</t>
  </si>
  <si>
    <t>02591</t>
  </si>
  <si>
    <t>02592</t>
  </si>
  <si>
    <t>02593</t>
  </si>
  <si>
    <t>3049</t>
  </si>
  <si>
    <t>DRAKE</t>
  </si>
  <si>
    <t>AGUJITAS</t>
  </si>
  <si>
    <t>ITZEL ARIAS VEGA</t>
  </si>
  <si>
    <t>02603</t>
  </si>
  <si>
    <t>3552</t>
  </si>
  <si>
    <t>3042</t>
  </si>
  <si>
    <t>03113</t>
  </si>
  <si>
    <t>1993</t>
  </si>
  <si>
    <t>JOKBATA</t>
  </si>
  <si>
    <t>3178</t>
  </si>
  <si>
    <t>3128</t>
  </si>
  <si>
    <t>02605</t>
  </si>
  <si>
    <t>02606</t>
  </si>
  <si>
    <t>3179</t>
  </si>
  <si>
    <t>3068</t>
  </si>
  <si>
    <t>02608</t>
  </si>
  <si>
    <t>3076</t>
  </si>
  <si>
    <t>02609</t>
  </si>
  <si>
    <t>3131</t>
  </si>
  <si>
    <t>PUNTA ZANCUDO</t>
  </si>
  <si>
    <t>2911</t>
  </si>
  <si>
    <t>PUEBLO CIVIL</t>
  </si>
  <si>
    <t>02611</t>
  </si>
  <si>
    <t>2013</t>
  </si>
  <si>
    <t>EL CAS</t>
  </si>
  <si>
    <t>3072</t>
  </si>
  <si>
    <t>02615</t>
  </si>
  <si>
    <t>3073</t>
  </si>
  <si>
    <t>02921</t>
  </si>
  <si>
    <t>02616</t>
  </si>
  <si>
    <t>3090</t>
  </si>
  <si>
    <t>LA MONA</t>
  </si>
  <si>
    <t>02620</t>
  </si>
  <si>
    <t>02622</t>
  </si>
  <si>
    <t>2951</t>
  </si>
  <si>
    <t>02623</t>
  </si>
  <si>
    <t>02624</t>
  </si>
  <si>
    <t>3007</t>
  </si>
  <si>
    <t>02625</t>
  </si>
  <si>
    <t>3014</t>
  </si>
  <si>
    <t>COMTE</t>
  </si>
  <si>
    <t>02626</t>
  </si>
  <si>
    <t>3070</t>
  </si>
  <si>
    <t>02627</t>
  </si>
  <si>
    <t>3105</t>
  </si>
  <si>
    <t>ALTO DE COMTE</t>
  </si>
  <si>
    <t>ALTO COMTE</t>
  </si>
  <si>
    <t>02807</t>
  </si>
  <si>
    <t>02628</t>
  </si>
  <si>
    <t>3126</t>
  </si>
  <si>
    <t>02629</t>
  </si>
  <si>
    <t>EL PILON</t>
  </si>
  <si>
    <t>1948</t>
  </si>
  <si>
    <t>02633</t>
  </si>
  <si>
    <t>2939</t>
  </si>
  <si>
    <t>LINDA MAR</t>
  </si>
  <si>
    <t>LANGOSTINO</t>
  </si>
  <si>
    <t>02634</t>
  </si>
  <si>
    <t>02635</t>
  </si>
  <si>
    <t>2949</t>
  </si>
  <si>
    <t>LAS GEMELAS</t>
  </si>
  <si>
    <t>2936</t>
  </si>
  <si>
    <t>COCAL AMARILLO</t>
  </si>
  <si>
    <t>3037</t>
  </si>
  <si>
    <t>PUNTA BANCO</t>
  </si>
  <si>
    <t>02641</t>
  </si>
  <si>
    <t>2972</t>
  </si>
  <si>
    <t>CAÑAZA</t>
  </si>
  <si>
    <t>3129</t>
  </si>
  <si>
    <t>02644</t>
  </si>
  <si>
    <t>3000</t>
  </si>
  <si>
    <t>LA INDEPENDENCIA</t>
  </si>
  <si>
    <t>3201</t>
  </si>
  <si>
    <t>SATURNINO CEDEÑO CEDEÑO</t>
  </si>
  <si>
    <t>3575</t>
  </si>
  <si>
    <t>PALERMO</t>
  </si>
  <si>
    <t>2895</t>
  </si>
  <si>
    <t>02809</t>
  </si>
  <si>
    <t>2961</t>
  </si>
  <si>
    <t>BOCA GALLARDO</t>
  </si>
  <si>
    <t>3004</t>
  </si>
  <si>
    <t>LA AMAPOLA</t>
  </si>
  <si>
    <t>02655</t>
  </si>
  <si>
    <t>3172</t>
  </si>
  <si>
    <t>2893</t>
  </si>
  <si>
    <t>VIQUILLA DOS</t>
  </si>
  <si>
    <t>2981</t>
  </si>
  <si>
    <t>3182</t>
  </si>
  <si>
    <t>2896</t>
  </si>
  <si>
    <t>BRUNCA</t>
  </si>
  <si>
    <t>BAMBEL</t>
  </si>
  <si>
    <t>3056</t>
  </si>
  <si>
    <t>VILLA BRICEÑO</t>
  </si>
  <si>
    <t>02668</t>
  </si>
  <si>
    <t>3079</t>
  </si>
  <si>
    <t>LA GAMBA</t>
  </si>
  <si>
    <t>02669</t>
  </si>
  <si>
    <t>3185</t>
  </si>
  <si>
    <t>COTO 54-55</t>
  </si>
  <si>
    <t>3190</t>
  </si>
  <si>
    <t>COTO 62-63</t>
  </si>
  <si>
    <t>02672</t>
  </si>
  <si>
    <t>3236</t>
  </si>
  <si>
    <t>03179</t>
  </si>
  <si>
    <t>02673</t>
  </si>
  <si>
    <t>3257</t>
  </si>
  <si>
    <t>3135</t>
  </si>
  <si>
    <t>02680</t>
  </si>
  <si>
    <t>02682</t>
  </si>
  <si>
    <t>02687</t>
  </si>
  <si>
    <t>2941</t>
  </si>
  <si>
    <t>BAJO DE REYES</t>
  </si>
  <si>
    <t>3061</t>
  </si>
  <si>
    <t>3062</t>
  </si>
  <si>
    <t>2950</t>
  </si>
  <si>
    <t>3063</t>
  </si>
  <si>
    <t>FILA PINAR</t>
  </si>
  <si>
    <t>02693</t>
  </si>
  <si>
    <t>2990</t>
  </si>
  <si>
    <t>3053</t>
  </si>
  <si>
    <t>EL DANTO</t>
  </si>
  <si>
    <t>2963</t>
  </si>
  <si>
    <t>03063</t>
  </si>
  <si>
    <t>3006</t>
  </si>
  <si>
    <t>FRENTE AL CAMPO FERIAL</t>
  </si>
  <si>
    <t>02698</t>
  </si>
  <si>
    <t>3084</t>
  </si>
  <si>
    <t>3087</t>
  </si>
  <si>
    <t>3093</t>
  </si>
  <si>
    <t>ADELE CLARINI</t>
  </si>
  <si>
    <t>PIEDRA PINTADA</t>
  </si>
  <si>
    <t>3100</t>
  </si>
  <si>
    <t>02702</t>
  </si>
  <si>
    <t>3111</t>
  </si>
  <si>
    <t>02703</t>
  </si>
  <si>
    <t>3162</t>
  </si>
  <si>
    <t>02704</t>
  </si>
  <si>
    <t>02705</t>
  </si>
  <si>
    <t>3195</t>
  </si>
  <si>
    <t>SANTA CONSTANZA</t>
  </si>
  <si>
    <t>02706</t>
  </si>
  <si>
    <t>02707</t>
  </si>
  <si>
    <t>3041</t>
  </si>
  <si>
    <t>02709</t>
  </si>
  <si>
    <t>02710</t>
  </si>
  <si>
    <t>3241</t>
  </si>
  <si>
    <t>02711</t>
  </si>
  <si>
    <t>2929</t>
  </si>
  <si>
    <t>ALPHA</t>
  </si>
  <si>
    <t>3248</t>
  </si>
  <si>
    <t>02808</t>
  </si>
  <si>
    <t>2901</t>
  </si>
  <si>
    <t>JACQUELINE GRAJALES ALVARADO</t>
  </si>
  <si>
    <t>02716</t>
  </si>
  <si>
    <t>2915</t>
  </si>
  <si>
    <t>LA PALMIRA</t>
  </si>
  <si>
    <t>2970</t>
  </si>
  <si>
    <t>03110</t>
  </si>
  <si>
    <t>3164</t>
  </si>
  <si>
    <t>LUIS WACHONG LEE</t>
  </si>
  <si>
    <t>3166</t>
  </si>
  <si>
    <t>02720</t>
  </si>
  <si>
    <t>3026</t>
  </si>
  <si>
    <t>02813</t>
  </si>
  <si>
    <t>3204</t>
  </si>
  <si>
    <t>3096</t>
  </si>
  <si>
    <t>3113</t>
  </si>
  <si>
    <t>FILA TIGRE</t>
  </si>
  <si>
    <t>02913</t>
  </si>
  <si>
    <t>02724</t>
  </si>
  <si>
    <t>2995</t>
  </si>
  <si>
    <t>3085</t>
  </si>
  <si>
    <t>3101</t>
  </si>
  <si>
    <t>LAS MELLIZAS</t>
  </si>
  <si>
    <t>3210</t>
  </si>
  <si>
    <t>3252</t>
  </si>
  <si>
    <t>3065</t>
  </si>
  <si>
    <t>2918</t>
  </si>
  <si>
    <t>VALLE HERMOSO</t>
  </si>
  <si>
    <t>2931</t>
  </si>
  <si>
    <t>03150</t>
  </si>
  <si>
    <t>2957</t>
  </si>
  <si>
    <t>02736</t>
  </si>
  <si>
    <t>3187</t>
  </si>
  <si>
    <t>02737</t>
  </si>
  <si>
    <t>3198</t>
  </si>
  <si>
    <t>3237</t>
  </si>
  <si>
    <t>2892</t>
  </si>
  <si>
    <t>AGUA BUENA</t>
  </si>
  <si>
    <t>2948</t>
  </si>
  <si>
    <t>2969</t>
  </si>
  <si>
    <t>CAÑAS GORDAS</t>
  </si>
  <si>
    <t>02744</t>
  </si>
  <si>
    <t>2985</t>
  </si>
  <si>
    <t>CAMPO TRES</t>
  </si>
  <si>
    <t>3016</t>
  </si>
  <si>
    <t>3027</t>
  </si>
  <si>
    <t>3194</t>
  </si>
  <si>
    <t>3250</t>
  </si>
  <si>
    <t>LOS PILARES</t>
  </si>
  <si>
    <t>3067</t>
  </si>
  <si>
    <t>02751</t>
  </si>
  <si>
    <t>3109</t>
  </si>
  <si>
    <t>3159</t>
  </si>
  <si>
    <t>3051</t>
  </si>
  <si>
    <t>02815</t>
  </si>
  <si>
    <t>3083</t>
  </si>
  <si>
    <t>META PONTO</t>
  </si>
  <si>
    <t>3155</t>
  </si>
  <si>
    <t>HARLEY CORDERO CRUZ</t>
  </si>
  <si>
    <t>3209</t>
  </si>
  <si>
    <t>COPABUENA</t>
  </si>
  <si>
    <t>02757</t>
  </si>
  <si>
    <t>2891</t>
  </si>
  <si>
    <t>LA CHIVA</t>
  </si>
  <si>
    <t>02764</t>
  </si>
  <si>
    <t>2959</t>
  </si>
  <si>
    <t>BRUS MALIS</t>
  </si>
  <si>
    <t>3039</t>
  </si>
  <si>
    <t>JABILLO</t>
  </si>
  <si>
    <t>02769</t>
  </si>
  <si>
    <t>3095</t>
  </si>
  <si>
    <t>3154</t>
  </si>
  <si>
    <t>3160</t>
  </si>
  <si>
    <t>02920</t>
  </si>
  <si>
    <t>3224</t>
  </si>
  <si>
    <t>03066</t>
  </si>
  <si>
    <t>3023</t>
  </si>
  <si>
    <t>VILLA PALACIOS</t>
  </si>
  <si>
    <t>02775</t>
  </si>
  <si>
    <t>3579</t>
  </si>
  <si>
    <t>CALLE UNO</t>
  </si>
  <si>
    <t>02776</t>
  </si>
  <si>
    <t>02777</t>
  </si>
  <si>
    <t>3175</t>
  </si>
  <si>
    <t>23 DE MAYO</t>
  </si>
  <si>
    <t>02778</t>
  </si>
  <si>
    <t>02779</t>
  </si>
  <si>
    <t>02781</t>
  </si>
  <si>
    <t>3081</t>
  </si>
  <si>
    <t>QUIABDO</t>
  </si>
  <si>
    <t>02816</t>
  </si>
  <si>
    <t>03180</t>
  </si>
  <si>
    <t>02792</t>
  </si>
  <si>
    <t>2900</t>
  </si>
  <si>
    <t>3018</t>
  </si>
  <si>
    <t>EL LABRADOR</t>
  </si>
  <si>
    <t>LAUREL</t>
  </si>
  <si>
    <t>03281</t>
  </si>
  <si>
    <t>02796</t>
  </si>
  <si>
    <t>3181</t>
  </si>
  <si>
    <t>COTO 47</t>
  </si>
  <si>
    <t>02797</t>
  </si>
  <si>
    <t>3347</t>
  </si>
  <si>
    <t>CHINA KICHA</t>
  </si>
  <si>
    <t>03015</t>
  </si>
  <si>
    <t>02798</t>
  </si>
  <si>
    <t>3189</t>
  </si>
  <si>
    <t>COTO 42</t>
  </si>
  <si>
    <t>02799</t>
  </si>
  <si>
    <t>02800</t>
  </si>
  <si>
    <t>02801</t>
  </si>
  <si>
    <t>02802</t>
  </si>
  <si>
    <t>2973</t>
  </si>
  <si>
    <t>LA NUBIA</t>
  </si>
  <si>
    <t>STEVEN SOTO CAIROLI</t>
  </si>
  <si>
    <t>CARACOL</t>
  </si>
  <si>
    <t>02805</t>
  </si>
  <si>
    <t>3180</t>
  </si>
  <si>
    <t>COTO 45</t>
  </si>
  <si>
    <t>3188</t>
  </si>
  <si>
    <t>COTO 50-51</t>
  </si>
  <si>
    <t>2898</t>
  </si>
  <si>
    <t>CIUDAD NEILY</t>
  </si>
  <si>
    <t>3346</t>
  </si>
  <si>
    <t>SIBÖDI</t>
  </si>
  <si>
    <t>3078</t>
  </si>
  <si>
    <t>22 DE OCTUBRE</t>
  </si>
  <si>
    <t>3184</t>
  </si>
  <si>
    <t>COTO 52</t>
  </si>
  <si>
    <t>02812</t>
  </si>
  <si>
    <t>3199</t>
  </si>
  <si>
    <t>SANTIAGO DE CARACOL</t>
  </si>
  <si>
    <t>2927</t>
  </si>
  <si>
    <t>03024</t>
  </si>
  <si>
    <t>3047</t>
  </si>
  <si>
    <t>ABROJO MONTEZUMA</t>
  </si>
  <si>
    <t>3348</t>
  </si>
  <si>
    <t>MELERUK</t>
  </si>
  <si>
    <t>LA PERA</t>
  </si>
  <si>
    <t>03014</t>
  </si>
  <si>
    <t>02818</t>
  </si>
  <si>
    <t>3104</t>
  </si>
  <si>
    <t>3088</t>
  </si>
  <si>
    <t>LA MARIPOSA</t>
  </si>
  <si>
    <t>02820</t>
  </si>
  <si>
    <t>3229</t>
  </si>
  <si>
    <t>02919</t>
  </si>
  <si>
    <t>3077</t>
  </si>
  <si>
    <t>CONFRATERNIDAD</t>
  </si>
  <si>
    <t>3216</t>
  </si>
  <si>
    <t>LAS VEGAS DE ABROJO NORTE</t>
  </si>
  <si>
    <t>ABROJO NORTE</t>
  </si>
  <si>
    <t>3115</t>
  </si>
  <si>
    <t>PASO CANOAS</t>
  </si>
  <si>
    <t>2902</t>
  </si>
  <si>
    <t>02831</t>
  </si>
  <si>
    <t>3242</t>
  </si>
  <si>
    <t>3120</t>
  </si>
  <si>
    <t>DARIZARA</t>
  </si>
  <si>
    <t>PLAZA CANOAS</t>
  </si>
  <si>
    <t>3197</t>
  </si>
  <si>
    <t>2955</t>
  </si>
  <si>
    <t>GUAYACAN</t>
  </si>
  <si>
    <t>02840</t>
  </si>
  <si>
    <t>2993</t>
  </si>
  <si>
    <t>FINCA NARANJO</t>
  </si>
  <si>
    <t>02841</t>
  </si>
  <si>
    <t>3008</t>
  </si>
  <si>
    <t>3009</t>
  </si>
  <si>
    <t>FINCA CAUCHO</t>
  </si>
  <si>
    <t>3010</t>
  </si>
  <si>
    <t>FINCA CAIMITO</t>
  </si>
  <si>
    <t>CAIMITO</t>
  </si>
  <si>
    <t>02844</t>
  </si>
  <si>
    <t>3011</t>
  </si>
  <si>
    <t>FINCA TAMARINDO</t>
  </si>
  <si>
    <t>3012</t>
  </si>
  <si>
    <t>FINCA BAMBITO</t>
  </si>
  <si>
    <t>3028</t>
  </si>
  <si>
    <t>VEREH</t>
  </si>
  <si>
    <t>3044</t>
  </si>
  <si>
    <t>2976</t>
  </si>
  <si>
    <t>SURIK</t>
  </si>
  <si>
    <t>CONTROL</t>
  </si>
  <si>
    <t>3249</t>
  </si>
  <si>
    <t>CARACOL DE LA VACA</t>
  </si>
  <si>
    <t>3001</t>
  </si>
  <si>
    <t>2889</t>
  </si>
  <si>
    <t>LA BOTA</t>
  </si>
  <si>
    <t>3036</t>
  </si>
  <si>
    <t>3032</t>
  </si>
  <si>
    <t>3057</t>
  </si>
  <si>
    <t>02862</t>
  </si>
  <si>
    <t>3015</t>
  </si>
  <si>
    <t>BELLA LUZ</t>
  </si>
  <si>
    <t>02865</t>
  </si>
  <si>
    <t>3091</t>
  </si>
  <si>
    <t>3069</t>
  </si>
  <si>
    <t>JUAN LARA ALFARO</t>
  </si>
  <si>
    <t>02867</t>
  </si>
  <si>
    <t>3142</t>
  </si>
  <si>
    <t>FINCA MANGO</t>
  </si>
  <si>
    <t>02872</t>
  </si>
  <si>
    <t>3556</t>
  </si>
  <si>
    <t>BARRA DEL COLORADO SUR</t>
  </si>
  <si>
    <t>BARRA COLORADO SUR</t>
  </si>
  <si>
    <t>3472</t>
  </si>
  <si>
    <t>3306</t>
  </si>
  <si>
    <t>BARRA DE PARISMINA</t>
  </si>
  <si>
    <t>GUILLERMO VALVERDE ALVARADO</t>
  </si>
  <si>
    <t>02879</t>
  </si>
  <si>
    <t>3484</t>
  </si>
  <si>
    <t>VALLE LA AURORA</t>
  </si>
  <si>
    <t>03009</t>
  </si>
  <si>
    <t>3375</t>
  </si>
  <si>
    <t>LIVERPOOL</t>
  </si>
  <si>
    <t>0752</t>
  </si>
  <si>
    <t>03156</t>
  </si>
  <si>
    <t>3408</t>
  </si>
  <si>
    <t>VILLA DEL MAR # 1</t>
  </si>
  <si>
    <t>3465</t>
  </si>
  <si>
    <t>PORTETE</t>
  </si>
  <si>
    <t>3466</t>
  </si>
  <si>
    <t>3486</t>
  </si>
  <si>
    <t>3411</t>
  </si>
  <si>
    <t>02893</t>
  </si>
  <si>
    <t>3469</t>
  </si>
  <si>
    <t>02894</t>
  </si>
  <si>
    <t>3554</t>
  </si>
  <si>
    <t>BARRA DEL COLORADO NORTE</t>
  </si>
  <si>
    <t>BARRA COLORADO NORTE</t>
  </si>
  <si>
    <t>02895</t>
  </si>
  <si>
    <t>3557</t>
  </si>
  <si>
    <t>BARRA DE TORTUGUERO</t>
  </si>
  <si>
    <t>3407</t>
  </si>
  <si>
    <t>LOS CORALES</t>
  </si>
  <si>
    <t>3414</t>
  </si>
  <si>
    <t>3454</t>
  </si>
  <si>
    <t>3320</t>
  </si>
  <si>
    <t>3380</t>
  </si>
  <si>
    <t>3406</t>
  </si>
  <si>
    <t>VILLA DEL MAR # 2</t>
  </si>
  <si>
    <t>VILLA DEL MAR 2</t>
  </si>
  <si>
    <t>YENORI BRYAN JENKINS</t>
  </si>
  <si>
    <t>02905</t>
  </si>
  <si>
    <t>02906</t>
  </si>
  <si>
    <t>3470</t>
  </si>
  <si>
    <t>3305</t>
  </si>
  <si>
    <t>BANANITO NORTE</t>
  </si>
  <si>
    <t>3307</t>
  </si>
  <si>
    <t>ATILIA MATA FRESES</t>
  </si>
  <si>
    <t>3458</t>
  </si>
  <si>
    <t>LA COLINA</t>
  </si>
  <si>
    <t>3357</t>
  </si>
  <si>
    <t>3345</t>
  </si>
  <si>
    <t>BARRIO LIMONCITO</t>
  </si>
  <si>
    <t>3423</t>
  </si>
  <si>
    <t>LA BOMBA</t>
  </si>
  <si>
    <t>02915</t>
  </si>
  <si>
    <t>3303</t>
  </si>
  <si>
    <t>BALVANERO VARGAS MOLINA</t>
  </si>
  <si>
    <t>3479</t>
  </si>
  <si>
    <t>3321</t>
  </si>
  <si>
    <t>BURRICO</t>
  </si>
  <si>
    <t>BANANITO SUR</t>
  </si>
  <si>
    <t>3308</t>
  </si>
  <si>
    <t>BEVERLY</t>
  </si>
  <si>
    <t>3383</t>
  </si>
  <si>
    <t>PENSHURT</t>
  </si>
  <si>
    <t>3443</t>
  </si>
  <si>
    <t>3480</t>
  </si>
  <si>
    <t>03251</t>
  </si>
  <si>
    <t>02922</t>
  </si>
  <si>
    <t>3353</t>
  </si>
  <si>
    <t>BONIFACIO</t>
  </si>
  <si>
    <t>3386</t>
  </si>
  <si>
    <t>SAN CLEMENTE</t>
  </si>
  <si>
    <t>3449</t>
  </si>
  <si>
    <t>CASTILLO NUEVO</t>
  </si>
  <si>
    <t>3517</t>
  </si>
  <si>
    <t>3351</t>
  </si>
  <si>
    <t>3335</t>
  </si>
  <si>
    <t>DURUY</t>
  </si>
  <si>
    <t>3361</t>
  </si>
  <si>
    <t>CALVERI</t>
  </si>
  <si>
    <t>3474</t>
  </si>
  <si>
    <t>3496</t>
  </si>
  <si>
    <t>VESTA</t>
  </si>
  <si>
    <t>3485</t>
  </si>
  <si>
    <t>CERERE</t>
  </si>
  <si>
    <t>3285</t>
  </si>
  <si>
    <t>ARMENIA</t>
  </si>
  <si>
    <t>3511</t>
  </si>
  <si>
    <t>BOCUARE</t>
  </si>
  <si>
    <t>03013</t>
  </si>
  <si>
    <t>3267</t>
  </si>
  <si>
    <t>3330</t>
  </si>
  <si>
    <t>3460</t>
  </si>
  <si>
    <t>PANDORA OESTE</t>
  </si>
  <si>
    <t>02953</t>
  </si>
  <si>
    <t>3397</t>
  </si>
  <si>
    <t>02957</t>
  </si>
  <si>
    <t>3436</t>
  </si>
  <si>
    <t>3504</t>
  </si>
  <si>
    <t>EL COCAL</t>
  </si>
  <si>
    <t>02962</t>
  </si>
  <si>
    <t>3317</t>
  </si>
  <si>
    <t>SECTOR NORTE</t>
  </si>
  <si>
    <t>VIRGILIA BOX DAVIS</t>
  </si>
  <si>
    <t>02963</t>
  </si>
  <si>
    <t>3487</t>
  </si>
  <si>
    <t>3522</t>
  </si>
  <si>
    <t>IMPERIO</t>
  </si>
  <si>
    <t>IMPERIO DOS</t>
  </si>
  <si>
    <t>3415</t>
  </si>
  <si>
    <t>3492</t>
  </si>
  <si>
    <t>3453</t>
  </si>
  <si>
    <t>LAS PALMIRAS</t>
  </si>
  <si>
    <t>3365</t>
  </si>
  <si>
    <t>MONTEVERDE</t>
  </si>
  <si>
    <t>3382</t>
  </si>
  <si>
    <t>3318</t>
  </si>
  <si>
    <t>3344</t>
  </si>
  <si>
    <t>MARYLAND</t>
  </si>
  <si>
    <t>3355</t>
  </si>
  <si>
    <t>WALDECK</t>
  </si>
  <si>
    <t>3309</t>
  </si>
  <si>
    <t>3319</t>
  </si>
  <si>
    <t>INDIANA DOS</t>
  </si>
  <si>
    <t>3399</t>
  </si>
  <si>
    <t>NUEVA ESPERANZA</t>
  </si>
  <si>
    <t>3400</t>
  </si>
  <si>
    <t>NUEVA VIRGINIA</t>
  </si>
  <si>
    <t>MELANIA MATA OTOYA</t>
  </si>
  <si>
    <t>3478</t>
  </si>
  <si>
    <t>SAN ALBERTO</t>
  </si>
  <si>
    <t>02982</t>
  </si>
  <si>
    <t>3482</t>
  </si>
  <si>
    <t>LA PERLITA</t>
  </si>
  <si>
    <t>3507</t>
  </si>
  <si>
    <t>FAUSTO HERRERA CORDERO</t>
  </si>
  <si>
    <t>02984</t>
  </si>
  <si>
    <t>3520</t>
  </si>
  <si>
    <t>LA PERLA 1</t>
  </si>
  <si>
    <t>02985</t>
  </si>
  <si>
    <t>3515</t>
  </si>
  <si>
    <t>VEGAS DE MADRE DE DIOS</t>
  </si>
  <si>
    <t>BATAN</t>
  </si>
  <si>
    <t>ESPABEL</t>
  </si>
  <si>
    <t>3525</t>
  </si>
  <si>
    <t>FREEMAN</t>
  </si>
  <si>
    <t>3416</t>
  </si>
  <si>
    <t>INDIANA TRES</t>
  </si>
  <si>
    <t>02989</t>
  </si>
  <si>
    <t>3417</t>
  </si>
  <si>
    <t>02991</t>
  </si>
  <si>
    <t>3363</t>
  </si>
  <si>
    <t>3396</t>
  </si>
  <si>
    <t>3441</t>
  </si>
  <si>
    <t>MADRE DE DIOS</t>
  </si>
  <si>
    <t>3463</t>
  </si>
  <si>
    <t>3483</t>
  </si>
  <si>
    <t>ALEX FARGUHARSON BENNETT</t>
  </si>
  <si>
    <t>3342</t>
  </si>
  <si>
    <t>CIMARRONES</t>
  </si>
  <si>
    <t>3393</t>
  </si>
  <si>
    <t>SILVESTRE GRANT GRIFFITH</t>
  </si>
  <si>
    <t>EL CAIRO</t>
  </si>
  <si>
    <t>3448</t>
  </si>
  <si>
    <t>GERMANIA</t>
  </si>
  <si>
    <t>3471</t>
  </si>
  <si>
    <t>MILANO</t>
  </si>
  <si>
    <t>3418</t>
  </si>
  <si>
    <t>3427</t>
  </si>
  <si>
    <t>LA HEREDIANA</t>
  </si>
  <si>
    <t>HEREDIANA</t>
  </si>
  <si>
    <t>3412</t>
  </si>
  <si>
    <t>3425</t>
  </si>
  <si>
    <t>3481</t>
  </si>
  <si>
    <t>3502</t>
  </si>
  <si>
    <t>LA IBERIA</t>
  </si>
  <si>
    <t>03010</t>
  </si>
  <si>
    <t>CUATRO MILLAS</t>
  </si>
  <si>
    <t>3426</t>
  </si>
  <si>
    <t>LA FRANCIA</t>
  </si>
  <si>
    <t>03016</t>
  </si>
  <si>
    <t>03017</t>
  </si>
  <si>
    <t>03018</t>
  </si>
  <si>
    <t>3336</t>
  </si>
  <si>
    <t>KATSI</t>
  </si>
  <si>
    <t>03019</t>
  </si>
  <si>
    <t>3343</t>
  </si>
  <si>
    <t>SURETKA</t>
  </si>
  <si>
    <t>3489</t>
  </si>
  <si>
    <t>SEPECUE</t>
  </si>
  <si>
    <t>3490</t>
  </si>
  <si>
    <t>SHIROLES</t>
  </si>
  <si>
    <t>3497</t>
  </si>
  <si>
    <t>3275</t>
  </si>
  <si>
    <t>BERNARDO DRÜG INGERMAN</t>
  </si>
  <si>
    <t>AMUBRI</t>
  </si>
  <si>
    <t>3403</t>
  </si>
  <si>
    <t>3266</t>
  </si>
  <si>
    <t>03027</t>
  </si>
  <si>
    <t>3304</t>
  </si>
  <si>
    <t>3388</t>
  </si>
  <si>
    <t>03030</t>
  </si>
  <si>
    <t>3358</t>
  </si>
  <si>
    <t>COROMA</t>
  </si>
  <si>
    <t>03032</t>
  </si>
  <si>
    <t>3359</t>
  </si>
  <si>
    <t>3316</t>
  </si>
  <si>
    <t>SUIRI</t>
  </si>
  <si>
    <t>3341</t>
  </si>
  <si>
    <t>CHASE</t>
  </si>
  <si>
    <t>03035</t>
  </si>
  <si>
    <t>03036</t>
  </si>
  <si>
    <t>3459</t>
  </si>
  <si>
    <t>3500</t>
  </si>
  <si>
    <t>YORKIN</t>
  </si>
  <si>
    <t>3283</t>
  </si>
  <si>
    <t>GANDOCA</t>
  </si>
  <si>
    <t>SIXAOLA</t>
  </si>
  <si>
    <t>3288</t>
  </si>
  <si>
    <t>CATARINA</t>
  </si>
  <si>
    <t>JORGE MATARRITA THOMPSON</t>
  </si>
  <si>
    <t>03041</t>
  </si>
  <si>
    <t>CAHUITA</t>
  </si>
  <si>
    <t>03042</t>
  </si>
  <si>
    <t>3314</t>
  </si>
  <si>
    <t>3392</t>
  </si>
  <si>
    <t>COCLES</t>
  </si>
  <si>
    <t>3373</t>
  </si>
  <si>
    <t>HONE CREEK</t>
  </si>
  <si>
    <t>03045</t>
  </si>
  <si>
    <t>3442</t>
  </si>
  <si>
    <t>3455</t>
  </si>
  <si>
    <t>OLIVIA</t>
  </si>
  <si>
    <t>3324</t>
  </si>
  <si>
    <t>3364</t>
  </si>
  <si>
    <t>DAYTONIA</t>
  </si>
  <si>
    <t>03050</t>
  </si>
  <si>
    <t>3404</t>
  </si>
  <si>
    <t>FINCA COSTA RICA</t>
  </si>
  <si>
    <t>03118</t>
  </si>
  <si>
    <t>3384</t>
  </si>
  <si>
    <t>3461</t>
  </si>
  <si>
    <t>3432</t>
  </si>
  <si>
    <t>FINCA MARGARITA</t>
  </si>
  <si>
    <t>MARGARITA</t>
  </si>
  <si>
    <t>03058</t>
  </si>
  <si>
    <t>3268</t>
  </si>
  <si>
    <t>DAVAO</t>
  </si>
  <si>
    <t>03059</t>
  </si>
  <si>
    <t>3272</t>
  </si>
  <si>
    <t>LAS BRISAS DE ZENT</t>
  </si>
  <si>
    <t>3312</t>
  </si>
  <si>
    <t>LINEA B</t>
  </si>
  <si>
    <t>3315</t>
  </si>
  <si>
    <t>BOSTON</t>
  </si>
  <si>
    <t>3356</t>
  </si>
  <si>
    <t>CORINA</t>
  </si>
  <si>
    <t>3360</t>
  </si>
  <si>
    <t>CUBA CREEK</t>
  </si>
  <si>
    <t>03064</t>
  </si>
  <si>
    <t>3370</t>
  </si>
  <si>
    <t>BRISTOL</t>
  </si>
  <si>
    <t>03065</t>
  </si>
  <si>
    <t>3376</t>
  </si>
  <si>
    <t>3387</t>
  </si>
  <si>
    <t>03067</t>
  </si>
  <si>
    <t>3389</t>
  </si>
  <si>
    <t>ZENT</t>
  </si>
  <si>
    <t>RUDDY CRAWFORD MCDONALD</t>
  </si>
  <si>
    <t>3390</t>
  </si>
  <si>
    <t>BARBILLA</t>
  </si>
  <si>
    <t>3402</t>
  </si>
  <si>
    <t>ESTRADA</t>
  </si>
  <si>
    <t>03071</t>
  </si>
  <si>
    <t>3405</t>
  </si>
  <si>
    <t>3437</t>
  </si>
  <si>
    <t>LARGA DISTANCIA</t>
  </si>
  <si>
    <t>3495</t>
  </si>
  <si>
    <t>03074</t>
  </si>
  <si>
    <t>3488</t>
  </si>
  <si>
    <t>03075</t>
  </si>
  <si>
    <t>3508</t>
  </si>
  <si>
    <t>03208</t>
  </si>
  <si>
    <t>3505</t>
  </si>
  <si>
    <t>VEINTIOCHO MILLAS</t>
  </si>
  <si>
    <t>28 MILLAS</t>
  </si>
  <si>
    <t>03077</t>
  </si>
  <si>
    <t>3509</t>
  </si>
  <si>
    <t>LOMAS DEL TORO</t>
  </si>
  <si>
    <t>3519</t>
  </si>
  <si>
    <t>3379</t>
  </si>
  <si>
    <t>3367</t>
  </si>
  <si>
    <t>3429</t>
  </si>
  <si>
    <t>LA MARGARITA</t>
  </si>
  <si>
    <t>24 MILLAS</t>
  </si>
  <si>
    <t>03083</t>
  </si>
  <si>
    <t>3477</t>
  </si>
  <si>
    <t>SAHARA</t>
  </si>
  <si>
    <t>3503</t>
  </si>
  <si>
    <t>03085</t>
  </si>
  <si>
    <t>3506</t>
  </si>
  <si>
    <t>3527</t>
  </si>
  <si>
    <t>3541</t>
  </si>
  <si>
    <t>ANITA GRANDE</t>
  </si>
  <si>
    <t>3555</t>
  </si>
  <si>
    <t>03089</t>
  </si>
  <si>
    <t>3612</t>
  </si>
  <si>
    <t>03090</t>
  </si>
  <si>
    <t>3630</t>
  </si>
  <si>
    <t>3643</t>
  </si>
  <si>
    <t>3662</t>
  </si>
  <si>
    <t>3669</t>
  </si>
  <si>
    <t>03094</t>
  </si>
  <si>
    <t>3687</t>
  </si>
  <si>
    <t>EL PRADO</t>
  </si>
  <si>
    <t>ENRIQUE GONZALEZ JIMENEZ</t>
  </si>
  <si>
    <t>3619</t>
  </si>
  <si>
    <t>3636</t>
  </si>
  <si>
    <t>LOS DIAMANTES</t>
  </si>
  <si>
    <t>3663</t>
  </si>
  <si>
    <t>3395</t>
  </si>
  <si>
    <t>BOCA COHEN</t>
  </si>
  <si>
    <t>3660</t>
  </si>
  <si>
    <t>3668</t>
  </si>
  <si>
    <t>SUERRE</t>
  </si>
  <si>
    <t>3550</t>
  </si>
  <si>
    <t>3560</t>
  </si>
  <si>
    <t>LA TERESA</t>
  </si>
  <si>
    <t>3585</t>
  </si>
  <si>
    <t>03105</t>
  </si>
  <si>
    <t>03106</t>
  </si>
  <si>
    <t>3593</t>
  </si>
  <si>
    <t>03108</t>
  </si>
  <si>
    <t>3597</t>
  </si>
  <si>
    <t>03109</t>
  </si>
  <si>
    <t>3615</t>
  </si>
  <si>
    <t>EL BALASTRE</t>
  </si>
  <si>
    <t>3632</t>
  </si>
  <si>
    <t>3639</t>
  </si>
  <si>
    <t>SECTOR NUEVE</t>
  </si>
  <si>
    <t>3686</t>
  </si>
  <si>
    <t>3666</t>
  </si>
  <si>
    <t>3681</t>
  </si>
  <si>
    <t>3683</t>
  </si>
  <si>
    <t>BANAMOLA</t>
  </si>
  <si>
    <t>PERDIZ</t>
  </si>
  <si>
    <t>3644</t>
  </si>
  <si>
    <t>3678</t>
  </si>
  <si>
    <t>LA SUERTE</t>
  </si>
  <si>
    <t>03119</t>
  </si>
  <si>
    <t>3690</t>
  </si>
  <si>
    <t>3682</t>
  </si>
  <si>
    <t>3628</t>
  </si>
  <si>
    <t>LA RITA</t>
  </si>
  <si>
    <t>03123</t>
  </si>
  <si>
    <t>3535</t>
  </si>
  <si>
    <t>TARIRE</t>
  </si>
  <si>
    <t>03125</t>
  </si>
  <si>
    <t>3675</t>
  </si>
  <si>
    <t>3576</t>
  </si>
  <si>
    <t>HUETAR</t>
  </si>
  <si>
    <t>BARRIO NAZARETH</t>
  </si>
  <si>
    <t>03127</t>
  </si>
  <si>
    <t>03128</t>
  </si>
  <si>
    <t>03129</t>
  </si>
  <si>
    <t>03130</t>
  </si>
  <si>
    <t>3568</t>
  </si>
  <si>
    <t>CAMPO DE ATERRIZAJE</t>
  </si>
  <si>
    <t>CAMPO ATERRIZAJE</t>
  </si>
  <si>
    <t>3581</t>
  </si>
  <si>
    <t>3583</t>
  </si>
  <si>
    <t>CAROLINA</t>
  </si>
  <si>
    <t>3584</t>
  </si>
  <si>
    <t>YAMILETH CUBILLO DELGADO</t>
  </si>
  <si>
    <t>03136</t>
  </si>
  <si>
    <t>3586</t>
  </si>
  <si>
    <t>3591</t>
  </si>
  <si>
    <t>03138</t>
  </si>
  <si>
    <t>3620</t>
  </si>
  <si>
    <t>3574</t>
  </si>
  <si>
    <t>CAMPO CINCO</t>
  </si>
  <si>
    <t>3631</t>
  </si>
  <si>
    <t>3679</t>
  </si>
  <si>
    <t>03142</t>
  </si>
  <si>
    <t>3658</t>
  </si>
  <si>
    <t>03143</t>
  </si>
  <si>
    <t>3684</t>
  </si>
  <si>
    <t>CAMPO DOS</t>
  </si>
  <si>
    <t>3688</t>
  </si>
  <si>
    <t>CAMPO CUATRO</t>
  </si>
  <si>
    <t>3635</t>
  </si>
  <si>
    <t>03147</t>
  </si>
  <si>
    <t>3543</t>
  </si>
  <si>
    <t>3573</t>
  </si>
  <si>
    <t>CAMPO KENNEDY</t>
  </si>
  <si>
    <t>3563</t>
  </si>
  <si>
    <t>03166</t>
  </si>
  <si>
    <t>3572</t>
  </si>
  <si>
    <t>03152</t>
  </si>
  <si>
    <t>3622</t>
  </si>
  <si>
    <t>VEGA</t>
  </si>
  <si>
    <t>03153</t>
  </si>
  <si>
    <t>3627</t>
  </si>
  <si>
    <t>03154</t>
  </si>
  <si>
    <t>3650</t>
  </si>
  <si>
    <t>CAMPO TRES ESTE</t>
  </si>
  <si>
    <t>3532</t>
  </si>
  <si>
    <t>3533</t>
  </si>
  <si>
    <t>POCORA SUR</t>
  </si>
  <si>
    <t>3580</t>
  </si>
  <si>
    <t>3598</t>
  </si>
  <si>
    <t>3618</t>
  </si>
  <si>
    <t>IROQUOIS</t>
  </si>
  <si>
    <t>03163</t>
  </si>
  <si>
    <t>3626</t>
  </si>
  <si>
    <t>3629</t>
  </si>
  <si>
    <t>LA SELVA</t>
  </si>
  <si>
    <t>3640</t>
  </si>
  <si>
    <t>3642</t>
  </si>
  <si>
    <t>PARISMINA</t>
  </si>
  <si>
    <t>3645</t>
  </si>
  <si>
    <t>3647</t>
  </si>
  <si>
    <t>DUACARI</t>
  </si>
  <si>
    <t>VILLAFRANCA</t>
  </si>
  <si>
    <t>3648</t>
  </si>
  <si>
    <t>BALSAVILLE</t>
  </si>
  <si>
    <t>03170</t>
  </si>
  <si>
    <t>3665</t>
  </si>
  <si>
    <t>03171</t>
  </si>
  <si>
    <t>3691</t>
  </si>
  <si>
    <t>03172</t>
  </si>
  <si>
    <t>3638</t>
  </si>
  <si>
    <t>3661</t>
  </si>
  <si>
    <t>3677</t>
  </si>
  <si>
    <t>CARAMBOLA</t>
  </si>
  <si>
    <t>03178</t>
  </si>
  <si>
    <t>3548</t>
  </si>
  <si>
    <t>IRLANDA</t>
  </si>
  <si>
    <t>3421</t>
  </si>
  <si>
    <t>JABUY KEKOLDY</t>
  </si>
  <si>
    <t>03181</t>
  </si>
  <si>
    <t>3589</t>
  </si>
  <si>
    <t>LA GUAIRA</t>
  </si>
  <si>
    <t>3605</t>
  </si>
  <si>
    <t>3608</t>
  </si>
  <si>
    <t>03184</t>
  </si>
  <si>
    <t>3611</t>
  </si>
  <si>
    <t>EL HOGAR</t>
  </si>
  <si>
    <t>03185</t>
  </si>
  <si>
    <t>3671</t>
  </si>
  <si>
    <t>3528</t>
  </si>
  <si>
    <t>DEBASA</t>
  </si>
  <si>
    <t>3594</t>
  </si>
  <si>
    <t>3602</t>
  </si>
  <si>
    <t>3623</t>
  </si>
  <si>
    <t>3673</t>
  </si>
  <si>
    <t>EL LIMBO</t>
  </si>
  <si>
    <t>3689</t>
  </si>
  <si>
    <t>03192</t>
  </si>
  <si>
    <t>3659</t>
  </si>
  <si>
    <t>3656</t>
  </si>
  <si>
    <t>3606</t>
  </si>
  <si>
    <t>3464</t>
  </si>
  <si>
    <t>2356</t>
  </si>
  <si>
    <t>3561</t>
  </si>
  <si>
    <t>3577</t>
  </si>
  <si>
    <t>3590</t>
  </si>
  <si>
    <t>3655</t>
  </si>
  <si>
    <t>3667</t>
  </si>
  <si>
    <t>0317</t>
  </si>
  <si>
    <t>CARMEN ESTRADA CESPEDES</t>
  </si>
  <si>
    <t>300 ESTE 75 NORTE DE LA CLINICA CARLOS DURAN</t>
  </si>
  <si>
    <t>0458</t>
  </si>
  <si>
    <t>CUATRO REINAS</t>
  </si>
  <si>
    <t>1420</t>
  </si>
  <si>
    <t>CAIMITOS</t>
  </si>
  <si>
    <t>1389</t>
  </si>
  <si>
    <t>BARRIO LOS ANGELES</t>
  </si>
  <si>
    <t>1415</t>
  </si>
  <si>
    <t>1711</t>
  </si>
  <si>
    <t>LAS NIEVES</t>
  </si>
  <si>
    <t>1622</t>
  </si>
  <si>
    <t>MORAVIA VERDE</t>
  </si>
  <si>
    <t>3886</t>
  </si>
  <si>
    <t>03256</t>
  </si>
  <si>
    <t>3808</t>
  </si>
  <si>
    <t>EL PARAISO</t>
  </si>
  <si>
    <t>1070</t>
  </si>
  <si>
    <t>TIERRA PROMETIDA</t>
  </si>
  <si>
    <t>1062</t>
  </si>
  <si>
    <t>03261</t>
  </si>
  <si>
    <t>03265</t>
  </si>
  <si>
    <t>1760</t>
  </si>
  <si>
    <t>CACIQUE GUARCO</t>
  </si>
  <si>
    <t>SANTA GERTRUDIS</t>
  </si>
  <si>
    <t>1774</t>
  </si>
  <si>
    <t>03270</t>
  </si>
  <si>
    <t>LA RIVIERA</t>
  </si>
  <si>
    <t>1027</t>
  </si>
  <si>
    <t>LA ARENILLA</t>
  </si>
  <si>
    <t>3795</t>
  </si>
  <si>
    <t>LOS JAZMINES</t>
  </si>
  <si>
    <t>LAS PALMAS</t>
  </si>
  <si>
    <t>2952</t>
  </si>
  <si>
    <t>I.D.A. PORTO LLANO</t>
  </si>
  <si>
    <t>PORTO LLANO</t>
  </si>
  <si>
    <t>2194</t>
  </si>
  <si>
    <t>LA CHIRIPA</t>
  </si>
  <si>
    <t>1145</t>
  </si>
  <si>
    <t>1240</t>
  </si>
  <si>
    <t>RINCON CHIQUITO</t>
  </si>
  <si>
    <t>1239</t>
  </si>
  <si>
    <t>TUETAL SUR</t>
  </si>
  <si>
    <t>CONTIGUO AL EBAIS DE TUETAL SUR</t>
  </si>
  <si>
    <t>3322</t>
  </si>
  <si>
    <t>1727</t>
  </si>
  <si>
    <t>PIEDRA AZUL</t>
  </si>
  <si>
    <t>5053</t>
  </si>
  <si>
    <t>LABORATORIO TURRIALBA</t>
  </si>
  <si>
    <t>LA HACIENDITA</t>
  </si>
  <si>
    <t>VANESSA SALAZAR MADRIGAL</t>
  </si>
  <si>
    <t>3878</t>
  </si>
  <si>
    <t>3571</t>
  </si>
  <si>
    <t>EUGENIA MORERA FERNANDEZ</t>
  </si>
  <si>
    <t>3610</t>
  </si>
  <si>
    <t>BUENOS AIRES SUR</t>
  </si>
  <si>
    <t>3641</t>
  </si>
  <si>
    <t>LA VALENCIA</t>
  </si>
  <si>
    <t>3153</t>
  </si>
  <si>
    <t>3082</t>
  </si>
  <si>
    <t>FILA SAN RAFAEL</t>
  </si>
  <si>
    <t>3118</t>
  </si>
  <si>
    <t>EL ROBLE ARRIBA</t>
  </si>
  <si>
    <t>0526</t>
  </si>
  <si>
    <t>CHIROGRES</t>
  </si>
  <si>
    <t>1068</t>
  </si>
  <si>
    <t>3523</t>
  </si>
  <si>
    <t>LA CELIA</t>
  </si>
  <si>
    <t>CELIA</t>
  </si>
  <si>
    <t>0505</t>
  </si>
  <si>
    <t>0593</t>
  </si>
  <si>
    <t>DOS CERCAS</t>
  </si>
  <si>
    <t>2814</t>
  </si>
  <si>
    <t>PLAYA TORRES</t>
  </si>
  <si>
    <t>2212</t>
  </si>
  <si>
    <t>1524</t>
  </si>
  <si>
    <t>LOS ALPES</t>
  </si>
  <si>
    <t>1515</t>
  </si>
  <si>
    <t>SAN JOSE DE LA MONTAÑA</t>
  </si>
  <si>
    <t>1621</t>
  </si>
  <si>
    <t>0745</t>
  </si>
  <si>
    <t>0736</t>
  </si>
  <si>
    <t>BÖKÖ BATA</t>
  </si>
  <si>
    <t>3797</t>
  </si>
  <si>
    <t>3859</t>
  </si>
  <si>
    <t>1407</t>
  </si>
  <si>
    <t>1516</t>
  </si>
  <si>
    <t>0477</t>
  </si>
  <si>
    <t>0393</t>
  </si>
  <si>
    <t>CALLE EL ALTO</t>
  </si>
  <si>
    <t>2253</t>
  </si>
  <si>
    <t>2287</t>
  </si>
  <si>
    <t>2252</t>
  </si>
  <si>
    <t>TEMPATAL</t>
  </si>
  <si>
    <t>0333</t>
  </si>
  <si>
    <t>2723</t>
  </si>
  <si>
    <t>JUANITO MORA PORRAS</t>
  </si>
  <si>
    <t>JUANITO MORA</t>
  </si>
  <si>
    <t>2710</t>
  </si>
  <si>
    <t>3700</t>
  </si>
  <si>
    <t>LA INMACULADA</t>
  </si>
  <si>
    <t>3698</t>
  </si>
  <si>
    <t>GUAPINOL NORTE</t>
  </si>
  <si>
    <t>3029</t>
  </si>
  <si>
    <t>BARRIO ALEMANIA</t>
  </si>
  <si>
    <t>3476</t>
  </si>
  <si>
    <t>SABORIO</t>
  </si>
  <si>
    <t>3280</t>
  </si>
  <si>
    <t>3282</t>
  </si>
  <si>
    <t>LOUISIANA</t>
  </si>
  <si>
    <t>3385</t>
  </si>
  <si>
    <t>3467</t>
  </si>
  <si>
    <t>2335</t>
  </si>
  <si>
    <t>3539</t>
  </si>
  <si>
    <t>I.D.A. LA TRINIDAD</t>
  </si>
  <si>
    <t>1733</t>
  </si>
  <si>
    <t>1933</t>
  </si>
  <si>
    <t>1732</t>
  </si>
  <si>
    <t>SAN JOSE OBRERO</t>
  </si>
  <si>
    <t>BOQUERON</t>
  </si>
  <si>
    <t>1728</t>
  </si>
  <si>
    <t>VILLAS DE AYARCO</t>
  </si>
  <si>
    <t>1242</t>
  </si>
  <si>
    <t>3798</t>
  </si>
  <si>
    <t>PORFIRIO CAMPOS MUÑOZ</t>
  </si>
  <si>
    <t>2074</t>
  </si>
  <si>
    <t>2945</t>
  </si>
  <si>
    <t>2241</t>
  </si>
  <si>
    <t>LA CONQUISTA</t>
  </si>
  <si>
    <t>2136</t>
  </si>
  <si>
    <t>NUEVO HORIZONTE</t>
  </si>
  <si>
    <t>FRENTE AL ABASTECEDOR EL PROGRESO</t>
  </si>
  <si>
    <t>1219</t>
  </si>
  <si>
    <t>1087</t>
  </si>
  <si>
    <t>RINCON DE SALAS SUR</t>
  </si>
  <si>
    <t>0360</t>
  </si>
  <si>
    <t>LOS CUADROS</t>
  </si>
  <si>
    <t>2211</t>
  </si>
  <si>
    <t>2260</t>
  </si>
  <si>
    <t>1250</t>
  </si>
  <si>
    <t>1251</t>
  </si>
  <si>
    <t>CATALINA PORRAS QUESADA</t>
  </si>
  <si>
    <t>0471</t>
  </si>
  <si>
    <t>JOSE MARIA ZELEDON</t>
  </si>
  <si>
    <t>0466</t>
  </si>
  <si>
    <t>FINCA SAN JUAN</t>
  </si>
  <si>
    <t>2497</t>
  </si>
  <si>
    <t>BARRIO LAJAS</t>
  </si>
  <si>
    <t>2345</t>
  </si>
  <si>
    <t>COLONIA DEL VALLE</t>
  </si>
  <si>
    <t>3805</t>
  </si>
  <si>
    <t>VALLE VERDE</t>
  </si>
  <si>
    <t>JOSE ALONSO BUSTOS GARCIA</t>
  </si>
  <si>
    <t>1098</t>
  </si>
  <si>
    <t>ANA CATALINA MAFFIOLI CASTILLO</t>
  </si>
  <si>
    <t>1090</t>
  </si>
  <si>
    <t>1414</t>
  </si>
  <si>
    <t>COLONIA NARANJEÑA</t>
  </si>
  <si>
    <t>1409</t>
  </si>
  <si>
    <t>LA URRACA</t>
  </si>
  <si>
    <t>1402</t>
  </si>
  <si>
    <t>EL FUTURO</t>
  </si>
  <si>
    <t>PASO MARCOS</t>
  </si>
  <si>
    <t>3136</t>
  </si>
  <si>
    <t>5501</t>
  </si>
  <si>
    <t>0839</t>
  </si>
  <si>
    <t>EL QUEMADO</t>
  </si>
  <si>
    <t>0748</t>
  </si>
  <si>
    <t>3278</t>
  </si>
  <si>
    <t>CEDAR CREEK</t>
  </si>
  <si>
    <t>3291</t>
  </si>
  <si>
    <t>3289</t>
  </si>
  <si>
    <t>LA AMELIA</t>
  </si>
  <si>
    <t>3290</t>
  </si>
  <si>
    <t>SIQUIRRITO</t>
  </si>
  <si>
    <t>3424</t>
  </si>
  <si>
    <t>DONDONIA 2</t>
  </si>
  <si>
    <t>3292</t>
  </si>
  <si>
    <t>1738</t>
  </si>
  <si>
    <t>1737</t>
  </si>
  <si>
    <t>GEINY MONESTEL BRENES</t>
  </si>
  <si>
    <t>1742</t>
  </si>
  <si>
    <t>SAN MARTIN DE SAN CARLOS</t>
  </si>
  <si>
    <t>3054</t>
  </si>
  <si>
    <t>2643</t>
  </si>
  <si>
    <t>3544</t>
  </si>
  <si>
    <t>LAS COLINAS</t>
  </si>
  <si>
    <t>2078</t>
  </si>
  <si>
    <t>2104</t>
  </si>
  <si>
    <t>GUACALILLO</t>
  </si>
  <si>
    <t>2596</t>
  </si>
  <si>
    <t>2601</t>
  </si>
  <si>
    <t>2597</t>
  </si>
  <si>
    <t>RIO COROBICI</t>
  </si>
  <si>
    <t>3857</t>
  </si>
  <si>
    <t>0612</t>
  </si>
  <si>
    <t>2940</t>
  </si>
  <si>
    <t>RESIDENCIAL UREÑA</t>
  </si>
  <si>
    <t>BARRIO UREÑA</t>
  </si>
  <si>
    <t>2934</t>
  </si>
  <si>
    <t>LA CASONA</t>
  </si>
  <si>
    <t>2935</t>
  </si>
  <si>
    <t>TRIUNFO</t>
  </si>
  <si>
    <t>2719</t>
  </si>
  <si>
    <t>2709</t>
  </si>
  <si>
    <t>GUARDIANES DE LA PIEDRA</t>
  </si>
  <si>
    <t>SALINAS DOS</t>
  </si>
  <si>
    <t>2718</t>
  </si>
  <si>
    <t>3701</t>
  </si>
  <si>
    <t>3702</t>
  </si>
  <si>
    <t>DAMITAS</t>
  </si>
  <si>
    <t>ASENTAMIENTO PIRRIS</t>
  </si>
  <si>
    <t>1917</t>
  </si>
  <si>
    <t>CALLE GIRALES</t>
  </si>
  <si>
    <t>3838</t>
  </si>
  <si>
    <t>LOS TIJOS</t>
  </si>
  <si>
    <t>1417</t>
  </si>
  <si>
    <t>1408</t>
  </si>
  <si>
    <t>2603</t>
  </si>
  <si>
    <t>500 ESTE Y 75 NORTE DEL SALON COMUNAL</t>
  </si>
  <si>
    <t>2258</t>
  </si>
  <si>
    <t>2058</t>
  </si>
  <si>
    <t>GUAYABO ABAJO</t>
  </si>
  <si>
    <t>0356</t>
  </si>
  <si>
    <t>TIRIBI</t>
  </si>
  <si>
    <t>0476</t>
  </si>
  <si>
    <t>0741</t>
  </si>
  <si>
    <t>1731</t>
  </si>
  <si>
    <t>GUABATA</t>
  </si>
  <si>
    <t>1096</t>
  </si>
  <si>
    <t>LAGOS DEL COYOL</t>
  </si>
  <si>
    <t>2 KM ESTE DE LA FIESTA DEL MAIZ</t>
  </si>
  <si>
    <t>1095</t>
  </si>
  <si>
    <t>CALLE EL ACHIOTE</t>
  </si>
  <si>
    <t>3352</t>
  </si>
  <si>
    <t>3294</t>
  </si>
  <si>
    <t>3295</t>
  </si>
  <si>
    <t>DUCHÄBLI</t>
  </si>
  <si>
    <t>KACHÄBLI</t>
  </si>
  <si>
    <t>3293</t>
  </si>
  <si>
    <t>3297</t>
  </si>
  <si>
    <t>3300</t>
  </si>
  <si>
    <t>2095</t>
  </si>
  <si>
    <t>BAJOS DE CHILAMATE</t>
  </si>
  <si>
    <t>RANCHO CHILAMATE</t>
  </si>
  <si>
    <t>2092</t>
  </si>
  <si>
    <t>5032</t>
  </si>
  <si>
    <t>PROYECTO PACUARE</t>
  </si>
  <si>
    <t>2091</t>
  </si>
  <si>
    <t>EL SEMILLERO</t>
  </si>
  <si>
    <t>1091</t>
  </si>
  <si>
    <t>2108</t>
  </si>
  <si>
    <t>2726</t>
  </si>
  <si>
    <t>VILLA BRUSELAS</t>
  </si>
  <si>
    <t>0357</t>
  </si>
  <si>
    <t>BARRIO CORAZON DE JESUS</t>
  </si>
  <si>
    <t>3809</t>
  </si>
  <si>
    <t>4967</t>
  </si>
  <si>
    <t>DR. FERNANDO GUZMAN MATA</t>
  </si>
  <si>
    <t>1754</t>
  </si>
  <si>
    <t>3298</t>
  </si>
  <si>
    <t>3422</t>
  </si>
  <si>
    <t>NAMALDI</t>
  </si>
  <si>
    <t>3368</t>
  </si>
  <si>
    <t>26 MILLAS</t>
  </si>
  <si>
    <t>3649</t>
  </si>
  <si>
    <t>EL TAJO</t>
  </si>
  <si>
    <t>3604</t>
  </si>
  <si>
    <t>LA MANUDITA</t>
  </si>
  <si>
    <t>3719</t>
  </si>
  <si>
    <t>3600</t>
  </si>
  <si>
    <t>BARRIOS UNIDOS</t>
  </si>
  <si>
    <t>LOS SAUCES</t>
  </si>
  <si>
    <t>0767</t>
  </si>
  <si>
    <t>1956</t>
  </si>
  <si>
    <t>EL PILON DE AZUCAR</t>
  </si>
  <si>
    <t>1955</t>
  </si>
  <si>
    <t>1453</t>
  </si>
  <si>
    <t>2816</t>
  </si>
  <si>
    <t>2745</t>
  </si>
  <si>
    <t>0989</t>
  </si>
  <si>
    <t>FLORENCIA DE MATAZANOS</t>
  </si>
  <si>
    <t>MATAZANOS</t>
  </si>
  <si>
    <t>2651</t>
  </si>
  <si>
    <t>PIEDRA VERDE</t>
  </si>
  <si>
    <t>2289</t>
  </si>
  <si>
    <t>EL CONSUELO</t>
  </si>
  <si>
    <t>1995</t>
  </si>
  <si>
    <t>ASENTAMIENTO YAMA</t>
  </si>
  <si>
    <t>1952</t>
  </si>
  <si>
    <t>KABEBATA</t>
  </si>
  <si>
    <t>ALTO QUETZAL</t>
  </si>
  <si>
    <t>2045</t>
  </si>
  <si>
    <t>NIMARIÑAK</t>
  </si>
  <si>
    <t>1281</t>
  </si>
  <si>
    <t>LOS JARDINES</t>
  </si>
  <si>
    <t>3420</t>
  </si>
  <si>
    <t>ISLA COHEN</t>
  </si>
  <si>
    <t>3435</t>
  </si>
  <si>
    <t>LUIS MATARRITA THOMPSON</t>
  </si>
  <si>
    <t>3394</t>
  </si>
  <si>
    <t>GOLY</t>
  </si>
  <si>
    <t>DORNA VOSE MAY</t>
  </si>
  <si>
    <t>3276</t>
  </si>
  <si>
    <t>3856</t>
  </si>
  <si>
    <t>RONALD FALLAS VALVERDE</t>
  </si>
  <si>
    <t>1905</t>
  </si>
  <si>
    <t>2815</t>
  </si>
  <si>
    <t>1837</t>
  </si>
  <si>
    <t>CALLE JUCO</t>
  </si>
  <si>
    <t>4947</t>
  </si>
  <si>
    <t>3498</t>
  </si>
  <si>
    <t>3718</t>
  </si>
  <si>
    <t>EL JICOTE</t>
  </si>
  <si>
    <t>3559</t>
  </si>
  <si>
    <t>CAMPO TRES OESTE</t>
  </si>
  <si>
    <t>3562</t>
  </si>
  <si>
    <t>LUIS XV</t>
  </si>
  <si>
    <t>CIUDADELA LUIS XV</t>
  </si>
  <si>
    <t>0474</t>
  </si>
  <si>
    <t>1856</t>
  </si>
  <si>
    <t>EL ALTO DE QUEBRADILLA</t>
  </si>
  <si>
    <t>1383</t>
  </si>
  <si>
    <t>3837</t>
  </si>
  <si>
    <t>LOS INGENIEROS</t>
  </si>
  <si>
    <t>3839</t>
  </si>
  <si>
    <t>NAHUATL</t>
  </si>
  <si>
    <t>1127</t>
  </si>
  <si>
    <t>NUEVA SANTA RITA</t>
  </si>
  <si>
    <t>escnuevasantarita@gmail.com</t>
  </si>
  <si>
    <t>2740</t>
  </si>
  <si>
    <t>2185</t>
  </si>
  <si>
    <t>1965</t>
  </si>
  <si>
    <t>TSIPIRI</t>
  </si>
  <si>
    <t>1966</t>
  </si>
  <si>
    <t>TSINICLARI</t>
  </si>
  <si>
    <t>2899</t>
  </si>
  <si>
    <t>CENIZO</t>
  </si>
  <si>
    <t>COLONIA ISIDREÑA</t>
  </si>
  <si>
    <t>3430</t>
  </si>
  <si>
    <t>RAMAL SIETE</t>
  </si>
  <si>
    <t>GUISELLE VILLALOBOS VEGA</t>
  </si>
  <si>
    <t>0723</t>
  </si>
  <si>
    <t>BAIDAMBU</t>
  </si>
  <si>
    <t>LOTE 169 A</t>
  </si>
  <si>
    <t>0605</t>
  </si>
  <si>
    <t>0780</t>
  </si>
  <si>
    <t>2513</t>
  </si>
  <si>
    <t>LA VILLITA</t>
  </si>
  <si>
    <t>2271</t>
  </si>
  <si>
    <t>2273</t>
  </si>
  <si>
    <t>BARRIO IRVIN</t>
  </si>
  <si>
    <t>2584</t>
  </si>
  <si>
    <t>OBANDITO</t>
  </si>
  <si>
    <t>2568</t>
  </si>
  <si>
    <t>ESTOCOLMO</t>
  </si>
  <si>
    <t>2625</t>
  </si>
  <si>
    <t>LA ALEGRIA</t>
  </si>
  <si>
    <t>1390</t>
  </si>
  <si>
    <t>CAÑO CASTILLA</t>
  </si>
  <si>
    <t>1125</t>
  </si>
  <si>
    <t>1404</t>
  </si>
  <si>
    <t>BONANZA</t>
  </si>
  <si>
    <t>LIGIA MARIA ARAGON DURAN</t>
  </si>
  <si>
    <t>0778</t>
  </si>
  <si>
    <t>NUEVA SANTA ANA</t>
  </si>
  <si>
    <t>1847</t>
  </si>
  <si>
    <t>0779</t>
  </si>
  <si>
    <t>2944</t>
  </si>
  <si>
    <t>0404</t>
  </si>
  <si>
    <t>LAGOS DE LINDORA</t>
  </si>
  <si>
    <t>2101</t>
  </si>
  <si>
    <t>2077</t>
  </si>
  <si>
    <t>2179</t>
  </si>
  <si>
    <t>3657</t>
  </si>
  <si>
    <t>LEESVILLE</t>
  </si>
  <si>
    <t>3595</t>
  </si>
  <si>
    <t>CASCADAS</t>
  </si>
  <si>
    <t>3621</t>
  </si>
  <si>
    <t>3534</t>
  </si>
  <si>
    <t>3538</t>
  </si>
  <si>
    <t>NUEVO AMANECER</t>
  </si>
  <si>
    <t>3536</t>
  </si>
  <si>
    <t>LOMAS</t>
  </si>
  <si>
    <t>3582</t>
  </si>
  <si>
    <t>LA CARLOTA</t>
  </si>
  <si>
    <t>3654</t>
  </si>
  <si>
    <t>5065</t>
  </si>
  <si>
    <t>PUNTA DE RIEL</t>
  </si>
  <si>
    <t>3279</t>
  </si>
  <si>
    <t>3286</t>
  </si>
  <si>
    <t>EL QUEBRADOR</t>
  </si>
  <si>
    <t>3299</t>
  </si>
  <si>
    <t>3269</t>
  </si>
  <si>
    <t>ALTO COHEN</t>
  </si>
  <si>
    <t>3909</t>
  </si>
  <si>
    <t>1603</t>
  </si>
  <si>
    <t>3609</t>
  </si>
  <si>
    <t>3646</t>
  </si>
  <si>
    <t>2285</t>
  </si>
  <si>
    <t>1977</t>
  </si>
  <si>
    <t>SINOLI</t>
  </si>
  <si>
    <t>1979</t>
  </si>
  <si>
    <t>ÑARIÑAK</t>
  </si>
  <si>
    <t>2664</t>
  </si>
  <si>
    <t>2649</t>
  </si>
  <si>
    <t>CLAUDIA CABEZAS VARELA</t>
  </si>
  <si>
    <t>4948</t>
  </si>
  <si>
    <t>2793</t>
  </si>
  <si>
    <t>2184</t>
  </si>
  <si>
    <t>EL NARANJAL</t>
  </si>
  <si>
    <t>RODOLFO MANZANARES CLARK</t>
  </si>
  <si>
    <t>0305</t>
  </si>
  <si>
    <t>4978</t>
  </si>
  <si>
    <t>5026</t>
  </si>
  <si>
    <t>ALTOS DE GERMANIA</t>
  </si>
  <si>
    <t>5028</t>
  </si>
  <si>
    <t>5011</t>
  </si>
  <si>
    <t>MANUEL MORA VALVERDE</t>
  </si>
  <si>
    <t>5021</t>
  </si>
  <si>
    <t>SAND BOX</t>
  </si>
  <si>
    <t>5029</t>
  </si>
  <si>
    <t>4986</t>
  </si>
  <si>
    <t>HARRY CASTRILLO DUARTE</t>
  </si>
  <si>
    <t>5017</t>
  </si>
  <si>
    <t>4942</t>
  </si>
  <si>
    <t>4943</t>
  </si>
  <si>
    <t>5311</t>
  </si>
  <si>
    <t>SHUKËBACHARI</t>
  </si>
  <si>
    <t>5307</t>
  </si>
  <si>
    <t>VILLA DAMARIS</t>
  </si>
  <si>
    <t>EL SEIS GRANO DE ORO</t>
  </si>
  <si>
    <t>4964</t>
  </si>
  <si>
    <t>4899</t>
  </si>
  <si>
    <t>JAMAICA</t>
  </si>
  <si>
    <t>4929</t>
  </si>
  <si>
    <t>ARUBA</t>
  </si>
  <si>
    <t>ITAIPU</t>
  </si>
  <si>
    <t>0490</t>
  </si>
  <si>
    <t>4941</t>
  </si>
  <si>
    <t>ANTILLAS NEERLANDESAS</t>
  </si>
  <si>
    <t>5358</t>
  </si>
  <si>
    <t>5324</t>
  </si>
  <si>
    <t>JOSE JOAQUIN MORA PORRAS</t>
  </si>
  <si>
    <t>5346</t>
  </si>
  <si>
    <t>5330</t>
  </si>
  <si>
    <t>BAJOS DEL TIGRE</t>
  </si>
  <si>
    <t>CARLOS ALFARO CESPEDES</t>
  </si>
  <si>
    <t>5331</t>
  </si>
  <si>
    <t>5348</t>
  </si>
  <si>
    <t>5885</t>
  </si>
  <si>
    <t>LA COSTANERA</t>
  </si>
  <si>
    <t>5327</t>
  </si>
  <si>
    <t>5329</t>
  </si>
  <si>
    <t>5328</t>
  </si>
  <si>
    <t>5314</t>
  </si>
  <si>
    <t>EL BARRO</t>
  </si>
  <si>
    <t>5319</t>
  </si>
  <si>
    <t>LA RIVERA</t>
  </si>
  <si>
    <t>5334</t>
  </si>
  <si>
    <t>LA CAJETA</t>
  </si>
  <si>
    <t>5449</t>
  </si>
  <si>
    <t>CALLE LA LUCHA</t>
  </si>
  <si>
    <t>5343</t>
  </si>
  <si>
    <t>PLAYA GRANDE</t>
  </si>
  <si>
    <t>CONTIGUO PULPERIA LA MARINA</t>
  </si>
  <si>
    <t>5320</t>
  </si>
  <si>
    <t>5691</t>
  </si>
  <si>
    <t>5554</t>
  </si>
  <si>
    <t>BAMBEL #1</t>
  </si>
  <si>
    <t>5526</t>
  </si>
  <si>
    <t>COOPEY</t>
  </si>
  <si>
    <t>COOPEY ARRIBA</t>
  </si>
  <si>
    <t>5528</t>
  </si>
  <si>
    <t>COCOTALES</t>
  </si>
  <si>
    <t>5562</t>
  </si>
  <si>
    <t>PORTICA</t>
  </si>
  <si>
    <t>ASOAGRIPORTICA</t>
  </si>
  <si>
    <t>5573</t>
  </si>
  <si>
    <t>5525</t>
  </si>
  <si>
    <t>5593</t>
  </si>
  <si>
    <t>ANTIGUAS INSTALACIONES DE LA U</t>
  </si>
  <si>
    <t>5552</t>
  </si>
  <si>
    <t>5553</t>
  </si>
  <si>
    <t>EL CHILE</t>
  </si>
  <si>
    <t>5561</t>
  </si>
  <si>
    <t>EL PELONCITO</t>
  </si>
  <si>
    <t>5566</t>
  </si>
  <si>
    <t>1567</t>
  </si>
  <si>
    <t>JICARITO</t>
  </si>
  <si>
    <t>5547</t>
  </si>
  <si>
    <t>5704</t>
  </si>
  <si>
    <t>GUAYABA YÄKÄ</t>
  </si>
  <si>
    <t>5654</t>
  </si>
  <si>
    <t>5652</t>
  </si>
  <si>
    <t>5723</t>
  </si>
  <si>
    <t>EL CONGO</t>
  </si>
  <si>
    <t>LUCRECIA MONTOYA FERNANDEZ</t>
  </si>
  <si>
    <t>5722</t>
  </si>
  <si>
    <t>5720</t>
  </si>
  <si>
    <t>5692</t>
  </si>
  <si>
    <t>5736</t>
  </si>
  <si>
    <t>EL ESTADIO</t>
  </si>
  <si>
    <t>5745</t>
  </si>
  <si>
    <t>5647</t>
  </si>
  <si>
    <t>5701</t>
  </si>
  <si>
    <t>MELERUK II</t>
  </si>
  <si>
    <t>5644</t>
  </si>
  <si>
    <t>COMADRE</t>
  </si>
  <si>
    <t>5700</t>
  </si>
  <si>
    <t>5726</t>
  </si>
  <si>
    <t>BARRIO MORA</t>
  </si>
  <si>
    <t>5712</t>
  </si>
  <si>
    <t>ASENTAMIENTO CAMURO</t>
  </si>
  <si>
    <t>5649</t>
  </si>
  <si>
    <t>5890</t>
  </si>
  <si>
    <t>LA TRANQUILIDAD</t>
  </si>
  <si>
    <t>5879</t>
  </si>
  <si>
    <t>GUARIAL</t>
  </si>
  <si>
    <t>5878</t>
  </si>
  <si>
    <t>EL PORTAL</t>
  </si>
  <si>
    <t>5830</t>
  </si>
  <si>
    <t>COOPERROSALES</t>
  </si>
  <si>
    <t>5867</t>
  </si>
  <si>
    <t>5862</t>
  </si>
  <si>
    <t>5868</t>
  </si>
  <si>
    <t>SOTA DOS</t>
  </si>
  <si>
    <t>5804</t>
  </si>
  <si>
    <t>CHUMICO</t>
  </si>
  <si>
    <t>5805</t>
  </si>
  <si>
    <t>5866</t>
  </si>
  <si>
    <t>6357</t>
  </si>
  <si>
    <t>hcarmelitasdesj@hotmail.com</t>
  </si>
  <si>
    <t>5987</t>
  </si>
  <si>
    <t>LA ANGELINA</t>
  </si>
  <si>
    <t>6014</t>
  </si>
  <si>
    <t>6002</t>
  </si>
  <si>
    <t>LAS LUISAS</t>
  </si>
  <si>
    <t>6099</t>
  </si>
  <si>
    <t>6114</t>
  </si>
  <si>
    <t>6152</t>
  </si>
  <si>
    <t>CONVENTILLO</t>
  </si>
  <si>
    <t>KM 31 CARRETERA INTERAMERICANA SUR</t>
  </si>
  <si>
    <t>6218</t>
  </si>
  <si>
    <t>GAMONALES</t>
  </si>
  <si>
    <t>6272</t>
  </si>
  <si>
    <t>EL LLANITO</t>
  </si>
  <si>
    <t>6297</t>
  </si>
  <si>
    <t>SUSANA MOLINA QUESADA</t>
  </si>
  <si>
    <t>6368</t>
  </si>
  <si>
    <t>6404</t>
  </si>
  <si>
    <t>6392</t>
  </si>
  <si>
    <t>KUCHEY</t>
  </si>
  <si>
    <t>6393</t>
  </si>
  <si>
    <t>LA SIBERIA</t>
  </si>
  <si>
    <t>6331</t>
  </si>
  <si>
    <t>EL VIVERO</t>
  </si>
  <si>
    <t>Barrio o Poblado:</t>
  </si>
  <si>
    <t>Dirección Exacta:</t>
  </si>
  <si>
    <t>Dirección Regional:</t>
  </si>
  <si>
    <t>Código Presupuestario:</t>
  </si>
  <si>
    <t>Italiano</t>
  </si>
  <si>
    <t>Educación Física</t>
  </si>
  <si>
    <t>Educación Musical</t>
  </si>
  <si>
    <t>Educación Religiosa</t>
  </si>
  <si>
    <t>Hombres</t>
  </si>
  <si>
    <t>Mujeres</t>
  </si>
  <si>
    <t>Tipo de Cargo</t>
  </si>
  <si>
    <t>Director</t>
  </si>
  <si>
    <t>Asistente de Dirección</t>
  </si>
  <si>
    <t>Otros</t>
  </si>
  <si>
    <t>Docentes</t>
  </si>
  <si>
    <t>0371</t>
  </si>
  <si>
    <t>0384</t>
  </si>
  <si>
    <t>0448</t>
  </si>
  <si>
    <t>0449</t>
  </si>
  <si>
    <t>0392</t>
  </si>
  <si>
    <t>0451</t>
  </si>
  <si>
    <t>0452</t>
  </si>
  <si>
    <t>0453</t>
  </si>
  <si>
    <t>0367</t>
  </si>
  <si>
    <t>0427</t>
  </si>
  <si>
    <t>0446</t>
  </si>
  <si>
    <t>0362</t>
  </si>
  <si>
    <t>0326</t>
  </si>
  <si>
    <t>0372</t>
  </si>
  <si>
    <t>0420</t>
  </si>
  <si>
    <t>5542</t>
  </si>
  <si>
    <t>0399</t>
  </si>
  <si>
    <t>0468</t>
  </si>
  <si>
    <t>0355</t>
  </si>
  <si>
    <t>0331</t>
  </si>
  <si>
    <t>0364</t>
  </si>
  <si>
    <t>4918</t>
  </si>
  <si>
    <t>0417</t>
  </si>
  <si>
    <t>0430</t>
  </si>
  <si>
    <t>0467</t>
  </si>
  <si>
    <t>0486</t>
  </si>
  <si>
    <t>0541</t>
  </si>
  <si>
    <t>0562</t>
  </si>
  <si>
    <t>0566</t>
  </si>
  <si>
    <t>0569</t>
  </si>
  <si>
    <t>0574</t>
  </si>
  <si>
    <t>0304</t>
  </si>
  <si>
    <t>0424</t>
  </si>
  <si>
    <t>0488</t>
  </si>
  <si>
    <t>5543</t>
  </si>
  <si>
    <t>0419</t>
  </si>
  <si>
    <t>0450</t>
  </si>
  <si>
    <t>5323</t>
  </si>
  <si>
    <t>0402</t>
  </si>
  <si>
    <t>0440</t>
  </si>
  <si>
    <t>0385</t>
  </si>
  <si>
    <t>5642</t>
  </si>
  <si>
    <t>1161</t>
  </si>
  <si>
    <t>1188</t>
  </si>
  <si>
    <t>6151</t>
  </si>
  <si>
    <t>5345</t>
  </si>
  <si>
    <t>6132</t>
  </si>
  <si>
    <t>6023</t>
  </si>
  <si>
    <t>1298</t>
  </si>
  <si>
    <t>5643</t>
  </si>
  <si>
    <t>5808</t>
  </si>
  <si>
    <t>5694</t>
  </si>
  <si>
    <t>5450</t>
  </si>
  <si>
    <t>1328</t>
  </si>
  <si>
    <t>1805</t>
  </si>
  <si>
    <t>1817</t>
  </si>
  <si>
    <t>1804</t>
  </si>
  <si>
    <t>4965</t>
  </si>
  <si>
    <t>6111</t>
  </si>
  <si>
    <t>1910</t>
  </si>
  <si>
    <t>1919</t>
  </si>
  <si>
    <t>1928</t>
  </si>
  <si>
    <t>2056</t>
  </si>
  <si>
    <t>2189</t>
  </si>
  <si>
    <t>2230</t>
  </si>
  <si>
    <t>2196</t>
  </si>
  <si>
    <t>2201</t>
  </si>
  <si>
    <t>2215</t>
  </si>
  <si>
    <t>2141</t>
  </si>
  <si>
    <t>2210</t>
  </si>
  <si>
    <t>2199</t>
  </si>
  <si>
    <t>2222</t>
  </si>
  <si>
    <t>2270</t>
  </si>
  <si>
    <t>2320</t>
  </si>
  <si>
    <t>5811</t>
  </si>
  <si>
    <t>2522</t>
  </si>
  <si>
    <t>5005</t>
  </si>
  <si>
    <t>5349</t>
  </si>
  <si>
    <t>2738</t>
  </si>
  <si>
    <t>2879</t>
  </si>
  <si>
    <t>2885</t>
  </si>
  <si>
    <t>2878</t>
  </si>
  <si>
    <t>5040</t>
  </si>
  <si>
    <t>0604</t>
  </si>
  <si>
    <t>2153</t>
  </si>
  <si>
    <t>5641</t>
  </si>
  <si>
    <t>6095</t>
  </si>
  <si>
    <t>5512</t>
  </si>
  <si>
    <t>00004</t>
  </si>
  <si>
    <t>00011</t>
  </si>
  <si>
    <t>00021</t>
  </si>
  <si>
    <t>00044</t>
  </si>
  <si>
    <t>00066</t>
  </si>
  <si>
    <t>00115</t>
  </si>
  <si>
    <t>00128</t>
  </si>
  <si>
    <t>00129</t>
  </si>
  <si>
    <t>00134</t>
  </si>
  <si>
    <t>00191</t>
  </si>
  <si>
    <t>00194</t>
  </si>
  <si>
    <t>00211</t>
  </si>
  <si>
    <t>00212</t>
  </si>
  <si>
    <t>00232</t>
  </si>
  <si>
    <t>00277</t>
  </si>
  <si>
    <t>00278</t>
  </si>
  <si>
    <t>00287</t>
  </si>
  <si>
    <t>00290</t>
  </si>
  <si>
    <t>00383</t>
  </si>
  <si>
    <t>00386</t>
  </si>
  <si>
    <t>00389</t>
  </si>
  <si>
    <t>00471</t>
  </si>
  <si>
    <t>00473</t>
  </si>
  <si>
    <t>00474</t>
  </si>
  <si>
    <t>00480</t>
  </si>
  <si>
    <t>00612</t>
  </si>
  <si>
    <t>00631</t>
  </si>
  <si>
    <t>00685</t>
  </si>
  <si>
    <t>00700</t>
  </si>
  <si>
    <t>00716</t>
  </si>
  <si>
    <t>00751</t>
  </si>
  <si>
    <t>00764</t>
  </si>
  <si>
    <t>00816</t>
  </si>
  <si>
    <t>01013</t>
  </si>
  <si>
    <t>01104</t>
  </si>
  <si>
    <t>01193</t>
  </si>
  <si>
    <t>01242</t>
  </si>
  <si>
    <t>01271</t>
  </si>
  <si>
    <t>01298</t>
  </si>
  <si>
    <t>01328</t>
  </si>
  <si>
    <t>01367</t>
  </si>
  <si>
    <t>01369</t>
  </si>
  <si>
    <t>01375</t>
  </si>
  <si>
    <t>01379</t>
  </si>
  <si>
    <t>01393</t>
  </si>
  <si>
    <t>01479</t>
  </si>
  <si>
    <t>01508</t>
  </si>
  <si>
    <t>01511</t>
  </si>
  <si>
    <t>01513</t>
  </si>
  <si>
    <t>01533</t>
  </si>
  <si>
    <t>01609</t>
  </si>
  <si>
    <t>01618</t>
  </si>
  <si>
    <t>01653</t>
  </si>
  <si>
    <t>01697</t>
  </si>
  <si>
    <t>01700</t>
  </si>
  <si>
    <t>01715</t>
  </si>
  <si>
    <t>01722</t>
  </si>
  <si>
    <t>01723</t>
  </si>
  <si>
    <t>01762</t>
  </si>
  <si>
    <t>01793</t>
  </si>
  <si>
    <t>01812</t>
  </si>
  <si>
    <t>01823</t>
  </si>
  <si>
    <t>01855</t>
  </si>
  <si>
    <t>01983</t>
  </si>
  <si>
    <t>02016</t>
  </si>
  <si>
    <t>02069</t>
  </si>
  <si>
    <t>02162</t>
  </si>
  <si>
    <t>02212</t>
  </si>
  <si>
    <t>02221</t>
  </si>
  <si>
    <t>02296</t>
  </si>
  <si>
    <t>02304</t>
  </si>
  <si>
    <t>02330</t>
  </si>
  <si>
    <t>02337</t>
  </si>
  <si>
    <t>02342</t>
  </si>
  <si>
    <t>02346</t>
  </si>
  <si>
    <t>02351</t>
  </si>
  <si>
    <t>02358</t>
  </si>
  <si>
    <t>02363</t>
  </si>
  <si>
    <t>02382</t>
  </si>
  <si>
    <t>02391</t>
  </si>
  <si>
    <t>02396</t>
  </si>
  <si>
    <t>02444</t>
  </si>
  <si>
    <t>02525</t>
  </si>
  <si>
    <t>02544</t>
  </si>
  <si>
    <t>02547</t>
  </si>
  <si>
    <t>02549</t>
  </si>
  <si>
    <t>02598</t>
  </si>
  <si>
    <t>02648</t>
  </si>
  <si>
    <t>02650</t>
  </si>
  <si>
    <t>02651</t>
  </si>
  <si>
    <t>02652</t>
  </si>
  <si>
    <t>02675</t>
  </si>
  <si>
    <t>02712</t>
  </si>
  <si>
    <t>02787</t>
  </si>
  <si>
    <t>02814</t>
  </si>
  <si>
    <t>02827</t>
  </si>
  <si>
    <t>02874</t>
  </si>
  <si>
    <t>02889</t>
  </si>
  <si>
    <t>02931</t>
  </si>
  <si>
    <t>02932</t>
  </si>
  <si>
    <t>02937</t>
  </si>
  <si>
    <t>02938</t>
  </si>
  <si>
    <t>02946</t>
  </si>
  <si>
    <t>02971</t>
  </si>
  <si>
    <t>03209</t>
  </si>
  <si>
    <t>03211</t>
  </si>
  <si>
    <t>03215</t>
  </si>
  <si>
    <t>03216</t>
  </si>
  <si>
    <t>03217</t>
  </si>
  <si>
    <t>03218</t>
  </si>
  <si>
    <t>03220</t>
  </si>
  <si>
    <t>03221</t>
  </si>
  <si>
    <t>03223</t>
  </si>
  <si>
    <t>03224</t>
  </si>
  <si>
    <t>03226</t>
  </si>
  <si>
    <t>03227</t>
  </si>
  <si>
    <t>03234</t>
  </si>
  <si>
    <t>03235</t>
  </si>
  <si>
    <t>03236</t>
  </si>
  <si>
    <t>03237</t>
  </si>
  <si>
    <t>03239</t>
  </si>
  <si>
    <t>03240</t>
  </si>
  <si>
    <t>03268</t>
  </si>
  <si>
    <t>03269</t>
  </si>
  <si>
    <t>03271</t>
  </si>
  <si>
    <t>03285</t>
  </si>
  <si>
    <t>03287</t>
  </si>
  <si>
    <t>J.N. OMAR DENGO GUERRERO</t>
  </si>
  <si>
    <t>J.N. CRISTO REY</t>
  </si>
  <si>
    <t>J.N. JUAN RAFAEL MORA</t>
  </si>
  <si>
    <t>J.N. MARGARITA ESQUIVEL</t>
  </si>
  <si>
    <t>J.N. MATERNAL MONTESORIANO</t>
  </si>
  <si>
    <t>J.N. LILIA RAMOS VALVERDE</t>
  </si>
  <si>
    <t>J.N. ARTURO URIEN GALLOSO</t>
  </si>
  <si>
    <t>J.N. SARITA MONTEALEGRE</t>
  </si>
  <si>
    <t>J.N. REPUBLICA DOMINICANA</t>
  </si>
  <si>
    <t>J.N. NAPOLEON QUESADA</t>
  </si>
  <si>
    <t>J.N. ESMERALDA OREAMUNO</t>
  </si>
  <si>
    <t>J.N. JARDINES DE TIBAS</t>
  </si>
  <si>
    <t>J.N. CARLOS SANABRIA MORA</t>
  </si>
  <si>
    <t>J.N. MIGUEL DE CERVANTES SAAVEDRA</t>
  </si>
  <si>
    <t>J.N. CONCEPCION</t>
  </si>
  <si>
    <t>J.N. REPUBLICA DEL PARAGUAY</t>
  </si>
  <si>
    <t>J.N. ISMAEL COTO FERNANDEZ</t>
  </si>
  <si>
    <t>J.N. JORGE DEBRAVO</t>
  </si>
  <si>
    <t>J.N. COLONIA KENNEDY</t>
  </si>
  <si>
    <t>J.N. REPUBLICA DE HAITI</t>
  </si>
  <si>
    <t>J.N. SOTERO GONZALEZ BARQUERO</t>
  </si>
  <si>
    <t>J.N. MARIA RETANA SALAZAR</t>
  </si>
  <si>
    <t>J.N. SAN SEBASTIAN</t>
  </si>
  <si>
    <t>J.N. MANUEL ORTUÑO BOUTIN</t>
  </si>
  <si>
    <t>J.N. JUAN XXIII</t>
  </si>
  <si>
    <t>J.N. MARIA JIMENEZ UREÑA</t>
  </si>
  <si>
    <t>DOMINGO FAUSTINO SARMIENTO</t>
  </si>
  <si>
    <t>J.N. ROBERTO CANTILLANO VINDAS</t>
  </si>
  <si>
    <t>J.N. DULCE NOMBRE</t>
  </si>
  <si>
    <t>J.N. JOSE ANA MARIN CUBERO</t>
  </si>
  <si>
    <t>J.N. DANTE ALIGHIERI</t>
  </si>
  <si>
    <t>J.N. INGLATERRA</t>
  </si>
  <si>
    <t>J.N. JUAN RAFAEL MEOÑO HIDALGO</t>
  </si>
  <si>
    <t>J.N. MANUELA SANTAMARIA RODRIGUEZ</t>
  </si>
  <si>
    <t>MARIANA MADRIGAL DE LA O</t>
  </si>
  <si>
    <t>CARLOS MANUEL ROJAS QUIROS</t>
  </si>
  <si>
    <t>J.N. PEDRO AGUIRRE CERDA</t>
  </si>
  <si>
    <t>J.N. FEDERICO SALAS CARVAJAL</t>
  </si>
  <si>
    <t>J.N. ASCENSION ESQUIVEL</t>
  </si>
  <si>
    <t>J.N. JESUS JIMENEZ ZAMORA</t>
  </si>
  <si>
    <t>J.N. REPUBLICA FRANCESA</t>
  </si>
  <si>
    <t>J.N. EL CONEJITO FELIZ</t>
  </si>
  <si>
    <t>J.N. CENTRAL DE TRES RIOS</t>
  </si>
  <si>
    <t>J.N. TURRIALBA</t>
  </si>
  <si>
    <t>J.N. RAFAEL MOYA MURILLO</t>
  </si>
  <si>
    <t>J.N. ESPAÑA</t>
  </si>
  <si>
    <t>J.N. LIBERIA</t>
  </si>
  <si>
    <t>EL CAPULIN</t>
  </si>
  <si>
    <t>J.N. SAN ROQUE</t>
  </si>
  <si>
    <t>PBRO. JOSE DANIEL CARMONA BRICEÑO</t>
  </si>
  <si>
    <t>J.N. FILADELFIA</t>
  </si>
  <si>
    <t>J.N. MONSEÑOR LUIS LEIPOLD</t>
  </si>
  <si>
    <t>J.N. EL ROBLE</t>
  </si>
  <si>
    <t>J.N. RIOJALANDIA</t>
  </si>
  <si>
    <t>J.N. PUNTARENAS</t>
  </si>
  <si>
    <t>J.N. FRAY CASIANO DE MADRID</t>
  </si>
  <si>
    <t>J.N. ESPARZA</t>
  </si>
  <si>
    <t>RAFAEL YGLESIAS CASTRO</t>
  </si>
  <si>
    <t>I.D.A. OTOYA</t>
  </si>
  <si>
    <t>J.N. VALENCIA</t>
  </si>
  <si>
    <t>J.N. LAS LETRAS</t>
  </si>
  <si>
    <t>J.N. FINCA LA CAJA</t>
  </si>
  <si>
    <t>SAN FRANCISCO DE COYOTE</t>
  </si>
  <si>
    <t>BERMUDAS</t>
  </si>
  <si>
    <t>I.D.A. SARAPIQUI</t>
  </si>
  <si>
    <t>ANSELMO GUTIERREZ BRICEÑO</t>
  </si>
  <si>
    <t>I.D.A. JERUSALEN</t>
  </si>
  <si>
    <t>BUENAVENTURA</t>
  </si>
  <si>
    <t>COCA COLA</t>
  </si>
  <si>
    <t>PACIFICO ESTE</t>
  </si>
  <si>
    <t>JARDINES</t>
  </si>
  <si>
    <t>HATILLO 1</t>
  </si>
  <si>
    <t>COLONIA KENNEDY</t>
  </si>
  <si>
    <t>KURU</t>
  </si>
  <si>
    <t>TRES MARIAS OROTINA</t>
  </si>
  <si>
    <t>HERVIDERO</t>
  </si>
  <si>
    <t>LA CARPIO</t>
  </si>
  <si>
    <t>EL GALLO</t>
  </si>
  <si>
    <t>JABUY</t>
  </si>
  <si>
    <t>SIMIRIÑAK</t>
  </si>
  <si>
    <t>PARQUE INDUSTRIAL</t>
  </si>
  <si>
    <t>WENDY RODRIGUEZ WALSH</t>
  </si>
  <si>
    <t>EDIFICIO METALICO FRENTE PARQUE JARDIN PAZ</t>
  </si>
  <si>
    <t>JENNIFER AYMERICH BOLAÑOS</t>
  </si>
  <si>
    <t>200 OESTE 200 NORTE DE LA IGLESIA CATOLICA</t>
  </si>
  <si>
    <t>SUSANA HUAPAYA REY</t>
  </si>
  <si>
    <t>COSTADO NORTE DE PLAY GROUND</t>
  </si>
  <si>
    <t>500 OESTE DE CERAS JHONSON</t>
  </si>
  <si>
    <t>SUSANA DELGADO CHAVES</t>
  </si>
  <si>
    <t>COSTADO SUR DEL BANCO DE COSTA RICA</t>
  </si>
  <si>
    <t>50 OESTE DEL SALON COMUNAL KURU</t>
  </si>
  <si>
    <t>200 NORTE DE AYA</t>
  </si>
  <si>
    <t>VIVIAN RAMIREZ SALAS</t>
  </si>
  <si>
    <t>100 NORTE DE LA IGLESIA CORAZON DE JESUS</t>
  </si>
  <si>
    <t>COSTADO NORTE PLAZA DEPORTES</t>
  </si>
  <si>
    <t>100 NORTE DEL TEMPLO CATOLICO</t>
  </si>
  <si>
    <t>FRENTE A LA ERMITA</t>
  </si>
  <si>
    <t>Mª GABRIELA SALAS CUBERO</t>
  </si>
  <si>
    <t>COSTADO NORTE DEL PARQUE</t>
  </si>
  <si>
    <t>LORENA DEL VALLE HASBUN</t>
  </si>
  <si>
    <t>ANDREA GRANADOS ACUÑA</t>
  </si>
  <si>
    <t>ILEANA PIEDRA SANCHEZ</t>
  </si>
  <si>
    <t>COSTADO NORTE PARQUE BRAULIO CARRILLO</t>
  </si>
  <si>
    <t>300 ESTE 50 NORTE DE LA IGLESIA CATOLICA</t>
  </si>
  <si>
    <t>100 NORTE DE LA PLAZA LOPEZ</t>
  </si>
  <si>
    <t>ZEANNE DIJERES ESPINOZA</t>
  </si>
  <si>
    <t>100 ESTE Y 50 SUR DEL GIMNASIO MUNICIPAL</t>
  </si>
  <si>
    <t>DIAGONAL SUROESTE PLAZA DE DEPORTES</t>
  </si>
  <si>
    <t>EDWIN GODINEZ VASQUEZ</t>
  </si>
  <si>
    <t>CONTIGUO AL TEMPLO CATOLICO DE VILLA HERMOSA</t>
  </si>
  <si>
    <t>COSTADO SUR DE LA PLAZA DE FUTBOL</t>
  </si>
  <si>
    <t>PRISCILLA BRENES THAMES</t>
  </si>
  <si>
    <t>ELISA ARIAS JIMENEZ</t>
  </si>
  <si>
    <t>FINCA ALAMO</t>
  </si>
  <si>
    <t>ADRIAN SALAZAR TORRES</t>
  </si>
  <si>
    <t>KATTIA LORENA ORTIZ ANGULO</t>
  </si>
  <si>
    <t>ROSEMARIE MEDINA ALVARADO</t>
  </si>
  <si>
    <t>COSTADO ESTE DE LA PLAZA DEPORTES</t>
  </si>
  <si>
    <t>800 SUR DEL CTP DE PUNTARENAS</t>
  </si>
  <si>
    <t>CESAR SALMERON LEIVA</t>
  </si>
  <si>
    <t>JOSE MENESES MONGE</t>
  </si>
  <si>
    <t>CONTIGUO A PLAZA DE DEPORTES DE SANTA CECILIA</t>
  </si>
  <si>
    <t>KATHYA CAMPOS OROZCO</t>
  </si>
  <si>
    <t>PARQUE INDUSTRIAL ZETA</t>
  </si>
  <si>
    <t>Ciclo Materno Infantil</t>
  </si>
  <si>
    <t>Maternal II</t>
  </si>
  <si>
    <t>Interactivo I</t>
  </si>
  <si>
    <t>00061</t>
  </si>
  <si>
    <t>00062</t>
  </si>
  <si>
    <t>FRENTE A CENTRAL DE MANGUERAS</t>
  </si>
  <si>
    <t>100 NORTE DE LA PLAZA DE DEPORTES</t>
  </si>
  <si>
    <t>CONTIGUO A LA PLAZA DE DEPORTES HATILLO 3</t>
  </si>
  <si>
    <t>J.N. REPUBLICA POPULAR CHINA</t>
  </si>
  <si>
    <t>CONTIGUO A LA ESCUELA ELIAS JIMENEZ CASTRO</t>
  </si>
  <si>
    <t>200 ESTE DE LA IGLESIA CATOLICA SAN RAFAEL</t>
  </si>
  <si>
    <t>600 SUR DE CONSTRUPLAZA</t>
  </si>
  <si>
    <t>00164</t>
  </si>
  <si>
    <t>JOSE TRINIDAD MORA VALVERDE</t>
  </si>
  <si>
    <t>RIO CONEJO</t>
  </si>
  <si>
    <t>00193</t>
  </si>
  <si>
    <t>DE LA CLINICA DE ASERRI 300 NORTE Y 100 OESTE</t>
  </si>
  <si>
    <t>200 OESTE DE FEMSA</t>
  </si>
  <si>
    <t>300 S Y 100 E DE LA IGLESIA PAN DE VIDA</t>
  </si>
  <si>
    <t>150 ESTE 125 SUR DEL TEMPLO CATOLICO</t>
  </si>
  <si>
    <t>400 NORTE DEL MALL DON PANCHO</t>
  </si>
  <si>
    <t>100 SUR DE LA IGLESIA CATOLICA</t>
  </si>
  <si>
    <t>100 OESTE 350 NORTE DE LA FARMACIA SUCRE</t>
  </si>
  <si>
    <t>00246</t>
  </si>
  <si>
    <t>00253</t>
  </si>
  <si>
    <t>00255</t>
  </si>
  <si>
    <t>00258</t>
  </si>
  <si>
    <t>FRENTE A LA IGLESIA CATOLICA DE AGUA BLANCA</t>
  </si>
  <si>
    <t>00307</t>
  </si>
  <si>
    <t>00316</t>
  </si>
  <si>
    <t>500 ESTE DE POLLOS DEL ESTE, LA AGONIA</t>
  </si>
  <si>
    <t>00324</t>
  </si>
  <si>
    <t>FRENTE AL PALI DE DESAMPARADOS</t>
  </si>
  <si>
    <t>YENDRY CESPEDES GONZALEZ</t>
  </si>
  <si>
    <t>J.N. SIMON BOLIVAR</t>
  </si>
  <si>
    <t>COSTADO SUR DEL SEGURO SOCIAL, OROTINA</t>
  </si>
  <si>
    <t>COSTADO OESTE DEL TEMPLO CATOLICO</t>
  </si>
  <si>
    <t>PALMARES-CENTRO</t>
  </si>
  <si>
    <t>PROCOPIO GAMBOA VILLALOBOS</t>
  </si>
  <si>
    <t>GREGORIO CALDERON MONGUIO</t>
  </si>
  <si>
    <t>00449</t>
  </si>
  <si>
    <t>00454</t>
  </si>
  <si>
    <t>00527</t>
  </si>
  <si>
    <t>00528</t>
  </si>
  <si>
    <t>00529</t>
  </si>
  <si>
    <t>00532</t>
  </si>
  <si>
    <t>FRENTE A CARRETERA NACIONAL</t>
  </si>
  <si>
    <t>00544</t>
  </si>
  <si>
    <t>00546</t>
  </si>
  <si>
    <t>MARIBEL CASAL GARCIA</t>
  </si>
  <si>
    <t>100 OESTE DE LA BIBLIOTECA PUBLICA DE HEREDIA</t>
  </si>
  <si>
    <t>00557</t>
  </si>
  <si>
    <t>00558</t>
  </si>
  <si>
    <t>00559</t>
  </si>
  <si>
    <t>00569</t>
  </si>
  <si>
    <t>ELSA NAIDA ARAYA RAMOS</t>
  </si>
  <si>
    <t>1220</t>
  </si>
  <si>
    <t>00587</t>
  </si>
  <si>
    <t>MIXTA DE SIQUIARES</t>
  </si>
  <si>
    <t>SIQUIARES</t>
  </si>
  <si>
    <t>JEISON CORDOBA BONILLA</t>
  </si>
  <si>
    <t>NOELIA LEON BRIZO</t>
  </si>
  <si>
    <t>00608</t>
  </si>
  <si>
    <t>00632</t>
  </si>
  <si>
    <t>00635</t>
  </si>
  <si>
    <t>250 NOROESTE DELEGACION POLICIA</t>
  </si>
  <si>
    <t>00649</t>
  </si>
  <si>
    <t>CONTIGUO A LA ESCUELA DELIA URBINA</t>
  </si>
  <si>
    <t>FRENTE A LA ESCUELA FRAY CASIANO DE MADRID</t>
  </si>
  <si>
    <t>00701</t>
  </si>
  <si>
    <t>00726</t>
  </si>
  <si>
    <t>direccion@mariainmaculadalimon.com</t>
  </si>
  <si>
    <t>00740</t>
  </si>
  <si>
    <t>FRENTE AL CEMENTERIO DE SHIROLES</t>
  </si>
  <si>
    <t>00797</t>
  </si>
  <si>
    <t>FRENTE A LA PLAZA DE DEPORTES, SAN JUAN</t>
  </si>
  <si>
    <t>FRENTE A LA PLAZA DE DEPORTES DE SAN RAFAEL</t>
  </si>
  <si>
    <t>00821</t>
  </si>
  <si>
    <t>00827</t>
  </si>
  <si>
    <t>00830</t>
  </si>
  <si>
    <t>00833</t>
  </si>
  <si>
    <t>00848</t>
  </si>
  <si>
    <t>00851</t>
  </si>
  <si>
    <t>00853</t>
  </si>
  <si>
    <t>00856</t>
  </si>
  <si>
    <t>00858</t>
  </si>
  <si>
    <t>00859</t>
  </si>
  <si>
    <t>00866</t>
  </si>
  <si>
    <t>ENTRADA PRINCIPAL RESERVA FORESTAL DEL NIÑO</t>
  </si>
  <si>
    <t>00870</t>
  </si>
  <si>
    <t>00873</t>
  </si>
  <si>
    <t>00875</t>
  </si>
  <si>
    <t>DEL PLANTEL MUNICIPAL 400 NORESTE Y 100 OESTE</t>
  </si>
  <si>
    <t>DEL TEMPLO CATOLICO 200 NORTE</t>
  </si>
  <si>
    <t>00900</t>
  </si>
  <si>
    <t>00922</t>
  </si>
  <si>
    <t>BARRIO SAN JOSE</t>
  </si>
  <si>
    <t>00930</t>
  </si>
  <si>
    <t>00936</t>
  </si>
  <si>
    <t>00943</t>
  </si>
  <si>
    <t>00944</t>
  </si>
  <si>
    <t>URBANIZACION LA PRADERA</t>
  </si>
  <si>
    <t>00981</t>
  </si>
  <si>
    <t>01043</t>
  </si>
  <si>
    <t>PEDRO HERRERA VARGAS</t>
  </si>
  <si>
    <t>01106</t>
  </si>
  <si>
    <t>01111</t>
  </si>
  <si>
    <t>01115</t>
  </si>
  <si>
    <t>MADAY ROJAS CALVO</t>
  </si>
  <si>
    <t>GUSTAVO VALVERDE ACUÑA</t>
  </si>
  <si>
    <t>01141</t>
  </si>
  <si>
    <t>esc.quebradadelfierro@gmail.com</t>
  </si>
  <si>
    <t>01162</t>
  </si>
  <si>
    <t>EL ACHIOTE</t>
  </si>
  <si>
    <t>01187</t>
  </si>
  <si>
    <t>CULTIVEZ</t>
  </si>
  <si>
    <t>01208</t>
  </si>
  <si>
    <t>COSTADO NORTE DEL SUPER GERALD EN SURETKA</t>
  </si>
  <si>
    <t>01227</t>
  </si>
  <si>
    <t>01228</t>
  </si>
  <si>
    <t>01261</t>
  </si>
  <si>
    <t>01263</t>
  </si>
  <si>
    <t>CONTIGUO A LA PLAZA DE DEPORTES, SAN ANTONIO</t>
  </si>
  <si>
    <t>01337</t>
  </si>
  <si>
    <t>YORLENY SANCHEZ SALAS</t>
  </si>
  <si>
    <t>1416</t>
  </si>
  <si>
    <t>01365</t>
  </si>
  <si>
    <t>01392</t>
  </si>
  <si>
    <t>01405</t>
  </si>
  <si>
    <t>01410</t>
  </si>
  <si>
    <t>01413</t>
  </si>
  <si>
    <t>01458</t>
  </si>
  <si>
    <t>COSTADO NORTE DEL ABASTECEDOR EL TAMARINDO</t>
  </si>
  <si>
    <t>01501</t>
  </si>
  <si>
    <t>01504</t>
  </si>
  <si>
    <t>LOS MANGOS VUELTA DE JORCO DE ASERRI</t>
  </si>
  <si>
    <t>JESSICA CONTRERAS OVARES</t>
  </si>
  <si>
    <t>01515</t>
  </si>
  <si>
    <t>01529</t>
  </si>
  <si>
    <t>3 KM ESTE DEL CRUCE DE PALOMO</t>
  </si>
  <si>
    <t>0521</t>
  </si>
  <si>
    <t>01562</t>
  </si>
  <si>
    <t>CEIBA ESTE</t>
  </si>
  <si>
    <t>25 ESTE MUNICIPALIDAD DE TURRUBARES</t>
  </si>
  <si>
    <t>SANDRA SALAZAR ALVARADO</t>
  </si>
  <si>
    <t>SOFIA FERNANDEZ FONSECA</t>
  </si>
  <si>
    <t>LILLIAM PANIAGUA GONZALEZ</t>
  </si>
  <si>
    <t>esc.porfirioruiznavarro@hotmail.com</t>
  </si>
  <si>
    <t>3151</t>
  </si>
  <si>
    <t>01645</t>
  </si>
  <si>
    <t>LA CONCORDIA</t>
  </si>
  <si>
    <t>LA CENTRAL</t>
  </si>
  <si>
    <t>ROSEMARY CLAYTON COPE</t>
  </si>
  <si>
    <t>01749</t>
  </si>
  <si>
    <t>01750</t>
  </si>
  <si>
    <t>01757</t>
  </si>
  <si>
    <t>01769</t>
  </si>
  <si>
    <t>CENTRO DE LA COMUNIDAD DE LONDRES</t>
  </si>
  <si>
    <t>01850</t>
  </si>
  <si>
    <t>CONTIGUO SALON COMUNAL</t>
  </si>
  <si>
    <t>2305</t>
  </si>
  <si>
    <t>01860</t>
  </si>
  <si>
    <t>MONTANO</t>
  </si>
  <si>
    <t>COMUNIDAD DE LLANO GRANDE, VALLE LA ESTRELLA</t>
  </si>
  <si>
    <t>3513</t>
  </si>
  <si>
    <t>01931</t>
  </si>
  <si>
    <t>VALLE DE LAS ROSAS</t>
  </si>
  <si>
    <t>Mª CECILIA CAMPOS SALAZAR</t>
  </si>
  <si>
    <t>01972</t>
  </si>
  <si>
    <t>02028</t>
  </si>
  <si>
    <t>3013</t>
  </si>
  <si>
    <t>02039</t>
  </si>
  <si>
    <t>LA CAMPIÑA</t>
  </si>
  <si>
    <t>02049</t>
  </si>
  <si>
    <t>02104</t>
  </si>
  <si>
    <t>FRENTE TEMPLO CATOLICO</t>
  </si>
  <si>
    <t>COSTADO ESTE PLAZA PUBLICA</t>
  </si>
  <si>
    <t>escuela.rositachaves@gmail.com</t>
  </si>
  <si>
    <t>02126</t>
  </si>
  <si>
    <t>02127</t>
  </si>
  <si>
    <t>COSTADO SUR DE LA CANCHA DE FUTBOL</t>
  </si>
  <si>
    <t>02146</t>
  </si>
  <si>
    <t>COSTADO NORTE DEL SALON COMUNAL</t>
  </si>
  <si>
    <t>02174</t>
  </si>
  <si>
    <t>02182</t>
  </si>
  <si>
    <t>02201</t>
  </si>
  <si>
    <t>ISELA BOGANTES ALFARO</t>
  </si>
  <si>
    <t>02205</t>
  </si>
  <si>
    <t>02233</t>
  </si>
  <si>
    <t>02240</t>
  </si>
  <si>
    <t>02243</t>
  </si>
  <si>
    <t>02258</t>
  </si>
  <si>
    <t>02308</t>
  </si>
  <si>
    <t>PASO AGRES</t>
  </si>
  <si>
    <t>2748</t>
  </si>
  <si>
    <t>02366</t>
  </si>
  <si>
    <t>DE LA PLAZA DE DEPORTES DE LOURDES 200 NORTE</t>
  </si>
  <si>
    <t>0473</t>
  </si>
  <si>
    <t>02406</t>
  </si>
  <si>
    <t>HERBERTH FARRER KNIGHTS</t>
  </si>
  <si>
    <t>RASTROJALES</t>
  </si>
  <si>
    <t>02411</t>
  </si>
  <si>
    <t>MA. DE LOS A. ELIZONDO GUZMAN</t>
  </si>
  <si>
    <t>SUSANA LOPEZ FERNANDEZ</t>
  </si>
  <si>
    <t>COSTADO NORESTE DE LA PLAZA DE DEPORTES</t>
  </si>
  <si>
    <t>02442</t>
  </si>
  <si>
    <t>JESUS SOLANO HERRERA</t>
  </si>
  <si>
    <t>02482</t>
  </si>
  <si>
    <t>02502</t>
  </si>
  <si>
    <t>3193</t>
  </si>
  <si>
    <t>02541</t>
  </si>
  <si>
    <t>02553</t>
  </si>
  <si>
    <t>02573</t>
  </si>
  <si>
    <t>02574</t>
  </si>
  <si>
    <t>02580</t>
  </si>
  <si>
    <t>02582</t>
  </si>
  <si>
    <t>3551</t>
  </si>
  <si>
    <t>02632</t>
  </si>
  <si>
    <t>CINDY MARCHENA SANDOVAL</t>
  </si>
  <si>
    <t>02637</t>
  </si>
  <si>
    <t>02643</t>
  </si>
  <si>
    <t>02654</t>
  </si>
  <si>
    <t>WARREN FALLAS VALVERDE</t>
  </si>
  <si>
    <t>50 SUR DEL TEMPLO CATOLICO</t>
  </si>
  <si>
    <t>KAROL ROJAS CALVO</t>
  </si>
  <si>
    <t>2622</t>
  </si>
  <si>
    <t>02683</t>
  </si>
  <si>
    <t>CONCEPCION COLORADO</t>
  </si>
  <si>
    <t>PATRICIA CORRALES LOPEZ</t>
  </si>
  <si>
    <t>02746</t>
  </si>
  <si>
    <t>0670</t>
  </si>
  <si>
    <t>02755</t>
  </si>
  <si>
    <t>02774</t>
  </si>
  <si>
    <t>02811</t>
  </si>
  <si>
    <t>02817</t>
  </si>
  <si>
    <t>0836</t>
  </si>
  <si>
    <t>02832</t>
  </si>
  <si>
    <t>BAJO LAS ESPERANZAS</t>
  </si>
  <si>
    <t>2547</t>
  </si>
  <si>
    <t>02842</t>
  </si>
  <si>
    <t>02891</t>
  </si>
  <si>
    <t>02896</t>
  </si>
  <si>
    <t>0519</t>
  </si>
  <si>
    <t>02901</t>
  </si>
  <si>
    <t>JUAN RUDIN ISELIN</t>
  </si>
  <si>
    <t>LEGUA LOS NARANJOS</t>
  </si>
  <si>
    <t>02904</t>
  </si>
  <si>
    <t>VAINILLA</t>
  </si>
  <si>
    <t>02910</t>
  </si>
  <si>
    <t>02911</t>
  </si>
  <si>
    <t>02912</t>
  </si>
  <si>
    <t>02916</t>
  </si>
  <si>
    <t>02918</t>
  </si>
  <si>
    <t>02925</t>
  </si>
  <si>
    <t>COSTADO NORTE IGLESIA CATOLICA</t>
  </si>
  <si>
    <t>02949</t>
  </si>
  <si>
    <t>02956</t>
  </si>
  <si>
    <t>02961</t>
  </si>
  <si>
    <t>02965</t>
  </si>
  <si>
    <t>02973</t>
  </si>
  <si>
    <t>02983</t>
  </si>
  <si>
    <t>3537</t>
  </si>
  <si>
    <t>02990</t>
  </si>
  <si>
    <t>I.D.A. NAYURIBE</t>
  </si>
  <si>
    <t>LA FORTUNA CAÑO SECO</t>
  </si>
  <si>
    <t>02992</t>
  </si>
  <si>
    <t>03003</t>
  </si>
  <si>
    <t>A UN COSTADO DEL SALON COMUNAL</t>
  </si>
  <si>
    <t>03031</t>
  </si>
  <si>
    <t>03033</t>
  </si>
  <si>
    <t>03034</t>
  </si>
  <si>
    <t>03040</t>
  </si>
  <si>
    <t>03043</t>
  </si>
  <si>
    <t>03044</t>
  </si>
  <si>
    <t>03046</t>
  </si>
  <si>
    <t>03055</t>
  </si>
  <si>
    <t>03072</t>
  </si>
  <si>
    <t>03079</t>
  </si>
  <si>
    <t>03082</t>
  </si>
  <si>
    <t>ANA MACHADO ARIAS</t>
  </si>
  <si>
    <t>03087</t>
  </si>
  <si>
    <t>2469</t>
  </si>
  <si>
    <t>03096</t>
  </si>
  <si>
    <t>MAQUENCO</t>
  </si>
  <si>
    <t>2451</t>
  </si>
  <si>
    <t>03097</t>
  </si>
  <si>
    <t>RIO DE ORA</t>
  </si>
  <si>
    <t>03099</t>
  </si>
  <si>
    <t>TATIANA MORALES BARQUERO</t>
  </si>
  <si>
    <t>03116</t>
  </si>
  <si>
    <t>03121</t>
  </si>
  <si>
    <t>ANGIE MORA SEGURA</t>
  </si>
  <si>
    <t>MARLEN A. SCOTT MORRIS</t>
  </si>
  <si>
    <t>03126</t>
  </si>
  <si>
    <t>03135</t>
  </si>
  <si>
    <t>03139</t>
  </si>
  <si>
    <t>03159</t>
  </si>
  <si>
    <t>03160</t>
  </si>
  <si>
    <t>03162</t>
  </si>
  <si>
    <t>03165</t>
  </si>
  <si>
    <t>COSTADO NORTE DE LA IGLESIA CATOLICA CASCAJAL</t>
  </si>
  <si>
    <t>03187</t>
  </si>
  <si>
    <t>03188</t>
  </si>
  <si>
    <t>03189</t>
  </si>
  <si>
    <t>03193</t>
  </si>
  <si>
    <t>03196</t>
  </si>
  <si>
    <t>03198</t>
  </si>
  <si>
    <t>03201</t>
  </si>
  <si>
    <t>03202</t>
  </si>
  <si>
    <t>03248</t>
  </si>
  <si>
    <t>03254</t>
  </si>
  <si>
    <t>2856</t>
  </si>
  <si>
    <t>03291</t>
  </si>
  <si>
    <t>3578</t>
  </si>
  <si>
    <t>03292</t>
  </si>
  <si>
    <t>03293</t>
  </si>
  <si>
    <t>03294</t>
  </si>
  <si>
    <t>1435</t>
  </si>
  <si>
    <t>03295</t>
  </si>
  <si>
    <t>03296</t>
  </si>
  <si>
    <t>3326</t>
  </si>
  <si>
    <t>03297</t>
  </si>
  <si>
    <t>DONDONIA 1</t>
  </si>
  <si>
    <t>DONDONIA</t>
  </si>
  <si>
    <t>03298</t>
  </si>
  <si>
    <t>1258</t>
  </si>
  <si>
    <t>03301</t>
  </si>
  <si>
    <t>BAJOS TORO AMARILLO</t>
  </si>
  <si>
    <t>03302</t>
  </si>
  <si>
    <t>03304</t>
  </si>
  <si>
    <t>1684</t>
  </si>
  <si>
    <t>03305</t>
  </si>
  <si>
    <t>COLONIA GUANACASTE</t>
  </si>
  <si>
    <t>3715</t>
  </si>
  <si>
    <t>03307</t>
  </si>
  <si>
    <t>BAJAMAR</t>
  </si>
  <si>
    <t>0960</t>
  </si>
  <si>
    <t>03308</t>
  </si>
  <si>
    <t>01046</t>
  </si>
  <si>
    <t>JUAN BAUTISTA SOLIS RODRIGUEZ</t>
  </si>
  <si>
    <t>01116</t>
  </si>
  <si>
    <t>01344</t>
  </si>
  <si>
    <t>01394</t>
  </si>
  <si>
    <t>01428</t>
  </si>
  <si>
    <t>01628</t>
  </si>
  <si>
    <t>00786</t>
  </si>
  <si>
    <t>01643</t>
  </si>
  <si>
    <t>01640</t>
  </si>
  <si>
    <t>01639</t>
  </si>
  <si>
    <t>01652</t>
  </si>
  <si>
    <t>03333</t>
  </si>
  <si>
    <t>01840</t>
  </si>
  <si>
    <t>01940</t>
  </si>
  <si>
    <t>01971</t>
  </si>
  <si>
    <t>02097</t>
  </si>
  <si>
    <t>02242</t>
  </si>
  <si>
    <t>JOSE MARIA CALDERON</t>
  </si>
  <si>
    <t>02270</t>
  </si>
  <si>
    <t>02274</t>
  </si>
  <si>
    <t>02523</t>
  </si>
  <si>
    <t>02610</t>
  </si>
  <si>
    <t>02602</t>
  </si>
  <si>
    <t>SAN ANTONIO DE SABALITO</t>
  </si>
  <si>
    <t>COOPA BUENA</t>
  </si>
  <si>
    <t>CENTRAL COTO 47</t>
  </si>
  <si>
    <t>02887</t>
  </si>
  <si>
    <t>02981</t>
  </si>
  <si>
    <t>03022</t>
  </si>
  <si>
    <t>03048</t>
  </si>
  <si>
    <t>03057</t>
  </si>
  <si>
    <t>03076</t>
  </si>
  <si>
    <t>03120</t>
  </si>
  <si>
    <t>03132</t>
  </si>
  <si>
    <t>03385</t>
  </si>
  <si>
    <t>00747</t>
  </si>
  <si>
    <t>03441</t>
  </si>
  <si>
    <t>00831</t>
  </si>
  <si>
    <t>00941</t>
  </si>
  <si>
    <t>00933</t>
  </si>
  <si>
    <t>03418</t>
  </si>
  <si>
    <t>03527</t>
  </si>
  <si>
    <t>03420</t>
  </si>
  <si>
    <t>03422</t>
  </si>
  <si>
    <t>03311</t>
  </si>
  <si>
    <t>01748</t>
  </si>
  <si>
    <t>03382</t>
  </si>
  <si>
    <t>FINCA CAPRI</t>
  </si>
  <si>
    <t>03345</t>
  </si>
  <si>
    <t>03383</t>
  </si>
  <si>
    <t>00722</t>
  </si>
  <si>
    <t>02372</t>
  </si>
  <si>
    <t>03502</t>
  </si>
  <si>
    <t>03509</t>
  </si>
  <si>
    <t>03539</t>
  </si>
  <si>
    <t>00855</t>
  </si>
  <si>
    <t>03070</t>
  </si>
  <si>
    <t>03446</t>
  </si>
  <si>
    <t>00828</t>
  </si>
  <si>
    <t>DR. LUIS SHAPIRO</t>
  </si>
  <si>
    <t>03391</t>
  </si>
  <si>
    <t>FINCA MARITIMA</t>
  </si>
  <si>
    <t>03474</t>
  </si>
  <si>
    <t>02752</t>
  </si>
  <si>
    <t>03145</t>
  </si>
  <si>
    <t>03191</t>
  </si>
  <si>
    <t>03486</t>
  </si>
  <si>
    <t>03508</t>
  </si>
  <si>
    <t>01595</t>
  </si>
  <si>
    <t>03438</t>
  </si>
  <si>
    <t>03601</t>
  </si>
  <si>
    <t>03532</t>
  </si>
  <si>
    <t>03568</t>
  </si>
  <si>
    <t>CIUDADELAS UNIDAS</t>
  </si>
  <si>
    <t>03591</t>
  </si>
  <si>
    <t>00143</t>
  </si>
  <si>
    <t>03397</t>
  </si>
  <si>
    <t>00968</t>
  </si>
  <si>
    <t>03570</t>
  </si>
  <si>
    <t>00507</t>
  </si>
  <si>
    <t>03545</t>
  </si>
  <si>
    <t>01210</t>
  </si>
  <si>
    <t>01666</t>
  </si>
  <si>
    <t>02884</t>
  </si>
  <si>
    <t>03595</t>
  </si>
  <si>
    <t>02880</t>
  </si>
  <si>
    <t>02997</t>
  </si>
  <si>
    <t>03060</t>
  </si>
  <si>
    <t>02107</t>
  </si>
  <si>
    <t>03745</t>
  </si>
  <si>
    <t>03407</t>
  </si>
  <si>
    <t>02929</t>
  </si>
  <si>
    <t>02972</t>
  </si>
  <si>
    <t>02988</t>
  </si>
  <si>
    <t>EL MILANO</t>
  </si>
  <si>
    <t>00738</t>
  </si>
  <si>
    <t>00812</t>
  </si>
  <si>
    <t>03174</t>
  </si>
  <si>
    <t>03190</t>
  </si>
  <si>
    <t>02353</t>
  </si>
  <si>
    <t>01734</t>
  </si>
  <si>
    <t>02578</t>
  </si>
  <si>
    <t>02722</t>
  </si>
  <si>
    <t>03386</t>
  </si>
  <si>
    <t>02241</t>
  </si>
  <si>
    <t>03417</t>
  </si>
  <si>
    <t>01463</t>
  </si>
  <si>
    <t>01000</t>
  </si>
  <si>
    <t>03550</t>
  </si>
  <si>
    <t>EL CAMPO (SAN PABLO)</t>
  </si>
  <si>
    <t>01047</t>
  </si>
  <si>
    <t>03558</t>
  </si>
  <si>
    <t>02130</t>
  </si>
  <si>
    <t>01773</t>
  </si>
  <si>
    <t>00901</t>
  </si>
  <si>
    <t>03478</t>
  </si>
  <si>
    <t>03630</t>
  </si>
  <si>
    <t>03633</t>
  </si>
  <si>
    <t>03389</t>
  </si>
  <si>
    <t>03575</t>
  </si>
  <si>
    <t>03569</t>
  </si>
  <si>
    <t>03608</t>
  </si>
  <si>
    <t>03473</t>
  </si>
  <si>
    <t>02978</t>
  </si>
  <si>
    <t>03056</t>
  </si>
  <si>
    <t>03338</t>
  </si>
  <si>
    <t>02140</t>
  </si>
  <si>
    <t>03585</t>
  </si>
  <si>
    <t>03525</t>
  </si>
  <si>
    <t>CABECERA DE CAÑAS</t>
  </si>
  <si>
    <t>02262</t>
  </si>
  <si>
    <t>02238</t>
  </si>
  <si>
    <t>01832</t>
  </si>
  <si>
    <t>03452</t>
  </si>
  <si>
    <t>03562</t>
  </si>
  <si>
    <t>03680</t>
  </si>
  <si>
    <t>02440</t>
  </si>
  <si>
    <t>00909</t>
  </si>
  <si>
    <t>03685</t>
  </si>
  <si>
    <t>03394</t>
  </si>
  <si>
    <t>02670</t>
  </si>
  <si>
    <t>03416</t>
  </si>
  <si>
    <t>03317</t>
  </si>
  <si>
    <t>03112</t>
  </si>
  <si>
    <t>02594</t>
  </si>
  <si>
    <t>02843</t>
  </si>
  <si>
    <t>AFRICA</t>
  </si>
  <si>
    <t>03531</t>
  </si>
  <si>
    <t>03646</t>
  </si>
  <si>
    <t>02749</t>
  </si>
  <si>
    <t>03551</t>
  </si>
  <si>
    <t>COOPE ISABEL</t>
  </si>
  <si>
    <t>03697</t>
  </si>
  <si>
    <t>01086</t>
  </si>
  <si>
    <t>03637</t>
  </si>
  <si>
    <t>01112</t>
  </si>
  <si>
    <t>03503</t>
  </si>
  <si>
    <t>03406</t>
  </si>
  <si>
    <t>I.D.A. LOUISIANA</t>
  </si>
  <si>
    <t>03006</t>
  </si>
  <si>
    <t>03700</t>
  </si>
  <si>
    <t>00033</t>
  </si>
  <si>
    <t>00057</t>
  </si>
  <si>
    <t>01230</t>
  </si>
  <si>
    <t>02125</t>
  </si>
  <si>
    <t>03349</t>
  </si>
  <si>
    <t>00445</t>
  </si>
  <si>
    <t>00446</t>
  </si>
  <si>
    <t>03482</t>
  </si>
  <si>
    <t>02173</t>
  </si>
  <si>
    <t>SANTA TERESA DE CAJON</t>
  </si>
  <si>
    <t>03336</t>
  </si>
  <si>
    <t>01406</t>
  </si>
  <si>
    <t>03662</t>
  </si>
  <si>
    <t>03722</t>
  </si>
  <si>
    <t>03725</t>
  </si>
  <si>
    <t>00815</t>
  </si>
  <si>
    <t>03600</t>
  </si>
  <si>
    <t>00865</t>
  </si>
  <si>
    <t>03534</t>
  </si>
  <si>
    <t>02980</t>
  </si>
  <si>
    <t>02964</t>
  </si>
  <si>
    <t>03117</t>
  </si>
  <si>
    <t>03655</t>
  </si>
  <si>
    <t>03735</t>
  </si>
  <si>
    <t>00144</t>
  </si>
  <si>
    <t>01730</t>
  </si>
  <si>
    <t>03516</t>
  </si>
  <si>
    <t>01920</t>
  </si>
  <si>
    <t>01937</t>
  </si>
  <si>
    <t>02025</t>
  </si>
  <si>
    <t>GEORGINA BOLMARCICH DE ORLICH</t>
  </si>
  <si>
    <t>02135</t>
  </si>
  <si>
    <t>00989</t>
  </si>
  <si>
    <t>03765</t>
  </si>
  <si>
    <t>02803</t>
  </si>
  <si>
    <t>03738</t>
  </si>
  <si>
    <t>03500</t>
  </si>
  <si>
    <t>02878</t>
  </si>
  <si>
    <t>03582</t>
  </si>
  <si>
    <t>02924</t>
  </si>
  <si>
    <t>03583</t>
  </si>
  <si>
    <t>02940</t>
  </si>
  <si>
    <t>02942</t>
  </si>
  <si>
    <t>03403</t>
  </si>
  <si>
    <t>02958</t>
  </si>
  <si>
    <t>02969</t>
  </si>
  <si>
    <t>02138</t>
  </si>
  <si>
    <t>03528</t>
  </si>
  <si>
    <t>03574</t>
  </si>
  <si>
    <t>03744</t>
  </si>
  <si>
    <t>03467</t>
  </si>
  <si>
    <t>I.D.A. GARABITO</t>
  </si>
  <si>
    <t>02052</t>
  </si>
  <si>
    <t>00451</t>
  </si>
  <si>
    <t>03068</t>
  </si>
  <si>
    <t>03435</t>
  </si>
  <si>
    <t>01110</t>
  </si>
  <si>
    <t>01764</t>
  </si>
  <si>
    <t>03493</t>
  </si>
  <si>
    <t>03734</t>
  </si>
  <si>
    <t>03770</t>
  </si>
  <si>
    <t>02460</t>
  </si>
  <si>
    <t>03645</t>
  </si>
  <si>
    <t>02046</t>
  </si>
  <si>
    <t>03755</t>
  </si>
  <si>
    <t>03709</t>
  </si>
  <si>
    <t>03820</t>
  </si>
  <si>
    <t>03828</t>
  </si>
  <si>
    <t>02658</t>
  </si>
  <si>
    <t>00031</t>
  </si>
  <si>
    <t>JOSEFITA JURADO DE ALVARADO</t>
  </si>
  <si>
    <t>03743</t>
  </si>
  <si>
    <t>02110</t>
  </si>
  <si>
    <t>03529</t>
  </si>
  <si>
    <t>01995</t>
  </si>
  <si>
    <t>03810</t>
  </si>
  <si>
    <t>01768</t>
  </si>
  <si>
    <t>00218</t>
  </si>
  <si>
    <t>02150</t>
  </si>
  <si>
    <t>01260</t>
  </si>
  <si>
    <t>03377</t>
  </si>
  <si>
    <t>02692</t>
  </si>
  <si>
    <t>FILA DE TRUCHO</t>
  </si>
  <si>
    <t>03328</t>
  </si>
  <si>
    <t>02727</t>
  </si>
  <si>
    <t>02742</t>
  </si>
  <si>
    <t>03533</t>
  </si>
  <si>
    <t>03436</t>
  </si>
  <si>
    <t>02772</t>
  </si>
  <si>
    <t>01811</t>
  </si>
  <si>
    <t>01802</t>
  </si>
  <si>
    <t>01771</t>
  </si>
  <si>
    <t>01782</t>
  </si>
  <si>
    <t>03784</t>
  </si>
  <si>
    <t>03267</t>
  </si>
  <si>
    <t>03419</t>
  </si>
  <si>
    <t>03814</t>
  </si>
  <si>
    <t>00959</t>
  </si>
  <si>
    <t>03802</t>
  </si>
  <si>
    <t>EL CARMEN LA SUIZA</t>
  </si>
  <si>
    <t>03565</t>
  </si>
  <si>
    <t>03788</t>
  </si>
  <si>
    <t>03789</t>
  </si>
  <si>
    <t>03334</t>
  </si>
  <si>
    <t>03799</t>
  </si>
  <si>
    <t>TEODORO SALAMANCA</t>
  </si>
  <si>
    <t>03408</t>
  </si>
  <si>
    <t>03501</t>
  </si>
  <si>
    <t>03832</t>
  </si>
  <si>
    <t>03576</t>
  </si>
  <si>
    <t>03831</t>
  </si>
  <si>
    <t>03505</t>
  </si>
  <si>
    <t>00553</t>
  </si>
  <si>
    <t>03380</t>
  </si>
  <si>
    <t>03701</t>
  </si>
  <si>
    <t>03642</t>
  </si>
  <si>
    <t>02291</t>
  </si>
  <si>
    <t>02383</t>
  </si>
  <si>
    <t>00555</t>
  </si>
  <si>
    <t>03825</t>
  </si>
  <si>
    <t>03824</t>
  </si>
  <si>
    <t>01874</t>
  </si>
  <si>
    <t>03783</t>
  </si>
  <si>
    <t>NUEVA GENERACION</t>
  </si>
  <si>
    <t>01806</t>
  </si>
  <si>
    <t>03847</t>
  </si>
  <si>
    <t>03821</t>
  </si>
  <si>
    <t>03823</t>
  </si>
  <si>
    <t>03732</t>
  </si>
  <si>
    <t>03826</t>
  </si>
  <si>
    <t>01961</t>
  </si>
  <si>
    <t>01838</t>
  </si>
  <si>
    <t>03387</t>
  </si>
  <si>
    <t>02695</t>
  </si>
  <si>
    <t>02747</t>
  </si>
  <si>
    <t>03808</t>
  </si>
  <si>
    <t>02806</t>
  </si>
  <si>
    <t>02823</t>
  </si>
  <si>
    <t>03495</t>
  </si>
  <si>
    <t>03496</t>
  </si>
  <si>
    <t>03881</t>
  </si>
  <si>
    <t>03378</t>
  </si>
  <si>
    <t>01133</t>
  </si>
  <si>
    <t>04057</t>
  </si>
  <si>
    <t>LAS DELICIAS VENADO</t>
  </si>
  <si>
    <t>03487</t>
  </si>
  <si>
    <t>03491</t>
  </si>
  <si>
    <t>01517</t>
  </si>
  <si>
    <t>03871</t>
  </si>
  <si>
    <t>02950</t>
  </si>
  <si>
    <t>03062</t>
  </si>
  <si>
    <t>03402</t>
  </si>
  <si>
    <t>03766</t>
  </si>
  <si>
    <t>00321</t>
  </si>
  <si>
    <t>JOSE MARIA CAÑAS</t>
  </si>
  <si>
    <t>03760</t>
  </si>
  <si>
    <t>02026</t>
  </si>
  <si>
    <t>03520</t>
  </si>
  <si>
    <t>03742</t>
  </si>
  <si>
    <t>01754</t>
  </si>
  <si>
    <t>02142</t>
  </si>
  <si>
    <t>01270</t>
  </si>
  <si>
    <t>02311</t>
  </si>
  <si>
    <t>02318</t>
  </si>
  <si>
    <t>02333</t>
  </si>
  <si>
    <t>02324</t>
  </si>
  <si>
    <t>02671</t>
  </si>
  <si>
    <t>03696</t>
  </si>
  <si>
    <t>JESUS MORALES GARBANZO</t>
  </si>
  <si>
    <t>03875</t>
  </si>
  <si>
    <t>03822</t>
  </si>
  <si>
    <t>03412</t>
  </si>
  <si>
    <t>02066</t>
  </si>
  <si>
    <t>03879</t>
  </si>
  <si>
    <t>02421</t>
  </si>
  <si>
    <t>MARAVILLA</t>
  </si>
  <si>
    <t>03107</t>
  </si>
  <si>
    <t>03910</t>
  </si>
  <si>
    <t>03911</t>
  </si>
  <si>
    <t>03953</t>
  </si>
  <si>
    <t>03954</t>
  </si>
  <si>
    <t>02405</t>
  </si>
  <si>
    <t>03925</t>
  </si>
  <si>
    <t>01902</t>
  </si>
  <si>
    <t>CESAR FLORES ZUÑIGA</t>
  </si>
  <si>
    <t>03793</t>
  </si>
  <si>
    <t>03088</t>
  </si>
  <si>
    <t>03314</t>
  </si>
  <si>
    <t>03643</t>
  </si>
  <si>
    <t>02721</t>
  </si>
  <si>
    <t>02570</t>
  </si>
  <si>
    <t>02770</t>
  </si>
  <si>
    <t>03456</t>
  </si>
  <si>
    <t>03624</t>
  </si>
  <si>
    <t>03577</t>
  </si>
  <si>
    <t>I.D.A. LA CHIRIPA</t>
  </si>
  <si>
    <t>03596</t>
  </si>
  <si>
    <t>01728</t>
  </si>
  <si>
    <t>03749</t>
  </si>
  <si>
    <t>03573</t>
  </si>
  <si>
    <t>02486</t>
  </si>
  <si>
    <t>03358</t>
  </si>
  <si>
    <t>03797</t>
  </si>
  <si>
    <t>03360</t>
  </si>
  <si>
    <t>03951</t>
  </si>
  <si>
    <t>02365</t>
  </si>
  <si>
    <t>PELAYO MARCET CASAJUANA</t>
  </si>
  <si>
    <t>00254</t>
  </si>
  <si>
    <t>01681</t>
  </si>
  <si>
    <t>03827</t>
  </si>
  <si>
    <t>02409</t>
  </si>
  <si>
    <t>02020</t>
  </si>
  <si>
    <t>02200</t>
  </si>
  <si>
    <t>02967</t>
  </si>
  <si>
    <t>00162</t>
  </si>
  <si>
    <t>00165</t>
  </si>
  <si>
    <t>02943</t>
  </si>
  <si>
    <t>03683</t>
  </si>
  <si>
    <t>03762</t>
  </si>
  <si>
    <t>03654</t>
  </si>
  <si>
    <t>02860</t>
  </si>
  <si>
    <t>03975</t>
  </si>
  <si>
    <t>03977</t>
  </si>
  <si>
    <t>02360</t>
  </si>
  <si>
    <t>01770</t>
  </si>
  <si>
    <t>03561</t>
  </si>
  <si>
    <t>03857</t>
  </si>
  <si>
    <t>01848</t>
  </si>
  <si>
    <t>03982</t>
  </si>
  <si>
    <t>03494</t>
  </si>
  <si>
    <t>03936</t>
  </si>
  <si>
    <t>03804</t>
  </si>
  <si>
    <t>03960</t>
  </si>
  <si>
    <t>02153</t>
  </si>
  <si>
    <t>03834</t>
  </si>
  <si>
    <t>01075</t>
  </si>
  <si>
    <t>02506</t>
  </si>
  <si>
    <t>03984</t>
  </si>
  <si>
    <t>03514</t>
  </si>
  <si>
    <t>03946</t>
  </si>
  <si>
    <t>03536</t>
  </si>
  <si>
    <t>02347</t>
  </si>
  <si>
    <t>03852</t>
  </si>
  <si>
    <t>03996</t>
  </si>
  <si>
    <t>03998</t>
  </si>
  <si>
    <t>04003</t>
  </si>
  <si>
    <t>02614</t>
  </si>
  <si>
    <t>03480</t>
  </si>
  <si>
    <t>COLONIA DE VALLE</t>
  </si>
  <si>
    <t>02001</t>
  </si>
  <si>
    <t>03888</t>
  </si>
  <si>
    <t>03719</t>
  </si>
  <si>
    <t>02299</t>
  </si>
  <si>
    <t>02047</t>
  </si>
  <si>
    <t>03674</t>
  </si>
  <si>
    <t>03540</t>
  </si>
  <si>
    <t>04025</t>
  </si>
  <si>
    <t>04056</t>
  </si>
  <si>
    <t>04047</t>
  </si>
  <si>
    <t>04042</t>
  </si>
  <si>
    <t>03997</t>
  </si>
  <si>
    <t>LAGUNA DEL TORTUGUERO</t>
  </si>
  <si>
    <t>03519</t>
  </si>
  <si>
    <t>03644</t>
  </si>
  <si>
    <t>03689</t>
  </si>
  <si>
    <t>04031</t>
  </si>
  <si>
    <t>03312</t>
  </si>
  <si>
    <t>03549</t>
  </si>
  <si>
    <t>03753</t>
  </si>
  <si>
    <t>04011</t>
  </si>
  <si>
    <t>00926</t>
  </si>
  <si>
    <t>01530</t>
  </si>
  <si>
    <t>03752</t>
  </si>
  <si>
    <t>03943</t>
  </si>
  <si>
    <t>03901</t>
  </si>
  <si>
    <t>03437</t>
  </si>
  <si>
    <t>04085</t>
  </si>
  <si>
    <t>03671</t>
  </si>
  <si>
    <t>02229</t>
  </si>
  <si>
    <t>02302</t>
  </si>
  <si>
    <t>03663</t>
  </si>
  <si>
    <t>02362</t>
  </si>
  <si>
    <t>03537</t>
  </si>
  <si>
    <t>03541</t>
  </si>
  <si>
    <t>03916</t>
  </si>
  <si>
    <t>03641</t>
  </si>
  <si>
    <t>03833</t>
  </si>
  <si>
    <t>02936</t>
  </si>
  <si>
    <t>03830</t>
  </si>
  <si>
    <t>03739</t>
  </si>
  <si>
    <t>01204</t>
  </si>
  <si>
    <t>04001</t>
  </si>
  <si>
    <t>03375</t>
  </si>
  <si>
    <t>01800</t>
  </si>
  <si>
    <t>00247</t>
  </si>
  <si>
    <t>03934</t>
  </si>
  <si>
    <t>04064</t>
  </si>
  <si>
    <t>03369</t>
  </si>
  <si>
    <t>04000</t>
  </si>
  <si>
    <t>04050</t>
  </si>
  <si>
    <t>03607</t>
  </si>
  <si>
    <t>03023</t>
  </si>
  <si>
    <t>03581</t>
  </si>
  <si>
    <t>03579</t>
  </si>
  <si>
    <t>01195</t>
  </si>
  <si>
    <t>03553</t>
  </si>
  <si>
    <t>03909</t>
  </si>
  <si>
    <t>01851</t>
  </si>
  <si>
    <t>ADOLFO BERGER FAERRON</t>
  </si>
  <si>
    <t>02917</t>
  </si>
  <si>
    <t>04094</t>
  </si>
  <si>
    <t>02714</t>
  </si>
  <si>
    <t>02647</t>
  </si>
  <si>
    <t>03329</t>
  </si>
  <si>
    <t>AGUAS CALIENTES</t>
  </si>
  <si>
    <t>02731</t>
  </si>
  <si>
    <t>02753</t>
  </si>
  <si>
    <t>02819</t>
  </si>
  <si>
    <t>02556</t>
  </si>
  <si>
    <t>02197</t>
  </si>
  <si>
    <t>03972</t>
  </si>
  <si>
    <t>03787</t>
  </si>
  <si>
    <t>04083</t>
  </si>
  <si>
    <t>00079</t>
  </si>
  <si>
    <t>01156</t>
  </si>
  <si>
    <t>I.D.A. SALINAS</t>
  </si>
  <si>
    <t>04049</t>
  </si>
  <si>
    <t>03424</t>
  </si>
  <si>
    <t>RUPERTO ZUÑIGA SANCHO</t>
  </si>
  <si>
    <t>04084</t>
  </si>
  <si>
    <t>02326</t>
  </si>
  <si>
    <t>04098</t>
  </si>
  <si>
    <t>03433</t>
  </si>
  <si>
    <t>04104</t>
  </si>
  <si>
    <t>03850</t>
  </si>
  <si>
    <t>03768</t>
  </si>
  <si>
    <t>03347</t>
  </si>
  <si>
    <t>02723</t>
  </si>
  <si>
    <t>02370</t>
  </si>
  <si>
    <t>04018</t>
  </si>
  <si>
    <t>03515</t>
  </si>
  <si>
    <t>04087</t>
  </si>
  <si>
    <t>04082</t>
  </si>
  <si>
    <t>01516</t>
  </si>
  <si>
    <t>01994</t>
  </si>
  <si>
    <t>01998</t>
  </si>
  <si>
    <t>04014</t>
  </si>
  <si>
    <t>03522</t>
  </si>
  <si>
    <t>04133</t>
  </si>
  <si>
    <t>04046</t>
  </si>
  <si>
    <t>LA UVITA DE OSA</t>
  </si>
  <si>
    <t>04134</t>
  </si>
  <si>
    <t>04135</t>
  </si>
  <si>
    <t>03315</t>
  </si>
  <si>
    <t>04102</t>
  </si>
  <si>
    <t>01637</t>
  </si>
  <si>
    <t>LAS BANDERAS</t>
  </si>
  <si>
    <t>01161</t>
  </si>
  <si>
    <t>00078</t>
  </si>
  <si>
    <t>04095</t>
  </si>
  <si>
    <t>04081</t>
  </si>
  <si>
    <t>03939</t>
  </si>
  <si>
    <t>03861</t>
  </si>
  <si>
    <t>03863</t>
  </si>
  <si>
    <t>00570</t>
  </si>
  <si>
    <t>04092</t>
  </si>
  <si>
    <t>04103</t>
  </si>
  <si>
    <t>04159</t>
  </si>
  <si>
    <t>04045</t>
  </si>
  <si>
    <t>03817</t>
  </si>
  <si>
    <t>01729</t>
  </si>
  <si>
    <t>02105</t>
  </si>
  <si>
    <t>04146</t>
  </si>
  <si>
    <t>03993</t>
  </si>
  <si>
    <t>01894</t>
  </si>
  <si>
    <t>04075</t>
  </si>
  <si>
    <t>04156</t>
  </si>
  <si>
    <t>04089</t>
  </si>
  <si>
    <t>03326</t>
  </si>
  <si>
    <t>04140</t>
  </si>
  <si>
    <t>01707</t>
  </si>
  <si>
    <t>03813</t>
  </si>
  <si>
    <t>04007</t>
  </si>
  <si>
    <t>03451</t>
  </si>
  <si>
    <t>01733</t>
  </si>
  <si>
    <t>03918</t>
  </si>
  <si>
    <t>03664</t>
  </si>
  <si>
    <t>04123</t>
  </si>
  <si>
    <t>04122</t>
  </si>
  <si>
    <t>04127</t>
  </si>
  <si>
    <t>KOPPER MUELLE</t>
  </si>
  <si>
    <t>01183</t>
  </si>
  <si>
    <t>03396</t>
  </si>
  <si>
    <t>03730</t>
  </si>
  <si>
    <t>03504</t>
  </si>
  <si>
    <t>04184</t>
  </si>
  <si>
    <t>02595</t>
  </si>
  <si>
    <t>04147</t>
  </si>
  <si>
    <t>BLÖRIÑAK</t>
  </si>
  <si>
    <t>04080</t>
  </si>
  <si>
    <t>04199</t>
  </si>
  <si>
    <t>04200</t>
  </si>
  <si>
    <t>04202</t>
  </si>
  <si>
    <t>03714</t>
  </si>
  <si>
    <t>04167</t>
  </si>
  <si>
    <t>03648</t>
  </si>
  <si>
    <t>03372</t>
  </si>
  <si>
    <t>03359</t>
  </si>
  <si>
    <t>04029</t>
  </si>
  <si>
    <t>04176</t>
  </si>
  <si>
    <t>LA QUEROGA</t>
  </si>
  <si>
    <t>03990</t>
  </si>
  <si>
    <t>04209</t>
  </si>
  <si>
    <t>04145</t>
  </si>
  <si>
    <t>03919</t>
  </si>
  <si>
    <t>02218</t>
  </si>
  <si>
    <t>03206</t>
  </si>
  <si>
    <t>03659</t>
  </si>
  <si>
    <t>03791</t>
  </si>
  <si>
    <t>04207</t>
  </si>
  <si>
    <t>03728</t>
  </si>
  <si>
    <t>03872</t>
  </si>
  <si>
    <t>04228</t>
  </si>
  <si>
    <t>JÖNKRUHORÄ</t>
  </si>
  <si>
    <t>03392</t>
  </si>
  <si>
    <t>03684</t>
  </si>
  <si>
    <t>04232</t>
  </si>
  <si>
    <t>04239</t>
  </si>
  <si>
    <t>03488</t>
  </si>
  <si>
    <t>04026</t>
  </si>
  <si>
    <t>04250</t>
  </si>
  <si>
    <t>04008</t>
  </si>
  <si>
    <t>01224</t>
  </si>
  <si>
    <t>04213</t>
  </si>
  <si>
    <t>03931</t>
  </si>
  <si>
    <t>CARBONERA</t>
  </si>
  <si>
    <t>04262</t>
  </si>
  <si>
    <t>CAÑO ZAPOTA</t>
  </si>
  <si>
    <t>02793</t>
  </si>
  <si>
    <t>VEGAS DE IMPERIO</t>
  </si>
  <si>
    <t>02329</t>
  </si>
  <si>
    <t>03199</t>
  </si>
  <si>
    <t>03729</t>
  </si>
  <si>
    <t>PROPIO</t>
  </si>
  <si>
    <t>PERTENE</t>
  </si>
  <si>
    <t>TOTAL</t>
  </si>
  <si>
    <t>Educación  Preescolar</t>
  </si>
  <si>
    <t>Discapacidad Múltiple</t>
  </si>
  <si>
    <t>Discapacidad Visual</t>
  </si>
  <si>
    <t>Problemas Emocionales y de Conducta</t>
  </si>
  <si>
    <t>Sordera</t>
  </si>
  <si>
    <t>Sordo Ceguera</t>
  </si>
  <si>
    <t>Problemas de Aprendizaje</t>
  </si>
  <si>
    <t>Educación Preescolar</t>
  </si>
  <si>
    <t>Terapia del Lenguaje</t>
  </si>
  <si>
    <t>Audición y Lenguaje</t>
  </si>
  <si>
    <t>Generalista en Educación Especial</t>
  </si>
  <si>
    <t>Antártida</t>
  </si>
  <si>
    <t>Oceanía</t>
  </si>
  <si>
    <t>África</t>
  </si>
  <si>
    <t>Europa</t>
  </si>
  <si>
    <t>Asia</t>
  </si>
  <si>
    <t>1.</t>
  </si>
  <si>
    <t>2.</t>
  </si>
  <si>
    <t>3.</t>
  </si>
  <si>
    <t>4.</t>
  </si>
  <si>
    <t>5.</t>
  </si>
  <si>
    <t>6.</t>
  </si>
  <si>
    <t>7.</t>
  </si>
  <si>
    <t>Canadá</t>
  </si>
  <si>
    <t>Estados Unidos</t>
  </si>
  <si>
    <t>México</t>
  </si>
  <si>
    <t>Belice</t>
  </si>
  <si>
    <t>Guatemala</t>
  </si>
  <si>
    <t>Honduras</t>
  </si>
  <si>
    <t>El Salvador</t>
  </si>
  <si>
    <t>Nicaragua</t>
  </si>
  <si>
    <t>Panamá</t>
  </si>
  <si>
    <t>Cuba</t>
  </si>
  <si>
    <t>República Dominicana</t>
  </si>
  <si>
    <t>Haití</t>
  </si>
  <si>
    <t>Colombia</t>
  </si>
  <si>
    <t>Ecuador</t>
  </si>
  <si>
    <t>Perú</t>
  </si>
  <si>
    <t>Bolivia</t>
  </si>
  <si>
    <t>Chile</t>
  </si>
  <si>
    <t>Argentina</t>
  </si>
  <si>
    <t>Paraguay</t>
  </si>
  <si>
    <t>Uruguay</t>
  </si>
  <si>
    <t>Brasil</t>
  </si>
  <si>
    <t>Venezuela</t>
  </si>
  <si>
    <t>Guyana</t>
  </si>
  <si>
    <t>Otros Países y Dependencias de América</t>
  </si>
  <si>
    <t>Sala de Profesores</t>
  </si>
  <si>
    <t>Lavatorios</t>
  </si>
  <si>
    <t>Servicio Sanitario Accesible (Ley 7600)</t>
  </si>
  <si>
    <t>No tiene</t>
  </si>
  <si>
    <t>El o los Servicios Sanitarios están conectados a:</t>
  </si>
  <si>
    <t>Correo Electrónico de la Institución:</t>
  </si>
  <si>
    <t>PRIVADA</t>
  </si>
  <si>
    <t>1/  Incluye Bebés I, Bebés II y Maternal I.</t>
  </si>
  <si>
    <t>2/  Nivel que se imparte dos años antes del ingreso a I y II Ciclos.</t>
  </si>
  <si>
    <t>3/  Nivel que se imparte un año antes del ingreso a I y II Ciclos.</t>
  </si>
  <si>
    <t>Sin Conexión a Internet</t>
  </si>
  <si>
    <t>Computadoras en Buen Estado</t>
  </si>
  <si>
    <t>De uso estrictamente pedagógico</t>
  </si>
  <si>
    <t>De uso pedagógico y administrativo</t>
  </si>
  <si>
    <t>De uso estrictamente administrativo</t>
  </si>
  <si>
    <t>Computadora de Escritorio</t>
  </si>
  <si>
    <t>Uso</t>
  </si>
  <si>
    <t>00765</t>
  </si>
  <si>
    <t>01067</t>
  </si>
  <si>
    <t>02223</t>
  </si>
  <si>
    <t>0924</t>
  </si>
  <si>
    <t>00545</t>
  </si>
  <si>
    <t>00082</t>
  </si>
  <si>
    <t>03442</t>
  </si>
  <si>
    <t>03485</t>
  </si>
  <si>
    <t>00857</t>
  </si>
  <si>
    <t>1321</t>
  </si>
  <si>
    <t>00932</t>
  </si>
  <si>
    <t>00884</t>
  </si>
  <si>
    <t>00886</t>
  </si>
  <si>
    <t>03310</t>
  </si>
  <si>
    <t>1449</t>
  </si>
  <si>
    <t>1531</t>
  </si>
  <si>
    <t>03489</t>
  </si>
  <si>
    <t>00610</t>
  </si>
  <si>
    <t>00850</t>
  </si>
  <si>
    <t>CUBUJUQUI</t>
  </si>
  <si>
    <t>2290</t>
  </si>
  <si>
    <t>GUAPINOL</t>
  </si>
  <si>
    <t>2376</t>
  </si>
  <si>
    <t>CUESTA GRANDE</t>
  </si>
  <si>
    <t>02550</t>
  </si>
  <si>
    <t>2523</t>
  </si>
  <si>
    <t>02588</t>
  </si>
  <si>
    <t>2540</t>
  </si>
  <si>
    <t>PASO HONDO</t>
  </si>
  <si>
    <t>2894</t>
  </si>
  <si>
    <t>2956</t>
  </si>
  <si>
    <t>02151</t>
  </si>
  <si>
    <t>3040</t>
  </si>
  <si>
    <t>02155</t>
  </si>
  <si>
    <t>03865</t>
  </si>
  <si>
    <t>BAHIA DRAKE</t>
  </si>
  <si>
    <t>3058</t>
  </si>
  <si>
    <t>00935</t>
  </si>
  <si>
    <t>3080</t>
  </si>
  <si>
    <t>00801</t>
  </si>
  <si>
    <t>3130</t>
  </si>
  <si>
    <t>3192</t>
  </si>
  <si>
    <t>02621</t>
  </si>
  <si>
    <t>01792</t>
  </si>
  <si>
    <t>00799</t>
  </si>
  <si>
    <t>3261</t>
  </si>
  <si>
    <t>00864</t>
  </si>
  <si>
    <t>00080</t>
  </si>
  <si>
    <t>00101</t>
  </si>
  <si>
    <t>00203</t>
  </si>
  <si>
    <t>00206</t>
  </si>
  <si>
    <t>00200</t>
  </si>
  <si>
    <t>00053</t>
  </si>
  <si>
    <t>00054</t>
  </si>
  <si>
    <t>00055</t>
  </si>
  <si>
    <t>00038</t>
  </si>
  <si>
    <t>00084</t>
  </si>
  <si>
    <t>00009</t>
  </si>
  <si>
    <t>00014</t>
  </si>
  <si>
    <t>00198</t>
  </si>
  <si>
    <t>00039</t>
  </si>
  <si>
    <t>00119</t>
  </si>
  <si>
    <t>00015</t>
  </si>
  <si>
    <t>00118</t>
  </si>
  <si>
    <t>00121</t>
  </si>
  <si>
    <t>00036</t>
  </si>
  <si>
    <t>00097</t>
  </si>
  <si>
    <t>00219</t>
  </si>
  <si>
    <t>00037</t>
  </si>
  <si>
    <t>00083</t>
  </si>
  <si>
    <t>00086</t>
  </si>
  <si>
    <t>00120</t>
  </si>
  <si>
    <t>00051</t>
  </si>
  <si>
    <t>00205</t>
  </si>
  <si>
    <t>00117</t>
  </si>
  <si>
    <t>00222</t>
  </si>
  <si>
    <t>00140</t>
  </si>
  <si>
    <t>00142</t>
  </si>
  <si>
    <t>00141</t>
  </si>
  <si>
    <t>00098</t>
  </si>
  <si>
    <t>00251</t>
  </si>
  <si>
    <t>00139</t>
  </si>
  <si>
    <t>00161</t>
  </si>
  <si>
    <t>00146</t>
  </si>
  <si>
    <t>03343</t>
  </si>
  <si>
    <t>00363</t>
  </si>
  <si>
    <t>00077</t>
  </si>
  <si>
    <t>00447</t>
  </si>
  <si>
    <t>00495</t>
  </si>
  <si>
    <t>00634</t>
  </si>
  <si>
    <t>00450</t>
  </si>
  <si>
    <t>00506</t>
  </si>
  <si>
    <t>00526</t>
  </si>
  <si>
    <t>00448</t>
  </si>
  <si>
    <t>00225</t>
  </si>
  <si>
    <t>00796</t>
  </si>
  <si>
    <t>00224</t>
  </si>
  <si>
    <t>00829</t>
  </si>
  <si>
    <t>00825</t>
  </si>
  <si>
    <t>00135</t>
  </si>
  <si>
    <t>00137</t>
  </si>
  <si>
    <t>00138</t>
  </si>
  <si>
    <t>00136</t>
  </si>
  <si>
    <t>00163</t>
  </si>
  <si>
    <t>00229</t>
  </si>
  <si>
    <t>00197</t>
  </si>
  <si>
    <t>00883</t>
  </si>
  <si>
    <t>00787</t>
  </si>
  <si>
    <t>00854</t>
  </si>
  <si>
    <t>00972</t>
  </si>
  <si>
    <t>01023</t>
  </si>
  <si>
    <t>6098</t>
  </si>
  <si>
    <t>TARISE</t>
  </si>
  <si>
    <t>04204</t>
  </si>
  <si>
    <t>LAS ORQUIDEAS</t>
  </si>
  <si>
    <t>02587</t>
  </si>
  <si>
    <t>02228</t>
  </si>
  <si>
    <t>100 ESTE DE LA ROTONDA DE LA BANDERA</t>
  </si>
  <si>
    <t>250 ESTE DE LA FUNDACION COSTA RICA CANADA</t>
  </si>
  <si>
    <t>COSTA RICA</t>
  </si>
  <si>
    <t>0387</t>
  </si>
  <si>
    <t>MAURO FERNANDEZ ACUÑA</t>
  </si>
  <si>
    <t>DEL COSTADO NOROESTE DE LA IGLESIA, 25 NORTE</t>
  </si>
  <si>
    <t>escuelajosemariazeledon@hotmail.com</t>
  </si>
  <si>
    <t>DEL COLEGIO RICARDO FERNANDEZ GUARDIA 75 N</t>
  </si>
  <si>
    <t>0533</t>
  </si>
  <si>
    <t>03323</t>
  </si>
  <si>
    <t>RICARDO JIMENEZ OREAMUNO</t>
  </si>
  <si>
    <t>MILAR LISBETH LOAIZA SOTO</t>
  </si>
  <si>
    <t>WENDY ALVARADO CUBILLO</t>
  </si>
  <si>
    <t>RAFAEL ALVARADO ANGULO</t>
  </si>
  <si>
    <t>ANNIA GAMBOA MORA</t>
  </si>
  <si>
    <t>GERARDO MURILLO CERDAS</t>
  </si>
  <si>
    <t>FLORIBETH GARRO MORA</t>
  </si>
  <si>
    <t>esc.sanblas@drepz.ed.cr</t>
  </si>
  <si>
    <t>escuelaleoncortescastro@yahoo.com</t>
  </si>
  <si>
    <t>MARIA IRENE FONSECA HERRERA</t>
  </si>
  <si>
    <t>RAUL ROJAS RODRIGUEZ</t>
  </si>
  <si>
    <t>MARLEN LOPEZ CALVO</t>
  </si>
  <si>
    <t>1267</t>
  </si>
  <si>
    <t>02871</t>
  </si>
  <si>
    <t>CAÑUELA</t>
  </si>
  <si>
    <t>03318</t>
  </si>
  <si>
    <t>LEANDRO VALVERDE MADRIGAL</t>
  </si>
  <si>
    <t>ISABEL YGLESIAS CASTRO</t>
  </si>
  <si>
    <t>1456</t>
  </si>
  <si>
    <t>03658</t>
  </si>
  <si>
    <t>EMILIANO GOMEZ ALVARADO</t>
  </si>
  <si>
    <t>YAMILETH CRUZ RAMIREZ</t>
  </si>
  <si>
    <t>1564</t>
  </si>
  <si>
    <t>MARIBELL ROJAS CONEJO</t>
  </si>
  <si>
    <t>RODNEY NAVARRO SOTO</t>
  </si>
  <si>
    <t>ALEXANDER JIMENEZ NUÑEZ</t>
  </si>
  <si>
    <t>MARCO AURELIO PEREIRA RAMIREZ</t>
  </si>
  <si>
    <t>JAIRO MIRANDA ELIZONDO</t>
  </si>
  <si>
    <t>CONTIGUO A LA CANCHA MULTIUSO</t>
  </si>
  <si>
    <t>2085</t>
  </si>
  <si>
    <t>03339</t>
  </si>
  <si>
    <t>EL ALAMO</t>
  </si>
  <si>
    <t>ASENTAMIENTO CHIRRIPO</t>
  </si>
  <si>
    <t>7 KM NORTE DEL CTP DE PUERTO VIEJO</t>
  </si>
  <si>
    <t>2124</t>
  </si>
  <si>
    <t>2127</t>
  </si>
  <si>
    <t>SHEYRIS L. ARTAVIA CHACON</t>
  </si>
  <si>
    <t>GABRIELA CHAVARRIA ROJAS</t>
  </si>
  <si>
    <t>JULIETA ALVARADO GONZALEZ</t>
  </si>
  <si>
    <t>JESUS ARGÜELLO VILLALOBOS</t>
  </si>
  <si>
    <t>SAN JOSE DE RIO SUCIO</t>
  </si>
  <si>
    <t>2269</t>
  </si>
  <si>
    <t>2295</t>
  </si>
  <si>
    <t>02863</t>
  </si>
  <si>
    <t>FALCONIANA</t>
  </si>
  <si>
    <t>03354</t>
  </si>
  <si>
    <t>ZORAIDA DIAZ ARAGON</t>
  </si>
  <si>
    <t>03309</t>
  </si>
  <si>
    <t>2395</t>
  </si>
  <si>
    <t>LA ISLITA</t>
  </si>
  <si>
    <t>03337</t>
  </si>
  <si>
    <t>DIANE GOMEZ BUSTOS</t>
  </si>
  <si>
    <t>2616</t>
  </si>
  <si>
    <t>CAMPOS DE ORO</t>
  </si>
  <si>
    <t>FRENTE AL SUPERMERCADO WILBERTH</t>
  </si>
  <si>
    <t>FRENTE A LA PLAZA DE DEPORTES DE LAGARTOS</t>
  </si>
  <si>
    <t>TATIANA LUCRECIA SIMPSON RUIZ</t>
  </si>
  <si>
    <t>HAZEL QUESADA MONGE</t>
  </si>
  <si>
    <t>JASON RIVERA VEGA</t>
  </si>
  <si>
    <t>03330</t>
  </si>
  <si>
    <t>LA SANSI</t>
  </si>
  <si>
    <t>MIRIAM ZAPATA BUSTOS</t>
  </si>
  <si>
    <t>JOBO CIVIL</t>
  </si>
  <si>
    <t>ROXANA HERRA BONILLA</t>
  </si>
  <si>
    <t>3110</t>
  </si>
  <si>
    <t>02761</t>
  </si>
  <si>
    <t>03325</t>
  </si>
  <si>
    <t>PUNTA MALA</t>
  </si>
  <si>
    <t>INGRID DELGADO TREJOS</t>
  </si>
  <si>
    <t>MILKA CARDENAL SOTO</t>
  </si>
  <si>
    <t>3225</t>
  </si>
  <si>
    <t>03331</t>
  </si>
  <si>
    <t>ALTOS DE SAN ANTONIO</t>
  </si>
  <si>
    <t>3277</t>
  </si>
  <si>
    <t>03698</t>
  </si>
  <si>
    <t>3372</t>
  </si>
  <si>
    <t>03327</t>
  </si>
  <si>
    <t>03053</t>
  </si>
  <si>
    <t>3419</t>
  </si>
  <si>
    <t>03761</t>
  </si>
  <si>
    <t>JUAN CALVO GUIDO</t>
  </si>
  <si>
    <t>3450</t>
  </si>
  <si>
    <t>KENT DE BANANITO NORTE</t>
  </si>
  <si>
    <t>LAS BRISAS DE KENT</t>
  </si>
  <si>
    <t>02926</t>
  </si>
  <si>
    <t>BARRIO TRINIDAD</t>
  </si>
  <si>
    <t>ELADIO CAMPOS NOGUERA</t>
  </si>
  <si>
    <t>02986</t>
  </si>
  <si>
    <t>3531</t>
  </si>
  <si>
    <t>LA LIGIA</t>
  </si>
  <si>
    <t>3542</t>
  </si>
  <si>
    <t>03149</t>
  </si>
  <si>
    <t>OLGER MENDEZ SOLANO</t>
  </si>
  <si>
    <t>SAN JULIAN</t>
  </si>
  <si>
    <t>DORIS ALPIZAR SANCHEZ</t>
  </si>
  <si>
    <t>3768</t>
  </si>
  <si>
    <t>LA VASCONIA</t>
  </si>
  <si>
    <t>ENDERS GUTIERREZ OLIVARES</t>
  </si>
  <si>
    <t>LAURA LIZANO GOMEZ</t>
  </si>
  <si>
    <t>DEYMER BALTODANO VARGAS</t>
  </si>
  <si>
    <t>5045</t>
  </si>
  <si>
    <t>REPUBLICA DE GUYANA</t>
  </si>
  <si>
    <t>PLAYA AZUL</t>
  </si>
  <si>
    <t>HEIDY CHACON GUZMAN</t>
  </si>
  <si>
    <t>03961</t>
  </si>
  <si>
    <t>JUAN CARLOS HERNANDEZ GONZALEZ</t>
  </si>
  <si>
    <t>ROCIO ALFARO ALFARO</t>
  </si>
  <si>
    <t>6554</t>
  </si>
  <si>
    <t>LA FLORITA</t>
  </si>
  <si>
    <t>04292</t>
  </si>
  <si>
    <t>6555</t>
  </si>
  <si>
    <t>03319</t>
  </si>
  <si>
    <t>04296</t>
  </si>
  <si>
    <t>6557</t>
  </si>
  <si>
    <t>03324</t>
  </si>
  <si>
    <t>ARCO IRIS</t>
  </si>
  <si>
    <t>04290</t>
  </si>
  <si>
    <t>6559</t>
  </si>
  <si>
    <t>03320</t>
  </si>
  <si>
    <t>MELIDA GARCIA FLORES</t>
  </si>
  <si>
    <t>04297</t>
  </si>
  <si>
    <t>6563</t>
  </si>
  <si>
    <t>03316</t>
  </si>
  <si>
    <t>PLAZA VIEJA</t>
  </si>
  <si>
    <t>04289</t>
  </si>
  <si>
    <t>LABORATORIO U.C.R.</t>
  </si>
  <si>
    <t>FRANKLIN DELANO ROOSEVELT</t>
  </si>
  <si>
    <t>MANUEL MARIA GUTIERREZ ZAMORA</t>
  </si>
  <si>
    <t>MANUEL PADILLA UREÑA</t>
  </si>
  <si>
    <t>PALMICHAL DE ACOSTA</t>
  </si>
  <si>
    <t>SAN LUIS DE CARRILLOS</t>
  </si>
  <si>
    <t>LAS VEGAS DEL RIO SUCIO</t>
  </si>
  <si>
    <t>I.D.A. CAÑO NEGRO</t>
  </si>
  <si>
    <t>RODEITO</t>
  </si>
  <si>
    <t>SANTA CRUZ-EL TABLAZO</t>
  </si>
  <si>
    <t>Comedor</t>
  </si>
  <si>
    <t>OBSERVACIONES/COMENTARIOS:</t>
  </si>
  <si>
    <t>Aulas (que no se utilizan para impartir lecciones)</t>
  </si>
  <si>
    <t>Discapacidad Motora</t>
  </si>
  <si>
    <t>Ceguera</t>
  </si>
  <si>
    <t>Baja Visión</t>
  </si>
  <si>
    <t>Personal-Educación Preescolar</t>
  </si>
  <si>
    <t>Auxiliar Administrativo</t>
  </si>
  <si>
    <t>Orientador</t>
  </si>
  <si>
    <t>Orientador Asistente</t>
  </si>
  <si>
    <t>Bibliotecólogo</t>
  </si>
  <si>
    <t>Otros Docentes</t>
  </si>
  <si>
    <t>Docentes Educación Especial</t>
  </si>
  <si>
    <t>Otros Docentes Educación Especial</t>
  </si>
  <si>
    <t>Aspi-rantes</t>
  </si>
  <si>
    <t>Cantidad
Total</t>
  </si>
  <si>
    <t>Sí</t>
  </si>
  <si>
    <t>No</t>
  </si>
  <si>
    <t>1410</t>
  </si>
  <si>
    <t>03344</t>
  </si>
  <si>
    <t>ESCALERAS</t>
  </si>
  <si>
    <t>1446</t>
  </si>
  <si>
    <t>03340</t>
  </si>
  <si>
    <t>03362</t>
  </si>
  <si>
    <t>03342</t>
  </si>
  <si>
    <t>2652</t>
  </si>
  <si>
    <t>2809</t>
  </si>
  <si>
    <t>03341</t>
  </si>
  <si>
    <t>3570</t>
  </si>
  <si>
    <t>AGRIMAGA</t>
  </si>
  <si>
    <t>3693</t>
  </si>
  <si>
    <t>1 KM OESTE DE LA ESCUELA SAN JORGE</t>
  </si>
  <si>
    <t>03829</t>
  </si>
  <si>
    <t>Biblioteca</t>
  </si>
  <si>
    <t>Gimnasio</t>
  </si>
  <si>
    <t>De Preescolar</t>
  </si>
  <si>
    <t>0000</t>
  </si>
  <si>
    <t>00001</t>
  </si>
  <si>
    <t>EL CARMELO</t>
  </si>
  <si>
    <t>00003</t>
  </si>
  <si>
    <t>info@elcarmelo.ed.cr</t>
  </si>
  <si>
    <t>CALLE 18 B, AVENIDA 28</t>
  </si>
  <si>
    <t>SEK DE COSTA RICA</t>
  </si>
  <si>
    <t>SAGRADO CORAZON</t>
  </si>
  <si>
    <t>FRANCISCO PERALTA</t>
  </si>
  <si>
    <t>sagradocorazonamdg@gmail.com</t>
  </si>
  <si>
    <t>00016</t>
  </si>
  <si>
    <t>BARRIO ESCALANTE</t>
  </si>
  <si>
    <t>00025</t>
  </si>
  <si>
    <t>GRANADILLA SUR</t>
  </si>
  <si>
    <t>600 O Y 25 S DE LA IGLESIA CATOLICA</t>
  </si>
  <si>
    <t>GUISELLE GONZALEZ</t>
  </si>
  <si>
    <t>00026</t>
  </si>
  <si>
    <t>GUISELLE GONZALEZ MENESES</t>
  </si>
  <si>
    <t>BETHABA</t>
  </si>
  <si>
    <t>00027</t>
  </si>
  <si>
    <t>GUISELLE ESTRADA BERROCAL</t>
  </si>
  <si>
    <t>SAN FRANCISCO DE ASIS</t>
  </si>
  <si>
    <t>00029</t>
  </si>
  <si>
    <t>200 SUR, 175 OESTE DE LA IGLESIA CATOLICA</t>
  </si>
  <si>
    <t>SAN AGUSTIN</t>
  </si>
  <si>
    <t>00034</t>
  </si>
  <si>
    <t>cesanagustin@hotmail.com</t>
  </si>
  <si>
    <t>00035</t>
  </si>
  <si>
    <t>LINCOLN</t>
  </si>
  <si>
    <t>JUAN SILVESTRE</t>
  </si>
  <si>
    <t>00048</t>
  </si>
  <si>
    <t>OLGA MARTA FALLAS BLANCO</t>
  </si>
  <si>
    <t>preescolarjuansilvestre@hotmail.com</t>
  </si>
  <si>
    <t>RESIDENCIAL LA COLINA 150 ESTE EDIFICIO #24E</t>
  </si>
  <si>
    <t>FRANCO COSTARRICENSE</t>
  </si>
  <si>
    <t>CALLE CABUYA</t>
  </si>
  <si>
    <t>franco@franco.ed.cr</t>
  </si>
  <si>
    <t>5 KM N CARRETERA A CONCEPCION DE TRES RIOS</t>
  </si>
  <si>
    <t>MI TIA PANCHITA</t>
  </si>
  <si>
    <t>LAS ACACIAS</t>
  </si>
  <si>
    <t>info@saintgabriel.ed.cr</t>
  </si>
  <si>
    <t>100 NORTE 50 ESTE 200 NORTE PLANTEL DEL ICE</t>
  </si>
  <si>
    <t>TRENCITO DEL SABER</t>
  </si>
  <si>
    <t>00056</t>
  </si>
  <si>
    <t>info@monteverdeschool.com</t>
  </si>
  <si>
    <t>COSTADO SUR DE LA BOLETERIA ESTADIO SAPRISSA</t>
  </si>
  <si>
    <t>EL PIOLIN ALEGRE</t>
  </si>
  <si>
    <t>00058</t>
  </si>
  <si>
    <t>piolinalegrecr@hotmail.com</t>
  </si>
  <si>
    <t>175 NORTE DEL ICE</t>
  </si>
  <si>
    <t>KAMUK</t>
  </si>
  <si>
    <t>00059</t>
  </si>
  <si>
    <t>GONZALEZ TRUQUE</t>
  </si>
  <si>
    <t>ROMMEL PORRAS GONZALEZ</t>
  </si>
  <si>
    <t>info@kamukschool.ed.cr</t>
  </si>
  <si>
    <t>cpabc@live.com</t>
  </si>
  <si>
    <t>CAMPANITA</t>
  </si>
  <si>
    <t>00063</t>
  </si>
  <si>
    <t>kindercampanita@gmail.com</t>
  </si>
  <si>
    <t>100 ESTE DE LAS ANTIGUAS OFICINAS DE AMANCO</t>
  </si>
  <si>
    <t>SANTA CATALINA</t>
  </si>
  <si>
    <t>info@colegiolosangeles.ed.cr</t>
  </si>
  <si>
    <t>ROHRMOSER</t>
  </si>
  <si>
    <t>humboldt@colegiohumboldt.cr</t>
  </si>
  <si>
    <t>50 NORTE DE LA IGLESIA DE LORETO</t>
  </si>
  <si>
    <t>00088</t>
  </si>
  <si>
    <t>justifica@weizmancr.net</t>
  </si>
  <si>
    <t>100 NORTE 100 OESTE PLANTEL DE FUERZA Y LUZ</t>
  </si>
  <si>
    <t>00089</t>
  </si>
  <si>
    <t>125 NORTE DEL FINAL DEL BOULEVARD ROHRMOSER</t>
  </si>
  <si>
    <t>00090</t>
  </si>
  <si>
    <t>SANTA CATALINA DE SENA</t>
  </si>
  <si>
    <t>00091</t>
  </si>
  <si>
    <t>esantacatalina29@yahoo.es</t>
  </si>
  <si>
    <t>INSTITUTO DE DESARROLLO DE INTELIGENCIA</t>
  </si>
  <si>
    <t>idirljo@gmail.com</t>
  </si>
  <si>
    <t>350 E DEL LICEO ROBERTO BRENES MESEN</t>
  </si>
  <si>
    <t>00099</t>
  </si>
  <si>
    <t>ADVENTISTA DE COSTA RICA</t>
  </si>
  <si>
    <t>150 NOROESTE DE LA VETERINARIA VEHASA</t>
  </si>
  <si>
    <t>00102</t>
  </si>
  <si>
    <t>GLORIA RITA CHINCHILLA MIRANDA</t>
  </si>
  <si>
    <t>250 NORTE DE LA IGLESIA CATOLICA</t>
  </si>
  <si>
    <t>MUSMANI</t>
  </si>
  <si>
    <t>JARDIN DE NIÑOS TRAVESURAS</t>
  </si>
  <si>
    <t>200 NORTE, 25 OESTE DE LA SODA CASTRO</t>
  </si>
  <si>
    <t>TIO CONEJO</t>
  </si>
  <si>
    <t>CALLE CHON</t>
  </si>
  <si>
    <t>ANA LORENA SAENZ FERNANDEZ</t>
  </si>
  <si>
    <t>300 SUR DEL RESTAURANTE EL RODEO</t>
  </si>
  <si>
    <t>COMPLEJO EDUCATIVO CEDIC</t>
  </si>
  <si>
    <t>00145</t>
  </si>
  <si>
    <t>SEIDY HERRERA ALVARADO</t>
  </si>
  <si>
    <t>complejocedic@hotmail.com</t>
  </si>
  <si>
    <t>DE LA CRUZ ROJA 400 ESTE Y 25 SUR</t>
  </si>
  <si>
    <t>asopilar@gmail.com</t>
  </si>
  <si>
    <t>VIRGEN MARIA DEL MILAGRO</t>
  </si>
  <si>
    <t>MARITZA DELGADILLO CAMACHO</t>
  </si>
  <si>
    <t>info@cevmm.com</t>
  </si>
  <si>
    <t>DEL ICE 300 M AL SUR</t>
  </si>
  <si>
    <t>MONTE ROCA</t>
  </si>
  <si>
    <t>educagustin@escuelabilinguesanagustin.com</t>
  </si>
  <si>
    <t>MONTELIMAR</t>
  </si>
  <si>
    <t>COLEGIO CRISTIANO ASAMBLEAS DE DIOS</t>
  </si>
  <si>
    <t>00195</t>
  </si>
  <si>
    <t>LOS OLMOS</t>
  </si>
  <si>
    <t>LOMAS DE AYARCO</t>
  </si>
  <si>
    <t>SANTA MONICA</t>
  </si>
  <si>
    <t>800 NORTE 400 OESTE DE LOS TRIBUNALES</t>
  </si>
  <si>
    <t>COLIBRI</t>
  </si>
  <si>
    <t>00221</t>
  </si>
  <si>
    <t>200 NORTE DE LA UNIVERSIDAD CATOLICA</t>
  </si>
  <si>
    <t>OASIS DE ESPERANZA</t>
  </si>
  <si>
    <t>cecoe@iglesiaoasis.com</t>
  </si>
  <si>
    <t>SAINT JOSEPH'S PRIMARY</t>
  </si>
  <si>
    <t>00223</t>
  </si>
  <si>
    <t>dirprimaria@saintjoseph.ed.cr</t>
  </si>
  <si>
    <t>150 SUROESTE DE LA ENTRADA DEL CLUB LA GUARIA</t>
  </si>
  <si>
    <t>SAINT ANTHONY SCHOOL</t>
  </si>
  <si>
    <t>CHILE PERRO</t>
  </si>
  <si>
    <t>ANDREA ARCE VILLALOBOS</t>
  </si>
  <si>
    <t>1 KM OESTE DE ROMANAS BALLAR</t>
  </si>
  <si>
    <t>AMADITA ROJAS DE MALAVASSI</t>
  </si>
  <si>
    <t>TATIANA ALVAREZ BORBON</t>
  </si>
  <si>
    <t>info@amadita.ed.cr</t>
  </si>
  <si>
    <t>COSTADO OESTE DEL CEMENTERIO LOCAL</t>
  </si>
  <si>
    <t>00226</t>
  </si>
  <si>
    <t>LOS COLEGIOS</t>
  </si>
  <si>
    <t>SAINT FRANCIS PRIMARY</t>
  </si>
  <si>
    <t>00227</t>
  </si>
  <si>
    <t>COSTADO NORTE DEL CEMENTERIO DE MORAVIA</t>
  </si>
  <si>
    <t>00228</t>
  </si>
  <si>
    <t>info@monterrey.ed.cr</t>
  </si>
  <si>
    <t>ANGLOAMERICANA</t>
  </si>
  <si>
    <t>CALASANZ</t>
  </si>
  <si>
    <t>00249</t>
  </si>
  <si>
    <t>colegio@colegiocalasanz.com</t>
  </si>
  <si>
    <t>DEL MAS POR MENOS DE SAN PEDRO 200 NORTE</t>
  </si>
  <si>
    <t>SAINT GREGORY</t>
  </si>
  <si>
    <t>00252</t>
  </si>
  <si>
    <t>info@saintgregory.cr</t>
  </si>
  <si>
    <t>METODISTA</t>
  </si>
  <si>
    <t>primaria@metodista.ed.cr</t>
  </si>
  <si>
    <t>200 ESTE DEL BANCO NACIONAL</t>
  </si>
  <si>
    <t>MUNDO NUEVO</t>
  </si>
  <si>
    <t>PRADOS DEL ESTE</t>
  </si>
  <si>
    <t>VIVIANA BROUTIN ECHANDI</t>
  </si>
  <si>
    <t>info@newworldcr.com</t>
  </si>
  <si>
    <t>700 SUR DE LA MCDONALD CURRIDABAT</t>
  </si>
  <si>
    <t>00257</t>
  </si>
  <si>
    <t>1 KM ESTE DEL PALI DE LOURDES</t>
  </si>
  <si>
    <t>LOS ROSALES</t>
  </si>
  <si>
    <t>75 OESTE DE LA URBANIZACION MALAGA</t>
  </si>
  <si>
    <t>GREEN VALLEY</t>
  </si>
  <si>
    <t>00268</t>
  </si>
  <si>
    <t>NUMANCIA</t>
  </si>
  <si>
    <t>JOSE LUIS CORRALES CORDERO</t>
  </si>
  <si>
    <t>centroeducativogreenvalley@gmail.com</t>
  </si>
  <si>
    <t>CRISTIANO BILINGÜE LA PALABRA DE VIDA</t>
  </si>
  <si>
    <t>00304</t>
  </si>
  <si>
    <t>PINDECO</t>
  </si>
  <si>
    <t>ZONA ADMINISTRATIVA PINDECO</t>
  </si>
  <si>
    <t>WILBERTH MEJIAS CRUZ</t>
  </si>
  <si>
    <t>00313</t>
  </si>
  <si>
    <t>LA CLAUDIA</t>
  </si>
  <si>
    <t>LUIS DIEGO BARRANTES GONZALEZ</t>
  </si>
  <si>
    <t>SAINT JOHN BAPTIST</t>
  </si>
  <si>
    <t>00323</t>
  </si>
  <si>
    <t>MARLIN PEREZ RODRIGUEZ</t>
  </si>
  <si>
    <t>info@colegiosaintjohn.com</t>
  </si>
  <si>
    <t>MARISTA</t>
  </si>
  <si>
    <t>BARRIO LA TROPICANA</t>
  </si>
  <si>
    <t>colegiomaristaalajuela@gmail.com</t>
  </si>
  <si>
    <t>AUTUMN MILLER</t>
  </si>
  <si>
    <t>00331</t>
  </si>
  <si>
    <t>SAINT PAUL PRIMARY SCHOOL</t>
  </si>
  <si>
    <t>00338</t>
  </si>
  <si>
    <t>infoesc@saintpaul.ed.cr</t>
  </si>
  <si>
    <t>CRI-CRI</t>
  </si>
  <si>
    <t>125 ESTE DE LOS TRIBUNALES DE JUSTICIA</t>
  </si>
  <si>
    <t>00387</t>
  </si>
  <si>
    <t>info@colegiobilinguesr.com</t>
  </si>
  <si>
    <t>00421</t>
  </si>
  <si>
    <t>MARIA MONTESSORI</t>
  </si>
  <si>
    <t>PLAZA IGLESIAS</t>
  </si>
  <si>
    <t>montessori90school@yahoo.com</t>
  </si>
  <si>
    <t>TALLER INFANTIL DEL TECNOLOGICO</t>
  </si>
  <si>
    <t>I.T.C.R.</t>
  </si>
  <si>
    <t>atiptec@itcr.ac.cr</t>
  </si>
  <si>
    <t>CAMPUS INSTITUTO TECNOLOGICO</t>
  </si>
  <si>
    <t>BILINGÜE VILLA PARAISO</t>
  </si>
  <si>
    <t>SECTOR OESTE ESTADIO</t>
  </si>
  <si>
    <t>escuelavillaparaiso@yahoo.com.mx</t>
  </si>
  <si>
    <t>JORGE DEBRAVO</t>
  </si>
  <si>
    <t>DON TOMAS</t>
  </si>
  <si>
    <t>CAMPUS CATIE</t>
  </si>
  <si>
    <t>ESTEBAN CAMACHO HIDALGO</t>
  </si>
  <si>
    <t>JOHN PARADA BONILLA</t>
  </si>
  <si>
    <t>JARDIN DE NIÑOS OSITO CARINOSO</t>
  </si>
  <si>
    <t>BARRIO MERCEDES</t>
  </si>
  <si>
    <t>JARDIN DE NIÑOS MANITAS ACTIVAS</t>
  </si>
  <si>
    <t>00547</t>
  </si>
  <si>
    <t>NURY BARBOZA ROJAS</t>
  </si>
  <si>
    <t>JARDIN INFANTIL MI TALLERCITO</t>
  </si>
  <si>
    <t>200 NORTE 25 OESTE DE LA IGLESIA CATOLICA</t>
  </si>
  <si>
    <t>info@sanangelschool.ed.cr</t>
  </si>
  <si>
    <t>00589</t>
  </si>
  <si>
    <t>LA QUINTANA</t>
  </si>
  <si>
    <t>ACADEMIA TEOCALI</t>
  </si>
  <si>
    <t>EL CAMBALACHE</t>
  </si>
  <si>
    <t>CONDEGA</t>
  </si>
  <si>
    <t>EUGENIA OVARES RODRIGUEZ</t>
  </si>
  <si>
    <t>eupi83@gmail.com</t>
  </si>
  <si>
    <t>00658</t>
  </si>
  <si>
    <t>BARRIO LIMON</t>
  </si>
  <si>
    <t>corporacionceees88@gmail.com</t>
  </si>
  <si>
    <t>00664</t>
  </si>
  <si>
    <t>LA GUINEA</t>
  </si>
  <si>
    <t>ECOTURISTICO DEL PACIFICO</t>
  </si>
  <si>
    <t>LA ZONA</t>
  </si>
  <si>
    <t>BARRIO BELLA VISTA</t>
  </si>
  <si>
    <t>BETHEL</t>
  </si>
  <si>
    <t>00729</t>
  </si>
  <si>
    <t>ZONA AMERICANA</t>
  </si>
  <si>
    <t>00730</t>
  </si>
  <si>
    <t>cealimonn@gmail.com</t>
  </si>
  <si>
    <t>00731</t>
  </si>
  <si>
    <t>eba@fundacionpiedad.com</t>
  </si>
  <si>
    <t>ENTRADA SANTA ROSA 300 SUR 150 ESTE</t>
  </si>
  <si>
    <t>LA AGONIA</t>
  </si>
  <si>
    <t>BRI-BRI</t>
  </si>
  <si>
    <t>EL BRASIL</t>
  </si>
  <si>
    <t>info@bribri.co.cr</t>
  </si>
  <si>
    <t>WEST COLLEGE</t>
  </si>
  <si>
    <t>CYNTHIA DELGADO HIDALGO</t>
  </si>
  <si>
    <t>00809</t>
  </si>
  <si>
    <t>ce.edu.naranjo@gmail.com</t>
  </si>
  <si>
    <t>CONTIGUO A OFICINAS DEL A Y A, DULCE NOMBRE</t>
  </si>
  <si>
    <t>URBANIZACION VICTORIA</t>
  </si>
  <si>
    <t>MARISIA BADILLA CAMPOS</t>
  </si>
  <si>
    <t>cegoretti@yahoo.es</t>
  </si>
  <si>
    <t>URBANIZACION ZAYQUI</t>
  </si>
  <si>
    <t>MARIA LUISA YEN PEÑA</t>
  </si>
  <si>
    <t>NUESTRA SEÑORA DE LOURDES</t>
  </si>
  <si>
    <t>00846</t>
  </si>
  <si>
    <t>TORREMOLINOS</t>
  </si>
  <si>
    <t>et@fundacionpiedad.com</t>
  </si>
  <si>
    <t>SAN ENRIQUE DE OSSO</t>
  </si>
  <si>
    <t>MY LITTLE FRIENDS PRESCHOOL</t>
  </si>
  <si>
    <t>350 ESTE DEL MEGASUPER</t>
  </si>
  <si>
    <t>VICTORIA</t>
  </si>
  <si>
    <t>CALLE BONILLA</t>
  </si>
  <si>
    <t>info@colegiovictoria.com</t>
  </si>
  <si>
    <t>DE LA SUB ESTACION DEL ICE 1 KM AL NORTE</t>
  </si>
  <si>
    <t>SYLVIA GRANADAS GAMBOA</t>
  </si>
  <si>
    <t>ce.virgendefatima@gmail.com</t>
  </si>
  <si>
    <t>ANA LORENA PANIAGUA SEGURA</t>
  </si>
  <si>
    <t>00872</t>
  </si>
  <si>
    <t>DEL VALLE</t>
  </si>
  <si>
    <t>info@escuelaycolegiodelvalle.com</t>
  </si>
  <si>
    <t>50 SUR DE LA CRUZ ROJA</t>
  </si>
  <si>
    <t>INTERNACIONAL CANADIENSE</t>
  </si>
  <si>
    <t>cicvirtual@gmail.com</t>
  </si>
  <si>
    <t>00913</t>
  </si>
  <si>
    <t>LILLIANA CAMACHO SANDOVAL</t>
  </si>
  <si>
    <t>GREEN FOREST SCHOOL</t>
  </si>
  <si>
    <t>BARRIO CEDRAL</t>
  </si>
  <si>
    <t>VIRGEN DE GUADALUPE</t>
  </si>
  <si>
    <t>00927</t>
  </si>
  <si>
    <t>centroeducativovirgendeguadalupe@hotmail.com</t>
  </si>
  <si>
    <t>CRISTIANO REFORMADO</t>
  </si>
  <si>
    <t>LOMAS DE TEPEYAC</t>
  </si>
  <si>
    <t>25 OESTE 150 NORTE 25 OESTE FARMACIA LEISA</t>
  </si>
  <si>
    <t>LA TORTUGA VERDE</t>
  </si>
  <si>
    <t>500 NORTE DEL SUPER LA COSECHA</t>
  </si>
  <si>
    <t>COLEGIO MONT BERKELEY INTERNACIONAL</t>
  </si>
  <si>
    <t>00937</t>
  </si>
  <si>
    <t>secretaria@montberkeley.com</t>
  </si>
  <si>
    <t>elg@fundacionpiedad.com</t>
  </si>
  <si>
    <t>COMPLEMENTARIA CAHUITA</t>
  </si>
  <si>
    <t>esccomplementariatalamanca@gmail.com</t>
  </si>
  <si>
    <t>LUIS GUILLERMO SEGURA COTO</t>
  </si>
  <si>
    <t>inmaculadajaco@gmail.com</t>
  </si>
  <si>
    <t>300 OESTE Y 100 SUR DEL CTP DE JACO</t>
  </si>
  <si>
    <t>SAN AMBROSIO</t>
  </si>
  <si>
    <t>00992</t>
  </si>
  <si>
    <t>BILINGÜE SANTA JOSEFINA</t>
  </si>
  <si>
    <t>centro_santajosefina@yahoo.es</t>
  </si>
  <si>
    <t>SAINT PETER`S PRIMARY</t>
  </si>
  <si>
    <t>01102</t>
  </si>
  <si>
    <t>LOMAS DE AYARCO SUR</t>
  </si>
  <si>
    <t>MISIONERA CATOLICA REINA DE LA PAZ</t>
  </si>
  <si>
    <t>misioneracatolicareinadelapaz@emc.ed.cr</t>
  </si>
  <si>
    <t>CONTIGUO A CENARE</t>
  </si>
  <si>
    <t>CATOLICO EULOGIO LOPEZ OBANDO</t>
  </si>
  <si>
    <t>COOPEVIGUA #1</t>
  </si>
  <si>
    <t>SALESIANO DON BOSCO</t>
  </si>
  <si>
    <t>300 NORTE 150 ESTE DE CASA PRESIDENCIAL</t>
  </si>
  <si>
    <t>CRISTIANA LIBERTAD</t>
  </si>
  <si>
    <t>THE SUMMIT SCHOOL</t>
  </si>
  <si>
    <t>01189</t>
  </si>
  <si>
    <t>ROSELYN CARVAJAL CARVAJAL</t>
  </si>
  <si>
    <t>thesummitschool@tsscr.com</t>
  </si>
  <si>
    <t>125 ESTE DE LA ESCUELA SAN RAFAEL</t>
  </si>
  <si>
    <t>JARDINES DE CASCAJAL</t>
  </si>
  <si>
    <t>asuntosacademicos@ccbr.com</t>
  </si>
  <si>
    <t>01211</t>
  </si>
  <si>
    <t>MARTHA EUGENIA ARCE ROJAS</t>
  </si>
  <si>
    <t>institutomontecarlo@gmail.com</t>
  </si>
  <si>
    <t>400 NORTE Y 100 ESTE DE LA IGLESIA CATOLICA</t>
  </si>
  <si>
    <t>01217</t>
  </si>
  <si>
    <t>MANANTIAL DE VIDA</t>
  </si>
  <si>
    <t>01218</t>
  </si>
  <si>
    <t>cemve@manantialdevida.org</t>
  </si>
  <si>
    <t>01222</t>
  </si>
  <si>
    <t>KILOMETRO</t>
  </si>
  <si>
    <t>spacific_1200@yahoo.com</t>
  </si>
  <si>
    <t>01225</t>
  </si>
  <si>
    <t>BILINGÜE NUEVA ESPERANZA</t>
  </si>
  <si>
    <t>01226</t>
  </si>
  <si>
    <t>info@nuevaesperanza.co.cr</t>
  </si>
  <si>
    <t>SAN ISIDRO LABRADOR</t>
  </si>
  <si>
    <t>CALLE AL CEMENTERIO</t>
  </si>
  <si>
    <t>sesil94@hotmail.com</t>
  </si>
  <si>
    <t>EUROPEO</t>
  </si>
  <si>
    <t>01229</t>
  </si>
  <si>
    <t>ANNE ARONSON</t>
  </si>
  <si>
    <t>info@europeanschool.com</t>
  </si>
  <si>
    <t>01231</t>
  </si>
  <si>
    <t>01252</t>
  </si>
  <si>
    <t>escueladventista@gmail.com</t>
  </si>
  <si>
    <t>BARRIO ESPAÑA</t>
  </si>
  <si>
    <t>preescolar@montealto-edu.com</t>
  </si>
  <si>
    <t>SONIA DIAZ RODRIGUEZ</t>
  </si>
  <si>
    <t>direccionwhitman@gmail.com</t>
  </si>
  <si>
    <t>AVENTURAS DEL SABER</t>
  </si>
  <si>
    <t>CENTRAL</t>
  </si>
  <si>
    <t>FANNY ALVAREZ GARBANZO</t>
  </si>
  <si>
    <t>info@colbilsabana.com</t>
  </si>
  <si>
    <t>300 NORTE 125 ESTE DEL PARQUE DE LA AMISTAD</t>
  </si>
  <si>
    <t>MIRTA BRITO DE LA CUESTA</t>
  </si>
  <si>
    <t>info@royal.ed.cr</t>
  </si>
  <si>
    <t>400 NORTE DE CONSTRUPLAZA</t>
  </si>
  <si>
    <t>MIRAVALLE BILINGÜE</t>
  </si>
  <si>
    <t>info@colegiomiravalle.com</t>
  </si>
  <si>
    <t>URBANIZACION EL VALLE</t>
  </si>
  <si>
    <t>RUDY BARRANTES SALAS</t>
  </si>
  <si>
    <t>COSTADO NORTE DE LA SEDE DE LA UNED</t>
  </si>
  <si>
    <t>RAYO DE LUZ DEL SUR S.A.</t>
  </si>
  <si>
    <t>info@sunchinesouthschool.com</t>
  </si>
  <si>
    <t>info@sanfraguapiles.com</t>
  </si>
  <si>
    <t>DIAGONAL AL HOGAR DE ANCIANOS</t>
  </si>
  <si>
    <t>PINARES</t>
  </si>
  <si>
    <t>01636</t>
  </si>
  <si>
    <t>DANIA ESPINOZA GONZALEZ</t>
  </si>
  <si>
    <t>ADVENTISTA PENIEL</t>
  </si>
  <si>
    <t>FRENTE A COMPLEJO RECREATIVO JAVIER VARGAS</t>
  </si>
  <si>
    <t>COSTADO SUR DEL PARQUE SAN JERONIMO</t>
  </si>
  <si>
    <t>GRANADA</t>
  </si>
  <si>
    <t>GREEN HOUSE</t>
  </si>
  <si>
    <t>500 M ESTE Y 200 M SUR PUENTE DE LA FIRESTONE</t>
  </si>
  <si>
    <t>COSTA RICA CHRISTIAN SCHOOL</t>
  </si>
  <si>
    <t>info@crcs.cr</t>
  </si>
  <si>
    <t>01869</t>
  </si>
  <si>
    <t>ERICKA SALAS HIDALGO</t>
  </si>
  <si>
    <t>info@escuelaantoniana.ed.cr</t>
  </si>
  <si>
    <t>FRENTE AL GIMNASIO ELIAS LEIVA QUIROS</t>
  </si>
  <si>
    <t>SAINT JOSSELIN DAY SCHOOL AND COLLEGE</t>
  </si>
  <si>
    <t>01887</t>
  </si>
  <si>
    <t>mrodriguezb@racsa.co.cr</t>
  </si>
  <si>
    <t>DIAGONAL A LA ESCUELA PUBLICA RICARDO ANDRE</t>
  </si>
  <si>
    <t>01888</t>
  </si>
  <si>
    <t>MONTUFAR</t>
  </si>
  <si>
    <t>info@saintclare.ed.cr</t>
  </si>
  <si>
    <t>01921</t>
  </si>
  <si>
    <t>cedhori@horizontes.cr</t>
  </si>
  <si>
    <t>01947</t>
  </si>
  <si>
    <t>ANDREA BOLAÑOS CRUZ</t>
  </si>
  <si>
    <t>educabc@msn.com</t>
  </si>
  <si>
    <t>BARRIO EL MOLINO</t>
  </si>
  <si>
    <t>01973</t>
  </si>
  <si>
    <t>catynp@hotmail.com</t>
  </si>
  <si>
    <t>KENELY DE COLORES</t>
  </si>
  <si>
    <t>01997</t>
  </si>
  <si>
    <t>CIUDADELA HATILLO 2</t>
  </si>
  <si>
    <t>OLGA MARTA ARAYA MOLINA</t>
  </si>
  <si>
    <t>kenely@hotmail.com</t>
  </si>
  <si>
    <t>02027</t>
  </si>
  <si>
    <t>KARINA BULGARELLI FUENTES</t>
  </si>
  <si>
    <t>cformacioninfantil@ice.go.cr</t>
  </si>
  <si>
    <t>02045</t>
  </si>
  <si>
    <t>DESAMPARADITOS</t>
  </si>
  <si>
    <t>02143</t>
  </si>
  <si>
    <t>SEMILLITAS</t>
  </si>
  <si>
    <t>02217</t>
  </si>
  <si>
    <t>EL CALVARIO</t>
  </si>
  <si>
    <t>SANCTI SPIRITUS</t>
  </si>
  <si>
    <t>02219</t>
  </si>
  <si>
    <t>sanctispiritus1997@hotmail.com</t>
  </si>
  <si>
    <t>BUHO OKHY</t>
  </si>
  <si>
    <t>02222</t>
  </si>
  <si>
    <t>OLGA MARIA LEAL ARRIETA</t>
  </si>
  <si>
    <t>cebuhookhy@hotmail.com</t>
  </si>
  <si>
    <t>02230</t>
  </si>
  <si>
    <t>RIO VERDE</t>
  </si>
  <si>
    <t>LITTLE HOUSE SCHOOL</t>
  </si>
  <si>
    <t>MARIA OFELIA MAYORGA MOYA</t>
  </si>
  <si>
    <t>100 M ESTE DE LA ERMITA DE SN RAFAEL</t>
  </si>
  <si>
    <t>200 ESTE Y 50 SUR DE POLLOS DEL ESTE</t>
  </si>
  <si>
    <t>CAFORE ANTONIO JOSE OBANDO CHAN</t>
  </si>
  <si>
    <t>02246</t>
  </si>
  <si>
    <t>cafore@tonito.ed.cr</t>
  </si>
  <si>
    <t>75 NORTE BANCO POPULAR EL ROBLE</t>
  </si>
  <si>
    <t>02250</t>
  </si>
  <si>
    <t>ARENILLA</t>
  </si>
  <si>
    <t>175 SUROESTE DEL RESTAURANTE ELYTE</t>
  </si>
  <si>
    <t>02255</t>
  </si>
  <si>
    <t>ROCIO QUESADA RAMOS</t>
  </si>
  <si>
    <t>colinaazul@gmail.com</t>
  </si>
  <si>
    <t>300 ESTE DE LA VIRGEN DE LOS ANGELES</t>
  </si>
  <si>
    <t>VALLE VERDE ATENAS</t>
  </si>
  <si>
    <t>02256</t>
  </si>
  <si>
    <t>URBANIZACION VISTA ATENAS</t>
  </si>
  <si>
    <t>LOS DELFINES</t>
  </si>
  <si>
    <t>02260</t>
  </si>
  <si>
    <t>BARRIO GALVEZ</t>
  </si>
  <si>
    <t>MARCELA CHAVES JIMENEZ</t>
  </si>
  <si>
    <t>kinderlosdelfines@gmail.com</t>
  </si>
  <si>
    <t>SANTO DOMINGO SCHOOL</t>
  </si>
  <si>
    <t>CARRILLOS BAJOS</t>
  </si>
  <si>
    <t>RAQUEL SOLORZANO ROJAS</t>
  </si>
  <si>
    <t>info@santodomingoschool.com</t>
  </si>
  <si>
    <t>02410</t>
  </si>
  <si>
    <t>SHEILA DANIELS ACUÑA</t>
  </si>
  <si>
    <t>jardinjnt@gmail.com</t>
  </si>
  <si>
    <t>MOUNT VIEW SCHOOL</t>
  </si>
  <si>
    <t>02412</t>
  </si>
  <si>
    <t>info@mountviewcr.com</t>
  </si>
  <si>
    <t>02414</t>
  </si>
  <si>
    <t>direc-prim@saintnicholas.ed.cr</t>
  </si>
  <si>
    <t>COMUNIDAD EDUCATIVA CRECER</t>
  </si>
  <si>
    <t>02415</t>
  </si>
  <si>
    <t>info@comunidadeducativacrecer.com</t>
  </si>
  <si>
    <t>02428</t>
  </si>
  <si>
    <t>800 SURESTE DEL LUBRICENTRO SAN FRANCISCO</t>
  </si>
  <si>
    <t>AMERICANA SAN PATRICIO</t>
  </si>
  <si>
    <t>02431</t>
  </si>
  <si>
    <t>SAN MIGUELITO</t>
  </si>
  <si>
    <t>400 NORTE DE LA ENTRADA DE SAN MIGUELITO</t>
  </si>
  <si>
    <t>02436</t>
  </si>
  <si>
    <t>02447</t>
  </si>
  <si>
    <t>centrosanfernado01@yahoo.com</t>
  </si>
  <si>
    <t>LARISA QUIROS AGUILAR</t>
  </si>
  <si>
    <t>SAN RAMON TRES RIOS</t>
  </si>
  <si>
    <t>02516</t>
  </si>
  <si>
    <t>BARRIO ASIS</t>
  </si>
  <si>
    <t>NEW WAY HIGH SCHOOL</t>
  </si>
  <si>
    <t>02551</t>
  </si>
  <si>
    <t>SANTA ANA CENTRO</t>
  </si>
  <si>
    <t>SUN VALLEY SCHOOL</t>
  </si>
  <si>
    <t>02552</t>
  </si>
  <si>
    <t>KOROBO</t>
  </si>
  <si>
    <t>DEL PALI DE IPIS 200 ESTE Y 25 SUR</t>
  </si>
  <si>
    <t>02575</t>
  </si>
  <si>
    <t>URBANIZACION LA FLOR</t>
  </si>
  <si>
    <t>WESTLAND SCHOOL COLEGIO BILINGÜE</t>
  </si>
  <si>
    <t>02576</t>
  </si>
  <si>
    <t>LIANA BAQUERO RESTREPO</t>
  </si>
  <si>
    <t>02577</t>
  </si>
  <si>
    <t>MARCELA ARCE MORALES</t>
  </si>
  <si>
    <t>centroeduc.sb1997@gmail.com</t>
  </si>
  <si>
    <t>100 OESTE 125 SUR DEL PALACIO MUNICIPAL</t>
  </si>
  <si>
    <t>TRES RIOS CENTRO</t>
  </si>
  <si>
    <t>ILEANA LOAIZA VILLALOBOS</t>
  </si>
  <si>
    <t>02583</t>
  </si>
  <si>
    <t>100 S DE LA PLAZA DE DEPORTES DE HIGUITO</t>
  </si>
  <si>
    <t>HOSANNA</t>
  </si>
  <si>
    <t>02584</t>
  </si>
  <si>
    <t>KARLA SANDI MIRANDA</t>
  </si>
  <si>
    <t>02631</t>
  </si>
  <si>
    <t>EL CUADRANTE</t>
  </si>
  <si>
    <t>SUSAN SOLEY JUNCO</t>
  </si>
  <si>
    <t>BEATRIZ ARTAVIA CAVALLINI</t>
  </si>
  <si>
    <t>integral.educacion@gmail.com</t>
  </si>
  <si>
    <t>300 OESTE DEL CENTRO COMERCIAL PACO</t>
  </si>
  <si>
    <t>GENESIS CHRISTIAN SCHOOL</t>
  </si>
  <si>
    <t>02649</t>
  </si>
  <si>
    <t>RUTH TATIANA ARCE CASTILLO</t>
  </si>
  <si>
    <t>genesischristianschool@gmail.com</t>
  </si>
  <si>
    <t>350 OESTE DEL SUPER ACAPULCO</t>
  </si>
  <si>
    <t>RESIDENCIA LA COLINA</t>
  </si>
  <si>
    <t>info@saintbenedict.ed.cr</t>
  </si>
  <si>
    <t>DE LA PANADERIA MUSMANNI 100 S Y 350 S</t>
  </si>
  <si>
    <t>admin@berkeleycr.com</t>
  </si>
  <si>
    <t>ARTISTICO CREARTE</t>
  </si>
  <si>
    <t>02759</t>
  </si>
  <si>
    <t>VILLAS ALICANTE</t>
  </si>
  <si>
    <t>CAROL ALFARO FERNANDEZ</t>
  </si>
  <si>
    <t>300 ESTE DE VILLAS ALICANTE</t>
  </si>
  <si>
    <t>AMIGOS DE MONTEVERDE</t>
  </si>
  <si>
    <t>02773</t>
  </si>
  <si>
    <t>02873</t>
  </si>
  <si>
    <t>MARIAN BAKER SCHOOL</t>
  </si>
  <si>
    <t>02885</t>
  </si>
  <si>
    <t>02890</t>
  </si>
  <si>
    <t>LIGIA AGUILAR GRANADOS</t>
  </si>
  <si>
    <t>info@nuevageneracion.ed.cr</t>
  </si>
  <si>
    <t>CIMA DE HORIZONTES</t>
  </si>
  <si>
    <t>SAN EZEQUIEL MORENO</t>
  </si>
  <si>
    <t>escuelasanezequiel@gmail.com</t>
  </si>
  <si>
    <t>SAINT JOHN VIANNEY CENTRO EDUCATIVO</t>
  </si>
  <si>
    <t>OLGA ATENCIO REAL</t>
  </si>
  <si>
    <t>sjvianney@hotmail.com</t>
  </si>
  <si>
    <t>ADVENTISTA DE MONTEVERDE</t>
  </si>
  <si>
    <t>NOEMY LOPEZ MENDOZA</t>
  </si>
  <si>
    <t>inst.adventistademonteverde@gmail.com</t>
  </si>
  <si>
    <t>25 NORESTE DE RESTAURANTE DE KARI</t>
  </si>
  <si>
    <t>BILINGÜE SANTA SOFIA</t>
  </si>
  <si>
    <t>EL HIGUERONCITO</t>
  </si>
  <si>
    <t>02927</t>
  </si>
  <si>
    <t>800 M ESTE ENTRADA PRINCIPAL</t>
  </si>
  <si>
    <t>SAUL CARDENAS CUBILLO</t>
  </si>
  <si>
    <t>BARRIO CHOROTEGA</t>
  </si>
  <si>
    <t>info@saulcardenascubillo.ed.cr</t>
  </si>
  <si>
    <t>JOSEFINA SAGRADA FAMILIA</t>
  </si>
  <si>
    <t>02954</t>
  </si>
  <si>
    <t>CALLE HIGINIA</t>
  </si>
  <si>
    <t>escjosefinasagradafamilia@gmail.com</t>
  </si>
  <si>
    <t>02955</t>
  </si>
  <si>
    <t>BILINGÜE LITTLE BIRDS</t>
  </si>
  <si>
    <t>SANTA ROSA DE LIMA</t>
  </si>
  <si>
    <t>KATTIA IRENE LEON VILLALOBOS</t>
  </si>
  <si>
    <t>administracion@escuelasantarosadelima.com</t>
  </si>
  <si>
    <t>02966</t>
  </si>
  <si>
    <t>lili.casa@hotmail.es</t>
  </si>
  <si>
    <t>SAN ISIDRO CENTRO</t>
  </si>
  <si>
    <t>URBANIZACION CIRUELAS</t>
  </si>
  <si>
    <t>MELISSA HERNANDEZ DELGADO</t>
  </si>
  <si>
    <t>info@sunviewschoolcr.com</t>
  </si>
  <si>
    <t>125 NORESTE DE LA UNIVERSIDAD LATINA</t>
  </si>
  <si>
    <t>02993</t>
  </si>
  <si>
    <t>BARRIO GONZALEZ LAHAMAN</t>
  </si>
  <si>
    <t>CAROLINA AGUIRRE QUIROS</t>
  </si>
  <si>
    <t>100 SUR 100 ESTE DE CASA MATUTE GOMEZ</t>
  </si>
  <si>
    <t>03004</t>
  </si>
  <si>
    <t>PITAL CENTRO</t>
  </si>
  <si>
    <t>EMILY BARQUERO VARGAS</t>
  </si>
  <si>
    <t>CASA DE NIÑOS SAN LORENZO</t>
  </si>
  <si>
    <t>LA LILLIANA</t>
  </si>
  <si>
    <t>LA GRUTA</t>
  </si>
  <si>
    <t>150 NORTE DE LA CASA CURAL</t>
  </si>
  <si>
    <t>kinderfroggiesl@gmail.com</t>
  </si>
  <si>
    <t>03047</t>
  </si>
  <si>
    <t>GREENFIELD SCHOOL</t>
  </si>
  <si>
    <t>03051</t>
  </si>
  <si>
    <t>SARA SILVIA JIMENEZ VIQUEZ</t>
  </si>
  <si>
    <t>greenfieldcr@gmail.com</t>
  </si>
  <si>
    <t>100 N 100 E Y 25 S DE LOS SEMAFOROS DEL MXM</t>
  </si>
  <si>
    <t>ISELA CARMONA SOTO</t>
  </si>
  <si>
    <t>SAN JOSECITO CENTRO</t>
  </si>
  <si>
    <t>cemariamontserrat@gmail.com</t>
  </si>
  <si>
    <t>DE LA ENTRADA PRINCIPAL 150 SUR</t>
  </si>
  <si>
    <t>colegiosantateresa96@gmail.com</t>
  </si>
  <si>
    <t>STEPPING STONES</t>
  </si>
  <si>
    <t>URB. MONTELIMAR</t>
  </si>
  <si>
    <t>MAUDY LINETTE ANGULO BRENES</t>
  </si>
  <si>
    <t>sagradafamilia95@gmail.com</t>
  </si>
  <si>
    <t>SAN ANGELO</t>
  </si>
  <si>
    <t>03131</t>
  </si>
  <si>
    <t>MARIA SHIRLEY DONATO ROMERO</t>
  </si>
  <si>
    <t>JARDIN DE NIÑOS SAN ALFONSO</t>
  </si>
  <si>
    <t>CINDY ARIAS CORELLA</t>
  </si>
  <si>
    <t>info@educacionsanalfonso.com</t>
  </si>
  <si>
    <t>1 KM ESTE DE LA IGLESIA LA AGONIA</t>
  </si>
  <si>
    <t>03155</t>
  </si>
  <si>
    <t>CALLE EL AGUACATE</t>
  </si>
  <si>
    <t>ADRIANA ROJAS BARRANTES</t>
  </si>
  <si>
    <t>bocadelmontecr@gmail.com</t>
  </si>
  <si>
    <t>400 NORTE DEL ABASTECEDOR CAMACHO</t>
  </si>
  <si>
    <t>DELFINES AZULES</t>
  </si>
  <si>
    <t>REBECA RODRIGUEZ SALAZAR</t>
  </si>
  <si>
    <t>300 SUR Y 25 OESTE DEL COLEGIO MONTERREY</t>
  </si>
  <si>
    <t>ATLANTIC COLLEGE</t>
  </si>
  <si>
    <t>MARTA ARGÜELLO ARAUZ</t>
  </si>
  <si>
    <t>03195</t>
  </si>
  <si>
    <t>KATHERINE THOMPSON ESTRADA</t>
  </si>
  <si>
    <t>kindercosquillitas@gmail.com</t>
  </si>
  <si>
    <t>GUADALUPE COREA CARAVACA</t>
  </si>
  <si>
    <t>03200</t>
  </si>
  <si>
    <t>ALTO EL CARMEN</t>
  </si>
  <si>
    <t>150 AL NORTE DE LA ENTRADA AL HOGAR LUZ</t>
  </si>
  <si>
    <t>VIVIANA SANABRIA CABALCETA</t>
  </si>
  <si>
    <t>centroeducativoyaba@hotmail.com</t>
  </si>
  <si>
    <t>SAINT SPIRIT SCHOOL</t>
  </si>
  <si>
    <t>03210</t>
  </si>
  <si>
    <t>VILMA VARGAS GUZMAN</t>
  </si>
  <si>
    <t>03233</t>
  </si>
  <si>
    <t>CALLE MACHETE</t>
  </si>
  <si>
    <t>03241</t>
  </si>
  <si>
    <t>DEL MAR ACADEMY</t>
  </si>
  <si>
    <t>03243</t>
  </si>
  <si>
    <t>JARDIN INFANTIL SAN FRANCISCO DE ASIS</t>
  </si>
  <si>
    <t>03244</t>
  </si>
  <si>
    <t>AUXILIADORA MENESES GUILLEN</t>
  </si>
  <si>
    <t>jardinsanfranciscoasis@hotmail.com</t>
  </si>
  <si>
    <t>03252</t>
  </si>
  <si>
    <t>03276</t>
  </si>
  <si>
    <t>CALLE DE LOS HERRERA</t>
  </si>
  <si>
    <t>25 NORTE Y 150 OESTE DEL DEPOSITO ARENAL</t>
  </si>
  <si>
    <t>LA PAZ COMMUNITY SCHOOL</t>
  </si>
  <si>
    <t>03277</t>
  </si>
  <si>
    <t>FLAMINGO</t>
  </si>
  <si>
    <t>paz@lapazschool.org</t>
  </si>
  <si>
    <t>COMPLEJO EDUCATIVO VILLA HEREDIA</t>
  </si>
  <si>
    <t>03278</t>
  </si>
  <si>
    <t>info@villaheredia.com</t>
  </si>
  <si>
    <t>03280</t>
  </si>
  <si>
    <t>EL ALTO LA TRINIDAD</t>
  </si>
  <si>
    <t>03282</t>
  </si>
  <si>
    <t>EUNICE MADRIGAL ORTIZ</t>
  </si>
  <si>
    <t>03290</t>
  </si>
  <si>
    <t>125 NORTE DE LA BOMBA LA GALERA</t>
  </si>
  <si>
    <t>SAN FRANCISCO DE ASIS CARIARI</t>
  </si>
  <si>
    <t>LAURA BARQUERO SANCHO</t>
  </si>
  <si>
    <t>03300</t>
  </si>
  <si>
    <t>LAKESIDE INTERNATIONAL SCHOOL</t>
  </si>
  <si>
    <t>info@lakesideschoolcr.com</t>
  </si>
  <si>
    <t>CAMPUS DE LA UNIVERSIDAD EARTH</t>
  </si>
  <si>
    <t>SAINT MARGARET SCHOOL</t>
  </si>
  <si>
    <t>CALLE FLORES</t>
  </si>
  <si>
    <t>03321</t>
  </si>
  <si>
    <t>bilingueile@gmail.com</t>
  </si>
  <si>
    <t>100 SUR Y 25 ESTE DE LAVANDERIA MARGARITA</t>
  </si>
  <si>
    <t>MI PRIMER ABC</t>
  </si>
  <si>
    <t>03335</t>
  </si>
  <si>
    <t>DOLPHINS ACADEMY SCHOOL</t>
  </si>
  <si>
    <t>03346</t>
  </si>
  <si>
    <t>KATHERINE HERNANDEZ MADRIZ</t>
  </si>
  <si>
    <t>sunnysideesparza@gmail.com</t>
  </si>
  <si>
    <t>03348</t>
  </si>
  <si>
    <t>LILEY HERRERA CASTRO</t>
  </si>
  <si>
    <t>CONNELL ACADEMY</t>
  </si>
  <si>
    <t>connellacademycr@gmail.com</t>
  </si>
  <si>
    <t>CUREÑA</t>
  </si>
  <si>
    <t>Ubicación (PR/CA/DI):</t>
  </si>
  <si>
    <t>Institución de la que depende:</t>
  </si>
  <si>
    <t>pcd</t>
  </si>
  <si>
    <t>CUADRO 1</t>
  </si>
  <si>
    <t>Provincia / Cantón / Distrito</t>
  </si>
  <si>
    <t>Matrícula Inicial</t>
  </si>
  <si>
    <t>CUADRO 5</t>
  </si>
  <si>
    <t>CUADRO 6</t>
  </si>
  <si>
    <t>DISCAPACIDAD O CONDICIÓN DE LOS ESTUDIANTES EN EDUCACIÓN PREESCOLAR</t>
  </si>
  <si>
    <t>Otro lugar (indicar debajo de esta línea)</t>
  </si>
  <si>
    <t>Otros Laboratorios</t>
  </si>
  <si>
    <t>Soda</t>
  </si>
  <si>
    <t>02897</t>
  </si>
  <si>
    <t>02734</t>
  </si>
  <si>
    <t>01809</t>
  </si>
  <si>
    <t>03350</t>
  </si>
  <si>
    <t>01801</t>
  </si>
  <si>
    <t>02398</t>
  </si>
  <si>
    <t>02338</t>
  </si>
  <si>
    <t>01720</t>
  </si>
  <si>
    <t>01960</t>
  </si>
  <si>
    <t>01986</t>
  </si>
  <si>
    <t>01243</t>
  </si>
  <si>
    <t>02172</t>
  </si>
  <si>
    <t>01883</t>
  </si>
  <si>
    <t>02857</t>
  </si>
  <si>
    <t>0581</t>
  </si>
  <si>
    <t>0587</t>
  </si>
  <si>
    <t>0520</t>
  </si>
  <si>
    <t>0648</t>
  </si>
  <si>
    <t>0643</t>
  </si>
  <si>
    <t>0675</t>
  </si>
  <si>
    <t>0837</t>
  </si>
  <si>
    <t>0856</t>
  </si>
  <si>
    <t>0851</t>
  </si>
  <si>
    <t>1257</t>
  </si>
  <si>
    <t>1278</t>
  </si>
  <si>
    <t>1638</t>
  </si>
  <si>
    <t>1428</t>
  </si>
  <si>
    <t>1479</t>
  </si>
  <si>
    <t>1852</t>
  </si>
  <si>
    <t>2070</t>
  </si>
  <si>
    <t>2823</t>
  </si>
  <si>
    <t>2785</t>
  </si>
  <si>
    <t>2734</t>
  </si>
  <si>
    <t>2904</t>
  </si>
  <si>
    <t>3439</t>
  </si>
  <si>
    <t>3674</t>
  </si>
  <si>
    <t>3071</t>
  </si>
  <si>
    <t>1243</t>
  </si>
  <si>
    <t>2550</t>
  </si>
  <si>
    <t>3567</t>
  </si>
  <si>
    <t>2619</t>
  </si>
  <si>
    <t>3672</t>
  </si>
  <si>
    <t>2116</t>
  </si>
  <si>
    <t>1903</t>
  </si>
  <si>
    <t>1844</t>
  </si>
  <si>
    <t>4957</t>
  </si>
  <si>
    <t>4958</t>
  </si>
  <si>
    <t>5555</t>
  </si>
  <si>
    <t>6558</t>
  </si>
  <si>
    <t>6566</t>
  </si>
  <si>
    <t>150 NORTE DEL LICEO DEL SUR</t>
  </si>
  <si>
    <t>SAN FRANCISCO DE DOS RIOS</t>
  </si>
  <si>
    <t>J.N. MIGUEL OBREGON LIZANO</t>
  </si>
  <si>
    <t>J.N. JOSE RAFAEL ARAYA ROJAS</t>
  </si>
  <si>
    <t>J.N. JUAN ENRIQUE PESTALOZZI</t>
  </si>
  <si>
    <t>LIGIA NOGUERA ARGUEDAS</t>
  </si>
  <si>
    <t>J.N. FLORA CHACON CORDOBA</t>
  </si>
  <si>
    <t>J.N. PORFIRIO BRENES CASTRO</t>
  </si>
  <si>
    <t>J.N. CARLOS JOAQUIN PERALTA ECHEVERRIA</t>
  </si>
  <si>
    <t>J.N. JUAN VAZQUEZ DE CORONADO</t>
  </si>
  <si>
    <t>J.N. RICARDO JIMENEZ OREAMUNO</t>
  </si>
  <si>
    <t>COSTADO SUROESTE DEL TEMPLO CATOLICO</t>
  </si>
  <si>
    <t>MARIA LORENA LOPEZ SALAS</t>
  </si>
  <si>
    <t>FRAY CASIANO DE MADRID</t>
  </si>
  <si>
    <t>50 OESTE DE LA PARROQUIA MEDALLA MILAGROSA</t>
  </si>
  <si>
    <t>BARRIO CORDOBA</t>
  </si>
  <si>
    <t>200 E Y 50 N DE LA IGLESIA SANTA EDUVIGES</t>
  </si>
  <si>
    <t>URBANIZACION LAS LILAS</t>
  </si>
  <si>
    <t>CONTIGUO AL ESTADIO MUNICIPAL DE TIBAS</t>
  </si>
  <si>
    <t>DEL PRICE SMART 100 AL OESTE</t>
  </si>
  <si>
    <t>CONTIGUO AL MAG</t>
  </si>
  <si>
    <t>1 KM 27 DE ABRIL FRENTE A PLAZA DE DEPORTES</t>
  </si>
  <si>
    <t>200 SUR DEL PUESTO POLICIAL</t>
  </si>
  <si>
    <t>600 NOROESTE DE RITEVE</t>
  </si>
  <si>
    <t>500 SURESTE DEL PUENTE CAÑAS, VIA CEDES</t>
  </si>
  <si>
    <t>150 NORTE DEL PUENTE PEATONAL PIANO</t>
  </si>
  <si>
    <t>PACIFICA FERNANDEZ OREAMUNO</t>
  </si>
  <si>
    <t>BARRIO LOMAS, SAN MIGUEL DE DESAMPARADOS</t>
  </si>
  <si>
    <t>MAIQUETIA</t>
  </si>
  <si>
    <t>DE LA CARCEL DEL BUEN PASTOR 400 NOROESTE</t>
  </si>
  <si>
    <t>300 ESTE DE LA IGLESIA CATOLICA</t>
  </si>
  <si>
    <t>DR. CALDERON MUÑOZ</t>
  </si>
  <si>
    <t>200 SUR DE LA IGLESIA CATOLICA</t>
  </si>
  <si>
    <t>200 SUROESTE DE PARADA DE BUSES TAPACHULA</t>
  </si>
  <si>
    <t>REPUBLICA FEDERAL DE ALEMANIA</t>
  </si>
  <si>
    <t>SECTOR 2, FRENTE A ABASTECEDOR FABI</t>
  </si>
  <si>
    <t>DIAGONAL AL CEMENTERIO</t>
  </si>
  <si>
    <t>200 ESTE SEL SERVICENTRO RIO CONEJO</t>
  </si>
  <si>
    <t>FRENTE AL TEMPLO DE LA COMUNIDAD</t>
  </si>
  <si>
    <t>ANDREY FUENTES AZOFEIFA</t>
  </si>
  <si>
    <t>COSTADO ESTE PLAZA DE DEPORTES, BUSTAMANTE</t>
  </si>
  <si>
    <t>FRAILES CENTRO DESAMPARADOS</t>
  </si>
  <si>
    <t>FRENTE A BENEFICIADORA SANTA ELENA</t>
  </si>
  <si>
    <t>SAN JUAN SUR CORRALILLO DE CARTAGO</t>
  </si>
  <si>
    <t>200 ESTE DE LA IGLESIA CATOLICA</t>
  </si>
  <si>
    <t>TRANQUERILLA</t>
  </si>
  <si>
    <t>TRANQUERILLAS CENTRO</t>
  </si>
  <si>
    <t>CALLE LAJAS</t>
  </si>
  <si>
    <t>LIMONAL DE ASERRI</t>
  </si>
  <si>
    <t>VUELTA DE JORCO, ASERRI, 2 KM SUR CEMENTERIO</t>
  </si>
  <si>
    <t>BRAULIO ODIO HERRERA</t>
  </si>
  <si>
    <t>BANACHEK GARCIA MUÑOZ</t>
  </si>
  <si>
    <t>5 KM SUR ENTRADA HOTEL VILLA VISTA</t>
  </si>
  <si>
    <t>CONTIGUO AL ESTADIO ST CENTER</t>
  </si>
  <si>
    <t>BARRIO LAS MERCEDES</t>
  </si>
  <si>
    <t>150 SUR DE LA IGLESIA CATOLICA</t>
  </si>
  <si>
    <t>CONTIGUO AL PALACIO MUNICIPAL</t>
  </si>
  <si>
    <t>BAJOS DEL CEDRAL</t>
  </si>
  <si>
    <t>2 KM NORTE DEL BENEFICIO COOPE JORCO RL</t>
  </si>
  <si>
    <t>GUILLERMO MORA DURAN</t>
  </si>
  <si>
    <t>BIJAGUAL CENTRO</t>
  </si>
  <si>
    <t>DETRAS DE LA IGLESIA</t>
  </si>
  <si>
    <t>escuelaalejandrorodriguez@gmail.com</t>
  </si>
  <si>
    <t>DETRAS DE LA PLAZA DEPORTES DE RANCHO REDONDO</t>
  </si>
  <si>
    <t>BERNARDA MORA NARANJO</t>
  </si>
  <si>
    <t>300 OESTE DEL CENTRO COMERCIAL DE GUADALUPE</t>
  </si>
  <si>
    <t>LIZ KELLEM ACOSTA ARAYA</t>
  </si>
  <si>
    <t>FRENTE A LA TERMINAL DE BUSES DE LOS SITIOS</t>
  </si>
  <si>
    <t>DE ABASTECEDOR SUPER CHIN 175 SURESTE</t>
  </si>
  <si>
    <t>CONTIGUO A LA POLICIA DE PROXIMIDAD</t>
  </si>
  <si>
    <t>300 NORESTE DE LA IGLESIA SAN RAFAEL</t>
  </si>
  <si>
    <t>75 NORTE DEL SUPERMERCADO MEGASUPER</t>
  </si>
  <si>
    <t>175 ESTE DEL PALI DE SAN BLAS DE MORAVIA</t>
  </si>
  <si>
    <t>BAJOS DEL JORCO</t>
  </si>
  <si>
    <t>50 OESTE DEL TEMPLO CATOLICO</t>
  </si>
  <si>
    <t>FRENTE A LA ERMITA DE LA ESPERANZA</t>
  </si>
  <si>
    <t>200 OESTE DE LA PLAZA DE DEPORTES LA CRUZ</t>
  </si>
  <si>
    <t>CONTIGUO A LA IGLESIA CATOLICA BAJO LOS CALVO</t>
  </si>
  <si>
    <t>75 OESTE DE LA IGLESIA CATOLICA</t>
  </si>
  <si>
    <t>LAS GRAVILIAS, CANGREJAL DE ACOSTA</t>
  </si>
  <si>
    <t>CEIBA BAJA</t>
  </si>
  <si>
    <t>DEL TEMPLO CATOLICO 50 M OESTE</t>
  </si>
  <si>
    <t>50 ESTE DE LA UNIVERSIDAD FIDELITAS</t>
  </si>
  <si>
    <t>100 OESTE Y 100 NORTE DE LA IGLESIA CATOLICA</t>
  </si>
  <si>
    <t>POZOS PURISCAL, CONTIGUO TEMPLO CATOLICO</t>
  </si>
  <si>
    <t>FLORALIA</t>
  </si>
  <si>
    <t>BAJO LA LEGUA</t>
  </si>
  <si>
    <t>SANTA MARTA, FRENTE AL TEMPLO CATOLICO</t>
  </si>
  <si>
    <t>DETRAS DE LA IGLESIA CATOLICA, ZAPATON</t>
  </si>
  <si>
    <t>FRENTE CANCHA DEPORTES</t>
  </si>
  <si>
    <t>REPUBLICA DE PARAGUAY</t>
  </si>
  <si>
    <t>DIAGONAL AL TEMPLO CATOLICO, DESAMPARADITOS</t>
  </si>
  <si>
    <t>150 SUR DE LA PULPERIA LA ECONOMICA</t>
  </si>
  <si>
    <t>QUITIRRISI</t>
  </si>
  <si>
    <t>400 NOROESTE PLAZA DE DEPORTES</t>
  </si>
  <si>
    <t>100 ESTE DEL TEMPO CATOLICO</t>
  </si>
  <si>
    <t>FILA DE LA MORA</t>
  </si>
  <si>
    <t>COSTADO OESTE DE TEMPLO CATOLICO</t>
  </si>
  <si>
    <t>COSTADO SUR DE LA ERMITA, LOS ALTOS</t>
  </si>
  <si>
    <t>DR. CLODOMIRO PICADO TWIGHT</t>
  </si>
  <si>
    <t>COSTADO OESTE LA PLAZA DEPORTES DE SAN PEDRO</t>
  </si>
  <si>
    <t>100 NORTE DEL SALON COMUNAL LAS DELICIAS</t>
  </si>
  <si>
    <t>JONATHAN DELGADO CALDERON</t>
  </si>
  <si>
    <t>500 NORTE DEL BENEFICIO COOPEAGRI</t>
  </si>
  <si>
    <t>5 KM NORTE DEL LICEO UNESCA</t>
  </si>
  <si>
    <t>2 KM AL NORTE DEL LICEO UNESCO</t>
  </si>
  <si>
    <t>SINAI</t>
  </si>
  <si>
    <t>12 DE MARZO</t>
  </si>
  <si>
    <t>COSTADO SUR IGLESIA CATOLICA DE PEDREGOSO</t>
  </si>
  <si>
    <t>FRENTE AL EBAIS DE SAN RAMON SUR</t>
  </si>
  <si>
    <t>FREDDY MACHADO ARIAS</t>
  </si>
  <si>
    <t>EL BRUJO</t>
  </si>
  <si>
    <t>ROBERTO MORA ELIZONDO</t>
  </si>
  <si>
    <t>40 KM OESTE DE SAN ISIDRO PZ</t>
  </si>
  <si>
    <t>CONTIGUO SODA EL JARDIN</t>
  </si>
  <si>
    <t>50 M OESTE DEL TEMPLO</t>
  </si>
  <si>
    <t>LOMAS DE COCORI</t>
  </si>
  <si>
    <t>150 M OESTE DEL EBAIS</t>
  </si>
  <si>
    <t>CONTIGUO A LA IGLESIA CATOLICA DEL EL PEJE</t>
  </si>
  <si>
    <t>JOSE MARIA CHAVERRI PICADO</t>
  </si>
  <si>
    <t>COSTADO OESTE PLAZA DE DEPORTES DE BAHIA</t>
  </si>
  <si>
    <t>CONTIGUO A LA PLAZA DE DEPORTES DOMINICALITO</t>
  </si>
  <si>
    <t>LA LINDA, GENERAL, PEREZ ZELEDON</t>
  </si>
  <si>
    <t>FRENTE ABASTECEDOR REPUNTA</t>
  </si>
  <si>
    <t>100 M SUR DEL TEMPLO CATOLICO</t>
  </si>
  <si>
    <t>esc.sangerardo@mep.go.cr</t>
  </si>
  <si>
    <t>RUTH VALVERDE MARTINEZ</t>
  </si>
  <si>
    <t>CINTHIA SOTO ARIAS</t>
  </si>
  <si>
    <t>DIAGONAL IGLESIA CATOLICA EL CARMEN</t>
  </si>
  <si>
    <t>1 KM AL SUR RESTAURANTE HAWAI</t>
  </si>
  <si>
    <t>2 KM NORTE DEL A FORTUNA DE SAN PEDRO</t>
  </si>
  <si>
    <t>FRENTE A ABASTECEDOR BLANCO</t>
  </si>
  <si>
    <t>SAN FRANCISCO, CAJON, PEREZ ZELEDON</t>
  </si>
  <si>
    <t>DIAGONAL A SUPER ECONOMICO SAN PEDRO CENTRO</t>
  </si>
  <si>
    <t>2 KM DE LA ESCUELA EL CONVENTO</t>
  </si>
  <si>
    <t>1 KM SUROESTE ABASTECEDOR RODRIGUEZ</t>
  </si>
  <si>
    <t>1 KM NORTE DEL TEMPLO ASAMBLEAS DE DIOS</t>
  </si>
  <si>
    <t>3 KM ESTE DEL GUARDIA RURAL DE SAN PEDRO</t>
  </si>
  <si>
    <t>esc.losreyes@drepz.ed.cr</t>
  </si>
  <si>
    <t>JEANNETTE CHAVES FONSECA</t>
  </si>
  <si>
    <t>FRENTE A LA IGLESIA D SAN JUAN BOSCO PZ</t>
  </si>
  <si>
    <t>SAN RAFAEL DE PLATANARES</t>
  </si>
  <si>
    <t>2 KM SUR CTP PLATANARES</t>
  </si>
  <si>
    <t>BARRIO NUEVO, PEJIBAYE, PEREZ ZELEDON</t>
  </si>
  <si>
    <t>CENTRO CHINA KICHA</t>
  </si>
  <si>
    <t>CONTIGUO A GASOLINERA MONTEZUMA, PEJIBAYE</t>
  </si>
  <si>
    <t>25 KM AL SUROESTE DEL CENTRO DE BUENOS AIRES</t>
  </si>
  <si>
    <t>CEIBO CENTRO</t>
  </si>
  <si>
    <t>PARAISO DE BUENOS AIRES</t>
  </si>
  <si>
    <t>PUENTE DE SALITRE</t>
  </si>
  <si>
    <t>MARVIN RODNEY MAYORGA ACOSTA</t>
  </si>
  <si>
    <t>14 NORESTE DEL CENTRO DE BUENOS AIRES</t>
  </si>
  <si>
    <t>FRENTE A PLAZA DE DEPORTES DE SANTA EDUVIGES</t>
  </si>
  <si>
    <t>COSTADO SUR DEL PARQUE DE BUENOS AIRES</t>
  </si>
  <si>
    <t>EL PEJE DE VOLCAN</t>
  </si>
  <si>
    <t>COSTADO NORTE DE LA PLAZA DE FUTBOL DE VOLCAN</t>
  </si>
  <si>
    <t>6 KM AL NORTE DE SANTA MARTA</t>
  </si>
  <si>
    <t>5 KM AL NORTE DE SANTA MARTA</t>
  </si>
  <si>
    <t>25 KM OESTE DE BUENOS AIRES</t>
  </si>
  <si>
    <t>VERGEL DE BORUCA, BUENOS AIRES, PUNTARENAS</t>
  </si>
  <si>
    <t>ALTO CARONA</t>
  </si>
  <si>
    <t>CONTIGUO A LA CANCHA DE FUTBOL DE SABALO</t>
  </si>
  <si>
    <t>5 KM ESTE DEL ESTADIO ALEJANDRO MORERA</t>
  </si>
  <si>
    <t>FRENTE AL TEMPLO CATOLICO, CARRIZAL ALAJUELA</t>
  </si>
  <si>
    <t>1 KM NORESTE DEL ESTADIO ALEJANDRO MORERA S</t>
  </si>
  <si>
    <t>MANUEL FRANCISCO CARRILLO SABORIO</t>
  </si>
  <si>
    <t>COSTADO ESTE DE LA CRUZ ROJA COSTARRICENSE</t>
  </si>
  <si>
    <t>4 KM NOROESTE PLAZA DEPORTES DESAMPARADOS</t>
  </si>
  <si>
    <t>RAFAEL ALBERTO LUNA HERRERA</t>
  </si>
  <si>
    <t>1 KM OESTE DEL PUENTE DE ITIQUIS</t>
  </si>
  <si>
    <t>DETRAS DE LA IGLESIA CATOLICA DE SAN ISIDRO</t>
  </si>
  <si>
    <t>COSTADO NORTE PLAZA DE DEPORTES SABANILLA</t>
  </si>
  <si>
    <t>LUIS FELIPE GONZALEZ FLORES</t>
  </si>
  <si>
    <t>COSTADO ESTE DE LA IGLESIA LAS VUELTAS</t>
  </si>
  <si>
    <t>FRENTE A HACIENDA LOS REYES</t>
  </si>
  <si>
    <t>FRENTE A LA IGLESIA CATOLICA GUACIMA</t>
  </si>
  <si>
    <t>300 SUR ARROCERA CR Y 175 SE MONUMENTO PACTO</t>
  </si>
  <si>
    <t>250 SURESTE DE LA PLAZA DE DEPORTES</t>
  </si>
  <si>
    <t>JESUS MAGDALENO VARGAS AGUILAR</t>
  </si>
  <si>
    <t>DR. ADOLFO JIMENEZ DE LA GUARDIA</t>
  </si>
  <si>
    <t>FRENTE A LA PLAZA DE FUTBOL, LA GARITA</t>
  </si>
  <si>
    <t>AMANCIO CORDOBA SOTO</t>
  </si>
  <si>
    <t>CONTIGUO A LA PLAZA DE DEPORTES SJ ALAJUELA</t>
  </si>
  <si>
    <t>GENERAL JOSE DE SAN MARTIN</t>
  </si>
  <si>
    <t>CONTIGUO AL ABASTECEDOR SIQUIARES, TURRUCARES</t>
  </si>
  <si>
    <t>COSTADO SUR TEMPLO CATOLICO ALTOS DE PERALTA</t>
  </si>
  <si>
    <t>JOSE MANUEL PERALTA QUESADA</t>
  </si>
  <si>
    <t>CONTIGUO AL SALON COMUNAL, SAN MIGUEL CENTRO</t>
  </si>
  <si>
    <t>FRENTE AL EBAIS DE RINCON DE SALAS</t>
  </si>
  <si>
    <t>MARIA TERESA OBREGON LORIA</t>
  </si>
  <si>
    <t>COSTADO NORTE DEL GIMNASIO MUNICIPAL</t>
  </si>
  <si>
    <t>2 KM NORTE DEL TEMPLO CATOLICO DE SAN RAFAEL</t>
  </si>
  <si>
    <t>SANTA GERTRUDIS SUR DE GRECIA</t>
  </si>
  <si>
    <t>MONSEÑOR DELFIN QUESADA CASTRO</t>
  </si>
  <si>
    <t>WILFREDO RODRIGUEZ GOMEZ</t>
  </si>
  <si>
    <t>CONTIGUO AL TEMPLO CATOLICO DE SAN JUAN NORTE</t>
  </si>
  <si>
    <t>SANTA GERTRUDIS NORTE</t>
  </si>
  <si>
    <t>CHIMALATE</t>
  </si>
  <si>
    <t>COSTADO OESTE DE LA CHICHARRONERA DE DESMONTE</t>
  </si>
  <si>
    <t>ANABEL ROSALES CASTRO</t>
  </si>
  <si>
    <t>MIGUEL RODRIGUEZ VILLARREAL</t>
  </si>
  <si>
    <t>COSTADO NOROESTE DE LA PLAZA DE DEPORTES</t>
  </si>
  <si>
    <t>FRENTE A LA PLAZA DEPORTES EL LABRADOR</t>
  </si>
  <si>
    <t>LAS PARCELAS DEL I.T.C.O.</t>
  </si>
  <si>
    <t>escuelaquebradamarilla@gmail.com</t>
  </si>
  <si>
    <t>COSTADO SUR DEL PARQUE SAN MATEO ALAJUELA</t>
  </si>
  <si>
    <t>75 NORTE ABASTECEDOR SANTA TERESITA</t>
  </si>
  <si>
    <t>KATTIA MARIA CAMACHO ACOSTA</t>
  </si>
  <si>
    <t>TRANQUILINO VIQUEZ RODRIGUEZ</t>
  </si>
  <si>
    <t>FRENTE A LA ERMITA DE BARRIO MERCEDES, ATENAS</t>
  </si>
  <si>
    <t>MONSEÑOR SANABRIA MARTINEZ</t>
  </si>
  <si>
    <t>FRENTE A LA PLAZA DE TOROS</t>
  </si>
  <si>
    <t>FRENTE A MINISUPER SANTA EULALIA</t>
  </si>
  <si>
    <t>KATTIA ARAYA ANGULO</t>
  </si>
  <si>
    <t>FRENTE A LA ANTIGUA ESTACION DEL FERROCARRIL</t>
  </si>
  <si>
    <t>MONSEÑOR CLODOVEO HIDALGO SOLANO</t>
  </si>
  <si>
    <t>FRENTE A LA ERMITA DE SANTIAGO</t>
  </si>
  <si>
    <t>FRANCISCO JOSE ORLICH BOLMARCICH</t>
  </si>
  <si>
    <t>PIEDADES NORESTE</t>
  </si>
  <si>
    <t>CENTRO BAJO ZUÑIGA</t>
  </si>
  <si>
    <t>22 KM AL NORTE DE BOCA ARENAL</t>
  </si>
  <si>
    <t>BAJO MATAMOROS</t>
  </si>
  <si>
    <t>LOS ANGELES, BOLIVAR GRECIA</t>
  </si>
  <si>
    <t>COSTADO SUR PLAZA DE DEPORTES CALLE SN MIGUEL</t>
  </si>
  <si>
    <t>JUDAS TADEO CORRALES SAENZ</t>
  </si>
  <si>
    <t>CONTIGUO A LA PLAZA DE DEPORTES LA COCALECA</t>
  </si>
  <si>
    <t>ALCIDES LEAL MORA</t>
  </si>
  <si>
    <t>VIRGINIA RODRIGUEZ CHAVES</t>
  </si>
  <si>
    <t>SAN ANTONIO NORTE</t>
  </si>
  <si>
    <t>FRENTE AL EBAIS PALMIRA, ZARCERO</t>
  </si>
  <si>
    <t>COLONIA I.D.A. ANATERI</t>
  </si>
  <si>
    <t>COLONIA ANATERI</t>
  </si>
  <si>
    <t>CONTIGUO A PLAZA DE DEPORTES, COLONIA ANATERI</t>
  </si>
  <si>
    <t>CENTRO CARIBLANCO SARAPIQUI</t>
  </si>
  <si>
    <t>100 AL SUR DEL TEMPLO CATOLICO</t>
  </si>
  <si>
    <t>COSTADO NORTE DE LA CRUZ ROJA DE RIO CUARTO</t>
  </si>
  <si>
    <t>COSTADO SUR DE LA CASA PARROQUIAL VENECIA</t>
  </si>
  <si>
    <t>JOSE MIGUEL BALTODANO ROJAS</t>
  </si>
  <si>
    <t>100 SUR 100 ESTE DE LA IGLESIA CATOLICA</t>
  </si>
  <si>
    <t>LIDIETTE MARIA LEON CHAVES</t>
  </si>
  <si>
    <t>100 SUR DE LA PLAZA DE DEPORTES</t>
  </si>
  <si>
    <t>AL COSTADO NORESTE DEL SALON COMUNAL</t>
  </si>
  <si>
    <t>CARMEN LIDIA CASTRO RODRIGUEZ</t>
  </si>
  <si>
    <t>150 AL ESTE DEL TEMPLO CATOLICO</t>
  </si>
  <si>
    <t>200 AL ESTE DE LA CANASTA BASICA</t>
  </si>
  <si>
    <t>25 AL SUR DEL TEMPLO CATOLICO</t>
  </si>
  <si>
    <t>MARTHA EUGENIA ANGULO VARELA</t>
  </si>
  <si>
    <t>FRENTE AL SALON COMUNAL DE SAN GERARDO</t>
  </si>
  <si>
    <t>FRENTE A LA IGLESIA CATOLICA DE SAN JUAN</t>
  </si>
  <si>
    <t>100 AL SUR DEL SALON COMUNAL DE SAN MARTIN</t>
  </si>
  <si>
    <t>COSTADO OESTE DE LAS OFICINAS DE COOPELESCA</t>
  </si>
  <si>
    <t>CENTRO LINDA VISTA DE LA TESALIA</t>
  </si>
  <si>
    <t>FRENTE AL SEMAFORO</t>
  </si>
  <si>
    <t>OLGA MARTA ROJAS ROJAS</t>
  </si>
  <si>
    <t>100 AL OESTE DEL TEMPLO CATOLICO SAN VICENTE</t>
  </si>
  <si>
    <t>FRENTE AL TEMPLO CATOLICO DE CERRO CORTES</t>
  </si>
  <si>
    <t>50 NORTE Y 25 OESTE DE TEMPLO CATOLICO</t>
  </si>
  <si>
    <t>FRENTE A LA IGLESIA DE CONCEPCION</t>
  </si>
  <si>
    <t>25 AL NORTE DEL TEMPLO CATOLICO</t>
  </si>
  <si>
    <t>MARIA AUXILIADORA RAMIREZ G.</t>
  </si>
  <si>
    <t>COSTADO NORTE DEL SALON COMUNAL DE PALMERA</t>
  </si>
  <si>
    <t>800 OESTE DE LA FINCA FLOR Y FAUNA</t>
  </si>
  <si>
    <t>200 ESTE DEL TEMPLO CATOLICO</t>
  </si>
  <si>
    <t>FRENTE A LA IGLESIA DE LAS DELICIAS</t>
  </si>
  <si>
    <t>100 AL NORTE DE EBAIS ALTAMIRA</t>
  </si>
  <si>
    <t>I.D.A. LOS LAGOS</t>
  </si>
  <si>
    <t>CONTIGUO AL SALON COMEDOR COMUNAL</t>
  </si>
  <si>
    <t>SAN JUAN PANGOLA</t>
  </si>
  <si>
    <t>DETRAS DE LA PULPERIA LUPITA</t>
  </si>
  <si>
    <t>300 AL NORTE DE LA PLAZA DE DEPORTES</t>
  </si>
  <si>
    <t>OSCAR RULAMAN SALAS</t>
  </si>
  <si>
    <t>CINTHIA MENDEZ GAMBOA</t>
  </si>
  <si>
    <t>ASENTAMIENTO MORERA VEGA</t>
  </si>
  <si>
    <t>CONTIGUO AL SALON COMUNAL DE SANTA RITA</t>
  </si>
  <si>
    <t>2 KM OESTE DEL BANCO NACIONAL DE PITAL</t>
  </si>
  <si>
    <t>150 AL NORTE DEL TEMPLO CATOLICO</t>
  </si>
  <si>
    <t>COSTADO NORTE DEL ALMACEN EL COLONO</t>
  </si>
  <si>
    <t>DIAGONAL AL BANCO POPULAR DE LA FORTUNA</t>
  </si>
  <si>
    <t>150 OESTE DE LA PARROQUIA BOCA DE ARENAL</t>
  </si>
  <si>
    <t>GIOVANNI LOPEZ RUGAMA</t>
  </si>
  <si>
    <t>5 KM ESTE DE LA BOMBA DE BUENOS AIRES POCOSOL</t>
  </si>
  <si>
    <t>75 NORTE DE LA PLAZA DE DEPORTES</t>
  </si>
  <si>
    <t>LISANDRO VASQUEZ GRANADOS</t>
  </si>
  <si>
    <t>10 KM DE BUENOS AIRES DE POCOSOL</t>
  </si>
  <si>
    <t>3 KM ESTE DE LA ENTRADA DE KOPPER, CUTRIS</t>
  </si>
  <si>
    <t>FRENTE AL LICEO RURAL LA GUARIA DE POCOSOL</t>
  </si>
  <si>
    <t>COSTADO NORTE DEL PARQUE DE SANTA ROSA</t>
  </si>
  <si>
    <t>50 NORTE DE LA IGLESIA CATOLICA</t>
  </si>
  <si>
    <t>EVELYN CORRALES ACUÑA</t>
  </si>
  <si>
    <t>5 KM OESTE DE LA ENTRADA A SANTA CECILIA</t>
  </si>
  <si>
    <t>FRENTE A ABASTECEDOR EL CENTRO EN VARACRUZ</t>
  </si>
  <si>
    <t>75 SUR DEL EBAIS DE MEDIO QUESO</t>
  </si>
  <si>
    <t>ENTRADA ASENTAMIENTO IDA LA ESPAÑOLITA</t>
  </si>
  <si>
    <t>FRENTE AL EBAIS DE SAN JORGE DE LOS CHILES</t>
  </si>
  <si>
    <t>3 KM AL ESTE DE PAVON</t>
  </si>
  <si>
    <t>100 AL SUR DE LA PLAZA DE DEPORTES COMUNAL</t>
  </si>
  <si>
    <t>25 M AL ESTE DEL EBAIS LA CABANGA</t>
  </si>
  <si>
    <t>DIAGONAL AL LA IGLESIA CATOLICA</t>
  </si>
  <si>
    <t>VEGAS DEL IMPERIO</t>
  </si>
  <si>
    <t>TRECE DE NOVIEMBRE</t>
  </si>
  <si>
    <t>LA TORRE</t>
  </si>
  <si>
    <t>1 KM AL NORTE DE LAS TORRES DEL ICE</t>
  </si>
  <si>
    <t>FRENTE A OFICINAS CENTRALES DE CASAS VERDES</t>
  </si>
  <si>
    <t>3 KM SUROESTE DE LA SUPERVISION DE MONTERREY</t>
  </si>
  <si>
    <t>FRENTE AL EBAIS SAN JERONIMO</t>
  </si>
  <si>
    <t>DETRAS DE LA BOMBA LA GUARIA EL EMPALME</t>
  </si>
  <si>
    <t>COSTADO OESTE DE LA ERMITA</t>
  </si>
  <si>
    <t>OLMAN VINDAS VARGAS</t>
  </si>
  <si>
    <t>FRENTE BAZAR Y TIENDA ARCO IRIS, LLANO BONITO</t>
  </si>
  <si>
    <t>50 NOROESTE DEL CEMENTERIO LLANO BONITO</t>
  </si>
  <si>
    <t>I KM AL NOROESTE DE COOPELLANOBONITO</t>
  </si>
  <si>
    <t>PARQUE CENTRAL DE CARTAGO 800 NORTE</t>
  </si>
  <si>
    <t>FRENTE AL TEMPLO CATOLICO DE BERMEJO</t>
  </si>
  <si>
    <t>COSTADO SUR DEL TEMPLO CATOLICO DE CORIS</t>
  </si>
  <si>
    <t>100 ESTE Y 50 SUR DE TEMPLO CATOLICO</t>
  </si>
  <si>
    <t>COSTADO SUR DEL CEN-CINAE DE SAN ANTONIO</t>
  </si>
  <si>
    <t>COSTADO ESTE DE LA PLAZA DE DEPORTES, LA LIMA</t>
  </si>
  <si>
    <t>SAN CRIST0BAL NORTE</t>
  </si>
  <si>
    <t>3 KM AL SUR OESTE DE CASA MATA</t>
  </si>
  <si>
    <t>JOSE JOAQUIN PERALTA ESQUIVEL</t>
  </si>
  <si>
    <t>1 KM SUROESTE DEL CRUCE DE LA CARRETERA INTER</t>
  </si>
  <si>
    <t>COSTADO OESTE DE LA CATOLICA DE LA ESTRELLA</t>
  </si>
  <si>
    <t>BARRANCAS -PURIRES</t>
  </si>
  <si>
    <t>FRENTE A JARDINERIA LINDA VISTA</t>
  </si>
  <si>
    <t>BARRIO NUEVO FRENTE A LA PLAZA DE DEPORTES</t>
  </si>
  <si>
    <t>6 KM NORTE DEL CTP DE PACAYAS</t>
  </si>
  <si>
    <t>1 KM NOROESTE DEL CEMENTERIO</t>
  </si>
  <si>
    <t>100 NORTE DE LA IGLESIA</t>
  </si>
  <si>
    <t>3 KM NORTE DEL CTP DE PACAYAS</t>
  </si>
  <si>
    <t>PBRO. JUAN DE DIOS TREJOS</t>
  </si>
  <si>
    <t>FRENTE AL PALACIO MUNICIPAL DE ALVARADO</t>
  </si>
  <si>
    <t>1 KM ESTE DEL PALI LOS ANGELES</t>
  </si>
  <si>
    <t>GUILLERMO RODRIGUEZ AGUILAR</t>
  </si>
  <si>
    <t>400 SUR DEL TEMPLO CATOLICO</t>
  </si>
  <si>
    <t>DIAGONAL A LA IGLESIA CATOLICA DE LOAIZA</t>
  </si>
  <si>
    <t>JUAN EVANGELISTA SOJO CARTIN</t>
  </si>
  <si>
    <t>1 KM AL ESTE DEL CENTRO DE CACHI</t>
  </si>
  <si>
    <t>200 ESTE DEL EBAIS</t>
  </si>
  <si>
    <t>300 NORTE PUENTE DE PALOMO</t>
  </si>
  <si>
    <t>LAS MESAS DE PARAISO DE CARTAGO</t>
  </si>
  <si>
    <t>FELIPE ALVARADO ECHANDI</t>
  </si>
  <si>
    <t>PUENTE NEGRO</t>
  </si>
  <si>
    <t>1 KM SUR DE LA PLAZA DE DEPORTES DE SAN DIEGO</t>
  </si>
  <si>
    <t>400 NORTE DE LA IGLESIA CATOLICA EL CARMEN</t>
  </si>
  <si>
    <t>25 ESTE DE LA IGLESIA CATOLICA DE SANTIAGO</t>
  </si>
  <si>
    <t>EL FIERRO</t>
  </si>
  <si>
    <t>FINCA DEL MAG, URBANIZACION ENTEBEE</t>
  </si>
  <si>
    <t>MARIA AMELIA MONTEALEGRE</t>
  </si>
  <si>
    <t>1 KM AL NORTE DE PRAXAIR</t>
  </si>
  <si>
    <t>CAROLINA BELLELLI</t>
  </si>
  <si>
    <t>FRENTE A LA CAPILLA CATOLICA</t>
  </si>
  <si>
    <t>50 ESTE DEL TEMPLO CATOLICO SAN DIEGO</t>
  </si>
  <si>
    <t>FRENTE A LA IGLESIA INMACULADA CONCEPCION</t>
  </si>
  <si>
    <t>HUMBERTO JIMENEZ ROJAS</t>
  </si>
  <si>
    <t>EL HUMO PEJIBAYE DE JIMENEZ</t>
  </si>
  <si>
    <t>1 KM ESTE DEL RESTAURANTE EL CLON</t>
  </si>
  <si>
    <t>COSTADO SUR PLAZA DE DEPORTES, LONDRES</t>
  </si>
  <si>
    <t>100 OESTE DEL TRAPICHE LAS VUELTAS</t>
  </si>
  <si>
    <t>DR. JOSE MARIA CASTRO MADRIZ</t>
  </si>
  <si>
    <t>SAN MIGUEL, TUCURRIQUE 100 M NORTE DEL ICE</t>
  </si>
  <si>
    <t>FRENTE SEMAFORO PEATONAL</t>
  </si>
  <si>
    <t>300 OESTE SALON MON RIO</t>
  </si>
  <si>
    <t>DE IGLESIA CATOLICA 250 SUR</t>
  </si>
  <si>
    <t>100 NORTE DEL BALNEARIO LAS AMERICAS</t>
  </si>
  <si>
    <t>100 NORTE HOGAR DE ANCIANOS SAN BUENAVENTURA</t>
  </si>
  <si>
    <t>escueladesion.nds@gmail.com</t>
  </si>
  <si>
    <t>IGLESIA EVAGELICA 150 OESTE</t>
  </si>
  <si>
    <t>200 NORTE, 175 OESTE ESTACION BOMBEROS</t>
  </si>
  <si>
    <t>DR. VALERIANO FERNANDEZ FERRAZ</t>
  </si>
  <si>
    <t>3 KM NORTE HOGAR DE ANCIANOS DE TURRIALBA</t>
  </si>
  <si>
    <t>400 ESTE PLAZA DEPORTES</t>
  </si>
  <si>
    <t>200 SUR ASERRADERO TOMAFE</t>
  </si>
  <si>
    <t>900 SUR DEL PUENTE DE LA SELVA</t>
  </si>
  <si>
    <t>200 NORTE DE ESCUELA CANADA</t>
  </si>
  <si>
    <t>300 ESTE DEL MINI SUPER BARATO</t>
  </si>
  <si>
    <t>150 ESTE DE LA PLAZA PUBLICA DE MOLLEJONES</t>
  </si>
  <si>
    <t>250 ESTE DE LA ESCUELA VIEJA</t>
  </si>
  <si>
    <t>COSTADO NOROESTE DE PLAZA DEPORTES</t>
  </si>
  <si>
    <t>JAKUI</t>
  </si>
  <si>
    <t>FRENTE A PLAZA DEPORTES</t>
  </si>
  <si>
    <t>100 OESTE DELEGACION DE POLICIA</t>
  </si>
  <si>
    <t>300 SUR DE LA PARROQUIA INMACULADA</t>
  </si>
  <si>
    <t>GRAN SAMARIA</t>
  </si>
  <si>
    <t>IMAS DE ULLOA</t>
  </si>
  <si>
    <t>RESIDENCIAL LOS LAGOS</t>
  </si>
  <si>
    <t>800 OESTE DE LA IGLESIA CATOLICA</t>
  </si>
  <si>
    <t>FRENTE AL TEMPLO CATOLICO DETRAS DE LA PLAZA</t>
  </si>
  <si>
    <t>ILEANA MARCELA SOLANO LOAIZA</t>
  </si>
  <si>
    <t>CHAHUITES</t>
  </si>
  <si>
    <t>DE TICO FRUT 2 KM AL OESTE Y 300 NORTE</t>
  </si>
  <si>
    <t>25 SUR DEL TEMPLO CATOLICO</t>
  </si>
  <si>
    <t>BARRIO SANTIAGO</t>
  </si>
  <si>
    <t>3 KM AL NORTE DE LA IGLESIA DE SAN JOSECITO</t>
  </si>
  <si>
    <t>700 NORTE Y 900 OESTE DE LA PLAZA</t>
  </si>
  <si>
    <t>JOAQUIN CAMACHO ULATE</t>
  </si>
  <si>
    <t>DEL PARQUE DE SAN RAFAEL 3 KM AL NORTE</t>
  </si>
  <si>
    <t>Esc.Barrio.del.Socorro@mep.go.cr</t>
  </si>
  <si>
    <t>FRENTE A LA IGLESIA CATOLICA EL CARMEN</t>
  </si>
  <si>
    <t>COSTADO NORTE DE PLAZA DE DEPORTES</t>
  </si>
  <si>
    <t>COSTADO ESTE DE LA IGLESIA SANTA CECILIA</t>
  </si>
  <si>
    <t>CONTIGUO AL HOTEL BOUGAINVILLEA</t>
  </si>
  <si>
    <t>FRENTE A LA PLAZA PUBLICA DE PUEBLO NUEVO</t>
  </si>
  <si>
    <t>DE HACIENDA PAZO AZUL 7 KM AL SUR</t>
  </si>
  <si>
    <t>MARIBEL CASTRO CAMPOS</t>
  </si>
  <si>
    <t>SAN VICENTE, CONTIGUO A PLAZA DE DEPORTES</t>
  </si>
  <si>
    <t>MA.DE LOS ANG.MELENDEZ MONTERO</t>
  </si>
  <si>
    <t>JOSE MANUEL CAMPOS TORRES</t>
  </si>
  <si>
    <t>JACQUELINE RUIZ ROSALES</t>
  </si>
  <si>
    <t>EN TICARI 150 M ESTE DE LA PLAZA DE DEPORTES</t>
  </si>
  <si>
    <t>I.D.A. LA PAZ</t>
  </si>
  <si>
    <t>EL MORTERO</t>
  </si>
  <si>
    <t>FRENTE A LA PLAZA DEL MORTERO</t>
  </si>
  <si>
    <t>CONTIGUO AL TEMPLO CATOLICO NAZARETH</t>
  </si>
  <si>
    <t>FRENTE A LA PLAZA DE FINCA DOS</t>
  </si>
  <si>
    <t>LA FLAMINIA</t>
  </si>
  <si>
    <t>COSTADO ESTE PLAZA DE DEPORTES</t>
  </si>
  <si>
    <t>HUETARES</t>
  </si>
  <si>
    <t>1 KM AL E DE LA ENTRADA PRINCIPAL A HUETARES</t>
  </si>
  <si>
    <t>EL TIGRE DE HORQUETAS</t>
  </si>
  <si>
    <t>RIO FRIO FINCA DIEZ</t>
  </si>
  <si>
    <t>RIO FRIO FINCA 3, CONTIGUO AL SALON MULTIUSO</t>
  </si>
  <si>
    <t>100 M SUR DE LA IGLESIA CATOLICA</t>
  </si>
  <si>
    <t>LOS CARTAGOS NORTE</t>
  </si>
  <si>
    <t>LOS CARTAGOS NORTE SAN JOSE DE UPALA</t>
  </si>
  <si>
    <t>RIO NEGRO DE AGUAS CLARAS</t>
  </si>
  <si>
    <t>DEL SALON COMUNAL 100 M ESTE</t>
  </si>
  <si>
    <t>MANUEL ANGEL ORTIZ OBANDO</t>
  </si>
  <si>
    <t>COLONIA GIL TABLADA</t>
  </si>
  <si>
    <t>SANTA ELENA, SANTA CECILIA, LA CRUZ</t>
  </si>
  <si>
    <t>LA CRUZ CENTRO</t>
  </si>
  <si>
    <t>100 M AL OESTE DE LA PLAZA PUBLICA</t>
  </si>
  <si>
    <t>15 KM NORTE Y 1 KM ESTE DE LA CRUZ CENTRO</t>
  </si>
  <si>
    <t>DE LA CRUZ CENTRO, 6 KM NORTE</t>
  </si>
  <si>
    <t>CENTRO DEL GAVILAN</t>
  </si>
  <si>
    <t>15 KM NORTE Y 7 KM ESTE DE LA CRUZ</t>
  </si>
  <si>
    <t>EL ENCANTO DOS RIOS DE UPALA</t>
  </si>
  <si>
    <t>JUNTAS DE CAOBA</t>
  </si>
  <si>
    <t>KATTIA MARIA VILLEGAS CRUZ</t>
  </si>
  <si>
    <t>DE LA PARADA DE BUSES 500 NORTE</t>
  </si>
  <si>
    <t>ENTRADA A SONZAPOTE 6 KM AL ESTE</t>
  </si>
  <si>
    <t>LABORATORIO JOHN FITGERALD KENNEDY</t>
  </si>
  <si>
    <t>NOYLE SANDOVAL CASTILLO</t>
  </si>
  <si>
    <t>DE LA IGLESIA CATOLICA 50 NORTE</t>
  </si>
  <si>
    <t>GENERAL TOMAS GUARDIA GUTIERREZ</t>
  </si>
  <si>
    <t>escuelapijije@gmail.com</t>
  </si>
  <si>
    <t>PUESTO CONTROL POLICIA 400 SUR</t>
  </si>
  <si>
    <t>FREDDY GUADAMUZ ROSALES</t>
  </si>
  <si>
    <t>7 KM ESTE CENTRO BAGACES</t>
  </si>
  <si>
    <t>LAS CASITAS DE NICOYA</t>
  </si>
  <si>
    <t>NAMBI CENTRO</t>
  </si>
  <si>
    <t>COSTADO ESTE DE LA IGLESIA</t>
  </si>
  <si>
    <t>100 NORTE Y 75 ESTE DEL AUTOBANCO</t>
  </si>
  <si>
    <t>FRANCISCA SANCHEZ CRUZ</t>
  </si>
  <si>
    <t>ANA CECILIA LOPEZ LOPEZ</t>
  </si>
  <si>
    <t>FRENTE AL SALON COMUNAL CURIME</t>
  </si>
  <si>
    <t>FRENTE A PLAZA DEL DEPORTE</t>
  </si>
  <si>
    <t>JERRY CORTES CARRERA</t>
  </si>
  <si>
    <t>JULIO GRIJALBA VILLAREAL</t>
  </si>
  <si>
    <t>CABALLITO DE NICOYA</t>
  </si>
  <si>
    <t>escuelahuacas@gmail.com</t>
  </si>
  <si>
    <t>CARRETERA A SAMARA</t>
  </si>
  <si>
    <t>FINCA CANFIN</t>
  </si>
  <si>
    <t>CONTIGUO AL SUPER CANFIN</t>
  </si>
  <si>
    <t>FRENTE A LA PLAZA DE DEPORTES, EL TORITO</t>
  </si>
  <si>
    <t>LAS DELICIAS DE GARZA</t>
  </si>
  <si>
    <t>200 NORTE DE LA PULPERIA EL CRUCE</t>
  </si>
  <si>
    <t>COLONIA</t>
  </si>
  <si>
    <t>PAVONES CENTRO</t>
  </si>
  <si>
    <t>COSTADO SUR DE LA PLAZA DE FUTBOL LOS ANGELES</t>
  </si>
  <si>
    <t>JEANETTE SUAREZ DELGADO</t>
  </si>
  <si>
    <t>7 KM OESTE DE SANTA CRUZ</t>
  </si>
  <si>
    <t>COSTADO OESTE DE PLAZA DE DEPORTES</t>
  </si>
  <si>
    <t>5 KM AL ESTE DE SANTA BARBARA</t>
  </si>
  <si>
    <t>DIAGONAL A TROPIGAS, BARRIO LIMON</t>
  </si>
  <si>
    <t>FRENTE A LA PLAZA DE DEPORTES FLORIDA</t>
  </si>
  <si>
    <t>JEANNETH CANTILLO CANTILLO</t>
  </si>
  <si>
    <t>escuelatrapiche02@gmail.com</t>
  </si>
  <si>
    <t>FRENTE A LA PLAZA DEPORTES, PLAYA BRASILITO</t>
  </si>
  <si>
    <t>COSTADO ESTE DE LA PLAZA DE PORTEGOLPE</t>
  </si>
  <si>
    <t>ELIA Mª. ANGULO MARCHENA</t>
  </si>
  <si>
    <t>PLAZA DEPORTES VIEJA EN SANTA ROSA</t>
  </si>
  <si>
    <t>FRENTE PLAZA DEPORTES EL LLANO</t>
  </si>
  <si>
    <t>jeannette.huertas.lopez@mep.go.cr</t>
  </si>
  <si>
    <t>COSTADO NORTE PLAZA DE DEPORTES</t>
  </si>
  <si>
    <t>CONTIGUO A PULPERIA VIRGEN DE LOS ANGELES</t>
  </si>
  <si>
    <t>PLAYAS DEL COCO</t>
  </si>
  <si>
    <t>FRENTE A IGLESIA EVANGELICA CASTILLA DE ORO</t>
  </si>
  <si>
    <t>PLAYA PANAMA, CARRILLO</t>
  </si>
  <si>
    <t>25 M DE LA IGLESIA CATOLICA</t>
  </si>
  <si>
    <t>HANMETH VILLALOBOS MURILLO</t>
  </si>
  <si>
    <t>2 KM SUR CARRETERA A CANAS</t>
  </si>
  <si>
    <t>LLANO AZUL UPALA ALAJUELA</t>
  </si>
  <si>
    <t>DE LA PLANTA DEL ICE EN UPALA 2 KM NORTE</t>
  </si>
  <si>
    <t>50 AL OESTE DE LA IGLESIA CATOLICA EL PROGRES</t>
  </si>
  <si>
    <t>GEOCONDA CORTEZ CHAVEZ</t>
  </si>
  <si>
    <t>2 KM OESTE DE LA ENTRADA DEL CACHETE</t>
  </si>
  <si>
    <t>VILLA NUEVA DE SAN JOSE DE UPALA</t>
  </si>
  <si>
    <t>FRENTE AL PUESTO GUARDIA RURAL</t>
  </si>
  <si>
    <t>08 KM DE UPALA CENTRO</t>
  </si>
  <si>
    <t>DE LA IGLESIA CATOLICA 800 M AL NORTE</t>
  </si>
  <si>
    <t>RAFAEL ANGEL SANCHEZ ARRIETA</t>
  </si>
  <si>
    <t>MEXICO EN LAS DELICIAS DE UPALA</t>
  </si>
  <si>
    <t>150 M ESTE DE SUPER LA FAMILIA</t>
  </si>
  <si>
    <t>FRENTE SALON COMUNAL LAS PAVAS</t>
  </si>
  <si>
    <t>500 M DEL RIO LA LAGARTERA</t>
  </si>
  <si>
    <t>CUATRO CRUCES CENTRO</t>
  </si>
  <si>
    <t>LUIS FERNANDO GUADAMUZ GUEVARA</t>
  </si>
  <si>
    <t>BARRIO EL HOTEL CAÑAS CENTRO</t>
  </si>
  <si>
    <t>200 ESTE DEL SALON INGENIO TABOGA</t>
  </si>
  <si>
    <t>FRENTE A LA GASOLINERA GRAN PARQUEO</t>
  </si>
  <si>
    <t>200 OESTE DE LA PLAZA DE TOROS CHOROTEGA</t>
  </si>
  <si>
    <t>75 ESTE DEL BAR EL PORVENIR</t>
  </si>
  <si>
    <t>150 M SUR DE LA IGLESIA CATOLICA</t>
  </si>
  <si>
    <t>50 NORTE DE LA INTERSECCION A COLORADO</t>
  </si>
  <si>
    <t>3 KM NOROESTE DEL PARQUE CENTRAL LAS JUNTAS</t>
  </si>
  <si>
    <t>CONTIGUO AL PUEBLO CATOLICO</t>
  </si>
  <si>
    <t>CONTIGUO A TEMPLO CATOLICO</t>
  </si>
  <si>
    <t>LOS ANGELES DE SANTA ROSA</t>
  </si>
  <si>
    <t>COSTADO ESTE DE LA CANCHA DE FUTBOL</t>
  </si>
  <si>
    <t>CONTIGUO AL SALON EL CARMEN</t>
  </si>
  <si>
    <t>2 KM NORTE DEL GIMNASIO ARENAL</t>
  </si>
  <si>
    <t>COSTADO NORTE HOGAR MONSERRAT</t>
  </si>
  <si>
    <t>100 NORTE Y 100 SUR ENTRADA CARMEN LYRA</t>
  </si>
  <si>
    <t>300 ESTE DE LA PLAZA DE DEPORTES</t>
  </si>
  <si>
    <t>INVU BARRANCA</t>
  </si>
  <si>
    <t>100 M AL SUR DE CAFESA</t>
  </si>
  <si>
    <t>BARRANCA CENTRO CONTIGUO A LOS SEMAFOROS</t>
  </si>
  <si>
    <t>100 NORTE 25 ESTE DE CEVICHERA JUANITA</t>
  </si>
  <si>
    <t>COSTADO OESTE DE LA UNIVERSIDAD DE COSTA RICA</t>
  </si>
  <si>
    <t>JOSE RICARDO ORLICH ZAMORA</t>
  </si>
  <si>
    <t>CONTIGUO A LA IGLESIA DE SANTA CRUZ</t>
  </si>
  <si>
    <t>COSTADO NORTE DE LA CANCHA DE FUTBOL</t>
  </si>
  <si>
    <t>DEYANIRA ROJAS RUIZ</t>
  </si>
  <si>
    <t>GUISELLE FERNANDEZ MEDINA</t>
  </si>
  <si>
    <t>FRENTE AL CRUCE A MONTERO, PALITO-ISLA DE CHI</t>
  </si>
  <si>
    <t>CONTIGUO A LA IGLESIA CATOLICA DE COYOLITO</t>
  </si>
  <si>
    <t>JARQUIN CENTRO</t>
  </si>
  <si>
    <t>800 O Y 300 N, DE LA DESVIACION A CALLE LILES</t>
  </si>
  <si>
    <t>PEDRO ROSALES REYES</t>
  </si>
  <si>
    <t>02340</t>
  </si>
  <si>
    <t>CENTRO DE PLAYA BLANCA, PAQUERA PUNTARENAS</t>
  </si>
  <si>
    <t>CONTIGUO A LA PLAZA DE DEPORTE DE VALLE AZUL</t>
  </si>
  <si>
    <t>800 SUR Y 25 OESTE DE LA PLAZA DEL ROBLE</t>
  </si>
  <si>
    <t>VAINILLA DE PAQUERA</t>
  </si>
  <si>
    <t>CONTIGUO A LA PLAZA DE DEPORTES DE VAINILLA</t>
  </si>
  <si>
    <t>FRENTE A IGLESIA CATOLICA GUACIMAL</t>
  </si>
  <si>
    <t>FRENTE A PLAZA DE DEPORTES SAN ELENA</t>
  </si>
  <si>
    <t>TITO ANGEL GUTIERREZ MATARRITA</t>
  </si>
  <si>
    <t>1 KM AL SUR DEL CEMENTERIO LOCAL</t>
  </si>
  <si>
    <t>75 SUR DEL SUPER YOHANA</t>
  </si>
  <si>
    <t>MONTEZUMA</t>
  </si>
  <si>
    <t>CALDERA</t>
  </si>
  <si>
    <t>02399</t>
  </si>
  <si>
    <t>FRENTE AL TEMPLO CATOLICO DE JUANILAMA</t>
  </si>
  <si>
    <t>HERIBERTO ZELEDON RODRIGUEZ</t>
  </si>
  <si>
    <t>SAN RAFAEL DE CERROS</t>
  </si>
  <si>
    <t>FRENTE PARADA PRINCIPAL DE BUS PAQUITA CENTRO</t>
  </si>
  <si>
    <t>ALTO LOS NUÑEZ</t>
  </si>
  <si>
    <t>CONTIGUO PLAZA LAS RANAS</t>
  </si>
  <si>
    <t>RAFAEL ANGEL FONSECA LEON</t>
  </si>
  <si>
    <t>EL CARMEN DE PARRITA 25 KM AL SURESTE</t>
  </si>
  <si>
    <t>10 KM SURESTE DE PARRITA</t>
  </si>
  <si>
    <t>PUEBL0 NUEV0</t>
  </si>
  <si>
    <t>FINCA PALO SECO FRENTE A PLAZA DE DEPORTES</t>
  </si>
  <si>
    <t>FRED CHAVARRIA MADRIGAL</t>
  </si>
  <si>
    <t>FRENTE A LA CANCHA DE BASQUET</t>
  </si>
  <si>
    <t>DIAGONAL AL SUPER HENRY, PLAYON SUR</t>
  </si>
  <si>
    <t>50 M AL ESTE DE LA IGLESIA CATOLICA</t>
  </si>
  <si>
    <t>LA JULIETA FRENTE AL PARQUE MUNICIPAL</t>
  </si>
  <si>
    <t>FRENTE AL CEN CINAI</t>
  </si>
  <si>
    <t>CENTRO PUNTA MALA DE OSA</t>
  </si>
  <si>
    <t>SAN FRANCISCO DE TINOCO</t>
  </si>
  <si>
    <t>CENTRO PIEDRAS BLANCAS</t>
  </si>
  <si>
    <t>escuelafincanueve@gmail.com</t>
  </si>
  <si>
    <t>CONTIGUO AL CLUB SOCIAL FINCA CINCO</t>
  </si>
  <si>
    <t>CONTIGUO A LA CLINICA DE PALMAR SUR</t>
  </si>
  <si>
    <t>URBANIZACION LOS GERANIOS</t>
  </si>
  <si>
    <t>LOS PLANES DE DRAKE</t>
  </si>
  <si>
    <t>MANUEL TUCKLER M</t>
  </si>
  <si>
    <t>MICHAEL ESPINOZA MORALES</t>
  </si>
  <si>
    <t>BAMBEL DOS</t>
  </si>
  <si>
    <t>COTO 63</t>
  </si>
  <si>
    <t>COSTADO SUR D LA PLAZA D DEPORTES D LOS REYES</t>
  </si>
  <si>
    <t>COSTADO SUR DEL SALON COMUNAL DE LA LIBERTAD</t>
  </si>
  <si>
    <t>BELLO ORIENTE</t>
  </si>
  <si>
    <t>CONTIGUO DE LA PLAZA DE DEPORTES</t>
  </si>
  <si>
    <t>JESUS ROJAS DUARTE</t>
  </si>
  <si>
    <t>CONTIGUO AL SALON MULTIUSO DE JABILLO</t>
  </si>
  <si>
    <t>CAÑA BRAVA</t>
  </si>
  <si>
    <t>MARCIA SANDOYA ATENCIO</t>
  </si>
  <si>
    <t>BAJO DE LOS INDIOS</t>
  </si>
  <si>
    <t>DIAGONAL A CABINAS LA RANITAS</t>
  </si>
  <si>
    <t>FRENTE A LA PISTA DEL AEROPUERTO</t>
  </si>
  <si>
    <t>CONTIGUO A LA PLAZA DE DEPORTES, LIVERPOOL</t>
  </si>
  <si>
    <t>MARIA ELENA VIDAL CHAVARRIA</t>
  </si>
  <si>
    <t>3 KM AL OESTE DE LA ESCUELA EL CEIBO</t>
  </si>
  <si>
    <t>VILLA DEL MAR Nº1</t>
  </si>
  <si>
    <t>BARRIO LOS CANGREJOS</t>
  </si>
  <si>
    <t>CONTIGUO PLAZA DE DEPORTE, RIO QUITO</t>
  </si>
  <si>
    <t>LIMON CENTRO</t>
  </si>
  <si>
    <t>COSTADO DE LA PLAZA DE DEPORTES COLORADO</t>
  </si>
  <si>
    <t>BARRIO LA COLINA</t>
  </si>
  <si>
    <t>200 NORTE Y 50 OESTE DEL PARQUESITO ASIS ESNA</t>
  </si>
  <si>
    <t>RIO BLANCO, CENTRO</t>
  </si>
  <si>
    <t>ENTRADA BARRIO LOS COCOS</t>
  </si>
  <si>
    <t>esc.burrico@mep.go.cr</t>
  </si>
  <si>
    <t>LA I GRIEGA DE PENSHURT, CRUCE DE PENSHURT</t>
  </si>
  <si>
    <t>EULALIO JAIRO MAROTO JIMENEZ</t>
  </si>
  <si>
    <t>A UN COSTADO DE LA PLAZA DE DEPORTES, BOCUARE</t>
  </si>
  <si>
    <t>LA LUCHA DE SAN ALBERTO</t>
  </si>
  <si>
    <t>COSTADO OESTE DE LA PLAZA, EL COCAL-SIQUIRRES</t>
  </si>
  <si>
    <t>CONTIGUO A LA PLAZA DE DEPORTES, SAN ALBERTO</t>
  </si>
  <si>
    <t>FREEMAN 1</t>
  </si>
  <si>
    <t>FRENTE A LA PLAZA DE DEPORTES, FREEMAN 1</t>
  </si>
  <si>
    <t>LA LEONA</t>
  </si>
  <si>
    <t>CONTIGUO AL EBAIS DE CIMARRONES</t>
  </si>
  <si>
    <t>FRENTE A LA PLAZA DE DEPORTES, EN LA FRANCIA</t>
  </si>
  <si>
    <t>CONTIGUO AL SUPERMERCADO DE DAYTONIA</t>
  </si>
  <si>
    <t>CONTIGUO A PLAZA DE DEPORTES, EN CUBA CREEK</t>
  </si>
  <si>
    <t>escuelabristol@hotmail.com</t>
  </si>
  <si>
    <t>ZENT NUEVO</t>
  </si>
  <si>
    <t>GOSHEN</t>
  </si>
  <si>
    <t>GOSHEN CONTIGUO AL EBAIS</t>
  </si>
  <si>
    <t>FRENTE A LA PLAZA DE FUTBOL DE LA MARINA</t>
  </si>
  <si>
    <t>50 SUR DE LA PLAZA DE DEPORTES LA UNION</t>
  </si>
  <si>
    <t>BARRIO LA EMILIA</t>
  </si>
  <si>
    <t>MARIA ALICIA VALVERDE CARVAJAL</t>
  </si>
  <si>
    <t>50 SUR Y 50 ESTE DE LA IGLESIA CATOLICA</t>
  </si>
  <si>
    <t>BARRIO SAN JULIAN</t>
  </si>
  <si>
    <t>SAN JULIAN CENTRO</t>
  </si>
  <si>
    <t>BARRIO NAZARETH, FRENTE A LA IGLESIA CATOLICA</t>
  </si>
  <si>
    <t>CERRO NEGRO</t>
  </si>
  <si>
    <t>FRENTE AL LICEO DE CARIARI</t>
  </si>
  <si>
    <t>8 KM NORTE DE CARIARI</t>
  </si>
  <si>
    <t>PALMITAS 1500 N CARRETERA BARRA DEL COLORADO</t>
  </si>
  <si>
    <t>CONTIGUO A Y A DEL PROGRESO</t>
  </si>
  <si>
    <t>FRETE A PLAZA DE FUTBOL</t>
  </si>
  <si>
    <t>KARLA MADRIGAL RODRIGUEZ</t>
  </si>
  <si>
    <t>COSTADO OESTE DE CEN CINAI POCORA</t>
  </si>
  <si>
    <t>FRENTE A LA IGLESIA CATOLICA VILLAFRANCA</t>
  </si>
  <si>
    <t>CONTIGUO AL TEMPLO CATOLICO, GUACIMO</t>
  </si>
  <si>
    <t>GUAIRA</t>
  </si>
  <si>
    <t>22 KM NOROESTE DE LA COMUNIDAD DE CARIARI</t>
  </si>
  <si>
    <t>REINER BRICEÑO OBANDO</t>
  </si>
  <si>
    <t>BARRIO LOS ANGELES DIAGONAL A LA IGLESIA</t>
  </si>
  <si>
    <t>LAS VEGAS DE TORTUGUERO</t>
  </si>
  <si>
    <t>UN COSTADO AL TEMPLO CATOLICO</t>
  </si>
  <si>
    <t>100 OSTE DEL SALON COMUNAL</t>
  </si>
  <si>
    <t>200 NORTE 200 OESTE DEL TEMPLO CATOLICO</t>
  </si>
  <si>
    <t>SAN MIGUEL DE PARAMO</t>
  </si>
  <si>
    <t>2 KM NORTE DE LA ENTRADA A SAN PEDRO</t>
  </si>
  <si>
    <t>I.D.A. AGUJAS</t>
  </si>
  <si>
    <t>BARRIO BONITO</t>
  </si>
  <si>
    <t>JAZMINES A</t>
  </si>
  <si>
    <t>CONTIGUO AL EBAIS DE RINCON CHIQUITO</t>
  </si>
  <si>
    <t>300 SUR IGLESIA CATOLICA PIEDRA AZUL</t>
  </si>
  <si>
    <t>COSTADO NORTE DELA PLAZA DE DEPORTES</t>
  </si>
  <si>
    <t>50 SUR DEL CRUCE</t>
  </si>
  <si>
    <t>5 KM AL ESTE DE FLAMIMIA</t>
  </si>
  <si>
    <t>MELISSA FERLLINI CAMACHO</t>
  </si>
  <si>
    <t>7 KM AL ESTE DEL SALON COMUNAL DE SUCRE</t>
  </si>
  <si>
    <t>ANA LUCIA MADRIGAL</t>
  </si>
  <si>
    <t>MONSEÑOR BERNARDO AUGUSTO THIEL</t>
  </si>
  <si>
    <t>600 OESTE DE LA IGLESIA CATOLICA</t>
  </si>
  <si>
    <t>100 M SUR Y 100 M OESTE DE LA PLAZA DEPORTES</t>
  </si>
  <si>
    <t>marlen.scott.morris@mep.go.cr</t>
  </si>
  <si>
    <t>FRENTE A LA PLAZA DE DEPORTE DE LOUISIANA</t>
  </si>
  <si>
    <t>1 KM AL OESTE DE LA BOMBA DE SAMARA</t>
  </si>
  <si>
    <t>03421</t>
  </si>
  <si>
    <t>ALBERTO MANUEL BRENES MORA</t>
  </si>
  <si>
    <t>JAZMINES</t>
  </si>
  <si>
    <t>7 KM ESTE DE COLONIA PUNTARENAS</t>
  </si>
  <si>
    <t>3 KM NORESTE DEL EBAIS DE FATIMA</t>
  </si>
  <si>
    <t>KENNLY JIMENEZ DELGADO</t>
  </si>
  <si>
    <t>RAFAEL ANGEL CALDERON GUARDIA</t>
  </si>
  <si>
    <t>LUIS DEMETRIO TINOCO CASTRO</t>
  </si>
  <si>
    <t>GARITA VIEJA</t>
  </si>
  <si>
    <t>LA GARITA VIEJA</t>
  </si>
  <si>
    <t>LA GARITA VIEJA , SANTA CRUZ, GUANACASTE</t>
  </si>
  <si>
    <t>03471</t>
  </si>
  <si>
    <t>GIOVANNI UGALDE ACUÑA</t>
  </si>
  <si>
    <t>PUNTARENAS, BUENOS AIRES, SAN VICENTE</t>
  </si>
  <si>
    <t>FANNY OBANDO ZUÑIGA</t>
  </si>
  <si>
    <t>INVU NUEVO</t>
  </si>
  <si>
    <t>DIAGONAL TEMPLO CATOLICO DE SN JOAQUIN</t>
  </si>
  <si>
    <t>DETRAS DEL SALON COMUNAL</t>
  </si>
  <si>
    <t>2 KM AL ESTE CRUCE A DELICIAS</t>
  </si>
  <si>
    <t>ENTRADA A PLAYAS TIVIVES</t>
  </si>
  <si>
    <t>17 KM SURESTE DE UPALA</t>
  </si>
  <si>
    <t>6 KM OESTE DE SANTA ROSA DE POCOSOL</t>
  </si>
  <si>
    <t>PUESTO POLICIAL CUAJINIQUIL 3 KM SUR</t>
  </si>
  <si>
    <t>800 NORTE SOBRE ENTRADA A PACUARE</t>
  </si>
  <si>
    <t>200 NORTE CRUCE PERALTA</t>
  </si>
  <si>
    <t>DE LA SUBESTACION DEL ICE 25 O Y 100 N</t>
  </si>
  <si>
    <t>URBANIZACION LAS LOMAS</t>
  </si>
  <si>
    <t>BEATRIZ CAMACHO MARTINEZ</t>
  </si>
  <si>
    <t>250 SUR Y 800 OESTE DEL CRUCE SAN RAFAEL</t>
  </si>
  <si>
    <t>03599</t>
  </si>
  <si>
    <t>LLANOS DE SANTA LUCIA DEL PALI 125 M SUR</t>
  </si>
  <si>
    <t>TERRITORIO INDIGENA, BAJO CHIRRIPO</t>
  </si>
  <si>
    <t>JOSE ADRIAN ZUÑIGA MORA</t>
  </si>
  <si>
    <t>SUSANA ARDON JIMENEZ</t>
  </si>
  <si>
    <t>FRENTE A LA PLAZA DEPORTIVA</t>
  </si>
  <si>
    <t>CRUCE A ALTO DE VARAS</t>
  </si>
  <si>
    <t>125 ESTE DE LA PLAZA DE DEPORTES SANTA LUCIA</t>
  </si>
  <si>
    <t>PASO LAJAS</t>
  </si>
  <si>
    <t>100 NORTE 50 ESTE FINCA BANCO DE COSTA RICA</t>
  </si>
  <si>
    <t>03670</t>
  </si>
  <si>
    <t>400 OESTE DELEGACION FUERZA PUBLICA</t>
  </si>
  <si>
    <t>800 S DE LA PLAZA DE DEPORTES AGUAS FRIAS</t>
  </si>
  <si>
    <t>03691</t>
  </si>
  <si>
    <t>CONTIGUO A PLAZA DE DEPORTES DE LA COLONIA</t>
  </si>
  <si>
    <t>03711</t>
  </si>
  <si>
    <t>LA CONCEPCION</t>
  </si>
  <si>
    <t>03715</t>
  </si>
  <si>
    <t>JUCO</t>
  </si>
  <si>
    <t>1 KM AL NOROESTE DEL EBAIS DE QUEBRADILLA</t>
  </si>
  <si>
    <t>700 NORTE DEL COLEGIO LA TIGRA</t>
  </si>
  <si>
    <t>COSTADO SUR DEL REDONDEL DE UPALA</t>
  </si>
  <si>
    <t>400 NORTE DE PLAZA DE DEPORTES SANTA RITA</t>
  </si>
  <si>
    <t>BARRIO LA TRINIDAD, PUERTO VIEJO SARAPIQUI</t>
  </si>
  <si>
    <t>TSINICLÄRI</t>
  </si>
  <si>
    <t>DEL COMANDO NORTE 800 SUR Y 200 ESTE</t>
  </si>
  <si>
    <t>2 KM SUROESTE DE LA CRUZ ROJA</t>
  </si>
  <si>
    <t>600 OESTE Y 75 SUR DEL CEMENTERIO</t>
  </si>
  <si>
    <t>700 M NORTE PUENTE AMANECER</t>
  </si>
  <si>
    <t>03790</t>
  </si>
  <si>
    <t>CAÑA CASTILLA</t>
  </si>
  <si>
    <t>25 KM OESTE DE LA IGLESIA DE PAVON</t>
  </si>
  <si>
    <t>1 KM E Y 500 N DEL PUENTE LA UNION, PZ</t>
  </si>
  <si>
    <t>URBANIZACION QUIZARCO</t>
  </si>
  <si>
    <t>COSTADO OESTE DEL PLANTEL DEL ICE</t>
  </si>
  <si>
    <t>350 OESTE DEL ANTIGUO BAR KAMAKIRUS</t>
  </si>
  <si>
    <t>BARRIO EL JARDIN</t>
  </si>
  <si>
    <t>CONTIGUO A LA PLAZA DE DEPORTES LINEA VIEJA</t>
  </si>
  <si>
    <t>ASENTAMIENTO SANSI</t>
  </si>
  <si>
    <t>REPUBLICA TRINIDAD Y TOBAGO</t>
  </si>
  <si>
    <t>ASENTAMIENTO IDA EL PARAISO</t>
  </si>
  <si>
    <t>EL JADE</t>
  </si>
  <si>
    <t>ELSA LIDIETH ARIAS MORA</t>
  </si>
  <si>
    <t>4 KM OESTE DEL PUENTE DE RIO FRIO</t>
  </si>
  <si>
    <t>03907</t>
  </si>
  <si>
    <t>YORLENY ELIZONDO LEZAMA</t>
  </si>
  <si>
    <t>PALMAS DEL RIO</t>
  </si>
  <si>
    <t>ZONA INDIGENA BAJO CHIRRIPO</t>
  </si>
  <si>
    <t>LOS TERREROS</t>
  </si>
  <si>
    <t>ENTRADA LOS TERREROS 1 KM ESTE, EL PARAISO</t>
  </si>
  <si>
    <t>1 KM AL NORTE DEL PLANTEL DEL MOPT</t>
  </si>
  <si>
    <t>EL GALLITO</t>
  </si>
  <si>
    <t>03950</t>
  </si>
  <si>
    <t>BARRIO JAMAICA</t>
  </si>
  <si>
    <t>ANTIGUO REFUGIO SANTA ROSA DE POCOSOL</t>
  </si>
  <si>
    <t>100 AL OESTE DE LA PULPERIA EL MORADO</t>
  </si>
  <si>
    <t>ASENTAMIENTO DANIEL ODUBER</t>
  </si>
  <si>
    <t>1 KM OESTE DE LA ENTRADA PLAYA DEL COCO</t>
  </si>
  <si>
    <t>URBANIZACION JIRETH</t>
  </si>
  <si>
    <t>300 NORTE Y 50 OESTE DEL SUPER MANA</t>
  </si>
  <si>
    <t>FRENTE AL A Y A DE CEBADILLA</t>
  </si>
  <si>
    <t>I.D.A. CAÑA BLANCA</t>
  </si>
  <si>
    <t>DEL SUPER EL ENCANTO 400 E Y 100 N</t>
  </si>
  <si>
    <t>7 KM NOROESTE DE GUATUSO</t>
  </si>
  <si>
    <t>1 KM NORTE DE LA ANTIGUA BLOQUERA</t>
  </si>
  <si>
    <t>CENTRO VIENTO FRESCO DE AGUAS ZARCAS</t>
  </si>
  <si>
    <t>800 NO DEL CTP DE PORTICA</t>
  </si>
  <si>
    <t>ASENTAMIENTO SAVEGRE</t>
  </si>
  <si>
    <t>ALLEN JIMENEZ ZAMORA</t>
  </si>
  <si>
    <t>04053</t>
  </si>
  <si>
    <t>EL CONGO CENTRO</t>
  </si>
  <si>
    <t>FRENTE A LA COLONIA DEL ICE</t>
  </si>
  <si>
    <t>200 ESTE, 300 SUR RESTAURANTE CLON</t>
  </si>
  <si>
    <t>COSTADO OESTE DE FERTICA</t>
  </si>
  <si>
    <t>LORENZO MARTIN REYES ALVARADO</t>
  </si>
  <si>
    <t>CAPACITACION AMBIENTAL VERACRUZ</t>
  </si>
  <si>
    <t>esc.sota.dos@mep.go.cr</t>
  </si>
  <si>
    <t>TERRITORIO INDIGENA BAJO CHIRRIPO</t>
  </si>
  <si>
    <t>4 KM NORTE DE RECOPE</t>
  </si>
  <si>
    <t>7 KM AL NORTE DEL BARRIO CORAZON DE JESUS</t>
  </si>
  <si>
    <t>JOHANNA V.GONZALEZ KOOPER</t>
  </si>
  <si>
    <t>100 ESTE 100 SUR DEL COLEGIO SAN MARTIN</t>
  </si>
  <si>
    <t>JOSE MANUEL ARROYO GUTIERREZ</t>
  </si>
  <si>
    <t>BAJO COPEY</t>
  </si>
  <si>
    <t>DEL CRUCE D BOMBA PENSHURT 3 K PUENTE PANDORA</t>
  </si>
  <si>
    <t>I.D.A. EL VIVERO</t>
  </si>
  <si>
    <t>DE LA ENTRADA AL ASENTAMIENTO EL VIVERO 200 E</t>
  </si>
  <si>
    <t>150 NORTE 50 ESTE DE LA GASOLINERA LOS CHILES</t>
  </si>
  <si>
    <t>04288</t>
  </si>
  <si>
    <t>PEJIBAYE, PLAZA VIEJA, CONTIGUO A LA PLAZA</t>
  </si>
  <si>
    <t>WENDY ROJAS ARIAS</t>
  </si>
  <si>
    <t>BARRIO DE LOS ANGELES</t>
  </si>
  <si>
    <t>CERRO ALEGRE</t>
  </si>
  <si>
    <t>04298</t>
  </si>
  <si>
    <t>00201</t>
  </si>
  <si>
    <t>02215</t>
  </si>
  <si>
    <t>INSTITUTO EDUCATIVO MODERNO</t>
  </si>
  <si>
    <t>03228</t>
  </si>
  <si>
    <t>03230</t>
  </si>
  <si>
    <t>03231</t>
  </si>
  <si>
    <t>03232</t>
  </si>
  <si>
    <t>03242</t>
  </si>
  <si>
    <t>03246</t>
  </si>
  <si>
    <t>03299</t>
  </si>
  <si>
    <t>03303</t>
  </si>
  <si>
    <t>03363</t>
  </si>
  <si>
    <t>03364</t>
  </si>
  <si>
    <t>03368</t>
  </si>
  <si>
    <t>03381</t>
  </si>
  <si>
    <t>03428</t>
  </si>
  <si>
    <t>03429</t>
  </si>
  <si>
    <t>03439</t>
  </si>
  <si>
    <t>03444</t>
  </si>
  <si>
    <t>03445</t>
  </si>
  <si>
    <t>03453</t>
  </si>
  <si>
    <t>03457</t>
  </si>
  <si>
    <t>SAN ANTONIO DE PADUA</t>
  </si>
  <si>
    <t>03460</t>
  </si>
  <si>
    <t>03462</t>
  </si>
  <si>
    <t>MONTE VERDE SCHOOL</t>
  </si>
  <si>
    <t>03465</t>
  </si>
  <si>
    <t>03472</t>
  </si>
  <si>
    <t>03477</t>
  </si>
  <si>
    <t>03484</t>
  </si>
  <si>
    <t>03510</t>
  </si>
  <si>
    <t>03530</t>
  </si>
  <si>
    <t>03544</t>
  </si>
  <si>
    <t>03546</t>
  </si>
  <si>
    <t>03547</t>
  </si>
  <si>
    <t>03555</t>
  </si>
  <si>
    <t>03557</t>
  </si>
  <si>
    <t>03559</t>
  </si>
  <si>
    <t>03560</t>
  </si>
  <si>
    <t>03566</t>
  </si>
  <si>
    <t>03567</t>
  </si>
  <si>
    <t>SAINT GABRIEL ELEMENTARY</t>
  </si>
  <si>
    <t>03587</t>
  </si>
  <si>
    <t>03603</t>
  </si>
  <si>
    <t>03604</t>
  </si>
  <si>
    <t>03606</t>
  </si>
  <si>
    <t>03614</t>
  </si>
  <si>
    <t>03616</t>
  </si>
  <si>
    <t>03618</t>
  </si>
  <si>
    <t>03622</t>
  </si>
  <si>
    <t>03626</t>
  </si>
  <si>
    <t>03627</t>
  </si>
  <si>
    <t>03628</t>
  </si>
  <si>
    <t>03629</t>
  </si>
  <si>
    <t>03634</t>
  </si>
  <si>
    <t>03635</t>
  </si>
  <si>
    <t>03640</t>
  </si>
  <si>
    <t>03667</t>
  </si>
  <si>
    <t>03668</t>
  </si>
  <si>
    <t>03675</t>
  </si>
  <si>
    <t>03677</t>
  </si>
  <si>
    <t>03678</t>
  </si>
  <si>
    <t>03679</t>
  </si>
  <si>
    <t>03694</t>
  </si>
  <si>
    <t>03699</t>
  </si>
  <si>
    <t>03702</t>
  </si>
  <si>
    <t>03703</t>
  </si>
  <si>
    <t>03707</t>
  </si>
  <si>
    <t>03718</t>
  </si>
  <si>
    <t>03727</t>
  </si>
  <si>
    <t>03737</t>
  </si>
  <si>
    <t>03741</t>
  </si>
  <si>
    <t>03774</t>
  </si>
  <si>
    <t>03775</t>
  </si>
  <si>
    <t>03779</t>
  </si>
  <si>
    <t>03794</t>
  </si>
  <si>
    <t>03795</t>
  </si>
  <si>
    <t>03803</t>
  </si>
  <si>
    <t>03812</t>
  </si>
  <si>
    <t>03819</t>
  </si>
  <si>
    <t>03837</t>
  </si>
  <si>
    <t>03839</t>
  </si>
  <si>
    <t>03840</t>
  </si>
  <si>
    <t>03854</t>
  </si>
  <si>
    <t>03870</t>
  </si>
  <si>
    <t>03876</t>
  </si>
  <si>
    <t>03880</t>
  </si>
  <si>
    <t>03883</t>
  </si>
  <si>
    <t>03884</t>
  </si>
  <si>
    <t>03890</t>
  </si>
  <si>
    <t>03891</t>
  </si>
  <si>
    <t>03893</t>
  </si>
  <si>
    <t>03894</t>
  </si>
  <si>
    <t>03896</t>
  </si>
  <si>
    <t>03921</t>
  </si>
  <si>
    <t>03935</t>
  </si>
  <si>
    <t>03944</t>
  </si>
  <si>
    <t>03945</t>
  </si>
  <si>
    <t>03955</t>
  </si>
  <si>
    <t>03957</t>
  </si>
  <si>
    <t>03958</t>
  </si>
  <si>
    <t>03959</t>
  </si>
  <si>
    <t>03965</t>
  </si>
  <si>
    <t>03966</t>
  </si>
  <si>
    <t>03967</t>
  </si>
  <si>
    <t>03968</t>
  </si>
  <si>
    <t>03969</t>
  </si>
  <si>
    <t>03970</t>
  </si>
  <si>
    <t>03976</t>
  </si>
  <si>
    <t>03979</t>
  </si>
  <si>
    <t>03980</t>
  </si>
  <si>
    <t>03989</t>
  </si>
  <si>
    <t>04005</t>
  </si>
  <si>
    <t>04009</t>
  </si>
  <si>
    <t>04010</t>
  </si>
  <si>
    <t>04012</t>
  </si>
  <si>
    <t>04013</t>
  </si>
  <si>
    <t>04016</t>
  </si>
  <si>
    <t>04017</t>
  </si>
  <si>
    <t>04023</t>
  </si>
  <si>
    <t>04032</t>
  </si>
  <si>
    <t>04033</t>
  </si>
  <si>
    <t>04034</t>
  </si>
  <si>
    <t>04037</t>
  </si>
  <si>
    <t>04038</t>
  </si>
  <si>
    <t>04065</t>
  </si>
  <si>
    <t>04066</t>
  </si>
  <si>
    <t>04071</t>
  </si>
  <si>
    <t>04107</t>
  </si>
  <si>
    <t>04109</t>
  </si>
  <si>
    <t>04111</t>
  </si>
  <si>
    <t>04114</t>
  </si>
  <si>
    <t>04116</t>
  </si>
  <si>
    <t>04117</t>
  </si>
  <si>
    <t>04121</t>
  </si>
  <si>
    <t>04126</t>
  </si>
  <si>
    <t>04128</t>
  </si>
  <si>
    <t>04129</t>
  </si>
  <si>
    <t>04131</t>
  </si>
  <si>
    <t>04132</t>
  </si>
  <si>
    <t>BILINGÜE ISAAC PHILLIPE</t>
  </si>
  <si>
    <t>04141</t>
  </si>
  <si>
    <t>04143</t>
  </si>
  <si>
    <t>04158</t>
  </si>
  <si>
    <t>04164</t>
  </si>
  <si>
    <t>04180</t>
  </si>
  <si>
    <t>04190</t>
  </si>
  <si>
    <t>04206</t>
  </si>
  <si>
    <t>04216</t>
  </si>
  <si>
    <t>04217</t>
  </si>
  <si>
    <t>04219</t>
  </si>
  <si>
    <t>04225</t>
  </si>
  <si>
    <t>04251</t>
  </si>
  <si>
    <t>04252</t>
  </si>
  <si>
    <t>SUN VIEW ELEMENTARY SCHOOL</t>
  </si>
  <si>
    <t>04253</t>
  </si>
  <si>
    <t>04254</t>
  </si>
  <si>
    <t>04255</t>
  </si>
  <si>
    <t>04257</t>
  </si>
  <si>
    <t>04259</t>
  </si>
  <si>
    <t>04261</t>
  </si>
  <si>
    <t>04267</t>
  </si>
  <si>
    <t>04268</t>
  </si>
  <si>
    <t>04272</t>
  </si>
  <si>
    <t>04274</t>
  </si>
  <si>
    <t>04275</t>
  </si>
  <si>
    <t>04276</t>
  </si>
  <si>
    <t>04277</t>
  </si>
  <si>
    <t>04280</t>
  </si>
  <si>
    <t>04282</t>
  </si>
  <si>
    <t>04284</t>
  </si>
  <si>
    <t>04287</t>
  </si>
  <si>
    <t>04300</t>
  </si>
  <si>
    <t>04302</t>
  </si>
  <si>
    <t>04304</t>
  </si>
  <si>
    <t>04309</t>
  </si>
  <si>
    <t>04312</t>
  </si>
  <si>
    <t>3885</t>
  </si>
  <si>
    <t>LOS CEIBOS</t>
  </si>
  <si>
    <t>0871</t>
  </si>
  <si>
    <t>HUACABATA</t>
  </si>
  <si>
    <t>17 KM AL NORTE DE POTRERO GRANDE</t>
  </si>
  <si>
    <t>0751</t>
  </si>
  <si>
    <t>YERI</t>
  </si>
  <si>
    <t>6 KM NORESTE DE LA CIUDAD DE BUENOS AIRES</t>
  </si>
  <si>
    <t>02224</t>
  </si>
  <si>
    <t>6279</t>
  </si>
  <si>
    <t>CEBROR</t>
  </si>
  <si>
    <t>SHIRLENY TORRES ORTIZ</t>
  </si>
  <si>
    <t>2 KM NORESTE DEL CENTRO DE BUENOS AIRES</t>
  </si>
  <si>
    <t>1964</t>
  </si>
  <si>
    <t>ALTO ALMIRANTE</t>
  </si>
  <si>
    <t>JOSE ADRIANO MAYORGA FIGUEROA</t>
  </si>
  <si>
    <t>RESERVA INDIGENA CHIRRIPO</t>
  </si>
  <si>
    <t>02790</t>
  </si>
  <si>
    <t>3362</t>
  </si>
  <si>
    <t>DURURPE</t>
  </si>
  <si>
    <t>JAIRO MARIN BUITRAGO</t>
  </si>
  <si>
    <t>DURURPE, TALAMANCA CENTRO</t>
  </si>
  <si>
    <t>1669</t>
  </si>
  <si>
    <t>03098</t>
  </si>
  <si>
    <t>0689</t>
  </si>
  <si>
    <t>JOSE ROJAS ALPIZAR</t>
  </si>
  <si>
    <t>CHARCON</t>
  </si>
  <si>
    <t>2 KM SUROESTE DEL CAIS EN EL ESTERO</t>
  </si>
  <si>
    <t>03275</t>
  </si>
  <si>
    <t>2503</t>
  </si>
  <si>
    <t>ALTOS DEL ROBLE</t>
  </si>
  <si>
    <t>GOLFO DE PAPAGAYO</t>
  </si>
  <si>
    <t>03351</t>
  </si>
  <si>
    <t>2741</t>
  </si>
  <si>
    <t>TIVIVES</t>
  </si>
  <si>
    <t>03352</t>
  </si>
  <si>
    <t>1666</t>
  </si>
  <si>
    <t>SANTA TERESA SUR</t>
  </si>
  <si>
    <t>03353</t>
  </si>
  <si>
    <t>1382</t>
  </si>
  <si>
    <t>AGUA AZUL</t>
  </si>
  <si>
    <t>5989</t>
  </si>
  <si>
    <t>SWAKBLI</t>
  </si>
  <si>
    <t>03355</t>
  </si>
  <si>
    <t>2967</t>
  </si>
  <si>
    <t>EL ÑEQUE</t>
  </si>
  <si>
    <t>03253</t>
  </si>
  <si>
    <t>04211</t>
  </si>
  <si>
    <t>03754</t>
  </si>
  <si>
    <t>01004</t>
  </si>
  <si>
    <t>04173</t>
  </si>
  <si>
    <t>03507</t>
  </si>
  <si>
    <t xml:space="preserve">MATRÍCULA INICIAL Y NÚMERO DE SECCIONES
EN EDUCACIÓN PREESCOLAR
</t>
  </si>
  <si>
    <t>CUADRO 3</t>
  </si>
  <si>
    <t>CUADRO 9</t>
  </si>
  <si>
    <t>CUADRO 8</t>
  </si>
  <si>
    <t>Administrativos Reubicados</t>
  </si>
  <si>
    <t>Técnicos-Docentes Reubicados</t>
  </si>
  <si>
    <t>Docentes Reubicados</t>
  </si>
  <si>
    <t>Docentes Reubicados de Educación Especial</t>
  </si>
  <si>
    <t>Docentes Reubicados  de Educación Especial</t>
  </si>
  <si>
    <t>CUADRO 7</t>
  </si>
  <si>
    <t>PERSONAL DOCENTE DEL SERVICIO DE EDUCACIÓN PREESCOLAR, POR GRUPO PROFESIONAL</t>
  </si>
  <si>
    <t>Administrativos y de Servicios</t>
  </si>
  <si>
    <t>KT
(1-3)</t>
  </si>
  <si>
    <t>KAU
(1-4)</t>
  </si>
  <si>
    <t>VT
(1-6)</t>
  </si>
  <si>
    <t>VAU
(1-2)</t>
  </si>
  <si>
    <t>ET
(1-4)</t>
  </si>
  <si>
    <t>EAU
(1-2)</t>
  </si>
  <si>
    <t>Cubículos</t>
  </si>
  <si>
    <t>X</t>
  </si>
  <si>
    <t>J.N. JUSTO A. FACIO</t>
  </si>
  <si>
    <t>J.N. MANUEL BELGRANO</t>
  </si>
  <si>
    <t>DOCTOR FERRAZ</t>
  </si>
  <si>
    <t>CAMPESTRE</t>
  </si>
  <si>
    <t>DIOCESANO PADRE ELADIO SANCHO</t>
  </si>
  <si>
    <t>ADVENTISTA DE CARTAGO</t>
  </si>
  <si>
    <t>BILINGÜE SONNY</t>
  </si>
  <si>
    <t>PADRE PERALTA</t>
  </si>
  <si>
    <t>EUGENIO CORRALES BIANCHINI</t>
  </si>
  <si>
    <t>INTERAMERICANA C.A.T.I.E.</t>
  </si>
  <si>
    <t>EUPI</t>
  </si>
  <si>
    <t>2427</t>
  </si>
  <si>
    <t>MARIA MARIN GALAGARZA</t>
  </si>
  <si>
    <t>MARIA LEAL RODRIGUEZ</t>
  </si>
  <si>
    <t>J.N. JOSEFINA LOPEZ BONILLA</t>
  </si>
  <si>
    <t>BERNARDO GUTIERREZ</t>
  </si>
  <si>
    <t>ADVENTISTA PASO CANOAS</t>
  </si>
  <si>
    <t>CARIBBEAN SCHOOL</t>
  </si>
  <si>
    <t>ADVENTISTA DE LIMON</t>
  </si>
  <si>
    <t>OLYMPIA TREJOS LOPEZ</t>
  </si>
  <si>
    <t>MARGARITA ROJAS ZUÑIGA</t>
  </si>
  <si>
    <t>BATAAN</t>
  </si>
  <si>
    <t>SAINT EDWARD</t>
  </si>
  <si>
    <t>CRISTIANA ASAMBLEAS DE DIOS TORREMOLINOS</t>
  </si>
  <si>
    <t>LA CATALUÑA</t>
  </si>
  <si>
    <t>MOIN</t>
  </si>
  <si>
    <t>LIMON 2000</t>
  </si>
  <si>
    <t>ANTONIO FERNANDEZ GAMBOA</t>
  </si>
  <si>
    <t>IGNACIO GUTIERREZ</t>
  </si>
  <si>
    <t>VILLA FELIZ</t>
  </si>
  <si>
    <t>MERCEDES ORTEGA HERNANDEZ</t>
  </si>
  <si>
    <t>CIENTIFICO BILINGÜE DEL SUR</t>
  </si>
  <si>
    <t>2057</t>
  </si>
  <si>
    <t>MONTEALTO</t>
  </si>
  <si>
    <t>TOBIAS VAGLIO</t>
  </si>
  <si>
    <t>LUZON</t>
  </si>
  <si>
    <t>PRIMO COGHI FERRARI</t>
  </si>
  <si>
    <t>NORA MARIA QUESADA CHAVARRIA</t>
  </si>
  <si>
    <t>BENITO JUAREZ GARCIA</t>
  </si>
  <si>
    <t>BUFALO</t>
  </si>
  <si>
    <t>RIO BANANO</t>
  </si>
  <si>
    <t>UNION CAMPESINA</t>
  </si>
  <si>
    <t>RIO QUITO</t>
  </si>
  <si>
    <t>BORDON</t>
  </si>
  <si>
    <t>ECOLOGICA BRAULIO CARRILLO</t>
  </si>
  <si>
    <t>3748</t>
  </si>
  <si>
    <t>MARIANO QUIROS SEGURA</t>
  </si>
  <si>
    <t>JARDIN DE NIÑOS ANTONIANO</t>
  </si>
  <si>
    <t>LA ALEGRIA DE OROSI</t>
  </si>
  <si>
    <t>SAINT CLARE</t>
  </si>
  <si>
    <t>I.D.A. LOS ANGELES</t>
  </si>
  <si>
    <t>LAS BRISAS DEL REVENTAZON</t>
  </si>
  <si>
    <t>3468</t>
  </si>
  <si>
    <t>VEINTISEIS MILLAS</t>
  </si>
  <si>
    <t>BILINGÜE MARIA AUXILIADORA</t>
  </si>
  <si>
    <t>SAN FELIPE NERI</t>
  </si>
  <si>
    <t>2303</t>
  </si>
  <si>
    <t>LOS ANDES</t>
  </si>
  <si>
    <t>02068</t>
  </si>
  <si>
    <t>0974</t>
  </si>
  <si>
    <t>02071</t>
  </si>
  <si>
    <t>2545</t>
  </si>
  <si>
    <t>RIO CAÑAS</t>
  </si>
  <si>
    <t>UNIVERSITARIO PARA NIÑOS Y ADOLESCENTES</t>
  </si>
  <si>
    <t>MARIA LUISA</t>
  </si>
  <si>
    <t>0496</t>
  </si>
  <si>
    <t>CEIBA ALTA</t>
  </si>
  <si>
    <t>0537</t>
  </si>
  <si>
    <t>2577</t>
  </si>
  <si>
    <t>SAN JOSE DE PINILLA</t>
  </si>
  <si>
    <t>VALLE DEL SOL</t>
  </si>
  <si>
    <t>ADVENTISTA EMANUEL</t>
  </si>
  <si>
    <t>02248</t>
  </si>
  <si>
    <t>BIO KIDS PRESCHOOL</t>
  </si>
  <si>
    <t>LABORATORIO BILINGÜE</t>
  </si>
  <si>
    <t>ATENAS PREESCOLAR</t>
  </si>
  <si>
    <t>3230</t>
  </si>
  <si>
    <t>0676</t>
  </si>
  <si>
    <t>02361</t>
  </si>
  <si>
    <t>1509</t>
  </si>
  <si>
    <t>EL EDEN</t>
  </si>
  <si>
    <t>2838</t>
  </si>
  <si>
    <t>ARTURO GARCIA GOLCHER</t>
  </si>
  <si>
    <t>02462</t>
  </si>
  <si>
    <t>1072</t>
  </si>
  <si>
    <t>02471</t>
  </si>
  <si>
    <t>0726</t>
  </si>
  <si>
    <t>TSENE DIKOL</t>
  </si>
  <si>
    <t>3281</t>
  </si>
  <si>
    <t>PATIÑO</t>
  </si>
  <si>
    <t>BILINGÜE DEL SAGRADO CORAZON DE JESUS</t>
  </si>
  <si>
    <t>CHIRCO</t>
  </si>
  <si>
    <t>PASITOS PEQUEÑOS-CEDES</t>
  </si>
  <si>
    <t>CONSERVATORIO SAN AGUSTIN</t>
  </si>
  <si>
    <t>2231</t>
  </si>
  <si>
    <t>2774</t>
  </si>
  <si>
    <t>RIO DURUY</t>
  </si>
  <si>
    <t>3914</t>
  </si>
  <si>
    <t>PIZOTILLO</t>
  </si>
  <si>
    <t>4940</t>
  </si>
  <si>
    <t>SAN VICENTE Y LAS GRANADINAS</t>
  </si>
  <si>
    <t>2075</t>
  </si>
  <si>
    <t>0649</t>
  </si>
  <si>
    <t>GAMALOTILLO</t>
  </si>
  <si>
    <t>02780</t>
  </si>
  <si>
    <t>3516</t>
  </si>
  <si>
    <t>02795</t>
  </si>
  <si>
    <t>0684</t>
  </si>
  <si>
    <t>POLKA</t>
  </si>
  <si>
    <t>02810</t>
  </si>
  <si>
    <t>3048</t>
  </si>
  <si>
    <t>02845</t>
  </si>
  <si>
    <t>2037</t>
  </si>
  <si>
    <t>IGNACIO FUENTES MOLINA</t>
  </si>
  <si>
    <t>NUEVA GENERACION "EL COPEY"</t>
  </si>
  <si>
    <t>0975</t>
  </si>
  <si>
    <t>SAN LAZARO</t>
  </si>
  <si>
    <t>BILINGÜE SAN ISIDRO</t>
  </si>
  <si>
    <t>PASOS DE JUVENTUD</t>
  </si>
  <si>
    <t>BILINGÜE FROGGIES</t>
  </si>
  <si>
    <t>1585</t>
  </si>
  <si>
    <t>MIRADOR</t>
  </si>
  <si>
    <t>1318</t>
  </si>
  <si>
    <t>BILINGÜE COSQUILLITAS</t>
  </si>
  <si>
    <t>INFANTIL SAN JOSE</t>
  </si>
  <si>
    <t>YINU´S</t>
  </si>
  <si>
    <t>YABA</t>
  </si>
  <si>
    <t>3616</t>
  </si>
  <si>
    <t>PUERTO LINDO</t>
  </si>
  <si>
    <t>APOYO EDUCATIVO INAPE</t>
  </si>
  <si>
    <t>03283</t>
  </si>
  <si>
    <t>03356</t>
  </si>
  <si>
    <t>ST. JOHNS CHRISTIAN SCHOOL</t>
  </si>
  <si>
    <t>FICUS TREE SCHOOL</t>
  </si>
  <si>
    <t>LIGHTHOUSE INTERNATIONAL SCHOOL</t>
  </si>
  <si>
    <t>0584</t>
  </si>
  <si>
    <t>BAJOS DE PLOMO</t>
  </si>
  <si>
    <t>03361</t>
  </si>
  <si>
    <t>OSITO PANDA</t>
  </si>
  <si>
    <t>1941</t>
  </si>
  <si>
    <t>ATIRRO</t>
  </si>
  <si>
    <t>2033</t>
  </si>
  <si>
    <t>SANTUBAL</t>
  </si>
  <si>
    <t>1962</t>
  </si>
  <si>
    <t>XIQUIARI</t>
  </si>
  <si>
    <t>03365</t>
  </si>
  <si>
    <t>1992</t>
  </si>
  <si>
    <t>KOIYABA</t>
  </si>
  <si>
    <t>03366</t>
  </si>
  <si>
    <t>4974</t>
  </si>
  <si>
    <t>TSIMARI</t>
  </si>
  <si>
    <t>03367</t>
  </si>
  <si>
    <t>0772</t>
  </si>
  <si>
    <t>6648</t>
  </si>
  <si>
    <t>6024</t>
  </si>
  <si>
    <t>WAWET</t>
  </si>
  <si>
    <t>03370</t>
  </si>
  <si>
    <t>3447</t>
  </si>
  <si>
    <t>SOKI</t>
  </si>
  <si>
    <t>03371</t>
  </si>
  <si>
    <t>6664</t>
  </si>
  <si>
    <t>03374</t>
  </si>
  <si>
    <t>2965</t>
  </si>
  <si>
    <t>6743</t>
  </si>
  <si>
    <t>LOMA LINDA</t>
  </si>
  <si>
    <t>03376</t>
  </si>
  <si>
    <t>JUAN PABLO II SCHOOL</t>
  </si>
  <si>
    <t>1304</t>
  </si>
  <si>
    <t>0891</t>
  </si>
  <si>
    <t>LAS PILAS</t>
  </si>
  <si>
    <t>03379</t>
  </si>
  <si>
    <t>6298</t>
  </si>
  <si>
    <t>SKA DIKOL</t>
  </si>
  <si>
    <t>5887</t>
  </si>
  <si>
    <t>ASENTAMIENTO SALAMA</t>
  </si>
  <si>
    <t>1412</t>
  </si>
  <si>
    <t>1834</t>
  </si>
  <si>
    <t>BAJO CANET</t>
  </si>
  <si>
    <t>6140</t>
  </si>
  <si>
    <t>ÑUKA KICHA</t>
  </si>
  <si>
    <t>03384</t>
  </si>
  <si>
    <t>LOVE AT WORK INTERNATIONAL CHRISTIAN SCHOOL</t>
  </si>
  <si>
    <t>1386</t>
  </si>
  <si>
    <t>3043</t>
  </si>
  <si>
    <t>LA FLOR DEL ROBLE</t>
  </si>
  <si>
    <t>03388</t>
  </si>
  <si>
    <t>2499</t>
  </si>
  <si>
    <t>PLAYA HERMOSA</t>
  </si>
  <si>
    <t>03390</t>
  </si>
  <si>
    <t>5313</t>
  </si>
  <si>
    <t>1946</t>
  </si>
  <si>
    <t>5308</t>
  </si>
  <si>
    <t>KARKO</t>
  </si>
  <si>
    <t>03393</t>
  </si>
  <si>
    <t>4971</t>
  </si>
  <si>
    <t>TULËSI</t>
  </si>
  <si>
    <t>COSTA BALLENA</t>
  </si>
  <si>
    <t>03395</t>
  </si>
  <si>
    <t>CASA CUNA SUEÑOS Y SONRISAS</t>
  </si>
  <si>
    <t>03398</t>
  </si>
  <si>
    <t>5802</t>
  </si>
  <si>
    <t>KJALARI</t>
  </si>
  <si>
    <t>03399</t>
  </si>
  <si>
    <t>1967</t>
  </si>
  <si>
    <t>SARKLI</t>
  </si>
  <si>
    <t>CONTIGUO A LA ESCUELA REPUBLICA DE NICARAGUA</t>
  </si>
  <si>
    <t>EDGAR MARIO ARCE VARGAS</t>
  </si>
  <si>
    <t>esc.elrodeo@mep.go.cr</t>
  </si>
  <si>
    <t>CARRETERA A CONCEPCION FRENTE AL TANQUE A Y A</t>
  </si>
  <si>
    <t>100 NORTE DE LA PLAZA DEPORTES, CUATRO REINAS</t>
  </si>
  <si>
    <t>MARGOT OSA TENORIO</t>
  </si>
  <si>
    <t>esc.ceciliaorlichfigueres@mep.go.cr</t>
  </si>
  <si>
    <t>esc.manuelpadillaurena@mep.go.cr</t>
  </si>
  <si>
    <t>CESAR MANZANARES VARGAS</t>
  </si>
  <si>
    <t>esc.doctorferraz@mep.go.cr</t>
  </si>
  <si>
    <t>ELIZABETH SALAZAR MORA</t>
  </si>
  <si>
    <t>esc.palmichal@mep.go.cr</t>
  </si>
  <si>
    <t>CIUDAD COLON</t>
  </si>
  <si>
    <t>esc.rogeliofernandezguell@mep.go.cr</t>
  </si>
  <si>
    <t>esc.sanandres.perezzeledon@mep.go.cr</t>
  </si>
  <si>
    <t>esc.laboratoriodanielflores@mep.go.cr</t>
  </si>
  <si>
    <t>esc.lourdes@mep.go.cr</t>
  </si>
  <si>
    <t>esc.laaurora@mep.go.cr</t>
  </si>
  <si>
    <t>esc.danielfloreszavaleta@mep.go.cr</t>
  </si>
  <si>
    <t>esc.larepunta@mep.go.cr</t>
  </si>
  <si>
    <t>upe.josebreiderhoff@mep.go.cr</t>
  </si>
  <si>
    <t>esc.hernanrodriguezruiz@mep.go.cr</t>
  </si>
  <si>
    <t>esc.penasblancas@mep.go.cr</t>
  </si>
  <si>
    <t>esc.juanvalverdemora@mep.go.cr</t>
  </si>
  <si>
    <t>esc.elcarmendecajon@mep.go.cr</t>
  </si>
  <si>
    <t>esc.valledelacruz@mep.go.cr</t>
  </si>
  <si>
    <t>esc.lapinera@mep.go.cr</t>
  </si>
  <si>
    <t>esc.santacruzbuenosaires@mep.go.cr</t>
  </si>
  <si>
    <t>esc.albertoechandimontero@mep.go.cr</t>
  </si>
  <si>
    <t>URBANIZACION LAS VEGAS 100 ESTE Y 25 AL SUR</t>
  </si>
  <si>
    <t>esc.juliafernandez.alajuela@mep.go.cr</t>
  </si>
  <si>
    <t>esc.liderjosedesanmartin@mep.go.cr</t>
  </si>
  <si>
    <t>esc.ricardofernandezguardia@mep.go.cr</t>
  </si>
  <si>
    <t>CORRALAR DE MORA</t>
  </si>
  <si>
    <t>3 KM ESTE DEL MEGASUPER OROTINA</t>
  </si>
  <si>
    <t>esc.thomas.jefferson@mep.go.cr</t>
  </si>
  <si>
    <t>COSTADO OESTE DEL PARQUE DE CONCEPCION</t>
  </si>
  <si>
    <t>esc.santiago.occidente@mep.go.cr</t>
  </si>
  <si>
    <t>esc.julianvoliollorente@mep.go.cr</t>
  </si>
  <si>
    <t>esc.judastadeocorralessaenz@mep.go.cr</t>
  </si>
  <si>
    <t>EL HOYON</t>
  </si>
  <si>
    <t>esc.launion.occidente@mep.go.cr</t>
  </si>
  <si>
    <t>esc.jacintoavilaaraya@mep.go.cr</t>
  </si>
  <si>
    <t>esc.ermidablancogonzalez@mep.go.cr</t>
  </si>
  <si>
    <t>esc.juliafernandezrodriguez@mep.go.cr</t>
  </si>
  <si>
    <t>esc.ricardomorenocanas@mep.go.cr</t>
  </si>
  <si>
    <t>esc.pabloalvaradovargas@mep.go.cr</t>
  </si>
  <si>
    <t>esc.pbrovenanciodeonaymartinez@mep.go.cr</t>
  </si>
  <si>
    <t>esc.otilioulateblancozarcero@mep.go.cr</t>
  </si>
  <si>
    <t>esc.carlosmarotoquiros@mep.go.cr</t>
  </si>
  <si>
    <t>CONTIGUO PLAZA DE DEPORTES SANTA CLARA</t>
  </si>
  <si>
    <t>esc.barriolosangeles.sancarlos@mep.go.cr</t>
  </si>
  <si>
    <t>esc.elcarmenquesada@mep.go.cr</t>
  </si>
  <si>
    <t>esc.juanbautistasolis@mep.go.cr</t>
  </si>
  <si>
    <t>esc.mariosalazarmora@mep.go.cr</t>
  </si>
  <si>
    <t>esc.gonzalomongeb@mep.go.cr</t>
  </si>
  <si>
    <t>esc.procopiogamboa@mep.go.cr</t>
  </si>
  <si>
    <t>esc.juanrafaelchaconcastro@mep.go.cr</t>
  </si>
  <si>
    <t>esc.santarosapocosol@mep.go.cr</t>
  </si>
  <si>
    <t>esc.leoncortescastrotarrazu@mep.go.cr</t>
  </si>
  <si>
    <t>esc.republicadebolivia@mep.go.cr</t>
  </si>
  <si>
    <t>100 SUR DEL BANCO NACIONAL CARTAGO CENTRO</t>
  </si>
  <si>
    <t>200 OESTE DEL TEMPLO CATOLICO</t>
  </si>
  <si>
    <t>125 ESTE DE LA PLAZA DE DEPORTES</t>
  </si>
  <si>
    <t>COSTADO NOROESTE DEL PARQUE DE TIERRA BLANCA</t>
  </si>
  <si>
    <t>COSTADO SUR IGLESIA CATOLICA DE PARAISO</t>
  </si>
  <si>
    <t>esc.drvalerianofernandez@mep.go.cr</t>
  </si>
  <si>
    <t>DIGNA QUESADA GOMEZ</t>
  </si>
  <si>
    <t>jn.turrialba@mep.go.cr</t>
  </si>
  <si>
    <t>esc.canada.turrialba@mep.go.cr</t>
  </si>
  <si>
    <t>OSCAR JIMENEZ RIVERA</t>
  </si>
  <si>
    <t>manolo.bogantes.bolanos@mep.go.cr</t>
  </si>
  <si>
    <t>esc.santarosa.canas@mep.go.cr</t>
  </si>
  <si>
    <t>esc.ulloa@mep.go.cr</t>
  </si>
  <si>
    <t>esc.salvadorvillarmunoz@mep.go.cr</t>
  </si>
  <si>
    <t>COSTADO NORESTE DEL COLEGIO NOCTURNO</t>
  </si>
  <si>
    <t>esc.elcapulin@mep.go.cr</t>
  </si>
  <si>
    <t>jn.sanroque@mep.go.cr</t>
  </si>
  <si>
    <t>esc.lavictoria.liberia@mep.go.cr</t>
  </si>
  <si>
    <t>esc.barriolacruz@mep.go.cr</t>
  </si>
  <si>
    <t>esc.sanmartin.nicoya@mep.go.cr</t>
  </si>
  <si>
    <t>DORIS Z. STONE</t>
  </si>
  <si>
    <t>esc.victorianomena@mep.go.cr</t>
  </si>
  <si>
    <t>esc.josedanielcarmona@mep.go.cr</t>
  </si>
  <si>
    <t>DORIAN S. ALVAREZ CHAVARRIA</t>
  </si>
  <si>
    <t>esc.debelen@mep.go.cr</t>
  </si>
  <si>
    <t>jn.defiladelfia@mep.go.cr</t>
  </si>
  <si>
    <t>esc.bernardogutierrez@mep.go.cr</t>
  </si>
  <si>
    <t>esc.antonioobandoespinoza@mep.go.cr</t>
  </si>
  <si>
    <t>jn.monsenorluisleipold@mep.go.cr</t>
  </si>
  <si>
    <t>esc.tecnicadecolorado@mep.go.cr</t>
  </si>
  <si>
    <t>jn.elroble@mep.go.cr</t>
  </si>
  <si>
    <t>jn.riojalandia@mep.go.cr</t>
  </si>
  <si>
    <t>esc.julioacostagarcia@mep.go.cr</t>
  </si>
  <si>
    <t>jn.esparza@mep.go.cr</t>
  </si>
  <si>
    <t>esc.josemariazaledonbrenes@mep.go.cr</t>
  </si>
  <si>
    <t>esc.valledeleldiquis@mep.go.cr</t>
  </si>
  <si>
    <t>esc.nieborowsky@mep.go.cr</t>
  </si>
  <si>
    <t>esc.anamariaguardiamora@mep.go.cr</t>
  </si>
  <si>
    <t>esc.centralrioclaro@mep.go.cr</t>
  </si>
  <si>
    <t>esc.mariaauxiliadora@mep.go.cr</t>
  </si>
  <si>
    <t>esc.sanantoniosabalito@mep.go.cr</t>
  </si>
  <si>
    <t>esc.licalbertoechandimontero@mep.go.cr</t>
  </si>
  <si>
    <t>esc.lafortuna.coto@mep.go.cr</t>
  </si>
  <si>
    <t>esc.juanlaraalfaro@mep.go.cr</t>
  </si>
  <si>
    <t>ELKIE MARTINEZ BRENES</t>
  </si>
  <si>
    <t>esc.rafaelyglesiascastro@mep.go.cr</t>
  </si>
  <si>
    <t>esc.santaeduviges.limon@mep.go.cr</t>
  </si>
  <si>
    <t>esc.barriolimoncito@mep.go.cr</t>
  </si>
  <si>
    <t>esc.labomba@mep.go.cr</t>
  </si>
  <si>
    <t>OKY CAMBRONERO MESEN</t>
  </si>
  <si>
    <t>esc.justoantoniofacio@mep.go.cr</t>
  </si>
  <si>
    <t>esc.sanalberto@mep.go.cr</t>
  </si>
  <si>
    <t>JENDRY MOYA DURAN</t>
  </si>
  <si>
    <t>HONE CREEK FRENTE A CLINICA ROSA LEON CHANG</t>
  </si>
  <si>
    <t>YANCY ROJAS ARAUZ</t>
  </si>
  <si>
    <t>UN COSTADO DE LA PLAZA DE FUTBOL</t>
  </si>
  <si>
    <t>esc.excelenciabataan@mep.go.cr</t>
  </si>
  <si>
    <t>esc.larita@mep.go.cr</t>
  </si>
  <si>
    <t>esc.campodeaterrizaje@mep.go.cr</t>
  </si>
  <si>
    <t>esc.lidercampokennedy@mep.go.cr</t>
  </si>
  <si>
    <t>esc.campocinco@mep.go.cr</t>
  </si>
  <si>
    <t>esc.elprogreso@mep.go.cr</t>
  </si>
  <si>
    <t>esc.manuelmariagutierrez@mep.go.cr</t>
  </si>
  <si>
    <t>esc.sanluis.guapiles@mep.go.cr</t>
  </si>
  <si>
    <t>esc.roxana@mep.go.cr</t>
  </si>
  <si>
    <t>esc.sanantonio.occidente@mep.go.cr</t>
  </si>
  <si>
    <t>JACINTO PANIAGÜA RODRIGUEZ</t>
  </si>
  <si>
    <t>esc.santamartacorredores@mep.go.cr</t>
  </si>
  <si>
    <t>esc.confraternidad@mep.go.cr</t>
  </si>
  <si>
    <t>esc.pueblonuevo@mep.go.cr</t>
  </si>
  <si>
    <t>esc.sanpedro.occidente@mep.go.cr</t>
  </si>
  <si>
    <t>esc.peters@mep.go.cr</t>
  </si>
  <si>
    <t>esc.alfonsomongeramirez@mep.go.cr</t>
  </si>
  <si>
    <t>esc.macariovalverdemadrigal@mep.go.cr</t>
  </si>
  <si>
    <t>125 SUROESTE DEL TEMPLO CATOLICO</t>
  </si>
  <si>
    <t>esc.josemanuelherrerasalas@mep.go.cr</t>
  </si>
  <si>
    <t>esc.manueljimenezdelaguardia@mep.go.cr</t>
  </si>
  <si>
    <t>esc.laamelia@mep.go.cr</t>
  </si>
  <si>
    <t>esc.laspalmiras@mep.go.cr</t>
  </si>
  <si>
    <t>LA FILA CENTRO, FRENTE AL TEMPLO CATOLICO</t>
  </si>
  <si>
    <t>esc.lafuente@mep.go.cr</t>
  </si>
  <si>
    <t>esc.carmenlyra@mep.go.cr</t>
  </si>
  <si>
    <t>esc.lindavista.puntarenas@mep.go.cr</t>
  </si>
  <si>
    <t>FRENTE AL SALON COMUNAL DE SANTA MARTA, BATAN</t>
  </si>
  <si>
    <t>esc.presbiterojosedelolmo@mep.go.cr</t>
  </si>
  <si>
    <t>esc.drluisshapiro@mep.go.cr</t>
  </si>
  <si>
    <t>esc.juanitomora@mep.go.cr</t>
  </si>
  <si>
    <t>esc.laherediana@mep.go.cr</t>
  </si>
  <si>
    <t>CONTIGUO A LA IGLESIA CATOLICA, LA HEREDIANA</t>
  </si>
  <si>
    <t>esc.sanfrancisco.coto@mep.go.cr</t>
  </si>
  <si>
    <t>esc.losangelescariari@mep.go.cr</t>
  </si>
  <si>
    <t>esc.laspalmitas@mep.go.cr</t>
  </si>
  <si>
    <t>esc.jeronimo.fernandez.rojas@mep.go.cr</t>
  </si>
  <si>
    <t>esc.mariahidalgohidalgo@mep.go.cr</t>
  </si>
  <si>
    <t>esc.losangeles.guacimo@mep.go.cr</t>
  </si>
  <si>
    <t>esc.excelenciapueblonuevo@mep.go.cr</t>
  </si>
  <si>
    <t>esc.lasjuntasdepacuar@mep.go.cr</t>
  </si>
  <si>
    <t>esc.sanfranciscotuis@mep.go.cr</t>
  </si>
  <si>
    <t>esc.elmolino@mep.go.cr</t>
  </si>
  <si>
    <t>esc.suerre@mep.go.cr</t>
  </si>
  <si>
    <t>esc.lamarina@mep.go.cr</t>
  </si>
  <si>
    <t>esc.residencialurena@mep.go.cr</t>
  </si>
  <si>
    <t>esc.tierraprometida@mep.go.cr</t>
  </si>
  <si>
    <t>esc.sanrafael.guapiles@mep.go.cr</t>
  </si>
  <si>
    <t>esc.elchaguite@mep.go.cr</t>
  </si>
  <si>
    <t>escbalemania@gmail.com</t>
  </si>
  <si>
    <t>esc.canada@mep.go.cr</t>
  </si>
  <si>
    <t>esc.elguayabo@mep.go.cr</t>
  </si>
  <si>
    <t>esc.monsenorclodoveo@mep.go.cr</t>
  </si>
  <si>
    <t>esc.mariamoraurena@mep.go.cr</t>
  </si>
  <si>
    <t>esc.oscarrulamansalas@mep.go.cr</t>
  </si>
  <si>
    <t>esc.huetar@mep.go.cr</t>
  </si>
  <si>
    <t>esc.idaelparque@mep.go.cr</t>
  </si>
  <si>
    <t>esc.villadelmar1@mep.go.cr</t>
  </si>
  <si>
    <t>esc.proyectopacuare@gmail.com</t>
  </si>
  <si>
    <t>LIDIA CAMPOS RAMIREZ</t>
  </si>
  <si>
    <t>CONTIGUO AL PUENTE MOIN</t>
  </si>
  <si>
    <t>esc.lidersilvestregrant@mep.go.cr</t>
  </si>
  <si>
    <t>ESTELA LOPEZ TAPIA</t>
  </si>
  <si>
    <t>esc.indianatres@mep.go.cr</t>
  </si>
  <si>
    <t>esc.zent@mep.go.cr</t>
  </si>
  <si>
    <t>CONTIGUO A LA PLAZA DE FUTBOL</t>
  </si>
  <si>
    <t>esc.iroquois@mep.go.cr</t>
  </si>
  <si>
    <t>esc.carambola@mep.go.cr</t>
  </si>
  <si>
    <t>esc.ellimbo@mep.go.cr</t>
  </si>
  <si>
    <t>esc.jesusjimenezzamora@mep.go.cr</t>
  </si>
  <si>
    <t>esc.urbanooviedoalfaro@mep.go.cr</t>
  </si>
  <si>
    <t>esc.llanobonito.guapiles@mep.go.cr</t>
  </si>
  <si>
    <t>esc.sierpe@mep.go.cr</t>
  </si>
  <si>
    <t>esc.tresrios@mep.go.cr</t>
  </si>
  <si>
    <t>esc.federicogutierrezbraun@mep.go.cr</t>
  </si>
  <si>
    <t>esc.caldera@mep.go.cr</t>
  </si>
  <si>
    <t>esc.tronadora@mep.go.cr</t>
  </si>
  <si>
    <t>esc.guadalupetarrazu@mep.go.cr</t>
  </si>
  <si>
    <t>esc.camilogamboavargas@mep.go.cr</t>
  </si>
  <si>
    <t>esc.juanfelixestrada@mep.go.cr</t>
  </si>
  <si>
    <t>esc.elcampoquesada@mep.go.cr</t>
  </si>
  <si>
    <t>esc.matalimoneste@mep.go.cr</t>
  </si>
  <si>
    <t>esc.sanjose.upala@mep.go.cr</t>
  </si>
  <si>
    <t>FRENTE AL EBAIS KATIRA</t>
  </si>
  <si>
    <t>esc.elrosario@mep.go.cr</t>
  </si>
  <si>
    <t>esc.sanmiguel.canas@mep.go.cr</t>
  </si>
  <si>
    <t>esc.pedregoso@mep.go.cr</t>
  </si>
  <si>
    <t>esc.lahermosa@mep.go.cr</t>
  </si>
  <si>
    <t>esc.deexcelencialosgeranios@mep.go.cr</t>
  </si>
  <si>
    <t>esc.elbosqueguacimo@mep.go.cr</t>
  </si>
  <si>
    <t>esc.julioulategonzalez@mep.go.cr</t>
  </si>
  <si>
    <t>esc.salustiocamacho@mep.go.cr</t>
  </si>
  <si>
    <t>esc.fincadamas@mep.go.cr</t>
  </si>
  <si>
    <t>esc.excelenciatayutic@mep.go.cr</t>
  </si>
  <si>
    <t>esc.lacaliforniariosegundo@mep.go.cr</t>
  </si>
  <si>
    <t>esc.decarbonal@mep.go.cr</t>
  </si>
  <si>
    <t>esc.imassanpedropoas@mep.go.cr</t>
  </si>
  <si>
    <t>esc.escuelasantaeulalia@mep.go.cr</t>
  </si>
  <si>
    <t>esc.judas@mep.go.cr</t>
  </si>
  <si>
    <t>esc.loslirios@mep.go.cr</t>
  </si>
  <si>
    <t>KARLA RAMIREZ ESPINOZA</t>
  </si>
  <si>
    <t>esc.lafrancia@mep.go.cr</t>
  </si>
  <si>
    <t>TANIA JACKSON NUÑEZ</t>
  </si>
  <si>
    <t>esc.sanpablo@mep.go.cr</t>
  </si>
  <si>
    <t>esc.canaza@mep.go.cr</t>
  </si>
  <si>
    <t>CONTIGUO AL EBAIS, CAÑAZA</t>
  </si>
  <si>
    <t>esc.joaquinarroyo@mep.go.cr</t>
  </si>
  <si>
    <t>JOSE M. CONTRERAS BUSTOS</t>
  </si>
  <si>
    <t>esc.sanjuanchiquito@mep.go.cr</t>
  </si>
  <si>
    <t>esc.pasolajas@mep.go.cr</t>
  </si>
  <si>
    <t>esc.cabecerasdecanas@mep.go.cr</t>
  </si>
  <si>
    <t>esc.lindavistasantarosa@mep.go.cr</t>
  </si>
  <si>
    <t>esc.samara@mep.go.cr</t>
  </si>
  <si>
    <t>ARJERIE VARGAS HERNANDEZ</t>
  </si>
  <si>
    <t>esc.mollejones.turrialba@mep.go.cr</t>
  </si>
  <si>
    <t>esc.blassolanoperez@mep.go.cr</t>
  </si>
  <si>
    <t>SANDRA VARGAS MORALES</t>
  </si>
  <si>
    <t>esc.sanpablo.turrialba@mep.go.cr</t>
  </si>
  <si>
    <t>esc.eslabon@mep.go.cr</t>
  </si>
  <si>
    <t>CARLOS ARAYA PINEDA</t>
  </si>
  <si>
    <t>esc.laguaria@mep.go.cr</t>
  </si>
  <si>
    <t>esc.carlosluiscastroarce@mep.go.cr</t>
  </si>
  <si>
    <t>esc.abrahampaniagua@mep.go.cr</t>
  </si>
  <si>
    <t>esc.rincondeorozco@mep.go.cr</t>
  </si>
  <si>
    <t>esc.ferminrodriguezcordero@mep.go.cr</t>
  </si>
  <si>
    <t>esc.mercedesquesada@mep.go.cr</t>
  </si>
  <si>
    <t>esc.alvaroteranseco@mep.go.cr</t>
  </si>
  <si>
    <t>esc.lourdes.occidente@mep.go.cr</t>
  </si>
  <si>
    <t>esc.sanmigueloeste@mep.go.cr</t>
  </si>
  <si>
    <t>esc.felixvillalobos@mep.go.cr</t>
  </si>
  <si>
    <t>esc.filadeguinea@mep.go.cr</t>
  </si>
  <si>
    <t>esc.santaconstanza@mep.go.cr</t>
  </si>
  <si>
    <t>esc.lalucha@mep.go.cr</t>
  </si>
  <si>
    <t>esc.deexcelenciasanbosco@mep.go.cr</t>
  </si>
  <si>
    <t>esc.santaelena.coto@mep.go.cr</t>
  </si>
  <si>
    <t>esc.sectornueve@mep.go.cr</t>
  </si>
  <si>
    <t>esc.palermo@mep.go.cr</t>
  </si>
  <si>
    <t>ADELITA NUÑEZ MURILLO</t>
  </si>
  <si>
    <t>esc.rioblanco.limon@mep.go.cr</t>
  </si>
  <si>
    <t>esc.campodos@mep.go.cr</t>
  </si>
  <si>
    <t>esc.porvenir@mep.go.cr</t>
  </si>
  <si>
    <t>esc.barriosunidos@mep.go.cr</t>
  </si>
  <si>
    <t>esc.lapalmera@mep.go.cr</t>
  </si>
  <si>
    <t>esc.losllanos@mep.go.cr</t>
  </si>
  <si>
    <t>FINCA OCHO, VALLE LA ESTRELLA, LIMON</t>
  </si>
  <si>
    <t>CHRISTIAN RIVERA NUÑEZ</t>
  </si>
  <si>
    <t>esc.elsaino@mep.go.cr</t>
  </si>
  <si>
    <t>esc.eliasumana@mep.go.cr</t>
  </si>
  <si>
    <t>CARLOS ML. SUAREZ FONSECA</t>
  </si>
  <si>
    <t>esc.losangelesdelafortuna@mep.go.cr</t>
  </si>
  <si>
    <t>esc.huacas@mep.go.cr</t>
  </si>
  <si>
    <t>esc.villareal@mep.go.cr</t>
  </si>
  <si>
    <t>esc.germania@mep.go.cr</t>
  </si>
  <si>
    <t>esc.elpeje.limon@mep.go.cr</t>
  </si>
  <si>
    <t>BARRIO LUZON</t>
  </si>
  <si>
    <t>LUZON CENTRO</t>
  </si>
  <si>
    <t>MATINA, BARRIO GOLY</t>
  </si>
  <si>
    <t>CELIA REID JONES</t>
  </si>
  <si>
    <t>esc.largadistancia@mep.go.cr</t>
  </si>
  <si>
    <t>SANDRA F. JIMENEZ BRENES</t>
  </si>
  <si>
    <t>esc.concepcionelamparo@mep.go.cr</t>
  </si>
  <si>
    <t>esc.sanramonnorte@mep.go.cr</t>
  </si>
  <si>
    <t>CAROLINA HURTADO HURTADO</t>
  </si>
  <si>
    <t>esc.laceniza@mep.go.cr</t>
  </si>
  <si>
    <t>esc.josemariachaverri@mep.go.cr</t>
  </si>
  <si>
    <t>esc.santarosa.upala@mep.go.cr</t>
  </si>
  <si>
    <t>esc.birmania@mep.go.cr</t>
  </si>
  <si>
    <t>esc.idagavilan@mep.go.cr</t>
  </si>
  <si>
    <t>esc.idasanluis@mep.go.cr</t>
  </si>
  <si>
    <t>esc.fatima@mep.go.cr</t>
  </si>
  <si>
    <t>esc.launion@mep.go.cr</t>
  </si>
  <si>
    <t>esc.sanpedrito@mep.go.cr</t>
  </si>
  <si>
    <t>esc.desanpedro@mep.go.cr</t>
  </si>
  <si>
    <t>esc.elpilar@mep.go.cr</t>
  </si>
  <si>
    <t>KM 150 DE LA INTERAMERICANA SUR</t>
  </si>
  <si>
    <t>esc.mollejones@mep.go.cr</t>
  </si>
  <si>
    <t>esc.sanrafaelplatanares@mep.go.cr</t>
  </si>
  <si>
    <t>esc.lasmesasdepejibaye@mep.go.cr</t>
  </si>
  <si>
    <t>esc.llanobonitoleoncortes@mep.go.cr</t>
  </si>
  <si>
    <t>esc.sanrafaelabajodeleoncortes@mep.go.cr</t>
  </si>
  <si>
    <t>esc.santamartabrunka@mep.go.cr</t>
  </si>
  <si>
    <t>esc.elprogreso.puntarenas@mep.go.cr</t>
  </si>
  <si>
    <t>esc.sanfrancisco.alajuela@mep.go.cr</t>
  </si>
  <si>
    <t>esc.fraijanes@mep.go.cr</t>
  </si>
  <si>
    <t>esc.robertocastrovargas@mep.go.cr</t>
  </si>
  <si>
    <t>YENDRY FONSECA MADRIZ</t>
  </si>
  <si>
    <t>esc.eltriunfo@mep.go.cr</t>
  </si>
  <si>
    <t>esc.riobarranca@mep.go.cr</t>
  </si>
  <si>
    <t>esc.lagartos@mep.go.cr</t>
  </si>
  <si>
    <t>FRENTE AL CEN DE CHOMES</t>
  </si>
  <si>
    <t>ROGENA ABRAHAMS NUÑEZ</t>
  </si>
  <si>
    <t>HERIBERTO QUIROS SOLANO</t>
  </si>
  <si>
    <t>esc.laboratorioturrialba@mep.go.cr</t>
  </si>
  <si>
    <t>ADRIAN BARBOZA AVALOS</t>
  </si>
  <si>
    <t>esc.sanantoniopejibaye@mep.go.cr</t>
  </si>
  <si>
    <t>esc.sangerardo.guapiles@mep.go.cr</t>
  </si>
  <si>
    <t>esc.lamaravilla@mep.go.cr</t>
  </si>
  <si>
    <t>CYNTHIA MORA MORA</t>
  </si>
  <si>
    <t>esc.sancarlostarrazu@mep.go.cr</t>
  </si>
  <si>
    <t>esc.quebradaseca@mep.go.cr</t>
  </si>
  <si>
    <t>esc.alejandroaguilar@mep.go.cr</t>
  </si>
  <si>
    <t>maria.elizondo.guzman@mep.go.cr</t>
  </si>
  <si>
    <t>JOSE LUIS ROMERO PRADO</t>
  </si>
  <si>
    <t>esc.monterreydesancarlos@mep.go.cr</t>
  </si>
  <si>
    <t>esc.cimarron@mep.go.cr</t>
  </si>
  <si>
    <t>esc.rafaelarguedasherrera@mep.go.cr</t>
  </si>
  <si>
    <t>esc.elbaron@mep.go.cr</t>
  </si>
  <si>
    <t>esc.santarosa.puntarenas@mep.go.cr</t>
  </si>
  <si>
    <t>esc.sanmiguelquebradagrande@mep.go.cr</t>
  </si>
  <si>
    <t>esc.bellohorizonte@mep.go.cr</t>
  </si>
  <si>
    <t>esc.ulisesdelgadoaguilera@mep.go.cr</t>
  </si>
  <si>
    <t>esc.puertorico@mep.go.cr</t>
  </si>
  <si>
    <t>AILLEN BRICEÑO AGUILAR</t>
  </si>
  <si>
    <t>esc.simonbolivar.occidente@mep.go.cr</t>
  </si>
  <si>
    <t>esc.elcajon@mep.go.cr</t>
  </si>
  <si>
    <t>esc.isabelyglesiascastro@mep.go.cr</t>
  </si>
  <si>
    <t>esc.laleguazarcero@mep.go.cr</t>
  </si>
  <si>
    <t>esc.callemora@mep.go.cr</t>
  </si>
  <si>
    <t>esc.eljardinelparamo@mep.go.cr</t>
  </si>
  <si>
    <t>esc.santarosarionuevo@mep.go.cr</t>
  </si>
  <si>
    <t>esc.idajoron@mep.go.cr</t>
  </si>
  <si>
    <t>esc.lafortuna@mep.go.cr</t>
  </si>
  <si>
    <t>esc.santiago@mep.go.cr</t>
  </si>
  <si>
    <t>100 ESTE DE LA PLAZA DE FUTBOL</t>
  </si>
  <si>
    <t>esc.laguna@mep.go.cr</t>
  </si>
  <si>
    <t>esc.elaguiladepejibaye@mep.go.cr</t>
  </si>
  <si>
    <t>esc.elpejevolcan@mep.go.cr</t>
  </si>
  <si>
    <t>esc.juanrafaelmorabiolley@mep.go.cr</t>
  </si>
  <si>
    <t>esc.laprimavera@mep.go.cr</t>
  </si>
  <si>
    <t>esc.vereh@mep.go.cr</t>
  </si>
  <si>
    <t>CONTIGUO A LA PLAZA DE FUTBOL DE RIO BANANO</t>
  </si>
  <si>
    <t>esc.sanclemente@mep.go.cr</t>
  </si>
  <si>
    <t>esc.kentdebananito@mep.go.cr</t>
  </si>
  <si>
    <t>ESPABEL SIQUIRRES, LIMON</t>
  </si>
  <si>
    <t>esc.rioquito@mep.go.cr</t>
  </si>
  <si>
    <t>esc.santamartasiquirres@mep.go.cr</t>
  </si>
  <si>
    <t>MARINO VARGAS CAMPOS</t>
  </si>
  <si>
    <t>esc.sancayetano@mep.go.cr</t>
  </si>
  <si>
    <t>IDANIA CORTES OSORNO</t>
  </si>
  <si>
    <t>esc.santamarta.nicoya@mep.go.cr</t>
  </si>
  <si>
    <t>esc.idagarabito@mep.go.cr</t>
  </si>
  <si>
    <t>esc.cerrocortes@mep.go.cr</t>
  </si>
  <si>
    <t>esc.coyolito.santacruz@mep.go.cr</t>
  </si>
  <si>
    <t>esc.brasilito@mep.go.cr</t>
  </si>
  <si>
    <t>esc.concepcionpilas@mep.go.cr</t>
  </si>
  <si>
    <t>esc.pasotempisque@mep.go.cr</t>
  </si>
  <si>
    <t>esc.sanjoselafortuna@mep.go.cr</t>
  </si>
  <si>
    <t>Esc.Terroncolorado@mep.go.cr</t>
  </si>
  <si>
    <t>esc.laslagunas@mep.go.cr</t>
  </si>
  <si>
    <t>esc.rosarioarroniz@mep.go.cr</t>
  </si>
  <si>
    <t>WALTER SANCHEZ CARDENAS</t>
  </si>
  <si>
    <t>FINCA BANANITA (BANDECO)</t>
  </si>
  <si>
    <t>esc.lasnieves@mep.go.cr</t>
  </si>
  <si>
    <t>esc.elceibosanvito@mep.go.cr</t>
  </si>
  <si>
    <t>esc.veintitresdemayo@mep.go.cr</t>
  </si>
  <si>
    <t>esc.sanjose.sancarlos@mep.go.cr</t>
  </si>
  <si>
    <t>esc.sanrafaelpenasblancas@mep.go.cr</t>
  </si>
  <si>
    <t>esc.coloniablanca@mep.go.cr</t>
  </si>
  <si>
    <t>esc.laslomas@mep.go.cr</t>
  </si>
  <si>
    <t>FRENTE A LA PULPERIA LAS LOMAS</t>
  </si>
  <si>
    <t>esc.santiagoderioclaro@mep.go.cr</t>
  </si>
  <si>
    <t>esc.lalucha.guapiles@mep.go.cr</t>
  </si>
  <si>
    <t>esc.cartagenariojimenez@mep.go.cr</t>
  </si>
  <si>
    <t>esc.laguaria.puntarenas@mep.go.cr</t>
  </si>
  <si>
    <t>FRENTE AL ACUEDUCTO EN EL GALLITO</t>
  </si>
  <si>
    <t>esc.lavillita@mep.go.cr</t>
  </si>
  <si>
    <t>JUDITH VILLAFUERTE CRUZ</t>
  </si>
  <si>
    <t>esc.jerusalen3m@mep.go.cr</t>
  </si>
  <si>
    <t>esc.concepcion@mep.go.cr</t>
  </si>
  <si>
    <t>esc.lalibertadlaurel@mep.go.cr</t>
  </si>
  <si>
    <t>COSTADO OESTE DE PLAZA DE DEPORTES DE BAMBITO</t>
  </si>
  <si>
    <t>esc.santalucia.coto@mep.go.cr</t>
  </si>
  <si>
    <t>esc.sanpedrotarrazu@mep.go.cr</t>
  </si>
  <si>
    <t>esc.sanandresleoncortes@mep.go.cr</t>
  </si>
  <si>
    <t>esc.laangosturaleoncortes@mep.go.cr</t>
  </si>
  <si>
    <t>esc.lagosdelindora@mep.go.cr</t>
  </si>
  <si>
    <t>esc.eldelirio@mep.go.cr</t>
  </si>
  <si>
    <t>esc.coloniaanateri@mep.go.cr</t>
  </si>
  <si>
    <t>esc.liderconte@mep.go.cr</t>
  </si>
  <si>
    <t>esc.filadetrucho@mep.go.cr</t>
  </si>
  <si>
    <t>esc.filasanrafael@mep.go.cr</t>
  </si>
  <si>
    <t>esc.valleazul@mep.go.cr</t>
  </si>
  <si>
    <t>esc.canasgordas@mep.go.cr</t>
  </si>
  <si>
    <t>esc.laamistad@mep.go.cr</t>
  </si>
  <si>
    <t>esc.santarita.coto@mep.go.cr</t>
  </si>
  <si>
    <t>esc.elprogreso.nortenorte@mep.go.cr</t>
  </si>
  <si>
    <t>esc.lagarita@mep.go.cr</t>
  </si>
  <si>
    <t>esc.buenavista.liberia@mep.go.cr</t>
  </si>
  <si>
    <t>esc.sagradafamilia@mep.go.cr</t>
  </si>
  <si>
    <t>esc.sabanilla@mep.go.cr</t>
  </si>
  <si>
    <t>esc.lospinos@mep.go.cr</t>
  </si>
  <si>
    <t>DAVID CHAVES ULLOA</t>
  </si>
  <si>
    <t>esc.elcarmen.turrialba@mep.go.cr</t>
  </si>
  <si>
    <t>esc.guayaboabajo@mep.go.cr</t>
  </si>
  <si>
    <t>BENJAMIN DIAZ LEIVA</t>
  </si>
  <si>
    <t>esc.invulascanas.canas@mep.go.cr</t>
  </si>
  <si>
    <t>esc.sanrafael.perezzeledon@mep.go.cr</t>
  </si>
  <si>
    <t>esc.lasmercedes@mep.go.cr</t>
  </si>
  <si>
    <t>YAJAIRA GONZALEZ SIBAJA</t>
  </si>
  <si>
    <t>esc.oratorio@mep.go.cr</t>
  </si>
  <si>
    <t>esc.elzapotepejibaye@mep.go.cr</t>
  </si>
  <si>
    <t>esc.sanmartinpejibaye@mep.go.cr</t>
  </si>
  <si>
    <t>GRETTEL ARANA NOGUERA</t>
  </si>
  <si>
    <t>esc.teodorosalamanca@mep.go.cr</t>
  </si>
  <si>
    <t>esc.elmojon@mep.go.cr</t>
  </si>
  <si>
    <t>KATHYA GUZMAN RAMIREZ</t>
  </si>
  <si>
    <t>esc.penshurt@mep.go.cr</t>
  </si>
  <si>
    <t>esc.sanfrancisco@mep.go.cr</t>
  </si>
  <si>
    <t>DARLING CALDERON ANGULO</t>
  </si>
  <si>
    <t>esc.elcrucedelaalegria@mep.go.cr</t>
  </si>
  <si>
    <t>PORTON LA IBERIA</t>
  </si>
  <si>
    <t>esc.laiberia@mep.go.cr</t>
  </si>
  <si>
    <t>PORTON DE IBERIA CENTRO</t>
  </si>
  <si>
    <t>esc.elcarmen@hotmail.com</t>
  </si>
  <si>
    <t>VICTOR RODRIGO LOAIZA SANCHEZ</t>
  </si>
  <si>
    <t>esc.villamaria@mep.go.cr</t>
  </si>
  <si>
    <t>VICTOR MADRIGAL CASTRO</t>
  </si>
  <si>
    <t>03580</t>
  </si>
  <si>
    <t>LEOPOLDINA BALTODANO ZUÑIGA</t>
  </si>
  <si>
    <t>ERIC RAMIREZ MORENO</t>
  </si>
  <si>
    <t>esc.elsocorro@mep.go.cr</t>
  </si>
  <si>
    <t>esc.sancarlosplatanares@mep.go.cr</t>
  </si>
  <si>
    <t>esc.sanbuenaventuracolorado@mep.go.cr</t>
  </si>
  <si>
    <t>esc.idacorobici@mep.go.cr</t>
  </si>
  <si>
    <t>esc.sectorangeles@mep.go.cr</t>
  </si>
  <si>
    <t>esc.nuevoamanecer@mep.go.cr</t>
  </si>
  <si>
    <t>CONTIGUO AL SALON COMUNAL DE SAHARA, BATAAN</t>
  </si>
  <si>
    <t>esc.barcoquebrado@mep.go.cr</t>
  </si>
  <si>
    <t>esc.riosalto@mep.go.cr</t>
  </si>
  <si>
    <t>esc.campotres@mep.go.cr</t>
  </si>
  <si>
    <t>esc.piedrasazules@mep.go.cr</t>
  </si>
  <si>
    <t>esc.losangelesdeloschiles@mep.go.cr</t>
  </si>
  <si>
    <t>esc.cerroalegre@mep.go.cr</t>
  </si>
  <si>
    <t>esc.agrimaga@mep.go.cr</t>
  </si>
  <si>
    <t>esc.elaguacate@mep.go.cr</t>
  </si>
  <si>
    <t>esc.cascadas@mep.go.cr</t>
  </si>
  <si>
    <t>MARIA DEL CARMEN TREJOS TREJOS</t>
  </si>
  <si>
    <t>esc.fraybartolomedelascasas@mep.go.cr</t>
  </si>
  <si>
    <t>esc.eltorito@mep.go.cr</t>
  </si>
  <si>
    <t>10 KM AL NORTE DE LA GARITA CENTRO</t>
  </si>
  <si>
    <t>esc.santaelena.liberia@mep.go.cr</t>
  </si>
  <si>
    <t>esc.giltabladacorea@mep.go.cr</t>
  </si>
  <si>
    <t>esc.santacecilia.coto@mep.go.cr</t>
  </si>
  <si>
    <t>esc.lospilares@mep.go.cr</t>
  </si>
  <si>
    <t>esc.rionuevo@mep.go.cr</t>
  </si>
  <si>
    <t>esc.coto5051@mep.go.cr</t>
  </si>
  <si>
    <t>esc.sanrafaeldecorredores@mep.go.cr</t>
  </si>
  <si>
    <t>esc.quizarra@mep.go.cr</t>
  </si>
  <si>
    <t>esc.elquemado@mep.go.cr</t>
  </si>
  <si>
    <t>esc.riocanas@mep.go.cr</t>
  </si>
  <si>
    <t>esc.losjocotes@mep.go.cr</t>
  </si>
  <si>
    <t>esc.idatresamigos@mep.go.cr</t>
  </si>
  <si>
    <t>esc.lalegua@mep.go.cr</t>
  </si>
  <si>
    <t>esc.abanico@mep.go.cr</t>
  </si>
  <si>
    <t>esc.sanfrancisco.occidente@mep.go.cr</t>
  </si>
  <si>
    <t>esc.sangerardopocosol@mep.go.cr</t>
  </si>
  <si>
    <t>esc.buenosaires.sancarlos@mep.go.cr</t>
  </si>
  <si>
    <t>PACIFICA GARCIA FERNANDEZ</t>
  </si>
  <si>
    <t>esc.pitalitosur@mep.go.cr</t>
  </si>
  <si>
    <t>esc.esquipulasdeaguaszarcas@mep.go.cr</t>
  </si>
  <si>
    <t>esc.montecristoaguaszarcas@mep.go.cr</t>
  </si>
  <si>
    <t>2 KM NORTE DEL TEMPLO DE CAÑON</t>
  </si>
  <si>
    <t>esc.granodeoro.turrialba@mep.go.cr</t>
  </si>
  <si>
    <t>esc.sancristobal.canas@mep.go.cr</t>
  </si>
  <si>
    <t>VLADIMIR DIAZ ORTIZ</t>
  </si>
  <si>
    <t>esc.pandoraoeste@mep.go.cr</t>
  </si>
  <si>
    <t>ROSE MARY ROMERO PRADO</t>
  </si>
  <si>
    <t>WILBER SANCHEZ CARDENAS</t>
  </si>
  <si>
    <t>CESAR MARTIN ESPINOZA DIAZ</t>
  </si>
  <si>
    <t>esc.josemariacanas@mep.go.cr</t>
  </si>
  <si>
    <t>esc.sanantoniocarara@mep.go.cr</t>
  </si>
  <si>
    <t>esc.limon.santacruz@mep.go.cr</t>
  </si>
  <si>
    <t>esc.pueblonuevo.upala@mep.go.cr</t>
  </si>
  <si>
    <t>esc.fatima.nortenorte@mep.go.cr</t>
  </si>
  <si>
    <t>esc.marialuisa@mep.go.cr</t>
  </si>
  <si>
    <t>esc.jauuri@mep.go.cr</t>
  </si>
  <si>
    <t>esc.coto6263@mep.go.cr</t>
  </si>
  <si>
    <t>esc.sanmartin.guapiles@mep.go.cr</t>
  </si>
  <si>
    <t>esc.barradetortuguero@mep.go.cr</t>
  </si>
  <si>
    <t>esc.sanfernandonicoya@mep.go.cr</t>
  </si>
  <si>
    <t>esc.marbella@mep.go.cr</t>
  </si>
  <si>
    <t>esc.villanueva@mep.go.cr</t>
  </si>
  <si>
    <t>shirleny.torres.ortiz@mep.go.cr</t>
  </si>
  <si>
    <t>esc.lasuerte@mep.go.cr</t>
  </si>
  <si>
    <t>esc.viquillados@mep.go.cr</t>
  </si>
  <si>
    <t>esc.manuelmoravalverder@mep.go.cr</t>
  </si>
  <si>
    <t>esc.elcedralleoncortes@mep.go.cr</t>
  </si>
  <si>
    <t>esc.rosariovasquezmonge@mep.go.cr</t>
  </si>
  <si>
    <t>esc.sanmiguel.puntarenas@mep.go.cr</t>
  </si>
  <si>
    <t>esc.laspavas@mep.go.cr</t>
  </si>
  <si>
    <t>esc.garza@mep.go.cr</t>
  </si>
  <si>
    <t>esc.lateresa@mep.go.cr</t>
  </si>
  <si>
    <t>esc.eltajo@mep.go.cr</t>
  </si>
  <si>
    <t>esc.eldanto@mep.go.cr</t>
  </si>
  <si>
    <t>CONTIGUO IGLESIA DE SANTA ROSA, SABALITO</t>
  </si>
  <si>
    <t>esc.sabanillas@mep.go.cr</t>
  </si>
  <si>
    <t>esc.santiagodecaracol@mep.go.cr</t>
  </si>
  <si>
    <t>esc.caracoldelavaca@mep.go.cr</t>
  </si>
  <si>
    <t>esc.lasdelicias.puriscal@mep.go.cr</t>
  </si>
  <si>
    <t>esc.barrioelcarmen@mep.go.cr</t>
  </si>
  <si>
    <t>150 NORTE DE LA PLAZA DE DEPORTES MONTERREY</t>
  </si>
  <si>
    <t>esc.franciscochaveschaves@mep.go.cr</t>
  </si>
  <si>
    <t>esc.lomasdeltoro@mep.go.cr</t>
  </si>
  <si>
    <t>esc.idaloslagos@mep.go.cr</t>
  </si>
  <si>
    <t>esc.losalpes.sancarlos@mep.go.cr</t>
  </si>
  <si>
    <t>esc.lindavista.ocidente@mep.go.cr</t>
  </si>
  <si>
    <t>5 KM ESTE DE LA ESCUELA SAN RAFAEL</t>
  </si>
  <si>
    <t>esc.pitaya@mep.go.cr</t>
  </si>
  <si>
    <t>PUNTA MORALES</t>
  </si>
  <si>
    <t>03716</t>
  </si>
  <si>
    <t>esc.pelayomarcetcasajuana@mep.go.cr</t>
  </si>
  <si>
    <t>esc.morales@mep.go.cr</t>
  </si>
  <si>
    <t>esc.lacolonia@mep.go.cr</t>
  </si>
  <si>
    <t>esc.laarenilla@mep.go.cr</t>
  </si>
  <si>
    <t>esc.diria@mep.go.cr</t>
  </si>
  <si>
    <t>esc.artola@mep.go.cr</t>
  </si>
  <si>
    <t>200 SUR DE LA PLAZA DE FUTBOL, DOMINICAL</t>
  </si>
  <si>
    <t>esc.ramalsiete@mep.go.cr</t>
  </si>
  <si>
    <t>esc.lariviera@mep.go.cr</t>
  </si>
  <si>
    <t>PABLO JAEN GUZMAN</t>
  </si>
  <si>
    <t>50 M OESTE DEL SALON COMUNAL DE MANZANILLO</t>
  </si>
  <si>
    <t>SALVADOR MACOTELO DAVILA</t>
  </si>
  <si>
    <t>esc.guapinol@mep.go.cr</t>
  </si>
  <si>
    <t>esc.lapradera.alajuela@mep.go.cr</t>
  </si>
  <si>
    <t>esc.sanfranciscodeasis@mep.go.cr</t>
  </si>
  <si>
    <t>esc.buenavista@mep.go.cr</t>
  </si>
  <si>
    <t>esc.herradura@mep.go.cr</t>
  </si>
  <si>
    <t>esc.lapiedra@mep.go.cr</t>
  </si>
  <si>
    <t>esc.montecarlo@mep.go.cr</t>
  </si>
  <si>
    <t>esc.santacecilia@mep.go.cr</t>
  </si>
  <si>
    <t>5 KM NORTE DE SAN PEDRO</t>
  </si>
  <si>
    <t>03878</t>
  </si>
  <si>
    <t>esc.laesperanza.canas@mep.go.cr</t>
  </si>
  <si>
    <t>esc.santisimatrinidad@mep.go.cr</t>
  </si>
  <si>
    <t>esc.providencia@mep.go.cr</t>
  </si>
  <si>
    <t>esc.eljardindota@mep.go.cr</t>
  </si>
  <si>
    <t>esc.sanrafaeldota@mep.go.cr</t>
  </si>
  <si>
    <t>esc.losllanos.puntarenas@mep.go.cr</t>
  </si>
  <si>
    <t>esc.riograndepaquera@mep.go.cr</t>
  </si>
  <si>
    <t>BALLENA</t>
  </si>
  <si>
    <t>esc.tarire@mep.go.cr</t>
  </si>
  <si>
    <t>esc.pocorasur@mep.go.cr</t>
  </si>
  <si>
    <t>esc.losnaranjos.guapiles@mep.go.cr</t>
  </si>
  <si>
    <t>esc.pilangosta@mep.go.cr</t>
  </si>
  <si>
    <t>KEILOR RODRIGUEZ MARIN</t>
  </si>
  <si>
    <t>A UN COSTADO DE LA PLAZA DE LA ESCUADRA</t>
  </si>
  <si>
    <t>esc.lavirgen@mep.go.cr</t>
  </si>
  <si>
    <t>esc.bocagallardo@mep.go.cr</t>
  </si>
  <si>
    <t>esc.elsandalo@mep.go.cr</t>
  </si>
  <si>
    <t>esc.tortuga@mep.go.cr</t>
  </si>
  <si>
    <t>esc.kilometro16@mep.go.cr</t>
  </si>
  <si>
    <t>esc.losplanes@mep.go.cr</t>
  </si>
  <si>
    <t>esc.santodomingo.santacruz@mep.go.cr</t>
  </si>
  <si>
    <t>esc.abangaritos@mep.go.cr</t>
  </si>
  <si>
    <t>esc.laamapola@mep.go.cr</t>
  </si>
  <si>
    <t>esc.lindora@mep.go.cr</t>
  </si>
  <si>
    <t>esc.sanfrancisco.santacruz@mep.go.cr</t>
  </si>
  <si>
    <t>esc.elconsuelo@mep.go.cr</t>
  </si>
  <si>
    <t>esc.mirafloresdesabalito@mep.go.cr</t>
  </si>
  <si>
    <t>esc.metaponto@mep.go.cr</t>
  </si>
  <si>
    <t>esc.copal@mep.go.cr</t>
  </si>
  <si>
    <t>esc.bellooriente@mep.go.cr</t>
  </si>
  <si>
    <t>esc.juan.diaz@mep.go.cr</t>
  </si>
  <si>
    <t>esc.cacao@mep.go.cr</t>
  </si>
  <si>
    <t>esc.sanmarcos.terraba@mep.go.cr</t>
  </si>
  <si>
    <t>esc.ranchoquemadodrake@mep.go.cr</t>
  </si>
  <si>
    <t>1 KM AL OESTE DE LA FERRETERIA SALAS</t>
  </si>
  <si>
    <t>ESTER FALLAS GRANADOS</t>
  </si>
  <si>
    <t>esc.paraiso@mep.go.cr</t>
  </si>
  <si>
    <t>esc.labota@mep.go.cr</t>
  </si>
  <si>
    <t>esc.lascolinas@mep.go.cr</t>
  </si>
  <si>
    <t>esc.lamanudita@mep.go.cr</t>
  </si>
  <si>
    <t>esc.lavictoria@mep.go.cr</t>
  </si>
  <si>
    <t>esc.sanluis2.guapiles@mep.go.cr</t>
  </si>
  <si>
    <t>esc.sanjeronimo.tarrazu@mep.go.cr</t>
  </si>
  <si>
    <t>JOSE A.VILLALOBOS SANCHEZ</t>
  </si>
  <si>
    <t>esc.tsipiri@mep.go.cr</t>
  </si>
  <si>
    <t>esc.villadamaris@mep.go.cr</t>
  </si>
  <si>
    <t>esc.sanjuanillo@mep.go.cr</t>
  </si>
  <si>
    <t>esc.sanantonio.canas@mep.go.cr</t>
  </si>
  <si>
    <t>esc.piedraverde@mep.go.cr</t>
  </si>
  <si>
    <t>esc.monteroypalito@mep.go.cr</t>
  </si>
  <si>
    <t>esc.sanjoaquin@mep.go.cr</t>
  </si>
  <si>
    <t>esc.jarquin@mep.go.cr</t>
  </si>
  <si>
    <t>esc.esterillosanexa@mep.go.cr</t>
  </si>
  <si>
    <t>DUGNIA MATAMOROS LORIA</t>
  </si>
  <si>
    <t>esc.villahermosa.limon@mep.go.cr</t>
  </si>
  <si>
    <t>esc.carrizalriocuarto@mep.go.cr</t>
  </si>
  <si>
    <t>FRENTE A LA ERMITA CATOLICA</t>
  </si>
  <si>
    <t>esc.dulcenombrenorte@mep.go.cr</t>
  </si>
  <si>
    <t>DORA LISA VIALES RAMIREZ</t>
  </si>
  <si>
    <t>CONTIGUO A LA IGLESIA CATOLICA DE PIZOTILLO</t>
  </si>
  <si>
    <t>02133</t>
  </si>
  <si>
    <t>esc.juntasdelcaoba@mep.go.cr</t>
  </si>
  <si>
    <t>MARLEN MADRIZ ARCE</t>
  </si>
  <si>
    <t>esc.elcedral@mep.go.cr</t>
  </si>
  <si>
    <t>IVETH SANCHEZ MONGE</t>
  </si>
  <si>
    <t>esc.zapotal@mep.go.cr</t>
  </si>
  <si>
    <t>esc.guadalupepejibaye@mep.go.cr</t>
  </si>
  <si>
    <t>esc.cristorey.perezzeledon@mep.go.cr</t>
  </si>
  <si>
    <t>esc.lindavistaderivas@mep.go.cr</t>
  </si>
  <si>
    <t>esc.cordoncillo@mep.go.cr</t>
  </si>
  <si>
    <t>ASENTAM. UPIAV II</t>
  </si>
  <si>
    <t>03962</t>
  </si>
  <si>
    <t>esc.guagaral@mep.go.cr</t>
  </si>
  <si>
    <t>COSTADO OESTE PLAZA DE DEPORTES, EL PROGRESO</t>
  </si>
  <si>
    <t>JUAN CARLOS CALDERON MORA</t>
  </si>
  <si>
    <t>50 OESTE IGLESIA CATOLICA</t>
  </si>
  <si>
    <t>esc.orientepeyibaye@mep.go.cr</t>
  </si>
  <si>
    <t>esc.santarosabrunka@mep.go.cr</t>
  </si>
  <si>
    <t>RICHARD NARANJO AGUILAR</t>
  </si>
  <si>
    <t>esc.riogrande@mep.go.cr</t>
  </si>
  <si>
    <t>esc.abrojoguaymi@mep.go.cr</t>
  </si>
  <si>
    <t>MAURICIO SALINA VARGAS</t>
  </si>
  <si>
    <t>SIRIA AGUILERA GUTIERREZ</t>
  </si>
  <si>
    <t>esc.adolfobergerfaerron@mep.go.cr</t>
  </si>
  <si>
    <t>OLGA CHACON BARBOZA</t>
  </si>
  <si>
    <t>A UN COSTADO DEL SALON COMUNAL DE POLKA</t>
  </si>
  <si>
    <t>DOS BRAZOS</t>
  </si>
  <si>
    <t>esc.aguascalientes@mep.go.cr</t>
  </si>
  <si>
    <t>esc.concepcion.coto@mep.go.cr</t>
  </si>
  <si>
    <t>esc.lamariposa@mep.go.cr</t>
  </si>
  <si>
    <t>esc.paraisobuenosaires@mep.go.cr</t>
  </si>
  <si>
    <t>esc.division@mep.go.cr</t>
  </si>
  <si>
    <t>esc.sanjose@mep.go.cr</t>
  </si>
  <si>
    <t>esc.santaana@mep.go.cr</t>
  </si>
  <si>
    <t>esc.obandito@mep.go.cr</t>
  </si>
  <si>
    <t>esc.laesperanza.santacruz@mep.go.cr</t>
  </si>
  <si>
    <t>esc.losalpes.canas@mep.go.cr</t>
  </si>
  <si>
    <t>esc.latesalia@mep.go.cr</t>
  </si>
  <si>
    <t>esc.buenavista.sancarlos@mep.go.cr</t>
  </si>
  <si>
    <t>esc.bocadelriosancarlos@mep.go.cr</t>
  </si>
  <si>
    <t>esc.elbosque@mep.go.cr</t>
  </si>
  <si>
    <t>esc.lospalmaresdesantacecilia@mep.go.cr</t>
  </si>
  <si>
    <t>esc.elparaiso@mep.go.cr</t>
  </si>
  <si>
    <t>esc.santateresita.occidente@mep.go.cr</t>
  </si>
  <si>
    <t>esc.salinas@mep.go.cr</t>
  </si>
  <si>
    <t>100 OESTE DE LA PLAZA DE DEPORTES</t>
  </si>
  <si>
    <t>AURORA MENA CORDERO</t>
  </si>
  <si>
    <t>esc.sanluis@mep.go.cr</t>
  </si>
  <si>
    <t>esc.concepcion.peninsular@mep.go.cr</t>
  </si>
  <si>
    <t>JORGE VILLALOBOS PADILLA</t>
  </si>
  <si>
    <t>esc.altosdesanluis@mep.go.cr</t>
  </si>
  <si>
    <t>esc.vientofresco@mep.go.cr</t>
  </si>
  <si>
    <t>esc.sangerardolimoncito@mep.go.cr</t>
  </si>
  <si>
    <t>esc.kilometro20@mep.go.cr</t>
  </si>
  <si>
    <t>esc.santalucia.canas@mep.go.cr</t>
  </si>
  <si>
    <t>esc.santarita@mep.go.cr</t>
  </si>
  <si>
    <t>esc.bolson@mep.go.cr</t>
  </si>
  <si>
    <t>upe.eltorito@mep.go.cr</t>
  </si>
  <si>
    <t>esc.lafuente.turrialba@mep.go.cr</t>
  </si>
  <si>
    <t>alexander.astorga.solis@mep.go.cr</t>
  </si>
  <si>
    <t>esc.josevalencianoarrieta@mep.go.cr</t>
  </si>
  <si>
    <t>esc.loscriques@mep.go.cr</t>
  </si>
  <si>
    <t>esc.santateresita@mep.go.cr</t>
  </si>
  <si>
    <t>esc.sanmarcosdepejibaye@mep.go.cr</t>
  </si>
  <si>
    <t>3 KM N DEL VALLE LA CRUZ SAN MARCOS, PEJIBAYE</t>
  </si>
  <si>
    <t>00588</t>
  </si>
  <si>
    <t>esc.chinakicha@mep.go.cr</t>
  </si>
  <si>
    <t>esc.buenosairessur@mep.go.cr</t>
  </si>
  <si>
    <t>esc.abelardorojasquesada@mep.go.cr</t>
  </si>
  <si>
    <t>esc.bocatapada@mep.go.cr</t>
  </si>
  <si>
    <t>esc.valledelaaurora@mep.go.cr</t>
  </si>
  <si>
    <t>esc.bocuare@mep.go.cr</t>
  </si>
  <si>
    <t>esc.sinoli@mep.go.cr</t>
  </si>
  <si>
    <t>esc.jakui@mep.go.cr</t>
  </si>
  <si>
    <t>esc.lasbonitas@mep.go.cr</t>
  </si>
  <si>
    <t>esc.miravalles.nortenorte@mep.go.cr</t>
  </si>
  <si>
    <t>esc.cacique@mep.go.cr</t>
  </si>
  <si>
    <t>esc.elbambu@mep.go.cr</t>
  </si>
  <si>
    <t>esc.idaportollano@mep.go.cr</t>
  </si>
  <si>
    <t>esc.elcedral.guapiles@mep.go.cr</t>
  </si>
  <si>
    <t>esc.chinampas@mep.go.cr</t>
  </si>
  <si>
    <t>esc.florenciadematazanos@mep.go.cr</t>
  </si>
  <si>
    <t>esc.corralillo@mep.go.cr</t>
  </si>
  <si>
    <t>ALTO DE VILLEGAS</t>
  </si>
  <si>
    <t>esc.pocosol@mep.go.cr</t>
  </si>
  <si>
    <t>esc.riomarzo@mep.go.cr</t>
  </si>
  <si>
    <t>esc.sanjoaquin.turrialba@mep.go.cr</t>
  </si>
  <si>
    <t>esc.sanmarcoscutris@mep.go.cr</t>
  </si>
  <si>
    <t>ARLENA GUTIERREZ MATARRITA</t>
  </si>
  <si>
    <t>XINIA PATRICIA CAMPOS LOAIZA</t>
  </si>
  <si>
    <t>esc.canas@mep.go.cr</t>
  </si>
  <si>
    <t>esc.sanjosemontana@mep.go.cr</t>
  </si>
  <si>
    <t>ROGER NAVARRO GRANADOS</t>
  </si>
  <si>
    <t>esc.elllanito@mep.go.cr</t>
  </si>
  <si>
    <t>esc.castilladeoro@mep.go.cr</t>
  </si>
  <si>
    <t>esc.hojancha@mep.go.cr</t>
  </si>
  <si>
    <t>esc.canitas@mep.go.cr</t>
  </si>
  <si>
    <t>esc.eltigre@mep.go.cr</t>
  </si>
  <si>
    <t>esc.melicosalazarzuniga@mep.go.cr</t>
  </si>
  <si>
    <t>esc.lamaravilla.limon@mep.go.cr</t>
  </si>
  <si>
    <t>esc.hermankoschnycascante@mep.go.cr</t>
  </si>
  <si>
    <t>esc.lacolina@mep.go.cr</t>
  </si>
  <si>
    <t>esc.irlanda@mep.go.cr</t>
  </si>
  <si>
    <t>esc.cienmanzanas@mep.go.cr</t>
  </si>
  <si>
    <t>esc.depuertolindo@mep.go.cr</t>
  </si>
  <si>
    <t>03598</t>
  </si>
  <si>
    <t>esc.deliciasdegarza@mep.go.cr</t>
  </si>
  <si>
    <t>esc.laurraca@mep.go.cr</t>
  </si>
  <si>
    <t>ASENTAMIENTO CAMPESINO LA URRACA</t>
  </si>
  <si>
    <t>esc.sancayetanorionuevo@mep.go.cr</t>
  </si>
  <si>
    <t>esc.aguaszarcas@mep.go.cr</t>
  </si>
  <si>
    <t>esc.venado@mep.go.cr</t>
  </si>
  <si>
    <t>esc.hernandez@mep.go.cr</t>
  </si>
  <si>
    <t>esc.lagloria@mep.go.cr</t>
  </si>
  <si>
    <t>esc.hernandezloschiles@mep.go.cr</t>
  </si>
  <si>
    <t>esc.aristidesromain@mep.go.cr</t>
  </si>
  <si>
    <t>esc.laesmeralda@mep.go.cr</t>
  </si>
  <si>
    <t>esc.pueblonuevo.coto@mep.go.cr</t>
  </si>
  <si>
    <t>esc.altosdelroble@mep.go.cr</t>
  </si>
  <si>
    <t>esc.ellabrador@mep.go.cr</t>
  </si>
  <si>
    <t>esc.concepcion.sancarlos@mep.go.cr</t>
  </si>
  <si>
    <t>DAMARIS RIVERA AGUILAR</t>
  </si>
  <si>
    <t>esc.sancristobal@mep.go.cr</t>
  </si>
  <si>
    <t>esc.elmillon@mep.go.cr</t>
  </si>
  <si>
    <t>esc.dondonia@mep.go.cr</t>
  </si>
  <si>
    <t>BARRIO LA BOMBA DE LIMON, DONDONIA</t>
  </si>
  <si>
    <t>esc.llanogrande@mep.go.cr</t>
  </si>
  <si>
    <t>esc.losplanes.coto@mep.go.cr</t>
  </si>
  <si>
    <t>esc.lasansi@mep.go.cr</t>
  </si>
  <si>
    <t>ESC.LAFLORITA@MEP.GO.CR</t>
  </si>
  <si>
    <t>esc.laflorida@mep.go.cr</t>
  </si>
  <si>
    <t>esc.launion.sancarlos@mep.go.cr</t>
  </si>
  <si>
    <t>esc.sanluispocosol@mep.go.cr</t>
  </si>
  <si>
    <t>esc.tivives@mep.go.cr</t>
  </si>
  <si>
    <t>MELISSA QUESADA HIDALGO</t>
  </si>
  <si>
    <t>esc.atirro@mep.go.cr</t>
  </si>
  <si>
    <t>esc.santubal@mep.go.cr</t>
  </si>
  <si>
    <t>SANTUBAL DE CHIRRIPO TURRIALBA</t>
  </si>
  <si>
    <t>8 KM ESTE DE GRANO DE ORO</t>
  </si>
  <si>
    <t>03563</t>
  </si>
  <si>
    <t>KOIYAWARI</t>
  </si>
  <si>
    <t>LUIS DIEGO SOLANO RODRIGUEZ</t>
  </si>
  <si>
    <t>esc.koiyba@mep.go.cr</t>
  </si>
  <si>
    <t>03653</t>
  </si>
  <si>
    <t>ALTO PACUARE ZONA INDIGENA DE CHIRRIPO</t>
  </si>
  <si>
    <t>03900</t>
  </si>
  <si>
    <t>03882</t>
  </si>
  <si>
    <t>800 N 50 E LA PRIMERA ENTRADA DE CERRO ALTO</t>
  </si>
  <si>
    <t>04308</t>
  </si>
  <si>
    <t>BAJO COEN 2</t>
  </si>
  <si>
    <t>JAIRO MORALES MORA</t>
  </si>
  <si>
    <t>3 KM OESTE LICEO RURAL COROMA</t>
  </si>
  <si>
    <t>04171</t>
  </si>
  <si>
    <t>04317</t>
  </si>
  <si>
    <t>04096</t>
  </si>
  <si>
    <t>MARILU VILLALOBOS MESEN</t>
  </si>
  <si>
    <t>15 KM AL NORTE DE SAN RAMON, CALLE FORTUNA</t>
  </si>
  <si>
    <t>FRENTE CANCHA DE FUTBOL</t>
  </si>
  <si>
    <t>BEILER ROJAS DELGADO</t>
  </si>
  <si>
    <t>04214</t>
  </si>
  <si>
    <t>04118</t>
  </si>
  <si>
    <t>FRENTE SALON COMUNAL LA UNION</t>
  </si>
  <si>
    <t>COSTADO NORTE DE LA ERMITA</t>
  </si>
  <si>
    <t>esc.nukakicha@mep.go.cr</t>
  </si>
  <si>
    <t>ÑUKA KICHA, CHIRRIPO</t>
  </si>
  <si>
    <t>04191</t>
  </si>
  <si>
    <t>JAVIER ROSALES ROSALES</t>
  </si>
  <si>
    <t>SIN DIRECCION</t>
  </si>
  <si>
    <t>VALLE DE LA ESTRELLA</t>
  </si>
  <si>
    <t>ALONSO LIZANO MORA</t>
  </si>
  <si>
    <t>RANDALL LEON CHAVARRIA</t>
  </si>
  <si>
    <t>SARCLI</t>
  </si>
  <si>
    <t>SUBVENCIONADA</t>
  </si>
  <si>
    <t>REVERENDO FRANCISCO SCHMITZ</t>
  </si>
  <si>
    <t>DAVID JONATHON BERRIDGE</t>
  </si>
  <si>
    <t>jjiron@lincoln.ed.cr</t>
  </si>
  <si>
    <t>aarce@saintanthony.ed.cr</t>
  </si>
  <si>
    <t>info@eam.cr/ezuniga@eam.cr/rulate@eam.cr</t>
  </si>
  <si>
    <t>grupoeducativosh@gmail.com</t>
  </si>
  <si>
    <t>ADRIANA SERRANO MUÑOZ</t>
  </si>
  <si>
    <t>SYLVIA CAMACHO CASTRO</t>
  </si>
  <si>
    <t>EUGENIA ALVARADO PEÑA</t>
  </si>
  <si>
    <t>cmdpcoloradito99@yahoo.es</t>
  </si>
  <si>
    <t>04320</t>
  </si>
  <si>
    <t>info@cenit.com</t>
  </si>
  <si>
    <t>kinderelhigueroncito@gmail.com</t>
  </si>
  <si>
    <t>04182</t>
  </si>
  <si>
    <t>LINZE YAMILETH REPREZA LOPEZ</t>
  </si>
  <si>
    <t>GABRIELA AGÜERO LEE</t>
  </si>
  <si>
    <t>info@colegiodelfines.com</t>
  </si>
  <si>
    <t>04220</t>
  </si>
  <si>
    <t>ILEANA MARIA ASTUA BEJARANO</t>
  </si>
  <si>
    <t>CRISTINA AGUINAGA ARAYA</t>
  </si>
  <si>
    <t>PLAYA BRASILITO</t>
  </si>
  <si>
    <t>info@criacademy.com</t>
  </si>
  <si>
    <t>400 M SUR HOTEL ESTIN</t>
  </si>
  <si>
    <t>04314</t>
  </si>
  <si>
    <t>TRES MARIAS 1</t>
  </si>
  <si>
    <t>MARJORIE CUBERO CUBERO</t>
  </si>
  <si>
    <t>04315</t>
  </si>
  <si>
    <t>04321</t>
  </si>
  <si>
    <t>04322</t>
  </si>
  <si>
    <t>estimulacionositopanda@gmail.com</t>
  </si>
  <si>
    <t>DEL RESTAURANTE EL BOYERO 125 NORTE</t>
  </si>
  <si>
    <t>04311</t>
  </si>
  <si>
    <t>25 ESTE Y 400 NORTE FERRETERIA MERCASA</t>
  </si>
  <si>
    <t>04323</t>
  </si>
  <si>
    <t>NAHIMA PIEDRA DELGADO</t>
  </si>
  <si>
    <t>loveatworkschool@gmail.com</t>
  </si>
  <si>
    <t>04313</t>
  </si>
  <si>
    <t>DELIANA ESQUIVEL MENESES</t>
  </si>
  <si>
    <t>CALLE CHILAMATE</t>
  </si>
  <si>
    <t>TRACY SOTO LOPEZ</t>
  </si>
  <si>
    <t>SAN DIEGO BILINGUAL HIGH SCHOOL</t>
  </si>
  <si>
    <t>CRISTIANA ASAMBLEAS DE DIOS LOS GUIDOS</t>
  </si>
  <si>
    <t>ANTONIANO</t>
  </si>
  <si>
    <t>CENIT</t>
  </si>
  <si>
    <t>Discapacidad/Condición</t>
  </si>
  <si>
    <t>Si requiere más filas, insértelas.</t>
  </si>
  <si>
    <t>CUADRO 2</t>
  </si>
  <si>
    <t>0713</t>
  </si>
  <si>
    <t>JOSE RAMON HERNANDEZ BADILLA</t>
  </si>
  <si>
    <t>FINCA GUARARI</t>
  </si>
  <si>
    <t>MANUEL DEL PILAR ZUMBADO GONZALEZ</t>
  </si>
  <si>
    <t>RAMON BARRANTES HERRERA</t>
  </si>
  <si>
    <t>ELISA SOTO JIMENEZ</t>
  </si>
  <si>
    <t>MANUEL CAMACHO HERNANDEZ</t>
  </si>
  <si>
    <t>ARTURO MORALES GUTIERREZ</t>
  </si>
  <si>
    <t>DOMINGO GONZALEZ PEREZ</t>
  </si>
  <si>
    <t>J.N. JOSE MARTI</t>
  </si>
  <si>
    <t>RUBEN DARIO</t>
  </si>
  <si>
    <t>J.N. JOSE EZEQUIEL GONZALEZ VINDAS</t>
  </si>
  <si>
    <t>LUCILA GURDIAN MORALES</t>
  </si>
  <si>
    <t>J.N. BENITO SAENZ Y REYES</t>
  </si>
  <si>
    <t>JOSE ANGEL PADILLA SOLIS</t>
  </si>
  <si>
    <t>LIC. JOSE FRANCISCO PEREZ MUÑOZ</t>
  </si>
  <si>
    <t>CALLE QUIROS</t>
  </si>
  <si>
    <t>NEFTALI VILLALOBOS GUTIERREZ</t>
  </si>
  <si>
    <t>CALLE HERNANDEZ</t>
  </si>
  <si>
    <t>0797</t>
  </si>
  <si>
    <t>2786</t>
  </si>
  <si>
    <t>ZEPHANIAH FARGUHARSON VASSELL</t>
  </si>
  <si>
    <t>02014</t>
  </si>
  <si>
    <t>2438</t>
  </si>
  <si>
    <t>POZO DE AGUA</t>
  </si>
  <si>
    <t>JOAQUIN LIZANO GUTIERREZ</t>
  </si>
  <si>
    <t>02191</t>
  </si>
  <si>
    <t>2728</t>
  </si>
  <si>
    <t>BRUSELAS</t>
  </si>
  <si>
    <t>02475</t>
  </si>
  <si>
    <t>4972</t>
  </si>
  <si>
    <t>JAREY</t>
  </si>
  <si>
    <t>02490</t>
  </si>
  <si>
    <t>0701</t>
  </si>
  <si>
    <t>LAGUNAS</t>
  </si>
  <si>
    <t>02503</t>
  </si>
  <si>
    <t>3760</t>
  </si>
  <si>
    <t>POCHOTAL</t>
  </si>
  <si>
    <t>3165</t>
  </si>
  <si>
    <t>I.D.A. GUADALUPE</t>
  </si>
  <si>
    <t>3703</t>
  </si>
  <si>
    <t>2989</t>
  </si>
  <si>
    <t>CARACOL NORTE</t>
  </si>
  <si>
    <t>02875</t>
  </si>
  <si>
    <t>2775</t>
  </si>
  <si>
    <t>MESETAS ABAJO</t>
  </si>
  <si>
    <t>1336</t>
  </si>
  <si>
    <t>MORELOS</t>
  </si>
  <si>
    <t>5690</t>
  </si>
  <si>
    <t>1951</t>
  </si>
  <si>
    <t>SHARABATA</t>
  </si>
  <si>
    <t>NIÑO JESUS DE BELEN</t>
  </si>
  <si>
    <t>3817</t>
  </si>
  <si>
    <t>ARGENDORA</t>
  </si>
  <si>
    <t>5560</t>
  </si>
  <si>
    <t>0586</t>
  </si>
  <si>
    <t>CASPIROLA</t>
  </si>
  <si>
    <t>03213</t>
  </si>
  <si>
    <t>5333</t>
  </si>
  <si>
    <t>LIMONCITO DE CUTRIS</t>
  </si>
  <si>
    <t>03214</t>
  </si>
  <si>
    <t>5455</t>
  </si>
  <si>
    <t>03400</t>
  </si>
  <si>
    <t>5523</t>
  </si>
  <si>
    <t>03401</t>
  </si>
  <si>
    <t>1436</t>
  </si>
  <si>
    <t>0967</t>
  </si>
  <si>
    <t>SAN GERARDO DE PLATANARES</t>
  </si>
  <si>
    <t>1021</t>
  </si>
  <si>
    <t>03404</t>
  </si>
  <si>
    <t>1017</t>
  </si>
  <si>
    <t>VILLA ARGENTINA</t>
  </si>
  <si>
    <t>03405</t>
  </si>
  <si>
    <t>3633</t>
  </si>
  <si>
    <t>3625</t>
  </si>
  <si>
    <t>LAS LOMAS DEL CAMARONCITO</t>
  </si>
  <si>
    <t>2145</t>
  </si>
  <si>
    <t>LOURDES DE SACRAMENTO</t>
  </si>
  <si>
    <t>2837</t>
  </si>
  <si>
    <t>COCOROCAS</t>
  </si>
  <si>
    <t>03410</t>
  </si>
  <si>
    <t>3716</t>
  </si>
  <si>
    <t>CUARROS</t>
  </si>
  <si>
    <t>03411</t>
  </si>
  <si>
    <t>3783</t>
  </si>
  <si>
    <t>CAPULIN</t>
  </si>
  <si>
    <t>3262</t>
  </si>
  <si>
    <t>COTO 49</t>
  </si>
  <si>
    <t>03413</t>
  </si>
  <si>
    <t>5861</t>
  </si>
  <si>
    <t>JAMARI TÄWÄ</t>
  </si>
  <si>
    <t>03414</t>
  </si>
  <si>
    <t>1976</t>
  </si>
  <si>
    <t>JAK TAIN</t>
  </si>
  <si>
    <t>6018</t>
  </si>
  <si>
    <t>COCOTSAKUBATA</t>
  </si>
  <si>
    <t>2302</t>
  </si>
  <si>
    <t>1687</t>
  </si>
  <si>
    <t>1413</t>
  </si>
  <si>
    <t>LA TROCHA</t>
  </si>
  <si>
    <t>1588</t>
  </si>
  <si>
    <t>EL BOTIJO</t>
  </si>
  <si>
    <t>03425</t>
  </si>
  <si>
    <t>3793</t>
  </si>
  <si>
    <t>03426</t>
  </si>
  <si>
    <t>1557</t>
  </si>
  <si>
    <t>03427</t>
  </si>
  <si>
    <t>3901</t>
  </si>
  <si>
    <t>SUAMPITO</t>
  </si>
  <si>
    <t>1710</t>
  </si>
  <si>
    <t>AGUAS NEGRAS</t>
  </si>
  <si>
    <t>03432</t>
  </si>
  <si>
    <t>1511</t>
  </si>
  <si>
    <t>LA ORQUIDEA</t>
  </si>
  <si>
    <t>1053</t>
  </si>
  <si>
    <t>YUAVIN</t>
  </si>
  <si>
    <t>5697</t>
  </si>
  <si>
    <t>BUKERI</t>
  </si>
  <si>
    <t>1969</t>
  </si>
  <si>
    <t>EL SEIS</t>
  </si>
  <si>
    <t>5696</t>
  </si>
  <si>
    <t>TSIOBATA</t>
  </si>
  <si>
    <t>5310</t>
  </si>
  <si>
    <t>BARRIO CLARET</t>
  </si>
  <si>
    <t>GETSEMANI</t>
  </si>
  <si>
    <t>SAN JOSE LA MONTAÑA</t>
  </si>
  <si>
    <t>NISPEROS TRES</t>
  </si>
  <si>
    <t>COLONIA SAN JOSE</t>
  </si>
  <si>
    <t>RINCON DE RICARDO</t>
  </si>
  <si>
    <t>MONTECITO</t>
  </si>
  <si>
    <t>PARAISO DE BANANITO</t>
  </si>
  <si>
    <t>CASCADAS #4</t>
  </si>
  <si>
    <t>IDA GUADALUPE</t>
  </si>
  <si>
    <t>EL RUBI</t>
  </si>
  <si>
    <t>CAMARONCITO</t>
  </si>
  <si>
    <t>SACRAMENTO</t>
  </si>
  <si>
    <t>FINCA COTO 49</t>
  </si>
  <si>
    <t>TSIPIRI/KOKOTSAKUBATA</t>
  </si>
  <si>
    <t>VALLE BONITO</t>
  </si>
  <si>
    <t>VALLE ESCONDIDO</t>
  </si>
  <si>
    <t>ANDREA SOLANO AVENDAÑO</t>
  </si>
  <si>
    <t>ISELA MONGE MONGE</t>
  </si>
  <si>
    <t>EVET GUTIERREZ QUIROS</t>
  </si>
  <si>
    <t>GILBERTH MORA GRANADOS</t>
  </si>
  <si>
    <t>JORGE EDUARDO SALAS BENAVIDES</t>
  </si>
  <si>
    <t>MARIA ISABEL MARTINEZ CUBERO</t>
  </si>
  <si>
    <t>GRETTEL CASTRO ABARCA</t>
  </si>
  <si>
    <t>JEREMIAS NAVAS MENDEZ</t>
  </si>
  <si>
    <t>MEIBEL PEREZ ALEXANDER</t>
  </si>
  <si>
    <t>PAOLA REGIDOR BARBOZA</t>
  </si>
  <si>
    <t>CESAR CHARPENTIER QUIROS</t>
  </si>
  <si>
    <t>JOSE A. ALVARADO MADRIGAL</t>
  </si>
  <si>
    <t>RAFAEL ROJAS MORALES</t>
  </si>
  <si>
    <t>MARIA JESUS CASCANTE VILLAFUER</t>
  </si>
  <si>
    <t>GRETTEL ARIAS AZOFEIFA</t>
  </si>
  <si>
    <t>KARLA PEREIRA NAJERA</t>
  </si>
  <si>
    <t>LUIS ANGEL ACHIO CHAVES</t>
  </si>
  <si>
    <t>ROSA COREA RODRIGUEZ</t>
  </si>
  <si>
    <t>MONICA PASOS MARTINEZ</t>
  </si>
  <si>
    <t>LUIS OMAR SALAZAR TELLEZ</t>
  </si>
  <si>
    <t>ALLAN GARCIA CERDAS</t>
  </si>
  <si>
    <t>BERLY MENDOZA QUIROS</t>
  </si>
  <si>
    <t>JOSE ALBERTO FERNANDEZ RAMIREZ</t>
  </si>
  <si>
    <t>ANNY VILLALOBOS ARIAS</t>
  </si>
  <si>
    <t>ERIKA BONILLA HOUDELATH</t>
  </si>
  <si>
    <t>GERARDO PORRAS CASCANTE</t>
  </si>
  <si>
    <t>ANA ISABEL DIAZ MORA</t>
  </si>
  <si>
    <t>EVELYN FONSECA MADRIZ</t>
  </si>
  <si>
    <t>LUIS EDUARDO QUESADA PERAZA</t>
  </si>
  <si>
    <t>MAGALLY CARVAJAL GONZALEZ</t>
  </si>
  <si>
    <t>JESUS GALLARDO ALMENGOR</t>
  </si>
  <si>
    <t>MARIA VERONICA PEREZ NUÑEZ</t>
  </si>
  <si>
    <t>SOBEYDA GARCIA BRICEÑO</t>
  </si>
  <si>
    <t>WENDY CORTES OTAROLA</t>
  </si>
  <si>
    <t>ISABEL GOMEZ SOLERA</t>
  </si>
  <si>
    <t>CINDY GABRIELA VEGA CORRALES</t>
  </si>
  <si>
    <t>RANDALL JIMENEZ HIDALGO</t>
  </si>
  <si>
    <t>WENDY URBINA MENDEZ</t>
  </si>
  <si>
    <t>CARLOS QUINTANILLA ROJAS</t>
  </si>
  <si>
    <t>FLORIBETH ACOSTA JIMENEZ</t>
  </si>
  <si>
    <t>CORINA GOMEZ MEZA</t>
  </si>
  <si>
    <t>ANA LORENA SANCHEZ MARTINEZ</t>
  </si>
  <si>
    <t>YENDRIS ACOSTA CALDERON</t>
  </si>
  <si>
    <t>ANA YORLENY BARRANTES GOMEZ</t>
  </si>
  <si>
    <t>GUSTAVO CHAVARRIA SERRANO</t>
  </si>
  <si>
    <t>JORGE MANUEL JIMENEZ OBREGON</t>
  </si>
  <si>
    <t>LIDIETTE VILLAFUERTE ROJAS</t>
  </si>
  <si>
    <t>MARIA ANDREA CORRALES OVARES</t>
  </si>
  <si>
    <t>EDGAR SEGURA VARGAS</t>
  </si>
  <si>
    <t>DELMAR RAMIREZ MONGE</t>
  </si>
  <si>
    <t>JOSE ARNOLDO LOPEZ RUIZ</t>
  </si>
  <si>
    <t>MIRNA ZAPATA CHAVES</t>
  </si>
  <si>
    <t>ALEXANDER VARGAS MATA</t>
  </si>
  <si>
    <t>XINIA M. SALAZAR RAMIREZ</t>
  </si>
  <si>
    <t>MA. DE LOS ANGELES VALLES J.</t>
  </si>
  <si>
    <t>GRACE GAMBOA TOLEDO</t>
  </si>
  <si>
    <t>NORBERTO AGUILAR CHAVARRIA</t>
  </si>
  <si>
    <t>LEONOR LISETH GONZALEZ MORA</t>
  </si>
  <si>
    <t>FREDDY SALAZAR ARIAS</t>
  </si>
  <si>
    <t>EMILCE TREJOS SOLIS</t>
  </si>
  <si>
    <t>ISAAC MORALES DIAZ</t>
  </si>
  <si>
    <t>YENNER MORALES CAJINA</t>
  </si>
  <si>
    <t>JORGE CASCANTE MORA</t>
  </si>
  <si>
    <t>JAIRO PIMENTEL GRANADOS</t>
  </si>
  <si>
    <t>DIMAS JIMENEZ ROJAS</t>
  </si>
  <si>
    <t>JEANNETTE MORENO MENDOZA</t>
  </si>
  <si>
    <t>JESUSITA TRIANA MORA</t>
  </si>
  <si>
    <t>TATIANA MORA SANDI</t>
  </si>
  <si>
    <t>PATRICIA ESPINOZA VARGAS</t>
  </si>
  <si>
    <t>MARJORIE GRANADOS ARCE</t>
  </si>
  <si>
    <t>RUTH MARY HIDALGO PORRAS</t>
  </si>
  <si>
    <t>MARIANELA LARA MENDEZ</t>
  </si>
  <si>
    <t>FELINA SANCHEZ SOLIS</t>
  </si>
  <si>
    <t>LUIS APU GUTIERREZ</t>
  </si>
  <si>
    <t>REYNER PAEZ FERNANDEZ</t>
  </si>
  <si>
    <t>MAYRA MORA ALVARADO</t>
  </si>
  <si>
    <t>AMALIA GONZALEZ GODINEZ</t>
  </si>
  <si>
    <t>JOHNNY JIMENEZ FLORES</t>
  </si>
  <si>
    <t>RAMON ANTONIO TORRES SANCHEZ</t>
  </si>
  <si>
    <t>esc.costarica@mep.go.cr</t>
  </si>
  <si>
    <t>jn.margaritaesquivel@mep.go.cr</t>
  </si>
  <si>
    <t>esc.laislitabejuco@mep.go.cr</t>
  </si>
  <si>
    <t>esc.drjosemariacastrodezapote@mep.go.cr</t>
  </si>
  <si>
    <t>esc.quincedeagosto@mep.go.cr</t>
  </si>
  <si>
    <t>jn.republicadominicana@mep.go.cr</t>
  </si>
  <si>
    <t>jn.napoleonquesada@mep.go.cr</t>
  </si>
  <si>
    <t>jn.miguelobregonlizano@mep.go.cr</t>
  </si>
  <si>
    <t>esc.sanrafaeltibas@mep.go.cr</t>
  </si>
  <si>
    <t>esc.liderjesusjimenezzamora@mep.go.cr</t>
  </si>
  <si>
    <t>jn.esmeraldaoreamunojimenez@mep.go.cr</t>
  </si>
  <si>
    <t>esc.lasbrisasuruca@mep.go.cr</t>
  </si>
  <si>
    <t>jn.joserafaelaraya@mep.go.cr</t>
  </si>
  <si>
    <t>esc.antoniojosedesucreuruca@mep.go.cr</t>
  </si>
  <si>
    <t>esc.monsenoranselmo@mep.go.cr</t>
  </si>
  <si>
    <t>esc.saurez@mep.go.cr</t>
  </si>
  <si>
    <t>esc.quincedesetiembre@mep.go.cr</t>
  </si>
  <si>
    <t>jn.republicadeparaguay@mep.go.cr</t>
  </si>
  <si>
    <t>esc.pacificafernandezoreamuno@mep.go.cr</t>
  </si>
  <si>
    <t>jn.manuelbelgrano@mep.go.cr</t>
  </si>
  <si>
    <t>jn.republicapopularchina@mep.go.cr</t>
  </si>
  <si>
    <t>jn.ismaelcotofernandez@mep.go.cr</t>
  </si>
  <si>
    <t>esc.prioritariasanrafael@mep.go.cr</t>
  </si>
  <si>
    <t>esc.drcalderonmunoz@mep.go.cr</t>
  </si>
  <si>
    <t>FRENTE A LAS BODEGAS DE WALMART</t>
  </si>
  <si>
    <t>jn.soterogonzalez@mep.go.cr</t>
  </si>
  <si>
    <t>esc.republicadehonduras@mep.go.cr</t>
  </si>
  <si>
    <t>jn.mariaretanasalazar@mep.go.cr</t>
  </si>
  <si>
    <t>jn.manuelortunoboutin@mep.go.cr</t>
  </si>
  <si>
    <t>esc.sormariaromerosanmiguel@mep.go.cr</t>
  </si>
  <si>
    <t>esc.losguidos@mep.go.cr</t>
  </si>
  <si>
    <t>jn.andresbellolopez@mep.go.cr</t>
  </si>
  <si>
    <t>esc.elcarmenescazu@mep.go.cr</t>
  </si>
  <si>
    <t>esc.sanrafaeldesantaana@mep.go.cr</t>
  </si>
  <si>
    <t>esc.barriocorazondejesus@mep.go.cr</t>
  </si>
  <si>
    <t>esc.republicadevenezuela@mep.go.cr</t>
  </si>
  <si>
    <t>esc.ezequielmoralesaguilar@mep.go.cr</t>
  </si>
  <si>
    <t>esc.republicadefrancia@mep.go.cr</t>
  </si>
  <si>
    <t>esc.benjaminherreraangulo@mep.go.cr</t>
  </si>
  <si>
    <t>iegb.yanuarioquesada@mep.go.cr</t>
  </si>
  <si>
    <t>esc.jorgevoliojimenez@mep.go.cr</t>
  </si>
  <si>
    <t>jn.juanxxiii@mep.go.cr</t>
  </si>
  <si>
    <t>jn.mariajimenezurena@mep.go.cr</t>
  </si>
  <si>
    <t>FRENTE AL COSTADO NORTE DEL MULTICENTRO</t>
  </si>
  <si>
    <t>esc.ciudadelafatima@mep.go.cr</t>
  </si>
  <si>
    <t>esc.lasgravilias.desamparados@mep.go.cr</t>
  </si>
  <si>
    <t>esc.franciscogamboamora@mep.go.cr</t>
  </si>
  <si>
    <t>iegb.republica.panama@mep.go.cr</t>
  </si>
  <si>
    <t>esc.guatusopatarra@mep.go.cr</t>
  </si>
  <si>
    <t>esc.sanjeronimo.desamparados@mep.go.cr</t>
  </si>
  <si>
    <t>esc.reverendoschmitz@mep.go.cr</t>
  </si>
  <si>
    <t>esc.martinmorarojas@mep.go.cr</t>
  </si>
  <si>
    <t>esc.agustinsegura@mep.go.cr</t>
  </si>
  <si>
    <t>esc.justomariapadilla@mep.go.cr</t>
  </si>
  <si>
    <t>esc.drrafaelcalderonguardia@mep.go.cr</t>
  </si>
  <si>
    <t>esc.manuelhidalgomora@mep.go.cr</t>
  </si>
  <si>
    <t>esc.andrescorralesmora@mep.go.cr</t>
  </si>
  <si>
    <t>esc.lasmercedesaserri@mep.go.cr</t>
  </si>
  <si>
    <t>esc.claudiocortescastro@mep.go.cr</t>
  </si>
  <si>
    <t>esc.losangelesipis@mep.go.cr</t>
  </si>
  <si>
    <t>esc.josecuberomunoz@mep.go.cr</t>
  </si>
  <si>
    <t>jn.juanenriquepestalozzi@mep.go.cr</t>
  </si>
  <si>
    <t>jn.robertocantillano@mep.go.cr</t>
  </si>
  <si>
    <t>esc.tablazo@mep.go.cr</t>
  </si>
  <si>
    <t>jn.dulcenombre@mep.go.cr</t>
  </si>
  <si>
    <t>esc.laisladesanvicente@mep.go.cr</t>
  </si>
  <si>
    <t>esc.latrinidadmoravia@mep.go.cr</t>
  </si>
  <si>
    <t>esc.estadodeisrael@mep.go.cr</t>
  </si>
  <si>
    <t>jn.porfiriobrenescastro@mep.go.cr</t>
  </si>
  <si>
    <t>esc.sanblasmoravia@mep.go.cr</t>
  </si>
  <si>
    <t>esc.manuelgutierrezcoronado@mep.go.cr</t>
  </si>
  <si>
    <t>esc.sanrafaeldecoronado@mep.go.cr</t>
  </si>
  <si>
    <t>esc.cristobalcolondeacosta@mep.go.cr</t>
  </si>
  <si>
    <t>esc.fernandodearagon@mep.go.cr</t>
  </si>
  <si>
    <t>esc.betaniamontesdeoca@mep.go.cr</t>
  </si>
  <si>
    <t>esc.monterreyvargasaraya@mep.go.cr</t>
  </si>
  <si>
    <t>jn.dantealighieri@mep.go.cr</t>
  </si>
  <si>
    <t>esc.laboratorioemmagamboa@mep.go.cr</t>
  </si>
  <si>
    <t>esc.josefigueressabanilla@mep.go.cr</t>
  </si>
  <si>
    <t>jn.inglaterra@mep.go.cr</t>
  </si>
  <si>
    <t>esc.decedros@mep.go.cr</t>
  </si>
  <si>
    <t>esc.junquilloabajo@mep.go.cr</t>
  </si>
  <si>
    <t>esc.mercedesnorte@mep.go.cr</t>
  </si>
  <si>
    <t>esc.ramonbedoyamonge@mep.go.cr</t>
  </si>
  <si>
    <t>esc.jacintomoragomez@mep.go.cr</t>
  </si>
  <si>
    <t>esc.sanbosco.puriscal@mep.go.cr</t>
  </si>
  <si>
    <t>esc.lisimacochavarriapalma@mep.go.cr</t>
  </si>
  <si>
    <t>esc.elhoyon@mep.go.cr</t>
  </si>
  <si>
    <t>esc.lalaguna@mep.go.cr</t>
  </si>
  <si>
    <t>esc.aguablanca@mep.go.cr</t>
  </si>
  <si>
    <t>esc.rogeliofernandez@mep.go.cr</t>
  </si>
  <si>
    <t>esc.volcan@mep.go.cr</t>
  </si>
  <si>
    <t>esc.ascensionesquivelibarra@mep.go.cr</t>
  </si>
  <si>
    <t>esc.aeropuerto@mep.go.cr</t>
  </si>
  <si>
    <t>esc.miguelhidalgoriosegundo@mep.go.cr</t>
  </si>
  <si>
    <t>jn.manuelasantamariarodriguez@mep.go.cr</t>
  </si>
  <si>
    <t>esc.davidgonzalezalfaro@mep.go.cr</t>
  </si>
  <si>
    <t>esc.ermidablanco.alajuela@mep.go.cr</t>
  </si>
  <si>
    <t>esc.pactodeljocote@mep.go.cr</t>
  </si>
  <si>
    <t>esc.leoncortescastroguacima@mep.go.cr</t>
  </si>
  <si>
    <t>esc.oncedeabril.alajuela@mep.go.cr</t>
  </si>
  <si>
    <t>esc.lidervillabonita@mep.go.cr</t>
  </si>
  <si>
    <t>esc.eduardojosepinto@mep.go.cr</t>
  </si>
  <si>
    <t>esc.silvestrerojasmurillo@mep.go.cr</t>
  </si>
  <si>
    <t>esc.adolfojimenezdelaguardia@mep.go.cr</t>
  </si>
  <si>
    <t>esc.alfredogomezzamora@mep.go.cr</t>
  </si>
  <si>
    <t>esc.jacintopaniaguarodriguez@mep.go.cr</t>
  </si>
  <si>
    <t>esc.juliopenamorua@mep.go.cr</t>
  </si>
  <si>
    <t>esc.ramonherrerovitoria@mep.go.cr</t>
  </si>
  <si>
    <t>esc.puentedepiedra@mep.go.cr</t>
  </si>
  <si>
    <t>esc.juanarrietamiranda@mep.go.cr</t>
  </si>
  <si>
    <t>esc.mariateresaobregon@mep.go.cr</t>
  </si>
  <si>
    <t>esc.alicemoyarodriguez@mep.go.cr</t>
  </si>
  <si>
    <t>esc.carlosmanuelrojasquiros@mep.go.cr</t>
  </si>
  <si>
    <t>esc.luisrodriguezsalas@mep.go.cr</t>
  </si>
  <si>
    <t>esc.santagertrudissur@mep.go.cr</t>
  </si>
  <si>
    <t>esc.arturoquiroscarranza@mep.go.cr</t>
  </si>
  <si>
    <t>esc.tobiasguzmanbrenes@mep.go.cr</t>
  </si>
  <si>
    <t>esc.jesus@mep.go.cr</t>
  </si>
  <si>
    <t>col.patriarcasanjoseprimaria@mep.go.cr</t>
  </si>
  <si>
    <t>jn.felicitasramirezvega@mep.go.cr</t>
  </si>
  <si>
    <t>esc.launiondesanrafael@mep.go.cr</t>
  </si>
  <si>
    <t>esc.laboratorio@mep.go.cr</t>
  </si>
  <si>
    <t>jn.federicosalascarvajal@mep.go.cr</t>
  </si>
  <si>
    <t>esc.sanjuan@mep.go.cr</t>
  </si>
  <si>
    <t>jn.sarchinorte@mep.go.cr</t>
  </si>
  <si>
    <t>esc.eulogiosalazarlara@mep.go.cr</t>
  </si>
  <si>
    <t>esc.juansanamaria@mep.go.cr</t>
  </si>
  <si>
    <t>jn.republicadecolombia@mep.go.cr</t>
  </si>
  <si>
    <t>esc.santiagocrespocalvo@mep.go.cr</t>
  </si>
  <si>
    <t>esc.joaquinlorenzosancho@mep.go.cr</t>
  </si>
  <si>
    <t>esc.josemariavargasarias@mep.go.cr</t>
  </si>
  <si>
    <t>esc.diocesanoeladiosancho@mep.go.cr</t>
  </si>
  <si>
    <t>esc.antoniojosesucre@mep.go.cr</t>
  </si>
  <si>
    <t>esc.sanmartin.sancarlos@mep.go.cr</t>
  </si>
  <si>
    <t>esc.lafortuna.sancarlos@mep.go.cr</t>
  </si>
  <si>
    <t>esc.ricardovargasmurillo@mep.go.cr</t>
  </si>
  <si>
    <t>esc.eloymorua.puriscal@mep.go.cr</t>
  </si>
  <si>
    <t>esc.julianvolio.cartago@mep.go.cr</t>
  </si>
  <si>
    <t>jn.jesusjimenez@mep.go.cr</t>
  </si>
  <si>
    <t>esc.delpadreperalta@mep.go.cr</t>
  </si>
  <si>
    <t>upe.rafaelhernandezmadriz@mep.go.cr</t>
  </si>
  <si>
    <t>esc.sanblas.cartago@mep.go.cr</t>
  </si>
  <si>
    <t>esc.procesosolano@mep.go.cr</t>
  </si>
  <si>
    <t>esc.corralillo.cartago@mep.go.cr</t>
  </si>
  <si>
    <t>esc.domingofaustinodulcenombre@mep.go.cr</t>
  </si>
  <si>
    <t>jn.carlosjperalta@mep.go.cr</t>
  </si>
  <si>
    <t>jn.juanvasquezdecoronado@mep.go.cr</t>
  </si>
  <si>
    <t>esc.sanignaciodeloyola@mep.go.cr</t>
  </si>
  <si>
    <t>esc.felixmatavalle@mep.go.cr</t>
  </si>
  <si>
    <t>esc.carlosmonegealfaro@mep.go.cr</t>
  </si>
  <si>
    <t>esc.quebradilla@mep.go.cr</t>
  </si>
  <si>
    <t>esc.antonio.camacho.ortega@mep.go.cr</t>
  </si>
  <si>
    <t>jn.republicafrancesa@mep.go.cr</t>
  </si>
  <si>
    <t>esc.lapitahaya@mep.go.cr</t>
  </si>
  <si>
    <t>esc.arturovoliojimenez@mep.go.cr</t>
  </si>
  <si>
    <t>esc.laasuncion@mep.go.cr</t>
  </si>
  <si>
    <t>esc.guatuso@mep.go.cr</t>
  </si>
  <si>
    <t>esc.republicadelbrasil@mep.go.cr</t>
  </si>
  <si>
    <t>jn.ricardojimenez@mep.go.cr</t>
  </si>
  <si>
    <t>esc.juanramirezramirez@mep.go.cr</t>
  </si>
  <si>
    <t>upe.barrionuevo@mep.go.cr</t>
  </si>
  <si>
    <t>esc.pastorbarqueroobando@mep.go.cr</t>
  </si>
  <si>
    <t>esc.encarnacion.gamboa@mep.go.cr</t>
  </si>
  <si>
    <t>esc.leoncortescastrodecot@mep.go.cr</t>
  </si>
  <si>
    <t>esc.corazondejesus.cartago@mep.go.cr</t>
  </si>
  <si>
    <t>esc.elbosque.cartago@mep.go.cr</t>
  </si>
  <si>
    <t>esc.llanograndedecartago@mep.go.cr</t>
  </si>
  <si>
    <t>esc.pbrojuandiostrejos@mep.go.cr</t>
  </si>
  <si>
    <t>esc.manueldejesusjimenez@mep.go.cr</t>
  </si>
  <si>
    <t>jn.elconejofeliz@mep.go.cr</t>
  </si>
  <si>
    <t>esc.florenciodelcastillo@mep.go.cr</t>
  </si>
  <si>
    <t>esc.luiscruzmeza@mep.go.cr</t>
  </si>
  <si>
    <t>esc.orosi@mep.go.cr</t>
  </si>
  <si>
    <t>esc.palomo.cartago@mep.go.cr</t>
  </si>
  <si>
    <t>esc.frayjoseliendo@mep.go.cr</t>
  </si>
  <si>
    <t>esc.eugeniocorralesbianchini@mep.go.cr</t>
  </si>
  <si>
    <t>esc.miguelpicadobarquero@mep.go.cr</t>
  </si>
  <si>
    <t>esc.callemesen@mep.go.cr</t>
  </si>
  <si>
    <t>esc.yerbabuena@mep.go.cr</t>
  </si>
  <si>
    <t>esc.moisescotofernandez@mep.go.cr</t>
  </si>
  <si>
    <t>esc.mariaameliamontealegre@mep.go.cr</t>
  </si>
  <si>
    <t>esc.domingofaustino.cartago@mep.go.cr</t>
  </si>
  <si>
    <t>esc.barrioelcarmen.cartago@mep.go.cr</t>
  </si>
  <si>
    <t>esc.santiagodelmonte@mep.go.cr</t>
  </si>
  <si>
    <t>esc.eduardoperalta@mep.go.cr</t>
  </si>
  <si>
    <t>esc.marcoaureliopereira@mep.go.cr</t>
  </si>
  <si>
    <t>esc.azul@mep.go.cr</t>
  </si>
  <si>
    <t>esc.lasaamericas@mep.go.cr</t>
  </si>
  <si>
    <t>esc.jabillos@mep.go.cr</t>
  </si>
  <si>
    <t>esc.fatima.heredia@mep.go.cr</t>
  </si>
  <si>
    <t>esc.loslagos@mep.go.cr</t>
  </si>
  <si>
    <t>esc.cubujuqui@mep.go.cr</t>
  </si>
  <si>
    <t>esc.josefigueresferrer@mep.go.cr</t>
  </si>
  <si>
    <t>esc.villalobos@mep.go.cr</t>
  </si>
  <si>
    <t>esc.deexcelenciamercedessur@mep.go.cr</t>
  </si>
  <si>
    <t>esc.excelenciasanbosco@mep.go.cr</t>
  </si>
  <si>
    <t>esc.manueldelpilarzumbado@mep.go.cr</t>
  </si>
  <si>
    <t>upe.elroble@mep.go.cr</t>
  </si>
  <si>
    <t>esc.tranquilinosaenz@mep.go.cr</t>
  </si>
  <si>
    <t>jn.espana@mep.go.cr</t>
  </si>
  <si>
    <t>esc.elisasotojimenez@mep.go.cr</t>
  </si>
  <si>
    <t>esc.sanpablo.heredia@mep.go.cr</t>
  </si>
  <si>
    <t>esc.santiago.heredia@mep.go.cr</t>
  </si>
  <si>
    <t>jn.pedromurilloperz@mep.go.cr</t>
  </si>
  <si>
    <t>esc.albertopaniagua@mep.go.cr</t>
  </si>
  <si>
    <t>esc.losangeles.heredia@mep.go.cr</t>
  </si>
  <si>
    <t>esc.arturomoralesgutierrez@mep.go.cr</t>
  </si>
  <si>
    <t>esc.sanjose.heredia@mep.go.cr</t>
  </si>
  <si>
    <t>jn.pedromariabadilla@mep.go.cr</t>
  </si>
  <si>
    <t>esc.rafaelarguedasgutierrez@mep.go.cr</t>
  </si>
  <si>
    <t>esc.miguelaguilabonilla@mep.go.cr</t>
  </si>
  <si>
    <t>esc.sanfrancisco.heredia@mep.go.cr</t>
  </si>
  <si>
    <t>esc.jesusarguelllovillalobos@mep.go.cr</t>
  </si>
  <si>
    <t>esc.pbroricardosalascampos@mep.go.cr</t>
  </si>
  <si>
    <t>esc.santotomas.heredia@mep.go.cr</t>
  </si>
  <si>
    <t>esc.liderpuertoviejo@mep.go.cr</t>
  </si>
  <si>
    <t>esc.laguariadepuerto@mep.go.cr</t>
  </si>
  <si>
    <t>esc.fincadiez@mep.go.cr</t>
  </si>
  <si>
    <t>esc.barrioguadalupe@mep.go.cr</t>
  </si>
  <si>
    <t>jn.liberia@mep.go.cr</t>
  </si>
  <si>
    <t>esc.demoracia@mep.go.cr</t>
  </si>
  <si>
    <t>esc.jesusdenazareth@mep.go.cr</t>
  </si>
  <si>
    <t>FRENTE AL PARQUE DE BAGACES</t>
  </si>
  <si>
    <t>esc.leonidasbricenobaltodano@mep.go.cr</t>
  </si>
  <si>
    <t>200 SUR DE LA MUNICIPALIDAD</t>
  </si>
  <si>
    <t>esc.antoniomaceoygrajales@mep.go.cr</t>
  </si>
  <si>
    <t>esc.serapiolopezfajardo@mep.go.cr</t>
  </si>
  <si>
    <t>esc.mariamaringalagarza@mep.go.cr</t>
  </si>
  <si>
    <t>esc.liderbijagua@mep.go.cr</t>
  </si>
  <si>
    <t>esc.deliaoviedoacuna@mep.go.cr</t>
  </si>
  <si>
    <t>esc.liderelcarmen@mep.go.cr</t>
  </si>
  <si>
    <t>esc.augustocolombari@mep.go.cr</t>
  </si>
  <si>
    <t>esc.josericardoorlich@mep.go.cr</t>
  </si>
  <si>
    <t>esc.barriosanluis@mep.go.cr</t>
  </si>
  <si>
    <t>jn.fraycasiano@mep.go.cr</t>
  </si>
  <si>
    <t>esc.ricardomorenocanaslepanto@mep.go.cr</t>
  </si>
  <si>
    <t>esc.maranonal@mep.go.cr</t>
  </si>
  <si>
    <t>esc.lajulieta@mep.go.cr</t>
  </si>
  <si>
    <t>FRENTE A LA PLAZA DE PUEBLO CIVIL</t>
  </si>
  <si>
    <t>esc.centralsanjose@mep.go.cr</t>
  </si>
  <si>
    <t>esc.independencia@mep.go.cr</t>
  </si>
  <si>
    <t>FRENTE A GUARDIA DE ASISTENCIA RURAL</t>
  </si>
  <si>
    <t>esc.josegonzaloacunahernandez@mep.go.cr</t>
  </si>
  <si>
    <t>esc.copabuena@mep.go.cr</t>
  </si>
  <si>
    <t>esc.centraldcoto47@mep.go.cr</t>
  </si>
  <si>
    <t>esc.loscorales@mep.go.cr</t>
  </si>
  <si>
    <t>esc.olympiatrejoslopez@mep.go.cr</t>
  </si>
  <si>
    <t>esc.balvanerovargasmolina@mep.go.cr</t>
  </si>
  <si>
    <t>esc.atiliamatafreses@mep.go.cr</t>
  </si>
  <si>
    <t>esc.sanpablodepalmichal@mep.go.cr</t>
  </si>
  <si>
    <t>esc.lidersectornorte@mep.go.cr</t>
  </si>
  <si>
    <t>esc.franciscojorlich@mep.go.cr</t>
  </si>
  <si>
    <t>esc.cimarrones@mep.go.cr</t>
  </si>
  <si>
    <t>esc.daytonia@mep.go.cr</t>
  </si>
  <si>
    <t>esc.prioritariadematina@mep.go.cr</t>
  </si>
  <si>
    <t>esc.elprado@mep.go.cr</t>
  </si>
  <si>
    <t>esc.liderpocora@mep.go.cr</t>
  </si>
  <si>
    <t>esc.balsaville@mep.go.cr</t>
  </si>
  <si>
    <t>esc.bajocerdas@mep.go.cr</t>
  </si>
  <si>
    <t>esc.repdemexico@mep.go.cr</t>
  </si>
  <si>
    <t>esc.launionvenecia@mep.go.cr</t>
  </si>
  <si>
    <t>esc.rinconchiquito@mep.go.cr</t>
  </si>
  <si>
    <t>esc.raulrojasrodriguez@mep.go.cr</t>
  </si>
  <si>
    <t>ceap.cocori@mep.go.cr</t>
  </si>
  <si>
    <t>esc.caciqueguarco@mep.go.cr</t>
  </si>
  <si>
    <t>esc.elimperio@mep.go.cr</t>
  </si>
  <si>
    <t>esc.lacima@mep.go.cr</t>
  </si>
  <si>
    <t>esc.albertomanuelbrenes@mep.go.cr</t>
  </si>
  <si>
    <t>esc.santacecilia.alajuela@mep.go.cr</t>
  </si>
  <si>
    <t>esc.imasdeulloa@mep.go.cr</t>
  </si>
  <si>
    <t>esc.alfredogonzalezflores@mep.go.cr</t>
  </si>
  <si>
    <t>DE LA IGLESIA CATOLICA 125 M AL ESTE</t>
  </si>
  <si>
    <t>esc.fincaonce@mep.go.cr</t>
  </si>
  <si>
    <t>esc.chilamate@mep.go.cr</t>
  </si>
  <si>
    <t>esc.lucilaguardianmorales@mep.go.cr</t>
  </si>
  <si>
    <t>esc.idaotoya@mep.go.cr</t>
  </si>
  <si>
    <t>jn.lavalencia@mep.go.cr</t>
  </si>
  <si>
    <t>esc.fincacapri@mep.go.cr</t>
  </si>
  <si>
    <t>esc.brasildesantaana@mep.go.cr</t>
  </si>
  <si>
    <t>esc.doscercas@mep.go.cr</t>
  </si>
  <si>
    <t>esc.santarosa.alajuela@mep.go.cr</t>
  </si>
  <si>
    <t>esc.lamargot@mep.go.cr</t>
  </si>
  <si>
    <t>esc.calleelalto@mep.go.cr</t>
  </si>
  <si>
    <t>esc.lacataluna@mep.go.cr</t>
  </si>
  <si>
    <t>esc.lasvueltastucurrique@mep.go.cr</t>
  </si>
  <si>
    <t>esc.sanjoaquin.cartago@mep.go.cr</t>
  </si>
  <si>
    <t>esc.bananitosur@mep.go.cr</t>
  </si>
  <si>
    <t>esc.guayabal.cartago@mep.go.cr</t>
  </si>
  <si>
    <t>esc.calleliles@mep.go.cr</t>
  </si>
  <si>
    <t>esc.cerbatana@mep.go.cr</t>
  </si>
  <si>
    <t>esc.juanluisgarciagonzalez@mep.go.cr</t>
  </si>
  <si>
    <t>esc.ninfacabezasgonzalez@mep.go.cr</t>
  </si>
  <si>
    <t>esc.adelarodriguezvenegas@mep.go.cr</t>
  </si>
  <si>
    <t>esc.laesperanzaderioclaro@mep.go.cr</t>
  </si>
  <si>
    <t>esc.brisasdelgolfo@mep.go.cr</t>
  </si>
  <si>
    <t>200 OESTE DE LA IGLESIA EVANGELIO COMPLETO</t>
  </si>
  <si>
    <t>esc.santamarta.limon@mep.go.cr</t>
  </si>
  <si>
    <t>esc.excelenciadeestrada@mep.go.cr</t>
  </si>
  <si>
    <t>esc.lagransamaria@mep.go.cr</t>
  </si>
  <si>
    <t>esc.sanjuan.alajuela@mep.go.cr</t>
  </si>
  <si>
    <t>esc.palmasur@mep.go.cr</t>
  </si>
  <si>
    <t>esc.sanjosenorte@mep.go.cr</t>
  </si>
  <si>
    <t>jn.lasletras@mep.go.cr</t>
  </si>
  <si>
    <t>esc.davidmarinhidalgo@mep.go.cr</t>
  </si>
  <si>
    <t>esc.davao@mep.go.cr</t>
  </si>
  <si>
    <t>esc.enriqueribamorella@mep.go.cr</t>
  </si>
  <si>
    <t>esc.guatusa@mep.go.cr</t>
  </si>
  <si>
    <t>esc.sanfrancisco.cartago@mep.go.cr</t>
  </si>
  <si>
    <t>esc.caimitos@mep.go.cr</t>
  </si>
  <si>
    <t>esc.sanjuandequesada@mep.go.cr</t>
  </si>
  <si>
    <t>esc.joserodriguezmartinez@mep.go.cr</t>
  </si>
  <si>
    <t>esc.ciudadelasunidas@mep.go.cr</t>
  </si>
  <si>
    <t>esc.elcruce.sarapiqui@mep.go.cr</t>
  </si>
  <si>
    <t>esc.paquitaferrerfigueres@mep.go.cr</t>
  </si>
  <si>
    <t>esc.entradalalucha@mep.go.cr</t>
  </si>
  <si>
    <t>esc.bellavista.puriscal@mep.go.cr</t>
  </si>
  <si>
    <t>esc.canalesarriba@mep.go.cr</t>
  </si>
  <si>
    <t>esc.drclodomiropicadot@mep.go.cr</t>
  </si>
  <si>
    <t>esc.republica.uruguay@mep.go.cr</t>
  </si>
  <si>
    <t>esc.laslomasdebuenosaires@mep.go.cr</t>
  </si>
  <si>
    <t>esc.laguaria.cartago@mep.go.cr</t>
  </si>
  <si>
    <t>esc.callenaranjo@mep.go.cr</t>
  </si>
  <si>
    <t>esc.eljardin@mep.go.cr</t>
  </si>
  <si>
    <t>esc.liverpool@mep.go.cr</t>
  </si>
  <si>
    <t>esc.elencantopacuarito@mep.go.cr</t>
  </si>
  <si>
    <t>FRENTE AL SALON MULTIUSO, PORVENIR</t>
  </si>
  <si>
    <t>esc.lineab@mep.go.cr</t>
  </si>
  <si>
    <t>upe.riocuba@mep.go.cr</t>
  </si>
  <si>
    <t>esc.chimurria@mep.go.cr</t>
  </si>
  <si>
    <t>esc.santarita.limon@mep.go.cr</t>
  </si>
  <si>
    <t>esc.lapastora@mep.go.cr</t>
  </si>
  <si>
    <t>esc.carlosluisvalverdevega@mep.go.cr</t>
  </si>
  <si>
    <t>esc.miguelobregonlizano@mep.go.cr</t>
  </si>
  <si>
    <t>esc.ottokoppersteffens@mep.go.cr</t>
  </si>
  <si>
    <t>esc.formosa@mep.go.cr</t>
  </si>
  <si>
    <t>esc.ticari@mep.go.cr</t>
  </si>
  <si>
    <t>esc.duacari@mep.go.cr</t>
  </si>
  <si>
    <t>esc.sixtocorderomartinez@mep.go.cr</t>
  </si>
  <si>
    <t>esc.williambrenesfonseca@mep.go.cr</t>
  </si>
  <si>
    <t>esc.cocori@mep.go.cr</t>
  </si>
  <si>
    <t>esc.riogrande.occidente@mep.go.cr</t>
  </si>
  <si>
    <t>esc.edwinporrasulloa@mep.go.cr</t>
  </si>
  <si>
    <t>esc.lossitios@mep.go.cr</t>
  </si>
  <si>
    <t>esc.tomasdeacosta@mep.go.cr</t>
  </si>
  <si>
    <t>esc.brauliocastrochacon@mep.go.cr</t>
  </si>
  <si>
    <t>esc.sanfrancisco.canas@mep.go.cr</t>
  </si>
  <si>
    <t>esc.junquilloarriba@mep.go.cr</t>
  </si>
  <si>
    <t>esc.cipresescurridabat@mep.go.cr</t>
  </si>
  <si>
    <t>esc.jesusdepopoyoapa@mep.go.cr</t>
  </si>
  <si>
    <t>esc.brasiliadeupala@mep.go.cr</t>
  </si>
  <si>
    <t>esc.quebradas.perezzeledon@mep.go.cr</t>
  </si>
  <si>
    <t>esc.elporvenirpococi@mep.go.cr</t>
  </si>
  <si>
    <t>esc.cuatroesquinas@mep.go.cr</t>
  </si>
  <si>
    <t>esc.patiodeagua@mep.go.cr</t>
  </si>
  <si>
    <t>esc.santaclara.guapiles@mep.go.cr</t>
  </si>
  <si>
    <t>esc.juanjosevalverdemadrigal@mep.go.cr</t>
  </si>
  <si>
    <t>esc.drfernandoguzmanmata@mep.go.cr</t>
  </si>
  <si>
    <t>esc.fincatres@mep.go.cr</t>
  </si>
  <si>
    <t>esc.sanjoseriosucio@mep.go.cr</t>
  </si>
  <si>
    <t>esc.ladominica@mep.go.cr</t>
  </si>
  <si>
    <t>esc.guadalupe.alajuela@mep.go.cr</t>
  </si>
  <si>
    <t>esc.cincoesquinas@mep.go.cr</t>
  </si>
  <si>
    <t>esc.juansatamariaguacima@mep.go.cr</t>
  </si>
  <si>
    <t>esc.platanares@mep.go.cr</t>
  </si>
  <si>
    <t>esc.quebradas@mep.go.cr</t>
  </si>
  <si>
    <t>esc.barriopinto@mep.go.cr</t>
  </si>
  <si>
    <t>esc.elachiote@mep.go.cr</t>
  </si>
  <si>
    <t>esc.rogeliosotelabonilla@mep.go.cr</t>
  </si>
  <si>
    <t>esc.lepanto@mep.go.cr</t>
  </si>
  <si>
    <t>esc.heribertozeledon@mep.go.cr</t>
  </si>
  <si>
    <t>esc.lindavistarioazul@mep.go.cr</t>
  </si>
  <si>
    <t>esc.sanfrancisco.sanjosenorte@mep.go.cr</t>
  </si>
  <si>
    <t>esc.indianados@mep.go.cr</t>
  </si>
  <si>
    <t>esc.cultivez@mep.go.cr</t>
  </si>
  <si>
    <t>esc.elpavon@mep.go.cr</t>
  </si>
  <si>
    <t>esc.santaclara@mep.go.cr</t>
  </si>
  <si>
    <t>esc.sormariaromeromeneses@mep.go.cr</t>
  </si>
  <si>
    <t>esc.brunca@mep.go.cr</t>
  </si>
  <si>
    <t>esc.ostional@mep.go.cr</t>
  </si>
  <si>
    <t>esc.matapalo.canas@mep.go.cr</t>
  </si>
  <si>
    <t>esc.limonaldeabangares@mep.go.cr</t>
  </si>
  <si>
    <t>esc.sanluisdetilaran@mep.go.cr</t>
  </si>
  <si>
    <t>esc.lasvueltas@mep.go.cr</t>
  </si>
  <si>
    <t>esc.marcelinogarcia.liberia@mep.go.cr</t>
  </si>
  <si>
    <t>esc.cupertino.briceno@mep.go.cr</t>
  </si>
  <si>
    <t>esc.corazondejesus@mep.go.cr</t>
  </si>
  <si>
    <t>esc.montero@mep.go.cr</t>
  </si>
  <si>
    <t>esc.ildefonsocamacho@mep.go.cr</t>
  </si>
  <si>
    <t>esc.josenavarroaraya@mep.go.cr</t>
  </si>
  <si>
    <t>esc.elsilencio.turrialba@mep.go.cr</t>
  </si>
  <si>
    <t>esc.sabanillas.desamparados@mep.go.cr</t>
  </si>
  <si>
    <t>esc.mixtasanrafael@mep.go.cr</t>
  </si>
  <si>
    <t>esc.nautilioacostapiepper@mep.go.cr</t>
  </si>
  <si>
    <t>esc.altocastro@mep.go.cr</t>
  </si>
  <si>
    <t>esc.sanluis.alajuela@mep.go.cr</t>
  </si>
  <si>
    <t>esc.lainmaculada@mep.go.cr</t>
  </si>
  <si>
    <t>esc.callesanmiguel@mep.go.cr</t>
  </si>
  <si>
    <t>esc.danielsolorzanomurrillo@mep.go.cr</t>
  </si>
  <si>
    <t>esc.tarcoles@mep.go.cr</t>
  </si>
  <si>
    <t>esc.sanramonguaycara@mep.go.cr</t>
  </si>
  <si>
    <t>esc.coto5455@mep.go.cr</t>
  </si>
  <si>
    <t>200 ESTE DEL TANQUE DE AGUA</t>
  </si>
  <si>
    <t>esc.idalatrinidad@mep.go.cr</t>
  </si>
  <si>
    <t>esc.anitagrande@mep.go.cr</t>
  </si>
  <si>
    <t>esc.calleuno@mep.go.cr</t>
  </si>
  <si>
    <t>esc.elrotulo@mep.go.cr</t>
  </si>
  <si>
    <t>esc.lasbrisas.guapiles@mep.go.cr</t>
  </si>
  <si>
    <t>esc.barradelcoloradonorte@mep.go.cr</t>
  </si>
  <si>
    <t>esc.parismina@mep.go.cr</t>
  </si>
  <si>
    <t>esc.darizara@mep.go.cr</t>
  </si>
  <si>
    <t>esc.fincacaimito@mep.go.cr</t>
  </si>
  <si>
    <t>FINCA CAIMITO, CENTRO</t>
  </si>
  <si>
    <t>esc.santacecilia.puriscal@mep.go.cr</t>
  </si>
  <si>
    <t>esc.candelarita@mep.go.cr</t>
  </si>
  <si>
    <t>esc.santafeaz@mep.go.cr</t>
  </si>
  <si>
    <t>esc.cortezal@mep.go.cr</t>
  </si>
  <si>
    <t>esc.grifoalto@mep.go.cr</t>
  </si>
  <si>
    <t>esc.tobiasvaglio@mep.go.cr</t>
  </si>
  <si>
    <t>esc.expbilinguefincazeta13@mep.go.cr</t>
  </si>
  <si>
    <t>esc.santaisabel@mep.go.cr</t>
  </si>
  <si>
    <t>esc.florida@mep.go.cr</t>
  </si>
  <si>
    <t>esc.sanpedrolatigra@mep.go.cr</t>
  </si>
  <si>
    <t>esc.venecia@mep.go.cr</t>
  </si>
  <si>
    <t>FRENTE CLINICA CCSS, RUTA 32</t>
  </si>
  <si>
    <t>esc.losangelesdepocosol@mep.go.cr</t>
  </si>
  <si>
    <t>esc.laluisa@mep.go.cr</t>
  </si>
  <si>
    <t>esc.eljobo@mep.go.cr</t>
  </si>
  <si>
    <t>esc.sanjoseloschiles@mep.go.cr</t>
  </si>
  <si>
    <t>esc.coopevega@mep.go.cr</t>
  </si>
  <si>
    <t>esc.drricardomorenocanas@mep.go.cr</t>
  </si>
  <si>
    <t>esc.villanuevarionuevo@mep.go.cr</t>
  </si>
  <si>
    <t>esc.callequiros@mep.go.cr</t>
  </si>
  <si>
    <t>esc.laangostura@mep.go.cr</t>
  </si>
  <si>
    <t>CONTIGUO A TEMPLO CATOLICO DE LA CENIZA</t>
  </si>
  <si>
    <t>Esc.flaminia@mep.go.cr</t>
  </si>
  <si>
    <t>esc.kayrica@mep.go.cr</t>
  </si>
  <si>
    <t>esc.sanluis.upala@mep.go.cr</t>
  </si>
  <si>
    <t>esc.dosrios.nortenorte@mep.go.cr</t>
  </si>
  <si>
    <t>esc.fernandovalverdevega@mep.go.cr</t>
  </si>
  <si>
    <t>esc.pueblonuevodecajon@mep.go.cr</t>
  </si>
  <si>
    <t>esc.santamariadecajon@mep.go.cr</t>
  </si>
  <si>
    <t>esc.sancristobalnorte@mep.go.cr</t>
  </si>
  <si>
    <t>esc.manuelavilacamacho@mep.go.cr</t>
  </si>
  <si>
    <t>esc.juliosanchojimenez@mep.go.cr</t>
  </si>
  <si>
    <t>esc.guillermorodriguezaguilar@mep.go.cr</t>
  </si>
  <si>
    <t>esc.piedraazul@mep.go.cr</t>
  </si>
  <si>
    <t>esc.ajenjal@mep.go.cr</t>
  </si>
  <si>
    <t>esc.sonzapote@mep.go.cr</t>
  </si>
  <si>
    <t>esc.unionderosales@mep.go.cr</t>
  </si>
  <si>
    <t>esc.rafaelalbertolunaherrera@mep.go.cr</t>
  </si>
  <si>
    <t>esc.sanmiguelabajo@mep.go.cr</t>
  </si>
  <si>
    <t>esc.barrioleoncortes@mep.go.cr</t>
  </si>
  <si>
    <t>esc.sanrafael.alajuela@mep.go.cr</t>
  </si>
  <si>
    <t>esc.monsenordelfinquesada@mep.go.cr</t>
  </si>
  <si>
    <t>esc.fatima.alajuela@mep.go.cr</t>
  </si>
  <si>
    <t>esc.altosdenaranjo@mep.go.cr</t>
  </si>
  <si>
    <t>esc.monsenorsanabriamartinez@mep.go.cr</t>
  </si>
  <si>
    <t>esc.sabanalarga@mep.go.cr</t>
  </si>
  <si>
    <t>esc.sanisidro.alajuela@mep.go.cr</t>
  </si>
  <si>
    <t>esc.sanjosesur@mep.go.cr</t>
  </si>
  <si>
    <t>esc.nuevadelosaltos@mep.go.cr</t>
  </si>
  <si>
    <t>esc.rioregado@mep.go.cr</t>
  </si>
  <si>
    <t>esc.ottomoraperez@mep.go.cr</t>
  </si>
  <si>
    <t>esc.juanevangelistasojo@mep.go.cr</t>
  </si>
  <si>
    <t>esc.laspalmitas.sarapiqui@mep.go.cr</t>
  </si>
  <si>
    <t>esc.fincacinco@mep.go.cr</t>
  </si>
  <si>
    <t>esc.latrinidadaserri@mep.go.cr</t>
  </si>
  <si>
    <t>esc.mariagarciaaraya@mep.go.cr</t>
  </si>
  <si>
    <t>esc.coyol@mep.go.cr</t>
  </si>
  <si>
    <t>esc.chomes@mep.go.cr</t>
  </si>
  <si>
    <t>esc.islavenado@mep.go.cr</t>
  </si>
  <si>
    <t>esc.deelbrujo@mep.go.cr</t>
  </si>
  <si>
    <t>esc.llanograndedepacayas@mep.go.cr</t>
  </si>
  <si>
    <t>esc.losangeles.sancarlos@mep.go.cr</t>
  </si>
  <si>
    <t>esc.flordebahia@mep.go.cr</t>
  </si>
  <si>
    <t>esc.morado@mep.go.cr</t>
  </si>
  <si>
    <t>esc.altolopez@mep.go.cr</t>
  </si>
  <si>
    <t>esc.loaiza@mep.go.cr</t>
  </si>
  <si>
    <t>esc.buenosaires.cartago@mep.go.cr</t>
  </si>
  <si>
    <t>esc.puebloviejo@mep.go.cr</t>
  </si>
  <si>
    <t>esc.sanmartin.turrialba@mep.go.cr</t>
  </si>
  <si>
    <t>esc.santacruz.turrialba@mep.go.cr</t>
  </si>
  <si>
    <t>esc.sonafluca@mep.go.cr</t>
  </si>
  <si>
    <t>esc.buenosairesdepocosol@mep.go.cr</t>
  </si>
  <si>
    <t>esc.entrerios@mep.go.cr</t>
  </si>
  <si>
    <t>esc.ceibaeste@mep.go.cr</t>
  </si>
  <si>
    <t>esc.elmanzano.desamparados@mep.go.cr</t>
  </si>
  <si>
    <t>esc.callevargas@mep.go.cr</t>
  </si>
  <si>
    <t>esc.morazan@mep.go.cr</t>
  </si>
  <si>
    <t>esc.montecito@mep.go.cr</t>
  </si>
  <si>
    <t>esc.santaelena.heredia@mep.go.cr</t>
  </si>
  <si>
    <t>esc.santacruz.heredia@mep.go.cr</t>
  </si>
  <si>
    <t>esc.fincashorquetas@mep.go.cr</t>
  </si>
  <si>
    <t>esc.jaimegutierrezbraun@mep.go.cr</t>
  </si>
  <si>
    <t>esc.manuelcardenas@mep.go.cr</t>
  </si>
  <si>
    <t>esc.sanjuan.santacruz@mep.go.cr</t>
  </si>
  <si>
    <t>esc.georginabolmarcichorlich@mep.go.cr</t>
  </si>
  <si>
    <t>esc.honduras@mep.go.cr</t>
  </si>
  <si>
    <t>esc.leonorchinchilla@mep.go.cr</t>
  </si>
  <si>
    <t>esc.lourdescotobrus@mep.go.cr</t>
  </si>
  <si>
    <t>COSTADO ESTE DE PLAZA DEPORTES</t>
  </si>
  <si>
    <t>LA CENTRAL DE COTO</t>
  </si>
  <si>
    <t>esc.altosdequebradilla@mep.go.cr</t>
  </si>
  <si>
    <t>esc.cedarcreek@mep.go.cr</t>
  </si>
  <si>
    <t>esc.miravalles@mep.go.cr</t>
  </si>
  <si>
    <t>esc.idariobanano@mep.go.cr</t>
  </si>
  <si>
    <t>esc.pueblonuevo.limon@mep.go.cr</t>
  </si>
  <si>
    <t>esc.vegasdemadrededios@mep.go.cr</t>
  </si>
  <si>
    <t>esc.rionegro.limon@mep.go.cr</t>
  </si>
  <si>
    <t>esc.elporveniraguasclaras@mep.go.cr</t>
  </si>
  <si>
    <t>esc.parcelasdeparis@mep.go.cr</t>
  </si>
  <si>
    <t>esc.guaitil.desamparados@mep.go.cr</t>
  </si>
  <si>
    <t>esc.loslagosdelcoyol@mep.go.cr</t>
  </si>
  <si>
    <t>esc.pueblonuevocolorado@mep.go.cr</t>
  </si>
  <si>
    <t>esc.sanrafael.occidente@mep.go.cr</t>
  </si>
  <si>
    <t>esc.irigaray@mep.go.cr</t>
  </si>
  <si>
    <t>esc.peje.sancarlos@mep.go.cr</t>
  </si>
  <si>
    <t>esc.juansantamariaflorencia@mep.go.cr</t>
  </si>
  <si>
    <t>esc.sanfranciscodeflorencia@mep.go.cr</t>
  </si>
  <si>
    <t>idania.cortes.osorno@mep.go.cr</t>
  </si>
  <si>
    <t>esc.sanisidro.nortenorte@mep.go.cr</t>
  </si>
  <si>
    <t>esc.cerrillos@mep.go.cr</t>
  </si>
  <si>
    <t>FRENTE AL EBAIS CABO VELAS</t>
  </si>
  <si>
    <t>esc.eltanque@mep.go.cr</t>
  </si>
  <si>
    <t>esc.sanisidro@mep.go.cr</t>
  </si>
  <si>
    <t>esc.santamaria.limon@mep.go.cr</t>
  </si>
  <si>
    <t>esc.quebradahonda@mep.go.cr</t>
  </si>
  <si>
    <t>esc.savegre.aguirre@mep.go.cr</t>
  </si>
  <si>
    <t>esc.sangerardo.cartago@mep.go.cr</t>
  </si>
  <si>
    <t>esc.elmanzano@mep.go.cr</t>
  </si>
  <si>
    <t>esc.losangelesdesabalito@mep.go.cr</t>
  </si>
  <si>
    <t>esc.launiondelimoncito@mep.go.cr</t>
  </si>
  <si>
    <t>esc.laperla.sancarlos@mep.go.cr</t>
  </si>
  <si>
    <t>esc.sanisidro.sancarlos@mep.go.cr</t>
  </si>
  <si>
    <t>esc.ramonaguilarfernandez@mep.go.cr</t>
  </si>
  <si>
    <t>esc.santamargarita@mep.go.cr</t>
  </si>
  <si>
    <t>esc.fincaelparque@mep.go.cr</t>
  </si>
  <si>
    <t>esc.granada@mep.go.cr</t>
  </si>
  <si>
    <t>esc.aguasfrias@mep.go.cr</t>
  </si>
  <si>
    <t>esc.cerros@mep.go.cr</t>
  </si>
  <si>
    <t>FRENTE A LA IGLESIA EVANGELICA MANA</t>
  </si>
  <si>
    <t>esc.leesville@mep.go.cr</t>
  </si>
  <si>
    <t>upe.casahogartiatere@mep.go.cr</t>
  </si>
  <si>
    <t>esc.fincatrespalmar@mep.go.cr</t>
  </si>
  <si>
    <t>esc.loscartagos@mep.go.cr</t>
  </si>
  <si>
    <t>esc.brasildemora@mep.go.cr</t>
  </si>
  <si>
    <t>esc.decoris@mep.go.cr</t>
  </si>
  <si>
    <t>esc.sanmiguel.heredia@mep.go.cr</t>
  </si>
  <si>
    <t>esc.fincadosdeosa@mep.go.cr</t>
  </si>
  <si>
    <t>esc.sanfranciscodecoyote@mep.go.cr</t>
  </si>
  <si>
    <t>esc.cuatrobocas@mep.go.cr</t>
  </si>
  <si>
    <t>esc.sanramondeupala@mep.go.cr</t>
  </si>
  <si>
    <t>esc.elvallekatira@mep.go.cr</t>
  </si>
  <si>
    <t>esc.pueblonuevolavirgen@mep.go.cr</t>
  </si>
  <si>
    <t>esc.santarosadepiedrasblancas@mep.go.cr</t>
  </si>
  <si>
    <t>esc.bahiadepavon@mep.go.cr</t>
  </si>
  <si>
    <t>esc.santateresitasabalito@mep.go.cr</t>
  </si>
  <si>
    <t>SANTA TERESITA, CENTRO</t>
  </si>
  <si>
    <t>300 SURESTE DEL PUESTO DE FRONTERA</t>
  </si>
  <si>
    <t>esc.ngobegue@mep.go.cr</t>
  </si>
  <si>
    <t>esc.losceibos@mep.go.cr</t>
  </si>
  <si>
    <t>esc.coloniabolanos@mep.go.cr</t>
  </si>
  <si>
    <t>esc.barrioirvin@mep.go.cr</t>
  </si>
  <si>
    <t>esc.celestinoalvarezruiz@mep.go.cr</t>
  </si>
  <si>
    <t>esc.emiliorobertbrouca@mep.go.cr</t>
  </si>
  <si>
    <t>esc.campocuatro@mep.go.cr</t>
  </si>
  <si>
    <t>esc.sanmartin.cartago@mep.go.cr</t>
  </si>
  <si>
    <t>esc.oratorio.cartago@mep.go.cr</t>
  </si>
  <si>
    <t>esc.sanjoseobrero@mep.go.cr</t>
  </si>
  <si>
    <t>esc.juliafernandez.heredia@mep.go.cr</t>
  </si>
  <si>
    <t>esc.idahuetar@mep.go.cr</t>
  </si>
  <si>
    <t>esc.losliriospuertoviejo@mep.go.cr</t>
  </si>
  <si>
    <t>esc.latigrahorquetas@mep.go.cr</t>
  </si>
  <si>
    <t>esc.lalaguna.cartago@mep.go.cr</t>
  </si>
  <si>
    <t>esc.laalegriadeorosi@mep.go.cr</t>
  </si>
  <si>
    <t>esc.altodearaya@mep.go.cr</t>
  </si>
  <si>
    <t>esc.estocolmo@mep.go.cr</t>
  </si>
  <si>
    <t>esc.santaelena@mep.go.cr</t>
  </si>
  <si>
    <t>esc.laesperanza@mep.go.cr</t>
  </si>
  <si>
    <t>esc.nuevasantaana@mep.go.cr</t>
  </si>
  <si>
    <t>esc.matiascamachocastro@mep.go.cr</t>
  </si>
  <si>
    <t>CONTIGUO A LA IGLESIA CATOLICA DE LOS ANGELES</t>
  </si>
  <si>
    <t>esc.sanandres.limon@mep.go.cr</t>
  </si>
  <si>
    <t>esc.llanogrande.limon@mep.go.cr</t>
  </si>
  <si>
    <t>esc.sanluis.limon@mep.go.cr</t>
  </si>
  <si>
    <t>esc.naranjodeplatanares@mep.go.cr</t>
  </si>
  <si>
    <t>esc.lagloria.turrialba@mep.go.cr</t>
  </si>
  <si>
    <t>esc.losalmendros.limon@mep.go.cr</t>
  </si>
  <si>
    <t>esc.sanmiguelmatina@mep.go.cr</t>
  </si>
  <si>
    <t>esc.palacios@mep.go.cr</t>
  </si>
  <si>
    <t>esc.panicados@mep.go.cr</t>
  </si>
  <si>
    <t>esc.lavictoria.guapiles@mep.go.cr</t>
  </si>
  <si>
    <t>luis.chinchilla.chinchilla@mep.go.cr</t>
  </si>
  <si>
    <t>esc.santamaria@mep.go.cr</t>
  </si>
  <si>
    <t>esc.fincados@mep.go.cr</t>
  </si>
  <si>
    <t>LA RITA POCOCI, COSTADO OESTE DE LA PLAZA DE</t>
  </si>
  <si>
    <t>esc.lacarlota@mep.go.cr</t>
  </si>
  <si>
    <t>esc.eltriangulo@mep.go.cr</t>
  </si>
  <si>
    <t>esc.vegadelriopalacios@mep.go.cr</t>
  </si>
  <si>
    <t>esc.pozodeagua@mep.go.cr</t>
  </si>
  <si>
    <t>25 M ESTE DE LA IGLESIA CATOLICA</t>
  </si>
  <si>
    <t>esc.sandimas@mep.go.cr</t>
  </si>
  <si>
    <t>esc.losandes@mep.go.cr</t>
  </si>
  <si>
    <t>esc.lasbrisas.liberia@mep.go.cr</t>
  </si>
  <si>
    <t>esc.tempatal@mep.go.cr</t>
  </si>
  <si>
    <t>esc.sanbuenaventuraosa@mep.go.cr</t>
  </si>
  <si>
    <t>esc.kilometrosiete@mep.go.cr</t>
  </si>
  <si>
    <t>esc.puntabanco@mep.go.cr</t>
  </si>
  <si>
    <t>esc.jabillo@mep.go.cr</t>
  </si>
  <si>
    <t>esc.lacampina@mep.go.cr</t>
  </si>
  <si>
    <t>esc.coto52@mep.go.cr</t>
  </si>
  <si>
    <t>esc.ciudadelagonzalez@mep.go.cr</t>
  </si>
  <si>
    <t>esc.lasvegasdeabrojonorte@mep.go.cr</t>
  </si>
  <si>
    <t>esc.ojodeagua@mep.go.cr</t>
  </si>
  <si>
    <t>esc.sancarlosdebuenosaires@mep.go.cr</t>
  </si>
  <si>
    <t>esc.dehatillo@mep.go.cr</t>
  </si>
  <si>
    <t>esc.sanjorgelafortuna@mep.go.cr</t>
  </si>
  <si>
    <t>esc.montealegre@mep.go.cr</t>
  </si>
  <si>
    <t>esc.lasdeliciasvenado@mep.go.cr</t>
  </si>
  <si>
    <t>esc.sanrafaelriocuarto@mep.go.cr</t>
  </si>
  <si>
    <t>esc.copalchi@mep.go.cr</t>
  </si>
  <si>
    <t>esc.cerronegro@mep.go.cr</t>
  </si>
  <si>
    <t>esc.sanjoaquindecolorado@mep.go.cr</t>
  </si>
  <si>
    <t>esc.decorina@mep.go.cr</t>
  </si>
  <si>
    <t>esc.fernandocastrolopez@mep.go.cr</t>
  </si>
  <si>
    <t>esc.bajoloaiza@mep.go.cr</t>
  </si>
  <si>
    <t>esc.montelimar.puriscal@mep.go.cr</t>
  </si>
  <si>
    <t>esc.joaquinlizanogitierrez@mep.go.cr</t>
  </si>
  <si>
    <t>esc.idaagujas@mep.go.cr</t>
  </si>
  <si>
    <t>esc.coloniaisidrena@mep.go.cr</t>
  </si>
  <si>
    <t>esc.pasohondo@mep.go.cr</t>
  </si>
  <si>
    <t>esc.sanrafaeldevarablanca@mep.go.cr</t>
  </si>
  <si>
    <t>esc.lasvegasdelriosucio@mep.go.cr</t>
  </si>
  <si>
    <t>esc.fincaguanacaste@mep.go.cr</t>
  </si>
  <si>
    <t>esc.losingenieros@mep.go.cr</t>
  </si>
  <si>
    <t>esc.loscartagosnorte@mep.go.cr</t>
  </si>
  <si>
    <t>esc.oyolito.puntarenas@mep.go.cr</t>
  </si>
  <si>
    <t>esc.pueblonuevodecoto@mep.go.cr</t>
  </si>
  <si>
    <t>esc.caboblanco@mep.go.cr</t>
  </si>
  <si>
    <t>esc.camaronal@mep.go.cr</t>
  </si>
  <si>
    <t>esc.tobiasmonterocascante@mep.go.cr</t>
  </si>
  <si>
    <t>esc.dominicas@mep.go.cr</t>
  </si>
  <si>
    <t>esc.montanagrande@mep.go.cr</t>
  </si>
  <si>
    <t>esc.rosabarqueroazofeifa@mep.go.cr</t>
  </si>
  <si>
    <t>FINCA COTO 58, FRENTE A LA PLAZA</t>
  </si>
  <si>
    <t>esc.josefabiogarnier@mep.go.cr</t>
  </si>
  <si>
    <t>esc.jesusmoralesgarbanzo@mep.go.cr</t>
  </si>
  <si>
    <t>esc.altosdecajon@mep.go.cr</t>
  </si>
  <si>
    <t>esc.elceibo@mep.go.cr</t>
  </si>
  <si>
    <t>esc.puertocarrillo@mep.go.cr</t>
  </si>
  <si>
    <t>esc.gilgonzalezdavila@mep.go.cr</t>
  </si>
  <si>
    <t>esc.sanjosedepinilla@mep.go.cr</t>
  </si>
  <si>
    <t>esc.sanjuanbosco@mep.go.cr</t>
  </si>
  <si>
    <t>esc.albertogonzalezsoto@mep.go.cr</t>
  </si>
  <si>
    <t>esc.granodeoro@mep.go.cr</t>
  </si>
  <si>
    <t>esc.aruba@mep.go.cr</t>
  </si>
  <si>
    <t>ceap.higuito@mep.go.cr</t>
  </si>
  <si>
    <t>esc.bermudas@mep.go.cr</t>
  </si>
  <si>
    <t>esc.losllanosbagaces@mep.go.cr</t>
  </si>
  <si>
    <t>esc.carlosmiller@mep.go.cr</t>
  </si>
  <si>
    <t>esc.santafe.alajuela@mep.go.cr</t>
  </si>
  <si>
    <t>esc.juanestradaravago@mep.go.cr</t>
  </si>
  <si>
    <t>esc.campotreseste@mep.go.cr</t>
  </si>
  <si>
    <t>esc.santaceciliadelimoncito@mep.go.cr</t>
  </si>
  <si>
    <t>esc.coto42@mep.go.cr</t>
  </si>
  <si>
    <t>esc.losrobles@mep.go.cr</t>
  </si>
  <si>
    <t>esc.yadiragamboalfaro@mep.go.cr</t>
  </si>
  <si>
    <t>esc.drcarlosluis.occidente@mep.go.cr</t>
  </si>
  <si>
    <t>esc.betania@mep.go.cr</t>
  </si>
  <si>
    <t>esc.elpalenque@mep.go.cr</t>
  </si>
  <si>
    <t>esc.idalapaz@mep.go.cr</t>
  </si>
  <si>
    <t>esc.josefacalderonnaranjo@mep.go.cr</t>
  </si>
  <si>
    <t>esc.guabata@mep.go.cr</t>
  </si>
  <si>
    <t>esc.mariopachecosaenz@mep.go.cr</t>
  </si>
  <si>
    <t>esc.roncador@mep.go.cr</t>
  </si>
  <si>
    <t>esc.sanjuan.aguirre@mep.go.cr</t>
  </si>
  <si>
    <t>esc.debijagualsur@mep.go.cr</t>
  </si>
  <si>
    <t>esc.esterito@mep.go.cr</t>
  </si>
  <si>
    <t>esc.drmarianofigueresforges@mep.go.cr</t>
  </si>
  <si>
    <t>esc.arturogarciagolcher@mep.go.cr</t>
  </si>
  <si>
    <t>esc.cangrejaldeacosta@mep.go.cr</t>
  </si>
  <si>
    <t>esc.santacecilia.heredia@mep.go.cr</t>
  </si>
  <si>
    <t>esc.sanjorge.guapiles@mep.go.cr</t>
  </si>
  <si>
    <t>esc.pozoazul@mep.go.cr</t>
  </si>
  <si>
    <t>esc.loudesdeabangares@mep.go.cr</t>
  </si>
  <si>
    <t>esc.dominicalito@mep.go.cr</t>
  </si>
  <si>
    <t>esc.lourdes.heredia@mep.go.cr</t>
  </si>
  <si>
    <t>esc.lafloridakatira@mep.go.cr</t>
  </si>
  <si>
    <t>esc.herbertfarrerknights@mep.go.cr</t>
  </si>
  <si>
    <t>esc.lauruca@mep.go.cr</t>
  </si>
  <si>
    <t>esc.quebradabonitachanguenana@mep.go.cr</t>
  </si>
  <si>
    <t>esc.isladechira@mep.go.cr</t>
  </si>
  <si>
    <t>esc.idavalleazul@mep.go.cr</t>
  </si>
  <si>
    <t>esc.sanpedro.santacruz@mep.go.cr</t>
  </si>
  <si>
    <t>susana.lopez.fernandez@mep.go.cr</t>
  </si>
  <si>
    <t>esc.colorado@mep.go.cr</t>
  </si>
  <si>
    <t>esc.manzanillo@mep.go.cr</t>
  </si>
  <si>
    <t>esc.pochote@mep.go.cr</t>
  </si>
  <si>
    <t>esc.elporvenir@mep.go.cr</t>
  </si>
  <si>
    <t>esc.aguacalientelacruz@mep.go.cr</t>
  </si>
  <si>
    <t>esc.losangeles01@mep.go.cr</t>
  </si>
  <si>
    <t>esc.elarbolito@mep.go.cr</t>
  </si>
  <si>
    <t>esc.barradelcoloradosur@mep.go.cr</t>
  </si>
  <si>
    <t>esc.laconstancia@mep.go.cr</t>
  </si>
  <si>
    <t>esc.elpeje@mep.go.cr</t>
  </si>
  <si>
    <t>esc.guadalupe@mep.go.cr</t>
  </si>
  <si>
    <t>esc.sanmartindebuenosaires@mep.go.cr</t>
  </si>
  <si>
    <t>esc.antillasneerlandesas@mep.go.cr</t>
  </si>
  <si>
    <t>esc.losledezma@mep.go.cr</t>
  </si>
  <si>
    <t>esc.brisasdezent@mep.go.cr</t>
  </si>
  <si>
    <t>esc.altamira.sancarlos@mep.go.cr</t>
  </si>
  <si>
    <t>esc.elpalmar@mep.go.cr</t>
  </si>
  <si>
    <t>esc.medioqueso@mep.go.cr</t>
  </si>
  <si>
    <t>esc.sanbernardino@mep.go.cr</t>
  </si>
  <si>
    <t>esc.cebadilla@mep.go.cr</t>
  </si>
  <si>
    <t>esc.rudecindovargasquiros@mep.go.cr</t>
  </si>
  <si>
    <t>esc.elcruce@mep.go.cr</t>
  </si>
  <si>
    <t>esc.lajas@mep.go.cr</t>
  </si>
  <si>
    <t>esc.elencanto@mep.go.cr</t>
  </si>
  <si>
    <t>esc.lacajeta@mep.go.cr</t>
  </si>
  <si>
    <t>esc.escuadra@mep.go.cr</t>
  </si>
  <si>
    <t>esc.lasgemelas@mep.go.cr</t>
  </si>
  <si>
    <t>esc.lindamar@mep.go.cr</t>
  </si>
  <si>
    <t>FRENTE A PLAZA DE DEPORTES DE BOCA GALLARDO</t>
  </si>
  <si>
    <t>esc.eloymoruacarrillo@mep.go.cr</t>
  </si>
  <si>
    <t>esc.elroble.coto@mep.go.cr</t>
  </si>
  <si>
    <t>COSTADO NORTE DE PLAZA DE DEPORTES EL ROBLE</t>
  </si>
  <si>
    <t>esc.luiswachonglee@mep.go.cr</t>
  </si>
  <si>
    <t>esc.chirco@mep.go.cr</t>
  </si>
  <si>
    <t>esc.pilasdebejuco@mep.go.cr</t>
  </si>
  <si>
    <t>esc.elcocal@mep.go.cr</t>
  </si>
  <si>
    <t>esc.filademendez@mep.go.cr</t>
  </si>
  <si>
    <t>esc.lasjuntas@mep.go.cr</t>
  </si>
  <si>
    <t>esc.lalibertad.coto@mep.go.cr</t>
  </si>
  <si>
    <t>esc.drake@mep.go.cr</t>
  </si>
  <si>
    <t>esc.puntazancudo@mep.go.cr</t>
  </si>
  <si>
    <t>esc.altolaguna@mep.go.cr</t>
  </si>
  <si>
    <t>esc.puertoescondidojimenez@mep.go.cr</t>
  </si>
  <si>
    <t>esc.bambeluno@mep.go.cr</t>
  </si>
  <si>
    <t>esc.idaguadalupe@mep.go.cr</t>
  </si>
  <si>
    <t>esc.sanfrancisco.sancarlos@mep.go.cr</t>
  </si>
  <si>
    <t>esc.lachiva@mep.go.cr</t>
  </si>
  <si>
    <t>esc.villapalacios@mep.go.cr</t>
  </si>
  <si>
    <t>esc.laestrella@mep.go.cr</t>
  </si>
  <si>
    <t>esc.laguna.guapiles@mep.go.cr</t>
  </si>
  <si>
    <t>esc.portica@mep.go.cr</t>
  </si>
  <si>
    <t>esc.lasbrisasdecajon@mep.go.cr</t>
  </si>
  <si>
    <t>esc.cuatrocruces@mep.go.cr</t>
  </si>
  <si>
    <t>esc.lostijos@mep.go.cr</t>
  </si>
  <si>
    <t>esc.idasarapiqui@mep.go.cr</t>
  </si>
  <si>
    <t>esc.las.virgen@mep.go.cr</t>
  </si>
  <si>
    <t>esc.bocana@mep.go.cr</t>
  </si>
  <si>
    <t>esc.lapaz.occidente@mep.go.cr</t>
  </si>
  <si>
    <t>esc.lapalma.occidente@mep.go.cr</t>
  </si>
  <si>
    <t>esc.rafaelfuentespiedra@mep.go.cr</t>
  </si>
  <si>
    <t>esc.republicatrinidadytobago@mep.go.cr</t>
  </si>
  <si>
    <t>esc.laconquista@mep.go.cr</t>
  </si>
  <si>
    <t>esc.cubujuquidehorquetas@mep.go.cr</t>
  </si>
  <si>
    <t>esc.palestina@mep.go.cr</t>
  </si>
  <si>
    <t>esc.loslagos.liberia@mep.go.cr</t>
  </si>
  <si>
    <t>esc.concepciondecolorado@mep.go.cr</t>
  </si>
  <si>
    <t>esc.elmalinche@mep.go.cr</t>
  </si>
  <si>
    <t>esc.sanrafaeldepaquera@mep.go.cr</t>
  </si>
  <si>
    <t>esc.malpais@mep.go.cr</t>
  </si>
  <si>
    <t>CONTIGUO A LA IGLESIA CATOLICA SANTO DOMINGO</t>
  </si>
  <si>
    <t>esc.damitas@mep.go.cr</t>
  </si>
  <si>
    <t>FRENTE A LA PLAZA DE FUTBOL DE MANZANILLO</t>
  </si>
  <si>
    <t>esc.lacoloniatoroamarillo@mep.go.cr</t>
  </si>
  <si>
    <t>upe.lacruz@mep.go.cr</t>
  </si>
  <si>
    <t>esc.laese@mep.go.cr</t>
  </si>
  <si>
    <t>esc.sonador@mep.go.cr</t>
  </si>
  <si>
    <t>esc.porrosati@mep.go.cr</t>
  </si>
  <si>
    <t>esc.elpeloncito@mep.go.cr</t>
  </si>
  <si>
    <t>esc.barrionuevopejibaye@mep.go.cr</t>
  </si>
  <si>
    <t>esc.bajocaliente@mep.go.cr</t>
  </si>
  <si>
    <t>esc.caballito@mep.go.cr</t>
  </si>
  <si>
    <t>esc.jobocivil@mep.go.cr</t>
  </si>
  <si>
    <t>esc.losalmendros@mep.go.cr</t>
  </si>
  <si>
    <t>esc.lascuacas@mep.go.cr</t>
  </si>
  <si>
    <t>esc.melerukii@mep.go.cr</t>
  </si>
  <si>
    <t>esc.caracolnorte@mep.go.cr</t>
  </si>
  <si>
    <t>esc.altodecomte@mep.go.cr</t>
  </si>
  <si>
    <t>esc.laorquidea@mep.go.cr</t>
  </si>
  <si>
    <t>esc.elroblearriba@mep.go.cr</t>
  </si>
  <si>
    <t>esc.quiabdo@mep.go.cr</t>
  </si>
  <si>
    <t>esc.fincacaucho@mep.go.cr</t>
  </si>
  <si>
    <t>esc.elparamo@mep.go.cr</t>
  </si>
  <si>
    <t>esc.elcruceloschiles@mep.go.cr</t>
  </si>
  <si>
    <t>esc.sanpedrodecutris@mep.go.cr</t>
  </si>
  <si>
    <t>esc.majagua@mep.go.cr</t>
  </si>
  <si>
    <t>FRENTE A LA PLAZA DE DEPORTES ANTIGUA</t>
  </si>
  <si>
    <t>esc.bartolomeandrovetto@mep.go.cr</t>
  </si>
  <si>
    <t>esc.maquencal@mep.go.cr</t>
  </si>
  <si>
    <t>esc.porfiriocamposmunoz@mep.go.cr</t>
  </si>
  <si>
    <t>esc.lafloridalepanto@mep.go.cr</t>
  </si>
  <si>
    <t>esc.mesetasabajo@mep.go.cr</t>
  </si>
  <si>
    <t>esc.aguafria@mep.go.cr</t>
  </si>
  <si>
    <t>esc.elmana@mep.go.cr</t>
  </si>
  <si>
    <t>esc.toledodeguaitil@mep.go.cr</t>
  </si>
  <si>
    <t>esc.juanrudiniselin@mep.go.cr</t>
  </si>
  <si>
    <t>esc.sanrafaelnorte@mep.go.cr</t>
  </si>
  <si>
    <t>esc.madaribotda@mep.go.cr</t>
  </si>
  <si>
    <t>esc.pedrorosalesreyes@mep.go.cr</t>
  </si>
  <si>
    <t>esc.sanfranciscopiedadessur@mep.go.cr</t>
  </si>
  <si>
    <t>esc.elcarmendehorquetas@mep.go.cr</t>
  </si>
  <si>
    <t>200 NORESTE DE IGLESIA CATOLICA</t>
  </si>
  <si>
    <t>esc.sanrafaelarriba@mep.go.cr</t>
  </si>
  <si>
    <t>esc.santaeduviges@mep.go.cr</t>
  </si>
  <si>
    <t>esc.savegre@mep.go.cr</t>
  </si>
  <si>
    <t>esc.sanmartindevenecia@mep.go.cr</t>
  </si>
  <si>
    <t>esc.monterreycariari@mep.go.cr</t>
  </si>
  <si>
    <t>esc.sanvicente.sancarlos@mep.go.cr</t>
  </si>
  <si>
    <t>esc.laespanolita@mep.go.cr</t>
  </si>
  <si>
    <t>esc.sanantonio.sancarlos@mep.go.cr</t>
  </si>
  <si>
    <t>esc.banderas@mep.go.cr</t>
  </si>
  <si>
    <t>esc.deulima@mep.go.cr</t>
  </si>
  <si>
    <t>esc.chinakicha.turrialba@mep.go.cr</t>
  </si>
  <si>
    <t>esc.sharabata@mep.go.cr</t>
  </si>
  <si>
    <t>TERRITORIO INDIGENA ALTO CHIRRIPO</t>
  </si>
  <si>
    <t>esc.sanmartin.coto@mep.go.cr</t>
  </si>
  <si>
    <t>esc.pueblonuevobejuco@mep.go.cr</t>
  </si>
  <si>
    <t>esc.ceibabaja@mep.go.cr</t>
  </si>
  <si>
    <t>esc.eljardin.sarapiqui@mep.go.cr</t>
  </si>
  <si>
    <t>esc.idalagata@mep.go.cr</t>
  </si>
  <si>
    <t>esc.colonianazareth@mep.go.cr</t>
  </si>
  <si>
    <t>esc.lacostanera@mep.go.cr</t>
  </si>
  <si>
    <t>esc.llanobonito.desamparados@mep.go.cr</t>
  </si>
  <si>
    <t>esc.argendora@mep.go.cr</t>
  </si>
  <si>
    <t>esc.sanvicente.heredia@mep.go.cr</t>
  </si>
  <si>
    <t>esc.lalucha.sarapiqui@mep.go.cr</t>
  </si>
  <si>
    <t>esc.lindavista.sarapiqui@mep.go.cr</t>
  </si>
  <si>
    <t>1 KM ESTE Y 1 KM SUR DE LA IGLESIA CHILAMATE</t>
  </si>
  <si>
    <t>esc.sanantonio.sarapiqui@mep.go.cr</t>
  </si>
  <si>
    <t>esc.laesperanza.sarapiqui@mep.go.cr</t>
  </si>
  <si>
    <t>esc.guarial@mep.go.cr</t>
  </si>
  <si>
    <t>esc.sanramon.nicoya@mep.go.cr</t>
  </si>
  <si>
    <t>esc.joserojasalpizar@mep.go.cr</t>
  </si>
  <si>
    <t>esc.sanisidropocosol.@mep.go.cr</t>
  </si>
  <si>
    <t>esc.blorinak@mep.go.cr</t>
  </si>
  <si>
    <t>esc.lasorguideaspuertoviejo@mep.go.cr</t>
  </si>
  <si>
    <t>esc.lashuacas@mep.go.cr</t>
  </si>
  <si>
    <t>esc.angelina@mep.go.cr</t>
  </si>
  <si>
    <t>esc.sandiego@mep.go.cr</t>
  </si>
  <si>
    <t>esc.germanrojasaraya@mep.go.cr</t>
  </si>
  <si>
    <t>esc.brasilia@mep.go.cr</t>
  </si>
  <si>
    <t>COSTADO OESTE DE LA CASA SALUD</t>
  </si>
  <si>
    <t>esc.libertad.santacruz@mep.go.cr</t>
  </si>
  <si>
    <t>esc.buenaventura@mep.go.cr</t>
  </si>
  <si>
    <t>esc.laqueroga@mep.go.cr</t>
  </si>
  <si>
    <t>1 KM AL SUR ENTRADA DE ARANJUEZ</t>
  </si>
  <si>
    <t>esc.playablanca@mep.go.cr</t>
  </si>
  <si>
    <t>esc.riocascadas@mep.go.cr</t>
  </si>
  <si>
    <t>esc.lasnubes.sancarlos@mep.go.cr</t>
  </si>
  <si>
    <t>esc.gamonales@mep.go.cr</t>
  </si>
  <si>
    <t>esc.laflor@mep.go.cr</t>
  </si>
  <si>
    <t>esc.laguariadepocosol@mep.go.cr</t>
  </si>
  <si>
    <t>4 KM ESTE DEL CRUCE COOPEVEGA</t>
  </si>
  <si>
    <t>esc.junkruhora@mep.go.cr</t>
  </si>
  <si>
    <t>esc.lapalmira@mep.go.cr</t>
  </si>
  <si>
    <t>esc.nimarinak@mep.go.cr</t>
  </si>
  <si>
    <t>esc.irigui@mep.go.cr</t>
  </si>
  <si>
    <t>esc.coopey@mep.go.cr</t>
  </si>
  <si>
    <t>esc.alpha@mep.go.cr</t>
  </si>
  <si>
    <t>esc.sangerardoloschiles@mep.go.cr</t>
  </si>
  <si>
    <t>esc.puntacortes@mep.go.cr</t>
  </si>
  <si>
    <t>esc.lacarbonera@mep.go.cr</t>
  </si>
  <si>
    <t>esc.idaelvivero@mep.go.cr</t>
  </si>
  <si>
    <t>esc.canozapota@mep.go.cr</t>
  </si>
  <si>
    <t>esc.vegasdeimperio@mep.go.cr</t>
  </si>
  <si>
    <t>esc.sanmiguelrioblanco@mep.go.cr</t>
  </si>
  <si>
    <t>esc.latrinidad.sancarlos@mep.go.cr</t>
  </si>
  <si>
    <t>esc.santalucialafortuna@mep.go.cr</t>
  </si>
  <si>
    <t>esc.melidagarciaflores@mep.go.cr</t>
  </si>
  <si>
    <t>esc.arcoiris@mep.go.cr</t>
  </si>
  <si>
    <t>esc.tarise@mep.go.cr</t>
  </si>
  <si>
    <t>7 KM NORTE DE LA ESCUELA JABILLO</t>
  </si>
  <si>
    <t>esc.santateresasur@mep.go.cr</t>
  </si>
  <si>
    <t>esc.aguaazul@mep.go.cr</t>
  </si>
  <si>
    <t>esc.bajosdeplomo@mep.go.cr</t>
  </si>
  <si>
    <t>esc.mollejones.alajuela@mep.go.cr</t>
  </si>
  <si>
    <t>esc.santaluciadepocosl@mep.go.cr</t>
  </si>
  <si>
    <t>esc.lafuente.coto@mep.go.cr</t>
  </si>
  <si>
    <t>esc.labalsa@mep.go.cr</t>
  </si>
  <si>
    <t>esc.laspilas@mep.go.cr</t>
  </si>
  <si>
    <t>32 KM N DEL BN DE PUERTO VIEJO SARAPIQUI</t>
  </si>
  <si>
    <t>esc.playahermosa@mep.go.cr</t>
  </si>
  <si>
    <t>esc.shikiaritawa@mep.go.cr</t>
  </si>
  <si>
    <t>esc.sarcli@mep.go.cr</t>
  </si>
  <si>
    <t>esc.idaelrubi@mep.go.cr</t>
  </si>
  <si>
    <t>esc.sangerardoplatanares@mep.go.cr</t>
  </si>
  <si>
    <t>esc.vistademar@mep.go.cr</t>
  </si>
  <si>
    <t>500 M OESTE PLAZA DE VISTA DE MAR</t>
  </si>
  <si>
    <t>esc.villaargentina@mep.go.cr</t>
  </si>
  <si>
    <t>esc.loslagosguapiles@mep.go.cr</t>
  </si>
  <si>
    <t>esc.lourdesdesacramento@mep.go.cr</t>
  </si>
  <si>
    <t>CONTIGUO PLAZA DE DEPORTES</t>
  </si>
  <si>
    <t>2 KM SUR BAR EL HUEVO</t>
  </si>
  <si>
    <t>esc.decuarros@mep.go.cr</t>
  </si>
  <si>
    <t>100 M ESTE PLAZA DE DEPORTES</t>
  </si>
  <si>
    <t>esc.coto49@mep.go.cr</t>
  </si>
  <si>
    <t>CHIRRIPO, MORAVIA, JAK TAIN</t>
  </si>
  <si>
    <t>RESERVA INDIGENA DE ALTO CHIRRIPO</t>
  </si>
  <si>
    <t>esc.limonal@mep.go.cr</t>
  </si>
  <si>
    <t>LIMONAL CENTRO</t>
  </si>
  <si>
    <t>esc.latrocha@mep.go.cr</t>
  </si>
  <si>
    <t>esc.elbotijo@mep.go.cr</t>
  </si>
  <si>
    <t>esc.sanpablo.liberia@mep.go.cr</t>
  </si>
  <si>
    <t>03898</t>
  </si>
  <si>
    <t>03468</t>
  </si>
  <si>
    <t>02466</t>
  </si>
  <si>
    <t>04086</t>
  </si>
  <si>
    <t>03681</t>
  </si>
  <si>
    <t>03625</t>
  </si>
  <si>
    <t>04048</t>
  </si>
  <si>
    <t>04002</t>
  </si>
  <si>
    <t>04006</t>
  </si>
  <si>
    <t>03938</t>
  </si>
  <si>
    <t>03492</t>
  </si>
  <si>
    <t>03942</t>
  </si>
  <si>
    <t>03897</t>
  </si>
  <si>
    <t>04154</t>
  </si>
  <si>
    <t>03758</t>
  </si>
  <si>
    <t>04063</t>
  </si>
  <si>
    <t>00572</t>
  </si>
  <si>
    <t>01663</t>
  </si>
  <si>
    <t>03746</t>
  </si>
  <si>
    <t>03590</t>
  </si>
  <si>
    <t>04150</t>
  </si>
  <si>
    <t>03860</t>
  </si>
  <si>
    <t>04178</t>
  </si>
  <si>
    <t>03846</t>
  </si>
  <si>
    <t>NUEVOS HORIZONTES ESCOLARES</t>
  </si>
  <si>
    <t>SANTA INES</t>
  </si>
  <si>
    <t>AMERICAN INTERNACIONAL SCHOOL</t>
  </si>
  <si>
    <t>TRANQUILINO SAENZ ROJAS</t>
  </si>
  <si>
    <t>RAFAEL ARGUEDAS GUTIERREZ</t>
  </si>
  <si>
    <t>COLEGIO YURUSTI</t>
  </si>
  <si>
    <t>LAKE MARY PRIMARIA</t>
  </si>
  <si>
    <t>ECOLOGICO LA BOCA DEL MONTE</t>
  </si>
  <si>
    <t>CAI NIÑOS Y NIÑAS TRIUNFADORES</t>
  </si>
  <si>
    <t>COSTA RICA INTERNATIONAL ACADEMY</t>
  </si>
  <si>
    <t>CENTRO EDUCATIVO BILINGÜE ILE</t>
  </si>
  <si>
    <t>SHIKIARI TÄWÄ</t>
  </si>
  <si>
    <t>SIKUA DITZÄ</t>
  </si>
  <si>
    <t>I.D.A. EL RUBI</t>
  </si>
  <si>
    <t>CASPARI MONTESSORI SCHOOL</t>
  </si>
  <si>
    <t>SAN CARLOS BORROMEO</t>
  </si>
  <si>
    <t>CENTRO EDUCATIVO YORI</t>
  </si>
  <si>
    <t>VILLA ALEGRE</t>
  </si>
  <si>
    <t>CONEJITO SALTARIN</t>
  </si>
  <si>
    <t>CENTRO DE FORMACION INTEGRAL DEL NIÑO</t>
  </si>
  <si>
    <t>CENTRO EDUCATIVO FRAY FELIPE</t>
  </si>
  <si>
    <t>SISTEMA EDUCATIVO LOS DELFINES</t>
  </si>
  <si>
    <t>KREATIVE STEPS MONTESSORI</t>
  </si>
  <si>
    <t>00060</t>
  </si>
  <si>
    <t>03409</t>
  </si>
  <si>
    <t>03415</t>
  </si>
  <si>
    <t>03431</t>
  </si>
  <si>
    <t>03434</t>
  </si>
  <si>
    <t>LOS GUIDOS</t>
  </si>
  <si>
    <t>PRADOS</t>
  </si>
  <si>
    <t>COLORADITO</t>
  </si>
  <si>
    <t>CALLE CAÑAS</t>
  </si>
  <si>
    <t>MILENA BRENES MONTERO</t>
  </si>
  <si>
    <t>info@iem.ed.cr</t>
  </si>
  <si>
    <t>elec@fundacionpiedad.com</t>
  </si>
  <si>
    <t>sfc@stfrancis.ed.cr</t>
  </si>
  <si>
    <t>JEHANINA FALLAS GONZALEZ</t>
  </si>
  <si>
    <t>MARITZA GOMEZ CERDAS</t>
  </si>
  <si>
    <t>academico@cedjorgedebravo.com</t>
  </si>
  <si>
    <t>VILMA DEL CARMEN MENDOZA YANES</t>
  </si>
  <si>
    <t>cesmarco25@gmail.com</t>
  </si>
  <si>
    <t>direccion@ciped.ed.cr</t>
  </si>
  <si>
    <t>MARIA GAIRAUD ARAYA</t>
  </si>
  <si>
    <t>LIONEL HERNANDEZ GAMBOA</t>
  </si>
  <si>
    <t>DEL EBAIS 100 OESTE Y 100 NORTE</t>
  </si>
  <si>
    <t>oficina@liberty.cr</t>
  </si>
  <si>
    <t>500 M O DE LA MUNICIPALIDAD DE SAN PABLO</t>
  </si>
  <si>
    <t>HELLEN BOLAÑOS MORERA</t>
  </si>
  <si>
    <t>green.house2010@hotmail.com</t>
  </si>
  <si>
    <t>CATALINA NAVARRO PIEDRA</t>
  </si>
  <si>
    <t>centro.njp@gmail.com</t>
  </si>
  <si>
    <t>santasofiadirectora@gmail.com</t>
  </si>
  <si>
    <t>GEORGINA MORERA HERNANDEZ</t>
  </si>
  <si>
    <t>delfinesazules01@gmail.com</t>
  </si>
  <si>
    <t>FRANCINE VIQUEZ ARCE</t>
  </si>
  <si>
    <t>700 E Y 400 S DEL CRUCE DE SANTA ELENA</t>
  </si>
  <si>
    <t>cmaheredia1@gmail.com</t>
  </si>
  <si>
    <t>MELISSA ELIZONDO AGUERO</t>
  </si>
  <si>
    <t>SHIRLEY WELDY SALGUERA</t>
  </si>
  <si>
    <t>mancre13@gmail.com</t>
  </si>
  <si>
    <t>casacuna01@gmail.com</t>
  </si>
  <si>
    <t>info@caspari.ed.cr</t>
  </si>
  <si>
    <t>colegiocooperativo@urcozon.com</t>
  </si>
  <si>
    <t>ANA ISABEL GONZALEZ ALVAREZ</t>
  </si>
  <si>
    <t>ADRIANA RAMIREZ SANCHEZ</t>
  </si>
  <si>
    <t>04332</t>
  </si>
  <si>
    <t>04326</t>
  </si>
  <si>
    <t>04329</t>
  </si>
  <si>
    <t>04324</t>
  </si>
  <si>
    <t>04325</t>
  </si>
  <si>
    <t>04328</t>
  </si>
  <si>
    <t>Laboratorio de Informática</t>
  </si>
  <si>
    <t>Cantidad de Secciones</t>
  </si>
  <si>
    <t>BERKELEY ACADEMY</t>
  </si>
  <si>
    <t>Sala de Robótica</t>
  </si>
  <si>
    <t>RAFAEL VARGAS QUIROS</t>
  </si>
  <si>
    <t>J.N. LOMAS DEL RIO</t>
  </si>
  <si>
    <t>J.N. RINCON GRANDE</t>
  </si>
  <si>
    <t>J.N. ANDRES BELLO LOPEZ</t>
  </si>
  <si>
    <t>REPUBLICA DE VENEZUELA</t>
  </si>
  <si>
    <t>GUACHIPELIN</t>
  </si>
  <si>
    <t>ISABEL LA CATOLICA</t>
  </si>
  <si>
    <t>EZEQUIEL MORALES AGUILAR</t>
  </si>
  <si>
    <t>REPUBLICA DE FRANCIA</t>
  </si>
  <si>
    <t>BENJAMIN HERRERA ANGULO</t>
  </si>
  <si>
    <t>JORGE VOLIO JIMENEZ</t>
  </si>
  <si>
    <t>FRANCISCO MORAZAN QUESADA</t>
  </si>
  <si>
    <t>HERNAN RODRIGUEZ RUIZ</t>
  </si>
  <si>
    <t>PATRIARCA SAN JOSE</t>
  </si>
  <si>
    <t>J.N. FELICITAS RAMIREZ VEGA</t>
  </si>
  <si>
    <t>J.N. JOSE JOAQUIN SALAS PEREZ</t>
  </si>
  <si>
    <t>J.N. SARCHI NORTE</t>
  </si>
  <si>
    <t>J.N. REPUBLICA DE COLOMBIA</t>
  </si>
  <si>
    <t>REPUBLICA DEL ECUADOR</t>
  </si>
  <si>
    <t>JACINTO AVILA ARAYA</t>
  </si>
  <si>
    <t>JOAQUIN LORENZO SANCHO QUESADA</t>
  </si>
  <si>
    <t>J.N. MANUEL BERNARDO GOMEZ</t>
  </si>
  <si>
    <t>PBRO. VENANCIO DE OÑA Y MARTINEZ</t>
  </si>
  <si>
    <t>ECOLOGICA LA TIGRA</t>
  </si>
  <si>
    <t>ALVARO PARIS STEFFENS</t>
  </si>
  <si>
    <t>ANA MARIA GUARDIA MORA</t>
  </si>
  <si>
    <t>CENTRAL SAN JOSE</t>
  </si>
  <si>
    <t>KILOMETRO UNO</t>
  </si>
  <si>
    <t>CENTRAL RIO CLARO</t>
  </si>
  <si>
    <t>JOSE GONZALO ACUÑA HERNANDEZ</t>
  </si>
  <si>
    <t>JESUS QUESADA ALVARADO</t>
  </si>
  <si>
    <t>MONSEÑOR JUAN VICENTE SOLIS FERNANDEZ</t>
  </si>
  <si>
    <t>ALFONSO MONGE RAMIREZ</t>
  </si>
  <si>
    <t>REPUBLICA DE CUBA</t>
  </si>
  <si>
    <t>PBRO. JOSE DEL OLMO</t>
  </si>
  <si>
    <t>DAVID MARIN HIDALGO</t>
  </si>
  <si>
    <t>BARRIO CANADA</t>
  </si>
  <si>
    <t>REPUBLICA DE URUGUAY</t>
  </si>
  <si>
    <t>FEDERICO GUTIERREZ BRAUN</t>
  </si>
  <si>
    <t>LORENZO GONZALEZ ARGUEDAS</t>
  </si>
  <si>
    <t>JUAN JOSE VALVERDE MADRIGAL</t>
  </si>
  <si>
    <t>FELIX ANGEL SALAS CABEZAS</t>
  </si>
  <si>
    <t>JULIO ULATE GONZALEZ</t>
  </si>
  <si>
    <t>01151</t>
  </si>
  <si>
    <t>2244</t>
  </si>
  <si>
    <t>FINCA SIETE</t>
  </si>
  <si>
    <t>ABRAHAM PANIAGUA NUÑEZ</t>
  </si>
  <si>
    <t>RINCON DE OROZCO</t>
  </si>
  <si>
    <t>FERMIN RODRIGUEZ CORDERO</t>
  </si>
  <si>
    <t>DANIEL SOLORZANO MURILLO</t>
  </si>
  <si>
    <t>FELIX VILLALOBOS VARGAS</t>
  </si>
  <si>
    <t>SAN RAMON DE RIO CLARO</t>
  </si>
  <si>
    <t>FILA GUINEA</t>
  </si>
  <si>
    <t>CARLOS MARIA VASQUEZ ROJAS</t>
  </si>
  <si>
    <t>SAN RAMON NORTE</t>
  </si>
  <si>
    <t>LAS VEGAS DE RIO ABROJO</t>
  </si>
  <si>
    <t>LA FLOR DE BAHIA</t>
  </si>
  <si>
    <t>SIMON BOLIVAR</t>
  </si>
  <si>
    <t>EL CRUCE DE CIRRI</t>
  </si>
  <si>
    <t>I.D.A. JORON</t>
  </si>
  <si>
    <t>EL AGUILA</t>
  </si>
  <si>
    <t>TERRABA</t>
  </si>
  <si>
    <t>ROSARIO ARRONIZ</t>
  </si>
  <si>
    <t>JERUSALEN 3M</t>
  </si>
  <si>
    <t>BAHIA DE PAVON</t>
  </si>
  <si>
    <t>1974</t>
  </si>
  <si>
    <t>SANTA LUCIA DE PEJIBAYE</t>
  </si>
  <si>
    <t>01946</t>
  </si>
  <si>
    <t>1576</t>
  </si>
  <si>
    <t>JOSE SANCHEZ CHAVARRIA</t>
  </si>
  <si>
    <t>SECTOR ANGELES</t>
  </si>
  <si>
    <t>RIO SALTO</t>
  </si>
  <si>
    <t>KILOMETRO SIETE</t>
  </si>
  <si>
    <t>CIUDADELA GONZALEZ</t>
  </si>
  <si>
    <t>QUIZARRA</t>
  </si>
  <si>
    <t>EL ABANICO</t>
  </si>
  <si>
    <t>FERNANDO CASTRO LOPEZ</t>
  </si>
  <si>
    <t>EL JAUURI</t>
  </si>
  <si>
    <t>TOBIAS MONTERO CASCANTE</t>
  </si>
  <si>
    <t>COTO 58-59</t>
  </si>
  <si>
    <t>RIO INCENDIO</t>
  </si>
  <si>
    <t>1424</t>
  </si>
  <si>
    <t>02461</t>
  </si>
  <si>
    <t>0729</t>
  </si>
  <si>
    <t>LA NUEVA HORTENSIA</t>
  </si>
  <si>
    <t>02510</t>
  </si>
  <si>
    <t>1810</t>
  </si>
  <si>
    <t>CUESTA DE MORAS</t>
  </si>
  <si>
    <t>2811</t>
  </si>
  <si>
    <t>LA FRESCA</t>
  </si>
  <si>
    <t>EL SANDALO</t>
  </si>
  <si>
    <t>JAIME GUTIERREZ BROWN</t>
  </si>
  <si>
    <t>KILOMETRO 16</t>
  </si>
  <si>
    <t>FILA DE MENDEZ</t>
  </si>
  <si>
    <t>JUAN ALVAREZ AZOFEIFA</t>
  </si>
  <si>
    <t>MAL PAIS</t>
  </si>
  <si>
    <t>3913</t>
  </si>
  <si>
    <t>0585</t>
  </si>
  <si>
    <t>ZONCUANO</t>
  </si>
  <si>
    <t>ABROJO GUAYMI</t>
  </si>
  <si>
    <t>DOS BRAZOS DE RIO TIGRE</t>
  </si>
  <si>
    <t>02829</t>
  </si>
  <si>
    <t>0777</t>
  </si>
  <si>
    <t>OASIS</t>
  </si>
  <si>
    <t>DIVISION</t>
  </si>
  <si>
    <t>0572</t>
  </si>
  <si>
    <t>SEVILLA</t>
  </si>
  <si>
    <t>IGNACIO DURAN VEGA</t>
  </si>
  <si>
    <t>CONCEPCION DE PAQUERA</t>
  </si>
  <si>
    <t>KILOMETRO 20</t>
  </si>
  <si>
    <t>MÄDÄRIBOTDÄ</t>
  </si>
  <si>
    <t>1313</t>
  </si>
  <si>
    <t>JOSE VALENCIANO ARRIETA</t>
  </si>
  <si>
    <t>0776</t>
  </si>
  <si>
    <t>03008</t>
  </si>
  <si>
    <t>3457</t>
  </si>
  <si>
    <t>03052</t>
  </si>
  <si>
    <t>0523</t>
  </si>
  <si>
    <t>3842</t>
  </si>
  <si>
    <t>03069</t>
  </si>
  <si>
    <t>5563</t>
  </si>
  <si>
    <t>RIO MARZO</t>
  </si>
  <si>
    <t>ANGELES NORTE</t>
  </si>
  <si>
    <t>03207</t>
  </si>
  <si>
    <t>3446</t>
  </si>
  <si>
    <t>2647</t>
  </si>
  <si>
    <t>HIGUERON</t>
  </si>
  <si>
    <t>1259</t>
  </si>
  <si>
    <t>BALBOA</t>
  </si>
  <si>
    <t>03443</t>
  </si>
  <si>
    <t>2806</t>
  </si>
  <si>
    <t>JUAN RAFAEL JIMENEZ GRANADOS</t>
  </si>
  <si>
    <t>5958</t>
  </si>
  <si>
    <t>1441</t>
  </si>
  <si>
    <t>3140</t>
  </si>
  <si>
    <t>LA CHACARITA</t>
  </si>
  <si>
    <t>03447</t>
  </si>
  <si>
    <t>3203</t>
  </si>
  <si>
    <t>03448</t>
  </si>
  <si>
    <t>3119</t>
  </si>
  <si>
    <t>FINCA JALACA</t>
  </si>
  <si>
    <t>03449</t>
  </si>
  <si>
    <t>03450</t>
  </si>
  <si>
    <t>0697</t>
  </si>
  <si>
    <t>2165</t>
  </si>
  <si>
    <t>EL GASPAR</t>
  </si>
  <si>
    <t>2106</t>
  </si>
  <si>
    <t>03454</t>
  </si>
  <si>
    <t>3566</t>
  </si>
  <si>
    <t>DELTA</t>
  </si>
  <si>
    <t>3898</t>
  </si>
  <si>
    <t>I.D.A. LA JABALINA</t>
  </si>
  <si>
    <t>03459</t>
  </si>
  <si>
    <t>0344</t>
  </si>
  <si>
    <t>ESPAÑA</t>
  </si>
  <si>
    <t>5516</t>
  </si>
  <si>
    <t>REPUBLICA DEL PERU-VITALIA MADRIGAL A.</t>
  </si>
  <si>
    <t>03461</t>
  </si>
  <si>
    <t>2569</t>
  </si>
  <si>
    <t>NUEVO COLON</t>
  </si>
  <si>
    <t>0996</t>
  </si>
  <si>
    <t>03463</t>
  </si>
  <si>
    <t>3247</t>
  </si>
  <si>
    <t>ESTERO REAL</t>
  </si>
  <si>
    <t>6688</t>
  </si>
  <si>
    <t>RIO SAN CARLOS SECTOR ESTE</t>
  </si>
  <si>
    <t>1014</t>
  </si>
  <si>
    <t>VALENCIA</t>
  </si>
  <si>
    <t>03469</t>
  </si>
  <si>
    <t>3810</t>
  </si>
  <si>
    <t>03470</t>
  </si>
  <si>
    <t>0759</t>
  </si>
  <si>
    <t>03475</t>
  </si>
  <si>
    <t>03476</t>
  </si>
  <si>
    <t>6651</t>
  </si>
  <si>
    <t>ASENTAMIENTO EL GALLO</t>
  </si>
  <si>
    <t>6401</t>
  </si>
  <si>
    <t>TAMIJU</t>
  </si>
  <si>
    <t>03483</t>
  </si>
  <si>
    <t>03490</t>
  </si>
  <si>
    <t>2907</t>
  </si>
  <si>
    <t>VILLA ROMA</t>
  </si>
  <si>
    <t>3337</t>
  </si>
  <si>
    <t>SIBUJU</t>
  </si>
  <si>
    <t>03497</t>
  </si>
  <si>
    <t>6356</t>
  </si>
  <si>
    <t>ALTO PALMERA</t>
  </si>
  <si>
    <t>03498</t>
  </si>
  <si>
    <t>6388</t>
  </si>
  <si>
    <t>03499</t>
  </si>
  <si>
    <t>2772</t>
  </si>
  <si>
    <t>LA PITA</t>
  </si>
  <si>
    <t>0766</t>
  </si>
  <si>
    <t>EL CAMPO</t>
  </si>
  <si>
    <t>0749</t>
  </si>
  <si>
    <t>LOS MADEROS</t>
  </si>
  <si>
    <t>6374</t>
  </si>
  <si>
    <t>BAKÖM DI</t>
  </si>
  <si>
    <t>5799</t>
  </si>
  <si>
    <t>LAS ROSAS</t>
  </si>
  <si>
    <t>03506</t>
  </si>
  <si>
    <t>0810</t>
  </si>
  <si>
    <t>3518</t>
  </si>
  <si>
    <t>SHUABB</t>
  </si>
  <si>
    <t>6025</t>
  </si>
  <si>
    <t>ALTO KATSI</t>
  </si>
  <si>
    <t>1978</t>
  </si>
  <si>
    <t>BAYEIÑAK</t>
  </si>
  <si>
    <t>03511</t>
  </si>
  <si>
    <t>1980</t>
  </si>
  <si>
    <t>KSARIÑAK</t>
  </si>
  <si>
    <t>03512</t>
  </si>
  <si>
    <t>6400</t>
  </si>
  <si>
    <t>DUCHARI</t>
  </si>
  <si>
    <t>03513</t>
  </si>
  <si>
    <t>5312</t>
  </si>
  <si>
    <t>SHORDI</t>
  </si>
  <si>
    <t>4973</t>
  </si>
  <si>
    <t>SHINABLA</t>
  </si>
  <si>
    <t>03521</t>
  </si>
  <si>
    <t>5030</t>
  </si>
  <si>
    <t>6561</t>
  </si>
  <si>
    <t>TSINI KICHA</t>
  </si>
  <si>
    <t>03523</t>
  </si>
  <si>
    <t>03524</t>
  </si>
  <si>
    <t>COSTADO DE LA TERMINAL DE LOS BUSES Bº MEXICO</t>
  </si>
  <si>
    <t>jn.cristorey@mep.go.cr</t>
  </si>
  <si>
    <t>guarderiacuba@gmail.com</t>
  </si>
  <si>
    <t>jn.juanrafaelmoraporras@mep.go.cr</t>
  </si>
  <si>
    <t>BARRIO MEXICO</t>
  </si>
  <si>
    <t>DETRAS DE LA ESCUELA REPUBLICA ARGENTINA</t>
  </si>
  <si>
    <t>DE LAS OFICINAS DEL PANI 50 OESTE</t>
  </si>
  <si>
    <t>jn.liliaramosvalverde@mep.go.cr</t>
  </si>
  <si>
    <t>esc.portondenaranjo@mep.go.cr</t>
  </si>
  <si>
    <t>esc.joseangelvietorangel@mep.go.cr</t>
  </si>
  <si>
    <t>300 SUR 50 ESTE DEL BANCO NACIONAL</t>
  </si>
  <si>
    <t>esc.centroamerica@mep.go.cr</t>
  </si>
  <si>
    <t>PAULA JIMENEZ CHINCHILLA</t>
  </si>
  <si>
    <t>esc.deexcelenciarafaelvargas@mep.go.cr</t>
  </si>
  <si>
    <t>MAUREEN VILLEGAS CARVAJAL</t>
  </si>
  <si>
    <t>jn.jardinesdetibas@mep.go.cr</t>
  </si>
  <si>
    <t>upe.cuatroreinas@mep.go.cr</t>
  </si>
  <si>
    <t>LOMAS DEL RIO</t>
  </si>
  <si>
    <t>jn.lomasdelrio@mep.go.cr</t>
  </si>
  <si>
    <t>upe.danieloduberquiros@mep.go.cr</t>
  </si>
  <si>
    <t>200 OESTE DE LA ANTIGUA GUARDIA RURAL</t>
  </si>
  <si>
    <t>RINCON GRANDE</t>
  </si>
  <si>
    <t>jn.rincongrande@mep.go.cr</t>
  </si>
  <si>
    <t>SHIRLEY GUEVARA NUÑEZ</t>
  </si>
  <si>
    <t>jn.migueldecervantessaavedra@mep.go.cr</t>
  </si>
  <si>
    <t>HEIDY LORENA LUNA RAMIREZ</t>
  </si>
  <si>
    <t>esc.carolinadentalvarado@mep.go.cr</t>
  </si>
  <si>
    <t>esc.josemariazeledonsanmiguel@mep.go.cr</t>
  </si>
  <si>
    <t>jn.sansebastian@mep.go.cr</t>
  </si>
  <si>
    <t>25 SUR DE IGLESIA CATOLICA, EL CARMEN</t>
  </si>
  <si>
    <t>esc.bellohorizonteescazu@mep.go.cr</t>
  </si>
  <si>
    <t>COSTADO SUR DEL PARQUE ESCAZU CENTRO</t>
  </si>
  <si>
    <t>RIO ORO</t>
  </si>
  <si>
    <t>esc.isabellacatolicauruca@mep.go.cr</t>
  </si>
  <si>
    <t>RONNY GUTIERREZ TORUÑO</t>
  </si>
  <si>
    <t>esc.josetrinidadmoravalverde@mep.go.cr</t>
  </si>
  <si>
    <t>esc.ceciliopiedragutierrez@mep.go.cr</t>
  </si>
  <si>
    <t>esc.santateresitaaserri@mep.go.cr</t>
  </si>
  <si>
    <t>esc.gabrielbrenesrobles@mep.go.cr</t>
  </si>
  <si>
    <t>FRANCISCO JOSE VARGAS GUERRERO</t>
  </si>
  <si>
    <t>esc.santamartasavegre@mep.go.cr</t>
  </si>
  <si>
    <t>esc.juanfloresumana@mep.go.cr</t>
  </si>
  <si>
    <t>esc.filomenablancodequiros@mep.go.cr</t>
  </si>
  <si>
    <t>esc.sanjeronimomoravia@mep.go.cr</t>
  </si>
  <si>
    <t>esc.sanluis.desamparados@mep.go.cr</t>
  </si>
  <si>
    <t>esc.franklindelanoroosevelt@mep.go.cr</t>
  </si>
  <si>
    <t>esc.sagradafamiliaelgeneral@mep.go.cr</t>
  </si>
  <si>
    <t>esc.pedroperezzeledon@mep.go.cr</t>
  </si>
  <si>
    <t>esc.franciscomorazanquesada@mep.go.cr</t>
  </si>
  <si>
    <t>esc.holandabuenosaires@mep.go.cr</t>
  </si>
  <si>
    <t>esc.manuelfcocarrillosaborio@mep.go.cr</t>
  </si>
  <si>
    <t>jn.republicadeguatemala@mep.go.cr</t>
  </si>
  <si>
    <t>esc.guadalajara@mep.go.cr</t>
  </si>
  <si>
    <t>esc.silviamonterozamora@mep.go.cr</t>
  </si>
  <si>
    <t>esc.itiquis@mep.go.cr</t>
  </si>
  <si>
    <t>esc.luisfelipegonzalezflores@mep.go.cr</t>
  </si>
  <si>
    <t>esc.marianamadrigaldelao@mep.go.cr</t>
  </si>
  <si>
    <t>esc.josemanuelperalta@mep.go.cr</t>
  </si>
  <si>
    <t>jn.simonbolivar@mep.go.cr</t>
  </si>
  <si>
    <t>esc.haciendavieja@mep.go.cr</t>
  </si>
  <si>
    <t>esc.centralatenas@mep.go.cr</t>
  </si>
  <si>
    <t>CIUDADELA LA UNION CONTIGUO A TEMPLO CATOLICO</t>
  </si>
  <si>
    <t>FRENTE A TEMPLO CATOLICO, ALFARO</t>
  </si>
  <si>
    <t>CIRRI SUR CENTRO</t>
  </si>
  <si>
    <t>esc.republicadelecuador@mep.go.cr</t>
  </si>
  <si>
    <t>jn.presmanuelbernardogomez@mep.go.cr</t>
  </si>
  <si>
    <t>RINCON</t>
  </si>
  <si>
    <t>ALVARO IVAN CHACON SABORIO</t>
  </si>
  <si>
    <t>COSTADO SUR DEL TEMPLO CATOLICO DE ZARCERO</t>
  </si>
  <si>
    <t>esc.republicadeitalia@mep.go.cr</t>
  </si>
  <si>
    <t>esc.sanrafaelguatuso@mep.go.cr</t>
  </si>
  <si>
    <t>esc.sanlorenzotarrazu@mep.go.cr</t>
  </si>
  <si>
    <t>esc.manuelcastroblanco@mep.go.cr</t>
  </si>
  <si>
    <t>esc.nuestrasenoradefatima@mep.go.cr</t>
  </si>
  <si>
    <t>jn.ascensionesquivel@mep.go.cr</t>
  </si>
  <si>
    <t>esc.quircot@mep.go.cr</t>
  </si>
  <si>
    <t>esc.deexcelenciajapon@mep.go.cr</t>
  </si>
  <si>
    <t>NINOSKA MONCADA QUIROS</t>
  </si>
  <si>
    <t>esc.cipreses@mep.go.cr</t>
  </si>
  <si>
    <t>esc.vicentelachnersandoval@mep.go.cr</t>
  </si>
  <si>
    <t>esc.sanvicente.cartago@mep.go.cr</t>
  </si>
  <si>
    <t>esc.fernandoteranvalls@mep.go.cr</t>
  </si>
  <si>
    <t>esc.ricardoandrestrauch@mep.go.cr</t>
  </si>
  <si>
    <t>jn.tresrios@mep.go.cr</t>
  </si>
  <si>
    <t>esc.josemariacastromadriz@mep.go.cr</t>
  </si>
  <si>
    <t>esc.lapuebla@mep.go.cr</t>
  </si>
  <si>
    <t>esc.rafaelmoyamurillo@mep.go.cr</t>
  </si>
  <si>
    <t>jn.cletogonzalezviquez@mep.go.cr</t>
  </si>
  <si>
    <t>DIAGONAL A LOS SEMAFOROS DE LA AURORA</t>
  </si>
  <si>
    <t>esc.ramonbarrantesherrera@mep.go.cr</t>
  </si>
  <si>
    <t>esc.fidelchavesmurillo@mep.go.cr</t>
  </si>
  <si>
    <t>esc.rodolfopetersheider@mep.go.cr</t>
  </si>
  <si>
    <t>esc.manuelcamacho@mep.go.cr</t>
  </si>
  <si>
    <t>YANCY SILENI MENDOZA LOPEZ</t>
  </si>
  <si>
    <t>CLAUDIA RODRIGUEZ CARVAJAL</t>
  </si>
  <si>
    <t>esc.miraflores.heredia@mep.go.cr</t>
  </si>
  <si>
    <t>esc.sanluisgonzaga@mep.go.cr</t>
  </si>
  <si>
    <t>esc.cristobalcolon@mep.go.cr</t>
  </si>
  <si>
    <t>jn.ezequiel.vindas@mep.go.cr</t>
  </si>
  <si>
    <t>esc.buenosairesdehorquetas@mep.go.cr</t>
  </si>
  <si>
    <t>esc.santacecilia.liberia@mep.go.cr</t>
  </si>
  <si>
    <t>esc.canasdulces@mep.go.cr</t>
  </si>
  <si>
    <t>esc.deguardia@mep.go.cr</t>
  </si>
  <si>
    <t>esc.graltomasguardia@mep.go.cr</t>
  </si>
  <si>
    <t>esc.faustoguzmancalvo@mep.go.cr</t>
  </si>
  <si>
    <t>esc.caciquenicoa@mep.go.cr</t>
  </si>
  <si>
    <t>esc.marialealrodriguez@mep.go.cr</t>
  </si>
  <si>
    <t>esc.teodoropicadomichalski@mep.go.cr</t>
  </si>
  <si>
    <t>esc.arenal@mep.go.cr</t>
  </si>
  <si>
    <t>KEMBLY CARVAJAL SOTO</t>
  </si>
  <si>
    <t>esc.elcarmen.puntarenas@mep.go.cr</t>
  </si>
  <si>
    <t>esc.moraycanas@mep.go.cr</t>
  </si>
  <si>
    <t>jn.puntarenas@mep.go.cr</t>
  </si>
  <si>
    <t>esc.republicadecorea@mep.go.cr</t>
  </si>
  <si>
    <t>esc.oficialdeparrita@mep.go.cr</t>
  </si>
  <si>
    <t>esc.eduardogarnierugalde@mep.go.cr</t>
  </si>
  <si>
    <t>CONTIGUO A LA IGLESIA CATOLICA PALMAR NORTE</t>
  </si>
  <si>
    <t>esc.alvaroparissteffens@mep.go.cr</t>
  </si>
  <si>
    <t>INVU KM.3</t>
  </si>
  <si>
    <t>KILOMETRO 1</t>
  </si>
  <si>
    <t>esc.kilometrouno@mep.go.cr</t>
  </si>
  <si>
    <t>esc.saturninocedenocedeno@mep.go.cr</t>
  </si>
  <si>
    <t>RIO CLARO</t>
  </si>
  <si>
    <t>FLANDER GONZALEZ SALGADO</t>
  </si>
  <si>
    <t>COSTADO SUR DEL SALON MULTIUSO DE COPA BUENA</t>
  </si>
  <si>
    <t>esc.indigenazapaton@mep.go.cr</t>
  </si>
  <si>
    <t>LUISA BUSTOS QUIROS</t>
  </si>
  <si>
    <t>CONTIGUO AL TEMPLO CATOLICO DE COTO 47</t>
  </si>
  <si>
    <t>COSTADO ESTE DE LA MUSMANI, LIMON CENTRO</t>
  </si>
  <si>
    <t>LIMON CENTRO, 75 OESTE RADIO CASINO</t>
  </si>
  <si>
    <t>esc.elcarmen.limon@mep.go.cr</t>
  </si>
  <si>
    <t>esc.liderbribri@mep.go.cr</t>
  </si>
  <si>
    <t>esc.fincacostarica@mep.go.cr</t>
  </si>
  <si>
    <t>esc.veintiochomillas@mep.go.cr</t>
  </si>
  <si>
    <t>esc.losdiamantes@mep.go.cr</t>
  </si>
  <si>
    <t>esc.liderastuapirie@mep.go.cr</t>
  </si>
  <si>
    <t>CESAR VEGA BARRIOS</t>
  </si>
  <si>
    <t>esc.jaco@mep.go.cr</t>
  </si>
  <si>
    <t>YANSY ALPIZAR JIMENEZ</t>
  </si>
  <si>
    <t>esc.sanrafael@mep.go.cr</t>
  </si>
  <si>
    <t>esc.villasdeayarco@mep.go.cr</t>
  </si>
  <si>
    <t>esc.prioritariabetania@mep.go.cr</t>
  </si>
  <si>
    <t>BARRIO BELEN</t>
  </si>
  <si>
    <t>DETRAS DEL HOGAR DE ANCIANOS</t>
  </si>
  <si>
    <t>esc.praga@mep.go.cr</t>
  </si>
  <si>
    <t>esc.republicadecuba@mep.go.cr</t>
  </si>
  <si>
    <t>200 OESTE DEL TEMPLO CATOLICO DE CONCEPCION</t>
  </si>
  <si>
    <t>esc.luisdemetriotinoco@mep.go.cr</t>
  </si>
  <si>
    <t>esc.luissibajagarcia@mep.go.cr</t>
  </si>
  <si>
    <t>esc.sectorsiete@mep.go.cr</t>
  </si>
  <si>
    <t>esc.fincasanjuan@mep.go.cr</t>
  </si>
  <si>
    <t>75 SUR DE LA ESCUELA RINCON GRANDE</t>
  </si>
  <si>
    <t>DETRAS DEL PREDIO H &amp; H</t>
  </si>
  <si>
    <t>esc.faustoherreracordero@mep.go.cr</t>
  </si>
  <si>
    <t>CONTIGUO AL SALON COMUNAL, SAN CARLOS</t>
  </si>
  <si>
    <t>esc.manuel.antonio@mep.go.cr</t>
  </si>
  <si>
    <t>KATTHYA PIZARRO ARIAS</t>
  </si>
  <si>
    <t>esc.cristorey.sarapiqui@mep.go.cr</t>
  </si>
  <si>
    <t>esc.toroamarillo@mep.go.cr</t>
  </si>
  <si>
    <t>WALTER RODRIGUEZ JARA</t>
  </si>
  <si>
    <t>esc.tejarcillos@mep.go.cr</t>
  </si>
  <si>
    <t>MARIANA ROJAS VARGAS</t>
  </si>
  <si>
    <t>MARIA DE LOS ANGELES CAMPOS</t>
  </si>
  <si>
    <t>WILLIAM GAMBOA CALDERON</t>
  </si>
  <si>
    <t>esc.callegirales@mep.go.cr</t>
  </si>
  <si>
    <t>esc.iztaru@mep.go.cr</t>
  </si>
  <si>
    <t>CONTIGUO A LA IGLESIA CATOLICA, LA GUARIA</t>
  </si>
  <si>
    <t>esc.milano@mep.go.cr</t>
  </si>
  <si>
    <t>esc.liderdoriszstone@mep.go.cr</t>
  </si>
  <si>
    <t>esc.ramadas@mep.go.cr</t>
  </si>
  <si>
    <t>esc.elcamaron@mep.go.cr</t>
  </si>
  <si>
    <t>COSTADO N-ESTE DEL TEMPLO CATOLICO</t>
  </si>
  <si>
    <t>DIAGONAL A LA IGLESIA CATOLICA DE AGUA BUENA</t>
  </si>
  <si>
    <t>esc.elpelondelabajura@mep.go.cr</t>
  </si>
  <si>
    <t>esc.losangelessantarosa@mep.go.cr</t>
  </si>
  <si>
    <t>KATTIA MA.MARITINEZ SEGURA</t>
  </si>
  <si>
    <t>esc.lasabana@mep.go.cr</t>
  </si>
  <si>
    <t>esc.marianoguardiacarazo@mep.go.cr</t>
  </si>
  <si>
    <t>esc.luisdemetrio.sarapiqui@mep.go.cr</t>
  </si>
  <si>
    <t>esc.lavega@mep.go.cr</t>
  </si>
  <si>
    <t>1 KM AL SUR DEL PARQUE DE CIUDAD QUESADA</t>
  </si>
  <si>
    <t>esc.matadelimon@mep.go.cr</t>
  </si>
  <si>
    <t>esc.rafaelangelsanchez@mep.go.cr</t>
  </si>
  <si>
    <t>esc.lakatira@mep.go.cr</t>
  </si>
  <si>
    <t>CONTIGUO A TEMPLO CATOLICO DE TAPEZCO</t>
  </si>
  <si>
    <t>esc.lamina@mep.go.cr</t>
  </si>
  <si>
    <t>esc.barriolosangeles@mep.go.cr</t>
  </si>
  <si>
    <t>esc.sanluis.canas@mep.go.cr</t>
  </si>
  <si>
    <t>esc.quebradagrande@mep.go.cr</t>
  </si>
  <si>
    <t>JESSICA BADILLA RODRIGUEZ</t>
  </si>
  <si>
    <t>ANGELES SUR</t>
  </si>
  <si>
    <t>SAN JOSE DE TROJAS</t>
  </si>
  <si>
    <t>esc.herradurajaco@mep.go.cr</t>
  </si>
  <si>
    <t>esc.fincasiete@mep.go.cr</t>
  </si>
  <si>
    <t>CONTIGUO AL SALON COMUNAL DE FINCA SIETE</t>
  </si>
  <si>
    <t>CONTIGUO AL ACUEDUCTO RURAL</t>
  </si>
  <si>
    <t>SINDY MURILLO CASTILLO</t>
  </si>
  <si>
    <t>esc.bananitonorte@mep.go.cr</t>
  </si>
  <si>
    <t>esc.antoniofernandezgamboa@mep.go.cr</t>
  </si>
  <si>
    <t>esc.catarina@mep.go.cr</t>
  </si>
  <si>
    <t>esc.puertoviejotalamanca@mep.go.cr</t>
  </si>
  <si>
    <t>esc.olivia@mep.go.cr</t>
  </si>
  <si>
    <t>esc.suretka@mep.go.cr</t>
  </si>
  <si>
    <t>esc.coloniapuntarenas@mep.go.cr</t>
  </si>
  <si>
    <t>esc.elcarmen2@mep.go.cr</t>
  </si>
  <si>
    <t>esc.ignaciogutierrezgutierrez@mep.go.cr</t>
  </si>
  <si>
    <t>esc.bajosdechilamate@mep.go.cr</t>
  </si>
  <si>
    <t>LORENA FERNANDEZ SABALA</t>
  </si>
  <si>
    <t>VIVIAN VEGA CASTRO</t>
  </si>
  <si>
    <t>esc.eldostilaran@mep.go.cr</t>
  </si>
  <si>
    <t>esc.asetamientoyama@mep.go.cr</t>
  </si>
  <si>
    <t>GABRIELA ESTRADA QUIROS</t>
  </si>
  <si>
    <t>KARLA PRADO FALLAS</t>
  </si>
  <si>
    <t>esc.laesperanzaacosta@mep.go.cr</t>
  </si>
  <si>
    <t>COSTADO SUR DEL TEMPLO CATOLICO, SAN RAFAEL</t>
  </si>
  <si>
    <t>RINCON OROZCO</t>
  </si>
  <si>
    <t>BAJO RODRIGUEZ</t>
  </si>
  <si>
    <t>HERNAN RAMIREZ JARA</t>
  </si>
  <si>
    <t>GUADALUPE ZUÑIGA NUÑEZ</t>
  </si>
  <si>
    <t>esc.losjardines@mep.go.cr</t>
  </si>
  <si>
    <t>esc.juanbautistasantamaria@mep.go.cr</t>
  </si>
  <si>
    <t>esc.miguelcarballocorrales@mep.go.cr</t>
  </si>
  <si>
    <t>SANDY FERNANDEZ JARA</t>
  </si>
  <si>
    <t>esc.sanroque.occidente@mep.go.cr</t>
  </si>
  <si>
    <t>esc.losangeles.aguirre@mep.go.cr</t>
  </si>
  <si>
    <t>esc.bajodetapezco@mep.go.cr</t>
  </si>
  <si>
    <t>MEILIN RODRIGUEZ BOLAÑOS</t>
  </si>
  <si>
    <t>esc.coronado@mep.go.cr</t>
  </si>
  <si>
    <t>ROY JIMENEZ MADRIGAL</t>
  </si>
  <si>
    <t>esc.bajodereyes@mep.go.cr</t>
  </si>
  <si>
    <t>esc.laisla@mep.go.cr</t>
  </si>
  <si>
    <t>CONTIGUO AL TEMPLO CATOLICO LA ISLA</t>
  </si>
  <si>
    <t>MARVIN DELGADO SANDI</t>
  </si>
  <si>
    <t>DENIA BERMUDEZ ESPINOZA</t>
  </si>
  <si>
    <t>esc.banamola@mep.go.cr</t>
  </si>
  <si>
    <t>esc.elhogar@mep.go.cr</t>
  </si>
  <si>
    <t>esc.santalucia.guapiles@mep.go.cr</t>
  </si>
  <si>
    <t>EMPERATRIZ GONZALEZ GUTIERREZ</t>
  </si>
  <si>
    <t>DETRAS DE PLANTA EXTRACTORA DE COOPEAGROPAL</t>
  </si>
  <si>
    <t>LOURDES RODRIGUEZ VILLALOBOS</t>
  </si>
  <si>
    <t>esc.africa@mep.go.cr</t>
  </si>
  <si>
    <t>esc.lacabanga@mep.go.cr</t>
  </si>
  <si>
    <t>DIAGONAL AL TEMPLO CATOLICO DE LA PALMERA</t>
  </si>
  <si>
    <t>MA. ALEJANDRA RODRIGUEZ BARRAN</t>
  </si>
  <si>
    <t>esc.rafaelsolorzanosaborio@mep.go.cr</t>
  </si>
  <si>
    <t>esc.Sanfranciscopalmera@mep.go.cr</t>
  </si>
  <si>
    <t>YADIRA RODRIGUEZ ZUÑIGA</t>
  </si>
  <si>
    <t>esc.valleazul.occidente@mep.go.cr</t>
  </si>
  <si>
    <t>COSTADO SURESTE DE LA IGLESIA CATOLICA</t>
  </si>
  <si>
    <t>esc.lindavista.coto@mep.go.cr</t>
  </si>
  <si>
    <t>esc.fincaocho.limon@mep.go.cr</t>
  </si>
  <si>
    <t>esc.concepcion.limon@mep.go.cr</t>
  </si>
  <si>
    <t>DETRAS DEL CUADRANTE DE CASAS DE CARTAGENA</t>
  </si>
  <si>
    <t>DALIS SEGURA ABARCA</t>
  </si>
  <si>
    <t>esc.lacolonia.limon@mep.go.cr</t>
  </si>
  <si>
    <t>esc.puertoescondido@mep.go.cr</t>
  </si>
  <si>
    <t>CONTIGUO A LA ERMITA MARIA AUXILIADORA</t>
  </si>
  <si>
    <t>esc.lamargarita@mep.go.cr</t>
  </si>
  <si>
    <t>esc.corazondejesusuruca@mep.go.cr</t>
  </si>
  <si>
    <t>600 NOROESTE DE LA COMPAÑIA POZUELO</t>
  </si>
  <si>
    <t>esc.leonxiii@mep.go.cr</t>
  </si>
  <si>
    <t>esc.sanmiguelpocosol@mep.go.cr</t>
  </si>
  <si>
    <t>esc.sanjoaquincutris@mep.go.cr</t>
  </si>
  <si>
    <t>esc.santamariapocosol@mep.go.cr</t>
  </si>
  <si>
    <t>MARIA REINA</t>
  </si>
  <si>
    <t>esc.ciudadeladepavas@mep.go.cr</t>
  </si>
  <si>
    <t>esc.valleverde@mep.go.cr</t>
  </si>
  <si>
    <t>esc.neftalivillalobosgutierrez@mep.go.cr</t>
  </si>
  <si>
    <t>esc.elhigueroncanalete@mep.go.cr</t>
  </si>
  <si>
    <t>HENRY JAVIER SOTO MAYORGA</t>
  </si>
  <si>
    <t>esc.sanjeronimo@mep.go.cr</t>
  </si>
  <si>
    <t>EDUARDO MORA FERNANDEZ</t>
  </si>
  <si>
    <t>esc.sanrafaelpotrerogrande@mep.go.cr</t>
  </si>
  <si>
    <t>esc.josejoaquin.peraltaesquivel@mep.go.cr</t>
  </si>
  <si>
    <t>RANDIN GRANADOS MOYA</t>
  </si>
  <si>
    <t>esc.callejuco@mep.go.cr</t>
  </si>
  <si>
    <t>esc.nicolaschaconvargas@mep.go.cr</t>
  </si>
  <si>
    <t>esc.labrador@mep.go.cr</t>
  </si>
  <si>
    <t>esc.estanquillos@mep.go.cr</t>
  </si>
  <si>
    <t>esc.balsa@mep.go.cr</t>
  </si>
  <si>
    <t>MARISOL SOLANO MARTINEZ</t>
  </si>
  <si>
    <t>esc.purisil@mep.go.cr</t>
  </si>
  <si>
    <t>esc.lafuente.cartago@mep.go.cr</t>
  </si>
  <si>
    <t>SANDRA TENCIO CORDERO</t>
  </si>
  <si>
    <t>FINCA CINCO HORQUETAS FRENTE ABASTECEDOR MG</t>
  </si>
  <si>
    <t>RIO ABROJO</t>
  </si>
  <si>
    <t>esc.elcoco@mep.go.cr</t>
  </si>
  <si>
    <t>esc.elcocal.limon@mep.go.cr</t>
  </si>
  <si>
    <t>esc.acapulcopocosol@mep.go.cr</t>
  </si>
  <si>
    <t>esc.gamalotal@mep.go.cr</t>
  </si>
  <si>
    <t>BAHIA</t>
  </si>
  <si>
    <t>esc.santiagoloschiles@mep.go.cr</t>
  </si>
  <si>
    <t>esc.pedroperezzeledoncopey@mep.go.cr</t>
  </si>
  <si>
    <t>esc.manuelortunoboutin@mep.go.cr</t>
  </si>
  <si>
    <t>ANA BEATRIZ TREJOS PRADO</t>
  </si>
  <si>
    <t>esc.carrizalsanpablo@mep.go.cr</t>
  </si>
  <si>
    <t>esc.clementeavendanosaenz@mep.go.cr</t>
  </si>
  <si>
    <t>esc.felipejalvarado@mep.go.cr</t>
  </si>
  <si>
    <t>esc.elsitiodejuanvinas@mep.go.cr</t>
  </si>
  <si>
    <t>esc.bajosdepraga@mep.go.cr</t>
  </si>
  <si>
    <t>esc.elfosforo@mep.go.cr</t>
  </si>
  <si>
    <t>esc.guayabo@mep.go.cr</t>
  </si>
  <si>
    <t>esc.sanrafaelsantacruz@mep.go.cr</t>
  </si>
  <si>
    <t>esc.sanisidroyolillal@mep.go.cr</t>
  </si>
  <si>
    <t>VERA CALVO SANCHEZ</t>
  </si>
  <si>
    <t>esc.coloniavillalobos@mep.go.cr</t>
  </si>
  <si>
    <t>esc.zapotepuertoviejo@mep.go.cr</t>
  </si>
  <si>
    <t>esc.elcarmenn1@mep.go.cr</t>
  </si>
  <si>
    <t>DIAGONAL A LA PLAZA DE DEPORTES EL SOCORRO</t>
  </si>
  <si>
    <t>LYENER QUESADA GUZMAN</t>
  </si>
  <si>
    <t>esc.26defebrero1886@mep.go.cr</t>
  </si>
  <si>
    <t>FRENTE AL TEMPLO CATOLICO DE LLANO BRENES S.R</t>
  </si>
  <si>
    <t>CONTIGUO AL PUESTO DE SALUD, BERLIN</t>
  </si>
  <si>
    <t>DANITZA RODRIGUEZ CASTILLO</t>
  </si>
  <si>
    <t>esc.elcrucedecirri@mep.go.cr</t>
  </si>
  <si>
    <t>CONTIGUO ASOCIACION TALITA CUMI, CRUCE CIRRI</t>
  </si>
  <si>
    <t>CONTIGUO AL TEMPLO CATOLICO DE PILAS</t>
  </si>
  <si>
    <t>esc.elllano@mep.go.cr</t>
  </si>
  <si>
    <t>esc.zapote.occidente@mep.go.cr</t>
  </si>
  <si>
    <t>FRENTE AL TEMPLO CATOLICO LA LEGUA, ZARCERO</t>
  </si>
  <si>
    <t>KAREN VARGAS CORDERO</t>
  </si>
  <si>
    <t>esc.lalinda@mep.go.cr</t>
  </si>
  <si>
    <t>esc.terraba@mep.go.cr</t>
  </si>
  <si>
    <t>esc.potrerogrande@mep.go.cr</t>
  </si>
  <si>
    <t>esc.paraisodebananito@mep.go.cr</t>
  </si>
  <si>
    <t>ANGELITA LOPEZ TAPIA</t>
  </si>
  <si>
    <t>esc.maryland@mep.go.cr</t>
  </si>
  <si>
    <t>MARIA DEL C. MORALES ROSALES</t>
  </si>
  <si>
    <t>esc.nuevaesperanza@mep.go.cr</t>
  </si>
  <si>
    <t>esc.lindavistasiquirres@mep.go.cr</t>
  </si>
  <si>
    <t>LUZ MARINA ULLOA VINDAS</t>
  </si>
  <si>
    <t>COSTADO NORTE DE LA PLAZA DE FUTBOL, COCLES</t>
  </si>
  <si>
    <t>KATTIA FONSECA CHACON</t>
  </si>
  <si>
    <t>25 SURESTE Y 50 ESTE DEL TEMPLO CATOLICO</t>
  </si>
  <si>
    <t>esc.cuestillas@mep.go.cr</t>
  </si>
  <si>
    <t>esc.lalucha.sancarlos@mep.go.cr</t>
  </si>
  <si>
    <t>HEINER VIALES VARGAS</t>
  </si>
  <si>
    <t>esc.lavictoriadeupala@mep.go.cr</t>
  </si>
  <si>
    <t>esc.carmenlidiacastro@mep.go.cr</t>
  </si>
  <si>
    <t>esc.decorralillos@mep.go.cr</t>
  </si>
  <si>
    <t>esc.cuatromillasmatina@mep.go.cr</t>
  </si>
  <si>
    <t>esc.sanpablo.cartago@mep.go.cr</t>
  </si>
  <si>
    <t>CAROLINA PIEDRA JIMENEZ</t>
  </si>
  <si>
    <t>FRENTE MINI SUPER LA UNION</t>
  </si>
  <si>
    <t>YOLANDA SALAZAR SANCHEZ</t>
  </si>
  <si>
    <t>CONTIGUO A SUPERVISION ESCOLAR</t>
  </si>
  <si>
    <t>esc.sanjosedelatigra@mep.go.cr</t>
  </si>
  <si>
    <t>DIAGONAL A PLAZA DE FUTBOL</t>
  </si>
  <si>
    <t>esc.rionegro@mep.go.cr</t>
  </si>
  <si>
    <t>esc.sanjuansur@mep.go.cr</t>
  </si>
  <si>
    <t>250 NORTE PLANTEL DEL MOPT, RIO CLARO</t>
  </si>
  <si>
    <t>esc.londresnaranjito@mep.go.cr</t>
  </si>
  <si>
    <t>esc.lasbrisasparrita@mep.go.cr</t>
  </si>
  <si>
    <t>esc.invulaguaria@mep.go.cr</t>
  </si>
  <si>
    <t>esc.laguinillas@mep.go.cr</t>
  </si>
  <si>
    <t>INES VALDEZ CONCEPCION</t>
  </si>
  <si>
    <t>MARA VELITT LORIA LOPEZ</t>
  </si>
  <si>
    <t>YOLANDA MASIS CALVO</t>
  </si>
  <si>
    <t>JUAN CARLOS NAVARRO VALVERDE</t>
  </si>
  <si>
    <t>esc.marianoquirossegura@mep.go.cr</t>
  </si>
  <si>
    <t>esc.latrinidad@mep.go.cr</t>
  </si>
  <si>
    <t>esc.josefitajuradodealvarado@mep.go.cr</t>
  </si>
  <si>
    <t>CONTIGUO AL SALON COMUNAL DE BARRANCA</t>
  </si>
  <si>
    <t>JOSE ALEJANDRO MORA MORALES</t>
  </si>
  <si>
    <t>esc.billozeledon@mep.go.cr</t>
  </si>
  <si>
    <t>VIVIANA HERRERA RAMIREZ</t>
  </si>
  <si>
    <t>esc.lasnubes.nortenorte@mep.go.cr</t>
  </si>
  <si>
    <t>esc.villanuevaupala@mep.go.cr</t>
  </si>
  <si>
    <t>CRISTER GUADAMUZ RODRIGUEZ</t>
  </si>
  <si>
    <t>esc.tujankir1@mep.go.cr</t>
  </si>
  <si>
    <t>COSTADO SUR DE LA IGLESIA CATOLICA DE TUJANKI</t>
  </si>
  <si>
    <t>esc.oncedeabril@mep.go.cr</t>
  </si>
  <si>
    <t>ALEX ALFARO LOPEZ</t>
  </si>
  <si>
    <t>MARITZA LOPEZ ESPINOZA</t>
  </si>
  <si>
    <t>esc.laamerica@mep.go.cr</t>
  </si>
  <si>
    <t>esc.raulgranadosgonzalez@mep.go.cr</t>
  </si>
  <si>
    <t>YORLENY MARIA UGALDE MONTOYA</t>
  </si>
  <si>
    <t>FRENTE A LA IGLESIA CATOLICA DE LLANO BONITO</t>
  </si>
  <si>
    <t>CONTIGUO A LA CAFETALERA TIRRA</t>
  </si>
  <si>
    <t>esc.elhumo@mep.go.cr</t>
  </si>
  <si>
    <t>esc.juandennisvives@mep.go.cr</t>
  </si>
  <si>
    <t>ADRIANA BRENES PARAJELES</t>
  </si>
  <si>
    <t>esc.dulcenombre.turrialba@mep.go.cr</t>
  </si>
  <si>
    <t>ERIKA GONZALEZ QUESADA</t>
  </si>
  <si>
    <t>DANA VARGAS SALAZAR</t>
  </si>
  <si>
    <t>esc.jorgeborboncastro@mep.go.cr</t>
  </si>
  <si>
    <t>CONTIGUO IGLESIA CATOLICA DE TAMBOR</t>
  </si>
  <si>
    <t>esc.portete@mep.go.cr</t>
  </si>
  <si>
    <t>esc.valledelasrosas@mep.go.cr</t>
  </si>
  <si>
    <t>HERALD CAMPOS MONGE</t>
  </si>
  <si>
    <t>esc.josesanchezchavarria@mep.go.cr</t>
  </si>
  <si>
    <t>esc.sangerardo.sarapiqui@mep.go.cr</t>
  </si>
  <si>
    <t>esc.mixtasancristobalsur@mep.go.cr</t>
  </si>
  <si>
    <t>LUIS ARMANDO SEQUEIRA OROZCO</t>
  </si>
  <si>
    <t>esc.altamirapotrerogrande@mep.go.cr</t>
  </si>
  <si>
    <t>LEIBIS GDO. SANCHEZ JIMENEZ</t>
  </si>
  <si>
    <t>esc.elcarmenpocora@mep.go.cr</t>
  </si>
  <si>
    <t>esc.belendenosarita@mep.go.cr</t>
  </si>
  <si>
    <t>esc.pueblonuevo.occidente@mep.go.cr</t>
  </si>
  <si>
    <t>ALICIA ARAYA DURAN</t>
  </si>
  <si>
    <t>esc.nuevageneracion@mep.go.cr</t>
  </si>
  <si>
    <t>esc.lospinos.guapiles@mep.go.cr</t>
  </si>
  <si>
    <t>esc.campotresoeste@mep.go.cr</t>
  </si>
  <si>
    <t>esc.carolina@mep.go.cr</t>
  </si>
  <si>
    <t>esc.luis.dobles.segreda@mep.go.cr</t>
  </si>
  <si>
    <t>esc.sanbernardo.liberia@mep.go.cr</t>
  </si>
  <si>
    <t>esc.ojodeagua.terraba@mep.go.cr</t>
  </si>
  <si>
    <t>BARRIO RIO NUEVO, CIUDAD NEILY</t>
  </si>
  <si>
    <t>DEL PUENTE DE RIO CORREDORES 50 M SE Y 300 NE</t>
  </si>
  <si>
    <t>LUIS ROJAS CASTRO</t>
  </si>
  <si>
    <t>esc.miraflores@mep.go.cr</t>
  </si>
  <si>
    <t>EDWIN FALLAS CECILIANO</t>
  </si>
  <si>
    <t>esc.pilon@mep.go.cr</t>
  </si>
  <si>
    <t>esc.ujarrasbuenosaires@mep.go.cr</t>
  </si>
  <si>
    <t>LAS DELICIAS DE PEJIBAYE</t>
  </si>
  <si>
    <t>esc.sanvicentebuenosaires@mep.go.cr</t>
  </si>
  <si>
    <t>esc.arturotinoco@mep.go.cr</t>
  </si>
  <si>
    <t>esc.bolas@mep.go.cr</t>
  </si>
  <si>
    <t>esc.elceibobuenosaires@mep.go.cr</t>
  </si>
  <si>
    <t>esc.josefabio.gongora@mep.go.cr</t>
  </si>
  <si>
    <t>esc.sanluisdebuenosaires@mep.go.cr</t>
  </si>
  <si>
    <t>MARGARITA MADRIGAL JIMENEZ</t>
  </si>
  <si>
    <t>EULIN PATRICIA CHACON GAMBOA</t>
  </si>
  <si>
    <t>CONTIGUO AL TEMPLO CATOLICO DE SAN FRANCISCO</t>
  </si>
  <si>
    <t>esc.laaltura@mep.go.cr</t>
  </si>
  <si>
    <t>esc.tresytres@mep.go.cr</t>
  </si>
  <si>
    <t>esc.cristoreyloschiles@mep.go.cr</t>
  </si>
  <si>
    <t>esc.colonianaranjena@mep.go.cr</t>
  </si>
  <si>
    <t>esc.elfuturo@mep.go.cr</t>
  </si>
  <si>
    <t>COSTADO NORTE DEL SALON COMUNAL DE PITALITO</t>
  </si>
  <si>
    <t>esc.lasdamitas@mep.go.cr</t>
  </si>
  <si>
    <t>KARLA BRADE JIMENEZ</t>
  </si>
  <si>
    <t>esc.jicotea@mep.go.cr</t>
  </si>
  <si>
    <t>esc.gavilan@mep.go.cr</t>
  </si>
  <si>
    <t>FRENTE ANTIGUA PULPERIA LINEA 2, LA PLASTICA</t>
  </si>
  <si>
    <t>esc.sanjuan.limon@mep.go.cr</t>
  </si>
  <si>
    <t>RINCON DE ALPIZAR</t>
  </si>
  <si>
    <t>esc.floraria@mep.go.cr</t>
  </si>
  <si>
    <t>esc.salazar@mep.go.cr</t>
  </si>
  <si>
    <t>esc.lapalma.puriscal@mep.go.cr</t>
  </si>
  <si>
    <t>esc.santamarta.puriscal@mep.go.cr</t>
  </si>
  <si>
    <t>esc.republicadelparaguay@mep.go.cr</t>
  </si>
  <si>
    <t>MARLY VENEGAS BARRANTES</t>
  </si>
  <si>
    <t>esc.lanavidad@mep.go.cr</t>
  </si>
  <si>
    <t>esc.laestrellaelguarco@mep.go.cr</t>
  </si>
  <si>
    <t>esc.juanmanuelmongecedeno@mep.go.cr</t>
  </si>
  <si>
    <t>esc.laguariasdeosa@mep.go.cr</t>
  </si>
  <si>
    <t>RUDY VILLALOBOS OVARES</t>
  </si>
  <si>
    <t>esc.llanogrande.sarapiqui@mep.go.cr</t>
  </si>
  <si>
    <t>esc.elprogresoriocanalete@mep.go.cr</t>
  </si>
  <si>
    <t>esc.santateresa.peninsular@mep.go.cr</t>
  </si>
  <si>
    <t>SANTA TERESA DE COBANO, CONTIGUO A LA PLAZA</t>
  </si>
  <si>
    <t>JAUURI</t>
  </si>
  <si>
    <t>CONTIGUO AL SALON COMUNAL DE COROZAL</t>
  </si>
  <si>
    <t>esc.bruselas@mep.go.cr</t>
  </si>
  <si>
    <t>DELIA CAMPOS SANTAMARIA</t>
  </si>
  <si>
    <t>esc.elsitio@mep.go.cr</t>
  </si>
  <si>
    <t>esc.arturo.solano.monge@mep.go.cr</t>
  </si>
  <si>
    <t>esc.maravilla@mep.go.cr</t>
  </si>
  <si>
    <t>esc.laprimavera.guapiles@mep.go.cr</t>
  </si>
  <si>
    <t>FRENTE A SALON COMUNAL</t>
  </si>
  <si>
    <t>esc.fincacincopalmar@mep.go.cr</t>
  </si>
  <si>
    <t>esc.portalon@mep.go.cr</t>
  </si>
  <si>
    <t>esc.elroble.perezzeledon@mep.go.cr</t>
  </si>
  <si>
    <t>RODOLFO PEREZ MATARRITA</t>
  </si>
  <si>
    <t>esc.bellohorizontecobano@mep.go.cr</t>
  </si>
  <si>
    <t>esc.rionegrocobano@mep.go.cr</t>
  </si>
  <si>
    <t>CENTRO DE RIO NEGRO</t>
  </si>
  <si>
    <t>esc.mercedessur.puriscal@mep.go.cr</t>
  </si>
  <si>
    <t>esc.guaria@mep.go.cr</t>
  </si>
  <si>
    <t>esc.sanjulianpuertoviejo@mep.go.cr</t>
  </si>
  <si>
    <t>esc.santamartalimoncito@mep.go.cr</t>
  </si>
  <si>
    <t>esc.lagamba@mep.go.cr</t>
  </si>
  <si>
    <t>SHIRLEY ZAMORA CHAVES</t>
  </si>
  <si>
    <t>esc.fincaseisonce@mep.go.cr</t>
  </si>
  <si>
    <t>200 OESTE DEL PUENTE SOBRE EL RIO CARACOL</t>
  </si>
  <si>
    <t>esc.surik@mep.go.cr</t>
  </si>
  <si>
    <t>esc.elrodeo.puriscal@mep.go.cr</t>
  </si>
  <si>
    <t>esc.corralar@mep.go.cr</t>
  </si>
  <si>
    <t>ROXANA RODRIGUEZ ALFARO</t>
  </si>
  <si>
    <t>esc.lalidia@mep.go.cr</t>
  </si>
  <si>
    <t>CALLE LEON</t>
  </si>
  <si>
    <t>RIO JESUS</t>
  </si>
  <si>
    <t>FRENTE AL TEMPLO CATOLICO DE RIO JESUS</t>
  </si>
  <si>
    <t>ELIBETH CHEVEZ BUSTOS</t>
  </si>
  <si>
    <t>esc.elcarmenupala@mep.go.cr</t>
  </si>
  <si>
    <t>esc.teruel@mep.go.cr</t>
  </si>
  <si>
    <t>esc.buenavista.nortenorte@mep.go.cr</t>
  </si>
  <si>
    <t>esc.elparque@mep.go.cr</t>
  </si>
  <si>
    <t>esc.esterogrande@mep.go.cr</t>
  </si>
  <si>
    <t>LUIS RICARDO CHAVES A.</t>
  </si>
  <si>
    <t>esc.idacartagena@mep.go.cr</t>
  </si>
  <si>
    <t>esc.latrinidadpuertoviejo@mep.go.cr</t>
  </si>
  <si>
    <t>OSCAR SANCHEZ VASQUEZ</t>
  </si>
  <si>
    <t>GUSTAVO JIMENEZ VALERIN</t>
  </si>
  <si>
    <t>LUCIA CORDERO NAVARRO</t>
  </si>
  <si>
    <t>esc.santaluciapital@mep.go.cr</t>
  </si>
  <si>
    <t>COSTADO DE LA PLAZA DEPORTES</t>
  </si>
  <si>
    <t>CHANNEL CHAVES RODRIGUEZ</t>
  </si>
  <si>
    <t>esc.tresesquinas@mep.go.cr</t>
  </si>
  <si>
    <t>esc.lacruzpenasblancas@mep.go.cr</t>
  </si>
  <si>
    <t>esc.jamaica@mep.go.cr</t>
  </si>
  <si>
    <t>esc.guarumal@mep.go.cr</t>
  </si>
  <si>
    <t>esc.eledenguatuso@mep.go.cr</t>
  </si>
  <si>
    <t>esc.coloradobiolley@mep.go.cr</t>
  </si>
  <si>
    <t>JACQUELINE BRENES WEST</t>
  </si>
  <si>
    <t>esc.lasvueltaspotrerogrande@mep.go.cr</t>
  </si>
  <si>
    <t>esc.matalimon@mep.go.cr</t>
  </si>
  <si>
    <t>DOUGLAS HERNANDEZ VALVERDE</t>
  </si>
  <si>
    <t>esc.dominical@mep.go.cr</t>
  </si>
  <si>
    <t>KENDER ULATE OBANDO</t>
  </si>
  <si>
    <t>esc.elpuente@mep.go.cr</t>
  </si>
  <si>
    <t>esc.lacooperativa@mep.go.cr</t>
  </si>
  <si>
    <t>esc.indigenajabuy@mep.go.cr</t>
  </si>
  <si>
    <t>esc.yorkin@mep.go.cr</t>
  </si>
  <si>
    <t>JOHNNY SANCHEZ FERNANDEZ</t>
  </si>
  <si>
    <t>esc.lanuevahortensia@mep.go.cr</t>
  </si>
  <si>
    <t>esc.lapuna@mep.go.cr</t>
  </si>
  <si>
    <t>JACQUELINE CALVO RIVERA</t>
  </si>
  <si>
    <t>esc.lasmilpas@mep.go.cr</t>
  </si>
  <si>
    <t>esc.eljardinbijagua@mep.go.cr</t>
  </si>
  <si>
    <t>YADIRA CHAVARRIA QUESADA</t>
  </si>
  <si>
    <t>esc.lagunas@mep.go.cr</t>
  </si>
  <si>
    <t>esc.puentecasa@mep.go.cr</t>
  </si>
  <si>
    <t>esc.pueblonuevocutris@mep.go.cr</t>
  </si>
  <si>
    <t>esc.juntadecacao@mep.go.cr</t>
  </si>
  <si>
    <t>STEPHANIE VILLALOBOS AZOFEIFA</t>
  </si>
  <si>
    <t>esc.sanrafaelnorteparrita@mep.go.cr</t>
  </si>
  <si>
    <t>CINDY ORTEGA QUIROS</t>
  </si>
  <si>
    <t>esc.javillos@mep.go.cr</t>
  </si>
  <si>
    <t>WARNER ROJAS ARIAS</t>
  </si>
  <si>
    <t>BAJO DE SAN JOSE</t>
  </si>
  <si>
    <t>esc.laesperanzaelguarco@mep.go.cr</t>
  </si>
  <si>
    <t>FRENTE AL SALON COMUNAL DE SAN BLAS</t>
  </si>
  <si>
    <t>esc.lafresca@mep.go.cr</t>
  </si>
  <si>
    <t>esc.casamata@mep.go.cr</t>
  </si>
  <si>
    <t>MARCIAL CHAVARRIA VILLEGAS</t>
  </si>
  <si>
    <t>ANA DAYANA JIMENEZ JIMENEZ</t>
  </si>
  <si>
    <t>RIO CLARO DE PAVONES, GOLFITO</t>
  </si>
  <si>
    <t>LAUREN CUBILLO HERNANDEZ</t>
  </si>
  <si>
    <t>FRENTE A IGLESIA CATOLICA DE VILLA BRICEÑO</t>
  </si>
  <si>
    <t>LA ADMINISTRACION</t>
  </si>
  <si>
    <t>esc.jaimegutierrezbrown@mep.go.cr</t>
  </si>
  <si>
    <t>ISABEL VASQUEZ CHACON</t>
  </si>
  <si>
    <t>FILA MENDEZ</t>
  </si>
  <si>
    <t>SILVIA SOLORZANO CHACON</t>
  </si>
  <si>
    <t>KENDAR NUÑEZ DELGADO</t>
  </si>
  <si>
    <t>JAIRO MURILLO GONZALEZ</t>
  </si>
  <si>
    <t>NERGIVIA CHAVES CRUZ</t>
  </si>
  <si>
    <t>ANA YANCI JIMENEZ LOPEZ</t>
  </si>
  <si>
    <t>esc.salama@mep.go.cr</t>
  </si>
  <si>
    <t>HECTOR CARRERA RODRIGUEZ</t>
  </si>
  <si>
    <t>COSTADO OESTE DE LA DELEGACION DE POLICIAS</t>
  </si>
  <si>
    <t>PARAISO DE LIMONCITO</t>
  </si>
  <si>
    <t>FREDDY BEJARANO RODRIGUEZ</t>
  </si>
  <si>
    <t>FERNANDO MENDOZA PALACIOS</t>
  </si>
  <si>
    <t>esc.indigenabrusmalis@mep.go.cr</t>
  </si>
  <si>
    <t>KILOMETRO 25</t>
  </si>
  <si>
    <t>esc.lanubia@mep.go.cr</t>
  </si>
  <si>
    <t>3 KM AL ESTE DE LA ESCUELA LA PERLA</t>
  </si>
  <si>
    <t>esc.elsalto@mep.go.cr</t>
  </si>
  <si>
    <t>esc.idaelrecreo@mep.go.cr</t>
  </si>
  <si>
    <t>esc.llanogrande.puriscal@mep.go.cr</t>
  </si>
  <si>
    <t>esc.juanalvarezazofeifa@mep.go.cr</t>
  </si>
  <si>
    <t>esc.sanjeronimo.alajuela@mep.go.cr</t>
  </si>
  <si>
    <t>MARIA L. ARAYA BARRANTES</t>
  </si>
  <si>
    <t>esc.sanvicente.sarapiqui@mep.go.cr</t>
  </si>
  <si>
    <t>MARLON SALAS CESPEDES</t>
  </si>
  <si>
    <t>esc.moctezuma@mep.go.cr</t>
  </si>
  <si>
    <t>LUCIA MARIA VADO CASTRO</t>
  </si>
  <si>
    <t>FRENTE A PLAZA DE DEPORTES DE MAL PAIS</t>
  </si>
  <si>
    <t>esc.santodomingosavegre@mep.go.cr</t>
  </si>
  <si>
    <t>esc.haciendajaco@mep.go.cr</t>
  </si>
  <si>
    <t>JANNSON QUIROS HERNANDEZ</t>
  </si>
  <si>
    <t>esc.laesperanza.limon@mep.go.cr</t>
  </si>
  <si>
    <t>esc.bambu@mep.go.cr</t>
  </si>
  <si>
    <t>esc.altocohen@mep.go.cr</t>
  </si>
  <si>
    <t>esc.rioduruy@mep.go.cr</t>
  </si>
  <si>
    <t>300 NORTE DEL SUPER ROJI, CARRIZAL</t>
  </si>
  <si>
    <t>MIRNA REBECA LOPEZ QUESADA</t>
  </si>
  <si>
    <t>esc.laspalmas@mep.go.cr</t>
  </si>
  <si>
    <t>JENARO OCAMPO ESTRADA</t>
  </si>
  <si>
    <t>esc.sanpedroupala@mep.go.cr</t>
  </si>
  <si>
    <t>esc.idasanluisupala@mep.go.cr</t>
  </si>
  <si>
    <t>EIDANIA ARIAS LOPEZ</t>
  </si>
  <si>
    <t>esc.losangelesvolcan@mep.go.cr</t>
  </si>
  <si>
    <t>esc.capri@mep.go.cr</t>
  </si>
  <si>
    <t>esc.sanvicenteylasgranadinas@mep.go.cr</t>
  </si>
  <si>
    <t>esc.ceibon@mep.go.cr</t>
  </si>
  <si>
    <t>ROSIBEL CHACON BARBOZA</t>
  </si>
  <si>
    <t>esc.rosariosalazarmarin@mep.go.cr</t>
  </si>
  <si>
    <t>CANDY LOPEZ ALFARO</t>
  </si>
  <si>
    <t>esc.chapernal@mep.go.cr</t>
  </si>
  <si>
    <t>esc.villabruselas@mep.go.cr</t>
  </si>
  <si>
    <t>MARIA JESUS CRUZ LOPEZ</t>
  </si>
  <si>
    <t>esc.lascolinaspococi@mep.go.cr</t>
  </si>
  <si>
    <t>SANDRO RODRIGUEZ LUPARIO</t>
  </si>
  <si>
    <t>esc.armenia@mep.go.cr</t>
  </si>
  <si>
    <t>esc.sanmartinpocosol@mep.go.cr</t>
  </si>
  <si>
    <t>esc.altosdegermania@mep.go.cr</t>
  </si>
  <si>
    <t>YAHAIRA MORA BLANCO</t>
  </si>
  <si>
    <t>esc.suiri@mep.go.cr</t>
  </si>
  <si>
    <t>esc.tresriosciudadcortes@mep.go.cr</t>
  </si>
  <si>
    <t>YERLI SANCHEZ VEGA</t>
  </si>
  <si>
    <t>JOSE ENRIQUE ALVARADO QUIROS</t>
  </si>
  <si>
    <t>PALO SECO, PUERTO JIMENEZ</t>
  </si>
  <si>
    <t>esc.dosbrazosderiotigre@mep.go.cr</t>
  </si>
  <si>
    <t>IVANNIA BARRANTES VARGAS</t>
  </si>
  <si>
    <t>JESUS CASCANTE CHAVES</t>
  </si>
  <si>
    <t>DAMARIS ROBLES ANCHIA</t>
  </si>
  <si>
    <t>LIDIETH CUBERO GONZALEZ</t>
  </si>
  <si>
    <t>esc.lafloridadepiedrasblancas@mep.go.cr</t>
  </si>
  <si>
    <t>esc.buenosaires.canas@mep.go.cr</t>
  </si>
  <si>
    <t>ANA VIOLETA BERMUDEZ GOMEZ</t>
  </si>
  <si>
    <t>100 SUR DE LA CARRETERA INTERAMERICANA</t>
  </si>
  <si>
    <t>IVANNIA PATRICIA DIAZ ROJAS</t>
  </si>
  <si>
    <t>esc.bajolasesperanzas@mep.go.cr</t>
  </si>
  <si>
    <t>esc.rioazulbuenosaires@mep.go.cr</t>
  </si>
  <si>
    <t>esc.sanluis.sancarlos@mep.go.cr</t>
  </si>
  <si>
    <t>PASTOR ANTONIO LOPEZ VICTORIA</t>
  </si>
  <si>
    <t>esc.elchile@mep.go.cr</t>
  </si>
  <si>
    <t>esc.falconiana@mep.go.cr</t>
  </si>
  <si>
    <t>BAJO ZUÑIGA</t>
  </si>
  <si>
    <t>CONTIGUO A LA IGLESIA CATOLICA LAS DELICIAS</t>
  </si>
  <si>
    <t>esc.carrizal@mep.go.cr</t>
  </si>
  <si>
    <t>esc.coloniasanfrancisco@mep.go.cr</t>
  </si>
  <si>
    <t>esc.sanmartinleoncortes@mep.go.cr</t>
  </si>
  <si>
    <t>JORGE DAVID ORTIZ MEZA</t>
  </si>
  <si>
    <t>WILLIAM EDUARTE OVIEDO</t>
  </si>
  <si>
    <t>esc.lineavieja@mep.go.cr</t>
  </si>
  <si>
    <t>esc.sevilla@mep.go.cr</t>
  </si>
  <si>
    <t>FRENTE A MINI SUPER SEVILLA</t>
  </si>
  <si>
    <t>esc.ignacioduranvega@mep.go.cr</t>
  </si>
  <si>
    <t>esc.playatorres@mep.go.cr</t>
  </si>
  <si>
    <t>ALTO UNION</t>
  </si>
  <si>
    <t>COSTADO NORTE DEL TEMPLO CATOLICO VAINILLA</t>
  </si>
  <si>
    <t>MAURICIO ALVAREZ CASTANEDA</t>
  </si>
  <si>
    <t>esc.curubande@mep.go.cr</t>
  </si>
  <si>
    <t>esc.rodeito@mep.go.cr</t>
  </si>
  <si>
    <t>esc.elcongo@mep.go.cr</t>
  </si>
  <si>
    <t>esc.morelos@mep.go.cr</t>
  </si>
  <si>
    <t>COSTADO NOROESTE DE LA PLAZA</t>
  </si>
  <si>
    <t>ANABEL NAVARRO MATAMOROS</t>
  </si>
  <si>
    <t>esc.quebradillas@mep.go.cr</t>
  </si>
  <si>
    <t>esc.laguaria.occidente@mep.go.cr</t>
  </si>
  <si>
    <t>BEATRIZ CHAVES PANIAGUA</t>
  </si>
  <si>
    <t>URBANIZACION CIPRESAL</t>
  </si>
  <si>
    <t>esc.cooperosales@mep.go.cr</t>
  </si>
  <si>
    <t>esc.indigenasanjuan@mep.go.cr</t>
  </si>
  <si>
    <t>esc.lauvita@mep.go.cr</t>
  </si>
  <si>
    <t>esc.lasuiza@mep.go.cr</t>
  </si>
  <si>
    <t>FRENTE AL TEMPLO CATOLICO DE LA SUIZA</t>
  </si>
  <si>
    <t>esc.sanrafaelciudadquesada@mep.go.cr</t>
  </si>
  <si>
    <t>SERGIO BEITA LIZCANO</t>
  </si>
  <si>
    <t>esc.changuena@mep.go.cr</t>
  </si>
  <si>
    <t>BRISAS DE VERAGUA</t>
  </si>
  <si>
    <t>esc.meleruk@mep.go.cr</t>
  </si>
  <si>
    <t>esc.narinak@mep.go.cr</t>
  </si>
  <si>
    <t>FRENTE A PULPERIA DOBLE ALIANZA, SAN MARTIN</t>
  </si>
  <si>
    <t>esc.idaelencanto@mep.go.cr</t>
  </si>
  <si>
    <t>YUNIER CHINCHILLA JIMENEZ</t>
  </si>
  <si>
    <t>esc.jerusalenpuertoviejo@mep.go.cr</t>
  </si>
  <si>
    <t>RIGOBERTO AGUILAR ALVARADO</t>
  </si>
  <si>
    <t>LOS SUENOS</t>
  </si>
  <si>
    <t>esc.santaelena.nicoya@mep.go.cr</t>
  </si>
  <si>
    <t>esc.laescuadra@mep.go.cr</t>
  </si>
  <si>
    <t>SANTA ADELA</t>
  </si>
  <si>
    <t>GUINEA ARRIBA</t>
  </si>
  <si>
    <t>ALEXIS RODRIGUEZ BADILLA</t>
  </si>
  <si>
    <t>BAMBU</t>
  </si>
  <si>
    <t>LINETH JIMENEZ SANCHEZ</t>
  </si>
  <si>
    <t>50 M O PLAZA DE DEPORTES EL BAMBU</t>
  </si>
  <si>
    <t>ERIC JIMENEZ MADRIGAL</t>
  </si>
  <si>
    <t>esc.pueblonuevo.sarapiqui@mep.go.cr</t>
  </si>
  <si>
    <t>FRENTE A LA IGLESIA CATOLICA EN SAN ANTONIO</t>
  </si>
  <si>
    <t>esc.lasdelicias.liberia@mep.go.cr</t>
  </si>
  <si>
    <t>esc.latranquilidad@mep.go.cr</t>
  </si>
  <si>
    <t>ALTO VILLEGAS, VOLIO, SAN RAMON</t>
  </si>
  <si>
    <t>esc.cobano@mep.go.cr</t>
  </si>
  <si>
    <t>esc.eljicote@mep.go.cr</t>
  </si>
  <si>
    <t>esc.dondonia2@mep.go.cr</t>
  </si>
  <si>
    <t>ROSAIDA VINDAS CHAVES</t>
  </si>
  <si>
    <t>CONTIGUO A LA PLAZA DE DEPORTES, RIO MARZO</t>
  </si>
  <si>
    <t>esc.lospargos@mep.go.cr</t>
  </si>
  <si>
    <t>JENNY GONZALEZ ALFARO</t>
  </si>
  <si>
    <t>esc.bajolalegua@mep.go.cr</t>
  </si>
  <si>
    <t>esc.bokobata@mep.go.cr</t>
  </si>
  <si>
    <t>esc.llanoverde@mep.go.cr</t>
  </si>
  <si>
    <t>esc.angelesnorte@mep.go.cr</t>
  </si>
  <si>
    <t>esc.nuestrasenoradesion@mep.go.cr</t>
  </si>
  <si>
    <t>esc.pioxii@mep.go.cr</t>
  </si>
  <si>
    <t>esc.sanmiguel.turrialba@mep.go.cr</t>
  </si>
  <si>
    <t>esc.losangelesguaycara@mep.go.cr</t>
  </si>
  <si>
    <t>esc.nuevaesperanzacanonegro@mep.go.cr</t>
  </si>
  <si>
    <t>esc.elconcho@mep.go.cr</t>
  </si>
  <si>
    <t>esc.caspirola@mep.go.cr</t>
  </si>
  <si>
    <t>esc.ranchogrande@mep.go.cr</t>
  </si>
  <si>
    <t>esc.lasvegasacosta@mep.go.cr</t>
  </si>
  <si>
    <t>VIANEY ALVAREZ CAMPOS</t>
  </si>
  <si>
    <t>LAUREN BLANCO SALAZAR</t>
  </si>
  <si>
    <t>esc.limoncito@mep.go.cr</t>
  </si>
  <si>
    <t>YORLE UGALDE MORERA</t>
  </si>
  <si>
    <t>esc.tambor@mep.go.cr</t>
  </si>
  <si>
    <t>LUZ MARINA QUINTERO RIOS</t>
  </si>
  <si>
    <t>esc.republicadeguyana@mep.go.cr</t>
  </si>
  <si>
    <t>OVIDIO RODRIGUEZ TORRES</t>
  </si>
  <si>
    <t>esc.maizdelosuva@mep.go.cr</t>
  </si>
  <si>
    <t>esc.lasiberia@mep.go.cr</t>
  </si>
  <si>
    <t>esc.elsilenciosavegre@mep.go.cr</t>
  </si>
  <si>
    <t>4 KM SUR ESTE DE VILLARREAL</t>
  </si>
  <si>
    <t>ROSALYN SIBAJA GOMEZ</t>
  </si>
  <si>
    <t>IVETH LOPEZ ROJAS</t>
  </si>
  <si>
    <t>25 M OESTE DE IGLESIA CATOLICA, LA ESMERALDA</t>
  </si>
  <si>
    <t>CONTIGUO A LA PLAZA DE DEPORTES PUEBLO NUEVO</t>
  </si>
  <si>
    <t>NUEVO ARENAL</t>
  </si>
  <si>
    <t>esc.laperlaguacimo@mep.go.cr</t>
  </si>
  <si>
    <t>LUIS GUSTAVO ALFARO SOTO</t>
  </si>
  <si>
    <t>esc.coloniaguanacaste@mep.go.cr</t>
  </si>
  <si>
    <t>esc.bajamar@mep.go.cr</t>
  </si>
  <si>
    <t>esc.idacanonegro@mep.go.cr</t>
  </si>
  <si>
    <t>YENDRI JUAREZ HIDALGO</t>
  </si>
  <si>
    <t>esc.juanilama@mep.go.cr</t>
  </si>
  <si>
    <t>800 ESTE DE LAS OFICINAS DEL MAG</t>
  </si>
  <si>
    <t>ANITA AGUILAR MENA</t>
  </si>
  <si>
    <t>esc.puntamala@mep.go.cr</t>
  </si>
  <si>
    <t>esc.launionlapalmera@mep.go.cr</t>
  </si>
  <si>
    <t>esc.laesperanzapaquera@mep.go.cr</t>
  </si>
  <si>
    <t>esc.tresamigos@mep.go.cr</t>
  </si>
  <si>
    <t>esc.altoalmirante@mep.go.cr</t>
  </si>
  <si>
    <t>ANGELA OSORNO CAMACHO</t>
  </si>
  <si>
    <t>esc.elneque@mep.go.cr</t>
  </si>
  <si>
    <t>esc.polka@mep.go.cr</t>
  </si>
  <si>
    <t>esc.tsimari@mep.go.cr</t>
  </si>
  <si>
    <t>MARIA MERCEDES CORTES RUIZ</t>
  </si>
  <si>
    <t>2 KM SUR DE LA GASOLINA DELTA, FRENTE RECOPE</t>
  </si>
  <si>
    <t>esc.indigenaskadikol@mep.go.cr</t>
  </si>
  <si>
    <t>esc.asentamientosalama@mep.go.cr</t>
  </si>
  <si>
    <t>esc.launiondemonterrey@mep.go.cr</t>
  </si>
  <si>
    <t>esc.sanfrancisco.sarapiqui@mep.go.cr</t>
  </si>
  <si>
    <t>JOHANNA CAMBRONERO GUIDO</t>
  </si>
  <si>
    <t>esc.sikuaditsa@mep.go.cr</t>
  </si>
  <si>
    <t>esc.kjalari@mep.go.cr</t>
  </si>
  <si>
    <t>OLGA CAMPOS GONZALEZ</t>
  </si>
  <si>
    <t>esc.laslomasdecamaroncito@mep.go.cr</t>
  </si>
  <si>
    <t>5 KM ESTE DEL CEMENTERIO DE SANTA ROSA</t>
  </si>
  <si>
    <t>esc.cocorocas@mep.go.cr</t>
  </si>
  <si>
    <t>esc.lasdeliciasloschiles@mep.go.cr</t>
  </si>
  <si>
    <t>esc.betaniadecutris@mep.go.cr</t>
  </si>
  <si>
    <t>esc.suampito@mep.go.cr</t>
  </si>
  <si>
    <t>esc.laorquidea.sancarlos@mep.go.cr</t>
  </si>
  <si>
    <t>esc.indigenayuavin@mep.go.cr</t>
  </si>
  <si>
    <t>EL SEIS DE PERALTA</t>
  </si>
  <si>
    <t>esc.tsiobata@mep.go.cr</t>
  </si>
  <si>
    <t>esc.manzanillovalleestrella@mep.go.cr</t>
  </si>
  <si>
    <t>esc.balboa@mep.go.cr</t>
  </si>
  <si>
    <t>esc.juanrafaeljimenezgranados@mep.go.cr</t>
  </si>
  <si>
    <t>4 KM NOROESTE DE LA TERMINAL DEL FERRY</t>
  </si>
  <si>
    <t>ARLEY HERRERA UGALDE</t>
  </si>
  <si>
    <t>esc.lachacarita@mep.go.cr</t>
  </si>
  <si>
    <t>FRENTE AL SERVICENTRO CHACARITA</t>
  </si>
  <si>
    <t>esc.sinaideosa@mep.go.cr</t>
  </si>
  <si>
    <t>esc.fincajalaca@mep.go.cr</t>
  </si>
  <si>
    <t>DAUBE ESPINOZA UGALDE</t>
  </si>
  <si>
    <t>BOCA DE LA CEIBA</t>
  </si>
  <si>
    <t>DELTA COLORADO</t>
  </si>
  <si>
    <t>esc.delta@mep.go.cr</t>
  </si>
  <si>
    <t>PATA DE GALLO</t>
  </si>
  <si>
    <t>LA JABALINA</t>
  </si>
  <si>
    <t>LA JABALINA DE DOS RIOS UPALA</t>
  </si>
  <si>
    <t>VIVIANA ALVAREZ GUTIERREZ</t>
  </si>
  <si>
    <t>esc.unificadarepublicadelperu@mep.go.cr</t>
  </si>
  <si>
    <t>COSTADO SUR DEL PARQUE MORAZAN</t>
  </si>
  <si>
    <t>KARINA GRIJALBA CONTRERAS</t>
  </si>
  <si>
    <t>esc.nuevocolon@mep.go.cr</t>
  </si>
  <si>
    <t>esc.santaluciapotrerogrande@mep.go.cr</t>
  </si>
  <si>
    <t>TAGUAL DE OSA</t>
  </si>
  <si>
    <t>YAZMINA SANCHEZ CHAVERRI</t>
  </si>
  <si>
    <t>esc.esteroreal@mep.go.cr</t>
  </si>
  <si>
    <t>BOCA SAN CARLOS</t>
  </si>
  <si>
    <t>esc.riosancarlossectoreste@mep.go.cr</t>
  </si>
  <si>
    <t>700 M SUR DEL SUPER SAN JUAN</t>
  </si>
  <si>
    <t>esc.valencia@mep.go.cr</t>
  </si>
  <si>
    <t>CONTIGUO AL TEMPLO CATOLICO DE LA COMUNIDAD</t>
  </si>
  <si>
    <t>esc.bellavista@mep.go.cr</t>
  </si>
  <si>
    <t>BELLA VISTA DE SANTA CECILIA, LA CRUZ, GUANA</t>
  </si>
  <si>
    <t>esc.villahermosabuenosaires@mep.go.cr</t>
  </si>
  <si>
    <t>esc.asentamientoelgallo@mep.go.cr</t>
  </si>
  <si>
    <t>esc.tamiju@mep.go.cr</t>
  </si>
  <si>
    <t>ESTE DE GRANO DE ORO DE TURRIALBA, CARTAGO</t>
  </si>
  <si>
    <t>JULIO RIVAS SELLES</t>
  </si>
  <si>
    <t>LUIS DIEGO SANCHEZ VARGAS</t>
  </si>
  <si>
    <t>VICTOR IGLESIAS LOPEZ</t>
  </si>
  <si>
    <t>EDDIE LOAIZA NUÑEZ</t>
  </si>
  <si>
    <t>GABRIEL SALAZAR SALAZAR</t>
  </si>
  <si>
    <t xml:space="preserve">RESIDENCIA DE LOS ESTUDIANTES MATRICULADOS DURANTE </t>
  </si>
  <si>
    <t>03440</t>
  </si>
  <si>
    <t>03518</t>
  </si>
  <si>
    <t>CATOLICA ACTIVA</t>
  </si>
  <si>
    <t>BRITANICO DE COSTA RICA</t>
  </si>
  <si>
    <t>COUNTRY DAY SCHOOL</t>
  </si>
  <si>
    <t>COLEGIO BILINGÜE SAN RAMON</t>
  </si>
  <si>
    <t>SANTA MARIA GORETTY</t>
  </si>
  <si>
    <t>CENTRO INTEGRAL DE EDUCACION PRIVADA</t>
  </si>
  <si>
    <t>VALLE AZUL-HORARIO DIFERENCIADO</t>
  </si>
  <si>
    <t>JARDIN INFANTIL DEL I.N.S.</t>
  </si>
  <si>
    <t>JARDIN INFANTIL INTEGRAL BORBOLETA</t>
  </si>
  <si>
    <t>INSTITUTO EDUCATIVO ABC</t>
  </si>
  <si>
    <t>MARIA MONTSERRAT</t>
  </si>
  <si>
    <t>ARANDU SCHOOL</t>
  </si>
  <si>
    <t>GREENLAND MONTESSORI</t>
  </si>
  <si>
    <t>NUESTRA SEÑORA DE BELEN</t>
  </si>
  <si>
    <t>LAURA CALDERON ALVARADO</t>
  </si>
  <si>
    <t>SEXTA ETAPA DETRAS DE LA METALCO</t>
  </si>
  <si>
    <t>URBANIZACION LAS MAGNOLIAS</t>
  </si>
  <si>
    <t>MARIANELLA HERNANDEZ CORDERO</t>
  </si>
  <si>
    <t>ALEXIS PAEZ OVARES</t>
  </si>
  <si>
    <t>DETRAS DEL EDIFICIO DEL ICE SABANA NORTE</t>
  </si>
  <si>
    <t>MARIA DE LOS A. BEJARANO IZABA</t>
  </si>
  <si>
    <t>PAVAS, DEL PALI 200 OESTE 50 NORTE Y 50 OESTE</t>
  </si>
  <si>
    <t>JUSTO OROZCO ALVAREZ</t>
  </si>
  <si>
    <t>LORENA RAMIREZ BUSTAMANTE</t>
  </si>
  <si>
    <t>HACIENDA ESPINAL</t>
  </si>
  <si>
    <t>SILVIA ULATE OVIEDO</t>
  </si>
  <si>
    <t>comunicados@losolmos.org</t>
  </si>
  <si>
    <t>200 ESTE DEL ESTADIO PIPILO UMANA</t>
  </si>
  <si>
    <t>SHARON LLACH BARRANTES</t>
  </si>
  <si>
    <t>sllach@anglo.ed.cr</t>
  </si>
  <si>
    <t>info@centroeducativocampestre.com</t>
  </si>
  <si>
    <t>cepba@coopecep.com</t>
  </si>
  <si>
    <t>MARICRUZ SOLIS VARGAS</t>
  </si>
  <si>
    <t>kindermanitasactivas@gmail.com</t>
  </si>
  <si>
    <t>CONTIGUO AL HOSPITAL TONY FACIO CASTRO</t>
  </si>
  <si>
    <t>LEYLA MONTERO GUZMAN</t>
  </si>
  <si>
    <t>SILVIA HERNANDEZ PEREZ</t>
  </si>
  <si>
    <t>direccion@greenforestcr.com</t>
  </si>
  <si>
    <t>acastro@salesianodonbosco.ed.cr</t>
  </si>
  <si>
    <t>3 KM DE HUACAS A TAMARINDO</t>
  </si>
  <si>
    <t>villafeliz@ice.co.cr</t>
  </si>
  <si>
    <t>ROSA MARIA ROJAS RAMIREZ</t>
  </si>
  <si>
    <t>RONALD RODRIGUEZ MENDOZA</t>
  </si>
  <si>
    <t>CYNTHIA BERMUDEZ ALFARO</t>
  </si>
  <si>
    <t>VILMA SOLIS JIMENEZ</t>
  </si>
  <si>
    <t>GRETTEL MIRANDA VILLALTA</t>
  </si>
  <si>
    <t>250 OESTE DEL BANCO NACIONAL</t>
  </si>
  <si>
    <t>ia_guayabo@hotmail.com</t>
  </si>
  <si>
    <t>larisaq@lasnubes.ed.cr</t>
  </si>
  <si>
    <t>ANA VIRGINIA LEON AZOFEIFA</t>
  </si>
  <si>
    <t>KATTYA CASTRO FERNANDEZ</t>
  </si>
  <si>
    <t>virgendelpilaroficina@hotmail.com</t>
  </si>
  <si>
    <t>centroinfantilpj@gmail.com</t>
  </si>
  <si>
    <t>MARIA GABRIELA MARTINEZ FLORES</t>
  </si>
  <si>
    <t>ileasbe@yahoo.es / mastuab@gmail.com</t>
  </si>
  <si>
    <t>sjimenez@yinus.co.cr</t>
  </si>
  <si>
    <t>pequenospoetas2012@gmail.com</t>
  </si>
  <si>
    <t>institutoyori1@gmail.com</t>
  </si>
  <si>
    <t>villaalegreceva@gmail.com</t>
  </si>
  <si>
    <t>info@kreativemontessori.com</t>
  </si>
  <si>
    <t>KARLA RODRIGUEZ LEITON</t>
  </si>
  <si>
    <t>Refugiados</t>
  </si>
  <si>
    <t>Solicitante de Asilo</t>
  </si>
  <si>
    <t>CUADRO 10</t>
  </si>
  <si>
    <t>Se comparte el edificio con otra institución?</t>
  </si>
  <si>
    <t>JULIO ACOSTA GARCIA</t>
  </si>
  <si>
    <t>ALVARO TERAN SECO</t>
  </si>
  <si>
    <t>SAN ISIDRO YOLILLAL</t>
  </si>
  <si>
    <t>03373</t>
  </si>
  <si>
    <t>03806</t>
  </si>
  <si>
    <t>RAMON BARQUERO SALAS</t>
  </si>
  <si>
    <t>04030</t>
  </si>
  <si>
    <t>UNION RIO PEJE</t>
  </si>
  <si>
    <t>02193</t>
  </si>
  <si>
    <t>01128</t>
  </si>
  <si>
    <t>04108</t>
  </si>
  <si>
    <t>04115</t>
  </si>
  <si>
    <t>TSIÖBATA</t>
  </si>
  <si>
    <t>03974</t>
  </si>
  <si>
    <t>04175</t>
  </si>
  <si>
    <t>02103</t>
  </si>
  <si>
    <t>04319</t>
  </si>
  <si>
    <t>04310</t>
  </si>
  <si>
    <t>04245</t>
  </si>
  <si>
    <t>04263</t>
  </si>
  <si>
    <t>04233</t>
  </si>
  <si>
    <t>03647</t>
  </si>
  <si>
    <t>04264</t>
  </si>
  <si>
    <t>04138</t>
  </si>
  <si>
    <t>04172</t>
  </si>
  <si>
    <t>03862</t>
  </si>
  <si>
    <t>03864</t>
  </si>
  <si>
    <t>04247</t>
  </si>
  <si>
    <t>04020</t>
  </si>
  <si>
    <t>03899</t>
  </si>
  <si>
    <t>03917</t>
  </si>
  <si>
    <t>04294</t>
  </si>
  <si>
    <t>SAN MIGUEL ARCANGEL</t>
  </si>
  <si>
    <t>ESCUELA COLINA AZUL</t>
  </si>
  <si>
    <t>ITSKATZU EDUCACION INTEGRAL</t>
  </si>
  <si>
    <t>04338</t>
  </si>
  <si>
    <t>04281</t>
  </si>
  <si>
    <t>04333</t>
  </si>
  <si>
    <t>04341</t>
  </si>
  <si>
    <t>04340</t>
  </si>
  <si>
    <t>KREATIVE LEARNING SCHOOL</t>
  </si>
  <si>
    <t>04343</t>
  </si>
  <si>
    <t>CUADRO 4</t>
  </si>
  <si>
    <t>Ciclo y Grupo
que cursa</t>
  </si>
  <si>
    <t>SAN JOSE OESTE</t>
  </si>
  <si>
    <t>SAN JOSE CENTRAL</t>
  </si>
  <si>
    <t>0939</t>
  </si>
  <si>
    <t>GRANDE DE TERRABA</t>
  </si>
  <si>
    <t>SULA</t>
  </si>
  <si>
    <t>01258</t>
  </si>
  <si>
    <t>2447</t>
  </si>
  <si>
    <t>ANDRES BRICEÑO ACEVEDO</t>
  </si>
  <si>
    <t>2471</t>
  </si>
  <si>
    <t>01273</t>
  </si>
  <si>
    <t>2060</t>
  </si>
  <si>
    <t>CLEMENTE MARIN RODRIGUEZ</t>
  </si>
  <si>
    <t>2313</t>
  </si>
  <si>
    <t>01712</t>
  </si>
  <si>
    <t>2536</t>
  </si>
  <si>
    <t>DIONISIO LEAL VALLEJOS</t>
  </si>
  <si>
    <t>3923</t>
  </si>
  <si>
    <t>BELICE</t>
  </si>
  <si>
    <t>01911</t>
  </si>
  <si>
    <t>0527</t>
  </si>
  <si>
    <t>LA MESA</t>
  </si>
  <si>
    <t>0865</t>
  </si>
  <si>
    <t>LAS ESPERANZAS</t>
  </si>
  <si>
    <t>3823</t>
  </si>
  <si>
    <t>02184</t>
  </si>
  <si>
    <t>3075</t>
  </si>
  <si>
    <t>KILOMETRO 29</t>
  </si>
  <si>
    <t>JOSE JOAQUIN MORA SIBAJA</t>
  </si>
  <si>
    <t>02206</t>
  </si>
  <si>
    <t>0750</t>
  </si>
  <si>
    <t>2400</t>
  </si>
  <si>
    <t>IGUANITA</t>
  </si>
  <si>
    <t>3217</t>
  </si>
  <si>
    <t>2518</t>
  </si>
  <si>
    <t>MATIAS DUARTE SOTELA</t>
  </si>
  <si>
    <t>COLONIA CARTAGENA</t>
  </si>
  <si>
    <t>2867</t>
  </si>
  <si>
    <t>02373</t>
  </si>
  <si>
    <t>2874</t>
  </si>
  <si>
    <t>TAJO ALTO</t>
  </si>
  <si>
    <t>2845</t>
  </si>
  <si>
    <t>02449</t>
  </si>
  <si>
    <t>2558</t>
  </si>
  <si>
    <t>02453</t>
  </si>
  <si>
    <t>0923</t>
  </si>
  <si>
    <t>02473</t>
  </si>
  <si>
    <t>2641</t>
  </si>
  <si>
    <t>02497</t>
  </si>
  <si>
    <t>1716</t>
  </si>
  <si>
    <t>02599</t>
  </si>
  <si>
    <t>02612</t>
  </si>
  <si>
    <t>5570</t>
  </si>
  <si>
    <t>02657</t>
  </si>
  <si>
    <t>ELISEO ARREDONDO BLANCO</t>
  </si>
  <si>
    <t>02665</t>
  </si>
  <si>
    <t>1832</t>
  </si>
  <si>
    <t>NAPOLES</t>
  </si>
  <si>
    <t>3903</t>
  </si>
  <si>
    <t>NARANJAL</t>
  </si>
  <si>
    <t>1936</t>
  </si>
  <si>
    <t>ALTO DE VARAS</t>
  </si>
  <si>
    <t>2261</t>
  </si>
  <si>
    <t>02888</t>
  </si>
  <si>
    <t>2168</t>
  </si>
  <si>
    <t>LOS ANGELES DEL RIO</t>
  </si>
  <si>
    <t>02934</t>
  </si>
  <si>
    <t>2312</t>
  </si>
  <si>
    <t>COOPE ROSALES</t>
  </si>
  <si>
    <t>2167</t>
  </si>
  <si>
    <t>3925</t>
  </si>
  <si>
    <t>LA CABAÑA</t>
  </si>
  <si>
    <t>2648</t>
  </si>
  <si>
    <t>1055</t>
  </si>
  <si>
    <t>LA BONGA</t>
  </si>
  <si>
    <t>03011</t>
  </si>
  <si>
    <t>5574</t>
  </si>
  <si>
    <t>03012</t>
  </si>
  <si>
    <t>3521</t>
  </si>
  <si>
    <t>0511</t>
  </si>
  <si>
    <t>LEANDRO FONSECA NARANJO</t>
  </si>
  <si>
    <t>2617</t>
  </si>
  <si>
    <t>EL NISPERO</t>
  </si>
  <si>
    <t>03176</t>
  </si>
  <si>
    <t>5883</t>
  </si>
  <si>
    <t>BARBUDAL</t>
  </si>
  <si>
    <t>2611</t>
  </si>
  <si>
    <t>LOS TORNOS</t>
  </si>
  <si>
    <t>03245</t>
  </si>
  <si>
    <t>0540</t>
  </si>
  <si>
    <t>03273</t>
  </si>
  <si>
    <t>3540</t>
  </si>
  <si>
    <t>LAS BRISAS TORO AMARILLO</t>
  </si>
  <si>
    <t>LUIS GAMBOA ARAYA</t>
  </si>
  <si>
    <t>1433</t>
  </si>
  <si>
    <t>2678</t>
  </si>
  <si>
    <t>2600</t>
  </si>
  <si>
    <t>2149</t>
  </si>
  <si>
    <t>LA UNION DEL TORO</t>
  </si>
  <si>
    <t>03526</t>
  </si>
  <si>
    <t>6871</t>
  </si>
  <si>
    <t>J.N. CENTRAL DE ALAJUELITA</t>
  </si>
  <si>
    <t>0971</t>
  </si>
  <si>
    <t>1016</t>
  </si>
  <si>
    <t>0965</t>
  </si>
  <si>
    <t>0679</t>
  </si>
  <si>
    <t>PEDERNAL</t>
  </si>
  <si>
    <t>3603</t>
  </si>
  <si>
    <t>5721</t>
  </si>
  <si>
    <t>MONTE LIRIO</t>
  </si>
  <si>
    <t>2166</t>
  </si>
  <si>
    <t>03542</t>
  </si>
  <si>
    <t>2066</t>
  </si>
  <si>
    <t>LA ISLA DE RIO FRIO</t>
  </si>
  <si>
    <t>2170</t>
  </si>
  <si>
    <t>LOS ARBOLITOS</t>
  </si>
  <si>
    <t>3766</t>
  </si>
  <si>
    <t>SABALO</t>
  </si>
  <si>
    <t>3728</t>
  </si>
  <si>
    <t>DOS BOCAS</t>
  </si>
  <si>
    <t>03548</t>
  </si>
  <si>
    <t>3738</t>
  </si>
  <si>
    <t>ISLA PALO SECO</t>
  </si>
  <si>
    <t>3722</t>
  </si>
  <si>
    <t>3720</t>
  </si>
  <si>
    <t>ESTERILLOS OESTE</t>
  </si>
  <si>
    <t>3717</t>
  </si>
  <si>
    <t>3587</t>
  </si>
  <si>
    <t>1401</t>
  </si>
  <si>
    <t>5865</t>
  </si>
  <si>
    <t>MARIARIBUTA</t>
  </si>
  <si>
    <t>03564</t>
  </si>
  <si>
    <t>2920</t>
  </si>
  <si>
    <t>2937</t>
  </si>
  <si>
    <t>GUAYMI</t>
  </si>
  <si>
    <t>3137</t>
  </si>
  <si>
    <t>2916</t>
  </si>
  <si>
    <t>03571</t>
  </si>
  <si>
    <t>1745</t>
  </si>
  <si>
    <t>BAJO LOS ANGELES</t>
  </si>
  <si>
    <t>03572</t>
  </si>
  <si>
    <t>1747</t>
  </si>
  <si>
    <t>BAJO LA TRINIDAD</t>
  </si>
  <si>
    <t>1741</t>
  </si>
  <si>
    <t>ALTO DE SAN JUAN</t>
  </si>
  <si>
    <t>03578</t>
  </si>
  <si>
    <t>1769</t>
  </si>
  <si>
    <t>VIRGEN DE SANTA JUANA</t>
  </si>
  <si>
    <t>1815</t>
  </si>
  <si>
    <t>03584</t>
  </si>
  <si>
    <t>1153</t>
  </si>
  <si>
    <t>03586</t>
  </si>
  <si>
    <t>03588</t>
  </si>
  <si>
    <t>3339</t>
  </si>
  <si>
    <t>CELINA</t>
  </si>
  <si>
    <t>03589</t>
  </si>
  <si>
    <t>3333</t>
  </si>
  <si>
    <t>CASORLA</t>
  </si>
  <si>
    <t>3475</t>
  </si>
  <si>
    <t>SAN ISIDRO DE FLORIDA</t>
  </si>
  <si>
    <t>3327</t>
  </si>
  <si>
    <t>CARBON 1</t>
  </si>
  <si>
    <t>03592</t>
  </si>
  <si>
    <t>3391</t>
  </si>
  <si>
    <t>TUBA CREEK #1</t>
  </si>
  <si>
    <t>03594</t>
  </si>
  <si>
    <t>1538</t>
  </si>
  <si>
    <t>ISLA CHICA</t>
  </si>
  <si>
    <t>1455</t>
  </si>
  <si>
    <t>1647</t>
  </si>
  <si>
    <t>03597</t>
  </si>
  <si>
    <t>1681</t>
  </si>
  <si>
    <t>2767</t>
  </si>
  <si>
    <t>FERNANDEZ</t>
  </si>
  <si>
    <t>2876</t>
  </si>
  <si>
    <t>ZAGALA VIEJA</t>
  </si>
  <si>
    <t>2310</t>
  </si>
  <si>
    <t>03602</t>
  </si>
  <si>
    <t>2316</t>
  </si>
  <si>
    <t>4987</t>
  </si>
  <si>
    <t>2266</t>
  </si>
  <si>
    <t>I.D.A. BAGATZI</t>
  </si>
  <si>
    <t>03605</t>
  </si>
  <si>
    <t>2276</t>
  </si>
  <si>
    <t>03609</t>
  </si>
  <si>
    <t>2835</t>
  </si>
  <si>
    <t>03610</t>
  </si>
  <si>
    <t>2708</t>
  </si>
  <si>
    <t>03611</t>
  </si>
  <si>
    <t>0902</t>
  </si>
  <si>
    <t>03613</t>
  </si>
  <si>
    <t>1002</t>
  </si>
  <si>
    <t>LAS CRUCES</t>
  </si>
  <si>
    <t>1061</t>
  </si>
  <si>
    <t>03615</t>
  </si>
  <si>
    <t>6405</t>
  </si>
  <si>
    <t>AKÖM</t>
  </si>
  <si>
    <t>5982</t>
  </si>
  <si>
    <t>03617</t>
  </si>
  <si>
    <t>1033</t>
  </si>
  <si>
    <t>CALDERON</t>
  </si>
  <si>
    <t>03621</t>
  </si>
  <si>
    <t>2294</t>
  </si>
  <si>
    <t>RINCON DE LA VIEJA</t>
  </si>
  <si>
    <t>2621</t>
  </si>
  <si>
    <t>03623</t>
  </si>
  <si>
    <t>2609</t>
  </si>
  <si>
    <t>2692</t>
  </si>
  <si>
    <t>TRES HERMANOS</t>
  </si>
  <si>
    <t>2632</t>
  </si>
  <si>
    <t>RAIZAL</t>
  </si>
  <si>
    <t>1273</t>
  </si>
  <si>
    <t>CARLOS MARIA JIMENEZ ORTIZ</t>
  </si>
  <si>
    <t>6296</t>
  </si>
  <si>
    <t>CERRO AZUL</t>
  </si>
  <si>
    <t>03631</t>
  </si>
  <si>
    <t>3349</t>
  </si>
  <si>
    <t>03632</t>
  </si>
  <si>
    <t>6390</t>
  </si>
  <si>
    <t>NIMARI</t>
  </si>
  <si>
    <t>6100</t>
  </si>
  <si>
    <t>MOI</t>
  </si>
  <si>
    <t>2821</t>
  </si>
  <si>
    <t>03636</t>
  </si>
  <si>
    <t>2794</t>
  </si>
  <si>
    <t>EL COTO</t>
  </si>
  <si>
    <t>2749</t>
  </si>
  <si>
    <t>03638</t>
  </si>
  <si>
    <t>03639</t>
  </si>
  <si>
    <t>2717</t>
  </si>
  <si>
    <t>ISLA DE CEDROS</t>
  </si>
  <si>
    <t>2751</t>
  </si>
  <si>
    <t>PUNTA CUCHILLO</t>
  </si>
  <si>
    <t>2722</t>
  </si>
  <si>
    <t>BAJOS NEGROS</t>
  </si>
  <si>
    <t>5648</t>
  </si>
  <si>
    <t>3881</t>
  </si>
  <si>
    <t>3887</t>
  </si>
  <si>
    <t>3916</t>
  </si>
  <si>
    <t>3821</t>
  </si>
  <si>
    <t>CAÑO BLANCO</t>
  </si>
  <si>
    <t>3889</t>
  </si>
  <si>
    <t>03649</t>
  </si>
  <si>
    <t>5047</t>
  </si>
  <si>
    <t>03650</t>
  </si>
  <si>
    <t>3912</t>
  </si>
  <si>
    <t>03652</t>
  </si>
  <si>
    <t>3799</t>
  </si>
  <si>
    <t>LA RESERVA</t>
  </si>
  <si>
    <t>6360</t>
  </si>
  <si>
    <t>PALENQUE EL SOL</t>
  </si>
  <si>
    <t>1685</t>
  </si>
  <si>
    <t>GALLO PINTO</t>
  </si>
  <si>
    <t>03656</t>
  </si>
  <si>
    <t>1597</t>
  </si>
  <si>
    <t>PATASTILLO</t>
  </si>
  <si>
    <t>03657</t>
  </si>
  <si>
    <t>1480</t>
  </si>
  <si>
    <t>3871</t>
  </si>
  <si>
    <t>MONICO</t>
  </si>
  <si>
    <t>03660</t>
  </si>
  <si>
    <t>03661</t>
  </si>
  <si>
    <t>3803</t>
  </si>
  <si>
    <t>LAS LETRAS</t>
  </si>
  <si>
    <t>3807</t>
  </si>
  <si>
    <t>TUJANKIR II</t>
  </si>
  <si>
    <t>3811</t>
  </si>
  <si>
    <t>3816</t>
  </si>
  <si>
    <t>SANTA ROSA LA PALMERA</t>
  </si>
  <si>
    <t>03666</t>
  </si>
  <si>
    <t>3929</t>
  </si>
  <si>
    <t>3827</t>
  </si>
  <si>
    <t>03673</t>
  </si>
  <si>
    <t>2000</t>
  </si>
  <si>
    <t>2017</t>
  </si>
  <si>
    <t>MURCIA</t>
  </si>
  <si>
    <t>6543</t>
  </si>
  <si>
    <t>BLUJURIÑAK</t>
  </si>
  <si>
    <t>6154</t>
  </si>
  <si>
    <t>KONOBATA</t>
  </si>
  <si>
    <t>6403</t>
  </si>
  <si>
    <t>KSARABATA</t>
  </si>
  <si>
    <t>6141</t>
  </si>
  <si>
    <t>KABERI</t>
  </si>
  <si>
    <t>6010</t>
  </si>
  <si>
    <t>ÑORIBATA</t>
  </si>
  <si>
    <t>5309</t>
  </si>
  <si>
    <t>03686</t>
  </si>
  <si>
    <t>5801</t>
  </si>
  <si>
    <t>03687</t>
  </si>
  <si>
    <t>5550</t>
  </si>
  <si>
    <t>UKA TIPEY</t>
  </si>
  <si>
    <t>03688</t>
  </si>
  <si>
    <t>5703</t>
  </si>
  <si>
    <t>JAKKJUABATA</t>
  </si>
  <si>
    <t>5306</t>
  </si>
  <si>
    <t>NIMARI TÄWÄ</t>
  </si>
  <si>
    <t>2015</t>
  </si>
  <si>
    <t>MATA DE GUINEO</t>
  </si>
  <si>
    <t>03692</t>
  </si>
  <si>
    <t>2059</t>
  </si>
  <si>
    <t>LAS VIRTUDES</t>
  </si>
  <si>
    <t>03693</t>
  </si>
  <si>
    <t>1970</t>
  </si>
  <si>
    <t>LA ORIETTA</t>
  </si>
  <si>
    <t>2043</t>
  </si>
  <si>
    <t>SANTA CRISTINA</t>
  </si>
  <si>
    <t>03695</t>
  </si>
  <si>
    <t>1954</t>
  </si>
  <si>
    <t>1989</t>
  </si>
  <si>
    <t>ENRIQUE PACHECO AGUILAR</t>
  </si>
  <si>
    <t>2425</t>
  </si>
  <si>
    <t>03705</t>
  </si>
  <si>
    <t>03706</t>
  </si>
  <si>
    <t>2461</t>
  </si>
  <si>
    <t>ELIAS AIZA RIOS</t>
  </si>
  <si>
    <t>03713</t>
  </si>
  <si>
    <t>0861</t>
  </si>
  <si>
    <t>LA ALFOMBRA</t>
  </si>
  <si>
    <t>2796</t>
  </si>
  <si>
    <t>03717</t>
  </si>
  <si>
    <t>5012</t>
  </si>
  <si>
    <t>SAN RAMON DE ARIO</t>
  </si>
  <si>
    <t>2841</t>
  </si>
  <si>
    <t>PUNTA DEL RIO</t>
  </si>
  <si>
    <t>2532</t>
  </si>
  <si>
    <t>RIO SECO</t>
  </si>
  <si>
    <t>03720</t>
  </si>
  <si>
    <t>2525</t>
  </si>
  <si>
    <t>LINDEROS</t>
  </si>
  <si>
    <t>03721</t>
  </si>
  <si>
    <t>2504</t>
  </si>
  <si>
    <t>CAÑAFISTULA</t>
  </si>
  <si>
    <t>5018</t>
  </si>
  <si>
    <t>CAÑA BLANCA</t>
  </si>
  <si>
    <t>03723</t>
  </si>
  <si>
    <t>2960</t>
  </si>
  <si>
    <t>KOGORIBTDA</t>
  </si>
  <si>
    <t>03724</t>
  </si>
  <si>
    <t>2932</t>
  </si>
  <si>
    <t>KOGOKEAIBTDA</t>
  </si>
  <si>
    <t>5564</t>
  </si>
  <si>
    <t>MRUSARA</t>
  </si>
  <si>
    <t>3235</t>
  </si>
  <si>
    <t>RIO BONITO</t>
  </si>
  <si>
    <t>0668</t>
  </si>
  <si>
    <t>MANUEL ANTONIO BUSTAMANTE VARGAS</t>
  </si>
  <si>
    <t>0715</t>
  </si>
  <si>
    <t>1279</t>
  </si>
  <si>
    <t>03731</t>
  </si>
  <si>
    <t>1458</t>
  </si>
  <si>
    <t>2114</t>
  </si>
  <si>
    <t>03733</t>
  </si>
  <si>
    <t>0517</t>
  </si>
  <si>
    <t>JOCOTAL ABAJO</t>
  </si>
  <si>
    <t>1430</t>
  </si>
  <si>
    <t>03736</t>
  </si>
  <si>
    <t>5877</t>
  </si>
  <si>
    <t>JARA KICHA</t>
  </si>
  <si>
    <t>5864</t>
  </si>
  <si>
    <t>TOLOK KICHA</t>
  </si>
  <si>
    <t>5831</t>
  </si>
  <si>
    <t>JORGE ROSSI CHAVARRIA</t>
  </si>
  <si>
    <t>03740</t>
  </si>
  <si>
    <t>3234</t>
  </si>
  <si>
    <t>CALLES 24 Y 25, AVENIDAS 4 Y 6</t>
  </si>
  <si>
    <t>EVELYN RIVERA RODRIGUEZ</t>
  </si>
  <si>
    <t>SAN JOSE CALLE 1 AVENIDA 20 Y 22</t>
  </si>
  <si>
    <t>OFICINAS DE MIGRACION 1 KM OESTE 150 SUR</t>
  </si>
  <si>
    <t>lic.josefideltristan@mep.go.cr</t>
  </si>
  <si>
    <t>esc.elllanodealajuelita@mep.go.cr</t>
  </si>
  <si>
    <t>MARIELA ORTIZ MATA</t>
  </si>
  <si>
    <t>jn.republicadehaiti@mep.go.cr</t>
  </si>
  <si>
    <t>esc.domingofaustinoaserri@mep.go.cr</t>
  </si>
  <si>
    <t>esc.corazondejesusaserri@mep.go.cr</t>
  </si>
  <si>
    <t>LILLIAM MARTINEZ GARCIA</t>
  </si>
  <si>
    <t>jn.joseanamarin@mep.go.cr</t>
  </si>
  <si>
    <t>EMILY RODRIGUEZ LEIVA</t>
  </si>
  <si>
    <t>esc.santamartamontesdeoca@mep.go.cr</t>
  </si>
  <si>
    <t>esc.mixtasanjuan@mep.go.cr</t>
  </si>
  <si>
    <t>esc.gustavoaguerobarrantes@mep.go.cr</t>
  </si>
  <si>
    <t>esc.pavones@mep.go.cr</t>
  </si>
  <si>
    <t>info@institutosangerardo.ed.cr</t>
  </si>
  <si>
    <t>esc.mariavargasrodriguez@mep.go.cr</t>
  </si>
  <si>
    <t>esc.gabrielamistral@mep.go.cr</t>
  </si>
  <si>
    <t>esc.josemiguelzumbado@mep.go.cr</t>
  </si>
  <si>
    <t>esc.jesusmagdalenovargas@mep.go.cr</t>
  </si>
  <si>
    <t>COSTADO SUR DE LA PLAZA DE DEPORTES DE CACAO</t>
  </si>
  <si>
    <t>esc.deturrucares@mep.go.cr</t>
  </si>
  <si>
    <t>esc.eulogiaruizruiz@mep.go.cr</t>
  </si>
  <si>
    <t>ALEJANDRA PALMA SOTO</t>
  </si>
  <si>
    <t>esc.ramonasosamoreno@mep.go.cr</t>
  </si>
  <si>
    <t>esc.gerardobadillamora@mep.go.cr</t>
  </si>
  <si>
    <t>esc.losangeles.alajuela@mep.go.cr</t>
  </si>
  <si>
    <t>esc.cedral@mep.go.cr</t>
  </si>
  <si>
    <t>esc.juanchavesrojas@mep.go.cr</t>
  </si>
  <si>
    <t>MAUREEN ZUÑIGA SOLANO</t>
  </si>
  <si>
    <t>esc.brauliomoralescervantes@mep.go.cr</t>
  </si>
  <si>
    <t>esc.sanfranciscoasis.heredia@mep.go.cr</t>
  </si>
  <si>
    <t>esc.alfredovoliojimenez@mep.go.cr</t>
  </si>
  <si>
    <t>esc.jesus.heredia@mep.go.cr</t>
  </si>
  <si>
    <t>YORLENY MORA BADILLA</t>
  </si>
  <si>
    <t>EDWARD CALDERON VALVERDE</t>
  </si>
  <si>
    <t>esc.enriquestrachan@mep.go.cr</t>
  </si>
  <si>
    <t>esc.concepcionsanrafael@mep.go.cr</t>
  </si>
  <si>
    <t>esc.laboratoriodeheredia@mep.go.cr</t>
  </si>
  <si>
    <t>esc.puentesalas@mep.go.cr</t>
  </si>
  <si>
    <t>esc.joaquincamachoulate@mep.go.cr</t>
  </si>
  <si>
    <t>esc.apolinarloboumana@mep.go.cr</t>
  </si>
  <si>
    <t>jn.josemarti@mep.go.cr</t>
  </si>
  <si>
    <t>COSTADO OE DE LA PLAZA DE DEPORTES DE SAN LUI</t>
  </si>
  <si>
    <t>ROSIBEL SANCHEZ ZAMORA</t>
  </si>
  <si>
    <t>esc.claudiolaracampos@mep.go.cr</t>
  </si>
  <si>
    <t>esc.juansantamaria.sarapiqui@mep.go.cr</t>
  </si>
  <si>
    <t>esc.fincaseis@mep.go.cr</t>
  </si>
  <si>
    <t>esc.johnfkennedy@mep.go.cr</t>
  </si>
  <si>
    <t>YAMILETH VILLALOBOS CHAVES</t>
  </si>
  <si>
    <t>esc.ciudadelakennedy@mep.go.cr</t>
  </si>
  <si>
    <t>200 SUR DE LA FUERZA PUBLICA</t>
  </si>
  <si>
    <t>esc.marialuisadecastro@mep.go.cr</t>
  </si>
  <si>
    <t>ANALIVE SANCHEZ VARGAS</t>
  </si>
  <si>
    <t>esc.bernardodrug@mep.go.cr</t>
  </si>
  <si>
    <t>esc.lasmercedes.guapiles@mep.go.cr</t>
  </si>
  <si>
    <t>esc.timoleonmorerasoto@mep.go.cr</t>
  </si>
  <si>
    <t>esc.monsenorjuanvicente@mep.go.cr</t>
  </si>
  <si>
    <t>esc.anicetoesquivelsaenz@mep.go.cr</t>
  </si>
  <si>
    <t>esc.rafaelfranciscoosejo@mep.go.cr</t>
  </si>
  <si>
    <t>esc.maurofernandezacuna@mep.go.cr</t>
  </si>
  <si>
    <t>esc.tomassandoval@mep.go.cr</t>
  </si>
  <si>
    <t>SILVIA ELENA TORRES JIMENEZ</t>
  </si>
  <si>
    <t>VILMA LEON CASTRO</t>
  </si>
  <si>
    <t>ROY ISIDRO CHAVES GOMEZ</t>
  </si>
  <si>
    <t>FRANCISCO MONGE ARROYO</t>
  </si>
  <si>
    <t>ANABELLE OBANDO CORDERO</t>
  </si>
  <si>
    <t>esc.fincamaritima@mep.go.cr</t>
  </si>
  <si>
    <t>esc.boston@mep.go.cr</t>
  </si>
  <si>
    <t>esc.lapraderaguacima@mep.go.cr</t>
  </si>
  <si>
    <t>REYNIER MEDINA ALVAREZ</t>
  </si>
  <si>
    <t>esc.delaurel@mep.go.cr</t>
  </si>
  <si>
    <t>esc.barriolamparas@mep.go.cr</t>
  </si>
  <si>
    <t>MAURICIO GARCIA CERDAS</t>
  </si>
  <si>
    <t>esc.sanisidrodegermania@mep.go.cr</t>
  </si>
  <si>
    <t>iegb.limon2000@mep.go.cr</t>
  </si>
  <si>
    <t>esc.laguaria.limon@mep.go.cr</t>
  </si>
  <si>
    <t>esc.monteverdepacuarito@mep.go.cr</t>
  </si>
  <si>
    <t>esc.rodrigofaciobrenes@mep.go.cr</t>
  </si>
  <si>
    <t>ANABEL LOPEZ LEANDRO</t>
  </si>
  <si>
    <t>esc.launionsabalito@mep.go.cr</t>
  </si>
  <si>
    <t>MILDREY CHACON OVARES</t>
  </si>
  <si>
    <t>COSTADO SUR DE LA URBANIZACION SELVA VERDE</t>
  </si>
  <si>
    <t>esc.quebradadeganado@mep.go.cr</t>
  </si>
  <si>
    <t>ANABELLE MONGE CAMBRONERO</t>
  </si>
  <si>
    <t>esc.labrisa@mep.go.cr</t>
  </si>
  <si>
    <t>esc.durika@mep.go.cr</t>
  </si>
  <si>
    <t>esc.mariarosagamez@mep.go.cr</t>
  </si>
  <si>
    <t>esc.lasmellizas@mep.go.cr</t>
  </si>
  <si>
    <t>esc.felixangelsalas@mep.go.cr</t>
  </si>
  <si>
    <t>GABRIELA SALAS DELGADO</t>
  </si>
  <si>
    <t>esc.victorarguellomurillo@mep.go.cr</t>
  </si>
  <si>
    <t>KAREN QUESADA SANDINO</t>
  </si>
  <si>
    <t>esc.tranquilinoviquez@mep.go.cr</t>
  </si>
  <si>
    <t>esc.republicadealemania@mep.go.cr</t>
  </si>
  <si>
    <t>esc.villahermosa@mep.go.cr</t>
  </si>
  <si>
    <t>BENJAMIN RUIZ JIMENEZ</t>
  </si>
  <si>
    <t>esc.riopiedras@mep.go.cr</t>
  </si>
  <si>
    <t>DIAGONAL A OFICINAS DE FUERZA PUBLICA</t>
  </si>
  <si>
    <t>CONTIGO A LA PLAZA DE DEPORTES DE SANTA ANA</t>
  </si>
  <si>
    <t>esc.depaquita@mep.go.cr</t>
  </si>
  <si>
    <t>esc.laspalmitasnaranjo@mep.go.cr</t>
  </si>
  <si>
    <t>esc.lasbrisas.coto@mep.go.cr</t>
  </si>
  <si>
    <t>ANA LUCIA CHAMORRO BONILLA</t>
  </si>
  <si>
    <t>MAGDA OROCU JIMENEZ</t>
  </si>
  <si>
    <t>esc.palanquemargarita@mep.go.cr</t>
  </si>
  <si>
    <t>esc.bonifacio@mep.go.cr</t>
  </si>
  <si>
    <t>esc.santarosalapalmera@mep.go.cr</t>
  </si>
  <si>
    <t>esc.pueblonuevo.pacuarito@mep.go.cr</t>
  </si>
  <si>
    <t>MARJORIE RAMIREZ VEGA</t>
  </si>
  <si>
    <t>esc.pacuaritosiquirres@mep.go.cr</t>
  </si>
  <si>
    <t>esc.luzon@mep.go.cr</t>
  </si>
  <si>
    <t>jn.fincalacaja@mep.go.cr</t>
  </si>
  <si>
    <t>ROBERTO CASTRO JIMENEZ</t>
  </si>
  <si>
    <t>ANA YANSY VARGAS ABARCA</t>
  </si>
  <si>
    <t>esc.quebradon@mep.go.cr</t>
  </si>
  <si>
    <t>esc.sanfernando.nortenorte@mep.go.cr</t>
  </si>
  <si>
    <t>esc.sanjorgeyolillal@mep.go.cr</t>
  </si>
  <si>
    <t>esc.santateresa@mep.go.cr</t>
  </si>
  <si>
    <t>GRETTEL PEREZ ARIAS</t>
  </si>
  <si>
    <t>esc.sanjuannortepoas@mep.go.cr</t>
  </si>
  <si>
    <t>CAROL PORTUGUEZ RODRIGUEZ</t>
  </si>
  <si>
    <t>ANGIE BOGANTES ALFARO</t>
  </si>
  <si>
    <t>esc.platanar@mep.go.cr</t>
  </si>
  <si>
    <t>ADRIANA ZAMORA ALFARO</t>
  </si>
  <si>
    <t>MARCO ANTONIO GOMEZ ULLOA</t>
  </si>
  <si>
    <t>esc.laguariasancristobal@mep.go.cr</t>
  </si>
  <si>
    <t>esc.riocuarto@mep.go.cr</t>
  </si>
  <si>
    <t>esc.sanpabloturrubares@mep.go.cr</t>
  </si>
  <si>
    <t>esc.ojodeaguaaserri@mep.go.cr</t>
  </si>
  <si>
    <t>esc.mixtaelrosario@mep.go.cr</t>
  </si>
  <si>
    <t>esc.callehernandez@mep.go.cr</t>
  </si>
  <si>
    <t>esc.chilamate.sarapiqui@mep.go.cr</t>
  </si>
  <si>
    <t>esc.sanramon.sarapiqui@mep.go.cr</t>
  </si>
  <si>
    <t>esc.fincacuatro@mep.go.cr</t>
  </si>
  <si>
    <t>JASON ANTONIO TREJOS ANGULO</t>
  </si>
  <si>
    <t>esc.sanisidromontesdeoro@mep.go.cr</t>
  </si>
  <si>
    <t>esc.llanobrenes@mep.go.cr</t>
  </si>
  <si>
    <t>SILVIA MARIA MOYA BARQUERO</t>
  </si>
  <si>
    <t>ANANIAS FERNANDEZ ACUNA</t>
  </si>
  <si>
    <t>esc.salitral@mep.go.cr</t>
  </si>
  <si>
    <t>JENNY JIMENEZ GUSTAVINO</t>
  </si>
  <si>
    <t>esc.riocorobici@mep.go.cr</t>
  </si>
  <si>
    <t>esc.estebanlorenzodelcoro@mep.go.cr</t>
  </si>
  <si>
    <t>esc.lasbrisasvenecia@mep.go.cr</t>
  </si>
  <si>
    <t>DEIKEL MENDEZ MORA</t>
  </si>
  <si>
    <t>ZAIDEN AARON BRICEÑO LOPEZ</t>
  </si>
  <si>
    <t>esc.matapalo@mep.go.cr</t>
  </si>
  <si>
    <t>esc.dionisiolealvallejos@mep.go.cr</t>
  </si>
  <si>
    <t>COSTADO ESTE DE LA PLAZA DEPORTES TEMPATE</t>
  </si>
  <si>
    <t>LORENA SEQUEIRA GARCIA</t>
  </si>
  <si>
    <t>esc.leonidassequeira@mep.go.cr</t>
  </si>
  <si>
    <t>esc.barbilla@mep.go.cr</t>
  </si>
  <si>
    <t>HERMES MONGE JIMENEZ</t>
  </si>
  <si>
    <t>JORGE MOLINA VEGA</t>
  </si>
  <si>
    <t>NANCY SEGURA BATISTA</t>
  </si>
  <si>
    <t>esc.elcenizo@mep.go.cr</t>
  </si>
  <si>
    <t>STECY MATARRITA ORTEGA</t>
  </si>
  <si>
    <t>esc.lamaravillayolillal@mep.go.cr</t>
  </si>
  <si>
    <t>LUCIA MESEN BRENES</t>
  </si>
  <si>
    <t>ANA IRIS ARAYA BARRANTES</t>
  </si>
  <si>
    <t>esc.lacruzupala@mep.go.cr</t>
  </si>
  <si>
    <t>YIRLANIA GONZALEZ LOPEZ</t>
  </si>
  <si>
    <t>YENDRI ROJAS CRUZ</t>
  </si>
  <si>
    <t>esc.monsenorbernando@mep.go.cr</t>
  </si>
  <si>
    <t>esc.patiosancristobal@mep.go.cr</t>
  </si>
  <si>
    <t>esc.elllanotempate@mep.go.cr</t>
  </si>
  <si>
    <t>esc.puertopotrero@mep.go.cr</t>
  </si>
  <si>
    <t>COSTADO OESTE DE LA CANCHA DE FUTBOL</t>
  </si>
  <si>
    <t>LLANO DE LA MESA</t>
  </si>
  <si>
    <t>esc.santaluciadepejibaye@mep.go.cr</t>
  </si>
  <si>
    <t>CONTIGUO A PLAZA DE FUTBOL DE SAN ANDRES</t>
  </si>
  <si>
    <t>esc.madrededios@mep.go.cr</t>
  </si>
  <si>
    <t>esc.repdebolivia@mep.go.cr</t>
  </si>
  <si>
    <t>LIDIANETH ROJAS ALFARO</t>
  </si>
  <si>
    <t>esc.castillonuevo@mep.go.cr</t>
  </si>
  <si>
    <t>esc.namuwokir@mep.go.cr</t>
  </si>
  <si>
    <t>esc.santarosalarita@mep.go.cr</t>
  </si>
  <si>
    <t>YAMILETH GONZALEZ CARMONA</t>
  </si>
  <si>
    <t>esc.aguacalientebagaces@mep.go.cr</t>
  </si>
  <si>
    <t>EVELYN QUESADA LOPEZ</t>
  </si>
  <si>
    <t>DORIS MARIA PORRAS NUÑEZ</t>
  </si>
  <si>
    <t>LAS ESPERANZAS, SAN ISIDRO PEREZ ZELEDON</t>
  </si>
  <si>
    <t>esc.lasbrisasbuenosaires@mep.go.cr</t>
  </si>
  <si>
    <t>esc.lasdeliciaspejibaye@mep.go.cr</t>
  </si>
  <si>
    <t>HEIDY ROJAS MENDEZ</t>
  </si>
  <si>
    <t>esc.elnaranjal@mep.go.cr</t>
  </si>
  <si>
    <t>JOSE RAUL QUESADA VIQUEZ</t>
  </si>
  <si>
    <t>esc.elencantopital@mep.go.cr</t>
  </si>
  <si>
    <t>ROXANA PANIAGUA CASTRO</t>
  </si>
  <si>
    <t>maribell.rojas.conejo@mep.go.cr</t>
  </si>
  <si>
    <t>esc.ticamar@mep.go.cr</t>
  </si>
  <si>
    <t>esc.sanrafaelabajo@mep.go.cr</t>
  </si>
  <si>
    <t>esc.penjamo@mep.go.cr</t>
  </si>
  <si>
    <t>esc.santaritaflorencia@mep.go.cr</t>
  </si>
  <si>
    <t>CLARIBEL ARAYA HERNANDEZ</t>
  </si>
  <si>
    <t>ROCIO ASTORGA SOLIS</t>
  </si>
  <si>
    <t>esc.buenosairesaguasclaras@mep.go.cr</t>
  </si>
  <si>
    <t>COSTADO NORTE PLAZA</t>
  </si>
  <si>
    <t>esc.laverbana@mep.go.cr</t>
  </si>
  <si>
    <t>esc.colonialibertad@mep.go.cr</t>
  </si>
  <si>
    <t>esc.laconcepcion@mep.go.cr</t>
  </si>
  <si>
    <t>esc.thiales@mep.go.cr</t>
  </si>
  <si>
    <t>DINIA CASTRO ZUÑIGA</t>
  </si>
  <si>
    <t>UN COSTADO DE LA PLAZA, PUEBLO NUEVO COTO</t>
  </si>
  <si>
    <t>VIRGINIA VILLALOBOS ELIZONDO</t>
  </si>
  <si>
    <t>esc.kilometro29@mep.go.cr</t>
  </si>
  <si>
    <t>esc.coto5859@mep.go.cr</t>
  </si>
  <si>
    <t>esc.floriazeledontrejos@mep.go.cr</t>
  </si>
  <si>
    <t>BAJO COTO</t>
  </si>
  <si>
    <t>CARLOS GOMEZ CALDERON</t>
  </si>
  <si>
    <t>FRENTE A LA PLAZA DE DEPORTES DE MARBELLA</t>
  </si>
  <si>
    <t>JACQUELINE MENDEZ CONTRERAS</t>
  </si>
  <si>
    <t>esc.cedralmontesdeoro@mep.go.cr</t>
  </si>
  <si>
    <t>COSTADO NORTE IGLESIA CATOLICA DE CEDRAL</t>
  </si>
  <si>
    <t>5 KM AL OESTE DEL DISTRITO LA MANSION</t>
  </si>
  <si>
    <t>esc.santarosasabalito@mep.go.cr</t>
  </si>
  <si>
    <t>esc.sanramon.coto@mep.go.cr</t>
  </si>
  <si>
    <t>esc.villacolon@mep.go.cr</t>
  </si>
  <si>
    <t>JHONSER A. BARRANTES CASTRO</t>
  </si>
  <si>
    <t>esc.coloniapasoagres@mep.go.cr</t>
  </si>
  <si>
    <t>SILVIA ORTIZ MONGE</t>
  </si>
  <si>
    <t>esc.matiasduartesotela@mep.go.cr</t>
  </si>
  <si>
    <t>esc.laslilas@mep.go.cr</t>
  </si>
  <si>
    <t>esc.corazondejesuspitahaya@mep.go.cr</t>
  </si>
  <si>
    <t>esc.santarosaguacimal@mep.go.cr</t>
  </si>
  <si>
    <t>FRENTE A IGLESIA CATOLICA SANTA ROSA</t>
  </si>
  <si>
    <t>TAJO ALTO CENTRO, MIRAMAR</t>
  </si>
  <si>
    <t>WILSON TORRES BATISTA</t>
  </si>
  <si>
    <t>esc.nazareth.guapiles@mep.go.cr</t>
  </si>
  <si>
    <t>esc.convento@mep.go.cr</t>
  </si>
  <si>
    <t>COSTADO ESTE DEL LICEO RURAL KATSI</t>
  </si>
  <si>
    <t>JEANNETTE HERNANDEZ AVILA</t>
  </si>
  <si>
    <t>VIKY RODRIGUEZ BARRANTES</t>
  </si>
  <si>
    <t>esc.sanjuangrande@mep.go.cr</t>
  </si>
  <si>
    <t>DIAGONAL A IGLESIA CATOLICA</t>
  </si>
  <si>
    <t>KATTIA VALVERDE HERNANDEZ</t>
  </si>
  <si>
    <t>JENNY SEGURA CASTILLO</t>
  </si>
  <si>
    <t>esc.indigenacerere@mep.go.cr</t>
  </si>
  <si>
    <t>COSTADO OESTE DE IGLESIA CATOLICA LA RIVIERA</t>
  </si>
  <si>
    <t>MINOR FONSECA CHAVARRIA</t>
  </si>
  <si>
    <t>ROLANDO ESPINOZA ENRIQUEZ</t>
  </si>
  <si>
    <t>esc.lasdelicias@mep.go.cr</t>
  </si>
  <si>
    <t>esc.paraiso.santacruz@mep.go.cr</t>
  </si>
  <si>
    <t>esc.palmital@mep.go.cr</t>
  </si>
  <si>
    <t>50 M NORTE IGLESIA CATOLICA</t>
  </si>
  <si>
    <t>ENIDIA GRANADOS CHINCHILLA</t>
  </si>
  <si>
    <t>esc.patino@mep.go.cr</t>
  </si>
  <si>
    <t>NESTOR BLANCO ELIZONDO</t>
  </si>
  <si>
    <t>esc.elcarmenguatuso@mep.go.cr</t>
  </si>
  <si>
    <t>LUIS CARLOS NARANJO ROJAS</t>
  </si>
  <si>
    <t>esc.cuestademoras@mep.go.cr</t>
  </si>
  <si>
    <t>esc.lamaravillasanvito@mep.go.cr</t>
  </si>
  <si>
    <t>FRENTE AL ABASTECEDOR HERMANOS VARGAS</t>
  </si>
  <si>
    <t>ERICK MURILLO CARMONA</t>
  </si>
  <si>
    <t>esc.lacuesta@mep.go.cr</t>
  </si>
  <si>
    <t>WALTER MARTINEZ MEDINA</t>
  </si>
  <si>
    <t>JESSICA DIAZ BALTODANO</t>
  </si>
  <si>
    <t>esc.elroble.canas@mep.go.cr</t>
  </si>
  <si>
    <t>CENTRO ROBLE</t>
  </si>
  <si>
    <t>esc.elbambu.sarapiqui@mep.go.cr</t>
  </si>
  <si>
    <t>esc.santamartatarrazu@mep.go.cr</t>
  </si>
  <si>
    <t>ARACELLY MORALES MONGE</t>
  </si>
  <si>
    <t>JEIMY RODRIGUEZ GUSTAVINO</t>
  </si>
  <si>
    <t>esc.llanoazul@mep.go.cr</t>
  </si>
  <si>
    <t>JAIRO MURILLO ARAYA</t>
  </si>
  <si>
    <t>esc.matadeplatano@mep.go.cr</t>
  </si>
  <si>
    <t>esc.napoles@mep.go.cr</t>
  </si>
  <si>
    <t>esc.fincaagua@mep.go.cr</t>
  </si>
  <si>
    <t>esc.laaldea@mep.go.cr</t>
  </si>
  <si>
    <t>esc.sanpedrodelepanto@mep.go.cr</t>
  </si>
  <si>
    <t>esc.chase@mep.go.cr</t>
  </si>
  <si>
    <t>esc.manzanillotalamanca@mep.go.cr</t>
  </si>
  <si>
    <t>esc.coquital@mep.go.cr</t>
  </si>
  <si>
    <t>FLORIBETH RAMIREZ GARCIA</t>
  </si>
  <si>
    <t>ERICK MORALES DIAZ</t>
  </si>
  <si>
    <t>esc.elprogreso.sarapiqui@mep.go.cr</t>
  </si>
  <si>
    <t>esc.elbarro@mep.go.cr</t>
  </si>
  <si>
    <t>esc.corona@mep.go.cr</t>
  </si>
  <si>
    <t>DEL EBAIS SANTA MARTA 4 KM OESTE</t>
  </si>
  <si>
    <t>ROSAURA GOMEZ ARAYA</t>
  </si>
  <si>
    <t>esc.dururpe@mep.go.cr</t>
  </si>
  <si>
    <t>RICARDO NAJERA BRAVO</t>
  </si>
  <si>
    <t>esc.bocauren@mep.go.cr</t>
  </si>
  <si>
    <t>esc.coto45@mep.go.cr</t>
  </si>
  <si>
    <t>KENIA TREJOS RODRIGUEZ</t>
  </si>
  <si>
    <t>BARRIO JESUS</t>
  </si>
  <si>
    <t>esc.porozal@mep.go.cr</t>
  </si>
  <si>
    <t>esc.sanmiguelpejibaye@mep.go.cr</t>
  </si>
  <si>
    <t>YOCONDA ALONSO JIRON</t>
  </si>
  <si>
    <t>EDOLIA OCAMPO SEQUEIRA</t>
  </si>
  <si>
    <t>elsa.arias.mora@mep.go.cr</t>
  </si>
  <si>
    <t>esc.sanvicente@mep.go.cr</t>
  </si>
  <si>
    <t>CYNTHIA VILLALOBOS RODRIGUEZ</t>
  </si>
  <si>
    <t>MILAGRO SOLIS ESTRADA</t>
  </si>
  <si>
    <t>esc.canuela@mep.go.cr</t>
  </si>
  <si>
    <t>SHIRLEY PATRICIA OBANDO RUIZ</t>
  </si>
  <si>
    <t>DENIA QUIROS ARIAS</t>
  </si>
  <si>
    <t>esc.cerritosquepos@mep.go.cr</t>
  </si>
  <si>
    <t>esc.lavasconia@mep.go.cr</t>
  </si>
  <si>
    <t>esc.losangelesdelrio@mep.go.cr</t>
  </si>
  <si>
    <t>esc.fatima.sarapiqui@mep.go.cr</t>
  </si>
  <si>
    <t>ZAHYRA GAMBOA VINDAS</t>
  </si>
  <si>
    <t>HEYLIN REBECA AGUIRRE ARAYA</t>
  </si>
  <si>
    <t>esc.sanfernando@mep.go.cr</t>
  </si>
  <si>
    <t>10 KM ESTE Y 2 KM SUR ESCUELA SAN DIMAS</t>
  </si>
  <si>
    <t>COSTADO OESTE DE LA IGLESIA DE CURUBANDE</t>
  </si>
  <si>
    <t>esc.sanmartin@mep.go.cr</t>
  </si>
  <si>
    <t>COLONIA CARVAJAL</t>
  </si>
  <si>
    <t>esc.losangeles.sarapiqui@mep.go.cr</t>
  </si>
  <si>
    <t>5 KM ESTE CEMENTERIO DE SAN MIGUEL</t>
  </si>
  <si>
    <t>YETTY VILLALOBOS MURILLO</t>
  </si>
  <si>
    <t>esc.lacabana@mep.go.cr</t>
  </si>
  <si>
    <t>esc.santamartadecajon@mep.go.cr</t>
  </si>
  <si>
    <t>YESENIA MENA MADRIGAL</t>
  </si>
  <si>
    <t>NOEMY MORALES VILLANUEVA</t>
  </si>
  <si>
    <t>JESSICA RAMIREZ MEJIAS</t>
  </si>
  <si>
    <t>JIMMY BARAHONA BLANCO</t>
  </si>
  <si>
    <t>ANIA LORENA LEIVA CEDEÑO</t>
  </si>
  <si>
    <t>MILTON ROSALES ROSALES</t>
  </si>
  <si>
    <t>FRENTE A LA PLAZA DE DEPORTES, SAN CARLOS</t>
  </si>
  <si>
    <t>GUADARRAMA</t>
  </si>
  <si>
    <t>esc.leandrofonsecanaranjo@mep.go.cr</t>
  </si>
  <si>
    <t>SONIA GUEVARA ESPINOZA</t>
  </si>
  <si>
    <t>300 ESTE DE LA CLINICA DR HUGO FONSECA</t>
  </si>
  <si>
    <t>SUSANA QUIROS ESPINOZA</t>
  </si>
  <si>
    <t>DORIS MARIA CALDERON PORRAS</t>
  </si>
  <si>
    <t>esc.lisimacochavarriadevolio@mep.go.cr</t>
  </si>
  <si>
    <t>esc.playonsanisidro@mep.go.cr</t>
  </si>
  <si>
    <t>LUIS CARLOS JIMENEZ CAMACHO</t>
  </si>
  <si>
    <t>esc.idacanablanca@mep.go.cr</t>
  </si>
  <si>
    <t>CECILIA HURTADO DIAZ</t>
  </si>
  <si>
    <t>CARMEN VIALES ALVAREZ</t>
  </si>
  <si>
    <t>NISPERO</t>
  </si>
  <si>
    <t>esc.elnispero@mep.go.cr</t>
  </si>
  <si>
    <t>WENDY ORTEGA PORRAS</t>
  </si>
  <si>
    <t>ARACELLY CAMPOS SANTAMARIA</t>
  </si>
  <si>
    <t>esc.canocastilla@mep.go.cr</t>
  </si>
  <si>
    <t>200 M SE DE LA IGLESIA CATOLICA DE CASPIROLA</t>
  </si>
  <si>
    <t>RIO PEJE</t>
  </si>
  <si>
    <t>esc.launionderiopeje@mep.go.cr</t>
  </si>
  <si>
    <t>CONTIGUO AL SALON COMUNAL DE RIO PEJE</t>
  </si>
  <si>
    <t>esc.lasbrisas.canas@mep.go.cr</t>
  </si>
  <si>
    <t>JAIRO ALFARO SOLIS</t>
  </si>
  <si>
    <t>49 KM DEL BN DE PUERTO VIEJO</t>
  </si>
  <si>
    <t>esc.cabuya@mep.go.cr</t>
  </si>
  <si>
    <t>esc.indigenakuchey@mep.go.cr</t>
  </si>
  <si>
    <t>esc.lostornos@mep.go.cr</t>
  </si>
  <si>
    <t>esc.parrita@mep.go.cr</t>
  </si>
  <si>
    <t>esc.higueron@mep.go.cr</t>
  </si>
  <si>
    <t>JUAN CARLOS GONZALEZ SALGUERA</t>
  </si>
  <si>
    <t>JOSE DOLORES ARGUETA RAMIREZ</t>
  </si>
  <si>
    <t>LA PERLA GUACIMO COSTADO SUR DE PLAZA DEPORTE</t>
  </si>
  <si>
    <t>SILVIA ELENA ESPINOZA ULATE</t>
  </si>
  <si>
    <t>esc.lavirgenloschiles@mep.go.cr</t>
  </si>
  <si>
    <t>ROMELIA ARIAS ESPINOZA</t>
  </si>
  <si>
    <t>XINIA GARCIA ROSALES</t>
  </si>
  <si>
    <t>esc.monteverde.limon@mep.go.cr</t>
  </si>
  <si>
    <t>esc.laslasparcelas@mep.go.cr</t>
  </si>
  <si>
    <t>esc.buenosairesguatuso@mep.go.cr</t>
  </si>
  <si>
    <t>EYLIN MARIELA PEREZ GARCIA</t>
  </si>
  <si>
    <t>esc.arizona@mep.go.cr</t>
  </si>
  <si>
    <t>7 KM SUR DE LA IRMA</t>
  </si>
  <si>
    <t>JUNIOR FERNANDEZ SEGURA</t>
  </si>
  <si>
    <t>esc.laprovidencia@mep.go.cr</t>
  </si>
  <si>
    <t>LAURA GUERRERO SORIO</t>
  </si>
  <si>
    <t>esc.bajocanet@mep.go.cr</t>
  </si>
  <si>
    <t>esc.laflordelroble@mep.go.cr</t>
  </si>
  <si>
    <t>HECTOR PORRAS VARELA</t>
  </si>
  <si>
    <t>esc.launion.sarapiqui@mep.go.cr</t>
  </si>
  <si>
    <t>esc.karko@mep.go.cr</t>
  </si>
  <si>
    <t>GISELLE BAEZ LINARES</t>
  </si>
  <si>
    <t>esc.elcapulintarcoles@mep.go.cr</t>
  </si>
  <si>
    <t>1 KM AL NORESTE DEL ABASTECEDOR SUPER SAMI</t>
  </si>
  <si>
    <t>ALBERTO ACOSTA ARIAS</t>
  </si>
  <si>
    <t>esc.espana.sjcentral@mep.go.cr</t>
  </si>
  <si>
    <t>EDSON CARAVACA ESPINOZA</t>
  </si>
  <si>
    <t>ALTO PALMERA BAJO CHIRRIPO</t>
  </si>
  <si>
    <t>esc.lapita@mep.go.cr</t>
  </si>
  <si>
    <t>esc.elcampo@mep.go.cr</t>
  </si>
  <si>
    <t>esc.losmaderosdebiolley@mep.go.cr</t>
  </si>
  <si>
    <t>esc.bokomdi@mep.go.cr</t>
  </si>
  <si>
    <t>TERRITORIO INDIGENA SALITRE BUENOS AIRES</t>
  </si>
  <si>
    <t>esc.lasdeliciasbuenosaires@mep.go.cr</t>
  </si>
  <si>
    <t>esc.shuabb@mep.go.cr</t>
  </si>
  <si>
    <t>esc.altokatsi@mep.go.cr</t>
  </si>
  <si>
    <t>esc.bayeinak@mep.go.cr</t>
  </si>
  <si>
    <t>esc.ksarinak@mep.go.cr</t>
  </si>
  <si>
    <t>SALITRE, ALTO PACUAR</t>
  </si>
  <si>
    <t>esc.duchari@mep.go.cr</t>
  </si>
  <si>
    <t>esc.shordi@mep.go.cr</t>
  </si>
  <si>
    <t>esc.shinabla@mep.go.cr</t>
  </si>
  <si>
    <t>TERRITORIO INDIGENA NAIRI AWARI</t>
  </si>
  <si>
    <t>CHOROTEGA</t>
  </si>
  <si>
    <t>ANA JULIA ESPINOZA SOLANO</t>
  </si>
  <si>
    <t>jn.alajuelita@mep.go.cr</t>
  </si>
  <si>
    <t>SALON COMUNAL DE LA URBANIZACION LA CHOROTEGA</t>
  </si>
  <si>
    <t>esc.sanjuannorte@mep.go.cr</t>
  </si>
  <si>
    <t>esc.veracruz@mep.go.cr</t>
  </si>
  <si>
    <t>esc.sangabrielpejibaye@mep.go.cr</t>
  </si>
  <si>
    <t>esc.perdernal@mep.go.cr</t>
  </si>
  <si>
    <t>MARIBEL MONTIEL GARCIA</t>
  </si>
  <si>
    <t>esc.lagunilla@mep.go.cr</t>
  </si>
  <si>
    <t>DEL COMANDO PUERTO VIEJO, 23 KM NORTE</t>
  </si>
  <si>
    <t>ELIAS GARCIA MENDOZA</t>
  </si>
  <si>
    <t>esc.laislahorquetas@mep.go.cr</t>
  </si>
  <si>
    <t>esc.losarbolitos@mep.go.cr</t>
  </si>
  <si>
    <t>150 M COSTADO SUR PLAZA DE DEPORTES</t>
  </si>
  <si>
    <t>esc.desabalo@mep.go.cr</t>
  </si>
  <si>
    <t>esc.dosbocas@mep.go.cr</t>
  </si>
  <si>
    <t>esc.islapaloseco@mep.go.cr</t>
  </si>
  <si>
    <t>CONTIGUO HOTEL COCO MAR</t>
  </si>
  <si>
    <t>15 KM SUROESTE DEL CENTRO DE PARRITA</t>
  </si>
  <si>
    <t>esc.esterrillos.oeste@mep.go.cr</t>
  </si>
  <si>
    <t>CONTIGUO A CENCINAE DE ESTERILLOS OESTE</t>
  </si>
  <si>
    <t>esc.lapalmaparrita@mep.go.cr</t>
  </si>
  <si>
    <t>esc.pococi@mep.go.cr</t>
  </si>
  <si>
    <t>ILEANA MARTINEZ LEIVA</t>
  </si>
  <si>
    <t>esc.bocariocurena@mep.go.cr</t>
  </si>
  <si>
    <t>ALTO DE BURIQUI</t>
  </si>
  <si>
    <t>esc.mariaributa@mep.go.cr</t>
  </si>
  <si>
    <t>ENRIQUE ANDRADE DE GRACIA</t>
  </si>
  <si>
    <t>esc.altamiradepavon@mep.go.cr</t>
  </si>
  <si>
    <t>3 KM DEL SUPER LOS DELFINES</t>
  </si>
  <si>
    <t>ALTO GUAYMI</t>
  </si>
  <si>
    <t>VENANCIO MONTEZUMA BEJARANO</t>
  </si>
  <si>
    <t>esc.altoguaymi@mep.go.cr</t>
  </si>
  <si>
    <t>ALTO GUAYMI, PUNTA BURICA</t>
  </si>
  <si>
    <t>CARATE</t>
  </si>
  <si>
    <t>esc.riooro.coto@mep.go.cr</t>
  </si>
  <si>
    <t>esc.sanisidro.coto@mep.go.cr</t>
  </si>
  <si>
    <t>esc.bajolosangeles@mep.go.cr</t>
  </si>
  <si>
    <t>esc.altodesanjuan@mep.go.cr</t>
  </si>
  <si>
    <t>esc.laesperanzatarrazu@mep.go.cr</t>
  </si>
  <si>
    <t>esc.guacimo@mep.go.cr</t>
  </si>
  <si>
    <t>LA CELINA</t>
  </si>
  <si>
    <t>esc.celina@mep.go.cr</t>
  </si>
  <si>
    <t>52 MILLAS</t>
  </si>
  <si>
    <t>FRENTE A PLAZA DE DEPORTES DE LA COMUNIDAD</t>
  </si>
  <si>
    <t>esc.sanisidrodeflorida@mep.go.cr</t>
  </si>
  <si>
    <t>FRENTE A PLAZA PUBLICA</t>
  </si>
  <si>
    <t>esc.carbon1@mep.go.cr</t>
  </si>
  <si>
    <t>JACQUELINE FORBES SHAW</t>
  </si>
  <si>
    <t>esc.tubacreek1@mep.go.cr</t>
  </si>
  <si>
    <t>YASIR MATARRITA CARAVACA</t>
  </si>
  <si>
    <t>esc.islachica@mep.go.cr</t>
  </si>
  <si>
    <t>esc.sanrafaelloschiles@mep.go.cr</t>
  </si>
  <si>
    <t>esc.sanramon.sancarlos@mep.go.cr</t>
  </si>
  <si>
    <t>esc.sanrafael.sancarlos@mep.go.cr</t>
  </si>
  <si>
    <t>COSTA ESTE DE LA PLAZA DE FUTBOL</t>
  </si>
  <si>
    <t>esc.fernandez@mep.go.cr</t>
  </si>
  <si>
    <t>DEL TEMPLO CATOLICO 75 M SUR</t>
  </si>
  <si>
    <t>esc.zagalavieja@mep.go.cr</t>
  </si>
  <si>
    <t>3 KM OESTE DE LA ENTRADA DE ARNAJUEZ</t>
  </si>
  <si>
    <t>IDIABEL QUESADA GUZMAN</t>
  </si>
  <si>
    <t>MARIANA CABEZAS ARAYA</t>
  </si>
  <si>
    <t>esc.sanisidrobagaces@mep.go.cr</t>
  </si>
  <si>
    <t>COSTADO NORTE DE LA PLAZA DE SAN ISIDRO</t>
  </si>
  <si>
    <t>esc.losangelesbagaces@mep.go.cr</t>
  </si>
  <si>
    <t>ASENTAMIENTO CAMPESINO BAGATZI</t>
  </si>
  <si>
    <t>HEINER CHEVEZ MAYORGA</t>
  </si>
  <si>
    <t>SHEILA CARMONA CARMONA</t>
  </si>
  <si>
    <t>esc.lalibertad.liberia@mep.go.cr</t>
  </si>
  <si>
    <t>600 N ANTIGUO BASURERO</t>
  </si>
  <si>
    <t>ARTIEDA</t>
  </si>
  <si>
    <t>esc.losnaranjos@mep.go.cr</t>
  </si>
  <si>
    <t>esc.lascruces@mep.go.cr</t>
  </si>
  <si>
    <t>ALTO CALDERON</t>
  </si>
  <si>
    <t>esc.calderon@mep.go.cr</t>
  </si>
  <si>
    <t>IDA SANTA MARIA</t>
  </si>
  <si>
    <t>esc.cedros@mep.go.cr</t>
  </si>
  <si>
    <t>COSTADO NORTE DEL SALON COMUNAL DE CEDROS</t>
  </si>
  <si>
    <t>MARSELLESA</t>
  </si>
  <si>
    <t>esc.treshermanos@mep.go.cr</t>
  </si>
  <si>
    <t>esc.raizal@mep.go.cr</t>
  </si>
  <si>
    <t>esc.carlosmariajimenez@mep.go.cr</t>
  </si>
  <si>
    <t>CARMEN FIGUEROA ZUÑIGA</t>
  </si>
  <si>
    <t>5 KM OESTE DEL LICEO RURAL NAMALDI</t>
  </si>
  <si>
    <t>IRIS RIOS HIDALGO</t>
  </si>
  <si>
    <t>esc.sanvicente.sula@mep.go.cr</t>
  </si>
  <si>
    <t>10 KM NOROESTE DE ESCUELA SHIROLES</t>
  </si>
  <si>
    <t>FANUEL MORALES FERNANDEZ</t>
  </si>
  <si>
    <t>1 KM NORTE ESCUELA ALTO COHEN</t>
  </si>
  <si>
    <t>17 KM OESTE DE VESTA</t>
  </si>
  <si>
    <t>esc.latigralepanto@mep.go.cr</t>
  </si>
  <si>
    <t>esc.elcoto@mep.go.cr</t>
  </si>
  <si>
    <t>esc.pueblonuevodepanto@mep.go.cr</t>
  </si>
  <si>
    <t>esc.isladecedros@mep.go.cr</t>
  </si>
  <si>
    <t>ISLA CEDROS</t>
  </si>
  <si>
    <t>esc.puntacuchillo@mep.go.cr</t>
  </si>
  <si>
    <t>4 KM ESTE PUESTO DE CABOTAJE</t>
  </si>
  <si>
    <t>esc.bajosnegros@mep.go.cr</t>
  </si>
  <si>
    <t>DEL MAG 2 KM NORTE Y 500 M OESTE</t>
  </si>
  <si>
    <t>MARJORIE ALFARO MURILLO</t>
  </si>
  <si>
    <t>esc.quebradagrandeyoliyall@mep.go.cr</t>
  </si>
  <si>
    <t>300 M NORTE DE UPALA AGRICOLA</t>
  </si>
  <si>
    <t>esc.sanantonio@mep.go.cr</t>
  </si>
  <si>
    <t>VERA GARCIA NAVARRETE</t>
  </si>
  <si>
    <t>DE LA IGLESIA 100 M ESTE</t>
  </si>
  <si>
    <t>LUIS ALEJANDO APONTE QUIROS</t>
  </si>
  <si>
    <t>esc.canoblanco@mep.go.cr</t>
  </si>
  <si>
    <t>MAYELA PARRALES MEDINA</t>
  </si>
  <si>
    <t>ida.sanjose@mep.go.cr</t>
  </si>
  <si>
    <t>esc.elpilonbijagua@mep.go.cr</t>
  </si>
  <si>
    <t>ELIVINIA PICHARDO VILLEGAS</t>
  </si>
  <si>
    <t>esc.zapotebijagua@mep.go.cr</t>
  </si>
  <si>
    <t>6 KM NOROESTE DE BIJAGUA</t>
  </si>
  <si>
    <t>esc.lareserva@mep.go.cr</t>
  </si>
  <si>
    <t>FRENTE PLAZA DEPORTIVA</t>
  </si>
  <si>
    <t>esc.monico@mep.go.cr</t>
  </si>
  <si>
    <t>500 M SUR DE LA PLAZA DE FUTBOL</t>
  </si>
  <si>
    <t>esc.lasletraskatira@mep.go.cr</t>
  </si>
  <si>
    <t>CONTIGUO PLAZA DE DEPORTES DE LAS LETRAS</t>
  </si>
  <si>
    <t>CAROLINA MENA ROA</t>
  </si>
  <si>
    <t>esc.tujuankir2@mep.go.cr</t>
  </si>
  <si>
    <t>COSTA ANA</t>
  </si>
  <si>
    <t>esc.idacostaana@mep.go.cr</t>
  </si>
  <si>
    <t>CINTHIA ALFARO RODRIGUEZ</t>
  </si>
  <si>
    <t>3 KM OESTE DE LA ENTRADA DEL VALLE</t>
  </si>
  <si>
    <t>esc.sanbosco.nortenorte@mep.go.cr</t>
  </si>
  <si>
    <t>5 KM NOROESTE DEL PROGRESO</t>
  </si>
  <si>
    <t>esc.lindavista.nortenorte@mep.go.cr</t>
  </si>
  <si>
    <t>LA ESMERALDA, FRENTE AL SALON COMUNAL</t>
  </si>
  <si>
    <t>esc.murcia@mep.go.cr</t>
  </si>
  <si>
    <t>ALTO KOEN</t>
  </si>
  <si>
    <t>ALTO KOEN, CHIRRIPO</t>
  </si>
  <si>
    <t>esc.kaberi@mep.go.cr</t>
  </si>
  <si>
    <t>ALTO PACUAR</t>
  </si>
  <si>
    <t>ALTO PACUARE</t>
  </si>
  <si>
    <t>JOVEN</t>
  </si>
  <si>
    <t>esc.suebata@mep.go.cr</t>
  </si>
  <si>
    <t>MARIANO CORDERO RIVERA</t>
  </si>
  <si>
    <t>ALTO CHIRRIPO, POR QUETZAL</t>
  </si>
  <si>
    <t>KJAKOBATA</t>
  </si>
  <si>
    <t>800 M ESTE DE LA PLAZA DE KJAKCOBATA</t>
  </si>
  <si>
    <t>esc.nimari.tawa@mep.go.cr</t>
  </si>
  <si>
    <t>SONIA MENDEZ MENDEZ</t>
  </si>
  <si>
    <t>esc.matadeguineo@mep.go.cr</t>
  </si>
  <si>
    <t>VIRTUDES</t>
  </si>
  <si>
    <t>ROGER ZAMORA MESEN</t>
  </si>
  <si>
    <t>esc.lasvirtudes@mep.go.cr</t>
  </si>
  <si>
    <t>esc.laorietta@mep.go.cr</t>
  </si>
  <si>
    <t>ALVARO ULLOA RODA</t>
  </si>
  <si>
    <t>esc.santacristina@mep.go.cr</t>
  </si>
  <si>
    <t>LA FLOR, FRENTE A LA PLAZA DE DEPORTES</t>
  </si>
  <si>
    <t>esc.enrique.pacheco.aguilar@mep.go.cr</t>
  </si>
  <si>
    <t>esc.naranjal.nicoya@mep.go.cr</t>
  </si>
  <si>
    <t>DETRAS DE LA IGLESIA CATOLICA NARANJAL</t>
  </si>
  <si>
    <t>esc.eliasaizarios@mep.go.cr</t>
  </si>
  <si>
    <t>CONTIGUO AL CEN DE SAN LAZARO</t>
  </si>
  <si>
    <t>500 NORTE DE LA IGLESIA</t>
  </si>
  <si>
    <t>ANGEL ENRIQUEZ PARRA</t>
  </si>
  <si>
    <t>ALTO RIO CLARO</t>
  </si>
  <si>
    <t>JOSE PABLO ESPINOZA PALACIOS</t>
  </si>
  <si>
    <t>600 M SUR IGLESIA EVANGELICA</t>
  </si>
  <si>
    <t>RIO CLARO GUAYMI</t>
  </si>
  <si>
    <t>ANA LUCIA GARCIA HIDALGO</t>
  </si>
  <si>
    <t>GUADAPULE</t>
  </si>
  <si>
    <t>COLONIA LOS ANGELES</t>
  </si>
  <si>
    <t>TOLOK KICHA CHIRRIPO</t>
  </si>
  <si>
    <t>NIPERTE</t>
  </si>
  <si>
    <t>04051</t>
  </si>
  <si>
    <t>EL PARAMO</t>
  </si>
  <si>
    <t>LOS ANGELES DE LA VIRGEN</t>
  </si>
  <si>
    <t>04054</t>
  </si>
  <si>
    <t>04124</t>
  </si>
  <si>
    <t>03816</t>
  </si>
  <si>
    <t>00590</t>
  </si>
  <si>
    <t>04100</t>
  </si>
  <si>
    <t>02491</t>
  </si>
  <si>
    <t>02489</t>
  </si>
  <si>
    <t>BOCA DE RIO CUREÑA</t>
  </si>
  <si>
    <t>04119</t>
  </si>
  <si>
    <t>02959</t>
  </si>
  <si>
    <t>03554</t>
  </si>
  <si>
    <t>02435</t>
  </si>
  <si>
    <t>03927</t>
  </si>
  <si>
    <t>03786</t>
  </si>
  <si>
    <t>DIEGO DE ARTIEDA CHIRINO</t>
  </si>
  <si>
    <t>04240</t>
  </si>
  <si>
    <t>04169</t>
  </si>
  <si>
    <t>LOS CEDROS</t>
  </si>
  <si>
    <t>00920</t>
  </si>
  <si>
    <t>04212</t>
  </si>
  <si>
    <t>04241</t>
  </si>
  <si>
    <t>04197</t>
  </si>
  <si>
    <t>03535</t>
  </si>
  <si>
    <t>02352</t>
  </si>
  <si>
    <t>04091</t>
  </si>
  <si>
    <t>01766</t>
  </si>
  <si>
    <t>I.D.A. SAN JOSE</t>
  </si>
  <si>
    <t>03923</t>
  </si>
  <si>
    <t>03423</t>
  </si>
  <si>
    <t>04227</t>
  </si>
  <si>
    <t>03908</t>
  </si>
  <si>
    <t>02139</t>
  </si>
  <si>
    <t>04278</t>
  </si>
  <si>
    <t>04073</t>
  </si>
  <si>
    <t>04243</t>
  </si>
  <si>
    <t>04192</t>
  </si>
  <si>
    <t>04177</t>
  </si>
  <si>
    <t>04078</t>
  </si>
  <si>
    <t>03941</t>
  </si>
  <si>
    <t>YÖLDI KICHA</t>
  </si>
  <si>
    <t>04155</t>
  </si>
  <si>
    <t>SUËBATA</t>
  </si>
  <si>
    <t>04043</t>
  </si>
  <si>
    <t>UKA TIPËY</t>
  </si>
  <si>
    <t>04076</t>
  </si>
  <si>
    <t>03973</t>
  </si>
  <si>
    <t>01576</t>
  </si>
  <si>
    <t>04015</t>
  </si>
  <si>
    <t>02345</t>
  </si>
  <si>
    <t>03912</t>
  </si>
  <si>
    <t>02048</t>
  </si>
  <si>
    <t>03930</t>
  </si>
  <si>
    <t>03869</t>
  </si>
  <si>
    <t>04027</t>
  </si>
  <si>
    <t>01181</t>
  </si>
  <si>
    <t>04149</t>
  </si>
  <si>
    <t>04148</t>
  </si>
  <si>
    <t>04125</t>
  </si>
  <si>
    <t>03538</t>
  </si>
  <si>
    <t>KINDER SAN FRANCISCO DE ASIS</t>
  </si>
  <si>
    <t>PREESCOLAR ABC</t>
  </si>
  <si>
    <t>CENTRO EDUCATIVO SAN AGUSTIN</t>
  </si>
  <si>
    <t>CENTRO EDUCATIVO SAN FRANCISCO DE ASIS</t>
  </si>
  <si>
    <t>CENTRO INFANTIL CARMEN LYRA</t>
  </si>
  <si>
    <t>CENTRO EDUCATIVO SANTA MARIA</t>
  </si>
  <si>
    <t>CENTRO DE APRENDIZAJE EDUCARTE</t>
  </si>
  <si>
    <t>SISTEMA EDUCATIVO WHITMAN</t>
  </si>
  <si>
    <t>CORPORACION EDUCATIVA SANTA MARIA</t>
  </si>
  <si>
    <t>EDUCATIONAL CENTER ABC</t>
  </si>
  <si>
    <t>CENTRO EDUCATIVO SAGRADA FAMILIA</t>
  </si>
  <si>
    <t>CENTRO EDUCATIVO EDUCARTE</t>
  </si>
  <si>
    <t>SISTEMA EDUCATIVO WHITMAN-PINARES-</t>
  </si>
  <si>
    <t>CENTRO EDUCATIVO CARMEN LYRA</t>
  </si>
  <si>
    <t>SISTEMA EDUCATIVO ALTAVISTA DEL CARMEN</t>
  </si>
  <si>
    <t>CENTRO EDUCATIVO LEON</t>
  </si>
  <si>
    <t>MUSIC GARDEN PRESCHOOL</t>
  </si>
  <si>
    <t>PAZ MONTESSORI</t>
  </si>
  <si>
    <t>GREDOS SAN DIEGO INTERNATIONAL SCHOOL</t>
  </si>
  <si>
    <t>GARABATOS INSTITUTO PREESCOLAR</t>
  </si>
  <si>
    <t>CENTRO EDUCATIVO BILINGÜE MENTES BRILLANTES</t>
  </si>
  <si>
    <t>CENTRO EDUCATIVO UCR-GUANACASTE</t>
  </si>
  <si>
    <t>CENTRO EDUCATIVO KID'S WORLD MONTESSORI</t>
  </si>
  <si>
    <t>CENTRO EDUCATIVO CRISTIANO MI GRAN OSITO</t>
  </si>
  <si>
    <t>HOMETWO MONTESSORI</t>
  </si>
  <si>
    <t>NELLY RODRIGUEZ FLORES</t>
  </si>
  <si>
    <t>100 SUR 300 ESTE DE MUSI</t>
  </si>
  <si>
    <t>centroeducativo@bethaba.ed.cr</t>
  </si>
  <si>
    <t>VALERIA ALVARADO HERNANDEZ</t>
  </si>
  <si>
    <t>LADDY RUIZ ARIAS</t>
  </si>
  <si>
    <t>AGNES CAMPOS SANCHUN</t>
  </si>
  <si>
    <t>dbarrantes@sandiego.ed.cr</t>
  </si>
  <si>
    <t>santa.rosa.school.p@gmail.com</t>
  </si>
  <si>
    <t>centroeducativo.santamaria@gmail.com</t>
  </si>
  <si>
    <t>WAINER ESPINOZA VALVERDE</t>
  </si>
  <si>
    <t>CONTIGUO A LAS CANCHAS SINTETICAS</t>
  </si>
  <si>
    <t>preescolar@caribbeanlimon.com</t>
  </si>
  <si>
    <t>RONALD ARROYO SOLANO</t>
  </si>
  <si>
    <t>cristianoreformadoescuela@gmail.com</t>
  </si>
  <si>
    <t>ANA CARMIÑA ROJAS VIQUEZ</t>
  </si>
  <si>
    <t>ASERRI, 500 NORTE DEL CEMENTERIO</t>
  </si>
  <si>
    <t>info@newwayschoolcr.com</t>
  </si>
  <si>
    <t>sgabrielson@mfschool.org</t>
  </si>
  <si>
    <t>centrosanangelo@gmail.com</t>
  </si>
  <si>
    <t>ANA M. RODRIGUEZ ALVAREZ</t>
  </si>
  <si>
    <t>mrodriguez@atlanticcollegecr.com</t>
  </si>
  <si>
    <t>centroeducativodivino@hotmail.com</t>
  </si>
  <si>
    <t>200 M E, 50 SUR DE LA UNIVERSIDAD NACIONAL</t>
  </si>
  <si>
    <t>info@educartecr.net</t>
  </si>
  <si>
    <t>escuelaearth@catie.ed.cr</t>
  </si>
  <si>
    <t>cplavillacreativa@hotmail.com</t>
  </si>
  <si>
    <t>DANIEL VARGAS BADILLA</t>
  </si>
  <si>
    <t>info@altavistapreschool.com</t>
  </si>
  <si>
    <t>info@centroeducativoleon.com</t>
  </si>
  <si>
    <t>300 M ESTE CRUCE RIO GRANDE</t>
  </si>
  <si>
    <t>ANA RUTH CENTENO CALVO</t>
  </si>
  <si>
    <t>info@musicgardenschool.com</t>
  </si>
  <si>
    <t>250 SUR DEL PLANTEL DEL MOPT</t>
  </si>
  <si>
    <t>ANA GABRIELA BREALEY GOMEZ</t>
  </si>
  <si>
    <t>IRENE CASTRO ABARCA</t>
  </si>
  <si>
    <t>400 M ESTE Y 150 M SUR FARMACIA FISCHEL</t>
  </si>
  <si>
    <t>GUACIMA ABAJO</t>
  </si>
  <si>
    <t>iscr@gsdeducacion.com</t>
  </si>
  <si>
    <t>ISABELLA DUARTE DORRONSORO</t>
  </si>
  <si>
    <t>kindergarabatos@gmail.com</t>
  </si>
  <si>
    <t>UBRANIZACION SAN CLARE</t>
  </si>
  <si>
    <t>SUGEILYN CORDERO CASTILLO</t>
  </si>
  <si>
    <t>mentesbrillantespreeschool@gmail.com</t>
  </si>
  <si>
    <t>DE LA CLINICA JERUSALEN 200 NORTE Y 100 ESTE</t>
  </si>
  <si>
    <t>100 OESTE DE CAPILLA SANTISIMA TRINIDAD</t>
  </si>
  <si>
    <t>1,5 KM NORTE DEL BNC</t>
  </si>
  <si>
    <t>KAREN CARTIN AGUERO</t>
  </si>
  <si>
    <t>INSTITUTO DE PSICOPEDAGOGIA INTEGRAL</t>
  </si>
  <si>
    <t>CENTRO EDUCATIVO SAN FRANCISCO DE ASIS-CARTAGO-</t>
  </si>
  <si>
    <t>04349</t>
  </si>
  <si>
    <t>04347</t>
  </si>
  <si>
    <t>04348</t>
  </si>
  <si>
    <t>03772</t>
  </si>
  <si>
    <t>04350</t>
  </si>
  <si>
    <t>04344</t>
  </si>
  <si>
    <t>(+)</t>
  </si>
  <si>
    <t>Aulas o lugar donde se imparten lecciones:</t>
  </si>
  <si>
    <t>Indique si la Institución cuenta con los siguientes servicios:</t>
  </si>
  <si>
    <t>Taller de Artes Industriales</t>
  </si>
  <si>
    <t>Otros Talleres</t>
  </si>
  <si>
    <t>Hidrante</t>
  </si>
  <si>
    <t>Servicios Sanitarios</t>
  </si>
  <si>
    <t>Para hombres</t>
  </si>
  <si>
    <t>Para mujeres</t>
  </si>
  <si>
    <t>Para ambos sexos</t>
  </si>
  <si>
    <t>Síndrome de Down</t>
  </si>
  <si>
    <t>Retraso Mental (Discapacidad Intelectual)</t>
  </si>
  <si>
    <t>Aulas (para impartir lecciones)</t>
  </si>
  <si>
    <t>1/  No incluir Síndrome de Down.</t>
  </si>
  <si>
    <t>Camión Cisterna</t>
  </si>
  <si>
    <t>Pileta lavamanos (Bebedero)</t>
  </si>
  <si>
    <t>Duchas</t>
  </si>
  <si>
    <t>Trastorno del Lenguaje</t>
  </si>
  <si>
    <t>03552</t>
  </si>
  <si>
    <t>03556</t>
  </si>
  <si>
    <t>RED CUIDO-CAMPO KENNEDY-SAN FRANCISCO DE ASIS</t>
  </si>
  <si>
    <t>RED CUIDO-CAMPO KENNEDY-RAYITO DE LUZ</t>
  </si>
  <si>
    <t>03619</t>
  </si>
  <si>
    <t>03620</t>
  </si>
  <si>
    <t>03669</t>
  </si>
  <si>
    <t>03672</t>
  </si>
  <si>
    <t>Mingitorios (Urinarios)</t>
  </si>
  <si>
    <t>Pérdida Auditiva</t>
  </si>
  <si>
    <t>El Centro Educativo tiene las adaptaciones necesarias en su infraestructura para que garantice la accesibilidad física de los estudiantes, personal y padres de familia, a todos los servicios ofrecidos, por ejemplo:  área administrativa, biblioteca, comedor, laboratorios?</t>
  </si>
  <si>
    <t>0395</t>
  </si>
  <si>
    <t>GUSTAVO AGÜERO BARRANTES</t>
  </si>
  <si>
    <t>MARIA MORA UREÑA</t>
  </si>
  <si>
    <t>BORDON LILAN</t>
  </si>
  <si>
    <t>NGÖBEGÜE</t>
  </si>
  <si>
    <t>2277</t>
  </si>
  <si>
    <t>3833</t>
  </si>
  <si>
    <t>LAS GARZAS</t>
  </si>
  <si>
    <t>0692</t>
  </si>
  <si>
    <t>ANICETO JIMENEZ BARBOZA</t>
  </si>
  <si>
    <t>3778</t>
  </si>
  <si>
    <t>1595</t>
  </si>
  <si>
    <t>2820</t>
  </si>
  <si>
    <t>2813</t>
  </si>
  <si>
    <t>4939</t>
  </si>
  <si>
    <t>02463</t>
  </si>
  <si>
    <t>NAVAJUELAR</t>
  </si>
  <si>
    <t>3877</t>
  </si>
  <si>
    <t>02477</t>
  </si>
  <si>
    <t>GUACALITO</t>
  </si>
  <si>
    <t>J.N. RENZO ZINGONE</t>
  </si>
  <si>
    <t>3607</t>
  </si>
  <si>
    <t>02617</t>
  </si>
  <si>
    <t>2177</t>
  </si>
  <si>
    <t>EL MUELLE</t>
  </si>
  <si>
    <t>2858</t>
  </si>
  <si>
    <t>3775</t>
  </si>
  <si>
    <t>FINCA MONA</t>
  </si>
  <si>
    <t>0727</t>
  </si>
  <si>
    <t>5646</t>
  </si>
  <si>
    <t>02868</t>
  </si>
  <si>
    <t>SECTOR BARRANTES</t>
  </si>
  <si>
    <t>3588</t>
  </si>
  <si>
    <t>02987</t>
  </si>
  <si>
    <t>GUARANI</t>
  </si>
  <si>
    <t>2674</t>
  </si>
  <si>
    <t>1587</t>
  </si>
  <si>
    <t>MRÜSARA</t>
  </si>
  <si>
    <t>1772</t>
  </si>
  <si>
    <t>03769</t>
  </si>
  <si>
    <t>SANTA JUANA</t>
  </si>
  <si>
    <t>1746</t>
  </si>
  <si>
    <t>1761</t>
  </si>
  <si>
    <t>03771</t>
  </si>
  <si>
    <t>0487</t>
  </si>
  <si>
    <t>BIJAGUAL NORTE</t>
  </si>
  <si>
    <t>6556</t>
  </si>
  <si>
    <t>2701</t>
  </si>
  <si>
    <t>LA ABUELA</t>
  </si>
  <si>
    <t>0898</t>
  </si>
  <si>
    <t>03776</t>
  </si>
  <si>
    <t>0774</t>
  </si>
  <si>
    <t>03777</t>
  </si>
  <si>
    <t>0757</t>
  </si>
  <si>
    <t>03778</t>
  </si>
  <si>
    <t>0606</t>
  </si>
  <si>
    <t>03781</t>
  </si>
  <si>
    <t>COLONIA GAMALOTILLO</t>
  </si>
  <si>
    <t>0720</t>
  </si>
  <si>
    <t>BAJO BURGOS</t>
  </si>
  <si>
    <t>0738</t>
  </si>
  <si>
    <t>EL TIRRA</t>
  </si>
  <si>
    <t>1029</t>
  </si>
  <si>
    <t>0986</t>
  </si>
  <si>
    <t>BAJO LAS BRISAS</t>
  </si>
  <si>
    <t>1067</t>
  </si>
  <si>
    <t>1079</t>
  </si>
  <si>
    <t>0881</t>
  </si>
  <si>
    <t>0829</t>
  </si>
  <si>
    <t>0758</t>
  </si>
  <si>
    <t>BAJO DE LAS BONITAS</t>
  </si>
  <si>
    <t>3676</t>
  </si>
  <si>
    <t>03796</t>
  </si>
  <si>
    <t>3652</t>
  </si>
  <si>
    <t>2946</t>
  </si>
  <si>
    <t>BALSAR</t>
  </si>
  <si>
    <t>1043</t>
  </si>
  <si>
    <t>03800</t>
  </si>
  <si>
    <t>CLAVERA</t>
  </si>
  <si>
    <t>0855</t>
  </si>
  <si>
    <t>03801</t>
  </si>
  <si>
    <t>0944</t>
  </si>
  <si>
    <t>6665</t>
  </si>
  <si>
    <t>0588</t>
  </si>
  <si>
    <t>LA PACAYA</t>
  </si>
  <si>
    <t>0874</t>
  </si>
  <si>
    <t>03809</t>
  </si>
  <si>
    <t>3858</t>
  </si>
  <si>
    <t>3897</t>
  </si>
  <si>
    <t>1598</t>
  </si>
  <si>
    <t>03815</t>
  </si>
  <si>
    <t>1464</t>
  </si>
  <si>
    <t>1447</t>
  </si>
  <si>
    <t>EL BURIO</t>
  </si>
  <si>
    <t>1461</t>
  </si>
  <si>
    <t>03818</t>
  </si>
  <si>
    <t>3822</t>
  </si>
  <si>
    <t>CAÑO RITO</t>
  </si>
  <si>
    <t>3884</t>
  </si>
  <si>
    <t>CAMPO VERDE</t>
  </si>
  <si>
    <t>3890</t>
  </si>
  <si>
    <t>2318</t>
  </si>
  <si>
    <t>SAN PEDRO DE MOGOTE</t>
  </si>
  <si>
    <t>5033</t>
  </si>
  <si>
    <t>NUEVO SANTO DOMINGO</t>
  </si>
  <si>
    <t>3444</t>
  </si>
  <si>
    <t>MATA DE LIMON</t>
  </si>
  <si>
    <t>5322</t>
  </si>
  <si>
    <t>EL GUAPOTE</t>
  </si>
  <si>
    <t>2517</t>
  </si>
  <si>
    <t>2551</t>
  </si>
  <si>
    <t>1482</t>
  </si>
  <si>
    <t>1478</t>
  </si>
  <si>
    <t>CHAMBACU</t>
  </si>
  <si>
    <t>1481</t>
  </si>
  <si>
    <t>03835</t>
  </si>
  <si>
    <t>1720</t>
  </si>
  <si>
    <t>03836</t>
  </si>
  <si>
    <t>SAN HUMBERTO</t>
  </si>
  <si>
    <t>1418</t>
  </si>
  <si>
    <t>SANTA ESPERANZA</t>
  </si>
  <si>
    <t>1692</t>
  </si>
  <si>
    <t>03838</t>
  </si>
  <si>
    <t>I.D.A. LAS PARCELAS</t>
  </si>
  <si>
    <t>5325</t>
  </si>
  <si>
    <t>OROCU</t>
  </si>
  <si>
    <t>3704</t>
  </si>
  <si>
    <t>3767</t>
  </si>
  <si>
    <t>03841</t>
  </si>
  <si>
    <t>3791</t>
  </si>
  <si>
    <t>03843</t>
  </si>
  <si>
    <t>EL NEGRO</t>
  </si>
  <si>
    <t>3730</t>
  </si>
  <si>
    <t>03844</t>
  </si>
  <si>
    <t>EL PASITO</t>
  </si>
  <si>
    <t>6026</t>
  </si>
  <si>
    <t>03845</t>
  </si>
  <si>
    <t>COLINAS DEL ESTE</t>
  </si>
  <si>
    <t>1350</t>
  </si>
  <si>
    <t>RINCON DE MORA</t>
  </si>
  <si>
    <t>1286</t>
  </si>
  <si>
    <t>03848</t>
  </si>
  <si>
    <t>EL SALVADOR</t>
  </si>
  <si>
    <t>03849</t>
  </si>
  <si>
    <t>03851</t>
  </si>
  <si>
    <t>1925</t>
  </si>
  <si>
    <t>03853</t>
  </si>
  <si>
    <t>1762</t>
  </si>
  <si>
    <t>ARGENTINA GONGORA DE ROBERT</t>
  </si>
  <si>
    <t>2008</t>
  </si>
  <si>
    <t>03858</t>
  </si>
  <si>
    <t>YOLANDA</t>
  </si>
  <si>
    <t>03859</t>
  </si>
  <si>
    <t>1968</t>
  </si>
  <si>
    <t>BONILLA</t>
  </si>
  <si>
    <t>6402</t>
  </si>
  <si>
    <t>JUITÖ</t>
  </si>
  <si>
    <t>5824</t>
  </si>
  <si>
    <t>DÖRBATA</t>
  </si>
  <si>
    <t>2011</t>
  </si>
  <si>
    <t>1619</t>
  </si>
  <si>
    <t>03867</t>
  </si>
  <si>
    <t>5699</t>
  </si>
  <si>
    <t>TKANYÄKÄ</t>
  </si>
  <si>
    <t>2041</t>
  </si>
  <si>
    <t>0716</t>
  </si>
  <si>
    <t>03873</t>
  </si>
  <si>
    <t>3779</t>
  </si>
  <si>
    <t>03874</t>
  </si>
  <si>
    <t>SARDINAL SUR</t>
  </si>
  <si>
    <t>2779</t>
  </si>
  <si>
    <t>03877</t>
  </si>
  <si>
    <t>3254</t>
  </si>
  <si>
    <t>2908</t>
  </si>
  <si>
    <t>2537</t>
  </si>
  <si>
    <t>1514</t>
  </si>
  <si>
    <t>EL COMBATE</t>
  </si>
  <si>
    <t>0969</t>
  </si>
  <si>
    <t>03885</t>
  </si>
  <si>
    <t>03886</t>
  </si>
  <si>
    <t>PUNTO DE MIRA</t>
  </si>
  <si>
    <t>0799</t>
  </si>
  <si>
    <t>03887</t>
  </si>
  <si>
    <t>CANAAN</t>
  </si>
  <si>
    <t>0756</t>
  </si>
  <si>
    <t>TALARI</t>
  </si>
  <si>
    <t>0735</t>
  </si>
  <si>
    <t>1454</t>
  </si>
  <si>
    <t>03892</t>
  </si>
  <si>
    <t>2340</t>
  </si>
  <si>
    <t>ALTOS DEL SOCORRO</t>
  </si>
  <si>
    <t>2071</t>
  </si>
  <si>
    <t>03895</t>
  </si>
  <si>
    <t>2107</t>
  </si>
  <si>
    <t>REMOLINITOS</t>
  </si>
  <si>
    <t>4979</t>
  </si>
  <si>
    <t>5813</t>
  </si>
  <si>
    <t>2633</t>
  </si>
  <si>
    <t>2660</t>
  </si>
  <si>
    <t>RANCHITOS</t>
  </si>
  <si>
    <t>0917</t>
  </si>
  <si>
    <t>03902</t>
  </si>
  <si>
    <t>BAJO DE VERAGUA</t>
  </si>
  <si>
    <t>3097</t>
  </si>
  <si>
    <t>03903</t>
  </si>
  <si>
    <t>LOS ANGELES DE DRAKE</t>
  </si>
  <si>
    <t>03905</t>
  </si>
  <si>
    <t>3313</t>
  </si>
  <si>
    <t>LA CATALINA</t>
  </si>
  <si>
    <t>3547</t>
  </si>
  <si>
    <t>3328</t>
  </si>
  <si>
    <t>SEIS AMIGOS</t>
  </si>
  <si>
    <t>3334</t>
  </si>
  <si>
    <t>03913</t>
  </si>
  <si>
    <t>PALESTINA DE ZENT</t>
  </si>
  <si>
    <t>5025</t>
  </si>
  <si>
    <t>03914</t>
  </si>
  <si>
    <t>SAN CRISTOBAL Y NEVIS</t>
  </si>
  <si>
    <t>2191</t>
  </si>
  <si>
    <t>2097</t>
  </si>
  <si>
    <t>03924</t>
  </si>
  <si>
    <t>SONORA</t>
  </si>
  <si>
    <t>3757</t>
  </si>
  <si>
    <t>03926</t>
  </si>
  <si>
    <t>PIRRIS</t>
  </si>
  <si>
    <t>MARIA DEL C. DURAN CALVO</t>
  </si>
  <si>
    <t>sofial.portillo.pleitez@mep.go.cr</t>
  </si>
  <si>
    <t>COSTADO NORTE DE TORRE MERCEDES, PASEO COLON</t>
  </si>
  <si>
    <t>esc.naciones.unidas@mep.go.cr</t>
  </si>
  <si>
    <t>CONTIGUO AL PLANTEL DEL ICE DE COLIMA TIBAS</t>
  </si>
  <si>
    <t>KAREN OVIEDO VARGAS</t>
  </si>
  <si>
    <t>MARGARITA ARIAS GARRO</t>
  </si>
  <si>
    <t>esc.excelencialafila@mep.go.cr</t>
  </si>
  <si>
    <t>esc.granadillanorte@mep.go.cr</t>
  </si>
  <si>
    <t>esc.dariofloreshernandez@mep.go.cr</t>
  </si>
  <si>
    <t>FRENTE A ENTRADA PRINCIPAL DE BARRIO EL PRADO</t>
  </si>
  <si>
    <t>esc.villaligia@mep.go.cr</t>
  </si>
  <si>
    <t>50 SUR Y 50 ESTE DEL RESTAURANTE CHUBASCOS</t>
  </si>
  <si>
    <t>esc.elroble.alajuela@mep.go.cr</t>
  </si>
  <si>
    <t>esc.jesusocanarojas@mep.go.cr</t>
  </si>
  <si>
    <t>225 NORTE DEL BANCO NACIONAL DE COSTA RICA</t>
  </si>
  <si>
    <t>300 M DE LA ENTRADA AL BARRIO CORAZON MARIA</t>
  </si>
  <si>
    <t>jn.primovargasvalverde@mep.go.cr</t>
  </si>
  <si>
    <t>esc.atigra.sancarlos@mep.go.cr</t>
  </si>
  <si>
    <t>GUISELLE CERDAS QUESADA</t>
  </si>
  <si>
    <t>ESTEBAN MARIN MADRIGAL</t>
  </si>
  <si>
    <t>ANA IRIS ARIAS ARRIETA</t>
  </si>
  <si>
    <t>ANA VIRGINIA BRENES GONZALEZ</t>
  </si>
  <si>
    <t>ABELARDO CALDERON PICADO</t>
  </si>
  <si>
    <t>esc.llorentedeflores@mep.go.cr</t>
  </si>
  <si>
    <t>esc.mixtadesiquiares@mep.go.cr</t>
  </si>
  <si>
    <t>jn.josefinalopezbonilla@mep.go.cr</t>
  </si>
  <si>
    <t>esc.cartagena@mep.go.cr</t>
  </si>
  <si>
    <t>esc.deexcelenciaelcoco@mep.go.cr</t>
  </si>
  <si>
    <t>esc.josemariacalderon@mep.go.cr</t>
  </si>
  <si>
    <t>esc.floraguevara.barahona@mep.go.cr</t>
  </si>
  <si>
    <t>esc.santaelenamonteverde@mep.go.cr</t>
  </si>
  <si>
    <t>esc.margaritarojaszuniga@mep.go.cr</t>
  </si>
  <si>
    <t>esc.lacolina.limon@mep.go.cr</t>
  </si>
  <si>
    <t>esc.tecnicashiroles@mep.go.cr</t>
  </si>
  <si>
    <t>esc.fincamargarita@mep.go.cr</t>
  </si>
  <si>
    <t>jn.centraldeguapiles@mep.go.cr</t>
  </si>
  <si>
    <t>esc.jimenez@mep.go.cr</t>
  </si>
  <si>
    <t>YAMILETH QUIROS VALVERDE</t>
  </si>
  <si>
    <t>500 NORTE DE SERVICENTRO CHAMU</t>
  </si>
  <si>
    <t>MARJORIE RODRIGUEZ CARRANZA</t>
  </si>
  <si>
    <t>esc.laperlapacuarito@mep.go.cr</t>
  </si>
  <si>
    <t>esc.robertolopezvarela@mep.go.cr</t>
  </si>
  <si>
    <t>upe.drrafaelcalderonguardia@mep.go.cr</t>
  </si>
  <si>
    <t>esc.nazariovalverdejimenez@mep.go.cr</t>
  </si>
  <si>
    <t>jn.benitosaenzyrreyez@mep.go.cr</t>
  </si>
  <si>
    <t>esc.lacueva@mep.go.cr</t>
  </si>
  <si>
    <t>esc.beverly@mep.go.cr</t>
  </si>
  <si>
    <t>FRENTE AL SALON DEL REINO LOS TESTIGOS JEHOVA</t>
  </si>
  <si>
    <t>MAYLIN ARCE BARRANTES</t>
  </si>
  <si>
    <t>esc.villadelmar2@mep.go.cr</t>
  </si>
  <si>
    <t>ESTRELLA AGUILAR RUBI</t>
  </si>
  <si>
    <t>KARLA ISABEL SEGURA BOLAÑOS</t>
  </si>
  <si>
    <t>JUAN DIEGO VIQUEZ SALAZAR</t>
  </si>
  <si>
    <t>esc.josesalazarzuniga@mep.go.cr</t>
  </si>
  <si>
    <t>VILMA JONES SOUTT</t>
  </si>
  <si>
    <t>esc.castilla@mep.go.cr</t>
  </si>
  <si>
    <t>esc.moin@mep.go.cr</t>
  </si>
  <si>
    <t>esc.josefranciscoperez@mep.go.cr</t>
  </si>
  <si>
    <t>NOHILE COTO MATA</t>
  </si>
  <si>
    <t>MARLYN BADILLA ZAMORA</t>
  </si>
  <si>
    <t>esc.juliafernandezcortes@mep.go.cr</t>
  </si>
  <si>
    <t>esc.fincaocho@mep.go.cr</t>
  </si>
  <si>
    <t>KAREN PINEDA UBAU</t>
  </si>
  <si>
    <t>esc.arnulfoariasmadri@mep.go.cr</t>
  </si>
  <si>
    <t>YERLYN LARA ALEMAN</t>
  </si>
  <si>
    <t>ROSALIA MITCHELL MILLER</t>
  </si>
  <si>
    <t>ANA DESIDERIA ALFARO VARGAS</t>
  </si>
  <si>
    <t>esc.lacelia@mep.go.cr</t>
  </si>
  <si>
    <t>esc.domingovargasaguilar@mep.go.cr</t>
  </si>
  <si>
    <t>MELVIN SEGURA ALMENGOR</t>
  </si>
  <si>
    <t>FRENTE PLAZA DE FUTBOL RANCHO CHILAMATE</t>
  </si>
  <si>
    <t>esc.rionaranjo@mep.go.cr</t>
  </si>
  <si>
    <t>GUSTAVO GUTIERREZ GOMEZ</t>
  </si>
  <si>
    <t>esc.omardengoguerrero.nicoya@mep.go.cr</t>
  </si>
  <si>
    <t>SHEIRIS BRENES NAVARRO</t>
  </si>
  <si>
    <t>ESTEBAN CENTENO ADAMS</t>
  </si>
  <si>
    <t>MARIA ESTHER ARAYA CASTILLO</t>
  </si>
  <si>
    <t>FRANCIS AGUILAR RODRIGUEZ</t>
  </si>
  <si>
    <t>SIDEY BADILLA PEREZ</t>
  </si>
  <si>
    <t>esc.sanjoaquindesanvito@mep.go.cr</t>
  </si>
  <si>
    <t>OMAR ZAPATA ARCIA</t>
  </si>
  <si>
    <t>CONTIGUO AL SALON COMUNAL DE CANDELARITA</t>
  </si>
  <si>
    <t>ROCIO CASTILLO LEON</t>
  </si>
  <si>
    <t>esc.ottohubbe@mep.go.cr</t>
  </si>
  <si>
    <t>esc.laspavasdeupala@mep.go.cr</t>
  </si>
  <si>
    <t>JUAN RAFAEL ORTIZ MAIRENA</t>
  </si>
  <si>
    <t>esc.marioaguerogonzalez@mep.go.cr</t>
  </si>
  <si>
    <t>EDUVIGES MARIN ALVARADO</t>
  </si>
  <si>
    <t>GABRIELA HERRERA GONZALEZ</t>
  </si>
  <si>
    <t>esc.santaeduvigeshorquetas@mep.go.cr</t>
  </si>
  <si>
    <t>esc.nuevavirginia@mep.go.cr</t>
  </si>
  <si>
    <t>RANDALL ESPINOZA CHACON</t>
  </si>
  <si>
    <t>ELIZABETH MADRIGAL MEZA</t>
  </si>
  <si>
    <t>ANA PATRICIA QUIROS NAVARRO</t>
  </si>
  <si>
    <t>ROCIO BONILLA PORTUGUEZ</t>
  </si>
  <si>
    <t>esc.cariblanco@mep.go.cr</t>
  </si>
  <si>
    <t>KARLA COTO CHACON</t>
  </si>
  <si>
    <t>FREDDY GUSTAVO CARRILLO CHACON</t>
  </si>
  <si>
    <t>esc.barradeparismina@mep.go.cr</t>
  </si>
  <si>
    <t>esc.elprogreso.limon@mep.go.cr</t>
  </si>
  <si>
    <t>MARLENY SOTO OCAMPO</t>
  </si>
  <si>
    <t>esc.corobici@mep.go.cr</t>
  </si>
  <si>
    <t>LEIDY ARGUEDAS ROJAS</t>
  </si>
  <si>
    <t>CARLOS EDUARDO GONZALEZ SALAS</t>
  </si>
  <si>
    <t>esc.playonsur@mep.go.cr</t>
  </si>
  <si>
    <t>CINTHIA KARINA URBINA GUZMAN</t>
  </si>
  <si>
    <t>KENIA BADILLA MARTINEZ</t>
  </si>
  <si>
    <t>esc.elalamo@mep.go.cr</t>
  </si>
  <si>
    <t>FLOR BERMUDEZ JIMENEZ</t>
  </si>
  <si>
    <t>esc.launion.guapiles@mep.go.cr</t>
  </si>
  <si>
    <t>SILVIA INES CASTRO LIZANO</t>
  </si>
  <si>
    <t>GABRIELA RODRIGUEZ CASTILLO</t>
  </si>
  <si>
    <t>ROSIBEL LOPEZ BLANDON</t>
  </si>
  <si>
    <t>esc.copalchilacruz@mep.go.cr</t>
  </si>
  <si>
    <t>DE LA CRUZ 14 KM NORTE</t>
  </si>
  <si>
    <t>LIZETH MONGE QUIROS</t>
  </si>
  <si>
    <t>EL GUAYACAN</t>
  </si>
  <si>
    <t>esc.elnogal@mep.go.cr</t>
  </si>
  <si>
    <t>esc.llanobonito@mep.go.cr</t>
  </si>
  <si>
    <t>WAGNER GOMEZ ARAYA</t>
  </si>
  <si>
    <t>esc.shamba@mep.go.cr</t>
  </si>
  <si>
    <t>esc.chirogres@mep.go.cr</t>
  </si>
  <si>
    <t>esc.bellavistaboruca@mep.go.cr</t>
  </si>
  <si>
    <t>esc.sanrafaeldepandora@mep.go.cr</t>
  </si>
  <si>
    <t>200 ESTE DE LA IGLESIA CATOLICA DE BOLIVIA</t>
  </si>
  <si>
    <t>EVELYN PADILLA SANCHEZ</t>
  </si>
  <si>
    <t>FEDERICO MORA GONZALEZ</t>
  </si>
  <si>
    <t>esc.veracruzcanonegro@mep.go.cr</t>
  </si>
  <si>
    <t>esc.bellavista.limon@mep.go.cr</t>
  </si>
  <si>
    <t>esc.veintiseismillas@mep.go.cr</t>
  </si>
  <si>
    <t>esc.elpalmarpitahaya@mep.go.cr</t>
  </si>
  <si>
    <t>esc.lapalmadecorredores@mep.go.cr</t>
  </si>
  <si>
    <t>LAURA ESPELETA MORA</t>
  </si>
  <si>
    <t>CANTA GALLO</t>
  </si>
  <si>
    <t>esc.20demarzo1856@mep.go.cr</t>
  </si>
  <si>
    <t>ZAIDA RODRIGUEZ MORA</t>
  </si>
  <si>
    <t>esc.lasesperanzas@mep.go.cr</t>
  </si>
  <si>
    <t>RONY PORRAS MEJIAS</t>
  </si>
  <si>
    <t>esc.cristorey@mep.go.cr</t>
  </si>
  <si>
    <t>marvin.mayorga.acosta@mep.go.cr</t>
  </si>
  <si>
    <t>ADRIAN MONGE CALVO</t>
  </si>
  <si>
    <t>HELEN SANCHEZ MENDEZ</t>
  </si>
  <si>
    <t>esc.elbosque.limon@mep.go.cr</t>
  </si>
  <si>
    <t>esc.sanfrancisco.puriscal@mep.go.cr</t>
  </si>
  <si>
    <t>esc.vistademar.puriscal@mep.go.cr</t>
  </si>
  <si>
    <t>CLARA INES MORA MIRANDA</t>
  </si>
  <si>
    <t>NIDYA CERDAS ROMERO</t>
  </si>
  <si>
    <t>100 M OESTE DE IGLESIA SAN MARTIN</t>
  </si>
  <si>
    <t>DULEY JOSE MEJIA SEQUEIRA</t>
  </si>
  <si>
    <t>esc.sanjosebuenavista@mep.go.cr</t>
  </si>
  <si>
    <t>ROGER MARTINEZ FLORES</t>
  </si>
  <si>
    <t>7 KM ESTE DE LA IGLESIA CATOLICA LOS ANGELES</t>
  </si>
  <si>
    <t>esc.joaquinmorasibaja@mep.go.cr</t>
  </si>
  <si>
    <t>esc.lajulietakm35@mep.go.cr</t>
  </si>
  <si>
    <t>HELLEN RAMOS PAGUAGA</t>
  </si>
  <si>
    <t>ANABEL TREJOS CEDEÑO</t>
  </si>
  <si>
    <t>DE LA SUBESTACION DEL ICE 3 KM AL NORTE</t>
  </si>
  <si>
    <t>SALITRALES</t>
  </si>
  <si>
    <t>esc.anicetojimenezbarboza@mep.go.cr</t>
  </si>
  <si>
    <t>esc.matambuguito@mep.go.cr</t>
  </si>
  <si>
    <t>LISBETH MEDINA CASTILLO</t>
  </si>
  <si>
    <t>DAMARIS SOLORZANO SOLORZANO</t>
  </si>
  <si>
    <t>esc.lasarmenias@mep.go.cr</t>
  </si>
  <si>
    <t>esc.monterrey.puriscal@mep.go.cr</t>
  </si>
  <si>
    <t>esc.asentamientochirripo@mep.go.cr</t>
  </si>
  <si>
    <t>SURUBRES</t>
  </si>
  <si>
    <t>INGRID RODRIGUEZ QUINTANILLA</t>
  </si>
  <si>
    <t>LUIS MIGUEL VARGAS ARIAS</t>
  </si>
  <si>
    <t>ALEXANDER ARGUEDAS GARCIA</t>
  </si>
  <si>
    <t>MAQUENGAL</t>
  </si>
  <si>
    <t>esc.laguna.puntarenas@mep.go.cr</t>
  </si>
  <si>
    <t>JENNY LOPEZ CORTES</t>
  </si>
  <si>
    <t>KARINA CHAVES RETANA</t>
  </si>
  <si>
    <t>esc.katsi@mep.go.cr</t>
  </si>
  <si>
    <t>esc.sabalobuenosaires@mep.go.cr</t>
  </si>
  <si>
    <t>esc.palmital.puntarenas@mep.go.cr</t>
  </si>
  <si>
    <t>KARLA VANESSA MONTOYA MARIN</t>
  </si>
  <si>
    <t>esc.losaltos@mep.go.cr</t>
  </si>
  <si>
    <t>esc.josejoaquinmoraporras@mep.go.cr</t>
  </si>
  <si>
    <t>esc.laguariaguacimal@mep.go.cr</t>
  </si>
  <si>
    <t>300 M OESTE DEL CEMENTERIO LA GUARIA</t>
  </si>
  <si>
    <t>YENDRI TATIANA CASTRO MURILLO</t>
  </si>
  <si>
    <t>DIAGONAL AL COSTADO NORTE DEL SALON COMUNAL</t>
  </si>
  <si>
    <t>esc.navajuelar@mep.go.cr</t>
  </si>
  <si>
    <t>75 M NOROESTE DE LA ESCUELA NAVAJUELAR</t>
  </si>
  <si>
    <t>esc.biolley@mep.go.cr</t>
  </si>
  <si>
    <t>EL GUACALITO</t>
  </si>
  <si>
    <t>KARIELA CUBERO DIAZ</t>
  </si>
  <si>
    <t>esc.guacalito@mep.go.cr</t>
  </si>
  <si>
    <t>esc.calveri@mep.go.cr</t>
  </si>
  <si>
    <t>SONIA MORAGA MORAGA</t>
  </si>
  <si>
    <t>JULIETH AGUILAR CHAVES</t>
  </si>
  <si>
    <t>ANDREINA GARCIA CHARPENTIER</t>
  </si>
  <si>
    <t>SAN RAFAEL CARIARI</t>
  </si>
  <si>
    <t>esc.sanrafaellarita@mep.go.cr</t>
  </si>
  <si>
    <t>FRENTE IGLESIA CATOLICA</t>
  </si>
  <si>
    <t>esc.elbalastre@mep.go.cr</t>
  </si>
  <si>
    <t>LIZETH CARVAJAL RUSSELL</t>
  </si>
  <si>
    <t>NYDIA MARIA MOYA HERRERA</t>
  </si>
  <si>
    <t>ERIKA ELIZONDO CANTILLO</t>
  </si>
  <si>
    <t>MAYELA MAIRENA CRUZ</t>
  </si>
  <si>
    <t>JHON PIERRE ALFARO VALVERDE</t>
  </si>
  <si>
    <t>esc.elmuelle@mep.go.cr</t>
  </si>
  <si>
    <t>3 KM NORTE DEL BANCO NACIONAL</t>
  </si>
  <si>
    <t>esc.guardianesdelapiedra@mep.go.cr</t>
  </si>
  <si>
    <t>esc.sanjuanchiquito.puntarenas@mep.go.cr</t>
  </si>
  <si>
    <t>esc.sanbuenaventura@mep.go.cr</t>
  </si>
  <si>
    <t>COSTADO NOROESTE DEL TEMPLO CATOLICO</t>
  </si>
  <si>
    <t>esc.fincamona@mep.go.cr</t>
  </si>
  <si>
    <t>esc.elcarmenparrita@mep.go.cr</t>
  </si>
  <si>
    <t>esc.sandbox@mep.go.cr</t>
  </si>
  <si>
    <t>SHIRLEY RODRIGUEZ SOLIS</t>
  </si>
  <si>
    <t>esc.pizotillo@mep.go.cr</t>
  </si>
  <si>
    <t>esc.santodomingobijagua@mep.go.cr</t>
  </si>
  <si>
    <t>esc.sangabrielyolillal@mep.go.cr</t>
  </si>
  <si>
    <t>LISBETH ARCE GRIJALBA</t>
  </si>
  <si>
    <t>esc.lagunalalegua@mep.go.cr</t>
  </si>
  <si>
    <t>esc.maizdelosboruca@mep.go.cr</t>
  </si>
  <si>
    <t>esc.elachiotepuertoviejo@mep.go.cr</t>
  </si>
  <si>
    <t>esc.losangeles.puriscal@mep.go.cr</t>
  </si>
  <si>
    <t>WALTER VARGAS ARIAS</t>
  </si>
  <si>
    <t>JORGE ISAAC BARRIENTOS RIVERA</t>
  </si>
  <si>
    <t>esc.losangelesplatanares@mep.go.cr</t>
  </si>
  <si>
    <t>esc.lucasbricenofonseca@mep.go.cr</t>
  </si>
  <si>
    <t>esc.lajoya@mep.go.cr</t>
  </si>
  <si>
    <t>ELKY MARIA CAMARENO LACAYO</t>
  </si>
  <si>
    <t>YERANIA MUÑOZ SAMUDIO</t>
  </si>
  <si>
    <t>100 NORTE DEL PUESTO DE SALUD</t>
  </si>
  <si>
    <t>RUTH RODRIGUEZ VALVERDE</t>
  </si>
  <si>
    <t>esc.guayabito@mep.go.cr</t>
  </si>
  <si>
    <t>esc.sectorbarrantes@mep.go.cr</t>
  </si>
  <si>
    <t>2 KM ESTE Y 200 M NORTE, IGLESIA CATOLICA</t>
  </si>
  <si>
    <t>esc.rupertozunigasancho@mep.go.cr</t>
  </si>
  <si>
    <t>esc.elprogreso.occidente@mep.go.cr</t>
  </si>
  <si>
    <t>esc.ujarras@mep.go.cr</t>
  </si>
  <si>
    <t>esc.fincapocares@mep.go.cr</t>
  </si>
  <si>
    <t>MANUEL RODRIGUEZ SALMERON</t>
  </si>
  <si>
    <t>esc.eleden@mep.go.cr</t>
  </si>
  <si>
    <t>SHIRLENE MAYELA QUIROS PAVON</t>
  </si>
  <si>
    <t>esc.bajosdelvirilla@mep.go.cr</t>
  </si>
  <si>
    <t>OSCAR JIMENEZ GARRO</t>
  </si>
  <si>
    <t>ALEJANDRA ROJAS BARRANTES</t>
  </si>
  <si>
    <t>esc.labonga@mep.go.cr</t>
  </si>
  <si>
    <t>WILSON MENA CORDERO</t>
  </si>
  <si>
    <t>JOSE MIGUEL JIMENEZ PORTUGUEZ</t>
  </si>
  <si>
    <t>esc.guarani@mep.go.cr</t>
  </si>
  <si>
    <t>esc.lasbrisasdeveragua@mep.go.cr</t>
  </si>
  <si>
    <t>esc.bellavista.valleestrella@mep.go.cr</t>
  </si>
  <si>
    <t>esc.chinakicha.sula@mep.go.cr</t>
  </si>
  <si>
    <t>esc.lasorquideas@mep.go.cr</t>
  </si>
  <si>
    <t>KATTIA VELASQUEZ VARGAS</t>
  </si>
  <si>
    <t>esc.sabalitotilaran@mep.go.cr</t>
  </si>
  <si>
    <t>3 KM NORESTE DEL CRUCE A TIERRAS MORENAS</t>
  </si>
  <si>
    <t>esc.bellavista.coto@mep.go.cr</t>
  </si>
  <si>
    <t>esc.idalindosol@mep.go.cr</t>
  </si>
  <si>
    <t>LA ESPERANZA, FRENTE A LA PLAZA DEPORTIVA</t>
  </si>
  <si>
    <t>esc.sancristobalpocosol@mep.go.cr</t>
  </si>
  <si>
    <t>COSTADO SUR DE LA PLAZA DE DEPORTES COMUNAL</t>
  </si>
  <si>
    <t>CAROL ROXANA CALVO QUIROS</t>
  </si>
  <si>
    <t>esc.santarosaabajo@mep.go.cr</t>
  </si>
  <si>
    <t>esc.idaelpalmar@mep.go.cr</t>
  </si>
  <si>
    <t>COSTADO SURESTE DEL PARQUE LA LIBERTAD</t>
  </si>
  <si>
    <t>SONIA ELENA ALVAREZ CASTRO</t>
  </si>
  <si>
    <t>esc.lasbrisasdetoroamarillo@mep.go.cr</t>
  </si>
  <si>
    <t>esc.luisgamboaaraya@mep.go.cr</t>
  </si>
  <si>
    <t>ANDREA AZOFEIFA MURILLO</t>
  </si>
  <si>
    <t>MARIA CHINCHILLA CASTRO</t>
  </si>
  <si>
    <t>esc.altosdesanantonio@mep.go.cr</t>
  </si>
  <si>
    <t>esc.soki@mep.go.cr</t>
  </si>
  <si>
    <t>WILLIAM MORALES VARGAS</t>
  </si>
  <si>
    <t>esc.jamaritawa@mep.go.cr</t>
  </si>
  <si>
    <t>esc.laislita@mep.go.cr</t>
  </si>
  <si>
    <t>esc.elgaspar@mep.go.cr</t>
  </si>
  <si>
    <t>esc.bocadelaceiba@mep.go.cr</t>
  </si>
  <si>
    <t>CARLOS LUIS ESQUIVEL ESPINOZA</t>
  </si>
  <si>
    <t>YESENIA SEGURA ARROYO</t>
  </si>
  <si>
    <t>esc.villaroma@mep.go.cr</t>
  </si>
  <si>
    <t>esc.sibuju@mep.go.cr</t>
  </si>
  <si>
    <t>DEL PUENTE RIO LAGARTO 1 KM HACIA MONTEVERDE</t>
  </si>
  <si>
    <t>KAROL MARTINEZ MORA</t>
  </si>
  <si>
    <t>LUCAS GARCIA AGUILAR</t>
  </si>
  <si>
    <t>JENNIFER HERNANDEZ MARTINEZ</t>
  </si>
  <si>
    <t>jennifer.hernandez.martinez@mep.go.cr</t>
  </si>
  <si>
    <t>ADRIANA CALDERON CAMPOS</t>
  </si>
  <si>
    <t>esc.chimurria.sarapiqui@mep.go.cr</t>
  </si>
  <si>
    <t>esc.paloseco@mep.go.cr</t>
  </si>
  <si>
    <t>EVELYN LOPEZ BARRANTES</t>
  </si>
  <si>
    <t>CONTIGUO A LA PLAZA DE DEPORTES DE LA CELINA</t>
  </si>
  <si>
    <t>MAYRA AGUERO FALLAS</t>
  </si>
  <si>
    <t>esc.buenavista01@mep.go.cr</t>
  </si>
  <si>
    <t>WALTER MEJIAS ALVAREZ</t>
  </si>
  <si>
    <t>esc.patastillo@mep.go.cr</t>
  </si>
  <si>
    <t>esc.blujurinak@mep.go.cr</t>
  </si>
  <si>
    <t>GERALD JOSE VILLANUEVA VARGAS</t>
  </si>
  <si>
    <t>esc.yoldikicha@mep.go.cr</t>
  </si>
  <si>
    <t>ALTO PACUARE, TERRITORIO INDIGENA DE CHIRRIPO</t>
  </si>
  <si>
    <t>esc.laalfombra@mep.go.cr</t>
  </si>
  <si>
    <t>esc.elnisperolepanto@mep.go.cr</t>
  </si>
  <si>
    <t>DE LA ENTRADA DE LA BALSA 1 KM DE LA PLAZA</t>
  </si>
  <si>
    <t>esc.sanramondeario@mep.go.cr</t>
  </si>
  <si>
    <t>esc.puntadelrio@mep.go.cr</t>
  </si>
  <si>
    <t>esc.rioseco@mep.go.cr</t>
  </si>
  <si>
    <t>esc.canafistula@mep.go.cr</t>
  </si>
  <si>
    <t>esc.canablanca@mep.go.cr</t>
  </si>
  <si>
    <t>esc.kogoribtda@mep.go.cr</t>
  </si>
  <si>
    <t>esc.kogokeaibtda@mep.go.cr</t>
  </si>
  <si>
    <t>esc.indigenamrusara@mep.go.cr</t>
  </si>
  <si>
    <t>esc.riobonito@mep.go.cr</t>
  </si>
  <si>
    <t>3 KM OESTE DE BARRIO EL ESTADIO CIUDAD NEILY</t>
  </si>
  <si>
    <t>esc.manuelbustamantevargas@mep.go.cr</t>
  </si>
  <si>
    <t>esc.arenalchires@mep.go.cr</t>
  </si>
  <si>
    <t>HANNIA JUAREZ PEREZ</t>
  </si>
  <si>
    <t>esc.guadalupezarcero@mep.go.cr</t>
  </si>
  <si>
    <t>esc.sanvito@mep.go.cr</t>
  </si>
  <si>
    <t>esc.jocotalabajo@mep.go.cr</t>
  </si>
  <si>
    <t>esc.sanisidroloschiles@mep.go.cr</t>
  </si>
  <si>
    <t>YESENIA GONZALEZ MASIS</t>
  </si>
  <si>
    <t>esc.jorgerossichavarria@mep.go.cr</t>
  </si>
  <si>
    <t>DE LA IGLESIA CATOLICA 300 M AL SUR</t>
  </si>
  <si>
    <t>esc.elcamposierpe@mep.go.cr</t>
  </si>
  <si>
    <t>esc.santajuana@mep.go.cr</t>
  </si>
  <si>
    <t>CONTIGUO PLAZA DE FUTBOL</t>
  </si>
  <si>
    <t>esc.sangabrieltarrazu@mep.go.cr</t>
  </si>
  <si>
    <t>esc.lapastoratarrazu@mep.go.cr</t>
  </si>
  <si>
    <t>2 KM SUR DE GUADALUPE DE TARRAZU</t>
  </si>
  <si>
    <t>esc.bijagualnortedeaserri@mep.go.cr</t>
  </si>
  <si>
    <t>BIJAGUAL NORTE, EL ALTO ASERRI</t>
  </si>
  <si>
    <t>esc.santafecobano@mep.go.cr</t>
  </si>
  <si>
    <t>CENTRO DE SANTA FE</t>
  </si>
  <si>
    <t>esc.laabuela@mep.go.cr</t>
  </si>
  <si>
    <t>2,5 KM DESPUES DEL HOTEL BARCELO TAMBOR</t>
  </si>
  <si>
    <t>esc.elllanoderionuevo@mep.go.cr</t>
  </si>
  <si>
    <t>EL LLANO DE RIO NUEVO</t>
  </si>
  <si>
    <t>esc.baru@mep.go.cr</t>
  </si>
  <si>
    <t>150 M DE FINCA DE FINCA TAF</t>
  </si>
  <si>
    <t>NORMA PATRICIA SEGURA PICADO</t>
  </si>
  <si>
    <t>esc.playahermosadeosa@mep.go.cr</t>
  </si>
  <si>
    <t>5 KM AL OESTE DE UVITA DE OSA</t>
  </si>
  <si>
    <t>esc.coloniagamolotillo@mep.go.cr</t>
  </si>
  <si>
    <t>esc.bajoburgos@mep.go.cr</t>
  </si>
  <si>
    <t>TIRRA</t>
  </si>
  <si>
    <t>esc.eltirra@mep.go.cr</t>
  </si>
  <si>
    <t>DIAGONAL AL TEMPLO CATOLICO DE TIRRA</t>
  </si>
  <si>
    <t>esc.sanignacio@mep.go.cr</t>
  </si>
  <si>
    <t>2 KM ESTE DE SANTA TERESA</t>
  </si>
  <si>
    <t>ROY VALVERDE ACUNA</t>
  </si>
  <si>
    <t>esc.bajolasbrisas@mep.go.cr</t>
  </si>
  <si>
    <t>BARRIO LOS VEGA</t>
  </si>
  <si>
    <t>esc.lasvegas@mep.go.cr</t>
  </si>
  <si>
    <t>3 KM SURESTE CEMENTERIO DE SAN PABLO</t>
  </si>
  <si>
    <t>esc.latrinidadpejibaye@mep.go.cr</t>
  </si>
  <si>
    <t>4 KM OESTE DE LA ESCUELA EL ZAPOTE</t>
  </si>
  <si>
    <t>JEANNETHE CASCANTE ROJAS</t>
  </si>
  <si>
    <t>esc.desamparadospejibaye@mep.go.cr</t>
  </si>
  <si>
    <t>3 KM DE LA ESCUELA VALLE DE LA CRUZ</t>
  </si>
  <si>
    <t>MIGUEL FALLAS FERNANDEZ</t>
  </si>
  <si>
    <t>esc.bajodelasbonitas@mep.go.cr</t>
  </si>
  <si>
    <t>100 M OESTE DEL SUPERMERCADO LA CENTRAL</t>
  </si>
  <si>
    <t>esc.sanignaciolarita@mep.go.cr</t>
  </si>
  <si>
    <t>8 KM NOROESTE DE LA BOMBA PALMITAS</t>
  </si>
  <si>
    <t>esc.sanisidro.guapiles@mep.go.cr</t>
  </si>
  <si>
    <t>BALSAR ARRIBA</t>
  </si>
  <si>
    <t>DENIA MEDINA BATISTA</t>
  </si>
  <si>
    <t>esc.balsar@mep.go.cr</t>
  </si>
  <si>
    <t>CIUDAD CORTES, BALSAR ARRIBA</t>
  </si>
  <si>
    <t>FRENTE AL TEMPLO CATOLICO DE CLAVERA</t>
  </si>
  <si>
    <t>ANIA GRANADOS CHAVARRIA</t>
  </si>
  <si>
    <t>esc.guadalajarabrunka@mep.go.cr</t>
  </si>
  <si>
    <t>10 KM NORTE DE LA ENTRADA SANTA MARTA</t>
  </si>
  <si>
    <t>TRES RIOS DE VOLCAN</t>
  </si>
  <si>
    <t>esc.riograndevolcan@mep.go.cr</t>
  </si>
  <si>
    <t>2,2 KM NORTE CARRETERA INTERAMERICANA</t>
  </si>
  <si>
    <t>esc.pavonesbuenosaires@mep.go.cr</t>
  </si>
  <si>
    <t>800 M SURESTE ENTRADA PRINCIPAL LOS ANGELES</t>
  </si>
  <si>
    <t>JUAN CARLOS PRADO FALLAS</t>
  </si>
  <si>
    <t>esc.lapacaya@mep.go.cr</t>
  </si>
  <si>
    <t>esc.palmitalbuenosaires@mep.go.cr</t>
  </si>
  <si>
    <t>MONTE CRISTO</t>
  </si>
  <si>
    <t>esc.laesperanzayoolillal@mep.go.cr</t>
  </si>
  <si>
    <t>COSTADO ESTE PLAZA DE DEPORTES MONTE CRISTO</t>
  </si>
  <si>
    <t>WILLY QUIROS PEREZ</t>
  </si>
  <si>
    <t>JULIANA RODRIGUEZ PARRA</t>
  </si>
  <si>
    <t>esc.sanmiguelgijagua@mep.go.cr</t>
  </si>
  <si>
    <t>175 M SURESTE DE LA PULPERIA SAN MIGUEL</t>
  </si>
  <si>
    <t>esc.pejibaye@mep.go.cr</t>
  </si>
  <si>
    <t>KATHERINE CARRANZA LOPEZ</t>
  </si>
  <si>
    <t>esc.sanjuanguatuso@mep.go.cr</t>
  </si>
  <si>
    <t>4 KM NOROESTE CRUCE DE PATASTE</t>
  </si>
  <si>
    <t>KAROL MENDEZ CALDERON</t>
  </si>
  <si>
    <t>esc.elburio@mep.go.cr</t>
  </si>
  <si>
    <t>MARITZA SOTELA DUARTE</t>
  </si>
  <si>
    <t>esc.lapazkatira@mep.go.cr</t>
  </si>
  <si>
    <t>8 KM SUR DE LA ESCUELA LA FLORIDA</t>
  </si>
  <si>
    <t>esc.canorito@mep.go.cr</t>
  </si>
  <si>
    <t>esc.campoverde@mep.go.cr</t>
  </si>
  <si>
    <t>50 M NORTE DE LA IGLESIA CATOLICA</t>
  </si>
  <si>
    <t>esc.sanrafaeldelacruz@mep.go.cr</t>
  </si>
  <si>
    <t>DEL DISTRITO DE SANTA CECILIA, 30 KM NOROESTE</t>
  </si>
  <si>
    <t>esc.sanpedrodemogote@mep.go.cr</t>
  </si>
  <si>
    <t>esc.nuevosantodomingo@mep.go.cr</t>
  </si>
  <si>
    <t>esc.matadelimonsixaola@mep.go.cr</t>
  </si>
  <si>
    <t>GUAPOTE</t>
  </si>
  <si>
    <t>esc.elguapote@mep.go.cr</t>
  </si>
  <si>
    <t>JOSE PABLO CASTELLON ARIAS</t>
  </si>
  <si>
    <t>esc.monteverde@mep.go.cr</t>
  </si>
  <si>
    <t>esc.laguinea@mep.go.cr</t>
  </si>
  <si>
    <t>esc.cocobolo@mep.go.cr</t>
  </si>
  <si>
    <t>NIXON MORERA ESPINOZA</t>
  </si>
  <si>
    <t>esc.chambacu@mep.go.cr</t>
  </si>
  <si>
    <t>ALEXANDER CONTRERAS CONTRERAS</t>
  </si>
  <si>
    <t>esc.sanisidrodeloschiles@mep.go.cr</t>
  </si>
  <si>
    <t>esc.sanhumberto@mep.go.cr</t>
  </si>
  <si>
    <t>200 M SUR DE LA ENTRADA DE SAN HUMBERTO</t>
  </si>
  <si>
    <t>MANUEL JARQUIN SAENZ</t>
  </si>
  <si>
    <t>esc.santaesperanza@mep.go.cr</t>
  </si>
  <si>
    <t>esc.idalasparcelas@mep.go.cr</t>
  </si>
  <si>
    <t>7 KM NORTE DE LA ESTACION GASOLINERA PITAL</t>
  </si>
  <si>
    <t>esc.orocu@mep.go.cr</t>
  </si>
  <si>
    <t>9 KM NORTE DE CHOMES, ASENTAMIENTO OROCU</t>
  </si>
  <si>
    <t>SAN MIGUEL DE VALERIA</t>
  </si>
  <si>
    <t>FRANCISCO MORERA VARGAS</t>
  </si>
  <si>
    <t>esc.sanmiguel@mep.go.cr</t>
  </si>
  <si>
    <t>MARIA EUGENIA VINDAS MENDEZ</t>
  </si>
  <si>
    <t>esc.sanantonioparrita@mep.go.cr</t>
  </si>
  <si>
    <t>PASITO</t>
  </si>
  <si>
    <t>esc.elpasito@mep.go.cr</t>
  </si>
  <si>
    <t>FRENTE AL SALON COMUNAL EL PASITO</t>
  </si>
  <si>
    <t>esc.colinasdeleste@mep.go.cr</t>
  </si>
  <si>
    <t>1 KM ESTE DEL PALI DE QUEPOS</t>
  </si>
  <si>
    <t>SHIRLEY SALAS BOGANTES</t>
  </si>
  <si>
    <t>esc.rincondemora@mep.go.cr</t>
  </si>
  <si>
    <t>3 KM SUR IGLESIA CATOLICA DE SAN RAFAEL</t>
  </si>
  <si>
    <t>ERICK DANIEL MESEN ARROYO</t>
  </si>
  <si>
    <t>esc.elsalvador@mep.go.cr</t>
  </si>
  <si>
    <t>200 ESTE TEMPLO CATOLICO EL SALVADOR</t>
  </si>
  <si>
    <t>esc.buenavista.cartago@mep.go.cr</t>
  </si>
  <si>
    <t>200 M OESTE IGLESIA CATOLICA BUENA VISTA</t>
  </si>
  <si>
    <t>SAN GERARDO NORTE DE IRAZU</t>
  </si>
  <si>
    <t>esc.argentinagongora@mep.go.cr</t>
  </si>
  <si>
    <t>8 KM NORTE DE CASETA DEL VOLCAN IRAZU</t>
  </si>
  <si>
    <t>LA FLORA</t>
  </si>
  <si>
    <t>YESENIA FERNANDEZ BRENES</t>
  </si>
  <si>
    <t>esc.layolanda@mep.go.cr</t>
  </si>
  <si>
    <t>ROBERTO GUZMAN SANDOVAL</t>
  </si>
  <si>
    <t>esc.bonilla@mep.go.cr</t>
  </si>
  <si>
    <t>22 KM NORTE DE SANTA CRUZ</t>
  </si>
  <si>
    <t>SARCLI/JUITÖ</t>
  </si>
  <si>
    <t>LUIS MUÑOZ DIAZ</t>
  </si>
  <si>
    <t>COMUNIDAD SARCLI, JUITÖ</t>
  </si>
  <si>
    <t>WILBERTH SALAZAR CESPEDES</t>
  </si>
  <si>
    <t>esc.lasnubes@mep.go.cr</t>
  </si>
  <si>
    <t>1,5 KM SURESTE DEL CENTRO DE TUIS</t>
  </si>
  <si>
    <t>esc.sabalito@mep.go.cr</t>
  </si>
  <si>
    <t>8 KM NORESTE SERVICENTRO MONTERREY</t>
  </si>
  <si>
    <t>esc.tkanyaka@mep.go.cr</t>
  </si>
  <si>
    <t>ESMERALDA RODRIGUEZ QUIROS</t>
  </si>
  <si>
    <t>650 M DE ENTRADA A TAYUTIC</t>
  </si>
  <si>
    <t>ADOLFO HIDALGO PARRA</t>
  </si>
  <si>
    <t>YORLENY FERNANDEZ CHAVES</t>
  </si>
  <si>
    <t>150 NORESTE TEMPLO</t>
  </si>
  <si>
    <t>MARIBEL ACUÑA QUIROS</t>
  </si>
  <si>
    <t>esc.veracruzcuajiniquil@mep.go.cr</t>
  </si>
  <si>
    <t>FRENTE A HOTEL SANTUARIO</t>
  </si>
  <si>
    <t>ENEIDA PARRALES AGUIRRE</t>
  </si>
  <si>
    <t>esc.elcombate@mep.go.cr</t>
  </si>
  <si>
    <t>esc.sanjuandediosbaru@mep.go.cr</t>
  </si>
  <si>
    <t>esc.puntodemira@mep.go.cr</t>
  </si>
  <si>
    <t>YORLENY SOLANO GONZALEZ</t>
  </si>
  <si>
    <t>esc.canaanderivas@mep.go.cr</t>
  </si>
  <si>
    <t>CARLOMAGNO MONGE VALVERDE</t>
  </si>
  <si>
    <t>esc.talari@mep.go.cr</t>
  </si>
  <si>
    <t>SEIDY LOPEZ MEDINA</t>
  </si>
  <si>
    <t>esc.altosdelsocorro@mep.go.cr</t>
  </si>
  <si>
    <t>ROJOMACA</t>
  </si>
  <si>
    <t>MA.DEL CARMEN ROCHA VALLEJOS</t>
  </si>
  <si>
    <t>SINDY SALAS SPENCER</t>
  </si>
  <si>
    <t>DENIA VALVERDE SANDERS</t>
  </si>
  <si>
    <t>BREYSI ARROLIGA LOPEZ</t>
  </si>
  <si>
    <t>MERCEDES CORTES OBREGON</t>
  </si>
  <si>
    <t>CAMA LA BERTA</t>
  </si>
  <si>
    <t>CAÑO SAN JOSE</t>
  </si>
  <si>
    <t>ARACELLY ROBLES AGUIRRE</t>
  </si>
  <si>
    <t>LA SONORA</t>
  </si>
  <si>
    <t>esc.depirris@mep.go.cr</t>
  </si>
  <si>
    <t>20 M SUR TEMPLO CATOLICO</t>
  </si>
  <si>
    <t>03940</t>
  </si>
  <si>
    <t>01765</t>
  </si>
  <si>
    <t>03763</t>
  </si>
  <si>
    <t>04090</t>
  </si>
  <si>
    <t>04291</t>
  </si>
  <si>
    <t>00633</t>
  </si>
  <si>
    <t>04318</t>
  </si>
  <si>
    <t>04105</t>
  </si>
  <si>
    <t>03985</t>
  </si>
  <si>
    <t>03978</t>
  </si>
  <si>
    <t>04183</t>
  </si>
  <si>
    <t>04058</t>
  </si>
  <si>
    <t>04242</t>
  </si>
  <si>
    <t>04151</t>
  </si>
  <si>
    <t>04077</t>
  </si>
  <si>
    <t>00513</t>
  </si>
  <si>
    <t>01943</t>
  </si>
  <si>
    <t>03920</t>
  </si>
  <si>
    <t>03759</t>
  </si>
  <si>
    <t>03767</t>
  </si>
  <si>
    <t>03785</t>
  </si>
  <si>
    <t>03798</t>
  </si>
  <si>
    <t>03906</t>
  </si>
  <si>
    <t>03915</t>
  </si>
  <si>
    <t>03922</t>
  </si>
  <si>
    <t>03932</t>
  </si>
  <si>
    <t>MONTERREY CHRISTIAN SCHOOL</t>
  </si>
  <si>
    <t>CRISTIANA ASAMBLEAS DE DIOS</t>
  </si>
  <si>
    <t>SANTA FE PACIFIC</t>
  </si>
  <si>
    <t>HORIZONTES (CEDHORI)</t>
  </si>
  <si>
    <t>LAS NUBES SCHOOL</t>
  </si>
  <si>
    <t>INTERAMERICANA SEDE EARTH</t>
  </si>
  <si>
    <t>BILINGUAL MULTIDISCIPLINARY SCHOOL</t>
  </si>
  <si>
    <t>CENTRO EDUCATIVO BILINGÜE MANCRE</t>
  </si>
  <si>
    <t>TRINITY PRIMARY &amp; HIGH SCHOOL</t>
  </si>
  <si>
    <t>SEA WONDERS ACADEMY</t>
  </si>
  <si>
    <t>HUMMINGBIRD LEARNING CENTER</t>
  </si>
  <si>
    <t>CENTRO INFANTIL IBCE KID'S ACADEMY</t>
  </si>
  <si>
    <t>CENTRO EDUCATIVO KINDERLANDIA</t>
  </si>
  <si>
    <t>PLAYTIME DAY CARE</t>
  </si>
  <si>
    <t>KINDER CAMINO DE LUZ</t>
  </si>
  <si>
    <t>CENTRO EDUCATIVO JERUSALEN</t>
  </si>
  <si>
    <t>CHIRRIPO SCHOOL</t>
  </si>
  <si>
    <t>MARIELY PRESCHOOL AND DAYCARE</t>
  </si>
  <si>
    <t>COMPLEJO EDUCATIVO SANTA LUCIA</t>
  </si>
  <si>
    <t>NEW HORIZON CHRISTIAN SCHOOL</t>
  </si>
  <si>
    <t>CENTRO INFANTIL SWEET KIDS - LA GUACIMA</t>
  </si>
  <si>
    <t>LA CASITA DEL SABER PRESCHOOL &amp; DAYCARE</t>
  </si>
  <si>
    <t>CENTRO INFANTIL LILY'S GARDEN</t>
  </si>
  <si>
    <t>JARDIN INFANTIL ADMIEL</t>
  </si>
  <si>
    <t>CENTRO EDUCATIVO EUCARISTICO MARIA DEL REFUGIO</t>
  </si>
  <si>
    <t>ESPLORATORI LEARNING CENTER</t>
  </si>
  <si>
    <t>HERMOSA VALLEY SCHOOL</t>
  </si>
  <si>
    <t>CENTRO INFANTIL AMIGUITOS</t>
  </si>
  <si>
    <t>CS PREESCOLAR</t>
  </si>
  <si>
    <t>KIDS GROW</t>
  </si>
  <si>
    <t>MONTESSORI LAND</t>
  </si>
  <si>
    <t>CRESTON SCHOOL</t>
  </si>
  <si>
    <t>NORTH DALE PRESCHOOL</t>
  </si>
  <si>
    <t>MELODY PRESCHOOL</t>
  </si>
  <si>
    <t>CENTRO ESTIMUL. Y DESARROLLO INTEGRAL RAISI MC</t>
  </si>
  <si>
    <t>CENTRO EDUCATIVO TALLER INFANTIL SN DE CARTAGO</t>
  </si>
  <si>
    <t>PREESCOLAR C.I.T.</t>
  </si>
  <si>
    <t>CENTRO PEDAGOGICO SAN MARTIN DE PORRES</t>
  </si>
  <si>
    <t>ELIMAR HIGH SCHOOL</t>
  </si>
  <si>
    <t>LERNING CENTER LCCIMACE</t>
  </si>
  <si>
    <t>SAINT FRANCIS</t>
  </si>
  <si>
    <t>KIDS IN ACTION ACADEMY</t>
  </si>
  <si>
    <t>CATAPLINKIS CENTER</t>
  </si>
  <si>
    <t>LILIANA MARIA GUZMAN ALFARO</t>
  </si>
  <si>
    <t>CARMEN INFANTE MELENDEZ</t>
  </si>
  <si>
    <t>nhorizontes2016@gmail.com</t>
  </si>
  <si>
    <t>administrativa@livinghope.ed.cr</t>
  </si>
  <si>
    <t>XENIA GAMBOA MORA</t>
  </si>
  <si>
    <t>ksorpresita@hotmail.com</t>
  </si>
  <si>
    <t>BOSQUES DE DOÑA ROSA</t>
  </si>
  <si>
    <t>aismepinfo@ais.ed.cr</t>
  </si>
  <si>
    <t>BOSQUES DE DOÑA ROSA, LA ASUNCION DE BELEN</t>
  </si>
  <si>
    <t>preescolar@tpmontebello.com</t>
  </si>
  <si>
    <t>LIMONCITO NUEVO</t>
  </si>
  <si>
    <t>ROBERTO CLARKE EDWARDS</t>
  </si>
  <si>
    <t>escuelacristianalimon9@gmail.com</t>
  </si>
  <si>
    <t>PLAZA PANIAGUA 250 M OESTE, MANO DERECHA</t>
  </si>
  <si>
    <t>02908</t>
  </si>
  <si>
    <t>MONICA HERRERA ALVAREZ</t>
  </si>
  <si>
    <t>JOHANNA BRAVO CABEZAS</t>
  </si>
  <si>
    <t>NANCY VIETO DE LA FUENTE</t>
  </si>
  <si>
    <t>TATIANA CARIDAD ALFARO</t>
  </si>
  <si>
    <t>CALLE 7, AVENIDA 21</t>
  </si>
  <si>
    <t>cientificobilingue@gmail.com</t>
  </si>
  <si>
    <t>MARIANELA BOLAÑOS MORA</t>
  </si>
  <si>
    <t>KARLA AGUILAR VARGAS</t>
  </si>
  <si>
    <t>JENNY ALVAREZ HIDALGO</t>
  </si>
  <si>
    <t>direccion@saintpatrickcr.com</t>
  </si>
  <si>
    <t>info@centroeducativosanangel.ed.cr</t>
  </si>
  <si>
    <t>PETER JOSEPH SWING</t>
  </si>
  <si>
    <t>alfarocaroll@hotmail.es</t>
  </si>
  <si>
    <t>04112</t>
  </si>
  <si>
    <t>ROCIO BLANCA ROJAS</t>
  </si>
  <si>
    <t>300 M NORTE DEL ABASTECEDOR EL SESTEO</t>
  </si>
  <si>
    <t>slmontessori@gmail.com</t>
  </si>
  <si>
    <t>centroninostriunfadores@gmail.com</t>
  </si>
  <si>
    <t>saintspiritschool@hotmail.com</t>
  </si>
  <si>
    <t>VERENA CASTRO ROJAS</t>
  </si>
  <si>
    <t>YOLANDA GUISELLE BRENES PRADO</t>
  </si>
  <si>
    <t>ESCUELA INTERAMERICANA SEDE EARTH</t>
  </si>
  <si>
    <t>CENTRO EDUCATIVO BILINGÜE SUNNY SIDE</t>
  </si>
  <si>
    <t>centropreescolar@hotmail.com</t>
  </si>
  <si>
    <t>info.cecostaballena@gmail.com</t>
  </si>
  <si>
    <t>500 M DE LA ENTRADA CALLE CHILAMATE</t>
  </si>
  <si>
    <t>04363</t>
  </si>
  <si>
    <t>NOILIN CAMPOS VARGAS</t>
  </si>
  <si>
    <t>recepcionnsb@gmail.com</t>
  </si>
  <si>
    <t>04362</t>
  </si>
  <si>
    <t>info@mundodacriancacr.com</t>
  </si>
  <si>
    <t>50 NORTE DE LA CANCHA DE FUTBOL DE NANCES</t>
  </si>
  <si>
    <t>DE LA FARMACIA FISHEL 200 N 200 E</t>
  </si>
  <si>
    <t>100 M SUR DEL INSTITUTO JULIO ACOSTA GARCIA</t>
  </si>
  <si>
    <t>BARRIO LOMAS</t>
  </si>
  <si>
    <t>educacion@vas.cr</t>
  </si>
  <si>
    <t>04358</t>
  </si>
  <si>
    <t>info@hometwo.com</t>
  </si>
  <si>
    <t>COSTADO OESTE DE LA IGLESIA DE SAN RAFAEL</t>
  </si>
  <si>
    <t>BARRIO TABORES</t>
  </si>
  <si>
    <t>CONTIGUO A LA CANCHA DE FUTBOL 5, SARDINAL</t>
  </si>
  <si>
    <t>04356</t>
  </si>
  <si>
    <t>lgonzalez@hummingbirdcr.com</t>
  </si>
  <si>
    <t>125 M ESTE DE MEGASUPER</t>
  </si>
  <si>
    <t>PILAR GARCIA VILLEGAS</t>
  </si>
  <si>
    <t>pilisofiambar@hotmail.com</t>
  </si>
  <si>
    <t>100 M OESTE PLAZA DE DEPORTES GRAVILIAS</t>
  </si>
  <si>
    <t>EL LLAMARON</t>
  </si>
  <si>
    <t>administracion@kinderlandiacr.com</t>
  </si>
  <si>
    <t>200 OESTE Y 75 NORTE DE MOLIGAS</t>
  </si>
  <si>
    <t>BOULEVARD</t>
  </si>
  <si>
    <t>kcaminodeluz@gmail.com</t>
  </si>
  <si>
    <t>BOULEVARD DE LA FARMACIA ROHRMOSER 200 OESTE</t>
  </si>
  <si>
    <t>MOJON</t>
  </si>
  <si>
    <t>KAREN ALVARADO DURAN</t>
  </si>
  <si>
    <t>centroeducajerusalen@hotmail.com</t>
  </si>
  <si>
    <t>50 OESTE DE SUPER YIRE</t>
  </si>
  <si>
    <t>04359</t>
  </si>
  <si>
    <t>04360</t>
  </si>
  <si>
    <t>info@marielps.com</t>
  </si>
  <si>
    <t>BARRIO KAMAKIRI</t>
  </si>
  <si>
    <t>santaluciaeduca@outlook.com</t>
  </si>
  <si>
    <t>50 M OESTE DE FIDERPAC</t>
  </si>
  <si>
    <t>04361</t>
  </si>
  <si>
    <t>ANA VIRGINIA ANGULO JIMENEZ</t>
  </si>
  <si>
    <t>info@nh.cr</t>
  </si>
  <si>
    <t>04301</t>
  </si>
  <si>
    <t>GUACIMA ARRIBA</t>
  </si>
  <si>
    <t>MARIA ALEJANDRA ALVAREZ PEREZ</t>
  </si>
  <si>
    <t>centroinfantil.co.cr@gmail.com</t>
  </si>
  <si>
    <t>CALLE LA ARROCERA</t>
  </si>
  <si>
    <t>superkidsatenas@gmail.com</t>
  </si>
  <si>
    <t>ncasitadelsaber@gmail.com</t>
  </si>
  <si>
    <t>400 ESTE, 100 NORTE Y 50 ESTE DEL PALI</t>
  </si>
  <si>
    <t>CALLE EL PROGRESO</t>
  </si>
  <si>
    <t>ANAYUBELL RODRIGUEZ GARCIA</t>
  </si>
  <si>
    <t>admiel2014@gmail.com</t>
  </si>
  <si>
    <t>CALLE EL PROGRESO, 125 NORTE ESCUELA LLORENTE</t>
  </si>
  <si>
    <t>200 M NORTE DEL TEMPLO SAN FELIPE</t>
  </si>
  <si>
    <t>LIDIA COTO FERNANDEZ</t>
  </si>
  <si>
    <t>info@esploratoricr.com</t>
  </si>
  <si>
    <t>DE RITEVE 400 M NOROESTE</t>
  </si>
  <si>
    <t>WILLIAM ZUÑIGA JIMENEZ</t>
  </si>
  <si>
    <t>direccion@hermosavalleyschool.org</t>
  </si>
  <si>
    <t>400 SURESTE SUPER HERMOSA</t>
  </si>
  <si>
    <t>04352</t>
  </si>
  <si>
    <t>PRISCILA RODRIGUEZ GUERRERO</t>
  </si>
  <si>
    <t>ANDREA MADRIGAL BARRANTES</t>
  </si>
  <si>
    <t>25 E Y 50 S DE LA CLINICA DE SALUD</t>
  </si>
  <si>
    <t>PAOLA CESPEDES SABORIO</t>
  </si>
  <si>
    <t>GEORGINA CORTES SOTO</t>
  </si>
  <si>
    <t>LARISSA CANALES SOTO</t>
  </si>
  <si>
    <t>MONICA VENEGAS ULATE</t>
  </si>
  <si>
    <t>ANA YANSI ALFARO ARAYA</t>
  </si>
  <si>
    <t>DUNIA CHAVARRIA CARDENAS</t>
  </si>
  <si>
    <t>MARBETH DIAZ NOGUERA</t>
  </si>
  <si>
    <t>NANCY CASTILLO ALVARENGA</t>
  </si>
  <si>
    <t>04364</t>
  </si>
  <si>
    <t>MARLEN VARGAS CAMPOS</t>
  </si>
  <si>
    <t>100 M ESTE Y 100 M NORTE DEL BCR</t>
  </si>
  <si>
    <t>RED CUIDO-LOS ANGELES-CENTRO INFANTIL ZETILLAL</t>
  </si>
  <si>
    <t>RED CUIDO-J.N. REP. POPULAR CHINA-LUZ DE CRISTO</t>
  </si>
  <si>
    <t>RED CUIDO-LOS ANGELES-HOGAR MADRE MARCELINA</t>
  </si>
  <si>
    <t>03747</t>
  </si>
  <si>
    <t>03748</t>
  </si>
  <si>
    <t>03751</t>
  </si>
  <si>
    <t>03807</t>
  </si>
  <si>
    <t>03904</t>
  </si>
  <si>
    <t>Pupitres (Unipersonales, mesas de pupitre)</t>
  </si>
  <si>
    <t>Mesas (para uso de estudiantes de Preescolar)</t>
  </si>
  <si>
    <t>Sillas (para uso de estudiantes de Preescolar)</t>
  </si>
  <si>
    <t>SAN JOSE CENTRO, DISTRITO CATEDRAL CALLE 1 AV</t>
  </si>
  <si>
    <t>secretaria@colegiodelrosario.ed.cr</t>
  </si>
  <si>
    <t>700 NORTE 200 ESTE Y 50 SUR DE LA AGENCIA KIA</t>
  </si>
  <si>
    <t>WILSON MUÑOZ MONTOYA</t>
  </si>
  <si>
    <t>jn.carlossanabriamora@mep.go.cr</t>
  </si>
  <si>
    <t>KATTIA TORRES CHAVES</t>
  </si>
  <si>
    <t>esc.carmenlyradealajuelita@mep.go.cr</t>
  </si>
  <si>
    <t>GHISELLE GUELL CAMACHO</t>
  </si>
  <si>
    <t>esc.escuelasanfelipe@mep.go.cr</t>
  </si>
  <si>
    <t>esc.hatillo2@gmail.com</t>
  </si>
  <si>
    <t>esc.lospinoslaaurora@mep.go.cr</t>
  </si>
  <si>
    <t>jn.colonialkennedy@mep.go.cr</t>
  </si>
  <si>
    <t>ROSALYN MONGE VASQUEZ</t>
  </si>
  <si>
    <t>75 SUR DE LA IGLESIA CATOLICA DE POZOS</t>
  </si>
  <si>
    <t>esc.juanmongeguillen@mep.go.cr</t>
  </si>
  <si>
    <t>ALEXANDRA CRUZ NAVARRO</t>
  </si>
  <si>
    <t>esc.pueblocivil@mep.go.cr</t>
  </si>
  <si>
    <t>HNA.MARIZ VALERIO GONZALEZ</t>
  </si>
  <si>
    <t>ELIZABETH ZAMORA CANTILLANO</t>
  </si>
  <si>
    <t>MARIELA SOLANO ZUÑIGA</t>
  </si>
  <si>
    <t>COSTADO SURESTE DEL TEMPLO CATOLICA</t>
  </si>
  <si>
    <t>esc.12marzo1948@mep.go.cr</t>
  </si>
  <si>
    <t>CINTHYA LIZETH QUIROS FALLAS</t>
  </si>
  <si>
    <t>jn.juanrafaelmeonohidalgo@mep.go.cr</t>
  </si>
  <si>
    <t>esc.holanda@mep.go.cr</t>
  </si>
  <si>
    <t>ANA LAURA RODRIGUEZ CRUZ</t>
  </si>
  <si>
    <t>esc.sanluiscarrillos@mep.go.cr</t>
  </si>
  <si>
    <t>JENYFER JIMENEZ RODRIGUEZ</t>
  </si>
  <si>
    <t>MAGDALENA DIAZ SOLANO</t>
  </si>
  <si>
    <t>YESENIA P. BARBOZA SANCHEZ</t>
  </si>
  <si>
    <t>MELVIN CUBERO JIMENEZ</t>
  </si>
  <si>
    <t>SHIRLEY PEREZ MARIN</t>
  </si>
  <si>
    <t>MARIANELLA SOTO RETANA</t>
  </si>
  <si>
    <t>ELVIA LEITON SOLORZANO</t>
  </si>
  <si>
    <t>DUNIA GARITA ELIZONDO</t>
  </si>
  <si>
    <t>esc.ceciliolindomorales@mep.go.cr</t>
  </si>
  <si>
    <t>ALEXANDER TORRES ARAYA</t>
  </si>
  <si>
    <t>esc.elrecreo.turrialba@mep.go.cr</t>
  </si>
  <si>
    <t>ANDREA ZAMORA RUBI</t>
  </si>
  <si>
    <t>esc.fincaguarari@mep.go.cr</t>
  </si>
  <si>
    <t>esc.laaurora.heredia@mep.go.cr</t>
  </si>
  <si>
    <t>FRENTE A LA PLAZA DE FUTBOL DE LA RIBERA</t>
  </si>
  <si>
    <t>KAREN JIMENEZ ZUÑIGA</t>
  </si>
  <si>
    <t>DE LA PULPERIA EL MANGO 50 NOROESTE Y 50 ESTE</t>
  </si>
  <si>
    <t>ANA BELA AVELLAN CHAVARRIA</t>
  </si>
  <si>
    <t>EDWIN SALGADO SALAZAR</t>
  </si>
  <si>
    <t>esc.pasocanoas@mep.go.cr</t>
  </si>
  <si>
    <t>ANA YANEI MORA OROZCO</t>
  </si>
  <si>
    <t>FRENTE AL SUPER EIMAR</t>
  </si>
  <si>
    <t>esc.juliacunasomarribas@mep.go.cr</t>
  </si>
  <si>
    <t>esc.aquiares@mep.go.cr</t>
  </si>
  <si>
    <t>esc.santarita2.alajuela@mep.go.cr</t>
  </si>
  <si>
    <t>esc.barriopalmas@mep.go.cr</t>
  </si>
  <si>
    <t>GEOVANNA RODRIGUEZ ARAYA</t>
  </si>
  <si>
    <t>CONTIGUO AL EBAIS DE JUANITO</t>
  </si>
  <si>
    <t>KATTIA SCOTT MARTINEZ</t>
  </si>
  <si>
    <t>MARCELO DURAN BONILLA</t>
  </si>
  <si>
    <t>MAGALLY RODRIGUEZ MONGE</t>
  </si>
  <si>
    <t>COSTADO DERECHO DE HOTEL VILLAS LIRIO</t>
  </si>
  <si>
    <t>esc.loschilesaguaszarcas@mep.go.cr</t>
  </si>
  <si>
    <t>esc.nuevohorizonte@mep.go.cr</t>
  </si>
  <si>
    <t>ALVARO RICARDO ARCE ACUÑA</t>
  </si>
  <si>
    <t>OSCAR RAMIREZ ARAYA</t>
  </si>
  <si>
    <t>SHIRLEY RODRIGUEZ ALFARO</t>
  </si>
  <si>
    <t>MARITZA SOLANO JIMENEZ</t>
  </si>
  <si>
    <t>cinthy.monge.gomez@mep.go.cr</t>
  </si>
  <si>
    <t>ROSALBA CASARES MORALES</t>
  </si>
  <si>
    <t>CINTYA MENA SUAREZ</t>
  </si>
  <si>
    <t>esc.poasito@mep.go.cr</t>
  </si>
  <si>
    <t>1217</t>
  </si>
  <si>
    <t>esc.santarita.alajuela@mep.go.cr</t>
  </si>
  <si>
    <t>CONTIGUO A LA IGLESIA CATOLICA DE CARAMBOLA</t>
  </si>
  <si>
    <t>esc.palmira@mep.go.cr</t>
  </si>
  <si>
    <t>esc.sanisidroleoncortes@mep.go.cr</t>
  </si>
  <si>
    <t>CRISTIE MOLINA QUESADA</t>
  </si>
  <si>
    <t>MARIANELA MORERA VILLALOBOS</t>
  </si>
  <si>
    <t>YORLE MONTOYA MONTERO</t>
  </si>
  <si>
    <t>ROSA JARQUIN VEGA</t>
  </si>
  <si>
    <t>LAURA MURILLO LOPEZ</t>
  </si>
  <si>
    <t>esc.lorenzogonzalezarguedas@mep.go.cr</t>
  </si>
  <si>
    <t>OCOCA DE ACOSTA FRENTE AL TEMPLO CATOLICO</t>
  </si>
  <si>
    <t>GUSTAVO MONTOYA ALPIZAR</t>
  </si>
  <si>
    <t>JUAN FERRARO DOBLES</t>
  </si>
  <si>
    <t>SANDRA PEREZ BADILLA</t>
  </si>
  <si>
    <t>VIRGINIA CORDOBA MURILLO</t>
  </si>
  <si>
    <t>DE BODEGAS DHL, 300 M AL SUR Y 150 AL OESTE</t>
  </si>
  <si>
    <t>esc.paraisosixaola@mep.go.cr</t>
  </si>
  <si>
    <t>esc.mercedesortega@mep.go.cr</t>
  </si>
  <si>
    <t>CESAR PIMENTEL BATISTA</t>
  </si>
  <si>
    <t>KAREN ARAYA SEGURA</t>
  </si>
  <si>
    <t>esc.rafaelarayasegura@mep.go.cr</t>
  </si>
  <si>
    <t>esc.sanvicentelasuiza@mep.go.cr</t>
  </si>
  <si>
    <t>esc.juliafernandez.turrialba@mep.go.cr</t>
  </si>
  <si>
    <t>150 NE DEL SUPER LA PALMAREÑA</t>
  </si>
  <si>
    <t>esc.adeleclarinis@mep.go.cr</t>
  </si>
  <si>
    <t>COSTADO NORTE PLAZA DEPORTES ANITA GRANDE</t>
  </si>
  <si>
    <t>COSTADO SUR DE LA PLAZA DE DEPORTES LAS BRISA</t>
  </si>
  <si>
    <t>JOSELINE ANDREA CAMPOS CHACON</t>
  </si>
  <si>
    <t>EMIGDIO CRUZ ELIZONDO</t>
  </si>
  <si>
    <t>3 KM AL SUR DE LA MUNICIPALIDAD DE SAN CARLOS</t>
  </si>
  <si>
    <t>TATIANA TORRES PLATERO</t>
  </si>
  <si>
    <t>esc.laperlita@mep.go.cr</t>
  </si>
  <si>
    <t>DANA REECHE JOHNSON</t>
  </si>
  <si>
    <t>MIRNA GUTIERREZ ALVAREZ</t>
  </si>
  <si>
    <t>PEDRO JOSE VALLE MOLINA</t>
  </si>
  <si>
    <t>LAURA SANCHEZ HERNANDEZ</t>
  </si>
  <si>
    <t>MANUEL BELLO MENDEZ</t>
  </si>
  <si>
    <t>MARISELLA JIMENEZ GARCIA</t>
  </si>
  <si>
    <t>REY CURRE</t>
  </si>
  <si>
    <t>esc.indigenacurre@mep.go.cr</t>
  </si>
  <si>
    <t>EUGENIA CASCANTE VARGAS</t>
  </si>
  <si>
    <t>ANA PATRICIA MONTERO RAMOS</t>
  </si>
  <si>
    <t>LAURA MOREIRA CARVAJAL</t>
  </si>
  <si>
    <t>KARLA CASTRO ROJAS</t>
  </si>
  <si>
    <t>esc.rincondecacao@mep.go.cr</t>
  </si>
  <si>
    <t>esc.sanmigueldeturrucares@mep.go.cr</t>
  </si>
  <si>
    <t>MARCELA HERNANDEZ BALTODANO</t>
  </si>
  <si>
    <t>esc.lasvegasderioabrojo@mep.go.cr</t>
  </si>
  <si>
    <t>YORLENY SANCHEZ RODRIGUEZ</t>
  </si>
  <si>
    <t>VILMA MARTINEZ SOLIS</t>
  </si>
  <si>
    <t>SERGIO ANDRES BRENES MENA</t>
  </si>
  <si>
    <t>esc.elcas@mep.go.cr</t>
  </si>
  <si>
    <t>EVELYN JIMENEZ GUTIERREZ</t>
  </si>
  <si>
    <t>JASON CANALES ZUÑIGA</t>
  </si>
  <si>
    <t>NIDIA UMAÑA RAMOS</t>
  </si>
  <si>
    <t>LAURA ROJAS CANTILLO</t>
  </si>
  <si>
    <t>CARMEN ALVAREZ CASTRO</t>
  </si>
  <si>
    <t>GABRIELA VALENCIANO CARRANZA</t>
  </si>
  <si>
    <t>RAQUEL MORALES GUTIERREZ</t>
  </si>
  <si>
    <t>WALTER PERALTA ROJAS</t>
  </si>
  <si>
    <t>FANNY PEREZ AGUILAR</t>
  </si>
  <si>
    <t>esc.laconcordia@mep.go.cr</t>
  </si>
  <si>
    <t>YUSTIL ARAYA CASTILLO</t>
  </si>
  <si>
    <t>3501</t>
  </si>
  <si>
    <t>STACY JOHNSON MC KENZIE</t>
  </si>
  <si>
    <t>esc.miravalles.limon@mep.go.cr</t>
  </si>
  <si>
    <t>ENTRADA DE ZONA FRANCA, 3 KM AL SUR</t>
  </si>
  <si>
    <t>NARDA REID JONES</t>
  </si>
  <si>
    <t>FRENTE A LA PLAZA DE FUTBOL DEL PROGRESO</t>
  </si>
  <si>
    <t>esc.vesta@mep.go.cr</t>
  </si>
  <si>
    <t>esc.sanrafaeldeabangares@mep.go.cr</t>
  </si>
  <si>
    <t>JOSE NAPOLEON BUSTOS BUSTOS</t>
  </si>
  <si>
    <t>IZAYANA SEQUEIRA FLORES</t>
  </si>
  <si>
    <t>ADONAY OVIEDO AGUERO</t>
  </si>
  <si>
    <t>esc.sanjeronimoloschiles@mep.go.cr</t>
  </si>
  <si>
    <t>CARMEN LIDIA QUIROS CORRALES</t>
  </si>
  <si>
    <t>ODIR BELTRAN RODRIGUEZ</t>
  </si>
  <si>
    <t>MAYRA VARGAS BENAVIDES</t>
  </si>
  <si>
    <t>esc.luisxv@gmail.com</t>
  </si>
  <si>
    <t>KATLEEN PALACIOS MENA</t>
  </si>
  <si>
    <t>FRESSIA NAVARRO ARIAS</t>
  </si>
  <si>
    <t>esc.barrionuevo@mep.go.cr</t>
  </si>
  <si>
    <t>esc.fincamango@mep.go.cr</t>
  </si>
  <si>
    <t>esc.belice@mep.go.cr</t>
  </si>
  <si>
    <t>SUELEN SANCHEZ RAMIREZ</t>
  </si>
  <si>
    <t>esc.nahuatl@mep.go.cr</t>
  </si>
  <si>
    <t>800 OESTE DEL CENTRO COMERCIAL TERRAZAS</t>
  </si>
  <si>
    <t>KARINA BARRANTES FONSECA</t>
  </si>
  <si>
    <t>esc.llanobonitouno@mep.go.cr</t>
  </si>
  <si>
    <t>esc.loslaureles@mep.go.cr</t>
  </si>
  <si>
    <t>YORLENY CONTRERAS FLORES</t>
  </si>
  <si>
    <t>JOHANNA MONTERO VEGA</t>
  </si>
  <si>
    <t>ANA VIRGINIA CARRILLO CARRANZA</t>
  </si>
  <si>
    <t>CARLOS PEREZ LOPEZ</t>
  </si>
  <si>
    <t>carlos.perez.lopez@mep.go.cr</t>
  </si>
  <si>
    <t>esc.lamesa@mep.go.cr</t>
  </si>
  <si>
    <t>MARIANELLA BARRERA JIRON</t>
  </si>
  <si>
    <t>MARJORIE PERALTA ROJAS</t>
  </si>
  <si>
    <t>KENLY BONILLA MORA</t>
  </si>
  <si>
    <t>esc.lalatabla@mep.go.cr</t>
  </si>
  <si>
    <t>esc.idalavictoria@mep.go.cr</t>
  </si>
  <si>
    <t>1 KM NORTE Y 1 KM OESTE DE LA CLINICA BATAAN</t>
  </si>
  <si>
    <t>YINERI ESPINOZA SANDOVAL</t>
  </si>
  <si>
    <t>SEYDEL YUNUE MORUN GARRO</t>
  </si>
  <si>
    <t>SONIA ZUÑIGA CORDERO</t>
  </si>
  <si>
    <t>ROXANA ROJAS MAYORGA</t>
  </si>
  <si>
    <t>LEON VICTOR ULATE ALFARO</t>
  </si>
  <si>
    <t>karol.mendez.calderon@mep.go.cr</t>
  </si>
  <si>
    <t>TONJIBE/TERRITORIO MALECU</t>
  </si>
  <si>
    <t>ADIXA ESQUIVEL RODRIGUEZ</t>
  </si>
  <si>
    <t>WILBERTH UMAÑA GONZALEZ</t>
  </si>
  <si>
    <t>ROSA BARRANTES CORONADO</t>
  </si>
  <si>
    <t>hellen.sanchez.mendez@mep.go.cr</t>
  </si>
  <si>
    <t>3310</t>
  </si>
  <si>
    <t>KINYEN RAMIREZ VARGAS</t>
  </si>
  <si>
    <t>ALEXANDER SANCHEZ CAMACHO</t>
  </si>
  <si>
    <t>esc.lasgarzas@mep.go.cr</t>
  </si>
  <si>
    <t>esc.ceibaalta@mep.go.cr</t>
  </si>
  <si>
    <t>esc.islacohen@mep.go.cr</t>
  </si>
  <si>
    <t>BERNARDITA UGALDE HIDALGO</t>
  </si>
  <si>
    <t>esc.bajosdesabalo@mep.go.cr</t>
  </si>
  <si>
    <t>GRETTEL CALDERON FUENTES</t>
  </si>
  <si>
    <t>ERIKA MARIA MIGHTY DIAZ</t>
  </si>
  <si>
    <t>DELIA AGUILAR RODRIGUEZ</t>
  </si>
  <si>
    <t>SURISADAY GARAY ARAUZ</t>
  </si>
  <si>
    <t>esc.pacuarito@mep.go.cr</t>
  </si>
  <si>
    <t>COSTADO OESTE DE LA PLAZA DE FUTBOL DE LA LU</t>
  </si>
  <si>
    <t>CAROLINA DURAN RUIZ</t>
  </si>
  <si>
    <t>3329</t>
  </si>
  <si>
    <t>esc.buenavista.limon@mep.go.cr</t>
  </si>
  <si>
    <t>02923</t>
  </si>
  <si>
    <t>JESSICA GARCIA CESPEDES</t>
  </si>
  <si>
    <t>KATTIA VILLALOBOS VALDEZ</t>
  </si>
  <si>
    <t>esc.sanmarcos@mep.go.cr</t>
  </si>
  <si>
    <t>esc.rioincendio@mep.go.cr</t>
  </si>
  <si>
    <t>MARISOL MORA MONTENEGRO</t>
  </si>
  <si>
    <t>MARJORIE DUARTE PEDROZA</t>
  </si>
  <si>
    <t>MELISA OTOYA CHAVES</t>
  </si>
  <si>
    <t>JESI CHINCHILLA ALVARADO</t>
  </si>
  <si>
    <t>MAIRON ALVARADO SALAS</t>
  </si>
  <si>
    <t>esc.aranjuez@mep.go.cr</t>
  </si>
  <si>
    <t>JAVIER GOMEZ CHACON</t>
  </si>
  <si>
    <t>esc.elsocorrobrunka@mep.go.cr</t>
  </si>
  <si>
    <t>MIRNA SOTO MONTERO</t>
  </si>
  <si>
    <t>esc.guayacansiquirres@mep.go.cr</t>
  </si>
  <si>
    <t>EDEN RENE SALAZAR HIDALGO</t>
  </si>
  <si>
    <t>esc.santafeguatuso@mep.go.cr</t>
  </si>
  <si>
    <t>ELBER NOEL MARTINEZ IGLESIAS</t>
  </si>
  <si>
    <t>TERRITORIO CABECAR TJAI, VALLE LA ESTRELLA</t>
  </si>
  <si>
    <t>esc.indigenakabebata@mep.go.cr</t>
  </si>
  <si>
    <t>HAZEL GOMEZ GUEVARA</t>
  </si>
  <si>
    <t>1261</t>
  </si>
  <si>
    <t>02446</t>
  </si>
  <si>
    <t>esc.patadegallo@mep.go.cr</t>
  </si>
  <si>
    <t>SEIDY MORA DUARTE</t>
  </si>
  <si>
    <t>KATTIA SEGURA SEGURA</t>
  </si>
  <si>
    <t>MARIA ANAIS ARAYA JIMENEZ</t>
  </si>
  <si>
    <t>MARIANELLA CHAVARRIA SOTO</t>
  </si>
  <si>
    <t>esc.moraviaverde@mep.go.cr</t>
  </si>
  <si>
    <t>esc.pochotal@mep.go.cr</t>
  </si>
  <si>
    <t>VERONICA CHINCHILLA CERDAS</t>
  </si>
  <si>
    <t>esc.sanmartindesancarlos@mep.go.cr</t>
  </si>
  <si>
    <t>DIEGO ALFONSO MORA PICADO</t>
  </si>
  <si>
    <t>HEIDY BONILLA ALVAREZ</t>
  </si>
  <si>
    <t>YESENIA JIMENEZ GONZALEZ</t>
  </si>
  <si>
    <t>esc.sanblasdelepanto@mep.go.cr</t>
  </si>
  <si>
    <t>JAVIER GERARDO LEON VALVERDE</t>
  </si>
  <si>
    <t>esc.londres@mep.go.cr</t>
  </si>
  <si>
    <t>YUNNIA MORA DELGADO</t>
  </si>
  <si>
    <t>esc.sanmiguelsabalito@mep.go.cr</t>
  </si>
  <si>
    <t>ci.pasitospequenos@mep.go.cr</t>
  </si>
  <si>
    <t>esc.losmangosdecobano@mep.go.cr</t>
  </si>
  <si>
    <t>MELISSA RAMIREZ BONILLA</t>
  </si>
  <si>
    <t>MAURICIO CORDOBA CHAVEZ</t>
  </si>
  <si>
    <t>ANA PATRICIA UREÑA MONGE</t>
  </si>
  <si>
    <t>ANA ISABEL VALVERDE CHINCHILLA</t>
  </si>
  <si>
    <t>ANA LORENA GUTIERREZ ALVAREZ</t>
  </si>
  <si>
    <t>ILEANA GUTIERREZ SEQUEIRA</t>
  </si>
  <si>
    <t>esc.tsiniclari@mep.go.cr</t>
  </si>
  <si>
    <t>ROBERT BARBOZA ARAYA</t>
  </si>
  <si>
    <t>esc.ermelindamoracarvajal@mep.go.cr</t>
  </si>
  <si>
    <t>LUIS OLDEMAR CORDERO SOLANO</t>
  </si>
  <si>
    <t>esc.monsenormorera@mep.go.cr</t>
  </si>
  <si>
    <t>MARIANELA SEGURA SANCHEZ</t>
  </si>
  <si>
    <t>FLOR MORALES CHACON</t>
  </si>
  <si>
    <t>ALEX BRANDON PEREZ JIMENEZ</t>
  </si>
  <si>
    <t>esc.elcastillo@mep.go.cr</t>
  </si>
  <si>
    <t>esc.elcrucedebuenavista@mep.go.cr</t>
  </si>
  <si>
    <t>JOHANZEL CHING GOMEZ</t>
  </si>
  <si>
    <t>ESTELA GABRIELA NAVARRETE C.</t>
  </si>
  <si>
    <t>esc.voliowatsi@mep.go.cr</t>
  </si>
  <si>
    <t>PABLO CESAR MORA VALVERDE</t>
  </si>
  <si>
    <t>esc.elplomo.@mep.go.cr</t>
  </si>
  <si>
    <t>esc.sibodi@mep.go.cr</t>
  </si>
  <si>
    <t>LOIDA MORALES VEGA</t>
  </si>
  <si>
    <t>esc.haciendataboga@mep.go.cr</t>
  </si>
  <si>
    <t>LUIS DIEGO MORA RAMIREZ</t>
  </si>
  <si>
    <t>NIDIA CALDERON ROJAS</t>
  </si>
  <si>
    <t>esc.santacruzeltablazo@mep.go.cr</t>
  </si>
  <si>
    <t>ROSITA VARGAS SAENZ</t>
  </si>
  <si>
    <t>1530</t>
  </si>
  <si>
    <t>02852</t>
  </si>
  <si>
    <t>LA VIEJA</t>
  </si>
  <si>
    <t>JUNTO A LA PLAZA DE DEPORTES</t>
  </si>
  <si>
    <t>esc.idasalinas@mep.go.cr</t>
  </si>
  <si>
    <t>FRENTE A LA PLAZA DE FUTBOL SAN ANTONIO</t>
  </si>
  <si>
    <t>esc.lasdeliciascobano@mep.go.cr</t>
  </si>
  <si>
    <t>2855</t>
  </si>
  <si>
    <t>400 NORTE DE LA PULPERIA SAN FRANCISCO</t>
  </si>
  <si>
    <t>JOVITA JIMENEZ GAMBOA</t>
  </si>
  <si>
    <t>esc.lasgravilias@mep.go.cr</t>
  </si>
  <si>
    <t>LUIS ANGEL CHAVARRIA ALFARO</t>
  </si>
  <si>
    <t>2025</t>
  </si>
  <si>
    <t>PACUARE</t>
  </si>
  <si>
    <t>esc.pacuare.turrialba@mep.go.cr</t>
  </si>
  <si>
    <t>3907</t>
  </si>
  <si>
    <t>02968</t>
  </si>
  <si>
    <t>CIRIACO CALDERON PEÑA</t>
  </si>
  <si>
    <t>es.santalucia.nortenorte@mep.go.cr</t>
  </si>
  <si>
    <t>YETTY MAYORGA BADILLA</t>
  </si>
  <si>
    <t>esc.ambientalveracruz@mep.go.cr</t>
  </si>
  <si>
    <t>esc.sepecue@mep.go.cr</t>
  </si>
  <si>
    <t>3569</t>
  </si>
  <si>
    <t>LA CURIA</t>
  </si>
  <si>
    <t>ANNY DUARTE VALVERDE</t>
  </si>
  <si>
    <t>esc.idanayuribe@mep.go.cr</t>
  </si>
  <si>
    <t>FELIX ARTURO MIRANDA CHAVES</t>
  </si>
  <si>
    <t>esc.comadre@mep.go.cr</t>
  </si>
  <si>
    <t>COMUNIDAD BELLA VISTA TERRITORIO INDIGENA TJA</t>
  </si>
  <si>
    <t>esc.sancarlos@mep.go.cr</t>
  </si>
  <si>
    <t>SHIRLEY VARELA FERNANDEZ</t>
  </si>
  <si>
    <t>JACKELINNE MATARRITA RAMIREZ</t>
  </si>
  <si>
    <t>KAREN VELASQUEZ VASQUEZ</t>
  </si>
  <si>
    <t>FLORIBETH MORA SANABRIA</t>
  </si>
  <si>
    <t>floribeth.mora.sanabria@mep.go.cr</t>
  </si>
  <si>
    <t>esc.guapinolnorte@mep.go.cr</t>
  </si>
  <si>
    <t>esc.lapalmasixaola@mep.go.cr</t>
  </si>
  <si>
    <t>ALEXANDER SANDI SANDI</t>
  </si>
  <si>
    <t>esc.curime@mep.go.cr</t>
  </si>
  <si>
    <t>FRENTE AL SUPER LOS PLANES</t>
  </si>
  <si>
    <t>ANA ISABEL CARRERA GUTIERREZ</t>
  </si>
  <si>
    <t>esc.sanisidrobiolley@mep.go.cr</t>
  </si>
  <si>
    <t>ALBIN MAYORGA ACOSTA</t>
  </si>
  <si>
    <t>0800</t>
  </si>
  <si>
    <t>ALEXANDER RODRIGUEZ DUARTE</t>
  </si>
  <si>
    <t>esc.berlin@mep.go.cr</t>
  </si>
  <si>
    <t>13 KM NO SAN ISIDRO DE EL GENERAL</t>
  </si>
  <si>
    <t>esc.ojodeagualeoncortes@mep.go.cr</t>
  </si>
  <si>
    <t>MINDER JIMENEZ MENDEZ</t>
  </si>
  <si>
    <t>SANDRA ISABEL GARCIA CAMPOS</t>
  </si>
  <si>
    <t>LILLIANA ALFARO ROJAS</t>
  </si>
  <si>
    <t>esc.cambalache@mep.go.cr</t>
  </si>
  <si>
    <t>ANGIE MESEN VARELA</t>
  </si>
  <si>
    <t>JUAN DIEGO MORA SANCHEZ</t>
  </si>
  <si>
    <t>CARMEN ABREU CORONADO</t>
  </si>
  <si>
    <t>ILEANA SERRANO GARCIA</t>
  </si>
  <si>
    <t>DEL PUEBLO LA VICTORIA 3 KM AL ESTE</t>
  </si>
  <si>
    <t>esc.matadecanas@mep.go.cr</t>
  </si>
  <si>
    <t>EVELYN CHAVARRIA VASQUEZ</t>
  </si>
  <si>
    <t>ALEJANDRA TERAN RIOS</t>
  </si>
  <si>
    <t>esc.ricardojimenezoreamuno@mep.go.cr</t>
  </si>
  <si>
    <t>ANA JULIA BARBOZA PICADO</t>
  </si>
  <si>
    <t>MAYELA ROJAS MONTERO</t>
  </si>
  <si>
    <t>esc.braulioodioherrera@mep.go.cr</t>
  </si>
  <si>
    <t>esc.huacabata@mep.go.cr</t>
  </si>
  <si>
    <t>KAROL ROJAS LAZRO</t>
  </si>
  <si>
    <t>esc.yeri@mep.go.cr</t>
  </si>
  <si>
    <t>JEYN MIKE CHACON QUINTERO</t>
  </si>
  <si>
    <t>PERSILES AGUILAR JIMENEZ</t>
  </si>
  <si>
    <t>esc.tulesi@mep.go.cr</t>
  </si>
  <si>
    <t>PATRICIA SALAZAR SALAZAR</t>
  </si>
  <si>
    <t>5 KM NOROESTE DE LA COMUNIDAD TSINIKLARI</t>
  </si>
  <si>
    <t>MANUEL MAYORGA ACOSTA</t>
  </si>
  <si>
    <t>esc.santamariabuenosaires@mep.go.cr</t>
  </si>
  <si>
    <t>FILEMON VARGAS FERNANDEZ</t>
  </si>
  <si>
    <t>esc.bukeri@mep.go.cr</t>
  </si>
  <si>
    <t>MARCO ANTONIO FALLAS VALVERDE</t>
  </si>
  <si>
    <t>ALLAN CHAVES BARRANTES</t>
  </si>
  <si>
    <t>esc.arrozitari@mep.go.cr</t>
  </si>
  <si>
    <t>LUIS DIEGO RAMIREZ GARCIA</t>
  </si>
  <si>
    <t>8 KM NORESTE DEL LICEO RURAL ROCA QUEMADA</t>
  </si>
  <si>
    <t>SABALO CENTRO</t>
  </si>
  <si>
    <t>esc.bajolatrinidad@mep.go.cr</t>
  </si>
  <si>
    <t>1794</t>
  </si>
  <si>
    <t>HAZEL CALDERON QUIROS</t>
  </si>
  <si>
    <t>esc.sanluisleoncortes@mep.go.cr</t>
  </si>
  <si>
    <t>03306</t>
  </si>
  <si>
    <t>HAROLD MATA PEREIRA</t>
  </si>
  <si>
    <t>MIGUEL TORRES VILLAREAL</t>
  </si>
  <si>
    <t>esc.diegodeartieda@mep.go.cr</t>
  </si>
  <si>
    <t>ANAYURI CABRERA AVILA</t>
  </si>
  <si>
    <t>VICTOR ORTIZ ROJAS</t>
  </si>
  <si>
    <t>esc.akom@mep.go.cr</t>
  </si>
  <si>
    <t>esc.indigenanimari@mep.go.cr</t>
  </si>
  <si>
    <t>esc.moi@mep.go.cr</t>
  </si>
  <si>
    <t>1 KM AL SUR DEL FERRY PLAYA NARANJO</t>
  </si>
  <si>
    <t>ISAAC DANIEL CASCANTE PEREZ</t>
  </si>
  <si>
    <t>esc.palenqueelsol@mep.go.cr</t>
  </si>
  <si>
    <t>esc.laesmeralda.turrialba@mep.go.cr</t>
  </si>
  <si>
    <t>CARLA TATIANA SANCHEZ LOAIZA</t>
  </si>
  <si>
    <t>esc.utkatipey@mep.go.cr</t>
  </si>
  <si>
    <t>10 KM AL ESTE DE RIO CLARO DE PAVON</t>
  </si>
  <si>
    <t>ANDRES BEJARANO FLORES</t>
  </si>
  <si>
    <t>esc.losangeleshorquetas@mep.go.cr</t>
  </si>
  <si>
    <t>esc.jarakicha@mep.go.cr</t>
  </si>
  <si>
    <t>SANDRA LIZANO MORA</t>
  </si>
  <si>
    <t>GINETTE GARRO ARIAS</t>
  </si>
  <si>
    <t>INGRID QUIROS GAMBOA</t>
  </si>
  <si>
    <t>NANCY ARIAS JIMENEZ</t>
  </si>
  <si>
    <t>COSTADO SUR DE PLAZA DE DEPORTES SAN ISIDRO</t>
  </si>
  <si>
    <t>MARLENE VALLE VILLALOBOS</t>
  </si>
  <si>
    <t>RUJHAMA ELIZONDO CRUZ</t>
  </si>
  <si>
    <t>RECTA IMPERIO, 600 M DESPUES COLEGIO MARYLAND</t>
  </si>
  <si>
    <t>5 KM DE LA RUTA 96</t>
  </si>
  <si>
    <t>ANA GABRIELA GUEVARA CHAVARRIA</t>
  </si>
  <si>
    <t>ADRIAN CAMPOS CHAVES</t>
  </si>
  <si>
    <t>HELBER GUEVARA ESPINOZA</t>
  </si>
  <si>
    <t>esc.elnegro@mep.go.cr</t>
  </si>
  <si>
    <t>ROXANA FERNANDEZ VARGAS</t>
  </si>
  <si>
    <t>MARIANA ARAYA FUENTES</t>
  </si>
  <si>
    <t>esc.sanluisturrubares@mep.go.cr</t>
  </si>
  <si>
    <t>adolfo.hidalgo.parra@mep.go.cr</t>
  </si>
  <si>
    <t>esc.penasblancasesparza@mep.go.cr</t>
  </si>
  <si>
    <t>EIRA ENITH ZAPATA CASTRO</t>
  </si>
  <si>
    <t>esc.sanmiguel.coto@mep.go.cr</t>
  </si>
  <si>
    <t>esc.santarosa@mep.go.cr</t>
  </si>
  <si>
    <t>esc.lasdelicias.sarapiqui@mep.go.cr</t>
  </si>
  <si>
    <t>esc.remolinitos@mep.go.cr</t>
  </si>
  <si>
    <t>REMOLINITOS SARAPIQUI</t>
  </si>
  <si>
    <t>esc.rojomaca@mep.go.cr</t>
  </si>
  <si>
    <t>esc.copalchicurena@mep.go.cr</t>
  </si>
  <si>
    <t>esc.elaguacate.canas@mep.go.cr</t>
  </si>
  <si>
    <t>ELENA MARTINEZ MOLINA</t>
  </si>
  <si>
    <t>esc.ranchitos@mep.go.cr</t>
  </si>
  <si>
    <t>esc.bajodeveragua@mep.go.cr</t>
  </si>
  <si>
    <t>esc.losangelesdedrake@mep.go.cr</t>
  </si>
  <si>
    <t>esc.lacatalina@mep.go.cr</t>
  </si>
  <si>
    <t>RAQUEL MANCIA ELIZONDO</t>
  </si>
  <si>
    <t>esc.sanboscodepocora@mep.go.cr</t>
  </si>
  <si>
    <t>15 KM AL SUROESTE DEL CRUCE EL CAIRO</t>
  </si>
  <si>
    <t>esc.seisamigos@mep.go.cr</t>
  </si>
  <si>
    <t>esc.palestinadezent@mep.go.cr</t>
  </si>
  <si>
    <t>esc.sanjose.sarapiqui@mep.go.cr</t>
  </si>
  <si>
    <t>esc.lasonora@mep.go.cr</t>
  </si>
  <si>
    <t>1012</t>
  </si>
  <si>
    <t>TRES PIEDRAS</t>
  </si>
  <si>
    <t>esc.trespieras@mep.go.cr</t>
  </si>
  <si>
    <t>0818</t>
  </si>
  <si>
    <t>LA HORTENSIA</t>
  </si>
  <si>
    <t>FLORIDEY SALAZAR UREÑA</t>
  </si>
  <si>
    <t>esc.lahortensia@mep.go.cr</t>
  </si>
  <si>
    <t>FRENTE RESTAURANTE VALLE DEL GENERAL</t>
  </si>
  <si>
    <t>03947</t>
  </si>
  <si>
    <t>0958</t>
  </si>
  <si>
    <t>03948</t>
  </si>
  <si>
    <t>1950</t>
  </si>
  <si>
    <t>03949</t>
  </si>
  <si>
    <t>esc.laesperanza.turrialba@mep.go.cr</t>
  </si>
  <si>
    <t>CASERIO LA ESPERANZA</t>
  </si>
  <si>
    <t>1934</t>
  </si>
  <si>
    <t>esc.elprogreso.turrialba@mep.go.cr</t>
  </si>
  <si>
    <t>2005</t>
  </si>
  <si>
    <t>LA REUNION</t>
  </si>
  <si>
    <t>2501</t>
  </si>
  <si>
    <t>LOS RANCHOS</t>
  </si>
  <si>
    <t>esc.losranchos@mep.go.cr</t>
  </si>
  <si>
    <t>2764</t>
  </si>
  <si>
    <t>I.D.A. EL BARON</t>
  </si>
  <si>
    <t>ASENTAMIENTO EL BARON</t>
  </si>
  <si>
    <t>esc.idaelbaron@mep.go.cr</t>
  </si>
  <si>
    <t>2739</t>
  </si>
  <si>
    <t>03956</t>
  </si>
  <si>
    <t>esc.cerrillosesparza@mep.go.cr</t>
  </si>
  <si>
    <t>FRENTE SALON COMUNAL DE CERRILLOS</t>
  </si>
  <si>
    <t>02404</t>
  </si>
  <si>
    <t>2859</t>
  </si>
  <si>
    <t>SABANA BONITA</t>
  </si>
  <si>
    <t>esc.sabanabonita@mep.go.cr</t>
  </si>
  <si>
    <t>04230</t>
  </si>
  <si>
    <t>03682</t>
  </si>
  <si>
    <t>5305</t>
  </si>
  <si>
    <t>03964</t>
  </si>
  <si>
    <t>TSIPIRIÑAK</t>
  </si>
  <si>
    <t>TSIPIRI ÑAK</t>
  </si>
  <si>
    <t>3245</t>
  </si>
  <si>
    <t>FILA NARANJO</t>
  </si>
  <si>
    <t>YAMILETH ARROYO PEÑA</t>
  </si>
  <si>
    <t>3035</t>
  </si>
  <si>
    <t>NIXIDA DELGADO CHACON</t>
  </si>
  <si>
    <t>esc.nazareth@mep.go.cr</t>
  </si>
  <si>
    <t>3371</t>
  </si>
  <si>
    <t>ISLONA</t>
  </si>
  <si>
    <t>esc.montecristo@mep.go.cr</t>
  </si>
  <si>
    <t>2630</t>
  </si>
  <si>
    <t>RIO CHIQUITO</t>
  </si>
  <si>
    <t>esc.riochiquito@mep.go.cr</t>
  </si>
  <si>
    <t>2846</t>
  </si>
  <si>
    <t>PAVON DE ORO</t>
  </si>
  <si>
    <t>PAVON CENTRO</t>
  </si>
  <si>
    <t>2797</t>
  </si>
  <si>
    <t>esc.laesperanzalepato@mep.go.cr</t>
  </si>
  <si>
    <t>1924</t>
  </si>
  <si>
    <t>esc.elhigueron@mep.go.cr</t>
  </si>
  <si>
    <t>1549</t>
  </si>
  <si>
    <t>03983</t>
  </si>
  <si>
    <t>0742</t>
  </si>
  <si>
    <t>FABIO LAZARO MORA</t>
  </si>
  <si>
    <t>esc.elprogresoboruca@mep.go.cr</t>
  </si>
  <si>
    <t>2,5 KM SUR DEL EBAIS</t>
  </si>
  <si>
    <t>0869</t>
  </si>
  <si>
    <t>03986</t>
  </si>
  <si>
    <t>WILSON DANIEL MORA GAMBOA</t>
  </si>
  <si>
    <t>esc.laguariapotrerogrande@mep.go.cr</t>
  </si>
  <si>
    <t>0899</t>
  </si>
  <si>
    <t>03987</t>
  </si>
  <si>
    <t>esc.pueblonuevopotrerogrande@mep.go.cr</t>
  </si>
  <si>
    <t>3 KM ESTE DEL CENTRO DE POTRERO GRANDE</t>
  </si>
  <si>
    <t>0747</t>
  </si>
  <si>
    <t>03988</t>
  </si>
  <si>
    <t>esc.lasabanaboruca@mep.go.cr</t>
  </si>
  <si>
    <t>1649</t>
  </si>
  <si>
    <t>KAREN CASCANTE ARTAVIA</t>
  </si>
  <si>
    <t>esc.santaceciliapocosol@mep.go.cr</t>
  </si>
  <si>
    <t>100 M OESTE PLAZA DE DEPORTES</t>
  </si>
  <si>
    <t>1491</t>
  </si>
  <si>
    <t>03992</t>
  </si>
  <si>
    <t>COQUITALES</t>
  </si>
  <si>
    <t>SILVIA ELENA ROJAS PANIAGUA</t>
  </si>
  <si>
    <t>esc.coquitales@mep.go.cr</t>
  </si>
  <si>
    <t>2 KM ESTE PUENTE CHIMURRIA</t>
  </si>
  <si>
    <t>1504</t>
  </si>
  <si>
    <t>DIAGONAL TEMPLO CATOLICO</t>
  </si>
  <si>
    <t>1140</t>
  </si>
  <si>
    <t>03995</t>
  </si>
  <si>
    <t>ANA GABRIELA MONTOYA JIMENEZ</t>
  </si>
  <si>
    <t>esc.dulcenombre@mep.go.cr</t>
  </si>
  <si>
    <t>3445</t>
  </si>
  <si>
    <t>KEKOLDI</t>
  </si>
  <si>
    <t>esc.kekoldi@mep.go.cr</t>
  </si>
  <si>
    <t>RESERVA INDIGENA KEKOLDI</t>
  </si>
  <si>
    <t>KËKÖLDI</t>
  </si>
  <si>
    <t>6387</t>
  </si>
  <si>
    <t>KUNABRI</t>
  </si>
  <si>
    <t>TERRITORIO TJAI, VALLE LA ESTRELLA</t>
  </si>
  <si>
    <t>04231</t>
  </si>
  <si>
    <t>3456</t>
  </si>
  <si>
    <t>03999</t>
  </si>
  <si>
    <t>SAN MIGUIEL</t>
  </si>
  <si>
    <t>8 KM AL NORTE DE SHIROLES</t>
  </si>
  <si>
    <t>3545</t>
  </si>
  <si>
    <t>BRISAS DE RIO BLANCO</t>
  </si>
  <si>
    <t>esc.brisasderioblanco@mep.go.cr</t>
  </si>
  <si>
    <t>MIGUEL ANDRES ARIAS ESCOBAR</t>
  </si>
  <si>
    <t>5727</t>
  </si>
  <si>
    <t>ASENTAMIENTO EL PARAISO</t>
  </si>
  <si>
    <t>ARLEENE PEREZ SANABRIA</t>
  </si>
  <si>
    <t>esc.elparaisopococi@mep.go.cr</t>
  </si>
  <si>
    <t>14 KM NOROESTE DE PALMITAS</t>
  </si>
  <si>
    <t>04101</t>
  </si>
  <si>
    <t>5037</t>
  </si>
  <si>
    <t>04004</t>
  </si>
  <si>
    <t>BARBADOS</t>
  </si>
  <si>
    <t>CAÑO SECO</t>
  </si>
  <si>
    <t>esc.barbados@mep.go.cr</t>
  </si>
  <si>
    <t>03937</t>
  </si>
  <si>
    <t>1707</t>
  </si>
  <si>
    <t>PASO REAL</t>
  </si>
  <si>
    <t>esc.pasoreal@mep.go.cr</t>
  </si>
  <si>
    <t>11 KM AL NORTE DE SAN JOAQUIN DE CUTRIS</t>
  </si>
  <si>
    <t>1614</t>
  </si>
  <si>
    <t>9 KM AL ESTE DE COOPEVEGA DE CUTRIS</t>
  </si>
  <si>
    <t>1572</t>
  </si>
  <si>
    <t>LA TIRICIA</t>
  </si>
  <si>
    <t>JOCOTE</t>
  </si>
  <si>
    <t>REYNA FLORES TORREZ</t>
  </si>
  <si>
    <t>esc.latiricia@mep.go.cr</t>
  </si>
  <si>
    <t>1721</t>
  </si>
  <si>
    <t>RON RON ABAJO</t>
  </si>
  <si>
    <t>esc.ronronabajo@mep.go.cr</t>
  </si>
  <si>
    <t>1403</t>
  </si>
  <si>
    <t>esc.santaelenaloschiles@mep.go.cr</t>
  </si>
  <si>
    <t>1395</t>
  </si>
  <si>
    <t>esc.lapradera@mep.go.cr</t>
  </si>
  <si>
    <t>2150</t>
  </si>
  <si>
    <t>BOCA DEL TORO</t>
  </si>
  <si>
    <t>esc.bocadeltoro@mep.go.cr</t>
  </si>
  <si>
    <t>45 KM NORTE DE PUERTO VIEJO</t>
  </si>
  <si>
    <t>3223</t>
  </si>
  <si>
    <t>ALMIRANTE</t>
  </si>
  <si>
    <t>BANEGAS</t>
  </si>
  <si>
    <t>esc.almirante@mep.go.cr</t>
  </si>
  <si>
    <t>CENTRO DE BANEGAS</t>
  </si>
  <si>
    <t>2250</t>
  </si>
  <si>
    <t>04021</t>
  </si>
  <si>
    <t>MARCELA VANEGAS VANEGAS</t>
  </si>
  <si>
    <t>esc.idasanramon@mep.go.cr</t>
  </si>
  <si>
    <t>PARCELAS IDA SAN RAMON</t>
  </si>
  <si>
    <t>ALEXANDER BARBOZA AVILA</t>
  </si>
  <si>
    <t>1071</t>
  </si>
  <si>
    <t>JUAN CARLOS VALVERDE RIVERA</t>
  </si>
  <si>
    <t>esc.santaceciliapejibaye@mep.go.cr</t>
  </si>
  <si>
    <t>3206</t>
  </si>
  <si>
    <t>LA UNION DEL SUR</t>
  </si>
  <si>
    <t>3220</t>
  </si>
  <si>
    <t>esc.laesperanza.coto@mep.go.cr</t>
  </si>
  <si>
    <t>LA ESPERANZA, GOLFITO</t>
  </si>
  <si>
    <t>02619</t>
  </si>
  <si>
    <t>2787</t>
  </si>
  <si>
    <t>esc.zapotal.occidente@mep.go.cr</t>
  </si>
  <si>
    <t>1269</t>
  </si>
  <si>
    <t>GABINO ARAYA BLANCO</t>
  </si>
  <si>
    <t>CALLE VALVERDE</t>
  </si>
  <si>
    <t>esc.gabinoarayablanco@mep.go.cr</t>
  </si>
  <si>
    <t>1486</t>
  </si>
  <si>
    <t>CASTELMARE</t>
  </si>
  <si>
    <t>esc.castelmare@mep.go.cr</t>
  </si>
  <si>
    <t>0970</t>
  </si>
  <si>
    <t>04044</t>
  </si>
  <si>
    <t>SAN JUAN MIRAMAR</t>
  </si>
  <si>
    <t>ALTOS DE SAN JUAN</t>
  </si>
  <si>
    <t>HEIDY MEJIA TORRES</t>
  </si>
  <si>
    <t>esc.sanjuanmiramar@mep.go.cr</t>
  </si>
  <si>
    <t>0773</t>
  </si>
  <si>
    <t>esc.toledo@mep.go.cr</t>
  </si>
  <si>
    <t>03764</t>
  </si>
  <si>
    <t>1249</t>
  </si>
  <si>
    <t>ELVIA CRUZ CAMACHO</t>
  </si>
  <si>
    <t>esc.sanboscopiedadessur@mep.go.cr</t>
  </si>
  <si>
    <t>3653</t>
  </si>
  <si>
    <t>esc.cartagenapococi@mep.go.cr</t>
  </si>
  <si>
    <t>6493</t>
  </si>
  <si>
    <t>PALMITAS II</t>
  </si>
  <si>
    <t>MARIA EUGENIA PEREZ HERNANDEZ</t>
  </si>
  <si>
    <t>esc.palmitas2@mep.go.cr</t>
  </si>
  <si>
    <t>04269</t>
  </si>
  <si>
    <t>1645</t>
  </si>
  <si>
    <t>04061</t>
  </si>
  <si>
    <t>DORIS GONZALEZ MURILLO</t>
  </si>
  <si>
    <t>esc.sanrafaelflorencia@mep.go.cr</t>
  </si>
  <si>
    <t>03971</t>
  </si>
  <si>
    <t>04019</t>
  </si>
  <si>
    <t>04028</t>
  </si>
  <si>
    <t>04035</t>
  </si>
  <si>
    <t>04039</t>
  </si>
  <si>
    <t>04040</t>
  </si>
  <si>
    <t>04041</t>
  </si>
  <si>
    <t>04055</t>
  </si>
  <si>
    <t>04059</t>
  </si>
  <si>
    <t>04062</t>
  </si>
  <si>
    <t>04067</t>
  </si>
  <si>
    <t>04068</t>
  </si>
  <si>
    <t>04070</t>
  </si>
  <si>
    <t>guiselle.gonzalez@hotmail.com</t>
  </si>
  <si>
    <t>lasalle@lasalle.ed.cr</t>
  </si>
  <si>
    <t>SAINT MARY PRIMARY SCHOOL</t>
  </si>
  <si>
    <t>PAN AMERICAN SCHOOL</t>
  </si>
  <si>
    <t>MARTIN TORRES RODRIGUEZ</t>
  </si>
  <si>
    <t>GLORIA DUARTE ESPAÑA</t>
  </si>
  <si>
    <t>info@ipicim.ed.cr / jfallas@ipicim.ed.cr</t>
  </si>
  <si>
    <t>ICS INTERNATIONAL CHRISTIAN SCHOOL</t>
  </si>
  <si>
    <t>info@palabradevida.ed.cr</t>
  </si>
  <si>
    <t>escuela@catie.ed.cr</t>
  </si>
  <si>
    <t>academiateocali@teocali.org</t>
  </si>
  <si>
    <t>cepdirectora@gmail.com</t>
  </si>
  <si>
    <t>info@lourdescr.com</t>
  </si>
  <si>
    <t>info@educaciontrinidad.com</t>
  </si>
  <si>
    <t>ANA JENSSIE CAMPOS CAMPOS</t>
  </si>
  <si>
    <t>ELINA KORZYK KREMKO</t>
  </si>
  <si>
    <t>BERNARDITA FERNANDEZ PIEDRA</t>
  </si>
  <si>
    <t>infoceapguapiles@gmail.com</t>
  </si>
  <si>
    <t>proyectoeducativobc@gmail.com</t>
  </si>
  <si>
    <t>MARTA RAMIREZ UMAÑA</t>
  </si>
  <si>
    <t>GOLDEN VALLEY SCHOOL</t>
  </si>
  <si>
    <t>ANA DENISE ARCE ALPIZAR</t>
  </si>
  <si>
    <t>LA CABAÑA FELIZ</t>
  </si>
  <si>
    <t>kinderlcf@gmail.com</t>
  </si>
  <si>
    <t>JARDIN DE NIÑOS LA SEMILLA DEL SABER</t>
  </si>
  <si>
    <t>URBANIZACION EL RODEO</t>
  </si>
  <si>
    <t>LUCIA MENDOZA RUIZ</t>
  </si>
  <si>
    <t>lumeru1966@hotmail.com</t>
  </si>
  <si>
    <t>evaluacioniebsi@gmail.com</t>
  </si>
  <si>
    <t>VIRGINIA RODRIGUEZ HERRERA</t>
  </si>
  <si>
    <t>MARIA LAURA ARROYO EDUARTE</t>
  </si>
  <si>
    <t>MARILYN TATTIANA JIMENEZ MORA</t>
  </si>
  <si>
    <t>direccion@arandu.co.cr</t>
  </si>
  <si>
    <t>lighthouse@lis.ed.cr</t>
  </si>
  <si>
    <t>PAMELA SOTO VILLEGAS</t>
  </si>
  <si>
    <t>04346</t>
  </si>
  <si>
    <t>COUNTRYSIDE ACADEMY</t>
  </si>
  <si>
    <t>CRISTIAN JIMENEZ LORENZANO</t>
  </si>
  <si>
    <t>countrysideacademy@hotmail.com</t>
  </si>
  <si>
    <t>RUTH ELENA LEITON JIMENEZ</t>
  </si>
  <si>
    <t>TALLER INFANTIL MANITAS CREATIVAS</t>
  </si>
  <si>
    <t>EL SILO</t>
  </si>
  <si>
    <t>PATRICIA HERNANDEZ CARRANZA</t>
  </si>
  <si>
    <t>mccreativas1@gmail.com</t>
  </si>
  <si>
    <t>ANA GUISELLE ROBLES CORDERO</t>
  </si>
  <si>
    <t>playtimemontessori@gmail.com</t>
  </si>
  <si>
    <t>GRACIELA MONTERO CECILIANO</t>
  </si>
  <si>
    <t>chirriposchool@gmail.com</t>
  </si>
  <si>
    <t>04378</t>
  </si>
  <si>
    <t>ROSA IVETH JIMENEZ MADRIGAL</t>
  </si>
  <si>
    <t>KAREN MORA MONTIEL</t>
  </si>
  <si>
    <t>200 M ESTE DE COOPEATENAS, CALLE ARROCERA</t>
  </si>
  <si>
    <t>04372</t>
  </si>
  <si>
    <t>ECO SCHOOL SK</t>
  </si>
  <si>
    <t>NANCY RODRIGUEZ BUSTOS</t>
  </si>
  <si>
    <t>LILIANA ALVAREZ MARTINEZ</t>
  </si>
  <si>
    <t>kidsgrown96@gmail.com</t>
  </si>
  <si>
    <t>info@montessorlandcr.com</t>
  </si>
  <si>
    <t>NATALIA CASTRO QUESADA</t>
  </si>
  <si>
    <t>direccion@coopecoceic.ed.cr</t>
  </si>
  <si>
    <t>04366</t>
  </si>
  <si>
    <t>info@northdaleschoolcr.com</t>
  </si>
  <si>
    <t>SIANNY JIMENEZ ALVAREZ</t>
  </si>
  <si>
    <t>cediraisimc@hotmail.com</t>
  </si>
  <si>
    <t>FRENTE AL LICEO DE CHACARITA</t>
  </si>
  <si>
    <t>BKIDS PRESCHOOL AND DAY CARE</t>
  </si>
  <si>
    <t>bekidsguarderia@gmail.com</t>
  </si>
  <si>
    <t>sanselerin@hotmail.com</t>
  </si>
  <si>
    <t>direccion@ctpcit.co.cr</t>
  </si>
  <si>
    <t>info@kidsland-cr.com</t>
  </si>
  <si>
    <t>100 M NORTE Y 100 M ESTE DEL SUPER EL REY</t>
  </si>
  <si>
    <t>info@lccima.com</t>
  </si>
  <si>
    <t>50 M SUR DEL BANCO NACIONAL DE TURRUCARES</t>
  </si>
  <si>
    <t>secretaria.alajuela@stfrancis.ed.cr</t>
  </si>
  <si>
    <t>04373</t>
  </si>
  <si>
    <t>JEIMY JIMENEZ ACUNA</t>
  </si>
  <si>
    <t>info@chikiklub.com</t>
  </si>
  <si>
    <t>DETRAS DE LA ANTIGUA ADUANA</t>
  </si>
  <si>
    <t>cataplinkiscenter@gmail.com</t>
  </si>
  <si>
    <t>SMART KIDS CENTRO INFANTIL</t>
  </si>
  <si>
    <t>cismartkids@gmail.com</t>
  </si>
  <si>
    <t>CONCEPCION RIO GRANDE</t>
  </si>
  <si>
    <t>CAROLINA MURILLO ALFARO</t>
  </si>
  <si>
    <t>administracion@kinderpiruetas.com</t>
  </si>
  <si>
    <t>MELISSA RODRIGUEZ VEGA</t>
  </si>
  <si>
    <t>escoolorotina@gmail.com</t>
  </si>
  <si>
    <t>CENTRO EDUCATIVO KLC</t>
  </si>
  <si>
    <t>info@centroklc.com</t>
  </si>
  <si>
    <t>DE INTEL 700 M OESTE FRENTE BAR GUAPINOL</t>
  </si>
  <si>
    <t>KLK KINDER LITTLE KIDS</t>
  </si>
  <si>
    <t>URBANIZACION METROPOLI</t>
  </si>
  <si>
    <t>kinderlittlekids@hotmail.com</t>
  </si>
  <si>
    <t>URBANIZACION METROPOLI 125 M ESTE CEMENTERIO</t>
  </si>
  <si>
    <t>CREATIVE HANDS MONTESSORI KINDER&amp;DAYCARE</t>
  </si>
  <si>
    <t>BARRIO DENT</t>
  </si>
  <si>
    <t>GABRIELA GOMEZ ZELEDON</t>
  </si>
  <si>
    <t>administracion@playhousecr.com</t>
  </si>
  <si>
    <t>ALTAMORAVIA</t>
  </si>
  <si>
    <t>MARIA GABRIELA JIMENEZ MOYA</t>
  </si>
  <si>
    <t>mgabriela.jimenez@hotmail.com</t>
  </si>
  <si>
    <t>RESIDENCIAL ALTAMORAVIA PROPIEDAD K1</t>
  </si>
  <si>
    <t>EVEN START DISCOVERY</t>
  </si>
  <si>
    <t>CENTRO COMERCIAL CARVA, 100 M SUR 75 OESTE</t>
  </si>
  <si>
    <t>TRUE NORTH PERSONALIZED LEARNING SCHOOL</t>
  </si>
  <si>
    <t>truenorteducational@gmail.com</t>
  </si>
  <si>
    <t>COSTADO NORTE DE LA FARMACIA FISCHEL</t>
  </si>
  <si>
    <t>04365</t>
  </si>
  <si>
    <t>TREE OF LIFE LEARNING CENTER</t>
  </si>
  <si>
    <t>CALLE MARGARITA</t>
  </si>
  <si>
    <t>direccion@treeoflifelearning.com</t>
  </si>
  <si>
    <t>CALLE MARGARITA, POZOS DE SANTA ANA</t>
  </si>
  <si>
    <t>04279</t>
  </si>
  <si>
    <t>ILPPAL</t>
  </si>
  <si>
    <t>JUAN BAUTISTA CASTRO ELIZONDO</t>
  </si>
  <si>
    <t>ilppalcolegio@gmail.com</t>
  </si>
  <si>
    <t>04367</t>
  </si>
  <si>
    <t>KIDS COMMUNITY</t>
  </si>
  <si>
    <t>RESIDENCIAL CARVAJAL CASTRO</t>
  </si>
  <si>
    <t>KARLA ZUÑIGA MADRIGAL</t>
  </si>
  <si>
    <t>kidscommunity@yahoo.com</t>
  </si>
  <si>
    <t>04368</t>
  </si>
  <si>
    <t>LA CASITA DE MARI-LIZ</t>
  </si>
  <si>
    <t>YIRA CECILIA RUIZ CONTRERAS</t>
  </si>
  <si>
    <t>COSTADO NORTE DE LA ESCUELA EL PELONCITO</t>
  </si>
  <si>
    <t>SAINT TIMOTHY SCHOOL</t>
  </si>
  <si>
    <t>SHIRLEY ACON SIBAJA</t>
  </si>
  <si>
    <t>1 KM NORTE LICEO MIGUEL ARAYA</t>
  </si>
  <si>
    <t>RESIDENCIAL EL PORTILLO</t>
  </si>
  <si>
    <t>teresita.mendez@munisanisidro.go.cr</t>
  </si>
  <si>
    <t>700 M SUR CEMENTERIO</t>
  </si>
  <si>
    <t>300 M ESTE DEL EBAIS</t>
  </si>
  <si>
    <t>04371</t>
  </si>
  <si>
    <t>SEMILLITAS DE SOMA</t>
  </si>
  <si>
    <t>AYALA</t>
  </si>
  <si>
    <t>MARIA LAURA SOLANO MARIN</t>
  </si>
  <si>
    <t>NEW WORLD MONTESSORI</t>
  </si>
  <si>
    <t>MARIA JOSE ZELEDON SANCHEZ</t>
  </si>
  <si>
    <t>CAMINITO DE LUZ PRE-SCHOOL</t>
  </si>
  <si>
    <t>JANINA BLANCO DELGADO</t>
  </si>
  <si>
    <t>caminitodeluz08@gmail.com</t>
  </si>
  <si>
    <t>CENTRO INFANTIL KAYROS</t>
  </si>
  <si>
    <t>info@kinderkayros.com</t>
  </si>
  <si>
    <t>LAS ARAUCARIAS</t>
  </si>
  <si>
    <t>MARIELLA BROUTIN ECHANDI</t>
  </si>
  <si>
    <t>infopinares@newworldcr.com</t>
  </si>
  <si>
    <t>ABC MONTESSORI KINDER DAYCARE</t>
  </si>
  <si>
    <t>YULIANA SOTO MORA</t>
  </si>
  <si>
    <t>200 M ESTE COLEGIO EXPERIMENTAL DE POCOCI</t>
  </si>
  <si>
    <t>REBECA RIVERA CASTILLO</t>
  </si>
  <si>
    <t>L.G.A SCHOOL</t>
  </si>
  <si>
    <t>KARLA AVILA MOLINA</t>
  </si>
  <si>
    <t>CENTRO DE ESTIMULACION TEMPRANA BUBBLES</t>
  </si>
  <si>
    <t>KRYSIA MATAMOROS GRANADOS</t>
  </si>
  <si>
    <t>krysm4.km@gmail.com</t>
  </si>
  <si>
    <t>DE LA MUNICIPALIDAD DE MORAVIA 100 SUR Y 25 O</t>
  </si>
  <si>
    <t>CENTRO INFANTIL SANTA TERESA</t>
  </si>
  <si>
    <t>SIDER JIMENEZ HERNANDEZ</t>
  </si>
  <si>
    <t>COSTADO SUR DEL INAMU</t>
  </si>
  <si>
    <t>KID'S WORLD MONTESSORI</t>
  </si>
  <si>
    <t>LUISANA JIMENEZ FLORES</t>
  </si>
  <si>
    <t>DEL COUNTRY CLUB 300 SUR Y 100 OESTE</t>
  </si>
  <si>
    <t>INSTITUTO CREATIVO DE EDUCACION INTEGRAL</t>
  </si>
  <si>
    <t>GENESIS ARAYA CASTRO</t>
  </si>
  <si>
    <t>kinderice@gmail.com</t>
  </si>
  <si>
    <t>JARDIN DE NIÑOS DE COLORES</t>
  </si>
  <si>
    <t>karlarecio.jnc@gmail.com</t>
  </si>
  <si>
    <t>CECUDI LA UNION</t>
  </si>
  <si>
    <t>cecudilaunion@munilaunion.go.cr</t>
  </si>
  <si>
    <t>URBANIZACION OMEGA</t>
  </si>
  <si>
    <t>IMANI SG LOVE LEARM FAMILY</t>
  </si>
  <si>
    <t>kinderimani@hotmail.com</t>
  </si>
  <si>
    <t>CENTRO EDUCATIVO SAN GIUSEPPE</t>
  </si>
  <si>
    <t>ANDREA NAVARRO CALDERON</t>
  </si>
  <si>
    <t>RESIDENCIAL ANA LUCIA</t>
  </si>
  <si>
    <t>ANDREA SALAS BLANCO</t>
  </si>
  <si>
    <t>FRENTE A CABLETICA</t>
  </si>
  <si>
    <t>LITTLE COLLEGE LC</t>
  </si>
  <si>
    <t>LAGUINILLA</t>
  </si>
  <si>
    <t>RESIDENCIAL REAL SANTA MARIA CASA # 212</t>
  </si>
  <si>
    <t>SANTA TERESITA MONTESSORI</t>
  </si>
  <si>
    <t>DE LA IGLESIA CATOLICA 100 SUR Y 75 ESTE</t>
  </si>
  <si>
    <t>ARELYS SOTO JIMENEZ</t>
  </si>
  <si>
    <t>centroeducativoquerubin@gmail.com</t>
  </si>
  <si>
    <t>MONTESSORI SCHOOL SWEET KIDS</t>
  </si>
  <si>
    <t>FLOR MARIA CUBERO MARTINEZ</t>
  </si>
  <si>
    <t>CENTRO EDUCATIVO NBS</t>
  </si>
  <si>
    <t>FINLAND SCHOOL COSTA RICA</t>
  </si>
  <si>
    <t>PAUL CHINCHILLA CARDENAS</t>
  </si>
  <si>
    <t>200 S DE FERRETERIA LOS PRINCIPES</t>
  </si>
  <si>
    <t>KINDER ESCALERITAS</t>
  </si>
  <si>
    <t>ROSELLA AGUILAR SANCHEZ</t>
  </si>
  <si>
    <t>COSTADO NOROESTE DE LA BASILICA</t>
  </si>
  <si>
    <t>ALTO LAS PALOMAS</t>
  </si>
  <si>
    <t>ALTO LAS PALOMAS, DEL REFUGIO 25 S Y 75 O</t>
  </si>
  <si>
    <t>CENTRO EDUCATIVO ARBOL DE DIOS</t>
  </si>
  <si>
    <t>MARIA CHAVES DELGADO</t>
  </si>
  <si>
    <t>PREESCOLAR CHIQUITITOS</t>
  </si>
  <si>
    <t>HELEN GAMBOA CESPEDES</t>
  </si>
  <si>
    <t>2 KM NORE Y 50 ESTE BANCO NACIONAL</t>
  </si>
  <si>
    <t>AMANI PRESCHOOL</t>
  </si>
  <si>
    <t>JULIA QUIROS ARGUEDAS</t>
  </si>
  <si>
    <t>500 SO DEL MAS X MENOS</t>
  </si>
  <si>
    <t>CIUDAD DE FE</t>
  </si>
  <si>
    <t>LUIS DIEGO VEGA CRUZ</t>
  </si>
  <si>
    <t>centroeducativocf@gmail.com</t>
  </si>
  <si>
    <t>DEL HOSPITAL 500 SUR Y 200 OESTE</t>
  </si>
  <si>
    <t>04379</t>
  </si>
  <si>
    <t>NEW VALLEY PRESCHOOL</t>
  </si>
  <si>
    <t>CENTRO DE INCLUSION EDUCATIVA CIENAK</t>
  </si>
  <si>
    <t>ALEJANDRA MENDEZ MADRIGAL</t>
  </si>
  <si>
    <t>75 O Y 150 N ENTRADA PEDREGAL</t>
  </si>
  <si>
    <t>04380</t>
  </si>
  <si>
    <t>VILLA KIDZ</t>
  </si>
  <si>
    <t>LIBERTAD Nº 1</t>
  </si>
  <si>
    <t>dmchd1967@hotmail.com</t>
  </si>
  <si>
    <t>cecudisantamarta@gmail.com</t>
  </si>
  <si>
    <t>100 M NORTE Y 125 ESTE DE LA ENTRADA SANTA MA</t>
  </si>
  <si>
    <t>500 NORTE DEL BANCO DE COSTA RICA</t>
  </si>
  <si>
    <t>FRENTE A MONDAISA, URBANIZACION LA AVELLANA</t>
  </si>
  <si>
    <t>centroinfantilturrialba@mep.go.cr</t>
  </si>
  <si>
    <t>TURRIALBA COSTADO PLANTEL DE RECOPE</t>
  </si>
  <si>
    <t>cecudisanmateo@gmail.com</t>
  </si>
  <si>
    <t>URBANIZACION ZETILLAL</t>
  </si>
  <si>
    <t>FRENTE A CARNICERIA INDIANA</t>
  </si>
  <si>
    <t>JULIETA BARBOZA VALVERDE</t>
  </si>
  <si>
    <t>EJERCITO DE SALVACION</t>
  </si>
  <si>
    <t>VILLA DEL MAR #2</t>
  </si>
  <si>
    <t>YENORY BRYAN JENKINS</t>
  </si>
  <si>
    <t>aprocinpil1982@gmail.com</t>
  </si>
  <si>
    <t>DEL SUPER LA VEREDA, 200 NORTE CALLE S/SALIDA</t>
  </si>
  <si>
    <t>jn.jorgedebravo@mep.go.cr</t>
  </si>
  <si>
    <t>lizar2@hotmail.com</t>
  </si>
  <si>
    <t>CONTIGUO AL PARQUE CRISTOBAL</t>
  </si>
  <si>
    <t>cinaisanramon@gmail.com</t>
  </si>
  <si>
    <t>URBANIZACION CHOROTEGA</t>
  </si>
  <si>
    <t>CENTRO INFANTIL LUZ DE CRISTO</t>
  </si>
  <si>
    <t>santateresita@curridabat.go.cr</t>
  </si>
  <si>
    <t>zairabu18@hotmail.com</t>
  </si>
  <si>
    <t>COSTADO OESTE PLAZA DEPORTES MERCEDES NORTE</t>
  </si>
  <si>
    <t>SOBRE LA COSTANERA SUR 100 OE MAXI BODEGA</t>
  </si>
  <si>
    <t>DETRAS DEL CUN LIMON</t>
  </si>
  <si>
    <t>info@sanfranciscodeasiscariari.com</t>
  </si>
  <si>
    <t>URBANIZACION LAS ORQUIDEAS, CALLE EL PROGRESO</t>
  </si>
  <si>
    <t>cirayitodeluz@hotmail.com</t>
  </si>
  <si>
    <t>CARIARI ANTIGUO EBAIS 2</t>
  </si>
  <si>
    <t>hogarjmj@gmail.com</t>
  </si>
  <si>
    <t>CONTIGUO AL INDER, COYOLAR, OROTINA</t>
  </si>
  <si>
    <t>BARRIO EL TRIUNFO, 2DA ENTRADA MANO IZQUIERDA</t>
  </si>
  <si>
    <t>yperez@sanramondigital.net</t>
  </si>
  <si>
    <t>asofeluzdivina@gmail.com</t>
  </si>
  <si>
    <t>DEL CLARETIANO 850 N Y 150 E</t>
  </si>
  <si>
    <t>LOS ANGELES SANTA ROSA</t>
  </si>
  <si>
    <t>BARRIO</t>
  </si>
  <si>
    <t>esc.sanjeronimodesamparados@mep.go.cr</t>
  </si>
  <si>
    <t>LOTO3</t>
  </si>
  <si>
    <t>cecudiatardecer@gmail.com</t>
  </si>
  <si>
    <t>DE PLAZA QUIRCOT 500 CONTIGUO SUPER ATARDECER</t>
  </si>
  <si>
    <t>COSTADO OESTE DE LA IGLESIA LA MILAGROSA</t>
  </si>
  <si>
    <t>manantial@asociacionroblealto.org</t>
  </si>
  <si>
    <t>DE LA PULPERIA RADIO RELOJ 50 M OESTE</t>
  </si>
  <si>
    <t>esc.lasmercedesdequesada@mep.go.cr</t>
  </si>
  <si>
    <t>direccion.centroabraham@gmail.com</t>
  </si>
  <si>
    <t>LAS CATALINAS</t>
  </si>
  <si>
    <t>CANAS</t>
  </si>
  <si>
    <t>MARLYN ZELEDON BRAVO</t>
  </si>
  <si>
    <t>BARRIO LOS ANGELES LLANO GRAND</t>
  </si>
  <si>
    <t>TARAS</t>
  </si>
  <si>
    <t>esc.losguido@mep.go.cr</t>
  </si>
  <si>
    <t>DE PANADERIA LA FE, 50 M NORESTE</t>
  </si>
  <si>
    <t>CIUDAD PUERTO CORTES</t>
  </si>
  <si>
    <t>coopeeducandors@gmail.com</t>
  </si>
  <si>
    <t>CONTIGUO REGIONAL DE MINISTERIO DE SALUD</t>
  </si>
  <si>
    <t>El Centro Educativo se abastece de agua por:</t>
  </si>
  <si>
    <t>El Agua que consumen proviene de:</t>
  </si>
  <si>
    <t>En el Centro Educativo hay luz eléctrica del:</t>
  </si>
  <si>
    <t>Trastorno del Espectro Autista (TEA)</t>
  </si>
  <si>
    <t>2/  Antes Problemas Emocionales y de Conducta.</t>
  </si>
  <si>
    <t>3/ Antes Problemas de Aprendizaje.</t>
  </si>
  <si>
    <t>4/  Especificar en OBSERVACIONES/COMENTARIOS. Ver ejemplos en la Guía.</t>
  </si>
  <si>
    <t>HOPE HOME</t>
  </si>
  <si>
    <t>200 NORTE Y 25 OESTE BANCO DE COSTA RICA</t>
  </si>
  <si>
    <t>SAN JOSE / SAN JOSE / CARMEN</t>
  </si>
  <si>
    <t>SAN JOSE / SAN JOSE / MERCED</t>
  </si>
  <si>
    <t>SAN JOSE / SAN JOSE / HOSPITAL</t>
  </si>
  <si>
    <t>SAN JOSE / SAN JOSE / CATEDRAL</t>
  </si>
  <si>
    <t>SAN JOSE / SAN JOSE / ZAPOTE</t>
  </si>
  <si>
    <t>SAN JOSE / SAN JOSE / SAN FRANCISCO DE DOS RIOS</t>
  </si>
  <si>
    <t>SAN JOSE / SAN JOSE / URUCA</t>
  </si>
  <si>
    <t>SAN JOSE / SAN JOSE / MATA REDONDA</t>
  </si>
  <si>
    <t>SAN JOSE / SAN JOSE / PAVAS</t>
  </si>
  <si>
    <t>SAN JOSE / SAN JOSE / HATILLO</t>
  </si>
  <si>
    <t>SAN JOSE / SAN JOSE / SAN SEBASTIAN</t>
  </si>
  <si>
    <t>SAN JOSE / ESCAZU / ESCAZU</t>
  </si>
  <si>
    <t>SAN JOSE / ESCAZU / SAN ANTONIO</t>
  </si>
  <si>
    <t>SAN JOSE / ESCAZU / SAN RAFAEL</t>
  </si>
  <si>
    <t>SAN JOSE / DESAMPARADOS / DESAMPARADOS</t>
  </si>
  <si>
    <t>SAN JOSE / DESAMPARADOS / SAN MIGUEL</t>
  </si>
  <si>
    <t>SAN JOSE / DESAMPARADOS / SAN JUAN DE DIOS</t>
  </si>
  <si>
    <t>SAN JOSE / DESAMPARADOS / SAN RAFAEL ARRIBA</t>
  </si>
  <si>
    <t>SAN JOSE / DESAMPARADOS / SAN ANTONIO</t>
  </si>
  <si>
    <t>SAN JOSE / DESAMPARADOS / FRAILES</t>
  </si>
  <si>
    <t>SAN JOSE / DESAMPARADOS / PATARRA</t>
  </si>
  <si>
    <t>SAN JOSE / DESAMPARADOS / SAN CRISTOBAL</t>
  </si>
  <si>
    <t>SAN JOSE / DESAMPARADOS / ROSARIO</t>
  </si>
  <si>
    <t>SAN JOSE / DESAMPARADOS / DAMAS</t>
  </si>
  <si>
    <t>SAN JOSE / DESAMPARADOS / SAN RAFAEL ABAJO</t>
  </si>
  <si>
    <t>SAN JOSE / DESAMPARADOS / GRAVILIAS</t>
  </si>
  <si>
    <t>SAN JOSE / DESAMPARADOS / LOS GUIDO</t>
  </si>
  <si>
    <t>SAN JOSE / PURISCAL / SANTIAGO</t>
  </si>
  <si>
    <t>SAN JOSE / PURISCAL / MERCEDES SUR</t>
  </si>
  <si>
    <t>SAN JOSE / PURISCAL / BARBACOAS</t>
  </si>
  <si>
    <t>SAN JOSE / PURISCAL / GRIFO ALTO</t>
  </si>
  <si>
    <t>SAN JOSE / PURISCAL / SAN RAFAEL</t>
  </si>
  <si>
    <t>SAN JOSE / PURISCAL / DESAMPARADITOS</t>
  </si>
  <si>
    <t>SAN JOSE / PURISCAL / SAN ANTONIO</t>
  </si>
  <si>
    <t>SAN JOSE / PURISCAL / CHIRES</t>
  </si>
  <si>
    <t>SAN JOSE / TARRAZU / SAN MARCOS</t>
  </si>
  <si>
    <t>SAN JOSE / TARRAZU / SAN LORENZO</t>
  </si>
  <si>
    <t>SAN JOSE / TARRAZU / SAN CARLOS</t>
  </si>
  <si>
    <t>SAN JOSE / ASERRI / ASERRI</t>
  </si>
  <si>
    <t>SAN JOSE / ASERRI / TARBACA</t>
  </si>
  <si>
    <t>SAN JOSE / ASERRI / VUELTA DE JORCO</t>
  </si>
  <si>
    <t>SAN JOSE / ASERRI / SAN GABRIEL</t>
  </si>
  <si>
    <t>SAN JOSE / ASERRI / LEGUA</t>
  </si>
  <si>
    <t>SAN JOSE / ASERRI / MONTERREY</t>
  </si>
  <si>
    <t>SAN JOSE / ASERRI / SALITRILLOS</t>
  </si>
  <si>
    <t>SAN JOSE / MORA / COLON</t>
  </si>
  <si>
    <t>SAN JOSE / MORA / GUAYABO</t>
  </si>
  <si>
    <t>SAN JOSE / MORA / TABARCIA</t>
  </si>
  <si>
    <t>SAN JOSE / MORA / PICAGRES</t>
  </si>
  <si>
    <t>SAN JOSE / MORA / JARIS</t>
  </si>
  <si>
    <t>SAN JOSE / MORA / QUITIRRISI</t>
  </si>
  <si>
    <t>SAN JOSE / GOICOECHEA / GUADALUPE</t>
  </si>
  <si>
    <t>SAN JOSE / GOICOECHEA / CALLE BLANCOS</t>
  </si>
  <si>
    <t>SAN JOSE / GOICOECHEA / MATA DE PLATANO</t>
  </si>
  <si>
    <t>SAN JOSE / GOICOECHEA / IPIS</t>
  </si>
  <si>
    <t>SAN JOSE / GOICOECHEA / RANCHO REDONDO</t>
  </si>
  <si>
    <t>SAN JOSE / GOICOECHEA / PURRAL</t>
  </si>
  <si>
    <t>SAN JOSE / SANTA ANA / SANTA ANA</t>
  </si>
  <si>
    <t>SAN JOSE / SANTA ANA / SALITRAL</t>
  </si>
  <si>
    <t>SAN JOSE / SANTA ANA / POZOS</t>
  </si>
  <si>
    <t>SAN JOSE / SANTA ANA / URUCA</t>
  </si>
  <si>
    <t>SAN JOSE / SANTA ANA / PIEDADES</t>
  </si>
  <si>
    <t>SAN JOSE / SANTA ANA / BRASIL</t>
  </si>
  <si>
    <t>SAN JOSE / ALAJUELITA / ALAJUELITA</t>
  </si>
  <si>
    <t>SAN JOSE / ALAJUELITA / SAN JOSECITO</t>
  </si>
  <si>
    <t>SAN JOSE / ALAJUELITA / SAN ANTONIO</t>
  </si>
  <si>
    <t>SAN JOSE / ALAJUELITA / CONCEPCION</t>
  </si>
  <si>
    <t>SAN JOSE / ALAJUELITA / SAN FELIPE</t>
  </si>
  <si>
    <t>SAN JOSE / VASQUEZ DE CORONADO / SAN ISIDRO</t>
  </si>
  <si>
    <t>SAN JOSE / VASQUEZ DE CORONADO / SAN RAFAEL</t>
  </si>
  <si>
    <t>SAN JOSE / VASQUEZ DE CORONADO / DULCE NOMBRE DE JESUS</t>
  </si>
  <si>
    <t>SAN JOSE / VASQUEZ DE CORONADO / PATALILLO</t>
  </si>
  <si>
    <t>SAN JOSE / VASQUEZ DE CORONADO / CASCAJAL</t>
  </si>
  <si>
    <t>SAN JOSE / ACOSTA / SAN IGNACIO</t>
  </si>
  <si>
    <t>SAN JOSE / ACOSTA / GUAITIL</t>
  </si>
  <si>
    <t>SAN JOSE / ACOSTA / PALMICHAL</t>
  </si>
  <si>
    <t>SAN JOSE / ACOSTA / CANGREJAL</t>
  </si>
  <si>
    <t>SAN JOSE / ACOSTA / SABANILLAS</t>
  </si>
  <si>
    <t>SAN JOSE / TIBAS / ANSELMO LLORENTE</t>
  </si>
  <si>
    <t>SAN JOSE / TIBAS / LEON XIII</t>
  </si>
  <si>
    <t>SAN JOSE / TIBAS / COLIMA</t>
  </si>
  <si>
    <t>SAN JOSE / MORAVIA / SAN VICENTE</t>
  </si>
  <si>
    <t>SAN JOSE / MORAVIA / SAN JERONIMO</t>
  </si>
  <si>
    <t>SAN JOSE / MORAVIA / TRINIDAD</t>
  </si>
  <si>
    <t>SAN JOSE / MONTES DE OCA / SAN PEDRO</t>
  </si>
  <si>
    <t>SAN JOSE / MONTES DE OCA / SABANILLA</t>
  </si>
  <si>
    <t>SAN JOSE / MONTES DE OCA / MERCEDES</t>
  </si>
  <si>
    <t>SAN JOSE / MONTES DE OCA / SAN RAFAEL</t>
  </si>
  <si>
    <t>SAN JOSE / TURRUBARES / SAN PABLO</t>
  </si>
  <si>
    <t>SAN JOSE / TURRUBARES / SAN PEDRO</t>
  </si>
  <si>
    <t>SAN JOSE / TURRUBARES / SAN JUAN DE MATA</t>
  </si>
  <si>
    <t>SAN JOSE / TURRUBARES / SAN LUIS</t>
  </si>
  <si>
    <t>SAN JOSE / TURRUBARES / CARARA</t>
  </si>
  <si>
    <t>SAN JOSE / DOTA / SANTA MARIA</t>
  </si>
  <si>
    <t>SAN JOSE / DOTA / JARDIN</t>
  </si>
  <si>
    <t>SAN JOSE / DOTA / COPEY</t>
  </si>
  <si>
    <t>SAN JOSE / CURRIDABAT / CURRIDABAT</t>
  </si>
  <si>
    <t>SAN JOSE / CURRIDABAT / GRANADILLA</t>
  </si>
  <si>
    <t>SAN JOSE / CURRIDABAT / SANCHEZ</t>
  </si>
  <si>
    <t>SAN JOSE / CURRIDABAT / TIRRASES</t>
  </si>
  <si>
    <t>SAN JOSE / PEREZ ZELEDON / DANIEL FLORES</t>
  </si>
  <si>
    <t>SAN JOSE / PEREZ ZELEDON / RIVAS</t>
  </si>
  <si>
    <t>SAN JOSE / PEREZ ZELEDON / SAN PEDRO</t>
  </si>
  <si>
    <t>SAN JOSE / PEREZ ZELEDON / PLATANARES</t>
  </si>
  <si>
    <t>SAN JOSE / PEREZ ZELEDON / PEJIBAYE</t>
  </si>
  <si>
    <t>SAN JOSE / PEREZ ZELEDON / CAJON</t>
  </si>
  <si>
    <t>SAN JOSE / PEREZ ZELEDON / BARU</t>
  </si>
  <si>
    <t>SAN JOSE / PEREZ ZELEDON / RIO NUEVO</t>
  </si>
  <si>
    <t>SAN JOSE / PEREZ ZELEDON / PARAMO</t>
  </si>
  <si>
    <t>SAN JOSE / PEREZ ZELEDON / LA AMISTAD</t>
  </si>
  <si>
    <t>ALAJUELA / ALAJUELA / ALAJUELA</t>
  </si>
  <si>
    <t>ALAJUELA / ALAJUELA / SAN JOSE</t>
  </si>
  <si>
    <t>ALAJUELA / ALAJUELA / CARRIZAL</t>
  </si>
  <si>
    <t>ALAJUELA / ALAJUELA / SAN ANTONIO</t>
  </si>
  <si>
    <t>ALAJUELA / ALAJUELA / GUACIMA</t>
  </si>
  <si>
    <t>ALAJUELA / ALAJUELA / SAN ISIDRO</t>
  </si>
  <si>
    <t>ALAJUELA / ALAJUELA / SABANILLA</t>
  </si>
  <si>
    <t>ALAJUELA / ALAJUELA / SAN RAFAEL</t>
  </si>
  <si>
    <t>ALAJUELA / ALAJUELA / RIO SEGUNDO</t>
  </si>
  <si>
    <t>ALAJUELA / ALAJUELA / DESAMPARADOS</t>
  </si>
  <si>
    <t>ALAJUELA / ALAJUELA / TURRUCARES</t>
  </si>
  <si>
    <t>ALAJUELA / ALAJUELA / TAMBOR</t>
  </si>
  <si>
    <t>ALAJUELA / ALAJUELA / GARITA</t>
  </si>
  <si>
    <t>ALAJUELA / ALAJUELA / SARAPIQUI</t>
  </si>
  <si>
    <t>ALAJUELA / SAN RAMON / SAN RAMON</t>
  </si>
  <si>
    <t>ALAJUELA / SAN RAMON / SANTIAGO</t>
  </si>
  <si>
    <t>ALAJUELA / SAN RAMON / SAN JUAN</t>
  </si>
  <si>
    <t>ALAJUELA / SAN RAMON / PIEDADES SUR</t>
  </si>
  <si>
    <t>ALAJUELA / SAN RAMON / SAN RAFAEL</t>
  </si>
  <si>
    <t>ALAJUELA / SAN RAMON / SAN ISIDRO</t>
  </si>
  <si>
    <t>ALAJUELA / SAN RAMON / ANGELES</t>
  </si>
  <si>
    <t>ALAJUELA / SAN RAMON / ALFARO</t>
  </si>
  <si>
    <t>ALAJUELA / SAN RAMON / VOLIO</t>
  </si>
  <si>
    <t>ALAJUELA / SAN RAMON / CONCEPCION</t>
  </si>
  <si>
    <t>ALAJUELA / SAN RAMON / ZAPOTAL</t>
  </si>
  <si>
    <t>ALAJUELA / SAN RAMON / SAN LORENZO</t>
  </si>
  <si>
    <t>ALAJUELA / GRECIA / GRECIA</t>
  </si>
  <si>
    <t>ALAJUELA / GRECIA / SAN ISIDRO</t>
  </si>
  <si>
    <t>ALAJUELA / GRECIA / SAN JOSE</t>
  </si>
  <si>
    <t>ALAJUELA / GRECIA / SAN ROQUE</t>
  </si>
  <si>
    <t>ALAJUELA / GRECIA / TACARES</t>
  </si>
  <si>
    <t>ALAJUELA / GRECIA / PUENTE DE PIEDRA</t>
  </si>
  <si>
    <t>ALAJUELA / GRECIA / BOLIVAR</t>
  </si>
  <si>
    <t>ALAJUELA / SAN MATEO / SAN MATEO</t>
  </si>
  <si>
    <t>ALAJUELA / SAN MATEO / DESMONTE</t>
  </si>
  <si>
    <t>ALAJUELA / SAN MATEO / JESUS MARIA</t>
  </si>
  <si>
    <t>ALAJUELA / SAN MATEO / LABRADOR</t>
  </si>
  <si>
    <t>ALAJUELA / ATENAS / ATENAS</t>
  </si>
  <si>
    <t>ALAJUELA / ATENAS / JESUS</t>
  </si>
  <si>
    <t>ALAJUELA / ATENAS / MERCEDES</t>
  </si>
  <si>
    <t>ALAJUELA / ATENAS / SAN ISIDRO</t>
  </si>
  <si>
    <t>ALAJUELA / ATENAS / CONCEPCION</t>
  </si>
  <si>
    <t>ALAJUELA / ATENAS / SAN JOSE</t>
  </si>
  <si>
    <t>ALAJUELA / ATENAS / SANTA EULALIA</t>
  </si>
  <si>
    <t>ALAJUELA / ATENAS / ESCOBAL</t>
  </si>
  <si>
    <t>ALAJUELA / NARANJO / NARANJO</t>
  </si>
  <si>
    <t>ALAJUELA / NARANJO / SAN MIGUEL</t>
  </si>
  <si>
    <t>ALAJUELA / NARANJO / SAN JOSE</t>
  </si>
  <si>
    <t>ALAJUELA / NARANJO / CIRRI SUR</t>
  </si>
  <si>
    <t>ALAJUELA / NARANJO / SAN JERONIMO</t>
  </si>
  <si>
    <t>ALAJUELA / NARANJO / SAN JUAN</t>
  </si>
  <si>
    <t>ALAJUELA / NARANJO / PALMITOS</t>
  </si>
  <si>
    <t>ALAJUELA / PALMARES / PALMARES</t>
  </si>
  <si>
    <t>ALAJUELA / PALMARES / ZARAGOZA</t>
  </si>
  <si>
    <t>ALAJUELA / PALMARES / BUENOS AIRES</t>
  </si>
  <si>
    <t>ALAJUELA / PALMARES / SANTIAGO</t>
  </si>
  <si>
    <t>ALAJUELA / PALMARES / CANDELARIA</t>
  </si>
  <si>
    <t>ALAJUELA / PALMARES / ESQUIPULAS</t>
  </si>
  <si>
    <t>ALAJUELA / POAS / SAN PEDRO</t>
  </si>
  <si>
    <t>ALAJUELA / POAS / SAN JUAN</t>
  </si>
  <si>
    <t>ALAJUELA / POAS / SAN RAFAEL</t>
  </si>
  <si>
    <t>ALAJUELA / POAS / CARRILLOS</t>
  </si>
  <si>
    <t>ALAJUELA / OROTINA / OROTINA</t>
  </si>
  <si>
    <t>ALAJUELA / OROTINA / COYOLAR</t>
  </si>
  <si>
    <t>ALAJUELA / SAN CARLOS / QUESADA</t>
  </si>
  <si>
    <t>ALAJUELA / SAN CARLOS / FLORENCIA</t>
  </si>
  <si>
    <t>ALAJUELA / SAN CARLOS / BUENAVISTA</t>
  </si>
  <si>
    <t>ALAJUELA / SAN CARLOS / VENECIA</t>
  </si>
  <si>
    <t>ALAJUELA / SAN CARLOS / PITAL</t>
  </si>
  <si>
    <t>ALAJUELA / SAN CARLOS / VENADO</t>
  </si>
  <si>
    <t>ALAJUELA / SAN CARLOS / CUTRIS</t>
  </si>
  <si>
    <t>ALAJUELA / SAN CARLOS / MONTERREY</t>
  </si>
  <si>
    <t>ALAJUELA / SAN CARLOS / POCOSOL</t>
  </si>
  <si>
    <t>ALAJUELA / ZARCERO / ZARCERO</t>
  </si>
  <si>
    <t>ALAJUELA / ZARCERO / LAGUNA</t>
  </si>
  <si>
    <t>ALAJUELA / ZARCERO / GUADALUPE</t>
  </si>
  <si>
    <t>ALAJUELA / ZARCERO / PALMIRA</t>
  </si>
  <si>
    <t>ALAJUELA / ZARCERO / ZAPOTE</t>
  </si>
  <si>
    <t>ALAJUELA / ZARCERO / BRISAS</t>
  </si>
  <si>
    <t>ALAJUELA / SARCHI / SARCHI NORTE</t>
  </si>
  <si>
    <t>ALAJUELA / SARCHI / SARCHI SUR</t>
  </si>
  <si>
    <t>ALAJUELA / SARCHI / TORO AMARILLO</t>
  </si>
  <si>
    <t>ALAJUELA / SARCHI / SAN PEDRO</t>
  </si>
  <si>
    <t>ALAJUELA / SARCHI / RODRIGUEZ</t>
  </si>
  <si>
    <t>ALAJUELA / UPALA / UPALA</t>
  </si>
  <si>
    <t>ALAJUELA / UPALA / AGUAS CLARAS</t>
  </si>
  <si>
    <t>ALAJUELA / UPALA / BIJAGUA</t>
  </si>
  <si>
    <t>ALAJUELA / UPALA / DELICIAS</t>
  </si>
  <si>
    <t>ALAJUELA / UPALA / DOS RIOS</t>
  </si>
  <si>
    <t>ALAJUELA / UPALA / YOLILLAL</t>
  </si>
  <si>
    <t>ALAJUELA / UPALA / CANALETE</t>
  </si>
  <si>
    <t>ALAJUELA / LOS CHILES / LOS CHILES</t>
  </si>
  <si>
    <t>ALAJUELA / LOS CHILES / CAÑO NEGRO</t>
  </si>
  <si>
    <t>ALAJUELA / LOS CHILES / EL AMPARO</t>
  </si>
  <si>
    <t>ALAJUELA / LOS CHILES / SAN JORGE</t>
  </si>
  <si>
    <t>ALAJUELA / GUATUSO / SAN RAFAEL</t>
  </si>
  <si>
    <t>ALAJUELA / GUATUSO / BUENAVISTA</t>
  </si>
  <si>
    <t>ALAJUELA / GUATUSO / COTE</t>
  </si>
  <si>
    <t>ALAJUELA / GUATUSO / KATIRA</t>
  </si>
  <si>
    <t>ALAJUELA / RIO CUARTO / RIO CUARTO</t>
  </si>
  <si>
    <t>ALAJUELA / RIO CUARTO / SANTA RITA</t>
  </si>
  <si>
    <t>ALAJUELA / RIO CUARTO / SANTA ISABEL</t>
  </si>
  <si>
    <t>CARTAGO / CARTAGO / ORIENTAL</t>
  </si>
  <si>
    <t>CARTAGO / CARTAGO / OCCIDENTAL</t>
  </si>
  <si>
    <t>CARTAGO / CARTAGO / CARMEN</t>
  </si>
  <si>
    <t>CARTAGO / CARTAGO / SAN NICOLAS</t>
  </si>
  <si>
    <t>CARTAGO / CARTAGO / CORRALILLO</t>
  </si>
  <si>
    <t>CARTAGO / CARTAGO / TIERRA BLANCA</t>
  </si>
  <si>
    <t>CARTAGO / CARTAGO / LLANO GRANDE</t>
  </si>
  <si>
    <t>CARTAGO / CARTAGO / QUEBRADILLA</t>
  </si>
  <si>
    <t>CARTAGO / PARAISO / PARAISO</t>
  </si>
  <si>
    <t>CARTAGO / PARAISO / SANTIAGO</t>
  </si>
  <si>
    <t>CARTAGO / PARAISO / OROSI</t>
  </si>
  <si>
    <t>CARTAGO / PARAISO / CACHI</t>
  </si>
  <si>
    <t>CARTAGO / PARAISO / LLANOS DE SANTA LUCIA</t>
  </si>
  <si>
    <t>CARTAGO / LA UNION / TRES RIOS</t>
  </si>
  <si>
    <t>CARTAGO / LA UNION / SAN DIEGO</t>
  </si>
  <si>
    <t>CARTAGO / LA UNION / SAN JUAN</t>
  </si>
  <si>
    <t>CARTAGO / LA UNION / SAN RAFAEL</t>
  </si>
  <si>
    <t>CARTAGO / LA UNION / CONCEPCION</t>
  </si>
  <si>
    <t>CARTAGO / LA UNION / SAN RAMON</t>
  </si>
  <si>
    <t>CARTAGO / LA UNION / RIO AZUL</t>
  </si>
  <si>
    <t>CARTAGO / JIMENEZ / JUAN VIÑAS</t>
  </si>
  <si>
    <t>CARTAGO / JIMENEZ / TUCURRIQUE</t>
  </si>
  <si>
    <t>CARTAGO / JIMENEZ / PEJIBAYE</t>
  </si>
  <si>
    <t>CARTAGO / TURRIALBA / TURRIALBA</t>
  </si>
  <si>
    <t>CARTAGO / TURRIALBA / LA SUIZA</t>
  </si>
  <si>
    <t>CARTAGO / TURRIALBA / PERALTA</t>
  </si>
  <si>
    <t>CARTAGO / TURRIALBA / SANTA CRUZ</t>
  </si>
  <si>
    <t>CARTAGO / TURRIALBA / SANTA TERESITA</t>
  </si>
  <si>
    <t>CARTAGO / TURRIALBA / PAVONES</t>
  </si>
  <si>
    <t>CARTAGO / TURRIALBA / TUIS</t>
  </si>
  <si>
    <t>CARTAGO / TURRIALBA / TAYUTIC</t>
  </si>
  <si>
    <t>CARTAGO / TURRIALBA / SANTA ROSA</t>
  </si>
  <si>
    <t>CARTAGO / TURRIALBA / TRES EQUIS</t>
  </si>
  <si>
    <t>CARTAGO / TURRIALBA / LA ISABEL</t>
  </si>
  <si>
    <t>CARTAGO / ALVARADO / PACAYAS</t>
  </si>
  <si>
    <t>CARTAGO / ALVARADO / CERVANTES</t>
  </si>
  <si>
    <t>CARTAGO / ALVARADO / CAPELLADES</t>
  </si>
  <si>
    <t>CARTAGO / OREAMUNO / SAN RAFAEL</t>
  </si>
  <si>
    <t>CARTAGO / OREAMUNO / COT</t>
  </si>
  <si>
    <t>CARTAGO / OREAMUNO / POTRERO CERRADO</t>
  </si>
  <si>
    <t>CARTAGO / OREAMUNO / CIPRESES</t>
  </si>
  <si>
    <t>CARTAGO / OREAMUNO / SANTA ROSA</t>
  </si>
  <si>
    <t>CARTAGO / EL GUARCO / SAN ISIDRO</t>
  </si>
  <si>
    <t>CARTAGO / EL GUARCO / TOBOSI</t>
  </si>
  <si>
    <t>CARTAGO / EL GUARCO / PATIO DE AGUA</t>
  </si>
  <si>
    <t>HEREDIA / HEREDIA / HEREDIA</t>
  </si>
  <si>
    <t>HEREDIA / HEREDIA / MERCEDES</t>
  </si>
  <si>
    <t>HEREDIA / HEREDIA / SAN FRANCISCO</t>
  </si>
  <si>
    <t>HEREDIA / HEREDIA / ULLOA</t>
  </si>
  <si>
    <t>HEREDIA / HEREDIA / VARABLANCA</t>
  </si>
  <si>
    <t>HEREDIA / BARVA / BARVA</t>
  </si>
  <si>
    <t>HEREDIA / BARVA / SAN PEDRO</t>
  </si>
  <si>
    <t>HEREDIA / BARVA / SAN PABLO</t>
  </si>
  <si>
    <t>HEREDIA / BARVA / SAN ROQUE</t>
  </si>
  <si>
    <t>HEREDIA / BARVA / SANTA LUCIA</t>
  </si>
  <si>
    <t>HEREDIA / BARVA / SAN JOSE DE LA MONTAÑA</t>
  </si>
  <si>
    <t>HEREDIA / SANTO DOMINGO / SANTO DOMINGO</t>
  </si>
  <si>
    <t>HEREDIA / SANTO DOMINGO / SAN VICENTE</t>
  </si>
  <si>
    <t>HEREDIA / SANTO DOMINGO / SAN MIGUEL</t>
  </si>
  <si>
    <t>HEREDIA / SANTO DOMINGO / PARACITO</t>
  </si>
  <si>
    <t>HEREDIA / SANTO DOMINGO / SANTO TOMAS</t>
  </si>
  <si>
    <t>HEREDIA / SANTO DOMINGO / SANTA ROSA</t>
  </si>
  <si>
    <t>HEREDIA / SANTO DOMINGO / TURES</t>
  </si>
  <si>
    <t>HEREDIA / SANTO DOMINGO / PARA</t>
  </si>
  <si>
    <t>HEREDIA / SANTA BARBARA / SANTA BARBARA</t>
  </si>
  <si>
    <t>HEREDIA / SANTA BARBARA / SAN PEDRO</t>
  </si>
  <si>
    <t>HEREDIA / SANTA BARBARA / SAN JUAN</t>
  </si>
  <si>
    <t>HEREDIA / SANTA BARBARA / JESUS</t>
  </si>
  <si>
    <t>HEREDIA / SANTA BARBARA / SANTO DOMINGO</t>
  </si>
  <si>
    <t>HEREDIA / SANTA BARBARA / PURABA</t>
  </si>
  <si>
    <t>HEREDIA / SAN RAFAEL / SAN RAFAEL</t>
  </si>
  <si>
    <t>HEREDIA / SAN RAFAEL / SAN JOSECITO</t>
  </si>
  <si>
    <t>HEREDIA / SAN RAFAEL / SANTIAGO</t>
  </si>
  <si>
    <t>HEREDIA / SAN RAFAEL / CONCEPCION</t>
  </si>
  <si>
    <t>HEREDIA / SAN ISIDRO / SAN ISIDRO</t>
  </si>
  <si>
    <t>HEREDIA / SAN ISIDRO / SAN JOSE</t>
  </si>
  <si>
    <t>HEREDIA / SAN ISIDRO / CONCEPCION</t>
  </si>
  <si>
    <t>HEREDIA / SAN ISIDRO / SAN FRANCISCO</t>
  </si>
  <si>
    <t>HEREDIA / BELEN / SAN ANTONIO</t>
  </si>
  <si>
    <t>HEREDIA / BELEN / ASUNCION</t>
  </si>
  <si>
    <t>HEREDIA / FLORES / SAN JOAQUIN</t>
  </si>
  <si>
    <t>HEREDIA / FLORES / BARRANTES</t>
  </si>
  <si>
    <t>HEREDIA / FLORES / LLORENTE</t>
  </si>
  <si>
    <t>HEREDIA / SAN PABLO / SAN PABLO</t>
  </si>
  <si>
    <t>HEREDIA / SARAPIQUI / PUERTO VIEJO</t>
  </si>
  <si>
    <t>HEREDIA / SARAPIQUI / LA VIRGEN</t>
  </si>
  <si>
    <t>HEREDIA / SARAPIQUI / LLANURAS DEL GASPAR</t>
  </si>
  <si>
    <t>HEREDIA / SARAPIQUI / CUREÑA</t>
  </si>
  <si>
    <t>GUANACASTE / LIBERIA / LIBERIA</t>
  </si>
  <si>
    <t>GUANACASTE / LIBERIA / CAÑAS DULCES</t>
  </si>
  <si>
    <t>GUANACASTE / LIBERIA / MAYORGA</t>
  </si>
  <si>
    <t>GUANACASTE / LIBERIA / NACASCOLO</t>
  </si>
  <si>
    <t>GUANACASTE / LIBERIA / CURUBANDE</t>
  </si>
  <si>
    <t>GUANACASTE / NICOYA / NICOYA</t>
  </si>
  <si>
    <t>GUANACASTE / NICOYA / MANSION</t>
  </si>
  <si>
    <t>GUANACASTE / NICOYA / SAN ANTONIO</t>
  </si>
  <si>
    <t>GUANACASTE / NICOYA / SAMARA</t>
  </si>
  <si>
    <t>GUANACASTE / NICOYA / NOSARA</t>
  </si>
  <si>
    <t>GUANACASTE / NICOYA / BELEN DE NOSARITA</t>
  </si>
  <si>
    <t>GUANACASTE / SANTA CRUZ / SANTA CRUZ</t>
  </si>
  <si>
    <t>GUANACASTE / SANTA CRUZ / BOLSON</t>
  </si>
  <si>
    <t>GUANACASTE / SANTA CRUZ / VEINTISIETE DE ABRIL</t>
  </si>
  <si>
    <t>GUANACASTE / SANTA CRUZ / TEMPATE</t>
  </si>
  <si>
    <t>GUANACASTE / SANTA CRUZ / CARTAGENA</t>
  </si>
  <si>
    <t>GUANACASTE / SANTA CRUZ / DIRIA</t>
  </si>
  <si>
    <t>GUANACASTE / SANTA CRUZ / CABO VELAS</t>
  </si>
  <si>
    <t>GUANACASTE / SANTA CRUZ / TAMARINDO</t>
  </si>
  <si>
    <t>GUANACASTE / BAGACES / BAGACES</t>
  </si>
  <si>
    <t>GUANACASTE / BAGACES / MOGOTE</t>
  </si>
  <si>
    <t>GUANACASTE / BAGACES / RIO NARANJO</t>
  </si>
  <si>
    <t>GUANACASTE / CARRILLO / FILADELFIA</t>
  </si>
  <si>
    <t>GUANACASTE / CARRILLO / PALMIRA</t>
  </si>
  <si>
    <t>GUANACASTE / CARRILLO / SARDINAL</t>
  </si>
  <si>
    <t>GUANACASTE / CARRILLO / BELEN</t>
  </si>
  <si>
    <t>GUANACASTE / CAÑAS / CAÑAS</t>
  </si>
  <si>
    <t>GUANACASTE / CAÑAS / PALMIRA</t>
  </si>
  <si>
    <t>GUANACASTE / CAÑAS / SAN MIGUEL</t>
  </si>
  <si>
    <t>GUANACASTE / CAÑAS / BEBEDERO</t>
  </si>
  <si>
    <t>GUANACASTE / CAÑAS / POROZAL</t>
  </si>
  <si>
    <t>GUANACASTE / ABANGARES / SIERRA</t>
  </si>
  <si>
    <t>GUANACASTE / ABANGARES / SAN JUAN</t>
  </si>
  <si>
    <t>GUANACASTE / ABANGARES / COLORADO</t>
  </si>
  <si>
    <t>GUANACASTE / TILARAN / TILARAN</t>
  </si>
  <si>
    <t>GUANACASTE / TILARAN / TRONADORA</t>
  </si>
  <si>
    <t>GUANACASTE / TILARAN / SANTA ROSA</t>
  </si>
  <si>
    <t>GUANACASTE / TILARAN / LIBANO</t>
  </si>
  <si>
    <t>GUANACASTE / TILARAN / ARENAL</t>
  </si>
  <si>
    <t>GUANACASTE / TILARAN / CABECERAS</t>
  </si>
  <si>
    <t>GUANACASTE / NANDAYURE / CARMONA</t>
  </si>
  <si>
    <t>GUANACASTE / NANDAYURE / SANTA RITA</t>
  </si>
  <si>
    <t>GUANACASTE / NANDAYURE / ZAPOTAL</t>
  </si>
  <si>
    <t>GUANACASTE / NANDAYURE / SAN PABLO</t>
  </si>
  <si>
    <t>GUANACASTE / NANDAYURE / PORVENIR</t>
  </si>
  <si>
    <t>GUANACASTE / NANDAYURE / BEJUCO</t>
  </si>
  <si>
    <t>GUANACASTE / LA CRUZ / LA CRUZ</t>
  </si>
  <si>
    <t>GUANACASTE / LA CRUZ / SANTA CECILIA</t>
  </si>
  <si>
    <t>GUANACASTE / LA CRUZ / SANTA ELENA</t>
  </si>
  <si>
    <t>GUANACASTE / HOJANCHA / HOJANCHA</t>
  </si>
  <si>
    <t>GUANACASTE / HOJANCHA / MONTE ROMO</t>
  </si>
  <si>
    <t>GUANACASTE / HOJANCHA / HUACAS</t>
  </si>
  <si>
    <t>GUANACASTE / HOJANCHA / MATAMBU</t>
  </si>
  <si>
    <t>PUNTARENAS / PUNTARENAS / PUNTARENAS</t>
  </si>
  <si>
    <t>PUNTARENAS / PUNTARENAS / PITAHAYA</t>
  </si>
  <si>
    <t>PUNTARENAS / PUNTARENAS / CHOMES</t>
  </si>
  <si>
    <t>PUNTARENAS / PUNTARENAS / LEPANTO</t>
  </si>
  <si>
    <t>PUNTARENAS / PUNTARENAS / PAQUERA</t>
  </si>
  <si>
    <t>PUNTARENAS / PUNTARENAS / MANZANILLO</t>
  </si>
  <si>
    <t>PUNTARENAS / PUNTARENAS / GUACIMAL</t>
  </si>
  <si>
    <t>PUNTARENAS / PUNTARENAS / BARRANCA</t>
  </si>
  <si>
    <t>PUNTARENAS / PUNTARENAS / ISLA DEL COCO</t>
  </si>
  <si>
    <t>PUNTARENAS / PUNTARENAS / COBANO</t>
  </si>
  <si>
    <t>PUNTARENAS / PUNTARENAS / CHACARITA</t>
  </si>
  <si>
    <t>PUNTARENAS / PUNTARENAS / CHIRA</t>
  </si>
  <si>
    <t>PUNTARENAS / PUNTARENAS / ACAPULCO</t>
  </si>
  <si>
    <t>PUNTARENAS / PUNTARENAS / EL ROBLE</t>
  </si>
  <si>
    <t>PUNTARENAS / PUNTARENAS / ARANCIBIA</t>
  </si>
  <si>
    <t>PUNTARENAS / ESPARZA / ESPIRITU SANTO</t>
  </si>
  <si>
    <t>PUNTARENAS / ESPARZA / SAN JUAN GRANDE</t>
  </si>
  <si>
    <t>PUNTARENAS / ESPARZA / MACACONA</t>
  </si>
  <si>
    <t>PUNTARENAS / ESPARZA / SAN RAFAEL</t>
  </si>
  <si>
    <t>PUNTARENAS / ESPARZA / SAN JERONIMO</t>
  </si>
  <si>
    <t>PUNTARENAS / ESPARZA / CALDERA</t>
  </si>
  <si>
    <t>PUNTARENAS / BUENOS AIRES / BUENOS AIRES</t>
  </si>
  <si>
    <t>PUNTARENAS / BUENOS AIRES / VOLCAN</t>
  </si>
  <si>
    <t>PUNTARENAS / BUENOS AIRES / POTRERO GRANDE</t>
  </si>
  <si>
    <t>PUNTARENAS / BUENOS AIRES / BORUCA</t>
  </si>
  <si>
    <t>PUNTARENAS / BUENOS AIRES / PILAS</t>
  </si>
  <si>
    <t>PUNTARENAS / BUENOS AIRES / COLINAS</t>
  </si>
  <si>
    <t>PUNTARENAS / BUENOS AIRES / CHANGUENA</t>
  </si>
  <si>
    <t>PUNTARENAS / BUENOS AIRES / BIOLLEY</t>
  </si>
  <si>
    <t>PUNTARENAS / BUENOS AIRES / BRUNKA</t>
  </si>
  <si>
    <t>PUNTARENAS / MONTES DE ORO / MIRAMAR</t>
  </si>
  <si>
    <t>PUNTARENAS / MONTES DE ORO / SAN ISIDRO</t>
  </si>
  <si>
    <t>PUNTARENAS / OSA / PUERTO CORTES</t>
  </si>
  <si>
    <t>PUNTARENAS / OSA / PALMAR</t>
  </si>
  <si>
    <t>PUNTARENAS / OSA / SIERPE</t>
  </si>
  <si>
    <t>PUNTARENAS / OSA / BAHIA BALLENA</t>
  </si>
  <si>
    <t>PUNTARENAS / OSA / PIEDRAS BLANCAS</t>
  </si>
  <si>
    <t>PUNTARENAS / OSA / BAHIA DRAKE</t>
  </si>
  <si>
    <t>PUNTARENAS / GOLFITO / GOLFITO</t>
  </si>
  <si>
    <t>PUNTARENAS / GOLFITO / GUAYCARA</t>
  </si>
  <si>
    <t>PUNTARENAS / GOLFITO / PAVON</t>
  </si>
  <si>
    <t>PUNTARENAS / COTO BRUS / SAN VITO</t>
  </si>
  <si>
    <t>PUNTARENAS / COTO BRUS / SABALITO</t>
  </si>
  <si>
    <t>PUNTARENAS / COTO BRUS / LIMONCITO</t>
  </si>
  <si>
    <t>PUNTARENAS / COTO BRUS / PITTIER</t>
  </si>
  <si>
    <t>PUNTARENAS / PARRITA / PARRITA</t>
  </si>
  <si>
    <t>PUNTARENAS / CORREDORES / CORREDOR</t>
  </si>
  <si>
    <t>PUNTARENAS / CORREDORES / LA CUESTA</t>
  </si>
  <si>
    <t>PUNTARENAS / CORREDORES / CANOAS</t>
  </si>
  <si>
    <t>PUNTARENAS / CORREDORES / LAUREL</t>
  </si>
  <si>
    <t>PUNTARENAS / GARABITO / JACO</t>
  </si>
  <si>
    <t>PUNTARENAS / GARABITO / TARCOLES</t>
  </si>
  <si>
    <t>LIMON / LIMON / LIMON</t>
  </si>
  <si>
    <t>LIMON / LIMON / VALLE LA ESTRELLA</t>
  </si>
  <si>
    <t>LIMON / LIMON / RIO BLANCO</t>
  </si>
  <si>
    <t>LIMON / LIMON / MATAMA</t>
  </si>
  <si>
    <t>LIMON / POCOCI / GUAPILES</t>
  </si>
  <si>
    <t>LIMON / POCOCI / JIMENEZ</t>
  </si>
  <si>
    <t>LIMON / POCOCI / ROXANA</t>
  </si>
  <si>
    <t>LIMON / POCOCI / CARIARI</t>
  </si>
  <si>
    <t>LIMON / POCOCI / COLORADO</t>
  </si>
  <si>
    <t>LIMON / SIQUIRRES / SIQUIRRES</t>
  </si>
  <si>
    <t>LIMON / SIQUIRRES / PACUARITO</t>
  </si>
  <si>
    <t>LIMON / SIQUIRRES / FLORIDA</t>
  </si>
  <si>
    <t>LIMON / SIQUIRRES / GERMANIA</t>
  </si>
  <si>
    <t>LIMON / SIQUIRRES / ALEGRIA</t>
  </si>
  <si>
    <t>LIMON / SIQUIRRES / REVENTAZON</t>
  </si>
  <si>
    <t>LIMON / TALAMANCA / BRATSI</t>
  </si>
  <si>
    <t>LIMON / TALAMANCA / SIXAOLA</t>
  </si>
  <si>
    <t>LIMON / TALAMANCA / CAHUITA</t>
  </si>
  <si>
    <t>LIMON / TALAMANCA / TELIRE</t>
  </si>
  <si>
    <t>LIMON / MATINA / MATINA</t>
  </si>
  <si>
    <t>LIMON / MATINA / BATAN</t>
  </si>
  <si>
    <t>LIMON / MATINA / CARRANDI</t>
  </si>
  <si>
    <t>LIMON / GUACIMO / GUACIMO</t>
  </si>
  <si>
    <t>LIMON / GUACIMO / MERCEDES</t>
  </si>
  <si>
    <t>LIMON / GUACIMO / POCORA</t>
  </si>
  <si>
    <t>LIMON / GUACIMO / RIO JIMENEZ</t>
  </si>
  <si>
    <t>LIMON / GUACIMO / DUACARI</t>
  </si>
  <si>
    <t>ESTUDIANTES EXTRANJEROS, REFUGIADOS Y SOLICITANTES DE ASILO</t>
  </si>
  <si>
    <t>SEGÚN PAÍS/CONTINENTE, EDUCACIÓN PREESCOLAR</t>
  </si>
  <si>
    <t>País / Continente</t>
  </si>
  <si>
    <t>Extranjeros
(Nacionalidad)</t>
  </si>
  <si>
    <t>04074</t>
  </si>
  <si>
    <t>04120</t>
  </si>
  <si>
    <t>04130</t>
  </si>
  <si>
    <t>04136</t>
  </si>
  <si>
    <t>04142</t>
  </si>
  <si>
    <t>04152</t>
  </si>
  <si>
    <t>04153</t>
  </si>
  <si>
    <t>kinder.bilinguesanfrancisco@gmail.com</t>
  </si>
  <si>
    <t>COLEGIO HUMBOLDT</t>
  </si>
  <si>
    <t>INSTITUTO DR. JAIM WEIZMAN</t>
  </si>
  <si>
    <t>COLEGIO LA SALLE</t>
  </si>
  <si>
    <t>info@cebse.education</t>
  </si>
  <si>
    <t>MONICA DE LOS A. SANCHEZ B.</t>
  </si>
  <si>
    <t>MARJORIE CESPEDES ZAMORA</t>
  </si>
  <si>
    <t>direccion@kindercricri.com</t>
  </si>
  <si>
    <t>ABIGAIL EUNICE ROJAS DEZAMO</t>
  </si>
  <si>
    <t>ciuna@fobeso.com/secretaria_ciuna@fobeso.com</t>
  </si>
  <si>
    <t>CRISTIANA ASAMBLEAS DE DIOS -LIMON-</t>
  </si>
  <si>
    <t>KATTYA HALABI CHRYSSOPULOS</t>
  </si>
  <si>
    <t>NARANJO BILINGÜE</t>
  </si>
  <si>
    <t>BILINGÜE VIRGEN DE FATIMA</t>
  </si>
  <si>
    <t>YIRIA SAENZ CARAZO</t>
  </si>
  <si>
    <t>administracion@educartecostarica.com</t>
  </si>
  <si>
    <t>ADRIANA BARRANTES SOLIS</t>
  </si>
  <si>
    <t>COLEGIO BILINGÜE LA SABANA</t>
  </si>
  <si>
    <t>INTERNATIONAL ROYAL SCHOOL</t>
  </si>
  <si>
    <t>BILINGÜE SAN FRANCISCO DE ASIS</t>
  </si>
  <si>
    <t>dania@kindercrayolas.org</t>
  </si>
  <si>
    <t>direccionacademica@mas.ed.cr</t>
  </si>
  <si>
    <t>CENTRO FORMACION INFANTIL ICE</t>
  </si>
  <si>
    <t>BILINGÜE NUESTRA SEÑORA DE LOURDES</t>
  </si>
  <si>
    <t>nuestrasenoradelourdes@virgenlourdes.com</t>
  </si>
  <si>
    <t>littlehouseschoolcr@gmail.com</t>
  </si>
  <si>
    <t>biokidspreschool.05@gmail.com</t>
  </si>
  <si>
    <t>ANA LIGIA JIMENEZ MORUA</t>
  </si>
  <si>
    <t>GOLDEN VALLEY SCHOOL -HEREDIA-</t>
  </si>
  <si>
    <t>CALLE LA RINCONADA</t>
  </si>
  <si>
    <t>COLEGIO BILINGÜE CIUDAD BLANCA</t>
  </si>
  <si>
    <t>BILINGÜE LLAMA DEL BOSQUE</t>
  </si>
  <si>
    <t>sanagustin@csa-edu.net</t>
  </si>
  <si>
    <t>info@corporacioneducativalima.com</t>
  </si>
  <si>
    <t>BUENA VISTA DE BARVA</t>
  </si>
  <si>
    <t>DIVINO NIÑO -HEREDIA-</t>
  </si>
  <si>
    <t>verenacastro@delmaracademy.com</t>
  </si>
  <si>
    <t>info@sms.ed.cr</t>
  </si>
  <si>
    <t>info@juanpablo2.ed.cr</t>
  </si>
  <si>
    <t>300 SUR DEL HOTEL LA CUSINGA</t>
  </si>
  <si>
    <t>SAN ANDRES SCHOOL</t>
  </si>
  <si>
    <t>CENTRO PEDAGOGICO LA VILLA CREATIVA</t>
  </si>
  <si>
    <t>CALLE COCHEA</t>
  </si>
  <si>
    <t>MUNDO DA CRIANÇA</t>
  </si>
  <si>
    <t>kidsworldmontesori@yahoo.com</t>
  </si>
  <si>
    <t>direccionlilysgarden@gmail.com/li-ly1209@gmail.com</t>
  </si>
  <si>
    <t>BARRIO SAN ROQUE</t>
  </si>
  <si>
    <t>care_amiguitos@hotmail.com</t>
  </si>
  <si>
    <t>-NO INDICA-</t>
  </si>
  <si>
    <t>melodycrpreschool@gmail.com</t>
  </si>
  <si>
    <t>sannicolas.centroeducativo@gmail.com</t>
  </si>
  <si>
    <t>DEL QUIROPRACTICO 250 AL ESTE</t>
  </si>
  <si>
    <t>CENTRO INFANTIL SAN SELERIN</t>
  </si>
  <si>
    <t>CENTRO EDUCATIVO KID'S LAND</t>
  </si>
  <si>
    <t>BARRIO SAN MARTIN</t>
  </si>
  <si>
    <t>cduniavirginia@yahoo.es</t>
  </si>
  <si>
    <t>ES-COOL DAYCARE PRESCHOOL</t>
  </si>
  <si>
    <t>Mª PATRICIA NARANJO MENA</t>
  </si>
  <si>
    <t>ROSALBA SANCHEZ DURAN</t>
  </si>
  <si>
    <t>PLAYHOUSE KINDER &amp; DAY CARE</t>
  </si>
  <si>
    <t>TERESITA MENDEZ LOPEZ</t>
  </si>
  <si>
    <t>NEW WORLD MONTESSORI -HEREDIA-</t>
  </si>
  <si>
    <t>abc.montessori.kinder.daycare@gmail.com</t>
  </si>
  <si>
    <t>preescolarcastillodecolores@gmail.com</t>
  </si>
  <si>
    <t>info@lgacr.com</t>
  </si>
  <si>
    <t>centroinfsantateresa@gmail.com</t>
  </si>
  <si>
    <t>escazu@kwmontessori.com</t>
  </si>
  <si>
    <t>ANA CAROLINA TORRES SANCHEZ</t>
  </si>
  <si>
    <t>deisyalarcon12@hotmail.com</t>
  </si>
  <si>
    <t>PORTON DE ANDALUCIA</t>
  </si>
  <si>
    <t>bilingueangelgabriel@gmail.com</t>
  </si>
  <si>
    <t>NATALIE CORTES UGARTE</t>
  </si>
  <si>
    <t>littlecollegelc@outlook.es</t>
  </si>
  <si>
    <t>santateresitadaycare@gmail.com</t>
  </si>
  <si>
    <t>naranjobilingualschool@gmail.com</t>
  </si>
  <si>
    <t>info@finladschool.net-direccion@finlandschool.net</t>
  </si>
  <si>
    <t>kinderescaleritas@gmail.com</t>
  </si>
  <si>
    <t>centroinfantilarboldedios@gmail.com</t>
  </si>
  <si>
    <t>hellengamboa07@hotmail.com</t>
  </si>
  <si>
    <t>d.academica@newvalleycr.com</t>
  </si>
  <si>
    <t>cienakcr@gmail.com</t>
  </si>
  <si>
    <t>direccion@villakidz.cr</t>
  </si>
  <si>
    <t>hopehome2014@gmail.com</t>
  </si>
  <si>
    <t>STARS &amp; SMILES PRESCHOOL &amp; DAY CARE</t>
  </si>
  <si>
    <t>LITTLE HANDS ECOKINDER</t>
  </si>
  <si>
    <t>CENTRO DE ATENCION INFANTIL WITTY LAND</t>
  </si>
  <si>
    <t>URBANIZACION JERUSALEN I</t>
  </si>
  <si>
    <t>wittylandcoronado@gmail.com</t>
  </si>
  <si>
    <t>MAGIC JUNGLE</t>
  </si>
  <si>
    <t>SARITA ROJAS SALAS</t>
  </si>
  <si>
    <t>magicjunglepreschool@outlook.es</t>
  </si>
  <si>
    <t>CENTRO INFANTIL UNIVERSITARIO BILINGÜE-LIMON</t>
  </si>
  <si>
    <t>CINDY BRICEÑO MENDOZA</t>
  </si>
  <si>
    <t>ciub.sedecaribe@ucr.ac.cr</t>
  </si>
  <si>
    <t>UCR, CONTIGUO AL LICEO NUEVO DE LIMON</t>
  </si>
  <si>
    <t>ANGELITOS CENTRO EDUCATIVO</t>
  </si>
  <si>
    <t>XINIA VARGAS MENDEZ</t>
  </si>
  <si>
    <t>xiniavm@hotmail.es</t>
  </si>
  <si>
    <t>MONTESSORI LIFE</t>
  </si>
  <si>
    <t>FINCA LAS CAIDAS</t>
  </si>
  <si>
    <t>montessorilife09@gmail.com</t>
  </si>
  <si>
    <t>600 E Y 100 N DEL PUENTE BAILEY</t>
  </si>
  <si>
    <t>CENTRO EDUCATIVO ANGEL DE LA GUARDA</t>
  </si>
  <si>
    <t>MONICA SANCHEZ CHAVES</t>
  </si>
  <si>
    <t>angeldelaguardajn@gmail.com</t>
  </si>
  <si>
    <t>TALLER INFANTIL BILINGÜE DIVINA MISERICORDIA</t>
  </si>
  <si>
    <t>STEPHANIE QUESADA JIMENEZ</t>
  </si>
  <si>
    <t>tdivinamisericordia@gmail.com</t>
  </si>
  <si>
    <t>BORN 2 LEARN MONTESSORI KINDER &amp; DAYCARE</t>
  </si>
  <si>
    <t>TAMARA JIMENEZ MONTERREY</t>
  </si>
  <si>
    <t>JARDIN DE NIÑOS PEQUEÑAS SONRISAS</t>
  </si>
  <si>
    <t>MARJORIE QUESADA CORDERO</t>
  </si>
  <si>
    <t>450 N DE SERVICENTRO LOS ANGELES</t>
  </si>
  <si>
    <t>CENTRO EDUCATIVO MUNDO DE ILUSIONES</t>
  </si>
  <si>
    <t>VERONICA DURAN RETANA</t>
  </si>
  <si>
    <t>CIUDAD COLON 25 O DE BCR</t>
  </si>
  <si>
    <t>CASA DE LAS ESTRELLAS</t>
  </si>
  <si>
    <t>casadelasestrellascr@gmail.com</t>
  </si>
  <si>
    <t>CENTRO EDUCATIVO PRADERAS DE ENSEÑANZA</t>
  </si>
  <si>
    <t>info@praderasdeensenanza.com</t>
  </si>
  <si>
    <t>GHM SCHOOL LIBERIA</t>
  </si>
  <si>
    <t>MARICRUZ OCHOA SEQUEIRA</t>
  </si>
  <si>
    <t>info@ghmontessori.com</t>
  </si>
  <si>
    <t>100 N DEL HOTEL WILSON</t>
  </si>
  <si>
    <t>CENTRO EDUCATIVO KIPOS</t>
  </si>
  <si>
    <t>RAYITOS DE LUNA APRENDER CON ALEGRIA</t>
  </si>
  <si>
    <t>SHIRLEY VEGA PORRAS</t>
  </si>
  <si>
    <t>FRENTE A FERRETERIA LA VICTORIA</t>
  </si>
  <si>
    <t>KTS SCHOOL</t>
  </si>
  <si>
    <t>DEL PALI DE LOS SAUCES, 200 NORTE</t>
  </si>
  <si>
    <t>HUELLAS EDUCATIVAS</t>
  </si>
  <si>
    <t>info@huellaseducativas.net</t>
  </si>
  <si>
    <t>300 OESTE Y 25 SUR DE LA CASA PRESIDENCIAL</t>
  </si>
  <si>
    <t>TATIANA HERNANDEZ SOTO</t>
  </si>
  <si>
    <t>215 NORTE Y 61 OESTE DE FURATI</t>
  </si>
  <si>
    <t>SAINT NICHOLAS OF FLÜE SCHOOL</t>
  </si>
  <si>
    <t>04160</t>
  </si>
  <si>
    <t>SHKENUK</t>
  </si>
  <si>
    <t>04383</t>
  </si>
  <si>
    <t>04376</t>
  </si>
  <si>
    <t>PRIMARIA C.I.T.</t>
  </si>
  <si>
    <t>04381</t>
  </si>
  <si>
    <t>04385</t>
  </si>
  <si>
    <t>04382</t>
  </si>
  <si>
    <t>04386</t>
  </si>
  <si>
    <t>04388</t>
  </si>
  <si>
    <t>04389</t>
  </si>
  <si>
    <t>esc.mariaauxiliadora.sanjose@mep.go.cr</t>
  </si>
  <si>
    <t>RONALD SANCHEZ URIETA</t>
  </si>
  <si>
    <t>IVANNIA UREÑA VENEGAS</t>
  </si>
  <si>
    <t>EVELYN OVIEDO ROJAS</t>
  </si>
  <si>
    <t>JULIO CESAR MORALES ZUÑIGA</t>
  </si>
  <si>
    <t>DAVID GONZALEZ RAMIREZ</t>
  </si>
  <si>
    <t>DANIELA FERNANDEZ BRENES</t>
  </si>
  <si>
    <t>MARGARITA FLORES CHINCHILLA</t>
  </si>
  <si>
    <t>ANA YANSY VARGAS ROJAS</t>
  </si>
  <si>
    <t>ALEJANDRA NAVARRO CALDERON</t>
  </si>
  <si>
    <t>primaria@cmdpguadalupecr.com</t>
  </si>
  <si>
    <t>EL ALTO DE GUADALUPE</t>
  </si>
  <si>
    <t>MARTA PICADO VARGAS</t>
  </si>
  <si>
    <t>MARIA AGÜERO VENEGAS</t>
  </si>
  <si>
    <t>LUIS DIEGO JIMENEZ JENKINS</t>
  </si>
  <si>
    <t>LEIDY ESCARLET MORALES MIRANDA</t>
  </si>
  <si>
    <t>esc.losangeles@mep.go.cr</t>
  </si>
  <si>
    <t>J.N. REPUBLICA DE GUATEMALA</t>
  </si>
  <si>
    <t>esc.invulascanas@mep.go.cr</t>
  </si>
  <si>
    <t>LILLIANA RODRIGUEZ ARGUEDAS</t>
  </si>
  <si>
    <t>LAURA MARIA CHAVES QUIROS</t>
  </si>
  <si>
    <t>direccion@cmigrecia.com</t>
  </si>
  <si>
    <t>ROXANA VARGAS BOLAÑOS</t>
  </si>
  <si>
    <t>J.N. PRIMO VARGAS VALVERDE</t>
  </si>
  <si>
    <t>MARIANELA ARAYA BARRANTES</t>
  </si>
  <si>
    <t>LILLEY SOTO DELGADO</t>
  </si>
  <si>
    <t>BARBARA GONZALEZ RIGGIONI</t>
  </si>
  <si>
    <t>GUITZEL CRUZ CHAVARRIA</t>
  </si>
  <si>
    <t>SELBIN BAEZ MEJIA</t>
  </si>
  <si>
    <t>50 M ESTE DEL TEMPLO CATOLICO</t>
  </si>
  <si>
    <t>GABRIELA MARIN TENCIO</t>
  </si>
  <si>
    <t>JOSE ZUÑIGA FERNANDEZ</t>
  </si>
  <si>
    <t>YESENIA RAMIREZ GUILLEN</t>
  </si>
  <si>
    <t>esc.drcarlosluisvalverdevega@mep.go.cr</t>
  </si>
  <si>
    <t>MARCO NEY QUIROS HERNANDEZ</t>
  </si>
  <si>
    <t>EILIN NUÑEZ MARTINEZ</t>
  </si>
  <si>
    <t>HAZEL JIMENEZ MATAMOROS</t>
  </si>
  <si>
    <t>KIMBERLY BONILLA NOGUERA</t>
  </si>
  <si>
    <t>EDA ROXANA MASIS OBANDO</t>
  </si>
  <si>
    <t>esc.rescatedeujarraz@mep.go.cr</t>
  </si>
  <si>
    <t>JOHANNA VALERIN CHACON</t>
  </si>
  <si>
    <t>CARLOS LUIS FONSECA CHINCHILLA</t>
  </si>
  <si>
    <t>upe.sandiego@mep.go.cr</t>
  </si>
  <si>
    <t>esc.carolinabelleti@mep.go.cr</t>
  </si>
  <si>
    <t>BARRIO FATIMA</t>
  </si>
  <si>
    <t>ALFREDO VOLIO JIMENEZ</t>
  </si>
  <si>
    <t>J.N. JUAN MORA FERNANDEZ</t>
  </si>
  <si>
    <t>J.N. PEDRO MURILLO PEREZ</t>
  </si>
  <si>
    <t>ALBERTO PANIAGUA CHAVARRIA</t>
  </si>
  <si>
    <t>KATTYA YOLANDA HUERTAS ARAYA</t>
  </si>
  <si>
    <t>esc.excelenciadomingogonzalez@mep.go.cr</t>
  </si>
  <si>
    <t>esc.rubendario@mep.go.cr</t>
  </si>
  <si>
    <t>JESUS DE NAZARETH</t>
  </si>
  <si>
    <t>KARINA ORDOÑEZ CRUZ</t>
  </si>
  <si>
    <t>FAUSTO GUZMAN CALVO</t>
  </si>
  <si>
    <t>LIGIA BROWN SANCHEZ</t>
  </si>
  <si>
    <t>ILEANA ARIAS NUÑEZ</t>
  </si>
  <si>
    <t>ZULAY BALLESTERO CARMONA</t>
  </si>
  <si>
    <t>YESENIA GULLEN SERRANO</t>
  </si>
  <si>
    <t>BRIBRI</t>
  </si>
  <si>
    <t>MELIDA BROOKS JOHNSON</t>
  </si>
  <si>
    <t>esc.homecreek@mep.go.cr</t>
  </si>
  <si>
    <t>ORLING BRENES BERMUDEZ</t>
  </si>
  <si>
    <t>ELSIE HIDALGO SANCHEZ</t>
  </si>
  <si>
    <t>TICABAN</t>
  </si>
  <si>
    <t>esc.excelenciaticaban@mep.go.cr</t>
  </si>
  <si>
    <t>ASTUA PIRIE</t>
  </si>
  <si>
    <t>LAS TORRES</t>
  </si>
  <si>
    <t>500 M AL NORTE DE BLOQUERA TUBOCO</t>
  </si>
  <si>
    <t>LAURA ASTORGA AGUILAR</t>
  </si>
  <si>
    <t>YORLENY SERRANO BONILLA</t>
  </si>
  <si>
    <t>DINIA LIZETH DELGADO MENDEZ</t>
  </si>
  <si>
    <t>ALFREDO GONZALEZ FLORES</t>
  </si>
  <si>
    <t>ANICETO ESQUIVEL SAENZ</t>
  </si>
  <si>
    <t>esc.carlosmariarodriguez@mep.go.cr</t>
  </si>
  <si>
    <t>GILBERTH AGUILAR RODRIGUEZ</t>
  </si>
  <si>
    <t>MONICA DIAZ JIMENEZ</t>
  </si>
  <si>
    <t>ADRIANA BOZA RAMIREZ</t>
  </si>
  <si>
    <t>MARIA DEL S. MORALES GUTIERREZ</t>
  </si>
  <si>
    <t>esc.miguelrodriguez@mep.go.cr</t>
  </si>
  <si>
    <t>COSTADO ESTE DE LA IGLESIA CATOLICA DE UVITA</t>
  </si>
  <si>
    <t>esc.sanantonioloschiles@mep.go.cr //Ext.56086</t>
  </si>
  <si>
    <t>ELSIE SEQUEIRA MONCADA</t>
  </si>
  <si>
    <t>ELMES ULLOA MORALES</t>
  </si>
  <si>
    <t>CONTIGUO AL EBAIS LOS ANGELES</t>
  </si>
  <si>
    <t>MARIA HIDALGO HIDALGO</t>
  </si>
  <si>
    <t>CONNIE HOOKER WATTERS</t>
  </si>
  <si>
    <t>KARINA APARICIO HERNANDEZ</t>
  </si>
  <si>
    <t>BERNARDITA FALLAS VARGAS</t>
  </si>
  <si>
    <t>CINTHIA BRIGETTE ARIAS DELGADO</t>
  </si>
  <si>
    <t>FALON CHAVES VARGAS</t>
  </si>
  <si>
    <t>IZTARU</t>
  </si>
  <si>
    <t>NELSI JULISSA GOMEZ SOLORZANO</t>
  </si>
  <si>
    <t>esc.santaelena.alajuela@mep.go.cr</t>
  </si>
  <si>
    <t>esc.rincondeherrera@mep.go.cr</t>
  </si>
  <si>
    <t>EL CAMARON</t>
  </si>
  <si>
    <t>esc.lamonadegolfito@mep.go.cr</t>
  </si>
  <si>
    <t>GELDY K. SEQUEIRA MENDOZA</t>
  </si>
  <si>
    <t>PAOLA VARGAS SANCHEZ</t>
  </si>
  <si>
    <t>EDDA GERALDINE QUESADA MENDEZ</t>
  </si>
  <si>
    <t>esc.urasca@mep.go.cr</t>
  </si>
  <si>
    <t>MATA DE LIMON ESTE</t>
  </si>
  <si>
    <t>KENIA MARIA MORA CALDERON</t>
  </si>
  <si>
    <t>DEIVIN CHAVARRIA VALVERDE</t>
  </si>
  <si>
    <t>DURIKA</t>
  </si>
  <si>
    <t>MARIA ROSA GAMEZ SOLANO</t>
  </si>
  <si>
    <t>esc.barriolajas@mep.go.cr</t>
  </si>
  <si>
    <t>EFRAIN ANTONIO SOLIS ROJAS</t>
  </si>
  <si>
    <t>MARIBEL UREÑA ZAMORA</t>
  </si>
  <si>
    <t>esc.santalucia.cartago@mep.go.cr</t>
  </si>
  <si>
    <t>ILIANA CHAVES ARAYA</t>
  </si>
  <si>
    <t>esc.cuajiniquil@mep.go.cr</t>
  </si>
  <si>
    <t>EL CARMEN #2</t>
  </si>
  <si>
    <t>25 M SUR Y 25 E DE LA IGLESIA CATOLICA</t>
  </si>
  <si>
    <t>WAREN TORRES MELENDEZ</t>
  </si>
  <si>
    <t>MARCELINO GARCIA FLAMENCO</t>
  </si>
  <si>
    <t>FRENTE AL PARQUE GARCIA FLAMENCO</t>
  </si>
  <si>
    <t>esc.pacayitas@mep.go.cr</t>
  </si>
  <si>
    <t>KATHERINE BUSTAMANTE DOTTEL</t>
  </si>
  <si>
    <t>esc.elcarmensantacruz@mep.go.cr</t>
  </si>
  <si>
    <t>upe.juancalderonvalverde@mep.go.cr</t>
  </si>
  <si>
    <t>esc.manuelquesadabastos@mep.go.cr</t>
  </si>
  <si>
    <t>EMANUEL VARGAS JIMENEZ</t>
  </si>
  <si>
    <t>esc.fincallorona@mep.go.cr</t>
  </si>
  <si>
    <t>DIANA OVIEDO ROJAS</t>
  </si>
  <si>
    <t>EL ROTULO</t>
  </si>
  <si>
    <t>SECTOR NUEVE, COSTADO SUR DE LA PLAZA</t>
  </si>
  <si>
    <t>esc.fincatamarindo@mep.go.cr</t>
  </si>
  <si>
    <t>ELIZABETH ROJAS CALDERON</t>
  </si>
  <si>
    <t>JACQUELINE ALVARADO JIMENEZ</t>
  </si>
  <si>
    <t>EDWIN RAMIREZ MORENO</t>
  </si>
  <si>
    <t>esc.carlosmariavelaquez@mep.go.cr</t>
  </si>
  <si>
    <t>JOHANNA MASIS VALLE</t>
  </si>
  <si>
    <t>esc.malinche@mep.go.cr</t>
  </si>
  <si>
    <t>GEUDITH RIVERA VILLALOBOS</t>
  </si>
  <si>
    <t>ADRIANA QUESADA GOMEZ</t>
  </si>
  <si>
    <t>FRENTE A PULPERIA MAURI</t>
  </si>
  <si>
    <t>HELEN MORA VALVERDE</t>
  </si>
  <si>
    <t>CURRE</t>
  </si>
  <si>
    <t>MONICA VILLEGAS VARGAS</t>
  </si>
  <si>
    <t>HANNIA ANGULO GARCIA</t>
  </si>
  <si>
    <t>FANNY MURILLO CHAVES</t>
  </si>
  <si>
    <t>BENILDA NUÑEZ SEQUEIRA</t>
  </si>
  <si>
    <t>ANGIE ZUÑIGA LOBO</t>
  </si>
  <si>
    <t>LAUREM PANIAGUA VARGAS</t>
  </si>
  <si>
    <t>NOILY VILLEGAS CORTES</t>
  </si>
  <si>
    <t>OLGER ZUÑIGA GOMEZ</t>
  </si>
  <si>
    <t>NESTOR ALVARADO CUBILLO</t>
  </si>
  <si>
    <t>esc.peralta@mep.go.cr</t>
  </si>
  <si>
    <t>ALONSO DAVID CASTRO ROMERO</t>
  </si>
  <si>
    <t>YESENIA SEGURA GONZALEZ</t>
  </si>
  <si>
    <t>ANA GRETTEL ARIAS VIQUEZ</t>
  </si>
  <si>
    <t>CARMEN CHACON BARQUERO</t>
  </si>
  <si>
    <t>esc.guillermomoralesperez@mep.go.cr</t>
  </si>
  <si>
    <t>YOSELYN CUBERO GONZALEZ</t>
  </si>
  <si>
    <t>GUADALUPE GONZALEZ SANCHEZ</t>
  </si>
  <si>
    <t>esc.ojodeaguaburuca@mep.go.cr</t>
  </si>
  <si>
    <t>esc.lafila@mep.go.cr</t>
  </si>
  <si>
    <t>esc.quebradavueltas@mep.go.cr</t>
  </si>
  <si>
    <t>I.D.A. RIO BANANO</t>
  </si>
  <si>
    <t>CIANNIE JAMES BRUMLEY</t>
  </si>
  <si>
    <t>ciannie.james.brumley@mep.go.cr</t>
  </si>
  <si>
    <t>esc.lalucha.limon@mep.go.cr</t>
  </si>
  <si>
    <t>esc.bordon@mep.go.cr</t>
  </si>
  <si>
    <t>ALEJANDRA AGUILAR ABARCA</t>
  </si>
  <si>
    <t>LUIS GERARDO RUGAMA TORRES</t>
  </si>
  <si>
    <t>esc.dulcenombre.nicoya@mep.go.cr</t>
  </si>
  <si>
    <t>LOS CERROS</t>
  </si>
  <si>
    <t>YENDRY LOPEZ LEAL</t>
  </si>
  <si>
    <t>MARIELY NAVARRO CAMACHO</t>
  </si>
  <si>
    <t>SONIA VEGAS CALDERON</t>
  </si>
  <si>
    <t>GRETTEL MOLINA DIAZ</t>
  </si>
  <si>
    <t>AGUAS FRIAS</t>
  </si>
  <si>
    <t>esc.lasvueltasparrita@mep.go.cr</t>
  </si>
  <si>
    <t>MAYELA SOLANO RODRIGUEZ</t>
  </si>
  <si>
    <t>IVANNIA ORTEGA ORTEGA</t>
  </si>
  <si>
    <t>esc.elrosariocanalete@mep.go.cr</t>
  </si>
  <si>
    <t>SUGEILYN SANTAMARIA VILLALOBOS</t>
  </si>
  <si>
    <t>esc.losangelesnandayure@mep.go.cr</t>
  </si>
  <si>
    <t>ROLANDO CAMPOS JIMENEZ</t>
  </si>
  <si>
    <t>MARGARITA APONTE QUIROS</t>
  </si>
  <si>
    <t>TUJANKIR #1</t>
  </si>
  <si>
    <t>ZEIDY PEREZ HERRERA</t>
  </si>
  <si>
    <t>CELESTINO ALVAREZ RUIZ</t>
  </si>
  <si>
    <t>PATIO SAN CRISTOBAL</t>
  </si>
  <si>
    <t>LAURA MARCELA MELENDEZ MONTERO</t>
  </si>
  <si>
    <t>RODOLFO FERNANDEZ BARBOZA</t>
  </si>
  <si>
    <t>esc.lascolonias@mep.go.cr</t>
  </si>
  <si>
    <t>HENRY FERNANDEZ MARTINEZ</t>
  </si>
  <si>
    <t>esc.palomo@mep.go.cr</t>
  </si>
  <si>
    <t>YANCY CASCANTE VEGA</t>
  </si>
  <si>
    <t>esc.ojodeaguapueblonuevo@mep.go.cr</t>
  </si>
  <si>
    <t>esc.lasbrisasdelreventazon@mep.go.cr</t>
  </si>
  <si>
    <t>esc.sanluisdeflorencia@mep.go.cr</t>
  </si>
  <si>
    <t>JAVIER RAMOS ROJAS</t>
  </si>
  <si>
    <t>CONTIGUO A INSTALACIONES DEL TANQUE CAPTACION</t>
  </si>
  <si>
    <t>NAMU WOKIR</t>
  </si>
  <si>
    <t>MARIELA VALVERDE MENA</t>
  </si>
  <si>
    <t>LEONARDO F. TIJERINO RIVERA</t>
  </si>
  <si>
    <t>LUCIA SANABRIA DELGADO</t>
  </si>
  <si>
    <t>3680</t>
  </si>
  <si>
    <t>LA SIRENA</t>
  </si>
  <si>
    <t>esc.lasirena@mep.go.cr</t>
  </si>
  <si>
    <t>FRENTE A LA IGLESIA CATOLICA COMUNIDAD SIRENA</t>
  </si>
  <si>
    <t>GRETTEL HIDALGO ARIAS</t>
  </si>
  <si>
    <t>EL TRIANGULO</t>
  </si>
  <si>
    <t>esc.virgiliocaamanoarauz@mep.go.cr</t>
  </si>
  <si>
    <t>EMILETH MOLINA ROSALES</t>
  </si>
  <si>
    <t>5 KM AL NORTE DEL CAMPO FERIAL DE NICOYA</t>
  </si>
  <si>
    <t>ALLAN OBREGON LOPEZ</t>
  </si>
  <si>
    <t>COSTADO NORTE DE LA IGLESIA CATOLICA EN OLLA</t>
  </si>
  <si>
    <t>MARJORIE HIDALGO ARIAS</t>
  </si>
  <si>
    <t>KARLA CARVAJAL RODRIGUEZ</t>
  </si>
  <si>
    <t>DENISSE MARCELA CEBA MENDOZA</t>
  </si>
  <si>
    <t>esc.sanantonio.terraba@mep.go.cr</t>
  </si>
  <si>
    <t>PILON</t>
  </si>
  <si>
    <t>ARTURO TINOCO JIMENEZ</t>
  </si>
  <si>
    <t>JOSE FABIO GONGORA UMAÑA</t>
  </si>
  <si>
    <t>YOHANDY ULISES VEGA BRICEÑO</t>
  </si>
  <si>
    <t>JOSUE RUIZ PINEL</t>
  </si>
  <si>
    <t>LORENA VARGAS SEGURA</t>
  </si>
  <si>
    <t>NAGO ELIZONDO CASTRO</t>
  </si>
  <si>
    <t>nago.elizondo.castro@mep.go.cr</t>
  </si>
  <si>
    <t>esc.sanrafael.turrialba@mep.go.cr</t>
  </si>
  <si>
    <t>RANDY MATARRITA ENRIQUEZ</t>
  </si>
  <si>
    <t>GAVILAN</t>
  </si>
  <si>
    <t>esc.lasbrisasdepacuarito@mep.go.cr</t>
  </si>
  <si>
    <t>esc.lalucha.cartago@mep.go.cr</t>
  </si>
  <si>
    <t>MARCELA UMAÑA RODRIGUEZ</t>
  </si>
  <si>
    <t>JEANNETH CALERO PEÑA</t>
  </si>
  <si>
    <t>jeanneth.calero.pena@mep.go.cr</t>
  </si>
  <si>
    <t>esc.loscartagossur@mep.go.cr</t>
  </si>
  <si>
    <t>YORLENE MENDEZ ARRIETA</t>
  </si>
  <si>
    <t>MARGOT LOPEZ MENDEZ</t>
  </si>
  <si>
    <t>BAJO DE SABALO</t>
  </si>
  <si>
    <t>GRACE MADRIGAL NUÑEZ</t>
  </si>
  <si>
    <t>KATTIA RODRIGUEZ VILLARREAL</t>
  </si>
  <si>
    <t>HANNIA CALDERON CORDERO</t>
  </si>
  <si>
    <t>MARCOS ESPINOZA DIAZ</t>
  </si>
  <si>
    <t>LLANOS DE CORTES</t>
  </si>
  <si>
    <t>02273</t>
  </si>
  <si>
    <t>2332</t>
  </si>
  <si>
    <t>PUERTO JESUS</t>
  </si>
  <si>
    <t>ERICK BRIONES JAEN</t>
  </si>
  <si>
    <t>esc.puertojesus@mep.go.cr</t>
  </si>
  <si>
    <t>JENNY MATARRITA MORALES</t>
  </si>
  <si>
    <t>MARTA GABRIELA ROJAS JIMENEZ</t>
  </si>
  <si>
    <t>esc.pavonesdenandayure@mep.go.cr</t>
  </si>
  <si>
    <t>VILLA COLON</t>
  </si>
  <si>
    <t>YANEEL CONTRERAS CHAVARRIA</t>
  </si>
  <si>
    <t>KAREN SANCHEZ AGUILAR</t>
  </si>
  <si>
    <t>ROXANA AGUILAR ALFARO</t>
  </si>
  <si>
    <t>SILVIA VARGAS ALFARO</t>
  </si>
  <si>
    <t>ANA PATRICIA MATARRITA ARAYA</t>
  </si>
  <si>
    <t>esc.palmitalguatuso@mep.go.cr</t>
  </si>
  <si>
    <t>COSTADO OESTE IGLESIA CATOLICA</t>
  </si>
  <si>
    <t>CONTIGUO A LA PLAZA DE DEPORTES DE PITAHAYA</t>
  </si>
  <si>
    <t>MARTHA LEDEZMA CALVO</t>
  </si>
  <si>
    <t>esc.tajoalto@mep.go.cr</t>
  </si>
  <si>
    <t>YULIANA ALVARADO ALVARADO</t>
  </si>
  <si>
    <t>MAYLIN PICADO NUÑEZ</t>
  </si>
  <si>
    <t>JUAN CARLOS CALDERON PEÑA</t>
  </si>
  <si>
    <t>ANTONIO KOSCHNY LEITON</t>
  </si>
  <si>
    <t>esc.losjazmines@mep.go.cr</t>
  </si>
  <si>
    <t>XINIA VARELA ARIAS</t>
  </si>
  <si>
    <t>esc.tranquerillas@mep.go.cr</t>
  </si>
  <si>
    <t>MARLEN PERALTA ARTAVIA</t>
  </si>
  <si>
    <t>ADRIANA CARRANZA VILLEGAS</t>
  </si>
  <si>
    <t>ZAIDA REBECA CASTRO RODRIGUEZ</t>
  </si>
  <si>
    <t>CONTIGUO A LA IGLESIA CATOLICA DE YORKIN</t>
  </si>
  <si>
    <t>esc.santodomingo@mep.go.cr</t>
  </si>
  <si>
    <t>1041</t>
  </si>
  <si>
    <t>esc.altamira@mep.go.cr</t>
  </si>
  <si>
    <t>7 KM NORESTE DE LA COMUNIDAD DE CACAO</t>
  </si>
  <si>
    <t>2657</t>
  </si>
  <si>
    <t>esc.lasflores@mep.go.cr</t>
  </si>
  <si>
    <t>02485</t>
  </si>
  <si>
    <t>OLGER JAVIER MORALES SANCHEZ</t>
  </si>
  <si>
    <t>MAGDALENA MATARRITA CESPEDES</t>
  </si>
  <si>
    <t>JEFRY MARCELO SANCHEZ CAMPOS</t>
  </si>
  <si>
    <t>HANNIA JIMENEZ GONZALEZ</t>
  </si>
  <si>
    <t>CARLOS CHACON CHAVARRIA</t>
  </si>
  <si>
    <t>LUIS ERICK SAMUDIO SANTAMARIA</t>
  </si>
  <si>
    <t>esc.coloniadelvalle@mep.go.cr</t>
  </si>
  <si>
    <t>ORIELA BARRANTES CASTRO</t>
  </si>
  <si>
    <t>LILLIAM GUEVARA ARROYO</t>
  </si>
  <si>
    <t>LIGIA RODRIGUEZ RETANA</t>
  </si>
  <si>
    <t>YERLIN JOHANA ZUÑIGA ZUÑIGA</t>
  </si>
  <si>
    <t>SALAMA</t>
  </si>
  <si>
    <t>esc.elprogresodepavon@mep.go.cr</t>
  </si>
  <si>
    <t>GRETHEL GUADAMUZ MORA</t>
  </si>
  <si>
    <t>ANGELO SEQUEIRA LACAYO</t>
  </si>
  <si>
    <t>YARIELA PONCE MENA</t>
  </si>
  <si>
    <t>EMMA JARA MELENDEZ</t>
  </si>
  <si>
    <t>JENARO ZUÑIGA RODRIGUEZ</t>
  </si>
  <si>
    <t>XINIA GODINEZ ALVAREZ</t>
  </si>
  <si>
    <t>02660</t>
  </si>
  <si>
    <t>1234</t>
  </si>
  <si>
    <t>ALTO DEL MONTE</t>
  </si>
  <si>
    <t>esc.altodelmonte@mep.go.cr</t>
  </si>
  <si>
    <t>SALON COMUNAL DE LA LOCALIDAD</t>
  </si>
  <si>
    <t>MARIA DE LOS ANG. MORA GARCIA</t>
  </si>
  <si>
    <t>ROCIO REDONDO GONZALEZ</t>
  </si>
  <si>
    <t>PRISCILLA VEGA RAMIREZ</t>
  </si>
  <si>
    <t>LUCRECIA UREÑA FERNANDEZ</t>
  </si>
  <si>
    <t>esc.namaldi@mep.go.cr</t>
  </si>
  <si>
    <t>MAIZ DE LOS BORUCAS</t>
  </si>
  <si>
    <t>CEIBON</t>
  </si>
  <si>
    <t>PORROSATI</t>
  </si>
  <si>
    <t>100 NORTE IGLESIA CATOLICA EL PELONCITO</t>
  </si>
  <si>
    <t>esc.anselmogutierrezbriceno@mep.go.cr</t>
  </si>
  <si>
    <t>BAJO COEN</t>
  </si>
  <si>
    <t>esc.penasblancascolorado@mep.go.cr</t>
  </si>
  <si>
    <t>esc.altodevaras@mep.go.cr</t>
  </si>
  <si>
    <t>MICHAEL RANGEL WILSON WILLIS</t>
  </si>
  <si>
    <t>GAVILAN CANTA</t>
  </si>
  <si>
    <t>GERMAN HARRIS ZUÑIGA</t>
  </si>
  <si>
    <t>esc.gavilancanta@mep.go.cr</t>
  </si>
  <si>
    <t>BOCA UREN</t>
  </si>
  <si>
    <t>esc.vallehermoso@mep.go.cr</t>
  </si>
  <si>
    <t>esc.oasis@mep.go.cr</t>
  </si>
  <si>
    <t>esc.sansalvador@mep.go.cr</t>
  </si>
  <si>
    <t>esc.ignaciofuentesmolina@mep.go.cr</t>
  </si>
  <si>
    <t>esc.laceiba@mep.go.cr</t>
  </si>
  <si>
    <t>NOEMY GRACIELA GOMEZ ARAYA</t>
  </si>
  <si>
    <t>esc.lindavista@mep.go.cr</t>
  </si>
  <si>
    <t>esc.ermidablanco.sancarlos@mep.go.cr</t>
  </si>
  <si>
    <t>ALBA ROSA GOMEZ ESPINOZA</t>
  </si>
  <si>
    <t>ROCIO HIDALGO RODRIGUEZ</t>
  </si>
  <si>
    <t>AGUA FRIA</t>
  </si>
  <si>
    <t>EL MANA</t>
  </si>
  <si>
    <t>LINEA VIEJA</t>
  </si>
  <si>
    <t>esc.luisaguilar@mep.go.cr</t>
  </si>
  <si>
    <t>esc.santotomas@mep.go.cr</t>
  </si>
  <si>
    <t>ADRIAN MIGUEL CRUZ BRENES</t>
  </si>
  <si>
    <t>esc.filatigre@mep.go.cr</t>
  </si>
  <si>
    <t>SILVIA ALVARADO CALVO</t>
  </si>
  <si>
    <t>MARIELA PONCE LOPEZ</t>
  </si>
  <si>
    <t>MARIA GABRIELA CHACON ZUÑIGA</t>
  </si>
  <si>
    <t>esc.jabillosnandayure@mep.go.cr</t>
  </si>
  <si>
    <t>MARIANELA HIDALGO MORALES</t>
  </si>
  <si>
    <t>300 M ESTE DE LA IGLESIA CATOLICA</t>
  </si>
  <si>
    <t>esc.brazodeoro@mep.go.cr</t>
  </si>
  <si>
    <t>JULIO POVEDA GARCIA</t>
  </si>
  <si>
    <t>ENID GARCIA PORRAS</t>
  </si>
  <si>
    <t>MIUREL SANDI SOLANO</t>
  </si>
  <si>
    <t>SUSANA HERNANDEZ RODRIGUEZ</t>
  </si>
  <si>
    <t>YAMILETH CORDERO CERDAS</t>
  </si>
  <si>
    <t>HAZEL ARIAS VEGA</t>
  </si>
  <si>
    <t>MONTE DE SION</t>
  </si>
  <si>
    <t>esc.montesion@mep.go.cr</t>
  </si>
  <si>
    <t>esc.mirador@mep.go.cr</t>
  </si>
  <si>
    <t>SARA SALAS SANDIA</t>
  </si>
  <si>
    <t>YADELY FONSECA RODRIGUEZ</t>
  </si>
  <si>
    <t>ADRIANA CABALLERO PIÑA</t>
  </si>
  <si>
    <t>esc.coopezamora@mep.go.cr</t>
  </si>
  <si>
    <t>esc.terciopelo@mep.go.cr</t>
  </si>
  <si>
    <t>ISRAEL MORALES BARQUERO</t>
  </si>
  <si>
    <t>MARCIANO ELIZONDO GUZMAN</t>
  </si>
  <si>
    <t>EUNICE RODRIGUEZ ROJAS</t>
  </si>
  <si>
    <t>esc.conventillos@mep.go.cr</t>
  </si>
  <si>
    <t>ROSA ELENA ELIZONDO SOLANO</t>
  </si>
  <si>
    <t>WENDY SANCHO VARGAS</t>
  </si>
  <si>
    <t>NELSON MORA VARGAS</t>
  </si>
  <si>
    <t>OSIRIS MATARRITA RAMIREZ</t>
  </si>
  <si>
    <t>I.D.A. SAN MARTIN</t>
  </si>
  <si>
    <t>esc.idasanmartin@mep.go.cr</t>
  </si>
  <si>
    <t>GUADALUPE ARTAVIA PINO</t>
  </si>
  <si>
    <t>esc.chumico@mep.go.cr</t>
  </si>
  <si>
    <t>5832</t>
  </si>
  <si>
    <t>PUNTA DE LANZA</t>
  </si>
  <si>
    <t>LOURDES PINO AGUILAR</t>
  </si>
  <si>
    <t>04144</t>
  </si>
  <si>
    <t>esc.sanmartindesanlorenzo@mep.go.cr</t>
  </si>
  <si>
    <t>RIO CASCADAS</t>
  </si>
  <si>
    <t>0563</t>
  </si>
  <si>
    <t>SOLEDAD</t>
  </si>
  <si>
    <t>esc.soledaddeacosta@mep.go.cr</t>
  </si>
  <si>
    <t>NARY IVETTE RODRIGUEZ CEBALLOS</t>
  </si>
  <si>
    <t>MAIZ DE LOS UVA</t>
  </si>
  <si>
    <t>esc.playagrande@mep.go.cr</t>
  </si>
  <si>
    <t>SHIRLEY PATRICIA BADILLA ROJAS</t>
  </si>
  <si>
    <t>EL MILLON</t>
  </si>
  <si>
    <t>DANIEL ALBERTO BEJARANO TREJOS</t>
  </si>
  <si>
    <t>esc.plazavieja@mep.go.cr</t>
  </si>
  <si>
    <t>ADRIANA VILLEGAS CHAVES</t>
  </si>
  <si>
    <t>ELVIA SIDEY GRANADOS MARTINEZ</t>
  </si>
  <si>
    <t>esc.lomalinda@mep.go.cr</t>
  </si>
  <si>
    <t>ALBA IVANNIA RODRIGUEZ CASTRO</t>
  </si>
  <si>
    <t>3 KM ENTRADA RIO NEGRO, CAMINO A ALPHA</t>
  </si>
  <si>
    <t>JEANNETTE HERRERA OVARES</t>
  </si>
  <si>
    <t>GONZALO ENRIQUE NARVAEZ BLANCO</t>
  </si>
  <si>
    <t>DINA HERRERA GARCIA</t>
  </si>
  <si>
    <t>MAILYN ALINA GONZALEZ CHAVES</t>
  </si>
  <si>
    <t>YAHAIRA GARCIA SANDOVAL</t>
  </si>
  <si>
    <t>esc.aguasnegras@mep.go.cr</t>
  </si>
  <si>
    <t>esc.elseis@mep.go.cr</t>
  </si>
  <si>
    <t>HEILIN LORIA LOPEZ</t>
  </si>
  <si>
    <t>JOSE ANDRES ACOSTA RODRIGUEZ</t>
  </si>
  <si>
    <t>esc.idalajabalina@mep.go.cr</t>
  </si>
  <si>
    <t>ALEXANDER MORAGA SOBALBARRO</t>
  </si>
  <si>
    <t>ARROCERA</t>
  </si>
  <si>
    <t>ARROZ ITÄRI</t>
  </si>
  <si>
    <t>SUSAN NAVARRO VARGAS</t>
  </si>
  <si>
    <t>1744</t>
  </si>
  <si>
    <t>SANTA ROSA ARRIBA</t>
  </si>
  <si>
    <t>FREDDY MORA VARGAS</t>
  </si>
  <si>
    <t>esc.santarosaarriba@mep.go.cr</t>
  </si>
  <si>
    <t>COSTADA SUR DEL TEMPLO CATOLICO</t>
  </si>
  <si>
    <t>RUTH CHACON CHACON</t>
  </si>
  <si>
    <t>esc.virgendesantajuana@mep.go.cr</t>
  </si>
  <si>
    <t>GEILYN SOLANO CHAVES</t>
  </si>
  <si>
    <t>CAROL OTOYA MOYA</t>
  </si>
  <si>
    <t>esc.rincondelavieja@mep.go.cr</t>
  </si>
  <si>
    <t>GLADYS CESPEDES CASTILLO</t>
  </si>
  <si>
    <t>esc.lapalmera.alajuela@mep.go.cr</t>
  </si>
  <si>
    <t>TUJANKIR #2</t>
  </si>
  <si>
    <t>I.D.A. COSTA ANA</t>
  </si>
  <si>
    <t>RODOLFO LOPEZ OBREGON</t>
  </si>
  <si>
    <t>03665</t>
  </si>
  <si>
    <t>1473</t>
  </si>
  <si>
    <t>SAMEN</t>
  </si>
  <si>
    <t>VALLE DEL RIO</t>
  </si>
  <si>
    <t>SILVANA CASCANTE OBREGON</t>
  </si>
  <si>
    <t>esc.samen@mep.go.cr</t>
  </si>
  <si>
    <t>IVONNE REYES MORAGA</t>
  </si>
  <si>
    <t>25 ESTE DE PULPERIA MIGUELEÑA</t>
  </si>
  <si>
    <t>esc.laflor.turrialba@mep.go.cr</t>
  </si>
  <si>
    <t>3804</t>
  </si>
  <si>
    <t>JENNIFER DURAN LARA</t>
  </si>
  <si>
    <t>esc.losangelessantacecilia@mep.go.cr</t>
  </si>
  <si>
    <t>DEL EBAIS DE CAOBA 3 KM NORESTE</t>
  </si>
  <si>
    <t>ROSALYN QUESADA ROJAS</t>
  </si>
  <si>
    <t>DENIA PORTUGUEZ ASTUA</t>
  </si>
  <si>
    <t>GABRIEL ALVARADO GRANADOS</t>
  </si>
  <si>
    <t>MARICELA HURTADO ARAGON</t>
  </si>
  <si>
    <t>NERY MENDOZA ALVAREZ</t>
  </si>
  <si>
    <t>esc.sanmartintayutic@mep.go.cr</t>
  </si>
  <si>
    <t>2742</t>
  </si>
  <si>
    <t>esc.ciruelas@mep.go.cr</t>
  </si>
  <si>
    <t>FRENTE A PALENQUE GARABITO</t>
  </si>
  <si>
    <t>RANDALL MARIN MORA</t>
  </si>
  <si>
    <t>9 KM NORTE DEL PUENTE METALICO DE BARU</t>
  </si>
  <si>
    <t>FRENTE AL TEMPLO DE LOS ANGELES DE RIVAS</t>
  </si>
  <si>
    <t>03889</t>
  </si>
  <si>
    <t>0951</t>
  </si>
  <si>
    <t>esc.sanantonioabajo@mep.go.cr</t>
  </si>
  <si>
    <t>COSTADO SUR DE LA IGLESIA CATOLICA DE ALTOS</t>
  </si>
  <si>
    <t>2311</t>
  </si>
  <si>
    <t>RINCON DE LA CRUZ</t>
  </si>
  <si>
    <t>TATIANA MORALES RUIZ</t>
  </si>
  <si>
    <t>esc.rincondelacruz@mep.go.cr</t>
  </si>
  <si>
    <t>ANDREA VARGAS RODRIGUEZ</t>
  </si>
  <si>
    <t>JOSE ORLANDO JEREZ ZAPATA</t>
  </si>
  <si>
    <t>ADRIELA CASTILLO DIAZ</t>
  </si>
  <si>
    <t>esc.pavondecobano@mep.go.cr</t>
  </si>
  <si>
    <t>esc.laguaria.sancarlos@mep.go.cr</t>
  </si>
  <si>
    <t>esc.sanandres@mep.go.cr</t>
  </si>
  <si>
    <t>ANDREINA HIDALGO OVIEDO</t>
  </si>
  <si>
    <t>esc.kunabri@mep.go.cr</t>
  </si>
  <si>
    <t>esc.sanmiguel.limon@mep.go.cr</t>
  </si>
  <si>
    <t>LAS BRISAS DEL RIO BLANCO</t>
  </si>
  <si>
    <t>LISSETTE RODRIGUEZ CHAVES</t>
  </si>
  <si>
    <t>MARCOS LUIS PEÑA MELENDEZ</t>
  </si>
  <si>
    <t>esc.launiondelsur@mep.go.cr</t>
  </si>
  <si>
    <t>04036</t>
  </si>
  <si>
    <t>3705</t>
  </si>
  <si>
    <t>BARBUDAL DE PARRITA</t>
  </si>
  <si>
    <t>IRENE MORA BADILLA</t>
  </si>
  <si>
    <t>esc.barbudaldeparrita@mep.go.cr</t>
  </si>
  <si>
    <t>4 KM SURESTE DEL CENTRO DE PARRITA</t>
  </si>
  <si>
    <t>04072</t>
  </si>
  <si>
    <t>1500</t>
  </si>
  <si>
    <t>CRISTIAN GUTIERREZ MENDOZA</t>
  </si>
  <si>
    <t>esc.corazondejesus.sarapiqui@mep.go.cr</t>
  </si>
  <si>
    <t>CONTIGUO LA CAPILLA CATOLICA</t>
  </si>
  <si>
    <t>4980</t>
  </si>
  <si>
    <t>RIO MAGDALENA</t>
  </si>
  <si>
    <t>esc.riomagdalena@mep.go.cr</t>
  </si>
  <si>
    <t>3787</t>
  </si>
  <si>
    <t>esc.pueblonuevojaco@mep.go.cr</t>
  </si>
  <si>
    <t>00840</t>
  </si>
  <si>
    <t>04079</t>
  </si>
  <si>
    <t>3146</t>
  </si>
  <si>
    <t>TIGRITO</t>
  </si>
  <si>
    <t>esc.tigrito@mep.go.cr</t>
  </si>
  <si>
    <t>3255</t>
  </si>
  <si>
    <t>LA UNION DE COTO NORTE</t>
  </si>
  <si>
    <t>YAHAIRA CHAVES PIEDRA</t>
  </si>
  <si>
    <t>esc.launionguaycara@mep.go.cr</t>
  </si>
  <si>
    <t>FRENTE A PLAZA DEPORTIVA</t>
  </si>
  <si>
    <t>2843</t>
  </si>
  <si>
    <t>esc.sanmiguelito@mep.go.cr</t>
  </si>
  <si>
    <t>2819</t>
  </si>
  <si>
    <t>esc.laisla.puntarenas@gmail.com</t>
  </si>
  <si>
    <t>2798</t>
  </si>
  <si>
    <t>JUSTO ANTONIO FACIO DE LA GUARDIA</t>
  </si>
  <si>
    <t>MERCEDES CASTILLO CAMACHO</t>
  </si>
  <si>
    <t>esc.justoantoniofacioguardia@mep.go.cr</t>
  </si>
  <si>
    <t>800 M ESTE DE LA QUEBRADA SALITRAL</t>
  </si>
  <si>
    <t>3274</t>
  </si>
  <si>
    <t>LA JOSEFINA</t>
  </si>
  <si>
    <t>SIETE MILLAS</t>
  </si>
  <si>
    <t>IRIS YORLENY ROSALES RAMIREZ</t>
  </si>
  <si>
    <t>esc.lajosefina@mep.go.cr</t>
  </si>
  <si>
    <t>3311</t>
  </si>
  <si>
    <t>esc.cuatromillas@mep.go.cr</t>
  </si>
  <si>
    <t>04088</t>
  </si>
  <si>
    <t>3273</t>
  </si>
  <si>
    <t>TROCHA LOS CEIBOS</t>
  </si>
  <si>
    <t>esc.trochalosceibos@mep.go.cr</t>
  </si>
  <si>
    <t>FRENTE A LA IGLESIA CATOLICA LOS CEIBOS</t>
  </si>
  <si>
    <t>1123</t>
  </si>
  <si>
    <t>CHUCAZ DE MORA</t>
  </si>
  <si>
    <t>LEIDY JUAREZ CONTRERAS</t>
  </si>
  <si>
    <t>esc.chucaz@mep.go.cr</t>
  </si>
  <si>
    <t>1102</t>
  </si>
  <si>
    <t>BARROETA</t>
  </si>
  <si>
    <t>MELINA GONZALEZ RODRIGUEZ</t>
  </si>
  <si>
    <t>esc.barroeta@mep.go.cr</t>
  </si>
  <si>
    <t>BARROETA, JESUS DE ATENAS</t>
  </si>
  <si>
    <t>00869</t>
  </si>
  <si>
    <t>04093</t>
  </si>
  <si>
    <t>1174</t>
  </si>
  <si>
    <t>MADERAL</t>
  </si>
  <si>
    <t>esc.maderal@mep.go.cr</t>
  </si>
  <si>
    <t>FRENTE AL TEMPLO CATOLICO DE MADERAL</t>
  </si>
  <si>
    <t>1236</t>
  </si>
  <si>
    <t>esc.lalibertad@mep.go.cr</t>
  </si>
  <si>
    <t>CONTIGUO AL SALON MULTIUSOS DE LA LIBERTAD</t>
  </si>
  <si>
    <t>5332</t>
  </si>
  <si>
    <t>SEIDY VILLALOBOS PORRAS</t>
  </si>
  <si>
    <t>esc.sanjuandedios@mep.go.cr</t>
  </si>
  <si>
    <t>04097</t>
  </si>
  <si>
    <t>3331</t>
  </si>
  <si>
    <t>SONIA NUÑEZ ESPINOZA</t>
  </si>
  <si>
    <t>esc.canonegro@mep.go.cr</t>
  </si>
  <si>
    <t>CAÑO NEGRO, VALLE LA ESTRELLA</t>
  </si>
  <si>
    <t>04099</t>
  </si>
  <si>
    <t>5039</t>
  </si>
  <si>
    <t>ESCOCIA</t>
  </si>
  <si>
    <t>esc.escocia@mep.go.cr</t>
  </si>
  <si>
    <t>1918</t>
  </si>
  <si>
    <t>esc.zapotaltarrazu@mep.go.cr</t>
  </si>
  <si>
    <t>RICARDO CHAVES QUESADA</t>
  </si>
  <si>
    <t>1066</t>
  </si>
  <si>
    <t>esc.elcacique@mep.go.cr</t>
  </si>
  <si>
    <t>2923</t>
  </si>
  <si>
    <t>AJUNTADERAS</t>
  </si>
  <si>
    <t>esc.ajuntaderas@mep.go.cr</t>
  </si>
  <si>
    <t>3240</t>
  </si>
  <si>
    <t>VIVIAN MORERA UGALDE</t>
  </si>
  <si>
    <t>esc.lapalma@mep.go.cr</t>
  </si>
  <si>
    <t>0955</t>
  </si>
  <si>
    <t>esc.sanagustin@mep.go.cr</t>
  </si>
  <si>
    <t>25 KM SUROESTE DEL CENTRO DE SAN ISIDRO</t>
  </si>
  <si>
    <t>6389</t>
  </si>
  <si>
    <t>BAJO COHEN</t>
  </si>
  <si>
    <t>esc.bajocohen@mep.go.cr</t>
  </si>
  <si>
    <t>VALLE LA ESTRELLA, TERRITORIO INDIGENA TJAI</t>
  </si>
  <si>
    <t>04248</t>
  </si>
  <si>
    <t>04113</t>
  </si>
  <si>
    <t>1699</t>
  </si>
  <si>
    <t>PIEDRA ALEGRE</t>
  </si>
  <si>
    <t>esc.quebradagrandepital@mep.go.cr</t>
  </si>
  <si>
    <t>1624</t>
  </si>
  <si>
    <t>esc.sanbosco@mep.go.cr</t>
  </si>
  <si>
    <t>01182</t>
  </si>
  <si>
    <t>1719</t>
  </si>
  <si>
    <t>HENRY ANGULO CRUZ</t>
  </si>
  <si>
    <t>esc.lasbrisasdepocosol@mep.go.cr</t>
  </si>
  <si>
    <t>1553</t>
  </si>
  <si>
    <t>LA NUEVA LUCHA</t>
  </si>
  <si>
    <t>esc.nuevalucha@mep.go.cr</t>
  </si>
  <si>
    <t>1293</t>
  </si>
  <si>
    <t>HELI SANTAMARIA NAVARRO</t>
  </si>
  <si>
    <t>MAGALLANES</t>
  </si>
  <si>
    <t>esc.helisantamarianavarro@mep.go.cr</t>
  </si>
  <si>
    <t>1275</t>
  </si>
  <si>
    <t>CAROLINA RODRIGUEZ DE MIRAMBELL</t>
  </si>
  <si>
    <t>BUREAL</t>
  </si>
  <si>
    <t>ZAYDA PADILLA LEMUS</t>
  </si>
  <si>
    <t>esc.carolina.rodriguez.mirambell@mep.go.cr</t>
  </si>
  <si>
    <t>2681</t>
  </si>
  <si>
    <t>SAN JUAN DE CAÑAS</t>
  </si>
  <si>
    <t>ALLAN MAJANO MORENO</t>
  </si>
  <si>
    <t>esc.sanjuandecanas@mep.go.cr</t>
  </si>
  <si>
    <t>2661</t>
  </si>
  <si>
    <t>LOS PATIOS</t>
  </si>
  <si>
    <t>PRISCILLA MARTINEZ BADILLA</t>
  </si>
  <si>
    <t>esc.lospatios@mep.go.cr</t>
  </si>
  <si>
    <t>1702</t>
  </si>
  <si>
    <t>DENIA BLANCO ACOSTA</t>
  </si>
  <si>
    <t>esc.losangelesguatuso@mep.go.cr</t>
  </si>
  <si>
    <t>COSTADO ESTE DE LA PULPERIA</t>
  </si>
  <si>
    <t>2028</t>
  </si>
  <si>
    <t>YORLENE QUIROS RODRIGUEZ</t>
  </si>
  <si>
    <t>esc.laspavas.turrialba@mep.go.cr</t>
  </si>
  <si>
    <t>LAS PAVAS TURRIALBA</t>
  </si>
  <si>
    <t>04137</t>
  </si>
  <si>
    <t>5548</t>
  </si>
  <si>
    <t>KARLA BARAHONA MORALES</t>
  </si>
  <si>
    <t>esc.dulcenombre.occidente@mep.go.cr</t>
  </si>
  <si>
    <t>04139</t>
  </si>
  <si>
    <t>2933</t>
  </si>
  <si>
    <t>3112</t>
  </si>
  <si>
    <t>MOISES VINCENZI PACHECO</t>
  </si>
  <si>
    <t>YANCY PIEDRA MAYORGA</t>
  </si>
  <si>
    <t>2446</t>
  </si>
  <si>
    <t>0822</t>
  </si>
  <si>
    <t>BOQUETE</t>
  </si>
  <si>
    <t>6223</t>
  </si>
  <si>
    <t>MARTA ZUÑIGA OBANDO</t>
  </si>
  <si>
    <t>04208</t>
  </si>
  <si>
    <t>1076</t>
  </si>
  <si>
    <t>5355</t>
  </si>
  <si>
    <t>KATTY CARRANZA CHACON</t>
  </si>
  <si>
    <t>¿Es Horario Diferenciado?</t>
  </si>
  <si>
    <t>¿El Servicio de Preescolar es Itinerante?</t>
  </si>
  <si>
    <t>¿Tienen asignada alguna Red de Cuido?</t>
  </si>
  <si>
    <t>cecuditierrablanca@mep.go.cr</t>
  </si>
  <si>
    <t>hogaresscuelapsicopal@ice.go.cr</t>
  </si>
  <si>
    <t>cecudimoravia2021@gmail.com</t>
  </si>
  <si>
    <t>cecudicaicq@gmail.com</t>
  </si>
  <si>
    <t>cinaicanas5060@gmail.com</t>
  </si>
  <si>
    <t>CONTIGUO A ESTACION DE BOMBEROS</t>
  </si>
  <si>
    <t>04110</t>
  </si>
  <si>
    <t>cinaisanroque@hotmail.com</t>
  </si>
  <si>
    <t>COSTADO ESTE DEL SALON COMUNAL DE SAN ROQUE</t>
  </si>
  <si>
    <t>Ubicacion1</t>
  </si>
  <si>
    <t>Matrícula
Inicial</t>
  </si>
  <si>
    <t>Inglés (grupo específico -total inmersión-)</t>
  </si>
  <si>
    <t>4/  Profesores Lengua Extranjera de I y II Ciclos que amplían lecciones en el nivel de Educación Preescolar.</t>
  </si>
  <si>
    <t>Inglés (en experiencias de la Jornada)</t>
  </si>
  <si>
    <t>1/  Profesores Lengua Extranjera de I y II Ciclos que amplían lecciones en el nivel de Educación Preescolar.</t>
  </si>
  <si>
    <t>03332</t>
  </si>
  <si>
    <t>04170</t>
  </si>
  <si>
    <t>04181</t>
  </si>
  <si>
    <t>04194</t>
  </si>
  <si>
    <t>04223</t>
  </si>
  <si>
    <t>04224</t>
  </si>
  <si>
    <t>LIMON</t>
  </si>
  <si>
    <t>SEP INTERNATIONAL SCHOOL</t>
  </si>
  <si>
    <t>JARDIN DE NIÑOS MANITAS TRAVIESAS (CENIT)</t>
  </si>
  <si>
    <t>CREATIVA</t>
  </si>
  <si>
    <t>CENTRO INFANTIL DEL PODER JUDICIAL</t>
  </si>
  <si>
    <t>ESTRELLITA OROMONTANA</t>
  </si>
  <si>
    <t>CENTRO BILINGÜE PEQUEÑOS POETAS</t>
  </si>
  <si>
    <t>SIBÖ FORMACION INTEGRAL</t>
  </si>
  <si>
    <t>OAK TREE SCHOOL</t>
  </si>
  <si>
    <t>KID'S WORLD MONTESSORI-PAVAS-</t>
  </si>
  <si>
    <t>CENTRO EDUCATIVO SAINT RAPHAEL SCHOOL</t>
  </si>
  <si>
    <t>CENTRO EDUCATIVO RINCONCITO EDUCATIVO</t>
  </si>
  <si>
    <t>DIVERSE MINDS PREESCHOOL AND DAY CARE</t>
  </si>
  <si>
    <t>GOLDEN VALLEY SCHOOL-HEREDIA-(HORARIO DIFERENC.)</t>
  </si>
  <si>
    <t>BRIGHT SPOT LEARNING CENTER</t>
  </si>
  <si>
    <t>CENTRO INFANTIL AGROECOLOGICO LA GRANJA</t>
  </si>
  <si>
    <t>NIDO ESCALANTE</t>
  </si>
  <si>
    <t>info@stjude.ed.cr</t>
  </si>
  <si>
    <t>VICTOR VINICIO ROMAN PORRAS</t>
  </si>
  <si>
    <t>ANA PATRICIA ARROYO UMAÑA</t>
  </si>
  <si>
    <t>JULIO CESAR ALVAREZ GUTIERREZ</t>
  </si>
  <si>
    <t>ana.saenz@saintmichael.ed.cr</t>
  </si>
  <si>
    <t>DEL RESTAURANTE DOÑA LELA 800 SUR</t>
  </si>
  <si>
    <t>VERONICA ARAGON CALZADA</t>
  </si>
  <si>
    <t>CAROLINA VALVERDE GUEVARA</t>
  </si>
  <si>
    <t>MARCO VINICIO UMAÑA JUAREZ</t>
  </si>
  <si>
    <t>CINDY BARQUERO FAJARDO</t>
  </si>
  <si>
    <t>KAREN CHAVES AREAS</t>
  </si>
  <si>
    <t>direccion@santaines.ed.cr</t>
  </si>
  <si>
    <t>MARCO GUEVARA SOLANO</t>
  </si>
  <si>
    <t>CESAR RODRIGUEZ BARRANTES</t>
  </si>
  <si>
    <t>SONIA SMITH SMITH</t>
  </si>
  <si>
    <t>OLMAN VARGAS ROJAS</t>
  </si>
  <si>
    <t>sanambrosio@prodieca.org</t>
  </si>
  <si>
    <t>info@sps.ed.cr</t>
  </si>
  <si>
    <t>2 KM SURESTE DEL RESTAURANTE DOÑA LELA</t>
  </si>
  <si>
    <t>tcaridada@grupoins.com</t>
  </si>
  <si>
    <t>BARRIO UNION</t>
  </si>
  <si>
    <t>cecelo@prodieca.org</t>
  </si>
  <si>
    <t>LAURENS TORRES ARTAVIA</t>
  </si>
  <si>
    <t>lujosa2424@hotmail.com</t>
  </si>
  <si>
    <t>sep@soepa.com</t>
  </si>
  <si>
    <t>VICTORIA PANISKI ROVIRA</t>
  </si>
  <si>
    <t>MARIA FERNANDA SEGURA VALERIN</t>
  </si>
  <si>
    <t>BARRIO LIMON OESTE</t>
  </si>
  <si>
    <t>MARITZA BUZANO ROMERO</t>
  </si>
  <si>
    <t>LIZA MAUREEN EWEN</t>
  </si>
  <si>
    <t>administration@mbs.ed.cr</t>
  </si>
  <si>
    <t>direccion@cloudforestschool.org</t>
  </si>
  <si>
    <t>direccions@frayfelipe.com</t>
  </si>
  <si>
    <t>direccion@abcpreescolar.com</t>
  </si>
  <si>
    <t>info@lakemaryschool.com</t>
  </si>
  <si>
    <t>KARLA SALAS MEJIA</t>
  </si>
  <si>
    <t>KENIA CALDERON QUIROS</t>
  </si>
  <si>
    <t>direccion@inape.ed.cr</t>
  </si>
  <si>
    <t>FRENTE A LA FARMACIA DIVINO NIÑO</t>
  </si>
  <si>
    <t>DORCAS ENRIQUEZ MORA</t>
  </si>
  <si>
    <t>GERMAN CHAVARRIA MENDEZ</t>
  </si>
  <si>
    <t>estrellitaoromontana1977@gmail.com</t>
  </si>
  <si>
    <t>info.miprimerabc@gmail.com</t>
  </si>
  <si>
    <t>MONICA MORALES CASTRO</t>
  </si>
  <si>
    <t>ELIBERTH RODRIGUEZ BARRANTES</t>
  </si>
  <si>
    <t>saintandrewschool.cr@gmail.com</t>
  </si>
  <si>
    <t>NATALIA JIRON POPOVA</t>
  </si>
  <si>
    <t>MELISSA ZAMORA GODINEZ</t>
  </si>
  <si>
    <t>HILDA LEON VILLALTA</t>
  </si>
  <si>
    <t>JUAN BARRILERO CONTRERAS</t>
  </si>
  <si>
    <t>PRISCILLA QUESADA COUDIN</t>
  </si>
  <si>
    <t>ADRIANA ARCE PICADO</t>
  </si>
  <si>
    <t>MONICA MUÑOZ MARIN</t>
  </si>
  <si>
    <t>presstardiscovery@gmail.com</t>
  </si>
  <si>
    <t>centroeducativosemillitas17@gmail.com</t>
  </si>
  <si>
    <t>FLOR QUESADA VALVERDE</t>
  </si>
  <si>
    <t>info@amanicr.com</t>
  </si>
  <si>
    <t>MARIANGEL MONTERO SERRANO</t>
  </si>
  <si>
    <t>PAOLA HERNANDEZ MORERA</t>
  </si>
  <si>
    <t>FERNANDA ARGUEDAS GONZALEZ</t>
  </si>
  <si>
    <t>kinderpequesonrisas@gmail.com</t>
  </si>
  <si>
    <t>SAUCES</t>
  </si>
  <si>
    <t>direccion@kingdomkidscr.com/info@kingdomkidscr.com</t>
  </si>
  <si>
    <t>CALLE PORTACELLI</t>
  </si>
  <si>
    <t>MAYTE MORALES HERRERA</t>
  </si>
  <si>
    <t>info@aoktreeschool.com</t>
  </si>
  <si>
    <t>DE LA CRUZ ROJA DE SANTA ANA 200 E Y 500 N</t>
  </si>
  <si>
    <t>sabana@kwmontessori.com</t>
  </si>
  <si>
    <t>BARRIO EL CHILE</t>
  </si>
  <si>
    <t>YALITZA CANALES RUIZ</t>
  </si>
  <si>
    <t>edurinconcito@gmail.com</t>
  </si>
  <si>
    <t>DEL COLEGIO DE BAGACES, 600 M NORTE</t>
  </si>
  <si>
    <t>HEREDIA CENTRO</t>
  </si>
  <si>
    <t>MARIA GABRIELA ALVAREZ LEON</t>
  </si>
  <si>
    <t>diversemindscenter@gmail.com</t>
  </si>
  <si>
    <t>AVENIDA 7 Y 9, CALLE 12</t>
  </si>
  <si>
    <t>REBECA CHAVARRIA CANTILLO</t>
  </si>
  <si>
    <t>info@brigthspotcr.com</t>
  </si>
  <si>
    <t>casvenazul@gmail.com/lagranja.alajuela@gmail.com</t>
  </si>
  <si>
    <t>FLORIDA DE TIBAS</t>
  </si>
  <si>
    <t>MELISSA BOLAÑOS FERNANDEZ</t>
  </si>
  <si>
    <t>melissa@nidoescalante.com</t>
  </si>
  <si>
    <t>04260</t>
  </si>
  <si>
    <t>04375</t>
  </si>
  <si>
    <t>04390</t>
  </si>
  <si>
    <t>04399</t>
  </si>
  <si>
    <t>04396</t>
  </si>
  <si>
    <t>BILINGÜE VIRGEN DEL PILAR</t>
  </si>
  <si>
    <t>GREENLAND SCHOOL</t>
  </si>
  <si>
    <t>NORTH DALE SCHOOL</t>
  </si>
  <si>
    <t>ZONA NORTE-NORTE</t>
  </si>
  <si>
    <t>J.N. CLETO GONZALEZ VIQUEZ</t>
  </si>
  <si>
    <t>UNIDAD PEDAGOGICA EL ROBLE</t>
  </si>
  <si>
    <t>J.N. ESTADOS UNIDOS DE AMERICA</t>
  </si>
  <si>
    <t>J.N. GUAPILES</t>
  </si>
  <si>
    <t>01716</t>
  </si>
  <si>
    <t>1625</t>
  </si>
  <si>
    <t>3491</t>
  </si>
  <si>
    <t>02281</t>
  </si>
  <si>
    <t>2342</t>
  </si>
  <si>
    <t>ARBOLITO</t>
  </si>
  <si>
    <t>02589</t>
  </si>
  <si>
    <t>3066</t>
  </si>
  <si>
    <t>3167</t>
  </si>
  <si>
    <t>5693</t>
  </si>
  <si>
    <t>KONYÖU</t>
  </si>
  <si>
    <t>3440</t>
  </si>
  <si>
    <t>03676</t>
  </si>
  <si>
    <t>5705</t>
  </si>
  <si>
    <t>JAMO</t>
  </si>
  <si>
    <t>5812</t>
  </si>
  <si>
    <t>JAKUE</t>
  </si>
  <si>
    <t>2125</t>
  </si>
  <si>
    <t>LA DELIA</t>
  </si>
  <si>
    <t>03792</t>
  </si>
  <si>
    <t>0926</t>
  </si>
  <si>
    <t>3880</t>
  </si>
  <si>
    <t>3790</t>
  </si>
  <si>
    <t>3736</t>
  </si>
  <si>
    <t>FINCA NICOYA</t>
  </si>
  <si>
    <t>0494</t>
  </si>
  <si>
    <t>04157</t>
  </si>
  <si>
    <t>6997</t>
  </si>
  <si>
    <t>SURUY</t>
  </si>
  <si>
    <t>2627</t>
  </si>
  <si>
    <t>0685</t>
  </si>
  <si>
    <t>PURIRES</t>
  </si>
  <si>
    <t>04161</t>
  </si>
  <si>
    <t>0617</t>
  </si>
  <si>
    <t>04163</t>
  </si>
  <si>
    <t>1986</t>
  </si>
  <si>
    <t>EL SOL</t>
  </si>
  <si>
    <t>2026</t>
  </si>
  <si>
    <t>04165</t>
  </si>
  <si>
    <t>5803</t>
  </si>
  <si>
    <t>DUSERIÑAK</t>
  </si>
  <si>
    <t>04166</t>
  </si>
  <si>
    <t>6145</t>
  </si>
  <si>
    <t>ULUJERIÑAK</t>
  </si>
  <si>
    <t>6143</t>
  </si>
  <si>
    <t>SULAJU</t>
  </si>
  <si>
    <t>04168</t>
  </si>
  <si>
    <t>2635</t>
  </si>
  <si>
    <t>2500</t>
  </si>
  <si>
    <t>BEJUCO</t>
  </si>
  <si>
    <t>0897</t>
  </si>
  <si>
    <t>04174</t>
  </si>
  <si>
    <t>3022</t>
  </si>
  <si>
    <t>AGUAS FRESCAS</t>
  </si>
  <si>
    <t>3174</t>
  </si>
  <si>
    <t>5315</t>
  </si>
  <si>
    <t>CALIENTA TIGRA</t>
  </si>
  <si>
    <t>1074</t>
  </si>
  <si>
    <t>5041</t>
  </si>
  <si>
    <t>MACADAMIA</t>
  </si>
  <si>
    <t>3529</t>
  </si>
  <si>
    <t>ZURQUI</t>
  </si>
  <si>
    <t>04185</t>
  </si>
  <si>
    <t>3759</t>
  </si>
  <si>
    <t>3438</t>
  </si>
  <si>
    <t>2353</t>
  </si>
  <si>
    <t>04193</t>
  </si>
  <si>
    <t>2444</t>
  </si>
  <si>
    <t>04198</t>
  </si>
  <si>
    <t>3103</t>
  </si>
  <si>
    <t>LAS TRENZAS</t>
  </si>
  <si>
    <t>2962</t>
  </si>
  <si>
    <t>6848</t>
  </si>
  <si>
    <t>CHIGO</t>
  </si>
  <si>
    <t>04205</t>
  </si>
  <si>
    <t>0794</t>
  </si>
  <si>
    <t>VILLA MILLS</t>
  </si>
  <si>
    <t>0724</t>
  </si>
  <si>
    <t>AGUAS BUENAS</t>
  </si>
  <si>
    <t>04210</t>
  </si>
  <si>
    <t>1073</t>
  </si>
  <si>
    <t>1044</t>
  </si>
  <si>
    <t>2861</t>
  </si>
  <si>
    <t>1116</t>
  </si>
  <si>
    <t>RICARDO BATALLA PEREZ</t>
  </si>
  <si>
    <t>1138</t>
  </si>
  <si>
    <t>04222</t>
  </si>
  <si>
    <t>0359</t>
  </si>
  <si>
    <t>MONSERRAT</t>
  </si>
  <si>
    <t>6998</t>
  </si>
  <si>
    <t>BITARKALA</t>
  </si>
  <si>
    <t>2721</t>
  </si>
  <si>
    <t>BAJOS DE ARIO</t>
  </si>
  <si>
    <t>0892</t>
  </si>
  <si>
    <t>LAS TUMBAS</t>
  </si>
  <si>
    <t>CENTRO DE ESTIMULACION TEMPRANA MAMA MARGARITA</t>
  </si>
  <si>
    <t>IVETTE VILLALOBOS HERNANDEZ</t>
  </si>
  <si>
    <t>FRANCISCA MENA LOPEZ</t>
  </si>
  <si>
    <t>KATTIA ARAYA VARELA</t>
  </si>
  <si>
    <t>ELIZABETH CHACON MADRIGAL</t>
  </si>
  <si>
    <t>GISELLE GAMBOA CORDERO</t>
  </si>
  <si>
    <t>OLMAN VALVERDE GARBANZO</t>
  </si>
  <si>
    <t>ANA MARIA PALACIOS GALLARDO</t>
  </si>
  <si>
    <t>KARINA VILLALOBOS CORDERO</t>
  </si>
  <si>
    <t>jn.concepcion@mep.go.cr</t>
  </si>
  <si>
    <t>YENDRI ACUÑA WILLIAMS</t>
  </si>
  <si>
    <t>GRETHEL ORTIZ CHAVEZ</t>
  </si>
  <si>
    <t>PAOLA BRENES GONZALEZ</t>
  </si>
  <si>
    <t>JACQUILINE ARIAS CASTRO</t>
  </si>
  <si>
    <t>RITA ARCE CASTILLO</t>
  </si>
  <si>
    <t>SEBASTIAN NAVARRO CAÑIZALES</t>
  </si>
  <si>
    <t>IVANNIA SABRINA MADRIZ ALVAREZ</t>
  </si>
  <si>
    <t>MARIA CALDERON ALFARO</t>
  </si>
  <si>
    <t>esc.freeman@mep.go.cr</t>
  </si>
  <si>
    <t>MARCELA MARIN TREJOS</t>
  </si>
  <si>
    <t>GRETTEL MENDEZ ARTAVIA</t>
  </si>
  <si>
    <t>OLGA MONTOYA MARIN</t>
  </si>
  <si>
    <t>SAN RAMON SUR</t>
  </si>
  <si>
    <t>SILVIA ELIZONDO AVILA</t>
  </si>
  <si>
    <t>EDUARDO ENRIQUE ROJAS MEDINA</t>
  </si>
  <si>
    <t>KATTIA VIQUEZ VEGA</t>
  </si>
  <si>
    <t>JORGE ANDRES RAMIREZ BOLAÑOS</t>
  </si>
  <si>
    <t>MARIA ISABEL MENDEZ ARROYO</t>
  </si>
  <si>
    <t>LIZETH CORRALES MEJIAS</t>
  </si>
  <si>
    <t>GINA ALEJANDRA ROJAS RODRIGUEZ</t>
  </si>
  <si>
    <t>LISBET NUÑEZ CASCANTE</t>
  </si>
  <si>
    <t>esc.palmitos@mep.go.cr</t>
  </si>
  <si>
    <t>KATTIA MARIA CABEZAS PICADO</t>
  </si>
  <si>
    <t>MARIA ISABEL ROJAS RODRIGUEZ</t>
  </si>
  <si>
    <t>CESAR ALEJANDRO SOLANO FALLAS</t>
  </si>
  <si>
    <t>ISELA MARIA SOLANO CAMPOS</t>
  </si>
  <si>
    <t>JERSON JOSE MORA CALDERON</t>
  </si>
  <si>
    <t>TREICY ROSSI FUENTES</t>
  </si>
  <si>
    <t>MICHAEL ESTEBAN SOLANO SANCHEZ</t>
  </si>
  <si>
    <t>LILLIAM REYES REÑAZCO</t>
  </si>
  <si>
    <t>NYDIA GUZMAN CONEJO</t>
  </si>
  <si>
    <t>GABRIELA MATA QUIROS</t>
  </si>
  <si>
    <t>NORMA JIMENEZ BADILLA</t>
  </si>
  <si>
    <t>GUARARI</t>
  </si>
  <si>
    <t>PEGGI MEJIA PANIAGUA</t>
  </si>
  <si>
    <t>BIRRI</t>
  </si>
  <si>
    <t>CONCEPCION SAN RAFAEL</t>
  </si>
  <si>
    <t>VERA GRACIELA QUESADA QUESADA</t>
  </si>
  <si>
    <t>esc.27deabril@mep.go.cr</t>
  </si>
  <si>
    <t>HENRY VILLARREAL CARRANZA</t>
  </si>
  <si>
    <t>50 OESTE DEL SALON COMUNAL</t>
  </si>
  <si>
    <t>ANA YANCY MORALES MURILLO</t>
  </si>
  <si>
    <t>DIONEL MENDEZ SALAZAR</t>
  </si>
  <si>
    <t>YASMINA SANCHEZ CHAVERRI</t>
  </si>
  <si>
    <t>IVAN SOLANO LOPEZ</t>
  </si>
  <si>
    <t>VANESSA MORA REYES</t>
  </si>
  <si>
    <t>TICABAN FINCA UNO</t>
  </si>
  <si>
    <t>DEL SERVICENTRO ASTUA PIRIE 400 M SUR</t>
  </si>
  <si>
    <t>COSTADO NORTE DEL PARQUE DE CAMPO CINCO</t>
  </si>
  <si>
    <t>RIO JIMENEZ</t>
  </si>
  <si>
    <t>MARIO HERNANDEZ RAMIREZ</t>
  </si>
  <si>
    <t>150 SUR DEL PUESTO POLICIAL</t>
  </si>
  <si>
    <t>RANDALL ROJAS PIEDRA</t>
  </si>
  <si>
    <t>SAN JOSE ALTAGRACIA</t>
  </si>
  <si>
    <t>JUAN GABRIEL CHAVARRIA ARIAS</t>
  </si>
  <si>
    <t>esc.prioritariacarmenlyra@mep.go.cr</t>
  </si>
  <si>
    <t>ANA GABRIELA ROJAS RODRIGUEZ</t>
  </si>
  <si>
    <t>MARTIN CAMPOS SOLANO</t>
  </si>
  <si>
    <t>YERLYN BOLAÑOS ALFARO</t>
  </si>
  <si>
    <t>DELIA RIVERA BENAVIDES</t>
  </si>
  <si>
    <t>JUAN MANUEL ROSALES SEGURA</t>
  </si>
  <si>
    <t>esc.parcelasitco@mep.go.cr</t>
  </si>
  <si>
    <t>MARIBEL CAMBRONERO AGUILAR</t>
  </si>
  <si>
    <t>ALEXANDER ZAMBRANA LOPEZ</t>
  </si>
  <si>
    <t>CONTIGUO CANCHA DE FUTBOL</t>
  </si>
  <si>
    <t>EDITH PERALTA JIMENEZ</t>
  </si>
  <si>
    <t>EVELYN PEREZ CAMPOS</t>
  </si>
  <si>
    <t>ANTIGUA DIRECCION REGIONAL DE LIMON</t>
  </si>
  <si>
    <t>FRENTE A LA OFICINA DE LA ASADA DE CAIRO</t>
  </si>
  <si>
    <t>CONTIGUO AL PARQUE FINCA OCHO</t>
  </si>
  <si>
    <t>esc.concepcionciudadquesada@mep.go.cr</t>
  </si>
  <si>
    <t>CIUDADELA SAN JOSE</t>
  </si>
  <si>
    <t>VIVIANA SOLORZANO MORA</t>
  </si>
  <si>
    <t>500 NORTE DE PIÑA FRUT, ROXANA</t>
  </si>
  <si>
    <t>NATALIA NARANJO SALAZAR</t>
  </si>
  <si>
    <t>KARINA VALLE DIAZ</t>
  </si>
  <si>
    <t>MARIA E. GUTIERREZ CAMPOS</t>
  </si>
  <si>
    <t>EVELYN T. BERMUDEZ GUTIERREZ</t>
  </si>
  <si>
    <t>SONIA MARIA ALPIZAR CHAVES</t>
  </si>
  <si>
    <t>BAYRON CORTES RODRIGUEZ</t>
  </si>
  <si>
    <t>CLAUDIA MORALES VARGAS</t>
  </si>
  <si>
    <t>JOSE RAFAEL ROJAS MATARRITA</t>
  </si>
  <si>
    <t>MALINCIN JIMENEZ AMADOR</t>
  </si>
  <si>
    <t>esc.andresbricenoacevedo@mep.go.cr</t>
  </si>
  <si>
    <t>esc.leoncortescastro.nicoya@mep.go.cr</t>
  </si>
  <si>
    <t>EVELIN TATIANA SEQUEIRA C</t>
  </si>
  <si>
    <t>esc.verbenasur@mep.go.cr</t>
  </si>
  <si>
    <t>ROBERT VIALES VIALES</t>
  </si>
  <si>
    <t>CARLOS ALBERTO LOPEZ HERNANDEZ</t>
  </si>
  <si>
    <t>esc.guayacan@mep.go.cr</t>
  </si>
  <si>
    <t>esc.fincanaranjo@mep.go.cr</t>
  </si>
  <si>
    <t>esc.coopeisabel@mep.go.cr</t>
  </si>
  <si>
    <t>DAUBER MARTIN CAMPOS LEON</t>
  </si>
  <si>
    <t>RUTH MANDERSON DALEY</t>
  </si>
  <si>
    <t>STEPHANIE GABRIELA ARTAVIA CH.</t>
  </si>
  <si>
    <t>NIMSI CHACON MURILLO</t>
  </si>
  <si>
    <t>CONTIGUO AL GIMNASIO COMUNAL</t>
  </si>
  <si>
    <t>HENRY LARA PANIAGUA</t>
  </si>
  <si>
    <t>ALEXANDER SANCHEZ HERRERA</t>
  </si>
  <si>
    <t>DENISE MARCELA ARCIA ROJAS</t>
  </si>
  <si>
    <t>CONTIGUO AL TEMPLO CATOLICO DE LINDA VISTA</t>
  </si>
  <si>
    <t>CINDY RAMIREZ MORENO</t>
  </si>
  <si>
    <t>ZAYDA CARRILLO ZELEDON</t>
  </si>
  <si>
    <t>MARIA EDITH RODRIGUEZ ARAYA</t>
  </si>
  <si>
    <t>DOUGLAS CERDAS QUESADA</t>
  </si>
  <si>
    <t>esc.buffalo@mep.go.cr</t>
  </si>
  <si>
    <t>ELIZABETH MONGE GUTIERREZ</t>
  </si>
  <si>
    <t>YAMILETTE MENDEZ ROJAS</t>
  </si>
  <si>
    <t>HILDA GOMEZ VILLAGRA</t>
  </si>
  <si>
    <t>esc.portegolpe@mep.go.cr</t>
  </si>
  <si>
    <t>LA GARITA NUEVA</t>
  </si>
  <si>
    <t>esc.ricardoangulovallejos@mep.go.cr</t>
  </si>
  <si>
    <t>EL TROPICO</t>
  </si>
  <si>
    <t>esc.sancristobal.sancarlos@mep.go.cr</t>
  </si>
  <si>
    <t>DEL CRUCE DE MUELLE 12 KM AL OESTE</t>
  </si>
  <si>
    <t>ANDREY CHACON ZUÑIGA</t>
  </si>
  <si>
    <t>LUIS ANGEL BOLIVAR MORALES</t>
  </si>
  <si>
    <t>LILLIANA ARAYA CORDERO</t>
  </si>
  <si>
    <t>esc.trecedenoviembre@mep.go.cr</t>
  </si>
  <si>
    <t>esc.bajomatamoros@mep.go.cr</t>
  </si>
  <si>
    <t>ELINOR CECILIANO CORDERO</t>
  </si>
  <si>
    <t>esc.santaceciliaupala@mep.go.cr</t>
  </si>
  <si>
    <t>KENYA VANETTIA CHAVES BRICEÑO</t>
  </si>
  <si>
    <t>EDWIN GUTIERREZ RODRIGUEZ</t>
  </si>
  <si>
    <t>SAN JUAN DE CHICUA</t>
  </si>
  <si>
    <t>MARITZA ROJAS VINDAS</t>
  </si>
  <si>
    <t>MILENA SALAZAR CESPEDES</t>
  </si>
  <si>
    <t>JENNIFER PENA ALFARO</t>
  </si>
  <si>
    <t>ERICKA SOLANO NUÑEZ</t>
  </si>
  <si>
    <t>URBANIZACION LAS CAÑAS</t>
  </si>
  <si>
    <t>JENIFFER GUTIERREZ VARGAS</t>
  </si>
  <si>
    <t>esc.camposdeoro@mep.go.cr</t>
  </si>
  <si>
    <t>JOHNNY MUÑOZ SALAZAR</t>
  </si>
  <si>
    <t>CINTHIA CASCANTE CAMPOS</t>
  </si>
  <si>
    <t>esc.idalosangeles@mep.go.cr</t>
  </si>
  <si>
    <t>esc.sanantoniodeflorida@mep.go.cr</t>
  </si>
  <si>
    <t>FRENTE A LA IGLESIA CATOLICA DE SAN ANTONIO</t>
  </si>
  <si>
    <t>DINNIA MARLENI MESEN AZOFEIFA</t>
  </si>
  <si>
    <t>VANESSA AVENDAÑO GUTIERREZ</t>
  </si>
  <si>
    <t>GINA GARCIA SANDOVAL</t>
  </si>
  <si>
    <t>COLONIA ZELEDON</t>
  </si>
  <si>
    <t>TOURNON</t>
  </si>
  <si>
    <t>JACQUELINE ORTIZ ROMAN</t>
  </si>
  <si>
    <t>DAVID SALVADOR VARGAS BARBOZA</t>
  </si>
  <si>
    <t>JEANNETTE ARIAS GONZALEZ</t>
  </si>
  <si>
    <t>FRENTE A LA PLAZA DE DEPORTES DE SANTA ROSA</t>
  </si>
  <si>
    <t>VEGA DE RIO PALACIOS</t>
  </si>
  <si>
    <t>ORLANDO SOLERA QUESADA</t>
  </si>
  <si>
    <t>RENE RODRIGUEZ VALERIN</t>
  </si>
  <si>
    <t>SAN VICENTE UJARRAS</t>
  </si>
  <si>
    <t>HORTENSIA GUTIERREZ ESPINOZA</t>
  </si>
  <si>
    <t>CRISTOBALINA COREA CARAVACA</t>
  </si>
  <si>
    <t>MILDRED PRISCILA VARGAS TORRES</t>
  </si>
  <si>
    <t>CRISTINA SEGURA GONZALEZ</t>
  </si>
  <si>
    <t>KAROL ROXANA RAMIREZ JIMENEZ</t>
  </si>
  <si>
    <t>SEIDY PATRICIA VARGAS ACEVEDO</t>
  </si>
  <si>
    <t>esc.sanantonioleoncortes@mep.go.cr</t>
  </si>
  <si>
    <t>CINTHIA MOLINA ROJAS</t>
  </si>
  <si>
    <t>LIZETH MORA ALVARADO</t>
  </si>
  <si>
    <t>MELINA MARTINEZ CHACON</t>
  </si>
  <si>
    <t>esc.fincauno@mep.go.cr</t>
  </si>
  <si>
    <t>GINETH LAGUNA SANTANA</t>
  </si>
  <si>
    <t>ZORAIDA ARAUZ CONCEPCION</t>
  </si>
  <si>
    <t>MANRIQUE RODRIGUEZ RODRIGUEZ</t>
  </si>
  <si>
    <t>MARITZA CESPEDES MADRIGAL</t>
  </si>
  <si>
    <t>ANDREINA MADRIGAL PORRAS</t>
  </si>
  <si>
    <t>ARIELA GUTIERREZ SOBRADO</t>
  </si>
  <si>
    <t>DIDIER LEIVA MORALES</t>
  </si>
  <si>
    <t>ELBA KATTYA FALLAS TORRES</t>
  </si>
  <si>
    <t>EMMANUEL CAMBRONERO FERNANDEZ</t>
  </si>
  <si>
    <t>emmanuel.cambronero.fernandez@mep.go.cr</t>
  </si>
  <si>
    <t>SONIA CABALLERO HERRERA</t>
  </si>
  <si>
    <t>esc.cesarfloreszuniga@mep.go.cr</t>
  </si>
  <si>
    <t>esc.arbolito@mep.go.cr</t>
  </si>
  <si>
    <t>JAVIER SALAZAR MORA</t>
  </si>
  <si>
    <t>esc.sanpedronandayure@mep.go.cr</t>
  </si>
  <si>
    <t>PATRIK CARRILLO DELGADO</t>
  </si>
  <si>
    <t>OLGA ROMAN CHAVARRIA</t>
  </si>
  <si>
    <t>JORGE MUÑOZ DIAZ</t>
  </si>
  <si>
    <t>ADRIANA SIBAJA RODRIGUEZ</t>
  </si>
  <si>
    <t>FRESIA MAGALY PIEDRA CASTRO</t>
  </si>
  <si>
    <t>esc.guaitil@mep.go.cr</t>
  </si>
  <si>
    <t>ALEJANDRA PORRAS BONILLA</t>
  </si>
  <si>
    <t>EMILY ANDREA ESPINOZA SALAZAR</t>
  </si>
  <si>
    <t>NEYSI LOPEZ LARA</t>
  </si>
  <si>
    <t>JENNY QUESADA ALFARO</t>
  </si>
  <si>
    <t>DOREY QUESADA MOPRA</t>
  </si>
  <si>
    <t>esc.sanrafaelbrunka@mep.go.cr</t>
  </si>
  <si>
    <t>esc.lasnubesquebradagrande@mep.go.cr</t>
  </si>
  <si>
    <t>esc.tsenedikol@mep.go.cr</t>
  </si>
  <si>
    <t>esc.jarey@mep.go.cr</t>
  </si>
  <si>
    <t>esc.gandoca@mep.go.cr</t>
  </si>
  <si>
    <t>PATRICIA ZUMBADO ZUMBADO</t>
  </si>
  <si>
    <t>KATTIA RIVERA SANCHEZ</t>
  </si>
  <si>
    <t>esc.playalapalma@mep.go.cr</t>
  </si>
  <si>
    <t>EVELYN RODRIGUEZ CHICHILLA</t>
  </si>
  <si>
    <t>YESENIA AZOFEIFA BARBOZA</t>
  </si>
  <si>
    <t>SANDRA MILEYDI REYES PALMA</t>
  </si>
  <si>
    <t>SULAY RAQUEL CONDEGA MARTINEZ</t>
  </si>
  <si>
    <t>5 KM SUR DE LA PARROQUIA DE HOJANCHA</t>
  </si>
  <si>
    <t>DAYANA ARAYA MADRIGAL</t>
  </si>
  <si>
    <t>esc.elprogresosabalito@mep.go.cr</t>
  </si>
  <si>
    <t>25 KM NORTE DEL CENTRO DE SABALITO</t>
  </si>
  <si>
    <t>esc.fincadiezpalmar@mep.go.cr</t>
  </si>
  <si>
    <t>ROXANA VALVERDE VENEGAS</t>
  </si>
  <si>
    <t>MAURICIO ORTIZ RUIZ</t>
  </si>
  <si>
    <t>JENNY VALVERDE OVIEDO</t>
  </si>
  <si>
    <t>DAVID RODRIGUEZ MORERA</t>
  </si>
  <si>
    <t>YENDRY MARIA GONZALEZ SANCHEZ</t>
  </si>
  <si>
    <t>GEOVANNI ALVAREZ ZUÑIGA</t>
  </si>
  <si>
    <t>SILVIA VALERIO ARTAVIA</t>
  </si>
  <si>
    <t>PATRICIA CERDAS AZOFEIFA</t>
  </si>
  <si>
    <t>JOHANNA ROJAS UMAÑA</t>
  </si>
  <si>
    <t>JESUS FERNANDEZ MONGE</t>
  </si>
  <si>
    <t>JESSICA ARYERIE GODINEZ MORENO</t>
  </si>
  <si>
    <t>YORLENY SEGURA JIMENEZ</t>
  </si>
  <si>
    <t>MARILLIAM VARGAS MORA</t>
  </si>
  <si>
    <t>KEVIN CALDERON ARAYA</t>
  </si>
  <si>
    <t>ANDREINA I. PERALTA ARROLIGA</t>
  </si>
  <si>
    <t>FRENTE AL SALON COMUNAL DE COQUITAL</t>
  </si>
  <si>
    <t>KATHERINE SABORIO CASTILLO</t>
  </si>
  <si>
    <t>JESSICA MARIA CASTRO GARCIA</t>
  </si>
  <si>
    <t>MAIZ DE COLINAS</t>
  </si>
  <si>
    <t>ISAURA MONGE NAVARRO</t>
  </si>
  <si>
    <t>BERNARDO RODRIGUEZ LUPARIO</t>
  </si>
  <si>
    <t>esc.sanjoaquinsiquirres@mep.go.cr</t>
  </si>
  <si>
    <t>CONTIGUO A LA IGLESIA CATOLICA DE EL PLOMO</t>
  </si>
  <si>
    <t>DINIA LEIVA VALVERDE</t>
  </si>
  <si>
    <t>esc.lasmarias@mep.go.cr</t>
  </si>
  <si>
    <t>esc.nuevaguatemala@mep.go.cr</t>
  </si>
  <si>
    <t>XINIA NAVARRO SANDOVAL</t>
  </si>
  <si>
    <t>MONICA ABADIA ULLOA</t>
  </si>
  <si>
    <t>ROSA MARIA RAMIREZ JIMENEZ</t>
  </si>
  <si>
    <t>ROSITA ELENA MAIRENA LANZA</t>
  </si>
  <si>
    <t>esc.sanfranciscodecedral@mep.go.cr</t>
  </si>
  <si>
    <t>MARIA CECILIA SOTO ARIAS</t>
  </si>
  <si>
    <t>KEILYN CALDERON PICADO</t>
  </si>
  <si>
    <t>YENORIS OBANDO SEQUEIRA</t>
  </si>
  <si>
    <t>DOUGLAS CAMPOS LEON</t>
  </si>
  <si>
    <t>CLAUDIA P. HERRERA ROLDAN</t>
  </si>
  <si>
    <t>JUNTO AL LICEO BOCASA DE NOSARA GUANACASTE</t>
  </si>
  <si>
    <t>LAURA MARIA PEREIRA PEREIRA</t>
  </si>
  <si>
    <t>JOHANNA JIMENEZ QUESADA</t>
  </si>
  <si>
    <t>HEILYN JARQUIN MARTINEZ</t>
  </si>
  <si>
    <t>JEISON ARNULFO FERNANDEZ M.</t>
  </si>
  <si>
    <t>YORLENY RODRIGUEZ CHAVARRIA</t>
  </si>
  <si>
    <t>JERUSALEN</t>
  </si>
  <si>
    <t>PLAYA PANAMA</t>
  </si>
  <si>
    <t>MAUREEN ESQUIVEL ALCAZAR</t>
  </si>
  <si>
    <t>MONTE SION</t>
  </si>
  <si>
    <t>MAGALI CUBILLO MORALES</t>
  </si>
  <si>
    <t>esc.elportal@mep.go.cr</t>
  </si>
  <si>
    <t>COSTADO NORTE DEL SUPER VALLE VERDE</t>
  </si>
  <si>
    <t>ARYERI MAYORGA ESPINOZA</t>
  </si>
  <si>
    <t>esc.labonita@mep.go.cr</t>
  </si>
  <si>
    <t>esc.matadecana@mep.go.cr</t>
  </si>
  <si>
    <t>ROXANA CRUZ NAVARRO</t>
  </si>
  <si>
    <t>CARMEN ARAUZ CABRERA</t>
  </si>
  <si>
    <t>3 KM NORTE DE PRIMAVERA</t>
  </si>
  <si>
    <t>ASENTAMIENTO IDA CAÑA BLANCA</t>
  </si>
  <si>
    <t>200 OESTE, 100 NORTE DE SERVICENTRO LA COSTA</t>
  </si>
  <si>
    <t>JESSE JAEN ALVAREZ</t>
  </si>
  <si>
    <t>GERARDO JIMENEZ ESQUIVEL</t>
  </si>
  <si>
    <t>LEONEL PERALTA BARRANTES</t>
  </si>
  <si>
    <t>esc.barbudal@mep.go.cr</t>
  </si>
  <si>
    <t>MELVIN MARTINEZ SEGURA</t>
  </si>
  <si>
    <t>BAYRON ROJAS ALFARO</t>
  </si>
  <si>
    <t>esc.santaceciliapaquera@mep.go.cr</t>
  </si>
  <si>
    <t>MARIA SUGEY VILLALOBOS REYES</t>
  </si>
  <si>
    <t>KRISSIA G. HERRERA AVENDAÑO</t>
  </si>
  <si>
    <t>ANGELES DE ANABAN</t>
  </si>
  <si>
    <t>HERMINIA BALDIVIA HERNANDEZ</t>
  </si>
  <si>
    <t>esc.elsilencio.limon@mep.go.cr</t>
  </si>
  <si>
    <t>LILLIANA PEREZ SOLANO</t>
  </si>
  <si>
    <t>esc.japon@mep.go.cr</t>
  </si>
  <si>
    <t>BETSY ALVAREZ GUTIERREZ</t>
  </si>
  <si>
    <t>YORJANI G. FUENTES MONTANO</t>
  </si>
  <si>
    <t>esc.wawet@mep.go.cr</t>
  </si>
  <si>
    <t>MAGALY PEREZA FERNANDEZ</t>
  </si>
  <si>
    <t>esc.cocotsakubata@mep.go.cr</t>
  </si>
  <si>
    <t>MARJORIE OBANDO ESPINOZA</t>
  </si>
  <si>
    <t>EVELYN SOFIA CARRANZA GONZALEZ</t>
  </si>
  <si>
    <t>ERICK ABARCA CHAVES</t>
  </si>
  <si>
    <t>EL CAMPO--</t>
  </si>
  <si>
    <t>JOSE HENRY ROJAS MORALES</t>
  </si>
  <si>
    <t>esc.montelirio@mep.go.cr</t>
  </si>
  <si>
    <t>MONICA NAVARRO GAMBOA</t>
  </si>
  <si>
    <t>esc.casorla@mep.go.cr</t>
  </si>
  <si>
    <t>ESTEFANY MURILLO SALAZAR</t>
  </si>
  <si>
    <t>esc.pueblonuevodebagaces@mep.go.cr</t>
  </si>
  <si>
    <t>esc.idabagatzi@mep.go.cr</t>
  </si>
  <si>
    <t>esc.mojoncito@mep.go.cr</t>
  </si>
  <si>
    <t>JEFRY JOSE SOTO ROMERO</t>
  </si>
  <si>
    <t>esc.cerroazulmatina@mep.go.cr</t>
  </si>
  <si>
    <t>MIROSLABA BARQUERO ALVAREZ</t>
  </si>
  <si>
    <t>VIVIANA MARTINEZ MARTINEZ</t>
  </si>
  <si>
    <t>SONIA MARIA HERNANDEZ VIQUEZ</t>
  </si>
  <si>
    <t>esc.gallopintoloschiles@mep.go.cr</t>
  </si>
  <si>
    <t>SARA REYES LOPEZ</t>
  </si>
  <si>
    <t>KARINA CHACON CHAVERRI</t>
  </si>
  <si>
    <t>SITIO HILDA</t>
  </si>
  <si>
    <t>esc.ksarabata@mep.go.cr</t>
  </si>
  <si>
    <t>RANDY JOEL ARAYA PANIAGUA</t>
  </si>
  <si>
    <t>esc.jakkue@mep.go.cr</t>
  </si>
  <si>
    <t>KENDY DANISA LOPEZ LOPEZ</t>
  </si>
  <si>
    <t>GABRIELA HERNANDEZ FAJARDO</t>
  </si>
  <si>
    <t>CLARINETH DURON REYES</t>
  </si>
  <si>
    <t>NURIA QUESADA ALFARO</t>
  </si>
  <si>
    <t>ANA YANSY RODRIGUEZ SIBAJA</t>
  </si>
  <si>
    <t>esc.ladelia@mep.go.cr</t>
  </si>
  <si>
    <t>KARLA ALVAREZ VILLEGAS</t>
  </si>
  <si>
    <t>CARLOS LUIS ORTIZ TORRES</t>
  </si>
  <si>
    <t>esc.tolokkicha@mep.go.cr</t>
  </si>
  <si>
    <t>17 KM NOROESTE DE LA COMUNIDAD PASO MARCOS</t>
  </si>
  <si>
    <t>LUIS ALBERTO PADILLA FALLAS</t>
  </si>
  <si>
    <t>ANA YANCY AZOFEIFA VILA</t>
  </si>
  <si>
    <t>esc.paraisopejibaye@mep.go.cr</t>
  </si>
  <si>
    <t>200 M NORTE DE LA PLAZA DE DEPORTES PARAISO</t>
  </si>
  <si>
    <t>SANDRA SANCHO CARDENAS</t>
  </si>
  <si>
    <t>DAVID JIMENEZ LEANDRO</t>
  </si>
  <si>
    <t>esc.pueblonuevobijagua@mep.go.cr</t>
  </si>
  <si>
    <t>6 KM SUR DE CANALETE</t>
  </si>
  <si>
    <t>INGRID CORTES JAEN</t>
  </si>
  <si>
    <t>KAREN NAVARRO BARBOZA</t>
  </si>
  <si>
    <t>esc.sanandres.aguirre@mep.go.cr</t>
  </si>
  <si>
    <t>3 KM NORESTE DE LA COMUNIDAD DE MATAPALO</t>
  </si>
  <si>
    <t>esc.juito@mep.go.cr</t>
  </si>
  <si>
    <t>FINCA NICOYA PARRITA</t>
  </si>
  <si>
    <t>GREIDYN MENA MURILLO</t>
  </si>
  <si>
    <t>esc.fincanicoya@mep.go.cr</t>
  </si>
  <si>
    <t>ce.montealegre@mep.go.cr</t>
  </si>
  <si>
    <t>FREDDY GODINEZ GODINEZ</t>
  </si>
  <si>
    <t>esc.lareunion@mep.go.cr</t>
  </si>
  <si>
    <t>INGRID FONTANA BRENES</t>
  </si>
  <si>
    <t>DENNIS MADRIGAL MORA</t>
  </si>
  <si>
    <t>esc.caragraldepalmichal@mep.go.cr</t>
  </si>
  <si>
    <t>FRENTE CANCHA DE DEPORTES</t>
  </si>
  <si>
    <t>DINIA FALLAS ROBLES</t>
  </si>
  <si>
    <t>LUIS ADRIAN MASIS PEREZ</t>
  </si>
  <si>
    <t>LA BETANIA</t>
  </si>
  <si>
    <t>esc.libertadbetania@mep.go.cr</t>
  </si>
  <si>
    <t>KILOMETRO 33</t>
  </si>
  <si>
    <t>esc.quebradagrandedebejuco@mep.go.cr</t>
  </si>
  <si>
    <t>esc.boquete@mep.go.cr</t>
  </si>
  <si>
    <t>esc.losangelesbratsi@mep.go.cr</t>
  </si>
  <si>
    <t>esc.california@mep.go.cr</t>
  </si>
  <si>
    <t>35 KM OESTE DE SAN ISIDRO DEL GENERAL</t>
  </si>
  <si>
    <t>esc.santacruz@mep.go.cr</t>
  </si>
  <si>
    <t>PROGRESO</t>
  </si>
  <si>
    <t>CRISTIAN ESPINOZA GOMEZ</t>
  </si>
  <si>
    <t>esc.indigenasuruy@mep.go.cr</t>
  </si>
  <si>
    <t>2 KM NE DE LA PARADA DE BUSES DE PROGRESO</t>
  </si>
  <si>
    <t>esc.lapalmasantarosa@mep.go.cr</t>
  </si>
  <si>
    <t>CONTIGUO AL SALON LA PALMA</t>
  </si>
  <si>
    <t>ZEIDY SALGUERO GUZMAN</t>
  </si>
  <si>
    <t>esc.purires@mep.go.cr</t>
  </si>
  <si>
    <t>JORLENY SANCHEZ CAMPOS</t>
  </si>
  <si>
    <t>esc.laangostura.puriscal@mep.go.cr</t>
  </si>
  <si>
    <t>KRISSIA BALLESTERO SOLIS</t>
  </si>
  <si>
    <t>esc.elsol@mep.go.cr</t>
  </si>
  <si>
    <t>YISENIA MUÑOZ CORREA</t>
  </si>
  <si>
    <t>esc.pacuare@mep.go.cr</t>
  </si>
  <si>
    <t>PACUARE ABAJO, FRENTE A IGLESIA CATOLICA</t>
  </si>
  <si>
    <t>esc.duserinak@mep.go.cr</t>
  </si>
  <si>
    <t>GRANO DE ORO, RIOS CHIRRIPO Y BOYEI</t>
  </si>
  <si>
    <t>ULUJERÑAK</t>
  </si>
  <si>
    <t>esc.sulaju@mep.go.cr</t>
  </si>
  <si>
    <t>EL DOS DE ABANGARES</t>
  </si>
  <si>
    <t>ERICKA GONZALEZ ALVAREZ</t>
  </si>
  <si>
    <t>esc.eldosdeabangares@mep.go.cr</t>
  </si>
  <si>
    <t>CONTIGUO AL SALON COMUNAL DE DOS ABANGARES</t>
  </si>
  <si>
    <t>esc.bejuco@mep.go.cr</t>
  </si>
  <si>
    <t>4 KM SUR DE TEMPATE</t>
  </si>
  <si>
    <t>JUAN RETANA GAP</t>
  </si>
  <si>
    <t>esc.aguasfrescas@mep.go.cr</t>
  </si>
  <si>
    <t>MARCO VINICIO COTO SEQUEIRA</t>
  </si>
  <si>
    <t>esc.fincasietepalmar@mep.go.cr</t>
  </si>
  <si>
    <t>SHIRLEY SOTO ALVAREZ</t>
  </si>
  <si>
    <t>CALIENTA TIGRE</t>
  </si>
  <si>
    <t>esc.calientatigra@mep.go.cr</t>
  </si>
  <si>
    <t>COSTADO OESTE CANCHA DE FUTBOL</t>
  </si>
  <si>
    <t>DEINER ROJAS DELGADO</t>
  </si>
  <si>
    <t>esc.palmirapotrerogrande@mep.go.cr</t>
  </si>
  <si>
    <t>50 M OESTE DE LA CANCHA DE FUTBOL</t>
  </si>
  <si>
    <t>TIERRA GRANDE</t>
  </si>
  <si>
    <t>esc.macadamia@mep.go.cr</t>
  </si>
  <si>
    <t>10 KM SURESTE DE IROQUOIS, GUACIMO</t>
  </si>
  <si>
    <t>LA ISLETA</t>
  </si>
  <si>
    <t>esc.zurqui@mep.go.cr</t>
  </si>
  <si>
    <t>GABRIELA LOPEZ FERNANDEZ</t>
  </si>
  <si>
    <t>esc.playahermosajaco@mep.go.cr</t>
  </si>
  <si>
    <t>JARVI GOMEZ PEREZ</t>
  </si>
  <si>
    <t>esc.losangelessiquirres@mep.go.cr</t>
  </si>
  <si>
    <t>5 KM AL SUR DE SANTA MARTA DE SIQUIRRES</t>
  </si>
  <si>
    <t>esc.bellavistabejuco@mep.go.cr</t>
  </si>
  <si>
    <t>IVAN MAURICIO PEREZ PEREZ</t>
  </si>
  <si>
    <t>esc.quebradabonita.nicoya@mep.go.cr</t>
  </si>
  <si>
    <t>esc.lastrenzas@mep.go.cr</t>
  </si>
  <si>
    <t>ROSIBEL MENA CASTILLO</t>
  </si>
  <si>
    <t>esc.llanobonitoguaycara@mep.go.cr</t>
  </si>
  <si>
    <t>CARLOS JAIRO LEIVA CEDEÑO</t>
  </si>
  <si>
    <t>esc.chigo@mep.go.cr</t>
  </si>
  <si>
    <t>KAROL VIVIANA ESQUIVEL MORA</t>
  </si>
  <si>
    <t>esc.villamills@mep.go.cr</t>
  </si>
  <si>
    <t>1 KM NORTE DEL RESTAURANTE LA AUXILIADORA</t>
  </si>
  <si>
    <t>RIGOBERTO MONTERO SOLANO</t>
  </si>
  <si>
    <t>esc.aguasbuenasplatanares@mep.go.cr</t>
  </si>
  <si>
    <t>4 KM SUR DE SAN JUAN BOSCO</t>
  </si>
  <si>
    <t>esc.buenosaires@mep.go.cr</t>
  </si>
  <si>
    <t>esc.laribera@mep.go.cr</t>
  </si>
  <si>
    <t>esc.sanluismonteverde@mep.go.cr</t>
  </si>
  <si>
    <t>SAN LUIS CONTIGUO A LA IGLESIA CATOLICA</t>
  </si>
  <si>
    <t>JAYRO JOSE MORA VENEGAS</t>
  </si>
  <si>
    <t>esc.ricardobatallaperez@mep.go.cr</t>
  </si>
  <si>
    <t>YADIRA MARIA PORRAS GONZALEZ</t>
  </si>
  <si>
    <t>esc.desamparados@mep.go.cr</t>
  </si>
  <si>
    <t>FRENTE A TEMPLO CATOLICO DE DESAMPARADOS</t>
  </si>
  <si>
    <t>esc.monserrat@mep.go.cr</t>
  </si>
  <si>
    <t>2 KM NOROESTE DE LA ERMITA DE MONSERRAT</t>
  </si>
  <si>
    <t>OSCAR ZUÑIGA SEQUEIRA</t>
  </si>
  <si>
    <t>3 KM NORTE DE LA ESCUELA CECERE</t>
  </si>
  <si>
    <t>ADRIAN GONZALEZ QUESADA</t>
  </si>
  <si>
    <t>esc.bajosdeario@mep.go.cr</t>
  </si>
  <si>
    <t>1 KM ESTE DEL SALON LA PERLA INDIA</t>
  </si>
  <si>
    <t>PAULA CALVO SOLANO</t>
  </si>
  <si>
    <t>MELICO SALAZAR ZUÑIGA</t>
  </si>
  <si>
    <t>I.D.A. SAN RAMON</t>
  </si>
  <si>
    <t>04393</t>
  </si>
  <si>
    <t>04195</t>
  </si>
  <si>
    <t>03266</t>
  </si>
  <si>
    <t>04345</t>
  </si>
  <si>
    <t>00852</t>
  </si>
  <si>
    <t>04394</t>
  </si>
  <si>
    <t>RED CUIDO-OLYMPIA TREJOS LOPEZ-KIDS FOR CHRIST</t>
  </si>
  <si>
    <t>04187</t>
  </si>
  <si>
    <t>04188</t>
  </si>
  <si>
    <t>04189</t>
  </si>
  <si>
    <t>04196</t>
  </si>
  <si>
    <t>04218</t>
  </si>
  <si>
    <t>RITA ARCE SOTILLO</t>
  </si>
  <si>
    <t>GRETHEL ORTIZ CHAVES</t>
  </si>
  <si>
    <t>hogesespicopal@tipomail.cr</t>
  </si>
  <si>
    <t>cepiacostarica@gmail.com</t>
  </si>
  <si>
    <t>esc.niebrowsky@mep.go.cr</t>
  </si>
  <si>
    <t>COSTADO NORTE DEL MERCADO MUNICIPAL</t>
  </si>
  <si>
    <t>CENCINAI</t>
  </si>
  <si>
    <t>CENCINAI SAN VITO, CENTRO</t>
  </si>
  <si>
    <t>cecudi@munipalmares.go.cr</t>
  </si>
  <si>
    <t>COSTADO ESTE DEL SALON COMUNAL TRES MARIAS</t>
  </si>
  <si>
    <t>CERRO MOCHO</t>
  </si>
  <si>
    <t>pamela.padilla@municlimon.go.cr</t>
  </si>
  <si>
    <t>EL MANGAL</t>
  </si>
  <si>
    <t>cecudi@siquirres.go.cr</t>
  </si>
  <si>
    <t>URBANIZACION EL ROSARIO</t>
  </si>
  <si>
    <t>jn.estadosunidosdeamerica@mep.go.cr</t>
  </si>
  <si>
    <t>PARQUE CENTRAL DEL CARTAGO 800 AL NORTE</t>
  </si>
  <si>
    <t>BARRIO TECNO 2000</t>
  </si>
  <si>
    <t>comite.3010901@cen-cinai.go.cr</t>
  </si>
  <si>
    <t>GLENI ROXANA MOLINA CHAVARRIA</t>
  </si>
  <si>
    <t>DEL BANCO POPULAR 500 ESTE, 300 SUR 500 ESTE</t>
  </si>
  <si>
    <t xml:space="preserve">SAN JOSE / MORA / PIEDRAS NEGRAS </t>
  </si>
  <si>
    <t xml:space="preserve">SAN JOSE / GOICOECHEA / SAN FRANCISCO </t>
  </si>
  <si>
    <t xml:space="preserve">SAN JOSE / TIBAS / SAN JUAN  </t>
  </si>
  <si>
    <t xml:space="preserve">SAN JOSE / TIBAS / CINCO ESQUINAS </t>
  </si>
  <si>
    <t>SAN JOSE / PEREZ ZELEDON / SAN ISIDRO DEL GENERAL</t>
  </si>
  <si>
    <t>SAN JOSE / PEREZ ZELEDON / GENERAL</t>
  </si>
  <si>
    <t>SAN JOSE / LEON CORTES / SAN PABLO</t>
  </si>
  <si>
    <t>SAN JOSE / LEON CORTES / SAN ANDRES</t>
  </si>
  <si>
    <t>SAN JOSE / LEON CORTES / LLANO BONITO</t>
  </si>
  <si>
    <t>SAN JOSE / LEON CORTES / SAN ISIDRO</t>
  </si>
  <si>
    <t>SAN JOSE / LEON CORTES / SANTA CRUZ</t>
  </si>
  <si>
    <t>SAN JOSE / LEON CORTES / SAN ANTONIO</t>
  </si>
  <si>
    <t xml:space="preserve">ALAJUELA / SAN RAMON / PIEDADES NORTE </t>
  </si>
  <si>
    <t xml:space="preserve">ALAJUELA / SAN RAMON / PEÑAS BLANCAS </t>
  </si>
  <si>
    <t>ALAJUELA / NARANJO / ROSARIO</t>
  </si>
  <si>
    <t xml:space="preserve">ALAJUELA / POAS / SABANA REDONDA </t>
  </si>
  <si>
    <t xml:space="preserve">ALAJUELA / OROTINA / HACIENDA VIEJA </t>
  </si>
  <si>
    <t xml:space="preserve">ALAJUELA / SAN CARLOS / AGUAS ZARCAS </t>
  </si>
  <si>
    <t>ALAJUELA / SAN CARLOS / FORTUNA</t>
  </si>
  <si>
    <t>ALAJUELA / ZARCERO / TAPESCO</t>
  </si>
  <si>
    <t>ALAJUELA / UPALA / SAN JOSE (PIZOTE)</t>
  </si>
  <si>
    <t>CARTAGO / CARTAGO / AGUACALIENTE (SAN FRANCISCO)</t>
  </si>
  <si>
    <t>CARTAGO / CARTAGO / GUADALUPE (ARENILLA)</t>
  </si>
  <si>
    <t xml:space="preserve">CARTAGO / CARTAGO / DULCE NOMBRE  </t>
  </si>
  <si>
    <t>CARTAGO / PARAISO / BIRRISITO</t>
  </si>
  <si>
    <t xml:space="preserve">CARTAGO / LA UNION / DULCE NOMBRE  </t>
  </si>
  <si>
    <t>CARTAGO / JIMENEZ / LA VICTORIA</t>
  </si>
  <si>
    <t>CARTAGO / EL GUARCO / TEJAR</t>
  </si>
  <si>
    <t>HEREDIA / SAN RAFAEL / ANGELES</t>
  </si>
  <si>
    <t>HEREDIA / BELEN / RIBERA</t>
  </si>
  <si>
    <t>HEREDIA / SAN PABLO / RINCO DE SABANILLA</t>
  </si>
  <si>
    <t>HEREDIA / SARAPIQUI / HORQUETAS</t>
  </si>
  <si>
    <t xml:space="preserve">GUANACASTE / NICOYA / QUEBRADA HONDA </t>
  </si>
  <si>
    <t>GUANACASTE / SANTA CRUZ / CUAJINIQUIL</t>
  </si>
  <si>
    <t>GUANACASTE / BAGACES / FORTUNA</t>
  </si>
  <si>
    <t xml:space="preserve">GUANACASTE / TILARAN / QUEBRADA GRANDE </t>
  </si>
  <si>
    <t xml:space="preserve">GUANACASTE / TILARAN / TIERRAS MORENAS </t>
  </si>
  <si>
    <t xml:space="preserve">GUANACASTE / HOJANCHA / PUERTO CARRILLO </t>
  </si>
  <si>
    <t>PUNTARENAS / MONTES DE ORO / UNION</t>
  </si>
  <si>
    <t>PUNTARENAS / AGUIRRE / QUEPOS</t>
  </si>
  <si>
    <t>PUNTARENAS / AGUIRRE / SAVEGRE</t>
  </si>
  <si>
    <t>PUNTARENAS / AGUIRRE / NARANJITO</t>
  </si>
  <si>
    <t>PUNTARENAS / COTO BRUS / AGUABUENA</t>
  </si>
  <si>
    <t>PUNTARENAS / COTO BRUS / GUTIERREZ BROWN</t>
  </si>
  <si>
    <t>PUNTARENAS / GARABITO / LAGUNILLAS</t>
  </si>
  <si>
    <t>PUNTARENAS / MONTEVERDE / MONTEVERDE</t>
  </si>
  <si>
    <t>PUNTARENAS / PUERTO JIMENEZ / PUERTO JIMENEZ</t>
  </si>
  <si>
    <t>LIMON / POCOCI / RITA</t>
  </si>
  <si>
    <t>LIMON / SIQUIRRES / CAIRO</t>
  </si>
  <si>
    <t>Inglés-Total</t>
  </si>
  <si>
    <t>Inglés - (para Centros Privados)</t>
  </si>
  <si>
    <t>PCD</t>
  </si>
  <si>
    <t>Inglés -para Centros Privados-</t>
  </si>
  <si>
    <t>Sociólogo</t>
  </si>
  <si>
    <t>Trabajo Social</t>
  </si>
  <si>
    <t>Terapia Física (Rehabilitación Física)</t>
  </si>
  <si>
    <t>Terapia Ocupacional (Rehabilitación Ocupacional)</t>
  </si>
  <si>
    <t>Adaptaciones</t>
  </si>
  <si>
    <t>No aplica</t>
  </si>
  <si>
    <t>Servicios</t>
  </si>
  <si>
    <t>Servicio de Biblioteca</t>
  </si>
  <si>
    <t>Planes de Gestión de Riesgos</t>
  </si>
  <si>
    <t>Comité para la Gestión del Riesgo</t>
  </si>
  <si>
    <t>Servicio de Internet</t>
  </si>
  <si>
    <t>Página WEB</t>
  </si>
  <si>
    <t>Se abastece de agua por</t>
  </si>
  <si>
    <t>Tubería dentro del Centro Educativo</t>
  </si>
  <si>
    <t>Tubería fuera del Centro Educativo, pero dentro del lote o edificio</t>
  </si>
  <si>
    <t>Tubería fuera del lote o edificio</t>
  </si>
  <si>
    <t>No tiene por tubería</t>
  </si>
  <si>
    <t>El Agua proviene de</t>
  </si>
  <si>
    <t>Acueducto Rural o Comunal (ASADAS o CAAR)</t>
  </si>
  <si>
    <t>Acueducto Municipal</t>
  </si>
  <si>
    <t>Acueducto A y A</t>
  </si>
  <si>
    <t>Acueducto de una Empresa o Cooperativa</t>
  </si>
  <si>
    <t>Pozo con tanque elevado</t>
  </si>
  <si>
    <t>Pozo sin sistema de extracción de agua</t>
  </si>
  <si>
    <t>Río, quebrada o naciente</t>
  </si>
  <si>
    <t>Lluvia u otro</t>
  </si>
  <si>
    <t>Servicios Sanitarios están conectados a</t>
  </si>
  <si>
    <t>Alcantarilla o Cloaca</t>
  </si>
  <si>
    <t>Tanque Séptico</t>
  </si>
  <si>
    <t>Tanque Séptico con tratamiento (fosa biológica)</t>
  </si>
  <si>
    <t>Tiene salida directa a acequia, zanja, río o estero</t>
  </si>
  <si>
    <t>Es de hueco, pozo negro o letrina</t>
  </si>
  <si>
    <t>Luz eléctrica</t>
  </si>
  <si>
    <t>ICE o CNFL</t>
  </si>
  <si>
    <t>ESPH o JASEC</t>
  </si>
  <si>
    <t>Cooperativa</t>
  </si>
  <si>
    <t>Panel Solar</t>
  </si>
  <si>
    <t>Planta privada</t>
  </si>
  <si>
    <t>No hay luz eléctrica</t>
  </si>
  <si>
    <t>Comparte el edificio</t>
  </si>
  <si>
    <t>Observaciones</t>
  </si>
  <si>
    <t>CUADRO 11</t>
  </si>
  <si>
    <t>En buen
estado</t>
  </si>
  <si>
    <t>(Sólo lo deben completar los Preescolares que son Independientes)</t>
  </si>
  <si>
    <t>CUADRO 12</t>
  </si>
  <si>
    <t>Computadora Portátil</t>
  </si>
  <si>
    <t>Conectadas a Internet</t>
  </si>
  <si>
    <t>Ubicación (Provincia/Cantón/Distrito):</t>
  </si>
  <si>
    <t>Nombre Director (a):</t>
  </si>
  <si>
    <t>Nombre Supervisor (a):</t>
  </si>
  <si>
    <t>Teléfono Supervisión:</t>
  </si>
  <si>
    <t>Sellos</t>
  </si>
  <si>
    <t>HATILLO 7</t>
  </si>
  <si>
    <t>PAOLA CORDOBA SABORIO</t>
  </si>
  <si>
    <t>centro.infantil.hatillo@gmail.com</t>
  </si>
  <si>
    <t>HATILLO 7, DETRAS DE LAS CANCHAS DE ARENA</t>
  </si>
  <si>
    <t>jn.presmanuelbernardo@mep.go.cr</t>
  </si>
  <si>
    <t>DE LA ULTIMA PARADA DE BUSES 100 SUR Y 50 O</t>
  </si>
  <si>
    <t>100 OESTE DE LA ESCUELA NUEVA DE CALLE MESEN</t>
  </si>
  <si>
    <t>100 OESTE DE LA CAPILLA SANTO CRISTO</t>
  </si>
  <si>
    <t>WILFREDO CALDERON VARGAS</t>
  </si>
  <si>
    <t>hannia.mcg79@gmail.com</t>
  </si>
  <si>
    <t>CONTIGUO ESCUELA DE POLICIA</t>
  </si>
  <si>
    <t>CECUDI UPALA</t>
  </si>
  <si>
    <t>04256</t>
  </si>
  <si>
    <t>04258</t>
  </si>
  <si>
    <t>LIVING HOPE</t>
  </si>
  <si>
    <t>JARDIN INFANTIL SORPRESITA</t>
  </si>
  <si>
    <t>COMPLEJO EDUCATIVO SANANGEL</t>
  </si>
  <si>
    <t>CENTRO PSICOPEDAGOGICO JARDIN DE NIÑOS CRAYOLAS</t>
  </si>
  <si>
    <t>INSTITUTO PSICOPEDAGOGICO PEQUEÑINES</t>
  </si>
  <si>
    <t>COLEGIO SAN BENEDICTO</t>
  </si>
  <si>
    <t>CENTRO DE DESARROLLO INTEGRAL PARA EL NIÑO Y LA NIÑA CEDEIN</t>
  </si>
  <si>
    <t>QUERUBIN TILARAN</t>
  </si>
  <si>
    <t>BELLELLI EDUCACION</t>
  </si>
  <si>
    <t>KINGDOM KIDS</t>
  </si>
  <si>
    <t>GREEN HOUSE SCHOOL</t>
  </si>
  <si>
    <t>GRACELAND SCHOOL</t>
  </si>
  <si>
    <t>MUNDO UNIDO</t>
  </si>
  <si>
    <t>CENTRO INFANTIL DE GUANACASTE-LIBERIA</t>
  </si>
  <si>
    <t>CENTRO EDUCATIVO MALEKU</t>
  </si>
  <si>
    <t>CENTRO EDUCATIVO NEUROKIDS</t>
  </si>
  <si>
    <t>PASITOS CREATIVOS</t>
  </si>
  <si>
    <t>CENTRO EDUCATIVO ADONAI</t>
  </si>
  <si>
    <t>CENTRO INFANTIL BILINGÜE MUNDO DE COLORES</t>
  </si>
  <si>
    <t>CENTRO DE ENSEÑANZA SUEÑOS EDUCATIVOS</t>
  </si>
  <si>
    <t>BARRIO SAN ANTONIO</t>
  </si>
  <si>
    <t>SAN JOAQUIN DE FLORES</t>
  </si>
  <si>
    <t>CARMEN</t>
  </si>
  <si>
    <t>EL MURO</t>
  </si>
  <si>
    <t>RESIDENCIAL LA ANTIGUA</t>
  </si>
  <si>
    <t>PUBLICA</t>
  </si>
  <si>
    <t>MARY JO GILL</t>
  </si>
  <si>
    <t>1 KM OESTE BANCO DAVIVIENDA</t>
  </si>
  <si>
    <t>AVENIDAS 2 Y 8 CALLE 27</t>
  </si>
  <si>
    <t>CAROLINA CRUZ LIZANO</t>
  </si>
  <si>
    <t>recepcion@bscr.ed.crm</t>
  </si>
  <si>
    <t>125 OESTE DE LA CLINICA SOLON NUÑEZ</t>
  </si>
  <si>
    <t>academico@colegioadventista.ed.cr</t>
  </si>
  <si>
    <t>DE ACABADOS CAMACHO 150 OESTE</t>
  </si>
  <si>
    <t>FRAY MARCO V. UMAÑA JUAREZ</t>
  </si>
  <si>
    <t>DE PLAZA LINCOLN 100 ESTE, 500 NORTE Y 125 O</t>
  </si>
  <si>
    <t>800 M SUR DE TRIBUNALES DE JUSTICIA GUAPILES</t>
  </si>
  <si>
    <t>MONICA ULLOA BERMUDEZ</t>
  </si>
  <si>
    <t>KELLY ANNE RAMIREZ SNEERINGER</t>
  </si>
  <si>
    <t>MELISSA ARRIETA CHAVES</t>
  </si>
  <si>
    <t>DE LAS RUINAS 500 NORTE Y 175 OESTE</t>
  </si>
  <si>
    <t>DEL ESTADIO DE PARAISO 200 OESTE</t>
  </si>
  <si>
    <t>DEL PALACIO DE LOS DEPORTES 900 M AL NORTE</t>
  </si>
  <si>
    <t>ALEJANDRA VARGAS HERRERA</t>
  </si>
  <si>
    <t>INGRID BOLAÑOS SANCHEZ</t>
  </si>
  <si>
    <t>ESTEBAN PORRAS MURILLO</t>
  </si>
  <si>
    <t>150 M OESTE DE LA ACADEMIA DE GUARDACOSTAS</t>
  </si>
  <si>
    <t>400 M OESTE DEL SERVICENTRO MOIN</t>
  </si>
  <si>
    <t>CARRETERA SAOPIN, FRENTE A LA UNED</t>
  </si>
  <si>
    <t>COSTADO ESTE HOGAR ANCIANOS SANTIAGO CRESPO</t>
  </si>
  <si>
    <t>2 KM NORTE 100 OESTE DE CONSTRUPLAZA</t>
  </si>
  <si>
    <t>saintedwardelementary@gmail.com</t>
  </si>
  <si>
    <t>100 M ESTE ENTRADA A URBANIZACION VICTORIA</t>
  </si>
  <si>
    <t>125 OESTE Y 100 NORTE DEL MAS POR MENOS</t>
  </si>
  <si>
    <t>EMILIA MENDEZ CALVO</t>
  </si>
  <si>
    <t>MARIANELLA BARRANTES BADILLA</t>
  </si>
  <si>
    <t>OBED JIMENEZ BORBON</t>
  </si>
  <si>
    <t>KATTIA SANCHEZ SANCHEZ</t>
  </si>
  <si>
    <t>YORLENY ABARCA VILLALOBOS</t>
  </si>
  <si>
    <t>GRETTEL SOLANO AGÜERO</t>
  </si>
  <si>
    <t>WENDY SALAS ARTAVIA</t>
  </si>
  <si>
    <t>100 OESTE DEL PALI DE SAN SEBASTIAN</t>
  </si>
  <si>
    <t>75 ESTE ESCUELA BARRIO NUEVO EN EL TEJAR</t>
  </si>
  <si>
    <t>3 KM OESTE DE LA EMBAJADA AMERICANA</t>
  </si>
  <si>
    <t>YAMILETH VARGAS VARGAS</t>
  </si>
  <si>
    <t>institutopsicopedagogico@hotmail.com</t>
  </si>
  <si>
    <t>100 OESTE DE LA IGLESIA SAN RAFAEL</t>
  </si>
  <si>
    <t>GABRIEL ESPINOZA BARRANTES</t>
  </si>
  <si>
    <t>BETZAIDA ENITH RODRIGUEZ C</t>
  </si>
  <si>
    <t>100 N 150 E 100 N 25 E DEL BANCO NACIONAL</t>
  </si>
  <si>
    <t>2 KM NORTE DEL CRUCE DE GUACHIPELIN</t>
  </si>
  <si>
    <t>LAURA VARGAS VIQUEZ</t>
  </si>
  <si>
    <t>jjuarez@cbcb.ed.cr</t>
  </si>
  <si>
    <t>KM 342 CARRETERA INTERAMERICANA SUR</t>
  </si>
  <si>
    <t>DE LA MUNICIPALIDAD 300 NORTE Y 175 OESTE</t>
  </si>
  <si>
    <t>direccion_escuela@sunvalley.ed.cr</t>
  </si>
  <si>
    <t>MARIELA BARQUERO RIVERA</t>
  </si>
  <si>
    <t>directoracademico@westlandschool.ed.cr</t>
  </si>
  <si>
    <t>150 OESTE Y 300 SUR DE LA CRUZ ROJA SANTA ANA</t>
  </si>
  <si>
    <t>300 M SUR DE LA FABRICA DE QUESOS</t>
  </si>
  <si>
    <t>ALEJANDRO ROJAS SABORIO</t>
  </si>
  <si>
    <t>CONTIGUO AL EDIFICIO DE LA CRUZ ROJA</t>
  </si>
  <si>
    <t>200 M OESTE ESCUELA HERIBERTO ZELEDON</t>
  </si>
  <si>
    <t>MARY ANN VILLALOBOS MORALES</t>
  </si>
  <si>
    <t>FLOR MARIA JIMENEZ BOLAÑOS</t>
  </si>
  <si>
    <t>FANNYA BARRANTES PORRAS</t>
  </si>
  <si>
    <t>DEL PALI DE SANTA LUCIA 600 AL ESTE</t>
  </si>
  <si>
    <t>DE LA ENTRADA CALLE NARANJO 300 N Y 300 E</t>
  </si>
  <si>
    <t>800 NORTE Y 25 OESTE LA SUBESTACION DEL ICE</t>
  </si>
  <si>
    <t>LOIS R MARE</t>
  </si>
  <si>
    <t>DE SPOON PLAZA LOS LAURELES, 50 OESTE</t>
  </si>
  <si>
    <t>800 SUR DE LA GASOLINERA HERMANOS MONTES</t>
  </si>
  <si>
    <t>CAROL SUÑER SOLANO</t>
  </si>
  <si>
    <t>informacion@dolphinsacademycr.com</t>
  </si>
  <si>
    <t>200 SUR DE BODEGAS DE ABOPAC</t>
  </si>
  <si>
    <t>sjschool.contact@gmail.com</t>
  </si>
  <si>
    <t>BARRIO LAS BRISAS, CALLE HERMOSA</t>
  </si>
  <si>
    <t>CARLOS ZELAYA HARRIS</t>
  </si>
  <si>
    <t>1 KM NORTE DE CONSTRUPLAZA</t>
  </si>
  <si>
    <t>ANA ISABEL VILALTA SOLANO</t>
  </si>
  <si>
    <t>CONTIGUO A LA CIUDAD DEPORTIVA</t>
  </si>
  <si>
    <t>DE LA IGLESIA SAN MIGUEL 600 SUR, 100 OESTE</t>
  </si>
  <si>
    <t>FRENTE AL CONDOMINIO RIO LINDO</t>
  </si>
  <si>
    <t>150 SUR RESTAURANTE CEVICHE DEL REY</t>
  </si>
  <si>
    <t>200 ESTE Y 25 NORTE DE LA IGLESIA CATOLICA</t>
  </si>
  <si>
    <t>KAREN ZAMORA NAVARRETE</t>
  </si>
  <si>
    <t>DIANA RUBISTEIN VARGAS</t>
  </si>
  <si>
    <t>ANA LORENA WEBB CHOISEUL</t>
  </si>
  <si>
    <t>DE LA MUNICIPALIDAD 400 ESTE Y 300 SUR</t>
  </si>
  <si>
    <t>CLOTILDE BOLAÑOS RODRIGUEZ</t>
  </si>
  <si>
    <t>300 O ROTONDA SAN SEBASTIAN, FRENTE AL PUENTE</t>
  </si>
  <si>
    <t>GEORGINA ALVARADO CAMPABADALL</t>
  </si>
  <si>
    <t>VIVIANA ELENA MAGAÑA CHAVARRIA</t>
  </si>
  <si>
    <t>75 OESTE DE PLAZA OBELIZCO</t>
  </si>
  <si>
    <t>800 OESTE Y 25 SUR DE REPRETEL CANAL 6</t>
  </si>
  <si>
    <t>info@elimarhighschoolnosara.com</t>
  </si>
  <si>
    <t>50 SUR Y 50 OESTE DEL CTP</t>
  </si>
  <si>
    <t>CARLA RECIO CASTRO</t>
  </si>
  <si>
    <t>DEL PARQUE LA AMISTAD 100 O, 100 S Y 50 O</t>
  </si>
  <si>
    <t>CONTIGUO A PRICESMART, ALAJUELA</t>
  </si>
  <si>
    <t>ce.montessorilittlestar@gmail.com</t>
  </si>
  <si>
    <t>125 ESTE DE LICEO DE ESPARZA</t>
  </si>
  <si>
    <t>carolina@bellelli.ed.cr</t>
  </si>
  <si>
    <t>VANESSA GOMEZ SOJO</t>
  </si>
  <si>
    <t>200 NORTE DE MAXI PALI</t>
  </si>
  <si>
    <t>200 SUROESTE Y 25 SUR DE LA PLAZA DE DEPORTES</t>
  </si>
  <si>
    <t>b2lmontessori@gmail.com</t>
  </si>
  <si>
    <t>DE BOMBA TINOCO 100 NORTE Y 100 OESTE</t>
  </si>
  <si>
    <t>IVETH MARIA ACOSTA GOMEZ</t>
  </si>
  <si>
    <t>JOYCE CORRALES LOPEZ</t>
  </si>
  <si>
    <t>DANIELA FERNANDEZ FAITH</t>
  </si>
  <si>
    <t>DEL MEMORIAL PARK 400 OESTE GUACHIPELIN</t>
  </si>
  <si>
    <t>SANDRA PATRICIA FALLAS GAMBOA</t>
  </si>
  <si>
    <t>kmundodelsaber_07@hotmail.com</t>
  </si>
  <si>
    <t>MARTA YINETH MONTERO VAEZ</t>
  </si>
  <si>
    <t>info@ghs.ed.cr</t>
  </si>
  <si>
    <t>DE COLYPRO 200 OESTE Y 150 SUR</t>
  </si>
  <si>
    <t>JULIA VANESSA SALAZAR MENA</t>
  </si>
  <si>
    <t>LUIS ALBERTO AGUILAR LUNA</t>
  </si>
  <si>
    <t>cemuheredia@yahoo.com</t>
  </si>
  <si>
    <t>FRENTE A ESCUELA DE TOPOGRAFIA DE LA UNA</t>
  </si>
  <si>
    <t>KAREN BISSET ZAMORA NAVARRETE</t>
  </si>
  <si>
    <t>centroinfantil.sg@ucr.ac.cr</t>
  </si>
  <si>
    <t>UCR, CONTIGUO AL INA, SEDE REGIONAL CHOROTEGA</t>
  </si>
  <si>
    <t>ANABELLE BRENES HERNANDEZ</t>
  </si>
  <si>
    <t>jemaleku@gmail.com</t>
  </si>
  <si>
    <t>500 SUR DE LOS TRIBUNALES DE JUSTICIA</t>
  </si>
  <si>
    <t>ANTONIETA RAMIREZ SERRANO</t>
  </si>
  <si>
    <t>neurokidscr@gmail.com</t>
  </si>
  <si>
    <t>200 ESTE Y 50 AL NORTE DE LA MUNICIPALIDAD</t>
  </si>
  <si>
    <t>04403</t>
  </si>
  <si>
    <t>04405</t>
  </si>
  <si>
    <t>04402</t>
  </si>
  <si>
    <t>04327</t>
  </si>
  <si>
    <t>INSTITUTO PSICOPEDAGOGICO CORONADO</t>
  </si>
  <si>
    <t>JOSE CUBERO MUÑOZ</t>
  </si>
  <si>
    <t>1198</t>
  </si>
  <si>
    <t>1212</t>
  </si>
  <si>
    <t>ENRIQUE PINTO FERNANDEZ</t>
  </si>
  <si>
    <t>J.N. PEDRO MARIA BADILLA BOLAÑOS</t>
  </si>
  <si>
    <t>APOLINAR LOBO UMAÑA</t>
  </si>
  <si>
    <t>3086</t>
  </si>
  <si>
    <t>LA MANCHURIA</t>
  </si>
  <si>
    <t>01969</t>
  </si>
  <si>
    <t>0530</t>
  </si>
  <si>
    <t>JESUS ROJAS CRUZ</t>
  </si>
  <si>
    <t>3323</t>
  </si>
  <si>
    <t>CIUDADELA FLORES</t>
  </si>
  <si>
    <t>0721</t>
  </si>
  <si>
    <t>CARMEN TAMES BRENES</t>
  </si>
  <si>
    <t>3366</t>
  </si>
  <si>
    <t>2279</t>
  </si>
  <si>
    <t>CUIPILAPA</t>
  </si>
  <si>
    <t>03229</t>
  </si>
  <si>
    <t>6394</t>
  </si>
  <si>
    <t>BISÖLA</t>
  </si>
  <si>
    <t>6395</t>
  </si>
  <si>
    <t>JÄBËJUKTÖ</t>
  </si>
  <si>
    <t>03593</t>
  </si>
  <si>
    <t>1556</t>
  </si>
  <si>
    <t>03690</t>
  </si>
  <si>
    <t>2055</t>
  </si>
  <si>
    <t>BAJO PACUARE</t>
  </si>
  <si>
    <t>3228</t>
  </si>
  <si>
    <t>ROJO MACA</t>
  </si>
  <si>
    <t>04234</t>
  </si>
  <si>
    <t>5023</t>
  </si>
  <si>
    <t>OROCHICO</t>
  </si>
  <si>
    <t>04235</t>
  </si>
  <si>
    <t>2865</t>
  </si>
  <si>
    <t>04236</t>
  </si>
  <si>
    <t>2069</t>
  </si>
  <si>
    <t>04237</t>
  </si>
  <si>
    <t>04238</t>
  </si>
  <si>
    <t>3592</t>
  </si>
  <si>
    <t>0608</t>
  </si>
  <si>
    <t>BAJO LOS MURILLO</t>
  </si>
  <si>
    <t>04244</t>
  </si>
  <si>
    <t>2912</t>
  </si>
  <si>
    <t>04246</t>
  </si>
  <si>
    <t>2947</t>
  </si>
  <si>
    <t>6877</t>
  </si>
  <si>
    <t>JU KRIBÄTÄ</t>
  </si>
  <si>
    <t>1317</t>
  </si>
  <si>
    <t>BAJO SAN ANTONIO</t>
  </si>
  <si>
    <t>04249</t>
  </si>
  <si>
    <t>1643</t>
  </si>
  <si>
    <t>EMILIO CASTRO GOMEZ</t>
  </si>
  <si>
    <t>1400</t>
  </si>
  <si>
    <t>0644</t>
  </si>
  <si>
    <t>3746</t>
  </si>
  <si>
    <t>3729</t>
  </si>
  <si>
    <t>5044</t>
  </si>
  <si>
    <t>2379</t>
  </si>
  <si>
    <t>NOSARITA</t>
  </si>
  <si>
    <t>1796</t>
  </si>
  <si>
    <t>HECTOR MONESTEL SOLANO</t>
  </si>
  <si>
    <t>2594</t>
  </si>
  <si>
    <t>2697</t>
  </si>
  <si>
    <t>HIGUERILLAS</t>
  </si>
  <si>
    <t>1874</t>
  </si>
  <si>
    <t>SAN GUILLERMO</t>
  </si>
  <si>
    <t>04265</t>
  </si>
  <si>
    <t>3038</t>
  </si>
  <si>
    <t>VISTA DE TERRABA</t>
  </si>
  <si>
    <t>04266</t>
  </si>
  <si>
    <t>1575</t>
  </si>
  <si>
    <t>1670</t>
  </si>
  <si>
    <t>1599</t>
  </si>
  <si>
    <t>CERRO BLANCO</t>
  </si>
  <si>
    <t>04270</t>
  </si>
  <si>
    <t>1562</t>
  </si>
  <si>
    <t>RIO TICO</t>
  </si>
  <si>
    <t>04271</t>
  </si>
  <si>
    <t>6139</t>
  </si>
  <si>
    <t>CHORRERAS</t>
  </si>
  <si>
    <t>2864</t>
  </si>
  <si>
    <t>5529</t>
  </si>
  <si>
    <t>LOS PLANCITOS</t>
  </si>
  <si>
    <t>6397</t>
  </si>
  <si>
    <t>BLEITÖ</t>
  </si>
  <si>
    <t>BARRIO LA VICTORIA</t>
  </si>
  <si>
    <t>BARRIO COOPERATIVA</t>
  </si>
  <si>
    <t>BARRIO EL PELONCITO</t>
  </si>
  <si>
    <t>CARBON DOS</t>
  </si>
  <si>
    <t>KOOPER</t>
  </si>
  <si>
    <t>SAN RAMON RIO BLANCO</t>
  </si>
  <si>
    <t>LA NICARAGUA</t>
  </si>
  <si>
    <t>MELIA</t>
  </si>
  <si>
    <t>RANCHO NUEVO</t>
  </si>
  <si>
    <t>EL MUÑECO</t>
  </si>
  <si>
    <t>BALSAR ABAJO</t>
  </si>
  <si>
    <t>SAN RAFAEL DE ACAPULCO</t>
  </si>
  <si>
    <t>jn.maternalmontessoriana@mep.go.cr</t>
  </si>
  <si>
    <t>jn.justoafacio@mep.go.cr</t>
  </si>
  <si>
    <t>HEIDY NAVARRO QUIROS</t>
  </si>
  <si>
    <t>jn.arturouriengalloso@mep.go.cr</t>
  </si>
  <si>
    <t>IVEL FERNANDEZ JIMENEZ</t>
  </si>
  <si>
    <t>500 NORTE DE LA ANTIGUA ERMITA (LA PLACA)</t>
  </si>
  <si>
    <t>FRENTE LA DELEGACION DISTRITAL</t>
  </si>
  <si>
    <t>50 ESTE 100 NORTE 50 ESTE DEL M DE SEGURIDAD</t>
  </si>
  <si>
    <t>50 ESTE DE LA GUARDIA RURAL, ULTIMA PARADA</t>
  </si>
  <si>
    <t>JEFRY MURILLO BRENES</t>
  </si>
  <si>
    <t>WENDY ARIAS ARAYA</t>
  </si>
  <si>
    <t>TATIANA ROJAS OBANDO</t>
  </si>
  <si>
    <t>SONIA MAGALLY COTO SANCHEZ</t>
  </si>
  <si>
    <t>DE WALMART 400 SUR 75 OESTE</t>
  </si>
  <si>
    <t>MARIA GONZALEZ DURAN</t>
  </si>
  <si>
    <t>75 SUROESTE DEL TEMPLO CATOLICO</t>
  </si>
  <si>
    <t>1 KM SUROESTE DEL BANCO NACIONAL</t>
  </si>
  <si>
    <t>esc.guachipelin@mep.go.cr</t>
  </si>
  <si>
    <t>600 OESTE CLINICA MARCIAL FALLAS</t>
  </si>
  <si>
    <t>RICKY ANTONIO SANCHEZ ALVAREZ</t>
  </si>
  <si>
    <t>HELBERTH GARRO HIDALGO</t>
  </si>
  <si>
    <t>DE LA IGLESIA CATOLICA DE GUATUSO 75 M SUR</t>
  </si>
  <si>
    <t>200 SUR Y 350 OESTE DEL CEMENTERIO</t>
  </si>
  <si>
    <t>DE LA IGLESIA CATOLICA DEL PORVENIR 150 SUR</t>
  </si>
  <si>
    <t>HEIDY BOLANDI JIRON</t>
  </si>
  <si>
    <t>CONTIGUO AL SALON MULTIUSO, RINCON DE SALAS S</t>
  </si>
  <si>
    <t>MYRIAM RIVERA RAMIREZ</t>
  </si>
  <si>
    <t>ALEX ANTONIO CALERO LOPEZ</t>
  </si>
  <si>
    <t>JUAN PABLO VARGAS HERRERA</t>
  </si>
  <si>
    <t>JUAN CARLOS RAMIREZ CALDERON</t>
  </si>
  <si>
    <t>LUIS ANTONIO MORA SEGURA</t>
  </si>
  <si>
    <t>CONTIGUO A LA ERMITA</t>
  </si>
  <si>
    <t>YAMILETH UMAÑA ZUÑIGA</t>
  </si>
  <si>
    <t>ANA YANSI PRENDAS CRUZ</t>
  </si>
  <si>
    <t>CAROLINA TRUJILLO URIARTE</t>
  </si>
  <si>
    <t>MARTA VINDAS SOLIS</t>
  </si>
  <si>
    <t>YADIRA QUESADA PEREIRA</t>
  </si>
  <si>
    <t>DE LOS TRIBUNALES DE JUSTICIA 500 N Y 800 O</t>
  </si>
  <si>
    <t>MARICEL SOLERA ALPIZAR</t>
  </si>
  <si>
    <t>WENDY PEREZ BADILLA</t>
  </si>
  <si>
    <t>LUCY TANNIA MORALES CHACON</t>
  </si>
  <si>
    <t>JOSE LUIS HERNANDEZ RODRIGUEZ</t>
  </si>
  <si>
    <t>esc.sanantonio.alajuela@mep.go.cr</t>
  </si>
  <si>
    <t>CYNTHIA VERSALLES MARIN OROZCO</t>
  </si>
  <si>
    <t>esc.enriquepintofernandez@mep.go.cr</t>
  </si>
  <si>
    <t>CONTIGUO AL LICEO SAN RAFAEL</t>
  </si>
  <si>
    <t>KARLA CONEJO ARAYA</t>
  </si>
  <si>
    <t>600 M ESTE Y 800 M NORTE DE LA BOMBA CHURRY</t>
  </si>
  <si>
    <t>800 M NORTE DE ROMANA COOPEVICTORIA - VOLIO</t>
  </si>
  <si>
    <t>200 M SUR DE PLAZA DEPORTES DE SARCHI NORTE</t>
  </si>
  <si>
    <t>FRENTE A LA PLAZA DE LA ARTESANIA</t>
  </si>
  <si>
    <t>50 M SUR DEL TEMPLO CATOLICO PALMITOS</t>
  </si>
  <si>
    <t>GISELLE VILLALOBOS SALAS</t>
  </si>
  <si>
    <t>500 M AL SUR DE LA CAPILLA CALLE VARGAS</t>
  </si>
  <si>
    <t>DE LA ANTIGUA IGLESIA CATOLICA 300 M NORTE</t>
  </si>
  <si>
    <t>LILLIANA QUESADA BRENES</t>
  </si>
  <si>
    <t>125 M ESTE DE LA ERMITA DE BUENOS AIRES</t>
  </si>
  <si>
    <t>800 M ESTE DEL ESTADIO JORGE PALMAREÑO SOLIS</t>
  </si>
  <si>
    <t>200 M SUR DE LA IGLESIA DE SANTIAGO</t>
  </si>
  <si>
    <t>ROCIO RAMIREZ DIAZ</t>
  </si>
  <si>
    <t>250 M ESTE DEL EBAIS DE CHACHAGUA</t>
  </si>
  <si>
    <t>LUIS ALBERTO RAMIREZ QUESADA</t>
  </si>
  <si>
    <t>LUIS ALBERTO AGÜERO UMAÑA</t>
  </si>
  <si>
    <t>COSTADO OESTE DEL PARQUE</t>
  </si>
  <si>
    <t>esc.liderwinstonchurchill@mep.go.cr</t>
  </si>
  <si>
    <t>200 NORTE DE METROCENTRO</t>
  </si>
  <si>
    <t>esc.losangelesdistritooriental@mep.go.cr</t>
  </si>
  <si>
    <t>150 SUR Y 50 ESTE DEL TEMPLO CATOLICO</t>
  </si>
  <si>
    <t>esc.filadelfosalascespedes@mep.go.cr</t>
  </si>
  <si>
    <t>ALICE VALDERRAMOS CORDERO</t>
  </si>
  <si>
    <t>PRISCILLA CURLING MARTINEZ</t>
  </si>
  <si>
    <t>SAN NICOLAS, FRENTE AL PREDIO GRUAS QUIROS</t>
  </si>
  <si>
    <t>100 OESTE 25 SUR DE LA IGLESIA LA PITAHAYA</t>
  </si>
  <si>
    <t>800 ESTE DE LA BASILICA DE EL TEJAR</t>
  </si>
  <si>
    <t>100 OESTE DE LA IGLESIA CATOLICA DE GUATUSO</t>
  </si>
  <si>
    <t>120 NORTE Y 75 DE BASILICA EL TEJAR</t>
  </si>
  <si>
    <t>DIAGONAL A LA PLAZA DE DEPORTES DE COT</t>
  </si>
  <si>
    <t>50 SUR DE LA GUARDIA RURAL</t>
  </si>
  <si>
    <t>175 OESTE DEL TEMPLO CATOLICO DE BIRRISITO</t>
  </si>
  <si>
    <t>esc.alvaroesquivelbonilla@mep.go.cr</t>
  </si>
  <si>
    <t>DEL CENTRO DE SALUD 200 SUR Y 100 OESTE</t>
  </si>
  <si>
    <t>CONTIGUO A LOS TANQUES DEL A Y A</t>
  </si>
  <si>
    <t>200 SUR DE LA FABRICA LA IREX EN CONCEPCION</t>
  </si>
  <si>
    <t>100 SUR DE LA PLAZA COMERCIAL RAINBOW 175 E</t>
  </si>
  <si>
    <t>50 ESTE DE LA IGLESIA CATOLICA</t>
  </si>
  <si>
    <t>MARIA ISABEL MONGE JIMENEZ</t>
  </si>
  <si>
    <t>KATTIA RODRIGUEZ SANCHEZ</t>
  </si>
  <si>
    <t>FRENTE A LA PLAZA DE DEPORTES LA ISABEL</t>
  </si>
  <si>
    <t>LUIS CARLOS MATA ROJAS</t>
  </si>
  <si>
    <t>FRENTE A URCOOPA</t>
  </si>
  <si>
    <t>CONTIGUO AL TEMPLO CATOLICO SANTA ROSA</t>
  </si>
  <si>
    <t>COSTADO NORTE DE LA PLAZA DE DEPORTES PIRRO</t>
  </si>
  <si>
    <t>FRENTE A LA CLINICA DE GUARARI</t>
  </si>
  <si>
    <t>200 OESTE DEL WALMART-HEREDIA</t>
  </si>
  <si>
    <t>CONTIGUO A ULTRA PARK II</t>
  </si>
  <si>
    <t>75 NOROESTE DE LA PLAZA DE DEPORTES</t>
  </si>
  <si>
    <t>JORGE MARIO PEÑA CORDERO</t>
  </si>
  <si>
    <t>ESTELA FATIMA GRIJALBA JIMENEZ</t>
  </si>
  <si>
    <t>TATIANA GAMBOA BRENES</t>
  </si>
  <si>
    <t>SADDY BENAVIDES AGÜERO</t>
  </si>
  <si>
    <t>HAYDEE VEGA BARRIOS</t>
  </si>
  <si>
    <t>GABRIELA MATAMOROS LANDAZURI</t>
  </si>
  <si>
    <t>WALTER CERDAS MONTANO</t>
  </si>
  <si>
    <t>800 ESTE DEL AUTOMERCADO DE HEREDIA</t>
  </si>
  <si>
    <t>ZUANSY JIMENEZ SOLANO</t>
  </si>
  <si>
    <t>XINIA JIMENEZ FONSECA</t>
  </si>
  <si>
    <t>MARLENI SILES CASTRO</t>
  </si>
  <si>
    <t>JEAN CRISTIAN CHAVARRIA MORA</t>
  </si>
  <si>
    <t>100 ESTE DEL TEMPLO CATOLICO</t>
  </si>
  <si>
    <t>DEL FRENTE ESTADIO EDGARDO BALTODANO 225 E</t>
  </si>
  <si>
    <t>OSCAR LUIS VILLALOBOS VARGAS</t>
  </si>
  <si>
    <t>FRENTE A LA PLAZA DE DEPORTE</t>
  </si>
  <si>
    <t>KATTIA HERNANDEZ VIALES</t>
  </si>
  <si>
    <t>RANDY LOPEZ LOPEZ</t>
  </si>
  <si>
    <t>MARITZA GISELLA SEGURA ZUÑIGA</t>
  </si>
  <si>
    <t>esc.omardengoguerrero@mep.go.cr</t>
  </si>
  <si>
    <t>300 OESTE DE LA IGLESIA CATOLICA</t>
  </si>
  <si>
    <t>YEIMY SOTO BRICEÑO</t>
  </si>
  <si>
    <t>NATALIA QUESADA ESPINOZA</t>
  </si>
  <si>
    <t>DEL EDIFICIO ROSALIA PALACIOS 200 M AL OESTE</t>
  </si>
  <si>
    <t>MERCEDES ESPINOZA PORRAS</t>
  </si>
  <si>
    <t>100 M AL NORTE DE APENPUN</t>
  </si>
  <si>
    <t>200 M OESTE DEL PARQUE DE JICARAL</t>
  </si>
  <si>
    <t>JHON VALERIO PORTUGUEZ</t>
  </si>
  <si>
    <t>200 M AL SUR DEL BANCO NACIONAL DE COSTA RICA</t>
  </si>
  <si>
    <t>IRENE ROMAN MENDEZ</t>
  </si>
  <si>
    <t>150 NOROESTE ANTIGUO COMISARIATO YEYO</t>
  </si>
  <si>
    <t>KEILYN PICADO CHAVES</t>
  </si>
  <si>
    <t>KATIA CEDEÑO CHAVARRIA</t>
  </si>
  <si>
    <t>GOLFITO KM 1 DIAGONAL RESTAURANTE EL SAMOA</t>
  </si>
  <si>
    <t>FRENTE A LAS OFICINAS DEL ICE EN SAN VITO</t>
  </si>
  <si>
    <t>850 M SURESTE DE SERVICENTRO COOPE SABALITO</t>
  </si>
  <si>
    <t>200 M OESTE DEL TALLER POLACO</t>
  </si>
  <si>
    <t>FRENTE A LA IGLESIA CATOLICA, EN CANOAS</t>
  </si>
  <si>
    <t>COSTADO ESTE DEL PARQUE</t>
  </si>
  <si>
    <t>esc.generaltomasguardia@mep.go.cr</t>
  </si>
  <si>
    <t>FRENTE AL EBAIS CRISTOBAL COLON</t>
  </si>
  <si>
    <t>DEL CEMENTERIO MUNICIPAL 550 M SUR</t>
  </si>
  <si>
    <t>25 M AL OESTE DEL SALON COMUNAL</t>
  </si>
  <si>
    <t>200 M NORTE Y 25 M OESTE BANCO NACIONAL C.R</t>
  </si>
  <si>
    <t>YESENIA JIMENEZ VILLEGAS</t>
  </si>
  <si>
    <t>150 M NORESTE DEL COMISARIATO LA PAZ</t>
  </si>
  <si>
    <t>IGNOLIO NERCIS SANCHEZ</t>
  </si>
  <si>
    <t>EVELYN CARVAJAL CASCANTE</t>
  </si>
  <si>
    <t>100 M NORTE ESTACION DEL FERROCARRIL</t>
  </si>
  <si>
    <t>FRENTE A HOSPITAL DE GUAPILES</t>
  </si>
  <si>
    <t>COSTADO OESTE DEL PARQUE JIMENEZ</t>
  </si>
  <si>
    <t>LILIANA ORDOÑEZ ANGULO</t>
  </si>
  <si>
    <t>CONTIGUO ENTRADA INCOPESCA</t>
  </si>
  <si>
    <t>FRENTE A PLAZA DE DEPORTES, LA RITA</t>
  </si>
  <si>
    <t>HUGO LOPEZ TREJOS</t>
  </si>
  <si>
    <t>FRENTE AL LICEO EXPERIMENTAL BILINGÜE</t>
  </si>
  <si>
    <t>ROLANDO VARGAS FERNANDEZ</t>
  </si>
  <si>
    <t>JOHAN MANUEL MORA MUÑOZ</t>
  </si>
  <si>
    <t>75 M NORESTE DE LA SUBDELEGACION DE POLICIA</t>
  </si>
  <si>
    <t>LUIS ALFREDO MENDOZA MENDOZA</t>
  </si>
  <si>
    <t>EVELYN ALVAREZ CARRANZA</t>
  </si>
  <si>
    <t>SILVIA LEDEZMA MORERA</t>
  </si>
  <si>
    <t>PERSI BRAVO SOLANO</t>
  </si>
  <si>
    <t>600 SUR DE PASOCA VILLAS DE AYARCO</t>
  </si>
  <si>
    <t>OSWALDO GOMEZ PEREZ</t>
  </si>
  <si>
    <t>250 M NORTE DEL PUENTE SOBRE EL RIO PACUARE</t>
  </si>
  <si>
    <t>NELLY EDITH MEZA MADRIGAL</t>
  </si>
  <si>
    <t>ANA ISABEL BENAVIDES HERNANDEZ</t>
  </si>
  <si>
    <t>MARTHA VILLALOBOS HERNANDEZ</t>
  </si>
  <si>
    <t>600 ESTE DEL CRUCE DE BUENA VISTA</t>
  </si>
  <si>
    <t>FRENTE AL TEMPLO CATOLICO SAN LORENZO</t>
  </si>
  <si>
    <t>MARCELLY ALVARADO CHAVES</t>
  </si>
  <si>
    <t>MIRNA OSORNO CAMACHO</t>
  </si>
  <si>
    <t>FRENTE AL TEMPLO CATOLICO DE LINDA VISTA</t>
  </si>
  <si>
    <t>LILLEANA JIMENEZ VARGAS</t>
  </si>
  <si>
    <t>FRENTE A PLAZA DE DEPORTES DE FINCA MARITIMA</t>
  </si>
  <si>
    <t>MARIA FELICIA GODINEZ PRADO</t>
  </si>
  <si>
    <t>FRENTE A ALMACEN SAN MARTIN</t>
  </si>
  <si>
    <t>JOSE ROBERTO MONTIEL QUINTERO</t>
  </si>
  <si>
    <t>CONTIGUO AL SALON COMUNAL DE CONCEPCION</t>
  </si>
  <si>
    <t>DANIEL ESPINOZA VALVERDE</t>
  </si>
  <si>
    <t>MARITZA TORRES SERRANO</t>
  </si>
  <si>
    <t>ANTIGUA ENTRADA A COSTA FLORES</t>
  </si>
  <si>
    <t>DIAGONAL A PLAZA DE FUTBOL SAN RAFAEL</t>
  </si>
  <si>
    <t>SILVIA SALAZAR ESPINOZA</t>
  </si>
  <si>
    <t>SUSANA PORRAS MEJIAS</t>
  </si>
  <si>
    <t>100 OESTE DE LA PULPERIA LA SHELL</t>
  </si>
  <si>
    <t>200 NORTE DEL EJERCITO DE SALVACION</t>
  </si>
  <si>
    <t>JAVIER CHAVES BUSTOS</t>
  </si>
  <si>
    <t>200 M SUR DEL EBAIS DE JARDIN</t>
  </si>
  <si>
    <t>YARLENE LEITON FUENTES</t>
  </si>
  <si>
    <t>FRENTE AL RANCHO CABEMAT</t>
  </si>
  <si>
    <t>SANDRA MORA MORA</t>
  </si>
  <si>
    <t>200 M AL SUR DEL PARQUE CIUDADELA CALDERON</t>
  </si>
  <si>
    <t>LIDIETTE BECKFORD WHITE</t>
  </si>
  <si>
    <t>200 M NORTE DEL RESTAURANTE TORRE ALBA</t>
  </si>
  <si>
    <t>100 M NORESTE DE LA ESQUINA DE LA PLAZA LOCAL</t>
  </si>
  <si>
    <t>5 KM ESTE DE SAN ISIDRO CENTRO</t>
  </si>
  <si>
    <t>ROSA ELENA SOTO AGÜERO</t>
  </si>
  <si>
    <t>ALEJANDRO MARCHENA MUÑIZ</t>
  </si>
  <si>
    <t>DIAGONAL A TIENDA 3 B</t>
  </si>
  <si>
    <t>FRENTE A LA IGLESIA ASAMBLEAS DE DIOS</t>
  </si>
  <si>
    <t>FLORIBETH MIRANDA ALFARO</t>
  </si>
  <si>
    <t>DETRAS DE LA EMPACADORA DE LA FINCA FORMOSA</t>
  </si>
  <si>
    <t>LLANO BONITO, FRENTE A PLAZA DE FUTBOL</t>
  </si>
  <si>
    <t>MARICELA SOLANO ALVAREZ</t>
  </si>
  <si>
    <t>LA MONA KM 12, COSTADO ESTE DEL ESTADIO LOCAL</t>
  </si>
  <si>
    <t>FRENTE CUADRANTE FINCA DUACARI 5</t>
  </si>
  <si>
    <t>SYLDII SANCHEZ VALERIN</t>
  </si>
  <si>
    <t>125 M ESTE DEL BAR LOS CHICOS</t>
  </si>
  <si>
    <t>100 SUR Y 50 ESTE DE LA PLAZA DE DEPORTES</t>
  </si>
  <si>
    <t>100 ESTE DE LA FERRETERIA RYR PREMIUM</t>
  </si>
  <si>
    <t>200 NORTE DE LA IGLESIA CATOLICA</t>
  </si>
  <si>
    <t>MAYNOR RODRIGUEZ ACUÑA</t>
  </si>
  <si>
    <t>ANA LUISA CERDAS BRENES</t>
  </si>
  <si>
    <t>FRENTE AL TEMPLO CATOLICO DE QUEBRADA GANADO</t>
  </si>
  <si>
    <t>200 M AL NORTE DE IGLESIA SAN LUIS GONZAGA</t>
  </si>
  <si>
    <t>50 M NOROESTE DE LA ENTRADA CALLE PEREZ</t>
  </si>
  <si>
    <t>500 M AL ESTE DEL TEMPLO CATOLICO</t>
  </si>
  <si>
    <t>XENIA MARIA LOBO SANDI</t>
  </si>
  <si>
    <t>JENSEE MURRAY JIMENEZ</t>
  </si>
  <si>
    <t>WILFORD RAFAEL ROSES FUENTES</t>
  </si>
  <si>
    <t>MICHAEL IVANNIA SEGURA MONGE</t>
  </si>
  <si>
    <t>YORLENI MIRANDA SOLANO</t>
  </si>
  <si>
    <t>50 M SUROESTE DE LA PLAZA DE DEPORTES</t>
  </si>
  <si>
    <t>INDIANA MORALES CHAVARRIA</t>
  </si>
  <si>
    <t>SIRIA ARBIZU RAMIREZ</t>
  </si>
  <si>
    <t>IRENE CASCANTE MORALES</t>
  </si>
  <si>
    <t>FRENTE AL MINISUPER LEPANTO</t>
  </si>
  <si>
    <t>IRENE MORALES CONSOLI</t>
  </si>
  <si>
    <t>MARICELA LUNA TORTOS</t>
  </si>
  <si>
    <t>GLENDA URBINA GONZALES</t>
  </si>
  <si>
    <t>100 M ESTE DE LA IGLESIA CATOLICA LA ALEGRIA</t>
  </si>
  <si>
    <t>50 M SUR DE ABASTECEDOR LAS INDIANAS</t>
  </si>
  <si>
    <t>JAVIER BRENES BRENES</t>
  </si>
  <si>
    <t>600 M NORTE DE LA IGLESIA CATOLICA, CULTIVEZ</t>
  </si>
  <si>
    <t>esc.juanmansoestevez@mep.go.cr</t>
  </si>
  <si>
    <t>ZEYDI CORONADO RODRIGUEZ</t>
  </si>
  <si>
    <t>150 M ESTE DEL RANCHITO</t>
  </si>
  <si>
    <t>ENEIDA DOLORES MEDRANO QUIROZ</t>
  </si>
  <si>
    <t>KARLA CASTRO RODRIGUEZ</t>
  </si>
  <si>
    <t>esc.blasmontesleal@mep.go.cr</t>
  </si>
  <si>
    <t>XINIA ZUÑIGA GUTIERREZ</t>
  </si>
  <si>
    <t>MONTE ROMO DE HOJANCHA, FRENTE AL PARQUE</t>
  </si>
  <si>
    <t>FRENTE LA PLAZA DE DEPORTES</t>
  </si>
  <si>
    <t>SIUYEN GABRIELA BRENES AGUIRRE</t>
  </si>
  <si>
    <t>LUIS OLDEMAR MARTINEZ VEGA</t>
  </si>
  <si>
    <t>BERNIN NOVOA NUÑEZ</t>
  </si>
  <si>
    <t>75 M NOROESTE CRUCE EL SAUCE</t>
  </si>
  <si>
    <t>COSTADO NORTE TEMPLO CATOLICO</t>
  </si>
  <si>
    <t>600 M NORESTE DE LA ESCUELA LABORATORIO</t>
  </si>
  <si>
    <t>600 M OESTE DE LA MUEBLERIA LA CIMA</t>
  </si>
  <si>
    <t>50 M NORTE DE LA ENTRADA A CHAPARRAL ABAJO</t>
  </si>
  <si>
    <t>1 KM NORTE DE LA IGLESIA CATOLICA</t>
  </si>
  <si>
    <t>400 M NORTE Y 250 M OESTE DEL POLIDEPORTIVO</t>
  </si>
  <si>
    <t>COSTADO NOROESTE DE LA PLAZA DE FUTBOL</t>
  </si>
  <si>
    <t>100 M NORTE DE IGLESIA CATOLICA DE LOURDES</t>
  </si>
  <si>
    <t>500 M SUR DEL TEMPLO CATOLICO DE SAN ROQUE</t>
  </si>
  <si>
    <t>VANESSA ROJAS BARQUERO</t>
  </si>
  <si>
    <t>50 M NORTE DE LA IGLESIA CATOLICA LA PALMITA</t>
  </si>
  <si>
    <t>XIANY ROSALES ROSALES</t>
  </si>
  <si>
    <t>2 KM NORTE ENTRADA AL GUABO</t>
  </si>
  <si>
    <t>7 KM NORTE DE SAN VITO</t>
  </si>
  <si>
    <t>2 KM AL ESTE DE SAN VITO</t>
  </si>
  <si>
    <t>CONTIGUO PLAZA SAN BOSCO</t>
  </si>
  <si>
    <t>FRENTE AL TEMPLO CATOLICO-FLORA PERDIZ</t>
  </si>
  <si>
    <t>COSTADO DE LA PLAZA DEPORTES DEL ROTULO</t>
  </si>
  <si>
    <t>FRENTE A LA PLAZA DE DEPORTES EL HOGAR</t>
  </si>
  <si>
    <t>200 M SUR DE LA GUARDIA RURAL</t>
  </si>
  <si>
    <t>CARLOS JUAREZ SANABRIA</t>
  </si>
  <si>
    <t>LAUREL, FINCA TAMARINDO</t>
  </si>
  <si>
    <t>FLORY OBANDO CUBILLO</t>
  </si>
  <si>
    <t>GUISELLE YESENIA ALVARADO F</t>
  </si>
  <si>
    <t>CAROL RODRIGUEZ ROJAS</t>
  </si>
  <si>
    <t>ROXANA RODRIGUEZ ARAGONES</t>
  </si>
  <si>
    <t>YENDRY VARGAS TREJOS</t>
  </si>
  <si>
    <t>KRISTIAN REYES WEIN</t>
  </si>
  <si>
    <t>500 M OESTE DE LA PLAZA DE DEPORTES</t>
  </si>
  <si>
    <t>50 M AL NORTE DE LA IGLESIA ADVENTISTA</t>
  </si>
  <si>
    <t>300 M AL ESTE DE LA IGLESIA EVANGELICA</t>
  </si>
  <si>
    <t>esc.siquirritos@mep.go.cr</t>
  </si>
  <si>
    <t>300 M NORTE DE ENTRADA PRINCIPAL, GERMANIA 1</t>
  </si>
  <si>
    <t>50 M ESTE DEL PUESTO DE LA FUERZA PUBLICA</t>
  </si>
  <si>
    <t>ALBER CONTRERAS LEIVA</t>
  </si>
  <si>
    <t>150 M ESTE DEL EBAIS GERMANIA, SIQUIRRES</t>
  </si>
  <si>
    <t>200 M ESTE LINEA FERREA</t>
  </si>
  <si>
    <t>ILEANA GONZALEZ DUARTE</t>
  </si>
  <si>
    <t>DE LA TERMINAL BUSES 100 NORTE Y 250 ESTE</t>
  </si>
  <si>
    <t>400 M SUROESTE DEL SUPERMERCADO GLOBAL</t>
  </si>
  <si>
    <t>50 M NOROESTE DE LA PLAZA DE FUTBOL</t>
  </si>
  <si>
    <t>100 NORTE DEL CEMENTERIO DE COOPEVEGA</t>
  </si>
  <si>
    <t>AMILKA CHAVES MORA</t>
  </si>
  <si>
    <t>ADRIANA MARIA MIRANDA CARDENAS</t>
  </si>
  <si>
    <t>CARLOS ZUÑIGA MONTERO</t>
  </si>
  <si>
    <t>JUAN DIEGO ARROYO ZUÑIGA</t>
  </si>
  <si>
    <t>IGNACIO MONTOYA SOLANO</t>
  </si>
  <si>
    <t>RODNEY GODINEZ ROJAS</t>
  </si>
  <si>
    <t>NORMAN NARANJO MONGE</t>
  </si>
  <si>
    <t>1 KM AL SURESTE DEL RESTAURANTE EL QUIJONGO</t>
  </si>
  <si>
    <t>esc.elempalme@mep.go.cr</t>
  </si>
  <si>
    <t>GERARDINA PANIAGUA MONTERO</t>
  </si>
  <si>
    <t>JOSE ALBERTO UGALDE UGALDE</t>
  </si>
  <si>
    <t>CHRISTIAN MONTERO AGÜERO</t>
  </si>
  <si>
    <t>HAYSA CHAVES GONZALEZ</t>
  </si>
  <si>
    <t>MARIANELA SALAS SALAZAR</t>
  </si>
  <si>
    <t>5 KM DE LA ENTRADA DE SAN FRANCISCO</t>
  </si>
  <si>
    <t>100 ESTE DE LA IGLESIA CATOLICA</t>
  </si>
  <si>
    <t>ANA LUCRECIA RODRIGUEZ ROJAS</t>
  </si>
  <si>
    <t>100 ESTE DEL CEMENTERIO DE CERVANTES</t>
  </si>
  <si>
    <t>JOSE PABLO JIMENEZ BRENES</t>
  </si>
  <si>
    <t>4 KM AL SURESTE HOSPITAL CIUDAD NEILY</t>
  </si>
  <si>
    <t>ANEL SUSANA CASTRO ROSALES</t>
  </si>
  <si>
    <t>50 M ESTE EBAIS ISLA VENADO</t>
  </si>
  <si>
    <t>MARCELA MAIRENA VARGAS</t>
  </si>
  <si>
    <t>HERLIN VINDAS LOPEZ</t>
  </si>
  <si>
    <t>CENTRO COPEY DE DOTA</t>
  </si>
  <si>
    <t>50 ESTE DEL TEMPLO CATOLICO DE SAN CARLOS</t>
  </si>
  <si>
    <t>100 AL SUR TEMPLO CATOLICO</t>
  </si>
  <si>
    <t>KM 57 CARRETERA INTERAMERICANA SUR</t>
  </si>
  <si>
    <t>LEIDY PEREZ MENDEZ</t>
  </si>
  <si>
    <t>ALBA CAMPOS ESQUIVEL</t>
  </si>
  <si>
    <t>CONTIGUO A LA IGLESIA CATOLICA PERALTA</t>
  </si>
  <si>
    <t>GLADIS SANDERS LOZA PAEZ</t>
  </si>
  <si>
    <t>esc.lindavistadeacosta@mep.go.cr</t>
  </si>
  <si>
    <t>LILIAN GARCIA SEGURA</t>
  </si>
  <si>
    <t>3 KM NOROESTE DEL TEMPLO DE SANTA CRUZ</t>
  </si>
  <si>
    <t>MA EUGENIA FERNANDEZ FERNANDEZ</t>
  </si>
  <si>
    <t>150 NORTE DE PULPERIA LA GUARIA</t>
  </si>
  <si>
    <t>300 M OESTE ENTRADA EL BARON</t>
  </si>
  <si>
    <t>HENRY VALERIO RAMIREZ</t>
  </si>
  <si>
    <t>MARISOL CRUZ CARAZO</t>
  </si>
  <si>
    <t>GREHYBEIM CHACON RODRIGUEZ</t>
  </si>
  <si>
    <t>NATALIA MARIA MENDEZ ALFARO</t>
  </si>
  <si>
    <t>1 KM AL NORTE DEL CRUCE DE GRECIA</t>
  </si>
  <si>
    <t>100 M AL NORTE DEL GIMNASIO COMUNAL DE ZAPOTE</t>
  </si>
  <si>
    <t>esc.tinamastes@mep.go.cr</t>
  </si>
  <si>
    <t>JACQUELINE VARGAS BOLIVAR</t>
  </si>
  <si>
    <t>ALEJANDRA SALAZAR ARIAS</t>
  </si>
  <si>
    <t>FRENTE A LA PLAZA DE DEPORTES DE TERRABA</t>
  </si>
  <si>
    <t>ARIZONA, QUEBRADA DE VUELTAS</t>
  </si>
  <si>
    <t>PAULA ALEJANDRA VARGAS AGUILAR</t>
  </si>
  <si>
    <t>KATTIA LEITON SOLORZANO</t>
  </si>
  <si>
    <t>9 KM NORTE DE LA CRUZ ROJA DE BAGACES</t>
  </si>
  <si>
    <t>EMMANUEL BARBOZA GONZALES</t>
  </si>
  <si>
    <t>400 M AL ESTE DE ABOPAC, SOBRE RUTA 32</t>
  </si>
  <si>
    <t>2 KM SUR ESTE DE LA ENTRADA DE BANANITO SUR</t>
  </si>
  <si>
    <t>75 M AL SURESTE DE ASOVESTA</t>
  </si>
  <si>
    <t>EL CARMEN, SIQUIRRES 30 KM BARRA PARISMINA</t>
  </si>
  <si>
    <t>DIAGONAL GUARDIA RURAL</t>
  </si>
  <si>
    <t>ARTURO CHAVARRI ARGUEDAS</t>
  </si>
  <si>
    <t>VILMA CECILIA MUÑOZ ALVARADO</t>
  </si>
  <si>
    <t>esc.eljardindepital@mep.go.cr</t>
  </si>
  <si>
    <t>esc.santarosa.santacruz@mep.go.cr</t>
  </si>
  <si>
    <t>1 KM AL NOROESTE DE ASOPRO</t>
  </si>
  <si>
    <t>150 M SUR DE LA MUNICIPALIDAD DE SAN ISIDRO</t>
  </si>
  <si>
    <t>SUSAN GISELLE CHING BARRIOS</t>
  </si>
  <si>
    <t>7 KM AL SUR DE COBANO</t>
  </si>
  <si>
    <t>LAURA VARGAS ROJAS</t>
  </si>
  <si>
    <t>100 M OESTE ENTRADA PRINCIPAL DE BATAAN</t>
  </si>
  <si>
    <t>JUAN CARLOS CALVO SOLIS</t>
  </si>
  <si>
    <t>MARLENI FLORES ARAUZ</t>
  </si>
  <si>
    <t>ANGELA MARIA ZAMORA JIMENEZ</t>
  </si>
  <si>
    <t>esc.laesperanzadegarza@mep.go.cr</t>
  </si>
  <si>
    <t>YORLYN NAVAS MORENO</t>
  </si>
  <si>
    <t>esc.lasvegasdeltortuguero@mep.go.cr</t>
  </si>
  <si>
    <t>DEL PUENTE RIO TORTUGUERO 150 M ESTE</t>
  </si>
  <si>
    <t>ARIANA SOTO PATIÑO</t>
  </si>
  <si>
    <t>BELLA LUZ, LAUREL</t>
  </si>
  <si>
    <t>GERMAN SILVA MIRANDA</t>
  </si>
  <si>
    <t>1 KM AL OESTE Y 300 AL SUR BANCO NACIONAL</t>
  </si>
  <si>
    <t>esc.fincabambito@mep.go.cr</t>
  </si>
  <si>
    <t>1 KM OESTE DE LA ENTRADA FINCA MANGO</t>
  </si>
  <si>
    <t>100 ESTE DE LA CANCHA DE FUTBOL</t>
  </si>
  <si>
    <t>KM 64 DE LA INTERAMERICANA SUR</t>
  </si>
  <si>
    <t>125 ESTE DEL TEMPLO CATOLICO</t>
  </si>
  <si>
    <t>LA ANGOSTURA, 50 OESTE DE LA ERMITA</t>
  </si>
  <si>
    <t>PALMAR SUR, FINCA TRES</t>
  </si>
  <si>
    <t>CAROLINA RAMIREZ SANCHEZ</t>
  </si>
  <si>
    <t>EDITH D. BARRANTES VILLARREAL</t>
  </si>
  <si>
    <t>WENDY BENAVIDES MONTERO</t>
  </si>
  <si>
    <t>MARISOL CAMPOS GALAGARZA</t>
  </si>
  <si>
    <t>DIANA MORA DELGADO</t>
  </si>
  <si>
    <t>MARISOL GAMBOA RODRIGUEZ</t>
  </si>
  <si>
    <t>CECILIA CAICEDO NAVARRO</t>
  </si>
  <si>
    <t>TATIANA GONZALEZ BLANCO</t>
  </si>
  <si>
    <t>200 M SUR IGLESIA CATOLICA, FILA SN RAFAEL</t>
  </si>
  <si>
    <t>iris.guillen.gomez@mep.go.cr</t>
  </si>
  <si>
    <t>FLOR CERDAS MORA</t>
  </si>
  <si>
    <t>MEIBEL ELIZONDO ZUÑIGA</t>
  </si>
  <si>
    <t>LA GARITA CENTRO FRENTE AL SALON COMUNAL</t>
  </si>
  <si>
    <t>50 AL ESTE DE LA IGLESIA</t>
  </si>
  <si>
    <t>JOSE ANTONIO PICADO SERRANO</t>
  </si>
  <si>
    <t>DE LA IGLESIA 100 ESTE Y 100 NORTE</t>
  </si>
  <si>
    <t>1 KM AL SUR DEL CEMENTERIO CACHI</t>
  </si>
  <si>
    <t>CAROLINA MENDEZ PACHECO</t>
  </si>
  <si>
    <t>PATRICIA ROJAS BRENES</t>
  </si>
  <si>
    <t>esc.caragral@mep.go.cr</t>
  </si>
  <si>
    <t>100 SUR DEL TEMPLO CATOLICO</t>
  </si>
  <si>
    <t>PALOMO, SANTA TERESITA, TURRIALBA</t>
  </si>
  <si>
    <t>MARIA YETTI SILES GUEVARA</t>
  </si>
  <si>
    <t>MAUREEN FALLAS ARGUEDAS</t>
  </si>
  <si>
    <t>ANGEL RICARDO MUÑOZ PORRAS</t>
  </si>
  <si>
    <t>YAJAIRA CALDERON UREÑA</t>
  </si>
  <si>
    <t>700 M SURESTE COOPE SANTA LUCIA</t>
  </si>
  <si>
    <t>CRISLY MORALES MENDEZ</t>
  </si>
  <si>
    <t>50 M SURESTE DE LA GASOLINERA, PENSHURT</t>
  </si>
  <si>
    <t>KATIA VANESSA MARIN GUERRERO</t>
  </si>
  <si>
    <t>75 M NORTE DEL EBAIS, SAN RAFAEL</t>
  </si>
  <si>
    <t>FRENTE AL EBAIS DE VALLE DE LAS ROSAS</t>
  </si>
  <si>
    <t>800 M OESTE HACIENDA OJO DE AGUA</t>
  </si>
  <si>
    <t>EL CRUCE LA ALEGRIA CONTIGUO COMERCIAL SMITH</t>
  </si>
  <si>
    <t>MARIA FERNANDA PANIAGUA SALAS</t>
  </si>
  <si>
    <t>MAGALLY PICADO BOLANOS</t>
  </si>
  <si>
    <t>150 M SUROESTE DE LA PLAZA DE DEPORTES</t>
  </si>
  <si>
    <t>CHIRRIPO 300 M FRENTE A PLAZA DE DEPORTES</t>
  </si>
  <si>
    <t>PAULA VINDAS CERDAS</t>
  </si>
  <si>
    <t>esc.jesusrojascruz@mep.go.cr</t>
  </si>
  <si>
    <t>M. CLOTILDE GUTIERREZ CAMPOS</t>
  </si>
  <si>
    <t>CARLOS ROBERTO GARRO FERNANDEZ</t>
  </si>
  <si>
    <t>MAYRA I. ROJAS VELASQUEZ</t>
  </si>
  <si>
    <t>ANA YANCY BOGARIN ARIAS</t>
  </si>
  <si>
    <t>REBECA CHAVES CRUZ</t>
  </si>
  <si>
    <t>6 KM NORESTE DE LA GUARDIA RURAL LA CUESTA</t>
  </si>
  <si>
    <t>WILLIAM FAJARDO FAJARDO</t>
  </si>
  <si>
    <t>FRENTE AL SALON COMUNAL DE SANTA MARIA</t>
  </si>
  <si>
    <t>2 KM NORTE Y 500 M OESTE DEL CENTRO CARIARI</t>
  </si>
  <si>
    <t>MARYLUZ CUBERO UGALDE</t>
  </si>
  <si>
    <t>LUIS JIMENEZ MORA</t>
  </si>
  <si>
    <t>OLENDIA MONTIEL GUTIERREZ</t>
  </si>
  <si>
    <t>DETRAS DE LA IGLESIA CATOLICA SN BERNARDO</t>
  </si>
  <si>
    <t>LILIAN CAMACHO ARTIAGA</t>
  </si>
  <si>
    <t>GRETHEL LOPEZ NUÑEZ</t>
  </si>
  <si>
    <t>JORDAN HERNANDEZ NUÑEZ</t>
  </si>
  <si>
    <t>KATTYA NUÑEZ DURAN</t>
  </si>
  <si>
    <t>JORGE LUIS ZUÑIGA ROJAS</t>
  </si>
  <si>
    <t>50 M NORTE DE LA PLAZA DEPORTES</t>
  </si>
  <si>
    <t>RAFAEL ANGEL QUIROS VILLALOBOS</t>
  </si>
  <si>
    <t>100 M ESTE DE LA OFICINA ADMINISTRATIVA</t>
  </si>
  <si>
    <t>125 M NORTE DE LA PULPERIA LOS GALLOS</t>
  </si>
  <si>
    <t>CARLOS M. RIVERA ESPINOZA</t>
  </si>
  <si>
    <t>DANILO VILLANUEVA VILLALOBOS</t>
  </si>
  <si>
    <t>17 KM AL ESTE DEL CENTRO DE BUENOS AIRES</t>
  </si>
  <si>
    <t>MINOR PORTUGUEZ UREÑA</t>
  </si>
  <si>
    <t>WILSON BLANCO GAMBOA</t>
  </si>
  <si>
    <t>MARIA ARLEY GUIDO RIVAS</t>
  </si>
  <si>
    <t>25 M AL NOROESTE DEL ANTIGUO SALON EL JARDIN</t>
  </si>
  <si>
    <t>MILENA CASTRO MARIN</t>
  </si>
  <si>
    <t>ROY LEANDRO SOLANO</t>
  </si>
  <si>
    <t>MARCO AURELIO SANDOVAL SANCHEZ</t>
  </si>
  <si>
    <t>LOURDES MADRIGAL BARBOZA</t>
  </si>
  <si>
    <t>ERIKA GOMEZ DARKINES</t>
  </si>
  <si>
    <t>LUZ MERY MORA DELGADO</t>
  </si>
  <si>
    <t>CAROL CALVO HERNANDEZ</t>
  </si>
  <si>
    <t>INGRID CHARPENTIER GUERRERO</t>
  </si>
  <si>
    <t>DINER ROBERTO PORRAS ALPIZAR</t>
  </si>
  <si>
    <t>GUISELLE MORA MORA</t>
  </si>
  <si>
    <t>GABRIELA OBANDO ZUÑIGA</t>
  </si>
  <si>
    <t>esc.varadelroble@mep.go.cr</t>
  </si>
  <si>
    <t>3 KM NORESTE DE VARA BLANCA</t>
  </si>
  <si>
    <t>CARLOS RAUL BOGANTES GUTIERREZ</t>
  </si>
  <si>
    <t>esc.sanantonioyolillal@mep.go.cr</t>
  </si>
  <si>
    <t>FRENTE AL TEMPLO CATOLICO, LA CONCEPCION</t>
  </si>
  <si>
    <t>COSTADO OESTE DE LA IGLESIA CATOLICA EL JAUUR</t>
  </si>
  <si>
    <t>ZURLELLY ALVAREZ GOMEZ</t>
  </si>
  <si>
    <t>3 KM AL SUR DEL BANCO NACIONAL DE JICARAL</t>
  </si>
  <si>
    <t>DINEY NUÑEZ FERNANDEZ</t>
  </si>
  <si>
    <t>MIRNA WRIGHT WILSON</t>
  </si>
  <si>
    <t>DE LA ESCUELA DE VESTA 20 KM AL OESTE</t>
  </si>
  <si>
    <t>JUAN UREÑA MORALES</t>
  </si>
  <si>
    <t>IDALIA MARIA MORA ALVARADO</t>
  </si>
  <si>
    <t>EL CEIBO CONTIGUO A LA PLAZA</t>
  </si>
  <si>
    <t>HENRY RETANA MORA</t>
  </si>
  <si>
    <t>IVONNE ANGULO DELGADILLO</t>
  </si>
  <si>
    <t>MELANIA OVARES RUIZ</t>
  </si>
  <si>
    <t>50 ESTE Y 250 NORTE DEL PUENTE PORTALON</t>
  </si>
  <si>
    <t>50 ESTE DEL TEMPLO CATOLICO</t>
  </si>
  <si>
    <t>100 M AL NORTE DE LA IGLESIA CATOLICA</t>
  </si>
  <si>
    <t>YENITZA MARIA HERNANDEZ CUBERO</t>
  </si>
  <si>
    <t>EDUARDO SANCHEZ SEGURA</t>
  </si>
  <si>
    <t>ELSIE ESPINOZA MATARRITA</t>
  </si>
  <si>
    <t>esc.laiguanita@mep.go.cr</t>
  </si>
  <si>
    <t>ANTONIETA ESQUIVEL GARITA</t>
  </si>
  <si>
    <t>CRISTHIAN DIAZ ESPINOZA</t>
  </si>
  <si>
    <t>2 KM SUROESTE PULPERIA CHAVEG</t>
  </si>
  <si>
    <t>3 KM DE LA CARRETERA INTERAMERICANA</t>
  </si>
  <si>
    <t>12 1/2 KM OESTE DEL COLEGIO UMBERTO MELLONI</t>
  </si>
  <si>
    <t>JAVIER ORTEGA CARRERA</t>
  </si>
  <si>
    <t>8 KM AL OESTE DEL PLANTEL DEL MOPT, SABALITO</t>
  </si>
  <si>
    <t>800 M SUR SUBASTA GANADERA, SANTA CECILIA</t>
  </si>
  <si>
    <t>WENDY ARAYA SANCHEZ</t>
  </si>
  <si>
    <t>JESENIA MORA MORA</t>
  </si>
  <si>
    <t>ISRAEL ANDRES NUÑEZ REY</t>
  </si>
  <si>
    <t>WALTER GOMEZ MORENO</t>
  </si>
  <si>
    <t>50 M SUR DE LA IGLESIA CATOLICA, LOS ROBLES</t>
  </si>
  <si>
    <t>400 M NOROESTE DEL ESTADIO DE NARANJO</t>
  </si>
  <si>
    <t>OTILIA PEREZ JIMENEZ</t>
  </si>
  <si>
    <t>DIANA CAROLINA AVENDAÑO SOTELA</t>
  </si>
  <si>
    <t>DE LA ENTRADA AL SOCORRO 5 KM AL SUR OESTE</t>
  </si>
  <si>
    <t>PATRICIA COTO SAENZ</t>
  </si>
  <si>
    <t>100 ESTE DE LA IGLESIA CATOLICA DE PALMITAL</t>
  </si>
  <si>
    <t>2 KM AL NORESTE DE LA IGLESIA DE PALOMO</t>
  </si>
  <si>
    <t>EMILY ROWE CERVANTES</t>
  </si>
  <si>
    <t>JOSELINE DELGADO BARQUERO</t>
  </si>
  <si>
    <t>esc.sardinal@mep.go.cr</t>
  </si>
  <si>
    <t>LAURA ALVARADO AGUILAR</t>
  </si>
  <si>
    <t>800 M AL SUR DE LA ESTRADA DE LINDA VISTA</t>
  </si>
  <si>
    <t>ZEYLA MARIA ZUÑIGA JIMENEZ</t>
  </si>
  <si>
    <t>EYLEEN ARIAS GARCIA</t>
  </si>
  <si>
    <t>ELENA MARIA BERMUDEZ VARGAS</t>
  </si>
  <si>
    <t>2 KM NORTE FINCA LONDRES</t>
  </si>
  <si>
    <t>JOYCE OBANDO SEQUEIRA</t>
  </si>
  <si>
    <t>100 M NORTE DEL RESTAURANTE LEDA</t>
  </si>
  <si>
    <t>LORENA MORALES JIMENEZ</t>
  </si>
  <si>
    <t>ELIETH OBANDO OSES</t>
  </si>
  <si>
    <t>EDUARDO BERMUDEZ MANZANARES</t>
  </si>
  <si>
    <t>OLDEMAR ORTIZ MORALES</t>
  </si>
  <si>
    <t>15 KM AL ESTE DEL CENTRO DE BUENOS AIRES</t>
  </si>
  <si>
    <t>CONTIGUO A LA BIMBO</t>
  </si>
  <si>
    <t>MAUREEN VINDAS CHINCHILLA</t>
  </si>
  <si>
    <t>9 KM AL SUROESTE DEL PUENTE DE VESTA</t>
  </si>
  <si>
    <t>200 M AL ESTE DEL ANTIGUO SALON COMUNAL</t>
  </si>
  <si>
    <t>ARLIN CHINCHILLA MORA</t>
  </si>
  <si>
    <t>500 M ESTE DE LA PLAZA DE DEPORTES, COLORADO</t>
  </si>
  <si>
    <t>LISAU SOTO ARAYA</t>
  </si>
  <si>
    <t>REYNA PATRICIA PONCE GONZALEZ</t>
  </si>
  <si>
    <t>7 KM NOROESTE DE LA ESCUELA SONZAPOTE</t>
  </si>
  <si>
    <t>MARYUN ASTRID RUIZ BRICEÑO</t>
  </si>
  <si>
    <t>100 M AL NOROESTE DE LA ENTRADA EL EMPALME</t>
  </si>
  <si>
    <t>LILIANA FALLAS CALDERON</t>
  </si>
  <si>
    <t>JUAN CARLOS MUÑOZ DELGADO</t>
  </si>
  <si>
    <t>LIZZETH GEANNINA SALAS HIDALGO</t>
  </si>
  <si>
    <t>ALEXANDER CARVAJAL ROMERO</t>
  </si>
  <si>
    <t>ROSANY VALVERDE MORALES</t>
  </si>
  <si>
    <t>3 KM NORESTE DE LA ESCUELA SAN RAFAEL</t>
  </si>
  <si>
    <t>LAURA PATRICIA DIAZ TREJOS</t>
  </si>
  <si>
    <t>LUIS YANAN COREA TORRES</t>
  </si>
  <si>
    <t>LILLIAM MCLEAN GAMBOA</t>
  </si>
  <si>
    <t>esc.ciudadelaflores@mep.go.cr</t>
  </si>
  <si>
    <t>IMPERIO DE SIQUIRRES</t>
  </si>
  <si>
    <t>100 M ESTE DEL ABASTECEDOR PATIÑO</t>
  </si>
  <si>
    <t>1 KM AL ESTE DE LA GASOLINERA DELTA</t>
  </si>
  <si>
    <t>IDALIE DURAN CORRALES</t>
  </si>
  <si>
    <t>JAZMIN ALEJANDRA SOLANO PRENDA</t>
  </si>
  <si>
    <t>PLAYA HERMOSA, CONTIGUO A LA PLAZA DE FUTBOL</t>
  </si>
  <si>
    <t>25 OESTE DEL TEMPLO CATOLICO</t>
  </si>
  <si>
    <t>ALEJANDRA MUÑOZ SIBAJA</t>
  </si>
  <si>
    <t>kattya.campos.orozco@mep.go.cr</t>
  </si>
  <si>
    <t>200 M AL SUR DEL HOTEL ROCA VERDE</t>
  </si>
  <si>
    <t>JOHANA ARIAS MORALES</t>
  </si>
  <si>
    <t>100 M AL OESTE DE LA PULPERIA LOS ALMENDROS</t>
  </si>
  <si>
    <t>NAYIVA AGUILAR MONTERO</t>
  </si>
  <si>
    <t>BARRIO LAS PALMITAS</t>
  </si>
  <si>
    <t>150 M OESTE DEL ABASTECEDOR MERENDINA</t>
  </si>
  <si>
    <t>4 KM AL SUR DE PUNTA ZANCUDO</t>
  </si>
  <si>
    <t>ANGIE MELISSA GUTIERREZ PEÑA</t>
  </si>
  <si>
    <t>13 KM NOROESTE DEL COLEGIO UMBERTO MELLONI</t>
  </si>
  <si>
    <t>NATAN MORALES ALVAREZ</t>
  </si>
  <si>
    <t>KM 14, CARRETERA A PUNTA ZANCUDO</t>
  </si>
  <si>
    <t>WILMAR GERARDO OBANDO MENDOZA</t>
  </si>
  <si>
    <t>DAYANNA MARIA ESPINOZA LEDEZMA</t>
  </si>
  <si>
    <t>MONICA PIZARRO RUIZ</t>
  </si>
  <si>
    <t>250 M AL NOROESTE DEL PUENTE LA CONTE</t>
  </si>
  <si>
    <t>LESLIE MARIEL BUSTOS GUTIERREZ</t>
  </si>
  <si>
    <t>IRENE ANGULO PORRAS</t>
  </si>
  <si>
    <t>700 NORTE DEL SALON COMUNAL</t>
  </si>
  <si>
    <t>MARIA ELENA MONTERO GOMEZ</t>
  </si>
  <si>
    <t>6 KM AL NORTE DE SAN VITO</t>
  </si>
  <si>
    <t>KATERIN DELGADO JIMENEZ</t>
  </si>
  <si>
    <t>DEL MOPT SABALITO, 5 KM AL OESTE</t>
  </si>
  <si>
    <t>500 M OESTE DE LA CARRETERA PRINCIPAL</t>
  </si>
  <si>
    <t>2 KM OESTE DE CAMPO TRES</t>
  </si>
  <si>
    <t>ANALIETH OBANDO LAWSON</t>
  </si>
  <si>
    <t>LOURDES MENDEZ FERNANDEZ</t>
  </si>
  <si>
    <t>LEDA VILLEDA GONZALEZ</t>
  </si>
  <si>
    <t>5 KM SUR DE LA ESCUELA LIDER DE COMTE</t>
  </si>
  <si>
    <t>200 M ESTE DEL SALON COMUNAL</t>
  </si>
  <si>
    <t>100 M ESTE DEL TEMPLO CATOLICO</t>
  </si>
  <si>
    <t>ARIEL DAVID GOMEZ CHAVARRIA</t>
  </si>
  <si>
    <t>SILVIA MARIA PEREZ TORRES</t>
  </si>
  <si>
    <t>50 ESTE DE LA ERMITA CATOLICA</t>
  </si>
  <si>
    <t>50 M OESTE DE LICEO RURAL PARAISO, CHANGUENA</t>
  </si>
  <si>
    <t>DE SABANILLA 8 KM AL SURESTE</t>
  </si>
  <si>
    <t>3 KM AL SUR OESTE DE LA UNION DE LIMONCITO</t>
  </si>
  <si>
    <t>FRENTE A LA PLAZA DE FUTBOL DE KM 25 LAUREL</t>
  </si>
  <si>
    <t>ANA YENDRY ROJAS SOTO</t>
  </si>
  <si>
    <t>4 KM NORTE DE LA ENTRADA CALLE 3 GUACIMO LIMO</t>
  </si>
  <si>
    <t>12 KM AL NORTE DE LA CUIDAD DE GUAPILES</t>
  </si>
  <si>
    <t>ULISES IGNACIO ABARCA ORTIZ</t>
  </si>
  <si>
    <t>AMELIA FIGUEROA ZUÑIGA</t>
  </si>
  <si>
    <t>RESERVA INDIGENA CHIRRIPO, ROCA QUEMADA</t>
  </si>
  <si>
    <t>4 KM AL OESTE DEL CENTRO DE ACOSTA</t>
  </si>
  <si>
    <t>200 M SURESTE DE LA PLAZA DE DEPORTES</t>
  </si>
  <si>
    <t>ADRIANA MENESES ESCOBAR</t>
  </si>
  <si>
    <t>esc.sanrafaeldeirazu@mep.go.cr</t>
  </si>
  <si>
    <t>ANA LUCIA ZAMORA GUERRERO</t>
  </si>
  <si>
    <t>RODRIGO ANCHIA CAMPOS</t>
  </si>
  <si>
    <t>ROY NOEL RODRIGUEZ NARANJO</t>
  </si>
  <si>
    <t>ANA YIXANA OBANDO RODRIGUEZ</t>
  </si>
  <si>
    <t>GRETTEL YADIRA CARRILLO CASTRO</t>
  </si>
  <si>
    <t>GABRIELA CARVAJAL CHAVES</t>
  </si>
  <si>
    <t>HECTOR HERNANDEZ BOLIVAR</t>
  </si>
  <si>
    <t>SAN BOX DE APPTA, 200 M AL SUR</t>
  </si>
  <si>
    <t>100 M AL OESTE DE LA PLAZA DE DEPORTES</t>
  </si>
  <si>
    <t>KEIVIN MORALES MORALES</t>
  </si>
  <si>
    <t>COSTADO ESTE, PLAZA DE DEPORTES</t>
  </si>
  <si>
    <t>EDGAR GARCIA OCON</t>
  </si>
  <si>
    <t>JEFFRY RICARDO LOPEZ RUIZ</t>
  </si>
  <si>
    <t>ANA YANCY GARRO CECILIANO</t>
  </si>
  <si>
    <t>KRISTEL VARGAS SEGURA</t>
  </si>
  <si>
    <t>LAURA SALAS GUERRERO</t>
  </si>
  <si>
    <t>EDWIN MARCIA TIOLI</t>
  </si>
  <si>
    <t>SILVIA JENNY MORA LEIVA</t>
  </si>
  <si>
    <t>ALICIA ACOSTA FERNANDEZ</t>
  </si>
  <si>
    <t>DENIS JOSE PALMA RODRIGUEZ</t>
  </si>
  <si>
    <t>GREIVIN MENDEZ LOBO</t>
  </si>
  <si>
    <t>esc.naranjal.chires@mep.go.cr</t>
  </si>
  <si>
    <t>SALON COMUNAL</t>
  </si>
  <si>
    <t>LIGIA ELENA CHAVES ROJAS</t>
  </si>
  <si>
    <t>EVELYN GOMEZ GUTIERREZ</t>
  </si>
  <si>
    <t>2 KM DE LA ENTRADA A SAN JUAN</t>
  </si>
  <si>
    <t>FRENTE A LA PLAZA DE FUTBOL DE BAJO COEN</t>
  </si>
  <si>
    <t>7 KM AL OESTE DEL PLAYON DE SURETKA</t>
  </si>
  <si>
    <t>ENRIQUE JACKSON LOPEZ</t>
  </si>
  <si>
    <t>3 KM AL OESTE DEL PLAYON DE SEPECUE</t>
  </si>
  <si>
    <t>5 KM AL OESTE DE AMUBRI-TALAMANCA</t>
  </si>
  <si>
    <t>LEONARDO BADILLA VARGAS</t>
  </si>
  <si>
    <t>600 M NORTE DEL TANQUE AGUA DE LA COLONIA</t>
  </si>
  <si>
    <t>JUANA MARIA FONSECA MONTES</t>
  </si>
  <si>
    <t>PAOLA BROWN FALLAS</t>
  </si>
  <si>
    <t>10 KM NOROESTE DE SHIROLES</t>
  </si>
  <si>
    <t>BOCA UREN, 100 M AL SUR DE IGLESIA CATOLICA</t>
  </si>
  <si>
    <t>COSTADO SUR DE LA PLAZA DE FUTBOL MOJONCITO</t>
  </si>
  <si>
    <t>CARMEN MARIA OVIEDO ZUÑIGA</t>
  </si>
  <si>
    <t>8 KM OESTE DE BRIBRI</t>
  </si>
  <si>
    <t>2 1/2 KM NORTE PUENTE DE RIO CARACOL</t>
  </si>
  <si>
    <t>3 KM AL NORTE DE LA COMUNIDAD DE CORONADO</t>
  </si>
  <si>
    <t>LILLIANA CARRANZA NARANJO</t>
  </si>
  <si>
    <t>3 KM SURESTE DE LA ESCUELA COTO 47</t>
  </si>
  <si>
    <t>YORLENY ANETH RIOS RIOS</t>
  </si>
  <si>
    <t>JOHANNA GRETEL CALDERON CHACON</t>
  </si>
  <si>
    <t>EVELYN NAVARRO JIMENEZ</t>
  </si>
  <si>
    <t>2 KM SURESTE DEL JARDIN BOTANICO, COPAL A.B</t>
  </si>
  <si>
    <t>SARA MARIA RODRIGUEZ GUEVARA</t>
  </si>
  <si>
    <t>LEIDY ESPINOZA VALVERDE</t>
  </si>
  <si>
    <t>SILVIA MARIA ROJAS DELGADO</t>
  </si>
  <si>
    <t>MARIA EUGENIA HERNANDEZ H</t>
  </si>
  <si>
    <t>MARIA MELANIA DIAZ CHAVARRIA</t>
  </si>
  <si>
    <t>JAVIER ENRIQUE GARCIA VALLEJO</t>
  </si>
  <si>
    <t>VIVIANA CHACON PANIAGUA</t>
  </si>
  <si>
    <t>ROGELIO ACUÑA MENA</t>
  </si>
  <si>
    <t>3 KM AL NORTE DE COMUNIDAD LA VIRGEN</t>
  </si>
  <si>
    <t>2 KM AL NOROESTE DEL COLEGIO DE BAGACES</t>
  </si>
  <si>
    <t>100 M ESTE DE LA IGLESIA, EL PROGRESO</t>
  </si>
  <si>
    <t>2 KM OESTE DEL CRUCE DE SAN JUANILLO</t>
  </si>
  <si>
    <t>200 M NORTE 25 OESTE DE LA BOMBA SANTA INES</t>
  </si>
  <si>
    <t>PRISCILLA MORA ALVARADO</t>
  </si>
  <si>
    <t>JESSICA CORTES BOLAÑOS</t>
  </si>
  <si>
    <t>HANNSEL BOZA FERNANDEZ</t>
  </si>
  <si>
    <t>FRENTE A CANCHA DE CEMENTO</t>
  </si>
  <si>
    <t>MARLENE MORA VARGAS</t>
  </si>
  <si>
    <t>MARCOS V. AZOFEIFA ALPIZAR</t>
  </si>
  <si>
    <t>CLAUDIA VILLALOBOS BRICEÑO</t>
  </si>
  <si>
    <t>1 KM NORTE DE ABASTECEDOR BONANZA</t>
  </si>
  <si>
    <t>MARILIANA MATARRITA CESPEDES</t>
  </si>
  <si>
    <t>BAJO LOS INDIOS 600 M SUR DEL TEMPLO CATOLICO</t>
  </si>
  <si>
    <t>KM 20 DE GOLFITO FRENTE A PULPERIA LA GUARIA</t>
  </si>
  <si>
    <t>esc.santaritasardinal@mep.go.cr</t>
  </si>
  <si>
    <t>MASSIEL DE LOS A.CASTRO CAMPOS</t>
  </si>
  <si>
    <t>ULISES ARAGON BALLADARES</t>
  </si>
  <si>
    <t>50 M AL NORTE DE LA IGLESIA</t>
  </si>
  <si>
    <t>MAYLEN VILLALOBOS SEQUEIRA</t>
  </si>
  <si>
    <t>LINA KIMBERLY PEREZ BEITA</t>
  </si>
  <si>
    <t>EDUARDO MONTERO VARGAS</t>
  </si>
  <si>
    <t>JEIMY ORTIZ MAYORGA</t>
  </si>
  <si>
    <t>FRANKLIN PORRAS MEJIA</t>
  </si>
  <si>
    <t>125 SUR DEL EBAIS DE SANTA CRUZ</t>
  </si>
  <si>
    <t>5 KM AL SUR DE LA GASOLINERA SANTA CLARA</t>
  </si>
  <si>
    <t>ARIELA ANDREA ESPINOZA OBANDO</t>
  </si>
  <si>
    <t>CHANGUENA A UN COSTADO DEL SALON COMUNAL</t>
  </si>
  <si>
    <t>ADRIAN NAVARRO DIAZ</t>
  </si>
  <si>
    <t>A 6 HORAS CAMINANDO DE ALTO QUETZAL</t>
  </si>
  <si>
    <t>ENOC PEREZ JARQUIN</t>
  </si>
  <si>
    <t>ELIECER ZAMORA TREMINIO</t>
  </si>
  <si>
    <t>YISLEY CRISTINA ROSALES GODOY</t>
  </si>
  <si>
    <t>10 KM AL OESTE DEL EBAIS</t>
  </si>
  <si>
    <t>EVELYN ALEJANDRA BADILLA MORA</t>
  </si>
  <si>
    <t>ROSAURA PORTUGUEZ SEGURA</t>
  </si>
  <si>
    <t>ANA YANSIE CHAVARRIA ALCOCER</t>
  </si>
  <si>
    <t>ADRIANA LOPEZ CHAVARRIA</t>
  </si>
  <si>
    <t>ANA YOSERY VARGAS VENEGAS</t>
  </si>
  <si>
    <t>DAVID RODRIGUEZ ROJAS</t>
  </si>
  <si>
    <t>LEONARDO CASTILLO VANEGAS</t>
  </si>
  <si>
    <t>ROSSELIN BARAHONA VALVERDE</t>
  </si>
  <si>
    <t>HEYNER ARIAS OQUENDO</t>
  </si>
  <si>
    <t>COSTADO NORTE SALON COMUNAL DE COOPEZAMORA</t>
  </si>
  <si>
    <t>ANIBAL ALONSO ARIAS ELIZONDO</t>
  </si>
  <si>
    <t>CONTIGUO AL TEMPLO CATOLICO DE CHIRES</t>
  </si>
  <si>
    <t>700 M AL OESTE DE LINEA FERREA, DONDONIA 2</t>
  </si>
  <si>
    <t>ILEANA PIROLA AGUILAR</t>
  </si>
  <si>
    <t>MARIA BRILLITH QUESADA GARCIA</t>
  </si>
  <si>
    <t>ANGELA LUCELIA RAMIREZ DUARTE</t>
  </si>
  <si>
    <t>GUISELLE KARINA MATARRITA R</t>
  </si>
  <si>
    <t>guiselle.matarrita.rios@mep.go.cr</t>
  </si>
  <si>
    <t>esc.cuipilapa@mep.go.cr</t>
  </si>
  <si>
    <t>5 KM NORTE ESCUELA KABEBATA EN QUETZAL</t>
  </si>
  <si>
    <t>YANORY GUTIERREZ ROJAS</t>
  </si>
  <si>
    <t>YESENIA RODRIGUEZ ZELEDON</t>
  </si>
  <si>
    <t>CARLOS GARCIA DAVILA</t>
  </si>
  <si>
    <t>9 KM NOROESTE DE BUENOS AIRES</t>
  </si>
  <si>
    <t>ANTONIA DIAZ ACEVEDO</t>
  </si>
  <si>
    <t>YILDREY BOLAÑOS DURAN</t>
  </si>
  <si>
    <t>esc.puntalanza@mep.go.cr</t>
  </si>
  <si>
    <t>12 KM DESPUES DE LA COLONIA PURISCALEÑA</t>
  </si>
  <si>
    <t>MARIA LORENA HERRERA ROJAS</t>
  </si>
  <si>
    <t>COSTADO ESTE DE LA IGLESIA DE SAN MARTIN</t>
  </si>
  <si>
    <t>150 M NOROESTE PUENTE RIO LAGARTO</t>
  </si>
  <si>
    <t>COSTADO ESTE, PLAZA DE DEPORTES, EL TIGRE</t>
  </si>
  <si>
    <t>OLGA VALDIVIA HERNANDEZ</t>
  </si>
  <si>
    <t>DEL BAR HIGUERON 25 M AL OESTE</t>
  </si>
  <si>
    <t>5 KM ESTE DE SAN JOAQUIN</t>
  </si>
  <si>
    <t>FRANCISCO JIMENEZ SALAZAR</t>
  </si>
  <si>
    <t>TERRITORIO INDIGENA TJAI-CABECAR</t>
  </si>
  <si>
    <t>ROCIO DEL CARMEN ARIAS VARGAS</t>
  </si>
  <si>
    <t>MARIA ISABEL CASCANTE VEGA</t>
  </si>
  <si>
    <t>16 KM AL OESTE DE LA LEGUA DE ASERRI</t>
  </si>
  <si>
    <t>SILVIA ACUÑA CHAVARRIA</t>
  </si>
  <si>
    <t>FRANCISCO DURAN QUESADA</t>
  </si>
  <si>
    <t>ALEXANDRA REBECA CERDAS BRISTA</t>
  </si>
  <si>
    <t>LIZBETH QUIROS ALPIZAR</t>
  </si>
  <si>
    <t>FRENTE AL SALON COMUNAL LINDA VISTA</t>
  </si>
  <si>
    <t>KATHERINE ANDREA GARCIA MORA</t>
  </si>
  <si>
    <t>KATHLEEN BENAVIDES ABARCA</t>
  </si>
  <si>
    <t>13 KM AL SUR DEL TEMPLO CATOLICO DE JICARAL</t>
  </si>
  <si>
    <t>JACQUELINE DIAZ ESQUIVEL</t>
  </si>
  <si>
    <t>MARIA CASTRO ALVARADO</t>
  </si>
  <si>
    <t>400 NORTE DE COOPESANTOS</t>
  </si>
  <si>
    <t>MARIA PAULA MORA MORA</t>
  </si>
  <si>
    <t>YORLENY ZARATE GODINEZ</t>
  </si>
  <si>
    <t>6 KM NOROESTE DE LA ESCUELA BARRIO NUEVO</t>
  </si>
  <si>
    <t>CANDY WARREN BORBON</t>
  </si>
  <si>
    <t>KAROL ADRIANA ARAYA BADILLA</t>
  </si>
  <si>
    <t>MAUREEN CHAVES HERRA</t>
  </si>
  <si>
    <t>25 KM ESTE DE LA IGLESIA DE PAVON</t>
  </si>
  <si>
    <t>ANABEL ELIZONDO GONZALEZ</t>
  </si>
  <si>
    <t>ABDEL SELLES LUPARIO</t>
  </si>
  <si>
    <t>esc.swakbli@mep.go.cr</t>
  </si>
  <si>
    <t>ROLANDO ESTEBAN MAYORGA OBANDO</t>
  </si>
  <si>
    <t>MARIA JOSE AZOFEIFA CORDERO</t>
  </si>
  <si>
    <t>SAIDA EDITH ROJAS REYES</t>
  </si>
  <si>
    <t>20 KM NORESTE DE BUENOS AIRES</t>
  </si>
  <si>
    <t>YORLENY LOPEZ LOPEZ</t>
  </si>
  <si>
    <t>JOSE DAVID JIMENEZ MADRIGAL</t>
  </si>
  <si>
    <t>DARLING RODRIGUEZ SOLIS</t>
  </si>
  <si>
    <t>MAGALY ZUÑIGA SANCHEZ</t>
  </si>
  <si>
    <t>YORLENY CEDEÑO NAVARRO</t>
  </si>
  <si>
    <t>GEANINA QUIROS MARTINEZ</t>
  </si>
  <si>
    <t>esc.jaktain@mep.go.cr</t>
  </si>
  <si>
    <t>VICTOR ALFONSO GONZALEZ PEREZ</t>
  </si>
  <si>
    <t>EILYN PANIAGUA VALLADARES</t>
  </si>
  <si>
    <t>JOSE MORALES SANABRIA</t>
  </si>
  <si>
    <t>ANDREA DEYANIRA URBINA ORTEGA</t>
  </si>
  <si>
    <t>VERA ROCIO MORA GRANADOS</t>
  </si>
  <si>
    <t>CARLOS A. GUTIERREZ BERMUDEZ</t>
  </si>
  <si>
    <t>esc.sanmiguel.puriscal@mep.go.cr</t>
  </si>
  <si>
    <t>KENNETH CORTES ESPINOZA</t>
  </si>
  <si>
    <t>MARCOS BALTODANO VALENCIA</t>
  </si>
  <si>
    <t>DE IGLESIA SOLEDAD 50 SUR Y 25 ESTE</t>
  </si>
  <si>
    <t>NATALY ZUÑIGA MORA</t>
  </si>
  <si>
    <t>SONIA MARIA SUAREZ CALDERON</t>
  </si>
  <si>
    <t>esc.altopalmera@mep.go.cr</t>
  </si>
  <si>
    <t>MATEO GUERRA QUINTERO</t>
  </si>
  <si>
    <t>esc.lasrosas@mep.go.cr</t>
  </si>
  <si>
    <t>CINDY SIDEY ORTIZ ORTIZ</t>
  </si>
  <si>
    <t>RANDALL GALLARDO NELSON</t>
  </si>
  <si>
    <t>WENDY GOMEZ CARDENAS</t>
  </si>
  <si>
    <t>JOSE WISTON CARMONA ARIAS</t>
  </si>
  <si>
    <t>DANNYS MESEN JIMENEZ</t>
  </si>
  <si>
    <t>GRACE AGUILAR CHINCHILLA</t>
  </si>
  <si>
    <t>BRYAN OBANDO OTAROLA</t>
  </si>
  <si>
    <t>DAYANI PRISCILA NOGUERA BRISTA</t>
  </si>
  <si>
    <t>300 M OESTE Y 50 M SUR DEL MINISUPER ISIAMI</t>
  </si>
  <si>
    <t>SINEY CARRANZA FUNES</t>
  </si>
  <si>
    <t>250 SUR PUENTE PRINCIPAL</t>
  </si>
  <si>
    <t>500 SUR DE LA ERMITA</t>
  </si>
  <si>
    <t>ADRIANA CECILIANO JIMENEZ</t>
  </si>
  <si>
    <t>2 KM SURESTE DEL CEMENTERIO LOCAL</t>
  </si>
  <si>
    <t>JESSICA MORA VALVERDE</t>
  </si>
  <si>
    <t>MARIBELL ANCHIA RODRIGUEZ</t>
  </si>
  <si>
    <t>CONTIGUO AL TEMPLO CATOLICO GUACIMOS</t>
  </si>
  <si>
    <t>ESTHER PRISCILLA KNIGHT SANDI</t>
  </si>
  <si>
    <t>JENNIFER LOZANO VICTOR</t>
  </si>
  <si>
    <t>esc.latigra@mep.go.cr</t>
  </si>
  <si>
    <t>KATHERINE CASTILLO ZELEDON</t>
  </si>
  <si>
    <t>DE LA IGLESIA CATOLICA 150 M AL ESTE</t>
  </si>
  <si>
    <t>RAMON JAVIER OLIVAS RIVERA</t>
  </si>
  <si>
    <t>MARIA ELENA GRANADOS MARTINEZ</t>
  </si>
  <si>
    <t>esc.elcacao@mep.go.cr</t>
  </si>
  <si>
    <t>GRETTEL FIGUEROA MORALES</t>
  </si>
  <si>
    <t>MELANY TORRES ORTIZ</t>
  </si>
  <si>
    <t>ALEJANDRO MENDEZ GONZALEZ</t>
  </si>
  <si>
    <t>MAINOR LEIVA MORALES</t>
  </si>
  <si>
    <t>ANA GROSS ESCAMILLA</t>
  </si>
  <si>
    <t>MELQUIS MELISSA BUSTOS ORTIZ</t>
  </si>
  <si>
    <t>ISAAC PEREZ JARQUIN</t>
  </si>
  <si>
    <t>MEILYN MARIA PEREZ PARRA</t>
  </si>
  <si>
    <t>JESSICA GOMEZ GODOY</t>
  </si>
  <si>
    <t>MANUEL ANDRES FERNANDEZ SEGURA</t>
  </si>
  <si>
    <t>esc.jamo@mep.go.cr</t>
  </si>
  <si>
    <t>esc.noribata@mep.go.cr</t>
  </si>
  <si>
    <t>RAFAEL BARQUERO ROJAS</t>
  </si>
  <si>
    <t>JESUS GABRIEL FERNANDEZ LIZANO</t>
  </si>
  <si>
    <t>esc.jakkjuabata@mep.go.cr</t>
  </si>
  <si>
    <t>HELBERTH MORA SALMERON</t>
  </si>
  <si>
    <t>esc.bajopacuare@mep.go.cr</t>
  </si>
  <si>
    <t>250 NORTE DE LA IGLESIA EVANGELICA</t>
  </si>
  <si>
    <t>ALEXANDRA PEREIRA SALMERON</t>
  </si>
  <si>
    <t>VIVIANA GOMEZ BRENES</t>
  </si>
  <si>
    <t>GUSTAVO MAYORGA VEGA</t>
  </si>
  <si>
    <t>MARIBEL PALACIOS RIOS</t>
  </si>
  <si>
    <t>6 KM AL SUR DEL LICEO RURAL DE ALTO DE COMTE</t>
  </si>
  <si>
    <t>MARJORIE VINDAS UMAÑA</t>
  </si>
  <si>
    <t>2 KM OESTE DEL PARQUE DE ZARCERO</t>
  </si>
  <si>
    <t>FRANCISCO JAVIER BADILLA ARAYA</t>
  </si>
  <si>
    <t>IMELDA MURILLO CASTRO</t>
  </si>
  <si>
    <t>VANESSA BARBOZA HERNANDEZ</t>
  </si>
  <si>
    <t>ROCIO CASTRO SANCHEZ</t>
  </si>
  <si>
    <t>DENNIS GABRIEL MORA UREÑA</t>
  </si>
  <si>
    <t>MARIA DEL MILAGRO MORA SOLANO</t>
  </si>
  <si>
    <t>MARY ANGEL ENRIQUEZ PERALTA</t>
  </si>
  <si>
    <t>YENDRY MELISSA ARIAS FLORES</t>
  </si>
  <si>
    <t>JONATHAN GUEVARA GUEVARA</t>
  </si>
  <si>
    <t>ROLANDO SALAZAR NAVARRO</t>
  </si>
  <si>
    <t>ROSEMERY PINZON SOLIS</t>
  </si>
  <si>
    <t>ANA LORENA MONGE ALVARADO</t>
  </si>
  <si>
    <t>SHARON LEON CHAVARRIA</t>
  </si>
  <si>
    <t>YEILYN ARIAS ARAYA</t>
  </si>
  <si>
    <t>DIANA KAROLINA ZUÑIGA ASTORGA</t>
  </si>
  <si>
    <t>FRANCINY ALPIZAR TORRES</t>
  </si>
  <si>
    <t>LAURA JIMENEZ CHAVES</t>
  </si>
  <si>
    <t>JOSELYN GARCIA CRUZ</t>
  </si>
  <si>
    <t>JONATHAN ESPINOZA RAMIREZ</t>
  </si>
  <si>
    <t>PAOLA MORALES GONZALEZ</t>
  </si>
  <si>
    <t>KARINA MARIN FERNANDEZ</t>
  </si>
  <si>
    <t>ROBERTO CAMPOS BENAVIDES</t>
  </si>
  <si>
    <t>GLORIANA NAVARRO VARGAS</t>
  </si>
  <si>
    <t>CLARA IDALIA GARCIA VICTOR</t>
  </si>
  <si>
    <t>JOSE ANDREY ZUÑIGA SAENZ</t>
  </si>
  <si>
    <t>SILVIA JOSSRTTE CAMPOS CHAVES</t>
  </si>
  <si>
    <t>JACQUELINE VALVERDE SEINOR</t>
  </si>
  <si>
    <t>esc.sancristobalynevis@mep.go.cr</t>
  </si>
  <si>
    <t>MARISOL MARTINEZ MARTINEZ</t>
  </si>
  <si>
    <t>MONICA RUIZ SEGURA</t>
  </si>
  <si>
    <t>MARIA FERNANDA ABARCA ESPINOZA</t>
  </si>
  <si>
    <t>esc.tsipiriñak@mep.go.cr</t>
  </si>
  <si>
    <t>MAUREN DOMINGUEZ DAVIS</t>
  </si>
  <si>
    <t>HANNIA MARIA MORAGA MORAGA</t>
  </si>
  <si>
    <t>GINA BELLIDO BONILLA</t>
  </si>
  <si>
    <t>1,5 KM DEL TEMPLO CATOLICO</t>
  </si>
  <si>
    <t>ARELY GOMEZ VARGAS</t>
  </si>
  <si>
    <t>GRETTEL NAJERA SANCHEZ</t>
  </si>
  <si>
    <t>MICHELLE FONSECA BERMUDEZ</t>
  </si>
  <si>
    <t>DINORA BERMUDEZ REQUENES</t>
  </si>
  <si>
    <t>FALON DAYANA SILVA LUNA</t>
  </si>
  <si>
    <t>WALTER CUBILLO ALVARADO</t>
  </si>
  <si>
    <t>3 KM AL ESTE DEL LICEO COMTE</t>
  </si>
  <si>
    <t>XENIA BALTODANO QUESADA</t>
  </si>
  <si>
    <t>GINA EVELIN LOBO SOLANO</t>
  </si>
  <si>
    <t>LORIANA VALVERDE VALVERDE</t>
  </si>
  <si>
    <t>CINTYA SOLANO QUIROS</t>
  </si>
  <si>
    <t>KATHERIN GONZALEZ GONGORA</t>
  </si>
  <si>
    <t>ANDRES GOMEZ SOLIS</t>
  </si>
  <si>
    <t>CINDY VILLALOBOS SANDI</t>
  </si>
  <si>
    <t>ROSIBEL GONZALES MENDOZA</t>
  </si>
  <si>
    <t>KATHERINE RODRIGUEZ SANDI</t>
  </si>
  <si>
    <t>FRANCIS ALPIZAR BARRANTES</t>
  </si>
  <si>
    <t>JEANNETTE PORRAS SANTAMARIA</t>
  </si>
  <si>
    <t>DE LA ENTRADA DE TRES PERLAS 3 KM AL NORTE</t>
  </si>
  <si>
    <t>12 KM AL OESTE DE PAVON</t>
  </si>
  <si>
    <t>200 M NORTE DE LA PLAZA DE FUTBOL DE BUREAL</t>
  </si>
  <si>
    <t>7 KM AL SUR DE LA CASONA DE LIMONCITO</t>
  </si>
  <si>
    <t>ANDREA GOMEZ SOSA</t>
  </si>
  <si>
    <t>7 KM AL ESTE DE LA COMUNIDAD DE SAN MIGUEL</t>
  </si>
  <si>
    <t>IVANNIA DUARTE CESPEDES</t>
  </si>
  <si>
    <t>FELICIA SALAZAR SALAZAR</t>
  </si>
  <si>
    <t>SHIRLEY CHAVES FALLAS</t>
  </si>
  <si>
    <t>ANDREY JARA MOLINA</t>
  </si>
  <si>
    <t>7 KM AL NORTE DE SAN RAMON, RIO CLARO</t>
  </si>
  <si>
    <t>8 KM AL SUR DE SABANILLAS</t>
  </si>
  <si>
    <t>FABIO RETANA ULATE</t>
  </si>
  <si>
    <t>BRYAN AZOFEIFA ALPIZAR</t>
  </si>
  <si>
    <t>esc.indigenabitarkala@mep.go.cr</t>
  </si>
  <si>
    <t>esc.lastumbas@mep.go.cr</t>
  </si>
  <si>
    <t>esc.orochico@mep.go.cr</t>
  </si>
  <si>
    <t>A UN COSTADO DERECHO DE LA PLAZA DE OROCHICO</t>
  </si>
  <si>
    <t>MARIA JESUS JUAREZ MUÑOZ</t>
  </si>
  <si>
    <t>esc.sanramonderioblanco@mep.go.cr</t>
  </si>
  <si>
    <t>MARTA SOTO ARTAVIA</t>
  </si>
  <si>
    <t>esc.laesperanzapuertoviejo@mep.go.cr</t>
  </si>
  <si>
    <t>esc.sangerardocolorado@mep.go.cr</t>
  </si>
  <si>
    <t>MA. ISABEL SANTILLAN RODRIGUEZ</t>
  </si>
  <si>
    <t>esc.bajoslosmurillo@mep.go.cr</t>
  </si>
  <si>
    <t>VIVIANA GOMEZ SANCHEZ</t>
  </si>
  <si>
    <t>esc.santaclarapavon@mep.go.cr</t>
  </si>
  <si>
    <t>ELIZABETH DARCE DELGADO</t>
  </si>
  <si>
    <t>esc.bajodelosindios@mep.go.cr</t>
  </si>
  <si>
    <t>17 KM ESTE DE LA ENTRADA PRINCIPAL DE ABROJO</t>
  </si>
  <si>
    <t>esc.jukribata@mep.go.cr</t>
  </si>
  <si>
    <t>4 KM SUR DE LA ESCUELA DE PARAISO</t>
  </si>
  <si>
    <t>EMILIO ADONAY NUÑEZ RODRIGUEZ</t>
  </si>
  <si>
    <t>esc.bajoantonio@mep.go.cr</t>
  </si>
  <si>
    <t>JUNTO A LA ERMITA DE SAN ANTONIO DE ZAPOTAL</t>
  </si>
  <si>
    <t>LUIS ROBERTO VILLALOBOS LEITON</t>
  </si>
  <si>
    <t>esc.emiliocstro@mep.go.cr</t>
  </si>
  <si>
    <t>CONTIGUO AL LICEO RURAL DE SAN JUAN</t>
  </si>
  <si>
    <t>MARIA ELENA MARIN MARIN</t>
  </si>
  <si>
    <t>esc.elcarmen.occidente@mep.go.cr</t>
  </si>
  <si>
    <t>esc.elporo@mep.go.cr</t>
  </si>
  <si>
    <t>NALLELY AGUILAR MESEN</t>
  </si>
  <si>
    <t>esc.lasmesasdeparrita@mep.go.cr</t>
  </si>
  <si>
    <t>ESTRELLA MORA NUÑEZ</t>
  </si>
  <si>
    <t>esc.elhiguito@mep.go.cr</t>
  </si>
  <si>
    <t>600 SUR Y 600 OESTE DEL PUENTE RIO TULIN</t>
  </si>
  <si>
    <t>GIOVANNI HENRICHS HIDALGO</t>
  </si>
  <si>
    <t>esc.sangerardo.aguirre@mep.go.cr</t>
  </si>
  <si>
    <t>ADRIANA MATARRITA PORRAS</t>
  </si>
  <si>
    <t>esc.nosarita@mep.go.cr</t>
  </si>
  <si>
    <t>2 KM AL ESTE DE LA ENTRADA DE NOSARITA</t>
  </si>
  <si>
    <t>MONSERRATH SANABRIA RIVERA</t>
  </si>
  <si>
    <t>esc.hectormonestesolano@mep.go.cr</t>
  </si>
  <si>
    <t>8 KM AL SURESTE DEL CEMENTERIO DE LOURDES</t>
  </si>
  <si>
    <t>esc.aguacaliente@mep.go.cr</t>
  </si>
  <si>
    <t>KENER GUTIERREZ ACEVEDO</t>
  </si>
  <si>
    <t>esc.higuerillas@mep.go.cr</t>
  </si>
  <si>
    <t>MILAGRO BADILLA MENA</t>
  </si>
  <si>
    <t>esc.sanguillermo@mep.go.cr</t>
  </si>
  <si>
    <t>5 KM SURESTE DE LA PARROQUIA</t>
  </si>
  <si>
    <t>esc.vistaterraba@mep.go.cr</t>
  </si>
  <si>
    <t>CONTIGUO A LA IGLESIA DE BALSAR</t>
  </si>
  <si>
    <t>esc.losangelescoloniasur@mep.go.cr</t>
  </si>
  <si>
    <t>JENNY VILLALOBOS VARELA</t>
  </si>
  <si>
    <t>esc.vasconia@mep.go.cr</t>
  </si>
  <si>
    <t>GIOVANNI VALVERDE GARCIA</t>
  </si>
  <si>
    <t>esc.cerroblanco@mep.go.cr</t>
  </si>
  <si>
    <t>4 KM AL NOROESTE DE VERACRUZ</t>
  </si>
  <si>
    <t>esc.riotico@mep.go.cr</t>
  </si>
  <si>
    <t>ELIDA ANNETTE CONEJO SOLANO</t>
  </si>
  <si>
    <t>esc.chorreras@mep.go.cr</t>
  </si>
  <si>
    <t>32 KM NORESTE DE COOPEVEGA DE CUTRIS</t>
  </si>
  <si>
    <t>GRACIELA RODRIGUEZ ARTAVIA</t>
  </si>
  <si>
    <t>esc.sanrafaelacapulco@mep.go.cr</t>
  </si>
  <si>
    <t>00256</t>
  </si>
  <si>
    <t>04354</t>
  </si>
  <si>
    <t>00921</t>
  </si>
  <si>
    <t>02509</t>
  </si>
  <si>
    <t>02519</t>
  </si>
  <si>
    <t>01105</t>
  </si>
  <si>
    <t>01191</t>
  </si>
  <si>
    <t>DINDIRI</t>
  </si>
  <si>
    <t>ANGELES DE LA COLONIA SUR</t>
  </si>
  <si>
    <t>PERSONAL TOTAL DEL SERVICIO DE EDUCACIÓN PREESCOLAR QUE LABORA EN EL CENTRO EDUCATIVO, SEGÚN TIPO DE CARGO</t>
  </si>
  <si>
    <t>Alemán</t>
  </si>
  <si>
    <t>Portugués</t>
  </si>
  <si>
    <t>SAN JOSE / PEREZ ZELEDON / SAN ISIDRO DE EL GENERAL</t>
  </si>
  <si>
    <t>ALAJUELA / OROTINA / LA CEIBA</t>
  </si>
  <si>
    <t>ALAJUELA / SAN CARLOS / LA TIGRA</t>
  </si>
  <si>
    <t>ALAJUELA / SAN CARLOS / LA PALMERA</t>
  </si>
  <si>
    <t>CARTAGO / TURRIALBA / EL CHIRRIPO</t>
  </si>
  <si>
    <t>HEREDIA / BELEN / LA ASUNCION</t>
  </si>
  <si>
    <t>GUANACASTE / ABANGARES / LAS JUNTAS</t>
  </si>
  <si>
    <t>GUANACASTE / LA CRUZ / LA GARITA</t>
  </si>
  <si>
    <t>PUNTARENAS / MONTES DE ORO / LA UNION</t>
  </si>
  <si>
    <t>LIMON / POCOCI / LA COLONIA</t>
  </si>
  <si>
    <t>TELEFONO3</t>
  </si>
  <si>
    <t>SUPERVISOR</t>
  </si>
  <si>
    <t>TELEFONO4</t>
  </si>
  <si>
    <t>MARJORIE RETANA FALLAS</t>
  </si>
  <si>
    <t>ERICK VILLALOBOS SALAZAR</t>
  </si>
  <si>
    <t>00000</t>
  </si>
  <si>
    <t/>
  </si>
  <si>
    <t>DE LA GASOLINERA DELTA 400 M ESTE</t>
  </si>
  <si>
    <t>JUANITA MELENDEZ GARCIA</t>
  </si>
  <si>
    <t>ELENA PICADO NARANJO</t>
  </si>
  <si>
    <t>GUILLERMO JUAREZ GARCIA</t>
  </si>
  <si>
    <t>ANA ROSEMARY SALAZAR MURILLO</t>
  </si>
  <si>
    <t>GABRIELA GONZALEZ AGUILAR</t>
  </si>
  <si>
    <t>ELIZABETH ELIZONDO RODRIGUEZ</t>
  </si>
  <si>
    <t>ORIETTA MORA CAMPOS</t>
  </si>
  <si>
    <t>NEYRA ALVARADO CASTILLERO</t>
  </si>
  <si>
    <t>FANNY CANO SALAZAR</t>
  </si>
  <si>
    <t>esc.laperegrina@mep.go.cr</t>
  </si>
  <si>
    <t>KATHERINE CHANTO CERDAS</t>
  </si>
  <si>
    <t>MONSEÑOR ANSELMO LLORENTE Y LA FUENTE</t>
  </si>
  <si>
    <t>UNIDAD PEDAGOGICA CUATRO REINAS</t>
  </si>
  <si>
    <t>CRISTINA SALAZAR SALAZAR</t>
  </si>
  <si>
    <t>SUSAN RAQUEL VINDAS MADRIGAL</t>
  </si>
  <si>
    <t>UNIDAD PEDAGOGICA JOSE FIDEL TRISTAN</t>
  </si>
  <si>
    <t>UNIDAD PEDAGOGICA DANIEL ODUBER QUIROS</t>
  </si>
  <si>
    <t>LAYMAN RODRIGUEZ UMAÑA</t>
  </si>
  <si>
    <t>DENNIA GONZALEZ BOLAÑOS</t>
  </si>
  <si>
    <t>ALEJANDRA JIMENEZ GODOY</t>
  </si>
  <si>
    <t>LUIS MANUEL SOTO SANABRIA</t>
  </si>
  <si>
    <t>LAURA ACUÑA UREÑA</t>
  </si>
  <si>
    <t>ERICK ZAMORA BOLAÑOS</t>
  </si>
  <si>
    <t>FRANCISCO JAVIER FALLAS SOTO</t>
  </si>
  <si>
    <t>LORENA GARCIA VILLARREAL</t>
  </si>
  <si>
    <t>MARTA EUGENIA MONTES DE OCA CARBONI</t>
  </si>
  <si>
    <t>ALBAN CUBILLO ESPINOZA</t>
  </si>
  <si>
    <t>JESUS ALONSO JIMENEZ DIAZ</t>
  </si>
  <si>
    <t>I.E.G.B. PBRO. YANUARIO QUESADA</t>
  </si>
  <si>
    <t>MANUEL CALDERON ESQUIVEL</t>
  </si>
  <si>
    <t>I.E.G.B. REPUBLICA DE PANAMA</t>
  </si>
  <si>
    <t>MARIA PATRICIA HERNAMDEZ MOLINA</t>
  </si>
  <si>
    <t>CIANI BRYAN SKINNER</t>
  </si>
  <si>
    <t>FABIO RODOLFO VARGAS BRENES</t>
  </si>
  <si>
    <t>KENNETH JIMENEZ GONZALEZ</t>
  </si>
  <si>
    <t>300 ESTE DE PARROQUIA NUESTRA SEÑORA EL CARMEN</t>
  </si>
  <si>
    <t>NELSON OLIVIER QUESADA FALLAS</t>
  </si>
  <si>
    <t>WILFREDO CASTRO CAMPOS</t>
  </si>
  <si>
    <t>INGRID ALEXANDRA HERNANDEZ SALAZAR</t>
  </si>
  <si>
    <t>ILEANA ARCE CAMPOS</t>
  </si>
  <si>
    <t>FULVIA MARISEL MORA CHACON</t>
  </si>
  <si>
    <t>NOILY ALEJANDRA PITALUA LOPEZ</t>
  </si>
  <si>
    <t>ROSICELA VALVERDE QUIROS</t>
  </si>
  <si>
    <t>150 ESTE DEL CEN-CINAI DE VARGAS ARAYA</t>
  </si>
  <si>
    <t>ORLANDO CHACON ARTAVIA</t>
  </si>
  <si>
    <t>SAN ANTONIO 100 M SUROESTE DEL SUPER ARAYA</t>
  </si>
  <si>
    <t>50 M NORTE DEL TEMPLO CATOLICO</t>
  </si>
  <si>
    <t>JUAN CARLOS BADILLA LEIVA</t>
  </si>
  <si>
    <t>NANCY ZUÑIGA MONTERO</t>
  </si>
  <si>
    <t>esc.sinai@mep.go.cr</t>
  </si>
  <si>
    <t>ENRIQUE FALLAS GAMBOA</t>
  </si>
  <si>
    <t>DANILO BRENES NAVARRO</t>
  </si>
  <si>
    <t>ALEJANDRO BONILLA VARGAS</t>
  </si>
  <si>
    <t>ALEXANDER QUIROS ROJAS</t>
  </si>
  <si>
    <t>KARINA CHAVES FONSECA</t>
  </si>
  <si>
    <t>UNIDAD PEDAGOGICA JOSE BREINDERHOFF</t>
  </si>
  <si>
    <t>OTTO MAURICIO BARRANTES ELIZONDO</t>
  </si>
  <si>
    <t>JHONNY MAURICIO CAMACHO NARANJO</t>
  </si>
  <si>
    <t>JULIO CESAR VARGAS GUERRERO</t>
  </si>
  <si>
    <t>MARVIN JIMENEZ BARBOZA</t>
  </si>
  <si>
    <t>JUAN DURAN CUBILLO</t>
  </si>
  <si>
    <t>ROBERTO MUÑOZ BEITA</t>
  </si>
  <si>
    <t>ROBERTO DE JESUS GRANADOS CHAVARRIA</t>
  </si>
  <si>
    <t>ELIZABETH MEJIA CRUZ</t>
  </si>
  <si>
    <t>JOHNNY SANCHEZ SOLANO</t>
  </si>
  <si>
    <t xml:space="preserve">
GERARDO ANTONIO ARIAS SANCHEZ</t>
  </si>
  <si>
    <t>YENDRY VIQUEZ GOMEZ</t>
  </si>
  <si>
    <t>ELKIS SOLANGE BALTODANO SOLORZANO</t>
  </si>
  <si>
    <t>DANIEL VARGAS RODRIGUEZ</t>
  </si>
  <si>
    <t>I.E.G.B. MARIA VARGAS RODRIGUEZ</t>
  </si>
  <si>
    <t>WILSON SALAS FUENTES</t>
  </si>
  <si>
    <t>LUIS EMILIO HERNANDEZ LEON</t>
  </si>
  <si>
    <t>esc.mauriliosotoalfaro@mep.go.cr</t>
  </si>
  <si>
    <t>RUDDY FRANCISCO GARITA FLORES</t>
  </si>
  <si>
    <t>CARRILLOS ALTO</t>
  </si>
  <si>
    <t>400 OESTE DEL EBAIS</t>
  </si>
  <si>
    <t>GUILLEN E. VAZQUEZ J.</t>
  </si>
  <si>
    <t>EVELYN HUERTAS GARRO</t>
  </si>
  <si>
    <t>PATRICIA BLANCO ALFARO</t>
  </si>
  <si>
    <t>SUNSIRY SARAY CARMONA SIBAJA</t>
  </si>
  <si>
    <t>ADRIANA ALVAREZ MURILLO</t>
  </si>
  <si>
    <t>LUIS FELIPE GÄTJENS VARGAS</t>
  </si>
  <si>
    <t>GRETHEL MARIA AVILA VARGAS</t>
  </si>
  <si>
    <t>MAYLON VASQUEZ MONGE</t>
  </si>
  <si>
    <t>ALFONSO ERNESTO FORBES SHAW</t>
  </si>
  <si>
    <t>AIDA MENDEZ JIMENEZ</t>
  </si>
  <si>
    <t>ALVARO ANTONIO QUESADA ALFARO</t>
  </si>
  <si>
    <t>GEOVANNY ROJAS MORALES</t>
  </si>
  <si>
    <t>SARA CHAVES PEREZ</t>
  </si>
  <si>
    <t>MARIA DEL ROSARIO JARA MOYA</t>
  </si>
  <si>
    <t>MARIA DEL ROCIO VASQUEZ VASQUEZ</t>
  </si>
  <si>
    <t>YESENIA PATRICIA BARBOZA SANCHEZ</t>
  </si>
  <si>
    <t>GONZALO ALBERTO BARAHONA SOLANO</t>
  </si>
  <si>
    <t>MILDRED ALFARO ESQUIVEL</t>
  </si>
  <si>
    <t>MAIKOL GERARDO VARELA ROJAS</t>
  </si>
  <si>
    <t>YANIXIA MARIA CHAVES MURILLO</t>
  </si>
  <si>
    <t>ZEIDY ZAMORA ALFARO</t>
  </si>
  <si>
    <t>OLGER SANCHO CHACON</t>
  </si>
  <si>
    <t>MARIA DE LOS ANGELES SOLIS ALVARADO</t>
  </si>
  <si>
    <t>LUIS ENRIQUE ROJAS OVARES</t>
  </si>
  <si>
    <t>EDWARD ANTONIO MORA GAMBOA</t>
  </si>
  <si>
    <t>EMILIANO PRADO MARTINEZ</t>
  </si>
  <si>
    <t>IRENE CECILIA RAMIREZ SANCHEZ</t>
  </si>
  <si>
    <t>125 M AL SUR DE LA IGLESIA CATOLICA</t>
  </si>
  <si>
    <t>VIRGILIO GERARDO VILLEGAS GONZALEZ</t>
  </si>
  <si>
    <t>ANA CAROLINA DURAN LOBO</t>
  </si>
  <si>
    <t>ROY CASTRO JIMENEZ</t>
  </si>
  <si>
    <t>ALONSO MORA VALVERDE</t>
  </si>
  <si>
    <t>25 M SUR DE LA IGLESIA PADRES CAPUCHINOS</t>
  </si>
  <si>
    <t>UNIDAD PEDAGOGICA RAFAEL HERNANDEZ MADRIZ</t>
  </si>
  <si>
    <t>ABRAHAM VARGAS CHAVES</t>
  </si>
  <si>
    <t>ZIANE SOTO UREÑA</t>
  </si>
  <si>
    <t>XIOMARA TORRES JIMENEZ</t>
  </si>
  <si>
    <t>MARIA DE LOS ANGELES SANCHEZ NAVARRO</t>
  </si>
  <si>
    <t>300 M SUR PLAZA DE DEPORTES-GUADALUPE CARTAGO</t>
  </si>
  <si>
    <t>IRIA ZULAY SANCHEZ VEGA</t>
  </si>
  <si>
    <t>LEDA FUENTES ARIAS</t>
  </si>
  <si>
    <t>MARJORIE BARQUERO GONZALEZ</t>
  </si>
  <si>
    <t>FRENTE A PLAZA DE DEPORTES DE TOBOSI EL GUARCO</t>
  </si>
  <si>
    <t>UNIDAD PEDAGOGICA BARRIO NUEVO</t>
  </si>
  <si>
    <t>KATTIA ARAYA ARAYA</t>
  </si>
  <si>
    <t>DIANA ESQUIVEL FERNANDEZ</t>
  </si>
  <si>
    <t>LUIS FRANCISCO QUESADA MENDEZ</t>
  </si>
  <si>
    <t>EMILY MASIS MARIN</t>
  </si>
  <si>
    <t>CINDY ALVARADO SANCHEZ</t>
  </si>
  <si>
    <t>JUAN MARTIN ROJAS GOMEZ</t>
  </si>
  <si>
    <t>ALICE MELAYNE FONSECA VILLEGAS</t>
  </si>
  <si>
    <t>UNIDAD PEDAGOGICA SAN DIEGO</t>
  </si>
  <si>
    <t>WENDY RODRIGUEZ DUARTE</t>
  </si>
  <si>
    <t>JOHEL QUESADA CAMACHO</t>
  </si>
  <si>
    <t>MARIA DEL MILAGRO SANCHEZ MORALES</t>
  </si>
  <si>
    <t>ISABEL ZAMORA SALAZAR</t>
  </si>
  <si>
    <t>EVELYN QUIROS ARCE</t>
  </si>
  <si>
    <t>esc.rodolfoherzogmuller@mep.go.cr</t>
  </si>
  <si>
    <t>BRAYAN CAMPOS SEGURA</t>
  </si>
  <si>
    <t>esc.joseramonhernandez@mep.go.cr</t>
  </si>
  <si>
    <t>100 M NORTE DEL HOSPITAL SAN VICENTE DE PAUL</t>
  </si>
  <si>
    <t>GRETTEL MARIA MORALES ROJAS</t>
  </si>
  <si>
    <t>600 M OESTE ESQUINA SUROESTE DEL ESTADIO ROSABAL CORDERO</t>
  </si>
  <si>
    <t>FRANCINI CESPEDES RODRIGUEZ</t>
  </si>
  <si>
    <t>GABRIEL LARA ARGUEDAS</t>
  </si>
  <si>
    <t>ELVIN GERARDO JIMENEZ PEREZ</t>
  </si>
  <si>
    <t>ADRIELA BALTODANO SEQUEIRA</t>
  </si>
  <si>
    <t>DEL TEMPLO CATOLICO 300 M NORTE, 150 ESTE Y 100 NORTE</t>
  </si>
  <si>
    <t>ARIEL EDUARDO MENDEZ MURILLO</t>
  </si>
  <si>
    <t>MARCO ANTONIO MARCOS ARCE</t>
  </si>
  <si>
    <t>ENRIQUE JARQUIN HUETE</t>
  </si>
  <si>
    <t>ANGELA TORRES VILLARREAL</t>
  </si>
  <si>
    <t>LIDIA MAYELA SANCHEZ RAMIREZ</t>
  </si>
  <si>
    <t>HAYDEE TRAÑA VARGAS</t>
  </si>
  <si>
    <t>TERESA ROJAS LOPEZ</t>
  </si>
  <si>
    <t>ELIECER EDUARTE VILLALOBOS</t>
  </si>
  <si>
    <t>MARIA MONSERRAT VINDAS CORDERO</t>
  </si>
  <si>
    <t>ZAIDA ALFARO ESQUIVEL</t>
  </si>
  <si>
    <t>FRANKLIN SOLANO CASTRO</t>
  </si>
  <si>
    <t>ALI APARICIO MARCHENA VILLEGAS</t>
  </si>
  <si>
    <t>ROXANA MUÑOZ RIVERA</t>
  </si>
  <si>
    <t>VIRGINIA SALAS VALLEJOS</t>
  </si>
  <si>
    <t>HILDA PICHARDO SEGURA</t>
  </si>
  <si>
    <t>HANNIA AVILA QUIROS</t>
  </si>
  <si>
    <t>SUSAN PATRICIA OBANDO PEREZ</t>
  </si>
  <si>
    <t>JOSE CARLOS SANDOVAL GOMEZ</t>
  </si>
  <si>
    <t>GLORIANA ARNAEZ CARRILLO</t>
  </si>
  <si>
    <t>LUZ MARY MARIN BRICEÑO</t>
  </si>
  <si>
    <t>JAIRO MONTOYA VILLARREAL</t>
  </si>
  <si>
    <t>ROLANDO ANTONIO PIZARRO PIZARRO</t>
  </si>
  <si>
    <t>DEYLIN ORTAGA GOMEZ</t>
  </si>
  <si>
    <t>esc.pacificagarciafernandez@mep.go.cr</t>
  </si>
  <si>
    <t>GUSTAVO MUÑOZ CASARES</t>
  </si>
  <si>
    <t>BETTY BELMONTE CASTRO</t>
  </si>
  <si>
    <t>JUAN CARLOS PICADO DELGADO</t>
  </si>
  <si>
    <t>WENDY LU MORA PIEDRA</t>
  </si>
  <si>
    <t>YESSENIA RUIZ MATARRITA</t>
  </si>
  <si>
    <t>esc.bebedero@mep.go.cr</t>
  </si>
  <si>
    <t>CONTIGUO AL CONCEJO MUNICIPAL DEL DISTRITO, COLORADO</t>
  </si>
  <si>
    <t>SIONY GISSELA ESPINOZA ACEVEDO</t>
  </si>
  <si>
    <t>OLGA LIDIA BARRERA GALIANO</t>
  </si>
  <si>
    <t>ROSSE BERLY CHEVEZ GOMEZ</t>
  </si>
  <si>
    <t>MAX GUSTAVO ARIAS MARTINEZ</t>
  </si>
  <si>
    <t>RODJAN MIGUEL CARRILLO FONSECA</t>
  </si>
  <si>
    <t>FLORA VEGA RAMIREZ</t>
  </si>
  <si>
    <t>MARIA CRISTINA MARTINEZ CALERO</t>
  </si>
  <si>
    <t>ZEIDY PATIÑO CHAVARRIA</t>
  </si>
  <si>
    <t>JUAN ANTONIO QUIROS CAMPOS</t>
  </si>
  <si>
    <t>YOBNAN GAMBOA ZUÑIGA</t>
  </si>
  <si>
    <t>RITA UGALDE RIVERA</t>
  </si>
  <si>
    <t>YESENIA PATRICIA MURILLO ARGUEDAS</t>
  </si>
  <si>
    <t>ELENA LORENA ARAYA QUIROS</t>
  </si>
  <si>
    <t>RUTH CALVO BARRIENTOS</t>
  </si>
  <si>
    <t>JOAQUIN ARIAS QUIROS</t>
  </si>
  <si>
    <t>VIVIAN ARAYA VARELA</t>
  </si>
  <si>
    <t>CINTHYA MORA SOLIS</t>
  </si>
  <si>
    <t>RONNY SEQUEIRA GALLO</t>
  </si>
  <si>
    <t>OLMAN ALBAN SALAZAR UREÑA</t>
  </si>
  <si>
    <t>ROSALBA JIMENEZ CISNEROS</t>
  </si>
  <si>
    <t>JOSE EDUARDO GOMEZ MORA</t>
  </si>
  <si>
    <t>YESLIN ACUÑA MESEN</t>
  </si>
  <si>
    <t>ANA YANCI ALVARADO ENRIQUEZ</t>
  </si>
  <si>
    <t>MARCO TULIO CASTILLO AGÜERO</t>
  </si>
  <si>
    <t>SINDY ARAYA RAMIREZ</t>
  </si>
  <si>
    <t>MAC DONALD PEREZ BARQUERO</t>
  </si>
  <si>
    <t>ALEXANDER JIMENEZ DIAZ</t>
  </si>
  <si>
    <t>ANALIVE GUIDO OLIVARES</t>
  </si>
  <si>
    <t>MARIA FERNANDA MONGE CALDERON</t>
  </si>
  <si>
    <t>KATTIA SALAZAR ARROYO</t>
  </si>
  <si>
    <t>ALEX CASAL BERMUDEZ</t>
  </si>
  <si>
    <t>LEISEL ARCE CAMPOS</t>
  </si>
  <si>
    <t>DERLA UPHAN LINTON</t>
  </si>
  <si>
    <t>ROBERTA CAMERON MONTEQUIE</t>
  </si>
  <si>
    <t>OSCAR MELENDEZ MELENDEZ</t>
  </si>
  <si>
    <t>JUAN LUIS MATARRITA THOMPSON</t>
  </si>
  <si>
    <t>CLAUDIA CAROLINA VALLECILLO RAMIREZ</t>
  </si>
  <si>
    <t>BETTY HERNANDEZ TORRES</t>
  </si>
  <si>
    <t>CAROLINA DE LOS ANGELES LAYAN HERNANDEZ</t>
  </si>
  <si>
    <t>ZUREY MC KENZIE MEZA</t>
  </si>
  <si>
    <t>JANNIK RICARDO BARRANTES RIVAS</t>
  </si>
  <si>
    <t>ILMA VARGAS SANCHEZ</t>
  </si>
  <si>
    <t>B° COSTA RICA, COSTADO ESTE DE LA ZONITA BANDECO, BATAAN</t>
  </si>
  <si>
    <t>GUILLERMO WALESS CAMBEL</t>
  </si>
  <si>
    <t>SHKYNA TORRENTES LOPEZ</t>
  </si>
  <si>
    <t>VENILDA ANCHIA CASTILLO</t>
  </si>
  <si>
    <t>JIMMY PERAZA ZUÑIGA</t>
  </si>
  <si>
    <t>FLOR MARIA RAMIREZ NUÑEZ</t>
  </si>
  <si>
    <t>RICHARTH AVILA HERNANDEZ</t>
  </si>
  <si>
    <t>MARIA DE LOS ANGELES VENEGAS AGUILAR</t>
  </si>
  <si>
    <t>RIGOBERTO ROMAN GONZALEZ</t>
  </si>
  <si>
    <t>YAMILET PIÑAR PERAZA</t>
  </si>
  <si>
    <t>LISETH VIVIANA LOAICIGA ZAMORA</t>
  </si>
  <si>
    <t>esc.tuetalsur@mep.go.cr</t>
  </si>
  <si>
    <t>esc.franciscoalfarorojas@mep.go.cr</t>
  </si>
  <si>
    <t>MARIO ALONSO RAMIREZ MORA</t>
  </si>
  <si>
    <t>JOHANNA MORA QUIROS</t>
  </si>
  <si>
    <t>NEILYN ORDOÑEZ SOLANO</t>
  </si>
  <si>
    <t>ELISIA COOPER BENNETT</t>
  </si>
  <si>
    <t>COSTADO ESTE DE LA PLAZA DE DEPORTES, DULCE NOMBRE</t>
  </si>
  <si>
    <t>RONALD ALBERTO RAMIREZ RODRIGUEZ</t>
  </si>
  <si>
    <t>KARLA MUÑOZ DELGADO</t>
  </si>
  <si>
    <t>YAMILETH QUINTANA MORA</t>
  </si>
  <si>
    <t>MARIA JESUS BETANCOURT ALVARADO</t>
  </si>
  <si>
    <t>UNIDAD PEDAGOGICA DR. RAFAEL ANGEL CALDERON GUARDIA</t>
  </si>
  <si>
    <t>JORGE GAMBOA ZUÑIGA</t>
  </si>
  <si>
    <t>GEOVANNY FERNANDEZ ARTAVIA</t>
  </si>
  <si>
    <t>JEANNETTE ARIAS CUBILLO</t>
  </si>
  <si>
    <t>JAIRO FRANKLIN TAYLOR MATARRITA</t>
  </si>
  <si>
    <t>OLGA PATRICIA MONCADA LEDEZMA</t>
  </si>
  <si>
    <t>GRACIELA ALEJANDRA GONZALEZ ARRIETA</t>
  </si>
  <si>
    <t>WENDIER MARTINEZ CHAVEZ</t>
  </si>
  <si>
    <t>esc.lomasdecocori@mep.go.cr</t>
  </si>
  <si>
    <t>BERNARDO SOTO VILLAFUERTE</t>
  </si>
  <si>
    <t>JARLIN MARCHENA MARCHENA</t>
  </si>
  <si>
    <t>ADRIANA JIMENEZ GOMEZ</t>
  </si>
  <si>
    <t>IVANNIA LEON DELGADO</t>
  </si>
  <si>
    <t>SANDRA CAMPBELL ROJAS</t>
  </si>
  <si>
    <t>MACDONALD PEREZ BARQUERO</t>
  </si>
  <si>
    <t>FRENTE AL SALON TESTIGOS DE JEHOVA, SAN FRANCISCO</t>
  </si>
  <si>
    <t>esc.bernardosotoalfaro@mep.go.cr</t>
  </si>
  <si>
    <t>GLORIANA HERRERA SANCHO</t>
  </si>
  <si>
    <t>KEILA MORALES BARQUERO</t>
  </si>
  <si>
    <t>CARLOTA CESPEDES RODRIGUEZ</t>
  </si>
  <si>
    <t>MAYRA NAVARRO CARVAJAL</t>
  </si>
  <si>
    <t>DIDIER SEGURA VEGA</t>
  </si>
  <si>
    <t>RICARDO CHACON CHAVARRIA</t>
  </si>
  <si>
    <t>KEYLOR CORTES CORELLA</t>
  </si>
  <si>
    <t>GENER JIMENEZ CHAVARRIA</t>
  </si>
  <si>
    <t>VIVIANA JIMENEZ ALEMAN</t>
  </si>
  <si>
    <t>GREIVIN ARCE CAMPOS</t>
  </si>
  <si>
    <t>SADIE MICHEL REID</t>
  </si>
  <si>
    <t>UNIDAD PEDAGOGICA RIO CUBA</t>
  </si>
  <si>
    <t>DAMARYS SHIRLEY HERNANDEZ CASTRO</t>
  </si>
  <si>
    <t>esc.chitaria@mep.go.cr</t>
  </si>
  <si>
    <t>LAURA SUAREZ BUSTOS</t>
  </si>
  <si>
    <t>I.E.G.B. LIMON 2000</t>
  </si>
  <si>
    <t>LUIS ANGEL PASTOR URBINA</t>
  </si>
  <si>
    <t>FERNANDO MONGE ILAMA</t>
  </si>
  <si>
    <t>RODRIGO FERNANDEZ GONZALEZ</t>
  </si>
  <si>
    <t>GINA ZULAY ALFARO GARETH</t>
  </si>
  <si>
    <t>RUTH ISELA SERRANO LOPEZ</t>
  </si>
  <si>
    <t>HASLY ZUÑIGA BARAHONA</t>
  </si>
  <si>
    <t>CRISTIAN DIAZ VILLARREAL</t>
  </si>
  <si>
    <t>RONULFO SALAZAR ARROYO</t>
  </si>
  <si>
    <t>SANDRA CORDERO CESPEDES</t>
  </si>
  <si>
    <t>LAISY MARJORIE VALLEJOS PARRALES</t>
  </si>
  <si>
    <t>VIVIANA FALLAS MADRIGAL</t>
  </si>
  <si>
    <t>MANUEL EDUARDO CHAVES SANCHEZ</t>
  </si>
  <si>
    <t>AURA ARAYA MADRIGAL</t>
  </si>
  <si>
    <t>JOHNNY LUNA ORDOÑEZ</t>
  </si>
  <si>
    <t>2 KM AL SUR DEL ABASTECEDOR DE RIO ORO</t>
  </si>
  <si>
    <t>MINOR UREÑA VENEGAS</t>
  </si>
  <si>
    <t>ELBER CHINCHILLA GARCIA</t>
  </si>
  <si>
    <t>EVELIO PARRA ALVARADO</t>
  </si>
  <si>
    <t>ROXANA MORA JIMENEZ</t>
  </si>
  <si>
    <t>LUIS ENRIQUE CALVO GARCIA</t>
  </si>
  <si>
    <t>MARIA DEL MILAGRO CAMPOS VIQUEZ</t>
  </si>
  <si>
    <t>4 KM AL ESTE DE LA IGLESIA CATOLICA SAN RAFAEL, CORONADO</t>
  </si>
  <si>
    <t>JOSE LAZARO ORTIZ</t>
  </si>
  <si>
    <t>KENDALL FALLAS JIMENEZ</t>
  </si>
  <si>
    <t>MARIA JINETTE MARIN BENAVIDES</t>
  </si>
  <si>
    <t>esc.lapicada@mep.go.cr</t>
  </si>
  <si>
    <t>SOFIA RODRIGUEZ RODRIGUEZ</t>
  </si>
  <si>
    <t>IVANNIA PATRICIA JIMENEZ PORRAS</t>
  </si>
  <si>
    <t>ERIKA SALAS SOTO</t>
  </si>
  <si>
    <t>IDALIE VENEGAS PORRAS</t>
  </si>
  <si>
    <t>SARITA INES MARIN CORDOBA</t>
  </si>
  <si>
    <t>SAN JOSE, CURRIDABAT, FRENTE A LA AGENCIA DE LA HONDA, FACO</t>
  </si>
  <si>
    <t>ROSAISELA NELSON HODSON</t>
  </si>
  <si>
    <t>FREDDY GONZALES JIMENEZ</t>
  </si>
  <si>
    <t>IVANNIA REYES ZAMORA</t>
  </si>
  <si>
    <t>RONALD PORRAS ARRIETA</t>
  </si>
  <si>
    <t>HENRY ALBERTO MORA ESPINOZA</t>
  </si>
  <si>
    <t>PATRICIA UGALDE MORALES</t>
  </si>
  <si>
    <t>KATTIA PATRICIA CASTILLO SOLANO</t>
  </si>
  <si>
    <t>YAMILETH SILVA MARTINEZ</t>
  </si>
  <si>
    <t>MARCOS HENRY ESPINOZA GARCIA</t>
  </si>
  <si>
    <t>ALBA IRIS ABARCA LOPEZ</t>
  </si>
  <si>
    <t>JESFFREY MARIO CASTRO VALLADARES</t>
  </si>
  <si>
    <t>ADRIANA HERRERA MEJIAS</t>
  </si>
  <si>
    <t>GERALD ESTEBAN MORA UREÑA</t>
  </si>
  <si>
    <t>EMANUEL AJOY CASTRO</t>
  </si>
  <si>
    <t>YORLENY PADILLA MATARRITA</t>
  </si>
  <si>
    <t>MARTHA VIRGINIA ZELEDON MEZA</t>
  </si>
  <si>
    <t>PATRICIA CORDERO QUIROS</t>
  </si>
  <si>
    <t>MARIELA LEIVA HERRERA</t>
  </si>
  <si>
    <t>UNIDAD PEDAGOGICA JUAN CALDERON VALVERDE</t>
  </si>
  <si>
    <t>CAROLINA JIMENEZ RODRIGUEZ</t>
  </si>
  <si>
    <t>WENDY CRUZ QUESADA</t>
  </si>
  <si>
    <t>ISABEL LOPEZ OBREGON</t>
  </si>
  <si>
    <t>JESSON ALBERTO VALVERDE VASQUEZ</t>
  </si>
  <si>
    <t>CINDY MARIA VARGAS BARBOZA</t>
  </si>
  <si>
    <t>IGNACIO ROBERTO ARAYA SIBAJA</t>
  </si>
  <si>
    <t>MIRIAM JESENIA CHAVARRIA ZELEDON</t>
  </si>
  <si>
    <t>XINIA OREAMUNO ORTEGA</t>
  </si>
  <si>
    <t>ADEMAR UGALDE ESPINOZA</t>
  </si>
  <si>
    <t>COSTADO ESTE DE LA PLAZA DE DEPORTES LA TRINIDAD</t>
  </si>
  <si>
    <t>GERARDO DIAZ DIAZ</t>
  </si>
  <si>
    <t>GABRIELA SALAZAR QUESADA</t>
  </si>
  <si>
    <t>EDGAR MONTIEL MONGE</t>
  </si>
  <si>
    <t>MARIA MILADY SERRANO CAMPOS</t>
  </si>
  <si>
    <t>GUSTAVO ADOLFO CAMPOS VILLALOBOS</t>
  </si>
  <si>
    <t>EDDIE PORRAS MONTERO</t>
  </si>
  <si>
    <t>LISETH ARIAS CASTILLO</t>
  </si>
  <si>
    <t>FULVIO ROBERTO ESPINOZA SEQUEIRA</t>
  </si>
  <si>
    <t>FRENTE AL LICEO SAINO</t>
  </si>
  <si>
    <t>REUBICADOS EN EL SALON COMUNAL EL ENCANTO DE PITAL</t>
  </si>
  <si>
    <t>INGRID MARIA ENRIQUEZ OBANDO</t>
  </si>
  <si>
    <t>esc.louisiana@mep.go.cr</t>
  </si>
  <si>
    <t>DOUGLAS DIAZ VALVERDE</t>
  </si>
  <si>
    <t>OMAR EDUARDO SANCHEZ ACUÑA</t>
  </si>
  <si>
    <t>esc.goly@mep.go.cr</t>
  </si>
  <si>
    <t>MINOR GERARDO VARELA ROJAS</t>
  </si>
  <si>
    <t>MILDRED CAMPOS BLANCO</t>
  </si>
  <si>
    <t>RANDALL NAVAS HERRERA</t>
  </si>
  <si>
    <t>LILLIANA MOLINA MUÑOZ</t>
  </si>
  <si>
    <t>LUIS ROBERTO FALLAS MONTOYA</t>
  </si>
  <si>
    <t>CONTIGUO AL TEMPLO CATOLICO LA COLONIA</t>
  </si>
  <si>
    <t>FERNANDO CRUZ OBREGON</t>
  </si>
  <si>
    <t>SEIRO OROZCO MUÑOZ</t>
  </si>
  <si>
    <t>LUIS FERNANDO CHAVES VASQUEZ</t>
  </si>
  <si>
    <t>CARLOS FELIX OBANDO FLORES</t>
  </si>
  <si>
    <t>MARIA VANESSA CONTRERAS MENDOZA</t>
  </si>
  <si>
    <t>KAREN PAMELA SUAREZ GODINEZ</t>
  </si>
  <si>
    <t>LILLIAM VARGAS PEREZ</t>
  </si>
  <si>
    <t>KAROL ADRIANA ROJAS PORTILLA</t>
  </si>
  <si>
    <t>GAUDY RODRIGUEZ NOVOA</t>
  </si>
  <si>
    <t>MARIA DEL CARMEN CALDERON SALAS</t>
  </si>
  <si>
    <t>EL EMPALME ABAJO, DIAGONAL A IGLESIA CATOLICA</t>
  </si>
  <si>
    <t>YESENIA VASQUEZ ALFARO</t>
  </si>
  <si>
    <t>ALEXANDER GOMEZ GOMEZ</t>
  </si>
  <si>
    <t>CARMEN LIDIA ARGUELLO AGUILAR</t>
  </si>
  <si>
    <t>GRETTEL ROJAS SOTO</t>
  </si>
  <si>
    <t>JESSICA GARBANZO CAPELLA</t>
  </si>
  <si>
    <t>JESSICA JIMENEZ QUESADA</t>
  </si>
  <si>
    <t>MARIO ESTEBAN MORALES CORDOBA</t>
  </si>
  <si>
    <t>KENYI MARIA JIMENEZ ARIAS</t>
  </si>
  <si>
    <t>MAYRA ALVARADO PICADO</t>
  </si>
  <si>
    <t>GABRIELA MURILLO GONZALEZ</t>
  </si>
  <si>
    <t>ADONAY ZUÑIGA JUAREZ</t>
  </si>
  <si>
    <t>LIDIETH VICTOR GARRO</t>
  </si>
  <si>
    <t>CINDY HERNANDEZ CENTENO</t>
  </si>
  <si>
    <t>YENDRY VINDAS CHINCHILLA</t>
  </si>
  <si>
    <t>ADRIANA MARCELA MARTINEZ SANCHEZ</t>
  </si>
  <si>
    <t>LILLIANA ARIAS RUIZ</t>
  </si>
  <si>
    <t>esc.sangerardo.sancarlos@mep.go.cr</t>
  </si>
  <si>
    <t>ROY ANCHIA SOLANO</t>
  </si>
  <si>
    <t>SILVIA GARRO UMAÑA</t>
  </si>
  <si>
    <t>ALEXANDER NUÑEZ CALDERON</t>
  </si>
  <si>
    <t>RAQUEL RAMIREZ RAMIREZ</t>
  </si>
  <si>
    <t>JACKELINE BADILLA ELIZONDO</t>
  </si>
  <si>
    <t>KARLA ALEJANDRA CASCANTE UREÑA</t>
  </si>
  <si>
    <t>NANCY HAZEL JIMENEZ TORRES</t>
  </si>
  <si>
    <t>JANETH GUERRERO BALTODANO</t>
  </si>
  <si>
    <t>YORLENY PEREZ FAJARDO</t>
  </si>
  <si>
    <t>esc.guayabal@mep.go.cr</t>
  </si>
  <si>
    <t>YESSICA ESQUIVEL VASQUEZ</t>
  </si>
  <si>
    <t>OLDEMAR ZUÑIGA DUARTE</t>
  </si>
  <si>
    <t>CESAR CALDERON ORTIZ</t>
  </si>
  <si>
    <t>KENNYA MORALES HERNANDEZ</t>
  </si>
  <si>
    <t>JOSE ANDRES NAJERA ARIAS</t>
  </si>
  <si>
    <t>HENRY SIBAJA CUBERO</t>
  </si>
  <si>
    <t>FRENTE A ABASTECEDOR EL CARMEN</t>
  </si>
  <si>
    <t>YANETH ROJAS MENDEZ</t>
  </si>
  <si>
    <t>CLARA HERNANDEZ GAMBOA</t>
  </si>
  <si>
    <t>MARIA ODILIE PADILLA VILLALOBOS</t>
  </si>
  <si>
    <t>WILMER SOLANO LOAIZA</t>
  </si>
  <si>
    <t>SARA EMILIA NUÑEZ SANABRIA</t>
  </si>
  <si>
    <t>JESSIKA AVENDAÑO CARRANZA</t>
  </si>
  <si>
    <t>MARITZA GAITAN GARCIA</t>
  </si>
  <si>
    <t>RUSSELL WILLIAM RUIZ RAMIREZ</t>
  </si>
  <si>
    <t>HENRY VARGAS RODRIGUEZ</t>
  </si>
  <si>
    <t>SEIDY ARIAS DIAZ</t>
  </si>
  <si>
    <t>YORLENY HERNANDEZ ESQUIVEL</t>
  </si>
  <si>
    <t>SAN FRANCISCO DE FLORENCIA</t>
  </si>
  <si>
    <t>YENSI MILIANA PORRAS SANCHEZ</t>
  </si>
  <si>
    <t>I.E.G.B. LA VICTORIA</t>
  </si>
  <si>
    <t>JEANNETTE HUERTAS LOPEZ</t>
  </si>
  <si>
    <t>ANDREA ALFARO CORRALES</t>
  </si>
  <si>
    <t>GREYSIS ARRIETA DIAZ</t>
  </si>
  <si>
    <t>LORENA MENDEZ UMAÑA</t>
  </si>
  <si>
    <t>RANDALL LOPEZ CERDAS</t>
  </si>
  <si>
    <t>GAUY PATRICIA ENRIQUEZ GUEVARA</t>
  </si>
  <si>
    <t>REBECA LILLIANA VARGAS ACOSTA</t>
  </si>
  <si>
    <t>JAVIER ALFONSO RUIZ CONTRERAS</t>
  </si>
  <si>
    <t>MARIAM DANIELA VALVERDE VALVERDE</t>
  </si>
  <si>
    <t>YEIMY LOPEZ GUTIERREZ</t>
  </si>
  <si>
    <t>esc.bellaluz@mep.go.cr</t>
  </si>
  <si>
    <t>NATALIA CHAVES SANCHEZ</t>
  </si>
  <si>
    <t>CRISTINA CASTILLO VALVERDE</t>
  </si>
  <si>
    <t>MARIA ALVAREZ CRUZ</t>
  </si>
  <si>
    <t>OXANNA CAROLINA ABURTO ESTRADA</t>
  </si>
  <si>
    <t>UNIDAD PEDAGOGICA HOGAR DE NIÑOS TIA TERE</t>
  </si>
  <si>
    <t>RITA MARCELLY UMAÑA VALVERDE</t>
  </si>
  <si>
    <t>MAINOR GUTIERREZ GONZALEZ</t>
  </si>
  <si>
    <t>OLIVIA BALTODANO ULLOA</t>
  </si>
  <si>
    <t>KINNDLY ACEVEDO DELGADILLO</t>
  </si>
  <si>
    <t>GUILLERMO ORTEGA CHAVARRIA</t>
  </si>
  <si>
    <t>YORLENY CASTRILLO ALEMAN</t>
  </si>
  <si>
    <t>SILVIA GARCIA NAVARRO</t>
  </si>
  <si>
    <t>MARGOT CHAVES AGUILERA</t>
  </si>
  <si>
    <t>GAUDY VARGAS BARBOZA</t>
  </si>
  <si>
    <t>MAUREEN ROJAS SANCHEZ</t>
  </si>
  <si>
    <t>MARIA CHAVES SOLANO</t>
  </si>
  <si>
    <t>MANUEL CAMPOS SOTO</t>
  </si>
  <si>
    <t>KORINA VALVERDE CEDEÑO</t>
  </si>
  <si>
    <t>CINDY VARGAS UREÑA</t>
  </si>
  <si>
    <t>TANNIA UREÑA GODINEZ</t>
  </si>
  <si>
    <t>RICARDO RAMIREZ GATTGENS</t>
  </si>
  <si>
    <t>YAHAIRA MORAGA OBANDO</t>
  </si>
  <si>
    <t>ELIETH STEPHANIE VAZQUEZ MALPICA</t>
  </si>
  <si>
    <t>NANCY MORA VILLEGAS</t>
  </si>
  <si>
    <t>esc.sanrafelsiquirres@mep.go.cr</t>
  </si>
  <si>
    <t>SYLVIA MARIA NUÑEZ CASTILLO</t>
  </si>
  <si>
    <t>1 KM AL NORTE DE LA PLAZA DE DEPORTES SAN LUIS</t>
  </si>
  <si>
    <t>CINDY MAXWELL DAVIS</t>
  </si>
  <si>
    <t>HENRY NUÑEZ CHAVES</t>
  </si>
  <si>
    <t>2 KM OESTE DE BATAN CAMINO A 28 MILLAS</t>
  </si>
  <si>
    <t>LILLIAM CECILIA SANCHEZ GOMEZ</t>
  </si>
  <si>
    <t>EMMA YARIANIS ARAUZ RODRIGUEZ</t>
  </si>
  <si>
    <t>MARIA VANESA COREA MATARRITA</t>
  </si>
  <si>
    <t>SUSANA CASTRO CAMPOS</t>
  </si>
  <si>
    <t>GIOVANNI MURILLO SAENZ</t>
  </si>
  <si>
    <t>ARELLYS MENDEZ MURILLO</t>
  </si>
  <si>
    <t>MARLEN ILEANA CORONADO GUTIERREZ</t>
  </si>
  <si>
    <t>MONICA GONZALEZ AGÜERO</t>
  </si>
  <si>
    <t>GELIN ARCE MARTINEZ</t>
  </si>
  <si>
    <t>FREDDY GUILLERMO CUAGUIDO</t>
  </si>
  <si>
    <t>SAN BUENAS ARRIBA A UN COSTADO/TEMPLO CATOLICO</t>
  </si>
  <si>
    <t>GABRIELA ELIZONDO TORRES</t>
  </si>
  <si>
    <t>SUSAN MADRIGAL SANCHEZ</t>
  </si>
  <si>
    <t>KATHERINE JIMENEZ LEZAMA</t>
  </si>
  <si>
    <t>FREDDY SANDI BOLAÑOS</t>
  </si>
  <si>
    <t>KENNETH ANDREY PORRAS MORA</t>
  </si>
  <si>
    <t>MAYRA MORALES FIGUEROA</t>
  </si>
  <si>
    <t>JUAN HIDALGO VALDERRAMOS</t>
  </si>
  <si>
    <t>JEANNETTE VALVERDE CHACON</t>
  </si>
  <si>
    <t>LUPITA CONEJO RODRIGUEZ</t>
  </si>
  <si>
    <t>UNIDAD PEDAGOGICA RIO CELESTE</t>
  </si>
  <si>
    <t>ALEXANDRA ORTIZ TORRES</t>
  </si>
  <si>
    <t>CARLOS ALBERTO MORA MADRIGAL</t>
  </si>
  <si>
    <t>JESSICA RIVERA AGUILAR</t>
  </si>
  <si>
    <t>ILIANA VALVERDE SOLIS</t>
  </si>
  <si>
    <t>GABRIEL SUAREZ RAMOS</t>
  </si>
  <si>
    <t>CIARA IVETTE MIRANDA LOPEZ</t>
  </si>
  <si>
    <t>MAYRA AGUIRRE HERNANDEZ</t>
  </si>
  <si>
    <t>7 KM AL OESTE DEL PUENTE LA BOMBA</t>
  </si>
  <si>
    <t>ZAIDA ORTEGA GARCIA</t>
  </si>
  <si>
    <t>COSTADO NORTE ESCUELA CEIBA ALTA</t>
  </si>
  <si>
    <t>ROXANA DUARTE BERMUDEZ</t>
  </si>
  <si>
    <t>FRENTE ASADA EL GOLFO</t>
  </si>
  <si>
    <t>EVELYN SOLANO GUTIERREZ</t>
  </si>
  <si>
    <t>EDDIE FUENTES AZOFEIFA</t>
  </si>
  <si>
    <t>ALINA RODRIGUEZ ALVAREZ</t>
  </si>
  <si>
    <t>ROSAURA BARQUERO SALAZAR</t>
  </si>
  <si>
    <t>FATIMA GUZMAN GUTIERREZ</t>
  </si>
  <si>
    <t>SADY AGUILAR JUAREZ</t>
  </si>
  <si>
    <t>RONALD TORRES ORTIZ</t>
  </si>
  <si>
    <t>FANNY VENEGAS QUESADA</t>
  </si>
  <si>
    <t>YETHSIRA WILSON CASH</t>
  </si>
  <si>
    <t>RUTH DE LOS ANGELES ZAMORA RUIZ</t>
  </si>
  <si>
    <t>ELIZABETH RETANA UMAÑA</t>
  </si>
  <si>
    <t>RICARDO FLORES REYES</t>
  </si>
  <si>
    <t>YESENIA BADILLA CARDENAS</t>
  </si>
  <si>
    <t>NOEMY RIVERA BEITA</t>
  </si>
  <si>
    <t>ANDY CARRANZA PORRAS</t>
  </si>
  <si>
    <t>3168</t>
  </si>
  <si>
    <t>FINCA DOCE</t>
  </si>
  <si>
    <t>KARLA MENA COREA</t>
  </si>
  <si>
    <t>YANY PEREZ CAMPOS</t>
  </si>
  <si>
    <t>CONTIGUO A LA DELEGACION DE LA POLICIA</t>
  </si>
  <si>
    <t>KAROLIN JOSETHE ROJAS NUÑEZ</t>
  </si>
  <si>
    <t>XINIA ISABEL SEGURA BLANCO</t>
  </si>
  <si>
    <t>TANNIA KARINA GODINEZ ROCHA</t>
  </si>
  <si>
    <t>CLARIBETH CESPEDES MADRIGAL</t>
  </si>
  <si>
    <t>ANA YENSI QUIROS PEREZ</t>
  </si>
  <si>
    <t>REBECA CABRERA SEGURA</t>
  </si>
  <si>
    <t>KATHIA ELIZONDO MOLINA</t>
  </si>
  <si>
    <t>NITZA RODRIGUEZ ALANIZ</t>
  </si>
  <si>
    <t>YENDRY VANESSA VALVERDE MORA</t>
  </si>
  <si>
    <t>YERLIN SANTANA MARTINEZ</t>
  </si>
  <si>
    <t>LIZBETH LEIVA SEGURA</t>
  </si>
  <si>
    <t>REBECA ARIAS AMADOR</t>
  </si>
  <si>
    <t>24166592/84862810</t>
  </si>
  <si>
    <t>OLDEMAR GUTIERREZ MAYORGA</t>
  </si>
  <si>
    <t>GLENDA ESPINOZA CALDERON</t>
  </si>
  <si>
    <t>SENIA VARGAS MORA</t>
  </si>
  <si>
    <t>KENIA SANCHEZ GUIDO</t>
  </si>
  <si>
    <t>HERENIA ARAUZ VARGAS</t>
  </si>
  <si>
    <t>NATALIA LOPEZ BRICEÑO</t>
  </si>
  <si>
    <t>TANIA ALVARADO FONSECA</t>
  </si>
  <si>
    <t>CARLOS NARANJO BADILLA</t>
  </si>
  <si>
    <t>0858</t>
  </si>
  <si>
    <t>YENDRY MONTENEGRO DIAZ</t>
  </si>
  <si>
    <t>JOHANNA ZAMORA CARDENAS</t>
  </si>
  <si>
    <t>VANESSA FIGUEROA CALDERON</t>
  </si>
  <si>
    <t>CRISTHIAN CESPEDES GODINEZ</t>
  </si>
  <si>
    <t>ILIANA SERRACIN LORIA</t>
  </si>
  <si>
    <t>DINIA LOPEZ NUÑEZ</t>
  </si>
  <si>
    <t>esc.jocbata@mep.go.cr</t>
  </si>
  <si>
    <t>DANNIA QUIROS ALFARO</t>
  </si>
  <si>
    <t>ROBERTO MORALES FERNANDEZ</t>
  </si>
  <si>
    <t>MICHAEL ROBERTO DINARTE GUIDO</t>
  </si>
  <si>
    <t>YERLIN ANDREA JIMENEZ OVARES</t>
  </si>
  <si>
    <t>ABARCA HERNANDEZ KARLA</t>
  </si>
  <si>
    <t>ANA CECILIA FLORES SOTO</t>
  </si>
  <si>
    <t>YENDRY CHAVARRIA GOMEZ</t>
  </si>
  <si>
    <t>JOHANNA AZOFEIFA UMAÑA</t>
  </si>
  <si>
    <t>JOSE LUIS AZOFEIFA MORA</t>
  </si>
  <si>
    <t>GISSELLE BADILLA GONZALEZ</t>
  </si>
  <si>
    <t>MARLEN RODRIGUEZ VILLEGAS</t>
  </si>
  <si>
    <t>SEIDY BARRANTES RIOS</t>
  </si>
  <si>
    <t>RUBEN NARANJO RAMOS</t>
  </si>
  <si>
    <t>MARIA ELIZABETH BEITA BEITA</t>
  </si>
  <si>
    <t>MARIA JEANNETTE CAMPOS NOGUERA</t>
  </si>
  <si>
    <t>2443</t>
  </si>
  <si>
    <t>PUERTO THIEL</t>
  </si>
  <si>
    <t>EVELYN ADRIANA ROSALES ZUÑIGA</t>
  </si>
  <si>
    <t>esc.puertothiel@mep.go.cr</t>
  </si>
  <si>
    <t>PIO MONTEZUMA BEJARANO</t>
  </si>
  <si>
    <t>DIOMEDES ARIEL ESTANLY BEJARANO</t>
  </si>
  <si>
    <t>MARIA FERNANDA PORRAS JIMENEZ</t>
  </si>
  <si>
    <t>MARIA FERNANDA CHACON MORA</t>
  </si>
  <si>
    <t>JULIO CESAR GOMEZ PIÑA</t>
  </si>
  <si>
    <t>GEINER MARIN LEIVA</t>
  </si>
  <si>
    <t>MARIBEL MORA HIDALGO</t>
  </si>
  <si>
    <t>ANDREA PEREZ SIBAJA</t>
  </si>
  <si>
    <t>ALLAN HERNANDEZ AGUERO</t>
  </si>
  <si>
    <t>JUAN JOSE HERNANDEZ HERNANDEZ</t>
  </si>
  <si>
    <t>02630</t>
  </si>
  <si>
    <t>3558</t>
  </si>
  <si>
    <t>KATHERINE PARRA VARGAS</t>
  </si>
  <si>
    <t>esc.laslomasduacari@mep.go.cr</t>
  </si>
  <si>
    <t>CRISTHOFER GRANADOS BERMUDEZ</t>
  </si>
  <si>
    <t>ORLANDO MOYA CAMBRONERO</t>
  </si>
  <si>
    <t>FLORIBETH HERRERA AGUILAR</t>
  </si>
  <si>
    <t>DIANA CAROLINA RODRIGUEZ MATARRITA</t>
  </si>
  <si>
    <t>SIDIANI NAVARRO JIMENEZ</t>
  </si>
  <si>
    <t>MAINOR JAVIER ARGUELLO ABARCA</t>
  </si>
  <si>
    <t>LAYNI JIMENEZ CHAVES</t>
  </si>
  <si>
    <t>KARLA PATRICIA CAMPOS ABADIA</t>
  </si>
  <si>
    <t>RAQUEL ENRIQUEZ CAMARENO</t>
  </si>
  <si>
    <t>LORENA JIMENEZ ELIZONDO</t>
  </si>
  <si>
    <t>JUAN GABRIEL MONGE FLORES</t>
  </si>
  <si>
    <t>MARIA J AGUIRRE GONZALEZ</t>
  </si>
  <si>
    <t>DINIA UGALDE PORRAS</t>
  </si>
  <si>
    <t>ETHEL CORTES VARELA</t>
  </si>
  <si>
    <t>ENID SALAZAR CASTRO</t>
  </si>
  <si>
    <t>ADALBERTO CAMPOS MOLINA</t>
  </si>
  <si>
    <t>UNIDAD PEDAGOGICA LA CRUZ</t>
  </si>
  <si>
    <t>esc.zoncuano@mep.go.cr</t>
  </si>
  <si>
    <t>DEIVER BARRANTES ROJAS</t>
  </si>
  <si>
    <t>ROY ACUÑA AGUILAR</t>
  </si>
  <si>
    <t>esc.coen@mep.go.cr</t>
  </si>
  <si>
    <t>ARCELIO GARCIA MORALES</t>
  </si>
  <si>
    <t>esc.santotomastalamanca@mep.go.cr</t>
  </si>
  <si>
    <t>esc.duchabli@mep.go.cr</t>
  </si>
  <si>
    <t>GIOVANNI MUÑOZ MARTINEZ</t>
  </si>
  <si>
    <t>MARCO ROJAS VARGAS</t>
  </si>
  <si>
    <t>ERICK MONTERO VILLALOBOS</t>
  </si>
  <si>
    <t>THELMA GONZALEZ VALLE</t>
  </si>
  <si>
    <t>esc.carmentamesbrenes@mep.go.cr</t>
  </si>
  <si>
    <t>ANA REBECA CABRACA CABRACA</t>
  </si>
  <si>
    <t>XICINIA DE LOS ANGELES RODRIGUEZ CORDERO</t>
  </si>
  <si>
    <t>INDIRA AGUIRRE MONTENEGRO</t>
  </si>
  <si>
    <t>TANNIA PAMELA GONZALEZ JIMENEZ</t>
  </si>
  <si>
    <t>SAN RODRIGUEZ MATAMOROS</t>
  </si>
  <si>
    <t>MARIO PORTILLO MORALES</t>
  </si>
  <si>
    <t>KATTIA BADILLA CARVAJAL</t>
  </si>
  <si>
    <t>MARIANELA JIMENEZ RUIZ</t>
  </si>
  <si>
    <t>esc.elvergelosa@mep.go.cr</t>
  </si>
  <si>
    <t>LAURA SANDIGO BARRERA</t>
  </si>
  <si>
    <t>YENDRY PATRICIA ESQUIVEL CHACON</t>
  </si>
  <si>
    <t>MIGUEL ISAAC MADRIGAL CHAVES</t>
  </si>
  <si>
    <t>ILEANA ARIAS MORA</t>
  </si>
  <si>
    <t>LEONOR VICTOR SANCHEZ</t>
  </si>
  <si>
    <t>YENCY MIRANDA AGUIRRE</t>
  </si>
  <si>
    <t>2702</t>
  </si>
  <si>
    <t>LA FLORIDA DE ISLA VENADO</t>
  </si>
  <si>
    <t>DENIS LOPEZ GONZALEZ</t>
  </si>
  <si>
    <t>ANDREA CRISTINA VARELA CHAVES</t>
  </si>
  <si>
    <t>CARLOS LUIS QUIROS RAMIREZ</t>
  </si>
  <si>
    <t>1902</t>
  </si>
  <si>
    <t>esc.sanfranciscoleoncortes@mep.go.cr</t>
  </si>
  <si>
    <t>SHERRY SANCHEZ ALVAREZ</t>
  </si>
  <si>
    <t>OSCAR ZUÑIGA GOMEZ</t>
  </si>
  <si>
    <t>JULIO CALVO GUIDO</t>
  </si>
  <si>
    <t>DANIEL PICADO LOPEZ</t>
  </si>
  <si>
    <t>MARIVEL CEDEÑO MORA</t>
  </si>
  <si>
    <t>CLARIBEL GAMBOA ARAYA</t>
  </si>
  <si>
    <t>GRETTEL OROZCO DELGADO</t>
  </si>
  <si>
    <t>LANDY ODETTE PICADO NUÑEZ</t>
  </si>
  <si>
    <t>UNIDAD PEDAGOGICA EL TORITO</t>
  </si>
  <si>
    <t>MARIELA ARLEY VEGA</t>
  </si>
  <si>
    <t>esc.ramonbarquero@mep.go.cr</t>
  </si>
  <si>
    <t>GREDYS JOHANNY RODRIGUEZ VILLALTA</t>
  </si>
  <si>
    <t>MARIA GABRIELA CASTRO JIMENEZ</t>
  </si>
  <si>
    <t>EDIS ANDREA MONTERO PORRAS</t>
  </si>
  <si>
    <t>SELVIN FALLAS NUÑEZ</t>
  </si>
  <si>
    <t>50 SUR DEL TEMPLO CATOLICO DE SAVEGRE</t>
  </si>
  <si>
    <t>BIELKA SHEYLA MORALES SEGURA</t>
  </si>
  <si>
    <t>SAN FRANCISCO DE CAÑO SECO</t>
  </si>
  <si>
    <t>YENDI MUÑOZ ORTIZ</t>
  </si>
  <si>
    <t>esc.buenosaires.guapiles@mep.go.cr</t>
  </si>
  <si>
    <t>NIDIA ALFARO ALPIZAR</t>
  </si>
  <si>
    <t>DANIER MENA MONGE</t>
  </si>
  <si>
    <t>MARIA CRISTINA CASTILLO RUGAMA</t>
  </si>
  <si>
    <t>JOSHARA CLAYTON DAVIS</t>
  </si>
  <si>
    <t>LEONILDA HERNANDEZ CASTRILLO</t>
  </si>
  <si>
    <t>TAMARA OBANDO HIDALGO</t>
  </si>
  <si>
    <t>CHINAKICHA</t>
  </si>
  <si>
    <t>ESTEBAN RIVERA FERNANDEZ</t>
  </si>
  <si>
    <t>CARLOS HIDALGO LEIVA</t>
  </si>
  <si>
    <t>KEINA CALDERON PEREZ</t>
  </si>
  <si>
    <t>FRENTE DEL TEMPLO CATOLICO COLONIA DEL VALLE</t>
  </si>
  <si>
    <t>500 ESTE Y 50 NORTE DE LA UNIVERSIDAD NACIONAL</t>
  </si>
  <si>
    <t>INGRID MARCELA CABEZAS VASQUEZ</t>
  </si>
  <si>
    <t>MARIA FERNANDA MADRIGAL GUIDO</t>
  </si>
  <si>
    <t>MARIO BAÑEZ CAMACHO</t>
  </si>
  <si>
    <t>1999</t>
  </si>
  <si>
    <t>EL SITIO DE LAS ABRAS</t>
  </si>
  <si>
    <t>LAS ABRAS</t>
  </si>
  <si>
    <t>ROXANA ROJAS NAVARRO</t>
  </si>
  <si>
    <t>esc.sitiodelasabras@mep.go.cr</t>
  </si>
  <si>
    <t>5006</t>
  </si>
  <si>
    <t>LA PLAZA</t>
  </si>
  <si>
    <t>OSCAR PEREZ ALVAREZ</t>
  </si>
  <si>
    <t>03963</t>
  </si>
  <si>
    <t>esc.elprogresodrake@mep.go.cr</t>
  </si>
  <si>
    <t>5036</t>
  </si>
  <si>
    <t>esc.laesperanzaderiocolorado@mep.go.cr</t>
  </si>
  <si>
    <t>ENRIQUE ARIAS ZUÑIGA</t>
  </si>
  <si>
    <t>CONTIGUO A LA PLAZA DEPORTES</t>
  </si>
  <si>
    <t>ANA YANCI CASTILLO CASTILLO</t>
  </si>
  <si>
    <t>esc.riodeora@mep.go.cr</t>
  </si>
  <si>
    <t>KARLET RUIZ GARCIA</t>
  </si>
  <si>
    <t>JEIMMY VIZCAINO SOLIS</t>
  </si>
  <si>
    <t>GIOVANNI CALDERON MORA</t>
  </si>
  <si>
    <t>DELIA SALINAS ALFARO</t>
  </si>
  <si>
    <t>RAQUEL TORUÑO JIMENEZ</t>
  </si>
  <si>
    <t>FIDEL MURCIA AGUILAR</t>
  </si>
  <si>
    <t>esc.pasomarcos@mep.go.cr</t>
  </si>
  <si>
    <t>BRAYAN MENDEZ MONTERO</t>
  </si>
  <si>
    <t>MARIEL ALFARO CORRALES</t>
  </si>
  <si>
    <t>JOSE ANTONIO ORTEGA MORA</t>
  </si>
  <si>
    <t>I.E.G.B. NUESTRA SEÑORA DE SION</t>
  </si>
  <si>
    <t>ANA YENCY ALVARADO SOLANO</t>
  </si>
  <si>
    <t>LAURA DANIELA SIRIAS CORTES</t>
  </si>
  <si>
    <t>YAZMIN GARCIA ARREDONDO</t>
  </si>
  <si>
    <t>ELIANA MELISSA NAVARRO VALVERDE</t>
  </si>
  <si>
    <t>MEYLIN ESPINOZA TOLEDO</t>
  </si>
  <si>
    <t>GAMALIEL PARRALES AGUIRRE</t>
  </si>
  <si>
    <t>LAUREN ANDREA LOPEZ JAEN</t>
  </si>
  <si>
    <t>esc.elcarmennandayure@mep.go.cr</t>
  </si>
  <si>
    <t>BARRIO BLANCO</t>
  </si>
  <si>
    <t>LAURA MARIA VALVERDE SEGURA</t>
  </si>
  <si>
    <t>SARA GONZALEZ FERNANDEZ</t>
  </si>
  <si>
    <t>ALEJANDRO GAMBOA MENA</t>
  </si>
  <si>
    <t>JACQUELINE TELLEZ VARGAS</t>
  </si>
  <si>
    <t>ALBA ROSA SEGURA MORALES</t>
  </si>
  <si>
    <t>BUTUBATA</t>
  </si>
  <si>
    <t>ROGELIO GILBERTO CHAVES MORALES</t>
  </si>
  <si>
    <t>esc.bisola@mep.go.cr</t>
  </si>
  <si>
    <t>BAJO PIEDRA MESA DE ALTO TELIRE</t>
  </si>
  <si>
    <t>FARLIN DANIEL ZUÑIGA HIDALGO</t>
  </si>
  <si>
    <t>esc.jabejukto@mep.go.cr</t>
  </si>
  <si>
    <t>22001154/88413109</t>
  </si>
  <si>
    <t>esc.loscorrales@mep.go.cr</t>
  </si>
  <si>
    <t>CRISEIDA ARGUEDAS SEQUEIRA</t>
  </si>
  <si>
    <t>ANA MARGARITA SANCHEZ MORALES</t>
  </si>
  <si>
    <t>LLINETH FRANCINY ARRIETA RUIZ</t>
  </si>
  <si>
    <t>JESSICA VEGA BENAVIDES</t>
  </si>
  <si>
    <t>YADIRIS RAMIREZ LOPEZ</t>
  </si>
  <si>
    <t>DENIA MARIA MORA RAMIREZ</t>
  </si>
  <si>
    <t>KATTIA CHAVARRIA RUIZ</t>
  </si>
  <si>
    <t>YERLIN GARCIA REYES</t>
  </si>
  <si>
    <t>UNIDAD PEDAGOGICA BAJOS DE TORO AMARILLO</t>
  </si>
  <si>
    <t>REBECA MORALES CARVAJAL</t>
  </si>
  <si>
    <t>KARLA SEGURA HIDALGO</t>
  </si>
  <si>
    <t>esc.cuestagrande@mep.go.cr</t>
  </si>
  <si>
    <t>JUAN CARLOS VILLALOBOS GUZMAN</t>
  </si>
  <si>
    <t>MARICELA SALAS RODRIGUEZ</t>
  </si>
  <si>
    <t>NOEMY LOURDES SANDI JIMENEZ</t>
  </si>
  <si>
    <t>JENNY CASTRO CHACON</t>
  </si>
  <si>
    <t>3 KM NOROESTE DE ANA GRANDE</t>
  </si>
  <si>
    <t>DIANA QUESADA ACUÑA</t>
  </si>
  <si>
    <t>NIDIA LINETH CASTILLO ULLOA</t>
  </si>
  <si>
    <t>esc.escalerasloschiles@mep.go.cr</t>
  </si>
  <si>
    <t>MELANY BEATRIZ LAGO BARRIOS</t>
  </si>
  <si>
    <t>SHIRLEY SCHLEMIEN MARTINEZ</t>
  </si>
  <si>
    <t>VIANNI PRADO PRADO</t>
  </si>
  <si>
    <t>esc.xiquiari@mep.go.cr</t>
  </si>
  <si>
    <t>ROGER REYES HERNANDEZ.</t>
  </si>
  <si>
    <t>MARCO MORA JIMENEZ</t>
  </si>
  <si>
    <t>3221</t>
  </si>
  <si>
    <t>esc.santafe@mep.go.cr</t>
  </si>
  <si>
    <t>GABRIEL EMILIO MORA MONGE</t>
  </si>
  <si>
    <t>JESSICA MORA SEGURA</t>
  </si>
  <si>
    <t>KATTIA NAVARRO NAVARRO</t>
  </si>
  <si>
    <t>HERIBERTO ARLEY VARGAS</t>
  </si>
  <si>
    <t>NELSY DORIANA PICADO VILLALOBOS</t>
  </si>
  <si>
    <t>6 KM AL ESTE DE LA ESCUELA LINDA VISTA</t>
  </si>
  <si>
    <t>YEREMY GONZALO FALLAS</t>
  </si>
  <si>
    <t>XINIA PAISANO OBREGON</t>
  </si>
  <si>
    <t>MAYRA RODRIGUEZ CORTES</t>
  </si>
  <si>
    <t>ZEBEDEO GARCIA HERRERA</t>
  </si>
  <si>
    <t>TATIANA ISABEL ULLOA PORRAS</t>
  </si>
  <si>
    <t>ELMER EDUARDO CALVO PERAZA</t>
  </si>
  <si>
    <t>SILVIA ESQUIVEL JIMENEZ</t>
  </si>
  <si>
    <t>GENESIS JIMENEZ GUERRERO</t>
  </si>
  <si>
    <t>GUIDO ALBERTO NAVARRO CASCANTE</t>
  </si>
  <si>
    <t>CONTIGUO A LA IGLESIA DE CHIMURRIA</t>
  </si>
  <si>
    <t>KARLA VANESSA ALVAREZ SOLORZANO</t>
  </si>
  <si>
    <t>GEINER GRANADOS DURAN</t>
  </si>
  <si>
    <t>1878</t>
  </si>
  <si>
    <t>MARIA JOSE MONGE NAVARRO</t>
  </si>
  <si>
    <t>esc.sanjoaquindota@mep.go.cr</t>
  </si>
  <si>
    <t>14 KM SUR DEL PARQUE DE SANTA MARIA DE DOTA</t>
  </si>
  <si>
    <t>1735</t>
  </si>
  <si>
    <t>esc.losangelestarrazu@mep.go.cr</t>
  </si>
  <si>
    <t>ALBA CECILIA BARBOZA FLORES</t>
  </si>
  <si>
    <t>0560</t>
  </si>
  <si>
    <t>LILLIANA CALDERON HIDALGO</t>
  </si>
  <si>
    <t>esc.sanjeronimodeacosta@mep.go.cr</t>
  </si>
  <si>
    <t>MARLON BARRANTES BROWN</t>
  </si>
  <si>
    <t>esc.concepcionlasjuntas@mep.go.cr</t>
  </si>
  <si>
    <t>DAGOBERTO MARIN ARGUEDAS</t>
  </si>
  <si>
    <t>JONATHAN RIOS CHAVES</t>
  </si>
  <si>
    <t>ANTHONY MACOTELO JUAREZ</t>
  </si>
  <si>
    <t>2799</t>
  </si>
  <si>
    <t>GIGANTE</t>
  </si>
  <si>
    <t>SHEILA ZUÑIGA OBANDO</t>
  </si>
  <si>
    <t>esc.gigante@mep.go.cr</t>
  </si>
  <si>
    <t>JOSHUA VILLALOBOS SANCHO</t>
  </si>
  <si>
    <t>ZENEIDA HURTECHO MAYORGA</t>
  </si>
  <si>
    <t>4955</t>
  </si>
  <si>
    <t>ANA LOLITA CASTILLO MURILLO</t>
  </si>
  <si>
    <t>CINDY ELENA RODRIGUEZ SIBAJA</t>
  </si>
  <si>
    <t>YORLENY TORRES ARAYA</t>
  </si>
  <si>
    <t>TURRIALBA, 4 KM NO DE LA COMUNIDAD SAN JUAN</t>
  </si>
  <si>
    <t>2035</t>
  </si>
  <si>
    <t>EVELYN VELASQUEZ GALBAN</t>
  </si>
  <si>
    <t>esc.konobata@mep.go.cr</t>
  </si>
  <si>
    <t>VITINIA SALAZAR ORTIZ</t>
  </si>
  <si>
    <t>MARGARITA OBANDO MADRIZ</t>
  </si>
  <si>
    <t>KARLA MEJIAS JIMENEZ</t>
  </si>
  <si>
    <t>REBECA CESPEDES NUÑEZ</t>
  </si>
  <si>
    <t>ISABEL MORALES SOTO</t>
  </si>
  <si>
    <t>JEUDY GUTIERREZ MONTEZUMA</t>
  </si>
  <si>
    <t>7 HORAS A PIE DE GRANO DE ORO</t>
  </si>
  <si>
    <t>KARLA CHINCHILLA PEREZ</t>
  </si>
  <si>
    <t>KAREN ZUÑIGA MONGE</t>
  </si>
  <si>
    <t>LUISA MORA ELIZONDO</t>
  </si>
  <si>
    <t>GAMALOTILLO UNO</t>
  </si>
  <si>
    <t>100 M SUR DEL RECIBIDOR COOPEAGRI</t>
  </si>
  <si>
    <t>YORLENY SALAZAR UREÑA</t>
  </si>
  <si>
    <t>esc.clavera@mep.go.cr</t>
  </si>
  <si>
    <t>JORLEY MARIANY MORALES ELIZONDO</t>
  </si>
  <si>
    <t>DIEGO ORTIZ RUIZ</t>
  </si>
  <si>
    <t>1534</t>
  </si>
  <si>
    <t>I.D.A. LAS MARIAS</t>
  </si>
  <si>
    <t>CRISTINA MORALES CAMPOS</t>
  </si>
  <si>
    <t>esc.lasmariascanonegro@mep.go.cr</t>
  </si>
  <si>
    <t>2317</t>
  </si>
  <si>
    <t>esc.sanjorge@mep.go.cr</t>
  </si>
  <si>
    <t>CONTIGUO SALON COMUNAL SAN JORGE DE BAGACES</t>
  </si>
  <si>
    <t>LISBANYA MARIA BRENES</t>
  </si>
  <si>
    <t>MARGARITA MORALES GAMBOA</t>
  </si>
  <si>
    <t>MARIA ELENA FERNANDEZ UREÑA</t>
  </si>
  <si>
    <t>5534</t>
  </si>
  <si>
    <t>CEDRAL ARRIBA</t>
  </si>
  <si>
    <t>MELIDA BADILLA CARMONA</t>
  </si>
  <si>
    <t>esc.cedraldeaserri@mep.go.cr</t>
  </si>
  <si>
    <t>FREYSEL LEZCANO RODRIGUEZ</t>
  </si>
  <si>
    <t>2488</t>
  </si>
  <si>
    <t>esc.elsilenciodesamara@mep.go.cr</t>
  </si>
  <si>
    <t>VANESSA CAMPOS CHAVES</t>
  </si>
  <si>
    <t>STEFANIE NUÑEZ OVARES</t>
  </si>
  <si>
    <t>200 SUR DEL TEMPLO CATOLICO</t>
  </si>
  <si>
    <t>IGNACIO ZELAYA ZELAYA</t>
  </si>
  <si>
    <t>esc.miramar@mep.go.cr</t>
  </si>
  <si>
    <t>4 KM AL ESTE DE ESCUELA RIO ABROJO</t>
  </si>
  <si>
    <t>02825</t>
  </si>
  <si>
    <t>OLGA MUÑOZ</t>
  </si>
  <si>
    <t>VERONICA CASTRO VALVERDE</t>
  </si>
  <si>
    <t>CONTIGUO A PLAZA DE DEPORTES DE CANAAN</t>
  </si>
  <si>
    <t>GRETTEL ROCHA ESPINOZA</t>
  </si>
  <si>
    <t>3514</t>
  </si>
  <si>
    <t>LA UNION RIO PERLA</t>
  </si>
  <si>
    <t>UNION RIO PERLA</t>
  </si>
  <si>
    <t>JOSE ALEJANDRO LOPEZ NUÑEZ</t>
  </si>
  <si>
    <t>esc.launionrioperla@mep.go.cr</t>
  </si>
  <si>
    <t>MAYRA GABRIELA CALVO SANCHEZ</t>
  </si>
  <si>
    <t>MARIA GABRIELA CALDERON CORTES</t>
  </si>
  <si>
    <t>KAREN ARROYO PORRAS</t>
  </si>
  <si>
    <t>3284</t>
  </si>
  <si>
    <t>CARMEN GUADAMUZ AVENDAÑO</t>
  </si>
  <si>
    <t>esc.sanmiguelsixaola@mep.go.cr</t>
  </si>
  <si>
    <t>3462</t>
  </si>
  <si>
    <t>LA PASCUA</t>
  </si>
  <si>
    <t>PASCUA</t>
  </si>
  <si>
    <t>esc.pascua@mep.go.cr</t>
  </si>
  <si>
    <t>DINIA ANDREA SOLANO SEGURA</t>
  </si>
  <si>
    <t>0842</t>
  </si>
  <si>
    <t>03991</t>
  </si>
  <si>
    <t>1431</t>
  </si>
  <si>
    <t>SAN ALEJO</t>
  </si>
  <si>
    <t>esc.sanalejo@mep.go.cr</t>
  </si>
  <si>
    <t>FRENTE AL SALON COMUNAL DE SAN ALEJO</t>
  </si>
  <si>
    <t>LILLIAM CHACON SALAS</t>
  </si>
  <si>
    <t>LORENA REYES ZUÑIGA</t>
  </si>
  <si>
    <t>YEILYN MARIA ARCE ESQUIVEL</t>
  </si>
  <si>
    <t>400 NORTE DE LA IGLESIA EVANGELICA</t>
  </si>
  <si>
    <t>04022</t>
  </si>
  <si>
    <t>0795</t>
  </si>
  <si>
    <t>esc.villahermosadepejibaye@mep.go.cr</t>
  </si>
  <si>
    <t>CAROLINA RECIO MIRANDA</t>
  </si>
  <si>
    <t>EUSENITH SALAS CHIROLDES</t>
  </si>
  <si>
    <t>ARIANA GABRIELA ORTEGA PASTRAN</t>
  </si>
  <si>
    <t>IVANNIA SERRANO ZUÑIGA</t>
  </si>
  <si>
    <t>ALEJANDRA MORA GAMBOA</t>
  </si>
  <si>
    <t>3670</t>
  </si>
  <si>
    <t>COOPEMALANGA</t>
  </si>
  <si>
    <t>SIGIFREDO HERNANDEZ VILLALOBOS</t>
  </si>
  <si>
    <t>esc.coopemalanga@mep.go.cr</t>
  </si>
  <si>
    <t>YARELYN MORA ROJAS</t>
  </si>
  <si>
    <t>esc.moisesvincenzipacheco@mep.go.cr</t>
  </si>
  <si>
    <t>RANDALL ALBERTO HERRERA ARROYO</t>
  </si>
  <si>
    <t>ALLAN ANTONIO GUTIERREZ MORA</t>
  </si>
  <si>
    <t>esc.ulujerinak@mep.go.cr</t>
  </si>
  <si>
    <t>esc.llanobonitobrunka@mep.go.cr</t>
  </si>
  <si>
    <t>JIRLENI MADRIGAL FERNANDEZ</t>
  </si>
  <si>
    <t>YESENIA PADILLA GALAGARZA</t>
  </si>
  <si>
    <t>YARIELA HERRERA VALERIO</t>
  </si>
  <si>
    <t>04203</t>
  </si>
  <si>
    <t>2998</t>
  </si>
  <si>
    <t>CACORAGUA</t>
  </si>
  <si>
    <t>ALTOS DE ABROJO</t>
  </si>
  <si>
    <t>OSCAR DANIEL FALLAS NARANJO</t>
  </si>
  <si>
    <t>STEPHANIE MONTERO MENDEZ</t>
  </si>
  <si>
    <t>ANA VICTORIA VARGAS ABARCA</t>
  </si>
  <si>
    <t>MARIA ELENA JIRON MORA</t>
  </si>
  <si>
    <t>JAIZEL IVANNIA GOMEZ HUERTAS</t>
  </si>
  <si>
    <t>ROSIBEL SALAS STELLER</t>
  </si>
  <si>
    <t>KIMBERLY SALAZAR ARCE</t>
  </si>
  <si>
    <t>3149</t>
  </si>
  <si>
    <t>ZULAY ADRIANA JIMENEZ JAEN</t>
  </si>
  <si>
    <t>esc.vistadelmar@mep.go.cr</t>
  </si>
  <si>
    <t>APOLANIA BEJARANO BEJARANO</t>
  </si>
  <si>
    <t>ALTO BLEY DE ALTO TELIRE</t>
  </si>
  <si>
    <t>JOSE ATENCIO CABALLERO</t>
  </si>
  <si>
    <t>esc.bleito@mep.go.cr</t>
  </si>
  <si>
    <t>CONTIGUO AL BUSTO DE AYA</t>
  </si>
  <si>
    <t>2484</t>
  </si>
  <si>
    <t>MILY LORENA JIMENEZ PEREZ</t>
  </si>
  <si>
    <t>esc.zaragoza.nicoya@mep.go.cr</t>
  </si>
  <si>
    <t>2942</t>
  </si>
  <si>
    <t>LA HIERBA</t>
  </si>
  <si>
    <t>PATRICIA VALVERDE NAVARRO</t>
  </si>
  <si>
    <t>esc.lahierba@mep.go.cr</t>
  </si>
  <si>
    <t>02638</t>
  </si>
  <si>
    <t>0611</t>
  </si>
  <si>
    <t>0695</t>
  </si>
  <si>
    <t>SANDRA LISETTE MORA CHAVES</t>
  </si>
  <si>
    <t>esc.sanisidro.puriscal@mep.go.cr</t>
  </si>
  <si>
    <t>04293</t>
  </si>
  <si>
    <t>0760</t>
  </si>
  <si>
    <t>esc.santamariabrunka@mep.go.cr</t>
  </si>
  <si>
    <t>03279</t>
  </si>
  <si>
    <t>0896</t>
  </si>
  <si>
    <t>SAN ANDRES DE TERRABA</t>
  </si>
  <si>
    <t>HUGO STEVEN CASTRO NAJERA</t>
  </si>
  <si>
    <t>esc.lindavistapotrerogrande@mep.go.cr</t>
  </si>
  <si>
    <t>04295</t>
  </si>
  <si>
    <t>0978</t>
  </si>
  <si>
    <t>EDITH JOHANNA RIOS MENDEZ</t>
  </si>
  <si>
    <t>esc.sanluiscolinas@mep.go.cr</t>
  </si>
  <si>
    <t>2154</t>
  </si>
  <si>
    <t>LA PLATANERA</t>
  </si>
  <si>
    <t>EMMANUEL CAMPOS LEDEZMA</t>
  </si>
  <si>
    <t>esc.laplatanera@mep.go.cr</t>
  </si>
  <si>
    <t>1374</t>
  </si>
  <si>
    <t>POTRERILLOS</t>
  </si>
  <si>
    <t>ANGELICA RODRIGUEZ GONZALEZ</t>
  </si>
  <si>
    <t>esc.potrerillos@mep.go.cr</t>
  </si>
  <si>
    <t>1392</t>
  </si>
  <si>
    <t>EMILIA CABRERA GUTIERREZ</t>
  </si>
  <si>
    <t>esc.elrecreo@mep.go.cr</t>
  </si>
  <si>
    <t>1474</t>
  </si>
  <si>
    <t>esc.arcoirisloschiles@mep.go.cr</t>
  </si>
  <si>
    <t>04303</t>
  </si>
  <si>
    <t>1380</t>
  </si>
  <si>
    <t>DOS AGUAS</t>
  </si>
  <si>
    <t>esc.dosaguas@mep.go.cr</t>
  </si>
  <si>
    <t>COSTADO NORTE DE LA IGLESIA CATOLICA DE DOS AGUAS</t>
  </si>
  <si>
    <t>1462</t>
  </si>
  <si>
    <t>CANANEO</t>
  </si>
  <si>
    <t>WENDY CHACON CASTRO</t>
  </si>
  <si>
    <t>esc.cananeo@mep.go.cr</t>
  </si>
  <si>
    <t>1495</t>
  </si>
  <si>
    <t>04306</t>
  </si>
  <si>
    <t>3451</t>
  </si>
  <si>
    <t>SAN CECILIO</t>
  </si>
  <si>
    <t>JENNIFER BALTODANO AMPIE</t>
  </si>
  <si>
    <t>esc.sancecilio@mep.go.cr</t>
  </si>
  <si>
    <t>04307</t>
  </si>
  <si>
    <t>3707</t>
  </si>
  <si>
    <t>ERICKA FALLAS MOLINA</t>
  </si>
  <si>
    <t>3711</t>
  </si>
  <si>
    <t>CERROS ARRIBA</t>
  </si>
  <si>
    <t>DAVID ALVARADO DUARTE</t>
  </si>
  <si>
    <t>esc.cerrosarriba@mep.go.cr</t>
  </si>
  <si>
    <t>0732</t>
  </si>
  <si>
    <t>ALTO DE LAS MORAS</t>
  </si>
  <si>
    <t>ANDREA MARIELA LAZARO MORALES</t>
  </si>
  <si>
    <t>esc.altodelasmoras@mep.go.cr</t>
  </si>
  <si>
    <t>2610</t>
  </si>
  <si>
    <t>I.D.A. ASENTAMIENTO NUEVO ARENAL</t>
  </si>
  <si>
    <t>ASENTAMIENTO NUEVO ARENAL</t>
  </si>
  <si>
    <t>LUCIA ZAMORA MATAMOROS</t>
  </si>
  <si>
    <t>1655</t>
  </si>
  <si>
    <t>SANTA TERESA NORTE</t>
  </si>
  <si>
    <t>MARTHA IRIS RUIZ FEDERI</t>
  </si>
  <si>
    <t>esc.santateresanorte@mep.go.cr</t>
  </si>
  <si>
    <t>01153</t>
  </si>
  <si>
    <t>2629</t>
  </si>
  <si>
    <t>esc.paraiso.canas@mep.go.cr</t>
  </si>
  <si>
    <t>10 KM NORTE DE MOVASA FRENTE TEMPLO CATOLICO</t>
  </si>
  <si>
    <t>6144</t>
  </si>
  <si>
    <t>TAKLAK YAKA</t>
  </si>
  <si>
    <t>MANTECO</t>
  </si>
  <si>
    <t>esc.taklakyaka@mep.go.cr</t>
  </si>
  <si>
    <t>6560</t>
  </si>
  <si>
    <t>NIDIA HIDALGO OBANDO</t>
  </si>
  <si>
    <t>1892</t>
  </si>
  <si>
    <t>JENNIFER CRUZ BONILLA</t>
  </si>
  <si>
    <t>-</t>
  </si>
  <si>
    <t>esc.sanramontarrazu@mep.go.cr</t>
  </si>
  <si>
    <t>6391</t>
  </si>
  <si>
    <t>BAJO BLEY SUR</t>
  </si>
  <si>
    <t>ELIECER ZUÑIGA ZUÑIGA</t>
  </si>
  <si>
    <t>esc.bajobleysur@mep.go.cr</t>
  </si>
  <si>
    <t>BAJO BLEY SUR-TELIRE</t>
  </si>
  <si>
    <t>2355</t>
  </si>
  <si>
    <t>GRACE MARIA MENA QUIROS</t>
  </si>
  <si>
    <t>esc.betania.nicoya@mep.go.cr</t>
  </si>
  <si>
    <t>0957</t>
  </si>
  <si>
    <t>IRIS ZUÑIGA DIAZ</t>
  </si>
  <si>
    <t>esc.elcarmendebuenosaires@mep.go.cr</t>
  </si>
  <si>
    <t>1706</t>
  </si>
  <si>
    <t>DONALD SAMUEL MONTERO BONILLA</t>
  </si>
  <si>
    <t>1713</t>
  </si>
  <si>
    <t>04330</t>
  </si>
  <si>
    <t>3744</t>
  </si>
  <si>
    <t>LA LOMA</t>
  </si>
  <si>
    <t>SONIA DURAN ROJAS</t>
  </si>
  <si>
    <t>esc.laloma@mep.go.cr</t>
  </si>
  <si>
    <t>info@sekcostarica.com</t>
  </si>
  <si>
    <t>KATIA GABRIELA ALFARO ZUÑIGA</t>
  </si>
  <si>
    <t>supervision@centroeducativosantarita.com</t>
  </si>
  <si>
    <t>info@saintmary.ed.cr</t>
  </si>
  <si>
    <t>primary@panam.ed.cr</t>
  </si>
  <si>
    <t>COLEGIO NUESTRA SEÑORA DEL PILAR</t>
  </si>
  <si>
    <t>PAOLA REDONDO SIERRA</t>
  </si>
  <si>
    <t>SILVIA MADRIGAL MORA</t>
  </si>
  <si>
    <t>consejoacademico@santamonica.ed.cr</t>
  </si>
  <si>
    <t>100 SUR Y 100 OESTE DEL CEMENTERIO DE MORAVIA</t>
  </si>
  <si>
    <t>VALERIE VALVERDE SAUREZ</t>
  </si>
  <si>
    <t>MARCO JIMENEZ FERNANDEZ</t>
  </si>
  <si>
    <t>marco.jimenez@sanlorenzocr.com</t>
  </si>
  <si>
    <t>CRISTINA MENENDEZ MUÑOZ</t>
  </si>
  <si>
    <t>MARIA DE LOS ANGELES GAITAN ALFARO</t>
  </si>
  <si>
    <t>ELIZABETH ZUÑIGA CERVANTES</t>
  </si>
  <si>
    <t>centroeducativosanfranciscocq@ucatolica.ac.cr</t>
  </si>
  <si>
    <t>info@ceac.ed.cr</t>
  </si>
  <si>
    <t>NATALIE MATA TENCIO</t>
  </si>
  <si>
    <t>SUZETTE DYALA ESPINOZA FUENTES</t>
  </si>
  <si>
    <t>LUIS ALEJANDRO CAMACHO RODRIGUEZ</t>
  </si>
  <si>
    <t>VICTORIA EMERITA VENEGAS CALDERON</t>
  </si>
  <si>
    <t>d.academica@santaana.ed.cr</t>
  </si>
  <si>
    <t>JARDIN DE NIÑOS EUPI LA LECHUZA</t>
  </si>
  <si>
    <t>ROCIO MASIS PEREIRA</t>
  </si>
  <si>
    <t>GERARDO A. MATARRITA FONSECA</t>
  </si>
  <si>
    <t>ALLAN SOLANO SALAZAR</t>
  </si>
  <si>
    <t>info@ctseo.ed.cr</t>
  </si>
  <si>
    <t>SILVIA CAMBRONERO MORAGA</t>
  </si>
  <si>
    <t>PIUS GRAF STUDER</t>
  </si>
  <si>
    <t>ANDREA RETANA PADILLA</t>
  </si>
  <si>
    <t>ORLANDO DE LA O CASTAÑEDA</t>
  </si>
  <si>
    <t>COLEGIO CIENTIFICO BILINGÜE REINA DE LOS ANGELES</t>
  </si>
  <si>
    <t>EBENEZER CENTRO EDUCATIVO ADVENTISTA DE LIBERIA</t>
  </si>
  <si>
    <t>info@sanmariacr.com</t>
  </si>
  <si>
    <t>MARIA MILAGROS RODRIGUEZ FUENTES</t>
  </si>
  <si>
    <t>ELSIE MARIA RAMOS VARGAS</t>
  </si>
  <si>
    <t>ANGIE RODRIGUEZ ALVARADO</t>
  </si>
  <si>
    <t>GUADALUPE PIEDRA QUIROS</t>
  </si>
  <si>
    <t>ceuna01@ceuna01.onmicrosoft.com</t>
  </si>
  <si>
    <t>INFO@SEMILLITASCR.COM</t>
  </si>
  <si>
    <t>enithvalledelsol@gmail.com</t>
  </si>
  <si>
    <t>ENY SANCHEZ SALAS / KARLA JIMENEZ PORRAS</t>
  </si>
  <si>
    <t>NERY CORDOBA OBANDO</t>
  </si>
  <si>
    <t>INGRID MIRANDA BARRANTES</t>
  </si>
  <si>
    <t>ALBERTO ROJAS BERNINI</t>
  </si>
  <si>
    <t>direcciones.gvs@goldenvalley.ed.cr</t>
  </si>
  <si>
    <t>JAIRO JUAREZ RAMIREZ</t>
  </si>
  <si>
    <t>direccion.institucional@sagradobilingualschool.com</t>
  </si>
  <si>
    <t>AVENIDA 1, CALLES 4 Y 6, CARTAGO CENTRO</t>
  </si>
  <si>
    <t>IRIS PATRICIA ZAMORA BORLOZ</t>
  </si>
  <si>
    <t>JARDIN DE NIÑOS Y NIÑAS ESTRELLITAS LUMINOSAS</t>
  </si>
  <si>
    <t>EIDA ARCE CHAVARRIA</t>
  </si>
  <si>
    <t>eida_arce@hotmail.com</t>
  </si>
  <si>
    <t>ADRIANA CALVO BARRANTES</t>
  </si>
  <si>
    <t>EMILY MARQUES</t>
  </si>
  <si>
    <t>VANESSA ARIAS RETANA</t>
  </si>
  <si>
    <t>varias@isaacphillipe.com</t>
  </si>
  <si>
    <t>IRMA MARIA HERRERA VARGAS</t>
  </si>
  <si>
    <t>centropedagogicocedein@gmail.com</t>
  </si>
  <si>
    <t>SANDRA EUGENIA JIMENEZ BRENES</t>
  </si>
  <si>
    <t>SOR MARTA MAGDALENA CASTRO MURILLO</t>
  </si>
  <si>
    <t>KIWI LEARNING CENTRE AND FRANZ LISZT SCHULE</t>
  </si>
  <si>
    <t>HANNIA BEATRIZ ARAYA ABARCA</t>
  </si>
  <si>
    <t>SAN RAMON CENTRO</t>
  </si>
  <si>
    <t>informacion@carmenlyra.ed.cr</t>
  </si>
  <si>
    <t>MARTIN GONZALEZ ROMERO</t>
  </si>
  <si>
    <t>SHARON CASTRO ROJAS</t>
  </si>
  <si>
    <t>ANAYANSI VIQUEZ GARCIA</t>
  </si>
  <si>
    <t>KAROL SALMERON RODRIGUEZ</t>
  </si>
  <si>
    <t>proyectocentroeducativo.ucr@gmail.com</t>
  </si>
  <si>
    <t>TATIANA MONTERREY SAENZ</t>
  </si>
  <si>
    <t>SANGARVEY ROJAS</t>
  </si>
  <si>
    <t>seawonders@wondereducationcr.com</t>
  </si>
  <si>
    <t>LIGIA CECILIA GONZALEZ ARIAS</t>
  </si>
  <si>
    <t xml:space="preserve">cemariadelrefugiodireccion@gmail.com </t>
  </si>
  <si>
    <t>directora@cslearningcr.com</t>
  </si>
  <si>
    <t>FIORELLA CHEVEZ ARCE</t>
  </si>
  <si>
    <t>JENNY CONEJO MORENO</t>
  </si>
  <si>
    <t>ERIKA ROLDAN VARGAS</t>
  </si>
  <si>
    <t>creativehandsmontessori@gmail.com</t>
  </si>
  <si>
    <t>ce.lacasitademari@gmail.com</t>
  </si>
  <si>
    <t>direcciontimothy@gmail.com</t>
  </si>
  <si>
    <t>04369</t>
  </si>
  <si>
    <t>infoheredia@newworldcr.com</t>
  </si>
  <si>
    <t>SANTIAGO DELGADO MADRIGAL</t>
  </si>
  <si>
    <t>200 M NORTE, 200 M OESTE Y 75 M SUR DEL SUPERMERCADO PALI</t>
  </si>
  <si>
    <t>KIMBERLY FONSECA ARGUELLO</t>
  </si>
  <si>
    <t>information@goldenvalley.ed.cr</t>
  </si>
  <si>
    <t>CAROLINA QUESADA MONGE</t>
  </si>
  <si>
    <t>ADRIANA CECILIA MONGE QUIROS</t>
  </si>
  <si>
    <t>LAURA MARIA LEMUS ZAMORA</t>
  </si>
  <si>
    <t>correspondencia@sys.ed.cr</t>
  </si>
  <si>
    <t>ROSA CUBERO MURILLO</t>
  </si>
  <si>
    <t>greenhillsecokinder@gmail.com</t>
  </si>
  <si>
    <t>centromundodeilusiones@gmail.com</t>
  </si>
  <si>
    <t>THARA VILLEGAS BONILLA</t>
  </si>
  <si>
    <t>recepcion@jeanpiaget.co.cr</t>
  </si>
  <si>
    <t>FRENTE A LA POPS DEL CENTRO COMERCIAL NOVACENTRO</t>
  </si>
  <si>
    <t>daniela.m@kiposcr.com</t>
  </si>
  <si>
    <t>shirleyvega74@gmail.com</t>
  </si>
  <si>
    <t>26370300/70119092</t>
  </si>
  <si>
    <t>ARIELA FLORES MORA</t>
  </si>
  <si>
    <t>mylittlefarm@hotmail.com</t>
  </si>
  <si>
    <t>info@mamamargaritacr.com</t>
  </si>
  <si>
    <t>HELEN BOLAÑOS MORERA</t>
  </si>
  <si>
    <t>gracelandschoolcai@gmail.com</t>
  </si>
  <si>
    <t>04406</t>
  </si>
  <si>
    <t>KARLA ALVARADO CORELLA</t>
  </si>
  <si>
    <t>info@pasitoscreativos.com</t>
  </si>
  <si>
    <t>BEATRIZ NUÑEZ BOLAÑOS</t>
  </si>
  <si>
    <t>centro.educ.adonai@gmail.com</t>
  </si>
  <si>
    <t>04408</t>
  </si>
  <si>
    <t>CAP CASITA DEL ARBOL PREESCOLAR</t>
  </si>
  <si>
    <t>DAYANA MARIA VARGAS ALFARO</t>
  </si>
  <si>
    <t>casita.arbol19@gmail.com</t>
  </si>
  <si>
    <t>SAN JUAN DE QUESADA</t>
  </si>
  <si>
    <t>LAVINIA GONZALEZ CARVAJAL</t>
  </si>
  <si>
    <t>cibmundodecolores@gmail.com</t>
  </si>
  <si>
    <t>ALEJANDRA MORERA VILLEGAS</t>
  </si>
  <si>
    <t>sueducativos2086@gmail.com</t>
  </si>
  <si>
    <t>04285</t>
  </si>
  <si>
    <t>CREATIVE HANDS MONTESSORI KINDER&amp;DAYCARE-SJC-</t>
  </si>
  <si>
    <t>GRANADILLA</t>
  </si>
  <si>
    <t>creativehandscurridabat@gmail.com</t>
  </si>
  <si>
    <t>04286</t>
  </si>
  <si>
    <t>LITTLE WONDERS PRESCHOOL AND DAY CARE</t>
  </si>
  <si>
    <t>CAROLINA VIQUEZ LOPEZ</t>
  </si>
  <si>
    <t>littlewonderscr@gmail.com</t>
  </si>
  <si>
    <t>CENTRO EDUCATIVO CIAN</t>
  </si>
  <si>
    <t>YANCY ALEJANDRA ROMAN HIDALGO</t>
  </si>
  <si>
    <t>angelitoshr@hotmail.com</t>
  </si>
  <si>
    <t>CENTRO EDUCATIVO KINDER PANDAS DAYCARE</t>
  </si>
  <si>
    <t>VIVIANA LEIVA</t>
  </si>
  <si>
    <t>geanina@pandasdaycarecr.com</t>
  </si>
  <si>
    <t>CENTRO EDUCATIVO KIDS U</t>
  </si>
  <si>
    <t>CENTRO EDUCATIVO HEAVEN´S DREAM EDUCATION</t>
  </si>
  <si>
    <t>04410</t>
  </si>
  <si>
    <t>SEMILLAS</t>
  </si>
  <si>
    <t>CRISTHIAN JOSE SOLIS RAMIREZ</t>
  </si>
  <si>
    <t>info@cesemillas.ed.cr</t>
  </si>
  <si>
    <t>100 SUR Y 80 OESTE DEL INS DE CARTAGO</t>
  </si>
  <si>
    <t>03868</t>
  </si>
  <si>
    <t>CENTRO EDUCATIVO MINI IDEAS</t>
  </si>
  <si>
    <t>YENCI FABIOLA CORRALES CHINCHILLA</t>
  </si>
  <si>
    <t>educacionmep@miniideascr.com; info@miniideascr.com</t>
  </si>
  <si>
    <t>CENTRO EDUCATIVO HAPPY GARDEN</t>
  </si>
  <si>
    <t>happygarden_huacas@yahoo.es</t>
  </si>
  <si>
    <t>04411</t>
  </si>
  <si>
    <t>CENTRO EDUCATIVO EDUCADI</t>
  </si>
  <si>
    <t>CENTRO EDUCATIVO ACTIVE MINDS SCHOOL</t>
  </si>
  <si>
    <t>04412</t>
  </si>
  <si>
    <t>CENTRO EDUCATIVO STEP BY STEP</t>
  </si>
  <si>
    <t>iselamurillo78@yahoo.es</t>
  </si>
  <si>
    <t>CECUDI SAN MATEO DE OROTINA</t>
  </si>
  <si>
    <t>LIMON CENTRO, FRENTE A FUNERARIA HYLTON</t>
  </si>
  <si>
    <t>CECUDI HERRADURA</t>
  </si>
  <si>
    <t>CECUDI JACO</t>
  </si>
  <si>
    <t>CECUDI COYOLAR OROTINA</t>
  </si>
  <si>
    <t>DENNIA GONZALEZ BARBOZA</t>
  </si>
  <si>
    <t>esc.hatillo2@mep.go.cr</t>
  </si>
  <si>
    <t>JARDIN INFANTIL HOGAR MADRE MARCELINA</t>
  </si>
  <si>
    <t>RED CUIDO-TEODORO PICADO MICHALSKY-CECUDI UPALA</t>
  </si>
  <si>
    <t>DON CHU</t>
  </si>
  <si>
    <t>esc.teodoroopicadomichalski@mep.go.cr</t>
  </si>
  <si>
    <t>URBANIZACION DON CHU</t>
  </si>
  <si>
    <t>CECUDI GUADALUPE CARTAGO</t>
  </si>
  <si>
    <t>direccionsf@asonicr.org</t>
  </si>
  <si>
    <t>kidslimon2023@gmail.com</t>
  </si>
  <si>
    <t>04283</t>
  </si>
  <si>
    <t>RED CUIDO-TEODORO PICADO MICHALSKY-CEN CINAI</t>
  </si>
  <si>
    <t>CEN CINAI</t>
  </si>
  <si>
    <t>GUARARÌ</t>
  </si>
  <si>
    <t>esc.nuevohorizonte@mep.go.cr /redcubrasdejesus@gmail.com</t>
  </si>
  <si>
    <t>BARRIO SAN MARTIN, COSTADO NORTE DE LA ESCUELA SAN MARTIN</t>
  </si>
  <si>
    <t>CEN CINAI SAN MARTIN</t>
  </si>
  <si>
    <t>cecudi.tirrases@curridabat.go.cr</t>
  </si>
  <si>
    <t>FRENTE A COMETA, TIRRASES, CURRIDABAT</t>
  </si>
  <si>
    <t>CECUDI TIRRASES CENTRO</t>
  </si>
  <si>
    <t>04316</t>
  </si>
  <si>
    <t>04334</t>
  </si>
  <si>
    <t>RED CUIDO-QUINCE DE AGOSTO-CEN CINAI TIRRASES</t>
  </si>
  <si>
    <t>CEN CINAI TIRRASES</t>
  </si>
  <si>
    <t>CECUDI DE TILARAN</t>
  </si>
  <si>
    <t>Mandarín</t>
  </si>
  <si>
    <r>
      <t xml:space="preserve">Administrativos
</t>
    </r>
    <r>
      <rPr>
        <i/>
        <sz val="10"/>
        <rFont val="Gentium Basic"/>
      </rPr>
      <t>(Director, Asistente de Dirección, Auxiliar Administrativo)</t>
    </r>
  </si>
  <si>
    <r>
      <t xml:space="preserve">Técnicos-Docentes
</t>
    </r>
    <r>
      <rPr>
        <i/>
        <sz val="10"/>
        <rFont val="Gentium Basic"/>
      </rPr>
      <t>(Orientador, Orientador Asistente, Bibliotecólogo)</t>
    </r>
  </si>
  <si>
    <r>
      <t xml:space="preserve">Docentes de Educación Especial
</t>
    </r>
    <r>
      <rPr>
        <i/>
        <sz val="10"/>
        <rFont val="Gentium Basic"/>
      </rPr>
      <t>(Generalista en Educación Especial, Terapia del Lenguaje, otros)</t>
    </r>
  </si>
  <si>
    <r>
      <t xml:space="preserve">Administrativos y de Servicios
</t>
    </r>
    <r>
      <rPr>
        <i/>
        <sz val="10"/>
        <rFont val="Gentium Basic"/>
      </rPr>
      <t>(Oficinistas, Misceláneos, Cocineras, Trabajador Social, otros)</t>
    </r>
  </si>
  <si>
    <r>
      <rPr>
        <b/>
        <i/>
        <sz val="14"/>
        <rFont val="Gentium Basic"/>
      </rPr>
      <t>(1)</t>
    </r>
    <r>
      <rPr>
        <b/>
        <sz val="14"/>
        <rFont val="Gentium Basic"/>
      </rPr>
      <t xml:space="preserve">
</t>
    </r>
    <r>
      <rPr>
        <b/>
        <sz val="11"/>
        <rFont val="Gentium Basic"/>
      </rPr>
      <t>Estudiantes que tienen alguna
Discapacidad o Condición</t>
    </r>
    <r>
      <rPr>
        <sz val="11"/>
        <rFont val="Gentium Basic"/>
      </rPr>
      <t xml:space="preserve">
</t>
    </r>
    <r>
      <rPr>
        <i/>
        <sz val="11"/>
        <rFont val="Gentium Basic"/>
      </rPr>
      <t>(Reciban o no Servicios de Apoyo Educativo)</t>
    </r>
  </si>
  <si>
    <r>
      <rPr>
        <b/>
        <i/>
        <sz val="14"/>
        <rFont val="Gentium Basic"/>
      </rPr>
      <t>(2)</t>
    </r>
    <r>
      <rPr>
        <b/>
        <sz val="14"/>
        <rFont val="Gentium Basic"/>
      </rPr>
      <t xml:space="preserve">
</t>
    </r>
    <r>
      <rPr>
        <b/>
        <sz val="11"/>
        <rFont val="Gentium Basic"/>
      </rPr>
      <t xml:space="preserve">De los estudiantes anotados en la columna (1), indique los que </t>
    </r>
    <r>
      <rPr>
        <sz val="11"/>
        <rFont val="Gentium Basic"/>
      </rPr>
      <t xml:space="preserve">
 </t>
    </r>
    <r>
      <rPr>
        <b/>
        <u/>
        <sz val="11"/>
        <rFont val="Gentium Basic"/>
      </rPr>
      <t>RECIBEN</t>
    </r>
    <r>
      <rPr>
        <b/>
        <sz val="11"/>
        <rFont val="Gentium Basic"/>
      </rPr>
      <t xml:space="preserve"> algún Servicio de Apoyo Educativo
</t>
    </r>
    <r>
      <rPr>
        <i/>
        <sz val="12"/>
        <rFont val="Gentium Basic"/>
      </rPr>
      <t>(Población Atendida)</t>
    </r>
  </si>
  <si>
    <r>
      <t xml:space="preserve">Discapacidad Intelectual (Retraso Mental) </t>
    </r>
    <r>
      <rPr>
        <b/>
        <vertAlign val="superscript"/>
        <sz val="11"/>
        <rFont val="Gentium Basic"/>
      </rPr>
      <t>1/</t>
    </r>
  </si>
  <si>
    <r>
      <t xml:space="preserve">Situación Conductual Problemática </t>
    </r>
    <r>
      <rPr>
        <b/>
        <vertAlign val="superscript"/>
        <sz val="11"/>
        <rFont val="Gentium Basic"/>
      </rPr>
      <t>2/</t>
    </r>
  </si>
  <si>
    <r>
      <t xml:space="preserve">Trastorno Específico de Aprendizaje </t>
    </r>
    <r>
      <rPr>
        <b/>
        <vertAlign val="superscript"/>
        <sz val="11"/>
        <rFont val="Gentium Basic"/>
      </rPr>
      <t>3/</t>
    </r>
  </si>
  <si>
    <r>
      <t xml:space="preserve">Otro tipo </t>
    </r>
    <r>
      <rPr>
        <b/>
        <vertAlign val="superscript"/>
        <sz val="11"/>
        <rFont val="Gentium Basic"/>
      </rPr>
      <t>4/</t>
    </r>
  </si>
  <si>
    <r>
      <t xml:space="preserve">Ciclo de
Transición </t>
    </r>
    <r>
      <rPr>
        <b/>
        <vertAlign val="superscript"/>
        <sz val="12"/>
        <rFont val="Gentium Basic"/>
      </rPr>
      <t>3/</t>
    </r>
  </si>
  <si>
    <r>
      <t xml:space="preserve">Otros Niveles </t>
    </r>
    <r>
      <rPr>
        <b/>
        <i/>
        <vertAlign val="superscript"/>
        <sz val="11"/>
        <rFont val="Gentium Basic"/>
      </rPr>
      <t>1/</t>
    </r>
  </si>
  <si>
    <r>
      <t xml:space="preserve">Interactivo II </t>
    </r>
    <r>
      <rPr>
        <b/>
        <i/>
        <vertAlign val="superscript"/>
        <sz val="11"/>
        <rFont val="Gentium Basic"/>
      </rPr>
      <t>2/</t>
    </r>
  </si>
  <si>
    <r>
      <t xml:space="preserve">Ciclo de Transición </t>
    </r>
    <r>
      <rPr>
        <sz val="11"/>
        <rFont val="Gentium Basic"/>
      </rPr>
      <t xml:space="preserve"> </t>
    </r>
    <r>
      <rPr>
        <vertAlign val="superscript"/>
        <sz val="11"/>
        <rFont val="Gentium Basic"/>
      </rPr>
      <t>3/</t>
    </r>
  </si>
  <si>
    <r>
      <t xml:space="preserve">Otros Niveles  </t>
    </r>
    <r>
      <rPr>
        <i/>
        <vertAlign val="superscript"/>
        <sz val="11"/>
        <rFont val="Gentium Basic"/>
      </rPr>
      <t>1/</t>
    </r>
  </si>
  <si>
    <r>
      <t xml:space="preserve">Interactivo II </t>
    </r>
    <r>
      <rPr>
        <i/>
        <vertAlign val="superscript"/>
        <sz val="11"/>
        <rFont val="Gentium Basic"/>
      </rPr>
      <t xml:space="preserve"> 2/</t>
    </r>
  </si>
  <si>
    <t>SAN JOSE / PURISCAL / CANDELARITA</t>
  </si>
  <si>
    <t>ALAJUELA / PALMARES / LA GRANJA</t>
  </si>
  <si>
    <t>ALAJUELA / OROTINA / EL MASTATE</t>
  </si>
  <si>
    <t>HEREDIA / BARVA / PUENTE SALAS</t>
  </si>
  <si>
    <t>CENSO ESCOLAR 2026 -- INFORME INICIAL</t>
  </si>
  <si>
    <t xml:space="preserve">MATRÍCULA INICIAL EN ALGUNAS ASIGNATURAS/ACELERADOR, EDUCACIÓN PREESCOLAR </t>
  </si>
  <si>
    <t>Renombre este archivo Excel como se indica seguidamente:</t>
  </si>
  <si>
    <t>Centro Educativo:</t>
  </si>
  <si>
    <t>Código_DAE:</t>
  </si>
  <si>
    <t>Código Saber:</t>
  </si>
  <si>
    <t>NCODINS</t>
  </si>
  <si>
    <t>CIRCUITO</t>
  </si>
  <si>
    <t>NIVEL</t>
  </si>
  <si>
    <t>NIVEL-2</t>
  </si>
  <si>
    <t>DEPENDENCIA</t>
  </si>
  <si>
    <t>PRCADI</t>
  </si>
  <si>
    <t>UBICACION</t>
  </si>
  <si>
    <t>EMAIL</t>
  </si>
  <si>
    <t>TELEFONO1</t>
  </si>
  <si>
    <t>TELEFONO2</t>
  </si>
  <si>
    <t>ACRED_RED</t>
  </si>
  <si>
    <t>CUIDO_ASIG</t>
  </si>
  <si>
    <t>NIPERTE_RED</t>
  </si>
  <si>
    <t>codigo_CUIDO</t>
  </si>
  <si>
    <t>CUIDO</t>
  </si>
  <si>
    <t>NOMBRE_PERTE</t>
  </si>
  <si>
    <t>22036474</t>
  </si>
  <si>
    <t>22821609</t>
  </si>
  <si>
    <t>25821525</t>
  </si>
  <si>
    <t>NO</t>
  </si>
  <si>
    <t>SI</t>
  </si>
  <si>
    <t>1_PREESCOLAR</t>
  </si>
  <si>
    <t>HOSPITAL</t>
  </si>
  <si>
    <t>22335489</t>
  </si>
  <si>
    <t>22572114</t>
  </si>
  <si>
    <t>22551257</t>
  </si>
  <si>
    <t>MERCED</t>
  </si>
  <si>
    <t>22220084</t>
  </si>
  <si>
    <t>22901136</t>
  </si>
  <si>
    <t>2_PREESCOLAR</t>
  </si>
  <si>
    <t>jn.omardengoguerrero@mep.go.cr</t>
  </si>
  <si>
    <t>22220059</t>
  </si>
  <si>
    <t>70180138</t>
  </si>
  <si>
    <t>22229137</t>
  </si>
  <si>
    <t>0</t>
  </si>
  <si>
    <t>22264659</t>
  </si>
  <si>
    <t>22218179</t>
  </si>
  <si>
    <t>22212049</t>
  </si>
  <si>
    <t>22227544</t>
  </si>
  <si>
    <t>22224264</t>
  </si>
  <si>
    <t>22219224</t>
  </si>
  <si>
    <t>60559763</t>
  </si>
  <si>
    <t>88116528</t>
  </si>
  <si>
    <t>22220053</t>
  </si>
  <si>
    <t>1,5 KM NORTE SERVICENTRO LA GALERA</t>
  </si>
  <si>
    <t>22725464</t>
  </si>
  <si>
    <t>22725410</t>
  </si>
  <si>
    <t>EDUARDO AHUMADA JAÑA</t>
  </si>
  <si>
    <t>40363580</t>
  </si>
  <si>
    <t>22271729</t>
  </si>
  <si>
    <t>CATEDRAL</t>
  </si>
  <si>
    <t>22250029</t>
  </si>
  <si>
    <t>22831839</t>
  </si>
  <si>
    <t>SOR YENI ASTRID RAMIREZ MOLINA</t>
  </si>
  <si>
    <t>DANIEL ESPINOZA VALVARDE</t>
  </si>
  <si>
    <t>24591100 Ext.45722</t>
  </si>
  <si>
    <t>22483410</t>
  </si>
  <si>
    <t>22481848</t>
  </si>
  <si>
    <t>22227080</t>
  </si>
  <si>
    <t>40801337</t>
  </si>
  <si>
    <t>22220002</t>
  </si>
  <si>
    <t>NIDIA MARCELA PORRAS ALVAREZ</t>
  </si>
  <si>
    <t>22227575</t>
  </si>
  <si>
    <t>83983695</t>
  </si>
  <si>
    <t>22225202</t>
  </si>
  <si>
    <t>85475959</t>
  </si>
  <si>
    <t>22734271</t>
  </si>
  <si>
    <t>22733414</t>
  </si>
  <si>
    <t>22768342</t>
  </si>
  <si>
    <t>84518240</t>
  </si>
  <si>
    <t>88662060</t>
  </si>
  <si>
    <t>DEL COSTADO SUROESTE DEL PARQUE 200 SUR</t>
  </si>
  <si>
    <t>22725792</t>
  </si>
  <si>
    <t>89377151</t>
  </si>
  <si>
    <t>22262627</t>
  </si>
  <si>
    <t>22269213</t>
  </si>
  <si>
    <t>ANA PATRICIA BENAVIDES FLORES</t>
  </si>
  <si>
    <t>60528552</t>
  </si>
  <si>
    <t>TARRAZU</t>
  </si>
  <si>
    <t>25467707</t>
  </si>
  <si>
    <t>FLORIBETH CARDENAS SOLANO</t>
  </si>
  <si>
    <t>85697905</t>
  </si>
  <si>
    <t>21004869</t>
  </si>
  <si>
    <t>CENTRO EDUCATIVO AGUSTINO</t>
  </si>
  <si>
    <t>CALLE LA MARGARITA, CONTIGUO AL EBAIS</t>
  </si>
  <si>
    <t>24335449</t>
  </si>
  <si>
    <t>24303446</t>
  </si>
  <si>
    <t>22019233</t>
  </si>
  <si>
    <t>87795400</t>
  </si>
  <si>
    <t>26577302</t>
  </si>
  <si>
    <t>PUNTARENAS / QUEPOS / NARANJITO</t>
  </si>
  <si>
    <t>QUEPOS</t>
  </si>
  <si>
    <t>27791119</t>
  </si>
  <si>
    <t>88390119</t>
  </si>
  <si>
    <t>27740318</t>
  </si>
  <si>
    <t>SANCHEZ</t>
  </si>
  <si>
    <t>22736112</t>
  </si>
  <si>
    <t>85293102</t>
  </si>
  <si>
    <t>21002108</t>
  </si>
  <si>
    <t>jn.saritamontealegre@mep.go.cr</t>
  </si>
  <si>
    <t>22721664</t>
  </si>
  <si>
    <t>22710317</t>
  </si>
  <si>
    <t>22269446</t>
  </si>
  <si>
    <t>22765326</t>
  </si>
  <si>
    <t>22766402</t>
  </si>
  <si>
    <t>89801986</t>
  </si>
  <si>
    <t>22252590</t>
  </si>
  <si>
    <t>22260605</t>
  </si>
  <si>
    <t>22767718</t>
  </si>
  <si>
    <t>83950895</t>
  </si>
  <si>
    <t>22742400</t>
  </si>
  <si>
    <t>83915863</t>
  </si>
  <si>
    <t>50 M SUR DE CASA PRESIDENCIAL</t>
  </si>
  <si>
    <t>24384077</t>
  </si>
  <si>
    <t>22342512</t>
  </si>
  <si>
    <t>22736373</t>
  </si>
  <si>
    <t>22736380</t>
  </si>
  <si>
    <t>MORGANE FATH</t>
  </si>
  <si>
    <t>83097774</t>
  </si>
  <si>
    <t>esc.santamarta.sanjosecentral@mep.go.cr</t>
  </si>
  <si>
    <t>22869219</t>
  </si>
  <si>
    <t>ELKE MOYA CARPIO</t>
  </si>
  <si>
    <t>SAN JOSE / TIBAS / SAN JUAN</t>
  </si>
  <si>
    <t>22408890</t>
  </si>
  <si>
    <t>83121491</t>
  </si>
  <si>
    <t>22407361</t>
  </si>
  <si>
    <t>22367120</t>
  </si>
  <si>
    <t>22413193</t>
  </si>
  <si>
    <t>22403460</t>
  </si>
  <si>
    <t>88268962</t>
  </si>
  <si>
    <t>ANSELMO LLORENTE</t>
  </si>
  <si>
    <t>DE LOS APARTAMENTOS LLORENTE 200 NORTE Y 200 OESTE</t>
  </si>
  <si>
    <t>22400440</t>
  </si>
  <si>
    <t>22400440 Ext.2043</t>
  </si>
  <si>
    <t>400 M NORTE DEL ANTIGUO SALON LA PISTA</t>
  </si>
  <si>
    <t>22410425</t>
  </si>
  <si>
    <t>83770184</t>
  </si>
  <si>
    <t>MARIA DEL PILAR ROJAS BLANCO</t>
  </si>
  <si>
    <t>88882851</t>
  </si>
  <si>
    <t>22365757</t>
  </si>
  <si>
    <t>22412762</t>
  </si>
  <si>
    <t>88270587</t>
  </si>
  <si>
    <t>DRA. ED. KATHERINE CHANTO CERDAS</t>
  </si>
  <si>
    <t>22310578</t>
  </si>
  <si>
    <t>URUCA</t>
  </si>
  <si>
    <t>22907300</t>
  </si>
  <si>
    <t>87147420</t>
  </si>
  <si>
    <t>100 SUR DE LA ESQUINA NOROESTE DEL PARQUE,</t>
  </si>
  <si>
    <t>22366953</t>
  </si>
  <si>
    <t>86562906</t>
  </si>
  <si>
    <t>SAN JOSE / TIBAS / CINCO ESQUINAS</t>
  </si>
  <si>
    <t>22235394</t>
  </si>
  <si>
    <t>25202356</t>
  </si>
  <si>
    <t>22909779</t>
  </si>
  <si>
    <t>22200592</t>
  </si>
  <si>
    <t>22974034</t>
  </si>
  <si>
    <t>22342991</t>
  </si>
  <si>
    <t>22217148</t>
  </si>
  <si>
    <t>22350147</t>
  </si>
  <si>
    <t>22908782</t>
  </si>
  <si>
    <t>83287344</t>
  </si>
  <si>
    <t>200 M NORTE DE ROSTIPOLLOS</t>
  </si>
  <si>
    <t>22357682</t>
  </si>
  <si>
    <t>83011209</t>
  </si>
  <si>
    <t>22213645</t>
  </si>
  <si>
    <t>88604365</t>
  </si>
  <si>
    <t>22212731</t>
  </si>
  <si>
    <t>22412009</t>
  </si>
  <si>
    <t>22410104</t>
  </si>
  <si>
    <t>22412009/22410104</t>
  </si>
  <si>
    <t>300 M, SUR Y 100 M, OESTE DEL AMPM</t>
  </si>
  <si>
    <t>22366837</t>
  </si>
  <si>
    <t>86668798</t>
  </si>
  <si>
    <t>22975986</t>
  </si>
  <si>
    <t>BRICEIDA ALVARADO CASTILLERO</t>
  </si>
  <si>
    <t>LOS ANGELES SCHOOL, FRAILES DOMINICOS</t>
  </si>
  <si>
    <t>MATA REDONDA</t>
  </si>
  <si>
    <t>22320122</t>
  </si>
  <si>
    <t>40700122</t>
  </si>
  <si>
    <t>22901167</t>
  </si>
  <si>
    <t>22321455</t>
  </si>
  <si>
    <t>60529515</t>
  </si>
  <si>
    <t>22914842</t>
  </si>
  <si>
    <t>22201050</t>
  </si>
  <si>
    <t>22917871</t>
  </si>
  <si>
    <t>22200131</t>
  </si>
  <si>
    <t>22327833</t>
  </si>
  <si>
    <t>22914901</t>
  </si>
  <si>
    <t>CALLE LANG. SABANA SUR</t>
  </si>
  <si>
    <t>DEL COLEGIO DE MEDICOS 25 M ESTE, 150 M SUR</t>
  </si>
  <si>
    <t>22911633</t>
  </si>
  <si>
    <t>22325179</t>
  </si>
  <si>
    <t>22312070</t>
  </si>
  <si>
    <t>22132067</t>
  </si>
  <si>
    <t>AVENIDA 3 B, CALLE 32 Y 34, BARRIO PITAHAYA</t>
  </si>
  <si>
    <t>22220017</t>
  </si>
  <si>
    <t>CONTIGUO AL ESTADIO ERNESTO ROHRMOSER</t>
  </si>
  <si>
    <t>22320592</t>
  </si>
  <si>
    <t>89024747</t>
  </si>
  <si>
    <t>22900500</t>
  </si>
  <si>
    <t>22203195</t>
  </si>
  <si>
    <t>22130860</t>
  </si>
  <si>
    <t>22133307</t>
  </si>
  <si>
    <t>88112240</t>
  </si>
  <si>
    <t>22543651</t>
  </si>
  <si>
    <t>22544090</t>
  </si>
  <si>
    <t>40019261</t>
  </si>
  <si>
    <t>BALVANERA CAMPOS MONGE</t>
  </si>
  <si>
    <t>22300709</t>
  </si>
  <si>
    <t>25009915</t>
  </si>
  <si>
    <t>FANNY RODRIGUEZ MORALES</t>
  </si>
  <si>
    <t>22301358</t>
  </si>
  <si>
    <t>22543555</t>
  </si>
  <si>
    <t>85788608</t>
  </si>
  <si>
    <t>22545206</t>
  </si>
  <si>
    <t>83803771</t>
  </si>
  <si>
    <t>FREDDY CALDERON CERDAS</t>
  </si>
  <si>
    <t>22754085</t>
  </si>
  <si>
    <t>22547928</t>
  </si>
  <si>
    <t>22521852</t>
  </si>
  <si>
    <t>22756967</t>
  </si>
  <si>
    <t>22547978</t>
  </si>
  <si>
    <t>86689000</t>
  </si>
  <si>
    <t>DEL PALI 50 M OESTE, DIAGONAL A LA IGLESIA METODISTA</t>
  </si>
  <si>
    <t>21011472</t>
  </si>
  <si>
    <t>LICDA ELIZABETH ALVAREZ ROSALES</t>
  </si>
  <si>
    <t>22544471</t>
  </si>
  <si>
    <t>60019010</t>
  </si>
  <si>
    <t>CONTIGUO A LA ESCUELA REPUBLICA DE PARAGUAY</t>
  </si>
  <si>
    <t>22523529</t>
  </si>
  <si>
    <t>22149560</t>
  </si>
  <si>
    <t>22141035</t>
  </si>
  <si>
    <t>150 M NORTE DE LA PLAZA DE DEPORTES</t>
  </si>
  <si>
    <t>22524014</t>
  </si>
  <si>
    <t>22146662</t>
  </si>
  <si>
    <t>22244090</t>
  </si>
  <si>
    <t>22544681</t>
  </si>
  <si>
    <t>22542207</t>
  </si>
  <si>
    <t>03523;03524</t>
  </si>
  <si>
    <t>22544047</t>
  </si>
  <si>
    <t>100 M SUR DE LA IGLESIA CATOLICA , SAN JOSECITO, ALAJUELITA,</t>
  </si>
  <si>
    <t>22540656</t>
  </si>
  <si>
    <t>60128204</t>
  </si>
  <si>
    <t>83115456</t>
  </si>
  <si>
    <t>400 M S DE LICEO ROBERTO BRENES MESEN</t>
  </si>
  <si>
    <t>22541189</t>
  </si>
  <si>
    <t>300 ESTE DE LA IGLESIA DE HATILLO 8</t>
  </si>
  <si>
    <t>22901037</t>
  </si>
  <si>
    <t>22916061</t>
  </si>
  <si>
    <t>88126656</t>
  </si>
  <si>
    <t>85108839</t>
  </si>
  <si>
    <t>22524063</t>
  </si>
  <si>
    <t>22524038</t>
  </si>
  <si>
    <t>85203749</t>
  </si>
  <si>
    <t>22268123</t>
  </si>
  <si>
    <t>70040605</t>
  </si>
  <si>
    <t>BILINGÜE SAN ESTEBAN</t>
  </si>
  <si>
    <t>DEL MAXI PALI, 100 M S CARRETA A SAN MIGUEL</t>
  </si>
  <si>
    <t>40361299</t>
  </si>
  <si>
    <t>40361295</t>
  </si>
  <si>
    <t>88565779</t>
  </si>
  <si>
    <t>NELSON SANCHEZ CASTRO</t>
  </si>
  <si>
    <t>22700885</t>
  </si>
  <si>
    <t>22752580</t>
  </si>
  <si>
    <t>22596011</t>
  </si>
  <si>
    <t>SAN SEBASTIAN</t>
  </si>
  <si>
    <t>22274667</t>
  </si>
  <si>
    <t>61209811</t>
  </si>
  <si>
    <t>22261043</t>
  </si>
  <si>
    <t>22262415</t>
  </si>
  <si>
    <t>22707736</t>
  </si>
  <si>
    <t>DE LA IGLESIA CATOLICA 50 M SURESTE</t>
  </si>
  <si>
    <t>22700608</t>
  </si>
  <si>
    <t>22276015</t>
  </si>
  <si>
    <t>22263653</t>
  </si>
  <si>
    <t>COSTADO SUR DE LA ESCUELA SOTERO GONZALEZ BARQUERO</t>
  </si>
  <si>
    <t>22519164</t>
  </si>
  <si>
    <t>22509250</t>
  </si>
  <si>
    <t>25 M SUR DE LA IGLESIA CATOLICA</t>
  </si>
  <si>
    <t>22704224</t>
  </si>
  <si>
    <t>KATTIA SUSANA GONZALEZ CASTRO</t>
  </si>
  <si>
    <t>88295886</t>
  </si>
  <si>
    <t>22752865</t>
  </si>
  <si>
    <t>22279763</t>
  </si>
  <si>
    <t>22339204</t>
  </si>
  <si>
    <t>22593206</t>
  </si>
  <si>
    <t>22514037</t>
  </si>
  <si>
    <t>22510271</t>
  </si>
  <si>
    <t>22704605</t>
  </si>
  <si>
    <t>jose.fernandez@cds.ed.cr</t>
  </si>
  <si>
    <t>22890919</t>
  </si>
  <si>
    <t>22282076</t>
  </si>
  <si>
    <t>JOHN WILLIAM YOUNG</t>
  </si>
  <si>
    <t>24302406</t>
  </si>
  <si>
    <t>83429939</t>
  </si>
  <si>
    <t>22284630</t>
  </si>
  <si>
    <t>DE CONSTRUPLAZA 400 NORTE A MANO IZQUIERDA</t>
  </si>
  <si>
    <t>40366010</t>
  </si>
  <si>
    <t>40366017</t>
  </si>
  <si>
    <t>HELENA AYALES LIZANO</t>
  </si>
  <si>
    <t>22902857</t>
  </si>
  <si>
    <t>22937393</t>
  </si>
  <si>
    <t>22937392</t>
  </si>
  <si>
    <t>22985714</t>
  </si>
  <si>
    <t>22033246</t>
  </si>
  <si>
    <t>22034676</t>
  </si>
  <si>
    <t>83856808</t>
  </si>
  <si>
    <t>22822636 Ext.2112/2113</t>
  </si>
  <si>
    <t>300 M SUR DE LA IGLESIA CATOLICA</t>
  </si>
  <si>
    <t>22898889</t>
  </si>
  <si>
    <t>22828243</t>
  </si>
  <si>
    <t>22032636</t>
  </si>
  <si>
    <t>22881378</t>
  </si>
  <si>
    <t>22893128</t>
  </si>
  <si>
    <t>83329523</t>
  </si>
  <si>
    <t>22828361</t>
  </si>
  <si>
    <t>22825502</t>
  </si>
  <si>
    <t>PATRICIA ORTIZ VARGAS</t>
  </si>
  <si>
    <t>87892626</t>
  </si>
  <si>
    <t>85594033</t>
  </si>
  <si>
    <t>22895375</t>
  </si>
  <si>
    <t>22892675</t>
  </si>
  <si>
    <t>22894847</t>
  </si>
  <si>
    <t>86325498</t>
  </si>
  <si>
    <t>22281758</t>
  </si>
  <si>
    <t>22826332</t>
  </si>
  <si>
    <t>22826553</t>
  </si>
  <si>
    <t>22825262</t>
  </si>
  <si>
    <t>22824729</t>
  </si>
  <si>
    <t>22826296</t>
  </si>
  <si>
    <t>22036076</t>
  </si>
  <si>
    <t>DEL TEMPLO CAT, 200 SUR Y 75 ESTE</t>
  </si>
  <si>
    <t>22881725</t>
  </si>
  <si>
    <t>22280181</t>
  </si>
  <si>
    <t>22282013</t>
  </si>
  <si>
    <t>22897762</t>
  </si>
  <si>
    <t>22826325</t>
  </si>
  <si>
    <t>22821525</t>
  </si>
  <si>
    <t>40822549</t>
  </si>
  <si>
    <t>88106790</t>
  </si>
  <si>
    <t>22597148</t>
  </si>
  <si>
    <t>85204747</t>
  </si>
  <si>
    <t>21010915</t>
  </si>
  <si>
    <t>DE PLAZA ROLEX, 300 M SUR 100 ESTE</t>
  </si>
  <si>
    <t>22280562</t>
  </si>
  <si>
    <t>22591329</t>
  </si>
  <si>
    <t>22513120</t>
  </si>
  <si>
    <t>22766495</t>
  </si>
  <si>
    <t>22591833</t>
  </si>
  <si>
    <t>75 M ESTE, DEPOSITO LAS GRAVILIAS</t>
  </si>
  <si>
    <t>22590594</t>
  </si>
  <si>
    <t>87898200</t>
  </si>
  <si>
    <t>22766254</t>
  </si>
  <si>
    <t>22766252</t>
  </si>
  <si>
    <t>300 M ESTE DEL CEMENTERIO DE SAN ANTONIO</t>
  </si>
  <si>
    <t>22769463</t>
  </si>
  <si>
    <t>22741041</t>
  </si>
  <si>
    <t>22741611</t>
  </si>
  <si>
    <t>22763311</t>
  </si>
  <si>
    <t>61077902</t>
  </si>
  <si>
    <t>22599626</t>
  </si>
  <si>
    <t>22591426</t>
  </si>
  <si>
    <t>22596292</t>
  </si>
  <si>
    <t>DAVID GUTIEREZ ESPINOZA</t>
  </si>
  <si>
    <t>86393110</t>
  </si>
  <si>
    <t>25440178</t>
  </si>
  <si>
    <t>PATRICIA CORRALES VALVERDE</t>
  </si>
  <si>
    <t>70592698</t>
  </si>
  <si>
    <t>FREDDY GERARDO GAMBOA VILLANEA</t>
  </si>
  <si>
    <t>25480522</t>
  </si>
  <si>
    <t>25440022</t>
  </si>
  <si>
    <t>89807219</t>
  </si>
  <si>
    <t>25000757</t>
  </si>
  <si>
    <t>75 M ESTE DE LA EMPRESA FIDECA S.A</t>
  </si>
  <si>
    <t>25441592</t>
  </si>
  <si>
    <t>25480582</t>
  </si>
  <si>
    <t>25480085</t>
  </si>
  <si>
    <t>25480022</t>
  </si>
  <si>
    <t>24949727</t>
  </si>
  <si>
    <t>85599487</t>
  </si>
  <si>
    <t>88490885</t>
  </si>
  <si>
    <t>22300601</t>
  </si>
  <si>
    <t>22303097</t>
  </si>
  <si>
    <t>22300072</t>
  </si>
  <si>
    <t>83021679</t>
  </si>
  <si>
    <t>22306464</t>
  </si>
  <si>
    <t>ANDREA MEOÑO MARIN</t>
  </si>
  <si>
    <t>22308784</t>
  </si>
  <si>
    <t>86385110</t>
  </si>
  <si>
    <t>87699047</t>
  </si>
  <si>
    <t>ROSARIO</t>
  </si>
  <si>
    <t>75 M SUR ALMACEN LA FILA</t>
  </si>
  <si>
    <t>25400034</t>
  </si>
  <si>
    <t>22308544</t>
  </si>
  <si>
    <t>25402468</t>
  </si>
  <si>
    <t>25400117</t>
  </si>
  <si>
    <t>50 M OESTE DE LA IGLESIA CATOLICA</t>
  </si>
  <si>
    <t>24103962</t>
  </si>
  <si>
    <t>86621793</t>
  </si>
  <si>
    <t>SIQUIRRES</t>
  </si>
  <si>
    <t>64788448</t>
  </si>
  <si>
    <t>27685436</t>
  </si>
  <si>
    <t>GOICOECHEA</t>
  </si>
  <si>
    <t>PURRAL</t>
  </si>
  <si>
    <t>22292249</t>
  </si>
  <si>
    <t>88558805</t>
  </si>
  <si>
    <t>22450450</t>
  </si>
  <si>
    <t>40008990</t>
  </si>
  <si>
    <t>25000521</t>
  </si>
  <si>
    <t>88139459</t>
  </si>
  <si>
    <t>JUAN CARLOS LEIVA CASTILLO</t>
  </si>
  <si>
    <t>22533717</t>
  </si>
  <si>
    <t>REVENTAZON</t>
  </si>
  <si>
    <t>100 M ESTE DE PLAZA DEPORTES DE SANTO DOMINGO</t>
  </si>
  <si>
    <t>27691090</t>
  </si>
  <si>
    <t>88346954</t>
  </si>
  <si>
    <t>JEIMY CATLON SOLANO</t>
  </si>
  <si>
    <t>27687141</t>
  </si>
  <si>
    <t>PUNTARENAS / QUEPOS / SAVEGRE</t>
  </si>
  <si>
    <t>3 KM NORTE DE PLAYA DOMINICAL, HATILLO SAVEGRE</t>
  </si>
  <si>
    <t>27870893</t>
  </si>
  <si>
    <t>22006027</t>
  </si>
  <si>
    <t>87903430</t>
  </si>
  <si>
    <t>22850928</t>
  </si>
  <si>
    <t>87358958</t>
  </si>
  <si>
    <t>22254561</t>
  </si>
  <si>
    <t>22480564</t>
  </si>
  <si>
    <t>22560664</t>
  </si>
  <si>
    <t>SAN JOSE / GOICOECHEA / SAN FRANCISCO</t>
  </si>
  <si>
    <t>22489598</t>
  </si>
  <si>
    <t>IPIS</t>
  </si>
  <si>
    <t>125 ESTE DE LA CLINICA JERUSALEN</t>
  </si>
  <si>
    <t>22851070</t>
  </si>
  <si>
    <t>22450592</t>
  </si>
  <si>
    <t>22290078</t>
  </si>
  <si>
    <t>83119876</t>
  </si>
  <si>
    <t>88759543</t>
  </si>
  <si>
    <t>22851749</t>
  </si>
  <si>
    <t>22451724</t>
  </si>
  <si>
    <t>22457424</t>
  </si>
  <si>
    <t>GOICOECHEA, IPIS, LA MORA, 150 M AL ESTE DE LA FABRICA HILAFIASA</t>
  </si>
  <si>
    <t>22293300</t>
  </si>
  <si>
    <t>21014480</t>
  </si>
  <si>
    <t>22292227</t>
  </si>
  <si>
    <t>83243045</t>
  </si>
  <si>
    <t>jn.florachacon@mep.go.cr</t>
  </si>
  <si>
    <t>22251809</t>
  </si>
  <si>
    <t>22539881</t>
  </si>
  <si>
    <t>FRENTE A LA IGLESIA CATOLICA DE BARRIO SOCORRO</t>
  </si>
  <si>
    <t>22476612</t>
  </si>
  <si>
    <t>22476686</t>
  </si>
  <si>
    <t>22352880</t>
  </si>
  <si>
    <t>ACOSTA</t>
  </si>
  <si>
    <t>TABLAZO, SAN IGNACIO DE ACOSTA</t>
  </si>
  <si>
    <t>24107095</t>
  </si>
  <si>
    <t>89219299</t>
  </si>
  <si>
    <t>24107397</t>
  </si>
  <si>
    <t>jsancho@lasamericas.ed.cr</t>
  </si>
  <si>
    <t>22407511</t>
  </si>
  <si>
    <t>22369796</t>
  </si>
  <si>
    <t>25079874</t>
  </si>
  <si>
    <t>25079812</t>
  </si>
  <si>
    <t>INGRID BOZA BLANCO</t>
  </si>
  <si>
    <t>60589420</t>
  </si>
  <si>
    <t>22410874</t>
  </si>
  <si>
    <t>22357214</t>
  </si>
  <si>
    <t>22974500</t>
  </si>
  <si>
    <t>22974503</t>
  </si>
  <si>
    <t>VASQUEZ DE CORONADO</t>
  </si>
  <si>
    <t>22293462</t>
  </si>
  <si>
    <t>22299249</t>
  </si>
  <si>
    <t>22942049</t>
  </si>
  <si>
    <t>direccionacademica@sion.ed.cr</t>
  </si>
  <si>
    <t>22414151</t>
  </si>
  <si>
    <t>CAROLINA ROJAS MATA</t>
  </si>
  <si>
    <t>22971704</t>
  </si>
  <si>
    <t>22409672</t>
  </si>
  <si>
    <t>22406034</t>
  </si>
  <si>
    <t>22367022</t>
  </si>
  <si>
    <t>63113333</t>
  </si>
  <si>
    <t>22353333</t>
  </si>
  <si>
    <t>roxana.sandoval@mariainmaculada.ed.cr</t>
  </si>
  <si>
    <t>22359414</t>
  </si>
  <si>
    <t>22359476</t>
  </si>
  <si>
    <t>DULCE NOMBRE DE JESUS</t>
  </si>
  <si>
    <t>22298915</t>
  </si>
  <si>
    <t>ERICKA SALAZAR ROMAN</t>
  </si>
  <si>
    <t>22355093</t>
  </si>
  <si>
    <t>JOSUE GERARDO UMAÑA SANCHEZ</t>
  </si>
  <si>
    <t>TRINIDAD</t>
  </si>
  <si>
    <t>22450447</t>
  </si>
  <si>
    <t>PATALILLO</t>
  </si>
  <si>
    <t>22945579</t>
  </si>
  <si>
    <t>22973464</t>
  </si>
  <si>
    <t>22974133</t>
  </si>
  <si>
    <t>22852583</t>
  </si>
  <si>
    <t>22454012</t>
  </si>
  <si>
    <t>22923618</t>
  </si>
  <si>
    <t>22946722</t>
  </si>
  <si>
    <t>22928048</t>
  </si>
  <si>
    <t>22299760</t>
  </si>
  <si>
    <t>21012292</t>
  </si>
  <si>
    <t>22921061</t>
  </si>
  <si>
    <t>24100138</t>
  </si>
  <si>
    <t>1 KM SUR DEL CENTRO DE ACOSTA CARRETERA PARRITA</t>
  </si>
  <si>
    <t>24103911</t>
  </si>
  <si>
    <t>24101520</t>
  </si>
  <si>
    <t>24103759</t>
  </si>
  <si>
    <t>RONALD RODRIGEZ ALVAREZ</t>
  </si>
  <si>
    <t>MONTES DE OCA</t>
  </si>
  <si>
    <t>100 ESTE Y 300 SUR DE LAS INSTALACIONES DEPORTIVAS UCR</t>
  </si>
  <si>
    <t>22240833</t>
  </si>
  <si>
    <t>22243326</t>
  </si>
  <si>
    <t>22340456</t>
  </si>
  <si>
    <t>1 KM NORTE DE LA SUBESTACION DEL ICE</t>
  </si>
  <si>
    <t>22792626</t>
  </si>
  <si>
    <t>22797894</t>
  </si>
  <si>
    <t>22834730</t>
  </si>
  <si>
    <t>22831890</t>
  </si>
  <si>
    <t>25285340</t>
  </si>
  <si>
    <t>2 KM NE DEL PUENTE SAPRISSA</t>
  </si>
  <si>
    <t>academico@ics.ed.cr</t>
  </si>
  <si>
    <t>22411445</t>
  </si>
  <si>
    <t>GUADALUPE AVILA ARGUETA</t>
  </si>
  <si>
    <t>25660341</t>
  </si>
  <si>
    <t>1,5 KM ESTE DEL WALTMART CURRIDABAT</t>
  </si>
  <si>
    <t>22794444</t>
  </si>
  <si>
    <t>PRISCILLA ALVARADO LIZANO</t>
  </si>
  <si>
    <t>22801220</t>
  </si>
  <si>
    <t>EDUARDO GOÑI VARGAS</t>
  </si>
  <si>
    <t>40363100</t>
  </si>
  <si>
    <t>22248475</t>
  </si>
  <si>
    <t>83165544</t>
  </si>
  <si>
    <t>22342133</t>
  </si>
  <si>
    <t>22342123</t>
  </si>
  <si>
    <t>22245080</t>
  </si>
  <si>
    <t>22346329</t>
  </si>
  <si>
    <t>71665390</t>
  </si>
  <si>
    <t>22259372</t>
  </si>
  <si>
    <t>MIKE ALEXANDER RAMOS SOLANO</t>
  </si>
  <si>
    <t>22340029</t>
  </si>
  <si>
    <t>22805507</t>
  </si>
  <si>
    <t>88414443</t>
  </si>
  <si>
    <t>DIAGONAL DE LA IGLESIA CATOLICA DE LOURDES</t>
  </si>
  <si>
    <t>22530752</t>
  </si>
  <si>
    <t>25116179</t>
  </si>
  <si>
    <t>25116178</t>
  </si>
  <si>
    <t>87088553</t>
  </si>
  <si>
    <t>22831741</t>
  </si>
  <si>
    <t>22246456</t>
  </si>
  <si>
    <t>22251296</t>
  </si>
  <si>
    <t>22341159</t>
  </si>
  <si>
    <t>22731173</t>
  </si>
  <si>
    <t>22730060</t>
  </si>
  <si>
    <t>61734849</t>
  </si>
  <si>
    <t>22346445</t>
  </si>
  <si>
    <t>25242793/25240856</t>
  </si>
  <si>
    <t>89221450</t>
  </si>
  <si>
    <t>27104827</t>
  </si>
  <si>
    <t>27103043</t>
  </si>
  <si>
    <t>89281049</t>
  </si>
  <si>
    <t>27111497</t>
  </si>
  <si>
    <t>22247034</t>
  </si>
  <si>
    <t>88492970</t>
  </si>
  <si>
    <t>JUNQUILLO ABAJO 100 M ESTE Y 400 M SUR DEL SUPER LLERRY</t>
  </si>
  <si>
    <t>24167844</t>
  </si>
  <si>
    <t>24166355</t>
  </si>
  <si>
    <t>24169318</t>
  </si>
  <si>
    <t>150 M SUR DEL BANCO POPULAR</t>
  </si>
  <si>
    <t>24166206</t>
  </si>
  <si>
    <t>24164400</t>
  </si>
  <si>
    <t>24164781</t>
  </si>
  <si>
    <t>24167525</t>
  </si>
  <si>
    <t>24161444</t>
  </si>
  <si>
    <t>MORA</t>
  </si>
  <si>
    <t>24186195</t>
  </si>
  <si>
    <t>88288286</t>
  </si>
  <si>
    <t>24165218 Ext.2324/2329</t>
  </si>
  <si>
    <t>22494567</t>
  </si>
  <si>
    <t>24184050</t>
  </si>
  <si>
    <t>24188190</t>
  </si>
  <si>
    <t>COSTADO SUR PARQUE RECREATIVO, CIUDAD COLON</t>
  </si>
  <si>
    <t>22491087</t>
  </si>
  <si>
    <t>SAN ISIDRO DE EL GENERAL</t>
  </si>
  <si>
    <t>27718448</t>
  </si>
  <si>
    <t>27718453</t>
  </si>
  <si>
    <t>27714919</t>
  </si>
  <si>
    <t>1 KM, 800 M SUR DEL TEMPLO CATOLICO EL CALVARIO</t>
  </si>
  <si>
    <t>asuncionprimariapz@gmail.com</t>
  </si>
  <si>
    <t>27710316</t>
  </si>
  <si>
    <t>COSTADO OESTE DEL HOSPITAL ESCUELA PRADILLA</t>
  </si>
  <si>
    <t>27710328</t>
  </si>
  <si>
    <t>27706414</t>
  </si>
  <si>
    <t>27702134</t>
  </si>
  <si>
    <t>27720454</t>
  </si>
  <si>
    <t>RODRIGO VILLALOBOS VALDERRAMOS</t>
  </si>
  <si>
    <t>27703124</t>
  </si>
  <si>
    <t>27718135</t>
  </si>
  <si>
    <t>GUSTAVO ADOLFO BENAVIDES GARRO</t>
  </si>
  <si>
    <t>83139059</t>
  </si>
  <si>
    <t>89900202</t>
  </si>
  <si>
    <t>400 NORESTE DE MAXI PALI, BARRIO SINAI</t>
  </si>
  <si>
    <t>27711676</t>
  </si>
  <si>
    <t>27710242</t>
  </si>
  <si>
    <t>89916328</t>
  </si>
  <si>
    <t>PARAMO</t>
  </si>
  <si>
    <t>27710884</t>
  </si>
  <si>
    <t>27719646</t>
  </si>
  <si>
    <t>27710454</t>
  </si>
  <si>
    <t>88758265</t>
  </si>
  <si>
    <t>87793572</t>
  </si>
  <si>
    <t>300 M OESTE DE LA BODEGA DE ABONOS AGRO</t>
  </si>
  <si>
    <t>27706039</t>
  </si>
  <si>
    <t>27725128</t>
  </si>
  <si>
    <t>27702183</t>
  </si>
  <si>
    <t>27725172</t>
  </si>
  <si>
    <t>300 M SUR OESTE DE SUPERMERCADO COOPEAGRI</t>
  </si>
  <si>
    <t>27712058</t>
  </si>
  <si>
    <t>50 NORTE Y 200 OESTE TEMPLO CATOLICO B LOURDES</t>
  </si>
  <si>
    <t>27711734</t>
  </si>
  <si>
    <t>1 KM AL NORTE ENTRADA PRINCIPAL, BARRIO AURORA</t>
  </si>
  <si>
    <t>27715340</t>
  </si>
  <si>
    <t>85580987</t>
  </si>
  <si>
    <t>150 M ESTE DEL BENEFICIO VOLCAFE</t>
  </si>
  <si>
    <t>27710912</t>
  </si>
  <si>
    <t>27724602</t>
  </si>
  <si>
    <t>27720591</t>
  </si>
  <si>
    <t>83588433</t>
  </si>
  <si>
    <t>27710364</t>
  </si>
  <si>
    <t>27715223</t>
  </si>
  <si>
    <t>27712556</t>
  </si>
  <si>
    <t>SAN JOSE / PEREZ ZELEDON / EL GENERAL</t>
  </si>
  <si>
    <t>EL GENERAL</t>
  </si>
  <si>
    <t>27382161</t>
  </si>
  <si>
    <t>27725171</t>
  </si>
  <si>
    <t>27713417</t>
  </si>
  <si>
    <t>27711246</t>
  </si>
  <si>
    <t>88558381</t>
  </si>
  <si>
    <t>CAJON</t>
  </si>
  <si>
    <t>27311412</t>
  </si>
  <si>
    <t>27311075</t>
  </si>
  <si>
    <t>47113221</t>
  </si>
  <si>
    <t>24303339</t>
  </si>
  <si>
    <t>300 M SUR DE LA PANASONIC</t>
  </si>
  <si>
    <t>22390282</t>
  </si>
  <si>
    <t>22930440</t>
  </si>
  <si>
    <t>24433095</t>
  </si>
  <si>
    <t>24104817</t>
  </si>
  <si>
    <t>27360162</t>
  </si>
  <si>
    <t>27725140</t>
  </si>
  <si>
    <t>ZONA ADMINISTRATIVA, PINDECO</t>
  </si>
  <si>
    <t>27300097</t>
  </si>
  <si>
    <t>88429993</t>
  </si>
  <si>
    <t>BOLIVAR VILLANUEVA VILLALOBOS</t>
  </si>
  <si>
    <t>27300722</t>
  </si>
  <si>
    <t>300 M SUR DEL PLANTEL DEL MOPT</t>
  </si>
  <si>
    <t>27301981</t>
  </si>
  <si>
    <t>300 M NORTE DEL BANCO DE COSTA RICA</t>
  </si>
  <si>
    <t>27300410</t>
  </si>
  <si>
    <t>27300025</t>
  </si>
  <si>
    <t>87046017</t>
  </si>
  <si>
    <t>50 M SUR DEL TEMPLO CATOLICO DE SANTA CRUZ</t>
  </si>
  <si>
    <t>27300895</t>
  </si>
  <si>
    <t>27421020</t>
  </si>
  <si>
    <t>88494241</t>
  </si>
  <si>
    <t>27300654</t>
  </si>
  <si>
    <t>300 M OESTE Y 200 M SUR DE COLYPRO</t>
  </si>
  <si>
    <t>24435050</t>
  </si>
  <si>
    <t>89241478</t>
  </si>
  <si>
    <t>GERARDO ANTONIO ARIAS SANCHEZ</t>
  </si>
  <si>
    <t>24302389</t>
  </si>
  <si>
    <t>24416880</t>
  </si>
  <si>
    <t>CARLOS PRENDAS CARBALLO</t>
  </si>
  <si>
    <t>24419889</t>
  </si>
  <si>
    <t>24433490</t>
  </si>
  <si>
    <t>24403946</t>
  </si>
  <si>
    <t>24403655</t>
  </si>
  <si>
    <t>24830333</t>
  </si>
  <si>
    <t>24428058</t>
  </si>
  <si>
    <t>24429252</t>
  </si>
  <si>
    <t>24413754</t>
  </si>
  <si>
    <t>88373979</t>
  </si>
  <si>
    <t>125 M ESTE DE LA IGLESIA CATOLICA</t>
  </si>
  <si>
    <t>24408200</t>
  </si>
  <si>
    <t>24411669</t>
  </si>
  <si>
    <t>600 M SUR DE LA IGLESIA LA AGONIA</t>
  </si>
  <si>
    <t>24402424</t>
  </si>
  <si>
    <t>24423063</t>
  </si>
  <si>
    <t>300 M OESTE DEL PARQUE EL AGRICULTOR</t>
  </si>
  <si>
    <t>24430419</t>
  </si>
  <si>
    <t>300 M ESTE DE LA GASOLINERA PACIFIC</t>
  </si>
  <si>
    <t>24427091</t>
  </si>
  <si>
    <t>24403521</t>
  </si>
  <si>
    <t>250 M SUR PARADA DE BUSES TUASA</t>
  </si>
  <si>
    <t>24411371</t>
  </si>
  <si>
    <t>100 M OESTE Y 50 M NORTE IGLESIA CATOLICA</t>
  </si>
  <si>
    <t>24414692</t>
  </si>
  <si>
    <t>ELENA ALEJANDRA NAVARRO SANCHEZ</t>
  </si>
  <si>
    <t>100 M ESTE DE LA CANCHA DE FUTBOL 5 NOE</t>
  </si>
  <si>
    <t>24424300</t>
  </si>
  <si>
    <t>1 KM DE LA CORTE EN EL CAMPUS UNIVERSITARIO ADVENTISTA</t>
  </si>
  <si>
    <t>24413820</t>
  </si>
  <si>
    <t>1,5 KM OESTE DE JABONERIA PUNTO ROJO</t>
  </si>
  <si>
    <t>24403389</t>
  </si>
  <si>
    <t>400 M NORTE DEL TEMPLO CATOLICO</t>
  </si>
  <si>
    <t>24822394</t>
  </si>
  <si>
    <t>24312116</t>
  </si>
  <si>
    <t>86056011</t>
  </si>
  <si>
    <t>200 M NORTE DE LA IGLESIA CATOLICA</t>
  </si>
  <si>
    <t>24496162</t>
  </si>
  <si>
    <t>24496555</t>
  </si>
  <si>
    <t>22496555</t>
  </si>
  <si>
    <t>24495118</t>
  </si>
  <si>
    <t>89353720</t>
  </si>
  <si>
    <t>600 M OESTE DE PANASONIC</t>
  </si>
  <si>
    <t>24380834</t>
  </si>
  <si>
    <t>24382125</t>
  </si>
  <si>
    <t>24380824 Ext.131</t>
  </si>
  <si>
    <t>24411547</t>
  </si>
  <si>
    <t>24401624</t>
  </si>
  <si>
    <t>24434942</t>
  </si>
  <si>
    <t>ANTES I.E.G.B.</t>
  </si>
  <si>
    <t>UNIDAD PEDAGOGICA MARIA VARGAS RODRIGUEZ</t>
  </si>
  <si>
    <t>1 KM OESTE DE LOS SEMAFOROS DE CIRUELAS</t>
  </si>
  <si>
    <t>22150607</t>
  </si>
  <si>
    <t>LIZ KELLEN ACOSTA ARAYA</t>
  </si>
  <si>
    <t>24427436</t>
  </si>
  <si>
    <t>24380695</t>
  </si>
  <si>
    <t>1,5 KM SUROESTE DE LA ARROCERA COSTA RICA</t>
  </si>
  <si>
    <t>24338847</t>
  </si>
  <si>
    <t>24332310</t>
  </si>
  <si>
    <t>24384141</t>
  </si>
  <si>
    <t>CESAR RODOLFO ORTIZ LEON</t>
  </si>
  <si>
    <t>150 M NORTE DEL MOPT</t>
  </si>
  <si>
    <t>24306151</t>
  </si>
  <si>
    <t>24381153</t>
  </si>
  <si>
    <t>GRIVIN GOMEZ VENEGAS</t>
  </si>
  <si>
    <t>86564285</t>
  </si>
  <si>
    <t>COSTADO SUR DE LA IGLESIA CATOLICA S, ANTONIO</t>
  </si>
  <si>
    <t>21005823</t>
  </si>
  <si>
    <t>24300294</t>
  </si>
  <si>
    <t>24380448</t>
  </si>
  <si>
    <t>24396473</t>
  </si>
  <si>
    <t>24385922</t>
  </si>
  <si>
    <t>LUCRECIA MAYELA AVILA LEON</t>
  </si>
  <si>
    <t>300 M AL OESTE DEL POLIDEPORTIVO MONSERRAT</t>
  </si>
  <si>
    <t>24414544</t>
  </si>
  <si>
    <t>24584733</t>
  </si>
  <si>
    <t>83828591</t>
  </si>
  <si>
    <t>24485212</t>
  </si>
  <si>
    <t>24583223</t>
  </si>
  <si>
    <t>JOHANNA ULATE JIMENEZ</t>
  </si>
  <si>
    <t>84395345</t>
  </si>
  <si>
    <t>24333390</t>
  </si>
  <si>
    <t>24331343</t>
  </si>
  <si>
    <t>24332852</t>
  </si>
  <si>
    <t>TACARES</t>
  </si>
  <si>
    <t>24584021</t>
  </si>
  <si>
    <t>89992971</t>
  </si>
  <si>
    <t>24948687</t>
  </si>
  <si>
    <t>24876104</t>
  </si>
  <si>
    <t>24846104</t>
  </si>
  <si>
    <t>47070674</t>
  </si>
  <si>
    <t>200 M NORTE DE IGLESIA LA INMACULADA CONCEPCION</t>
  </si>
  <si>
    <t>22494491</t>
  </si>
  <si>
    <t>CATALINA QUESADA PORRAS</t>
  </si>
  <si>
    <t>DE LA PLAZA DE DEPORTES 75 M SUROESTE</t>
  </si>
  <si>
    <t>24332701</t>
  </si>
  <si>
    <t>24330078</t>
  </si>
  <si>
    <t>1 KM ESTE DE LA IGLESIA CATOLICA, TUETAL NORTE</t>
  </si>
  <si>
    <t>24401598</t>
  </si>
  <si>
    <t>75 M SUR DE LA CRUZ ROJA</t>
  </si>
  <si>
    <t>24877160</t>
  </si>
  <si>
    <t>24876412</t>
  </si>
  <si>
    <t>24942422</t>
  </si>
  <si>
    <t>24942344</t>
  </si>
  <si>
    <t>24948240</t>
  </si>
  <si>
    <t>LUIS FRANCISCO CORELLA ROJAS</t>
  </si>
  <si>
    <t>24941124</t>
  </si>
  <si>
    <t>24441104</t>
  </si>
  <si>
    <t>24448039</t>
  </si>
  <si>
    <t>24443493</t>
  </si>
  <si>
    <t>50 M ESTE DEL TEMPLO CATOLICO, CARBONAL</t>
  </si>
  <si>
    <t>24955191</t>
  </si>
  <si>
    <t>86655884</t>
  </si>
  <si>
    <t>CONTIGUO A LA PLAZA DE FUTBOL, COOPEVICTORIA</t>
  </si>
  <si>
    <t>24941614</t>
  </si>
  <si>
    <t>20411067</t>
  </si>
  <si>
    <t>150 M ESTE DEL CUERPO DE BOMBEROS</t>
  </si>
  <si>
    <t>24445247</t>
  </si>
  <si>
    <t>200 M SUR DEL CLUB OLIMPICO ARGENTINO</t>
  </si>
  <si>
    <t>24944812</t>
  </si>
  <si>
    <t>83106236</t>
  </si>
  <si>
    <t>24441047</t>
  </si>
  <si>
    <t>88700941</t>
  </si>
  <si>
    <t>24943303</t>
  </si>
  <si>
    <t>88871675</t>
  </si>
  <si>
    <t>CATALINA ROJAS RODRIGUEZ</t>
  </si>
  <si>
    <t>24947013</t>
  </si>
  <si>
    <t>100 M OESTE TEMPLO CATOLICO, SAN ROQUE</t>
  </si>
  <si>
    <t>21006458</t>
  </si>
  <si>
    <t>400 M AL SUR DEL TEMPLO CATOLICO, CENTRO</t>
  </si>
  <si>
    <t>24441153</t>
  </si>
  <si>
    <t>88891555</t>
  </si>
  <si>
    <t>DEL TEMPLO CATOLICO 700 ESTE, SANTA GERTRUDIS NORTE</t>
  </si>
  <si>
    <t>24441051</t>
  </si>
  <si>
    <t>jn.pedroaguirrecerda@mep.go.cr</t>
  </si>
  <si>
    <t>24486836</t>
  </si>
  <si>
    <t>61140475</t>
  </si>
  <si>
    <t>100 M OESTE DEL TEMPLO CATOLICO</t>
  </si>
  <si>
    <t>24480397</t>
  </si>
  <si>
    <t>24941317</t>
  </si>
  <si>
    <t>47025685</t>
  </si>
  <si>
    <t>HEYNER PEREIRA CHAVES</t>
  </si>
  <si>
    <t>24289926</t>
  </si>
  <si>
    <t>ALAJUELA / OROTINA / HACIENDA VIEJA</t>
  </si>
  <si>
    <t>24289746</t>
  </si>
  <si>
    <t>EL MASTATE</t>
  </si>
  <si>
    <t>75 M OESTE SUPER MAINOR, MASTATE</t>
  </si>
  <si>
    <t>24289774</t>
  </si>
  <si>
    <t>24283362</t>
  </si>
  <si>
    <t>88235367</t>
  </si>
  <si>
    <t>24287704</t>
  </si>
  <si>
    <t>24289122</t>
  </si>
  <si>
    <t>24465330</t>
  </si>
  <si>
    <t>24460159</t>
  </si>
  <si>
    <t>24465922</t>
  </si>
  <si>
    <t>24467874</t>
  </si>
  <si>
    <t>400 M OESTE DEL EBAIS BARRIO JESUS ATENAS</t>
  </si>
  <si>
    <t>24467442</t>
  </si>
  <si>
    <t>88642612</t>
  </si>
  <si>
    <t>ALFARO</t>
  </si>
  <si>
    <t>2,5 KM OESTE DE LA SEDE DE OCCIDENTE DE UCR</t>
  </si>
  <si>
    <t>24456454</t>
  </si>
  <si>
    <t>24560275</t>
  </si>
  <si>
    <t>24455670</t>
  </si>
  <si>
    <t>24456160</t>
  </si>
  <si>
    <t>63363682</t>
  </si>
  <si>
    <t>24456978</t>
  </si>
  <si>
    <t>DETRAS DE ESCUELA JORGE WASHINGTON, CONTIGUO AL CEE</t>
  </si>
  <si>
    <t>24450750</t>
  </si>
  <si>
    <t>YENSY PATRICIA ARGUEDAS ROSALES</t>
  </si>
  <si>
    <t>jn.josejoaquin.salasperez@mep.go.cr</t>
  </si>
  <si>
    <t>24476762</t>
  </si>
  <si>
    <t>SIANY MARIA GAMBOA ARREDONDO</t>
  </si>
  <si>
    <t>24474300</t>
  </si>
  <si>
    <t>83180194</t>
  </si>
  <si>
    <t>24454373</t>
  </si>
  <si>
    <t>24455029</t>
  </si>
  <si>
    <t>100 M ESTE Y 100 M SUR DEL TEMPLO CATOLICO DE SAN JUAN</t>
  </si>
  <si>
    <t>24470135</t>
  </si>
  <si>
    <t>24456861</t>
  </si>
  <si>
    <t>24451063</t>
  </si>
  <si>
    <t>24456043</t>
  </si>
  <si>
    <t>21012255</t>
  </si>
  <si>
    <t>24941852</t>
  </si>
  <si>
    <t>89201132</t>
  </si>
  <si>
    <t>24446050</t>
  </si>
  <si>
    <t>SARCHI</t>
  </si>
  <si>
    <t>24543990</t>
  </si>
  <si>
    <t>24544870</t>
  </si>
  <si>
    <t>24541063</t>
  </si>
  <si>
    <t>24541280</t>
  </si>
  <si>
    <t>24544951</t>
  </si>
  <si>
    <t>CIRRI SUR</t>
  </si>
  <si>
    <t>24514648</t>
  </si>
  <si>
    <t>24511520</t>
  </si>
  <si>
    <t>40809678</t>
  </si>
  <si>
    <t>24505216</t>
  </si>
  <si>
    <t>24515121</t>
  </si>
  <si>
    <t>24510036</t>
  </si>
  <si>
    <t>COSTADO SUR DE LA ESCUELA REPUBLICA DE COLOMBIA</t>
  </si>
  <si>
    <t>24501410</t>
  </si>
  <si>
    <t>24501433</t>
  </si>
  <si>
    <t>89200456</t>
  </si>
  <si>
    <t>CARRETERA PRINCIPAL DE ZARCERO, FRENTE IGLESIA CATOLICA</t>
  </si>
  <si>
    <t>24500005</t>
  </si>
  <si>
    <t>24512700</t>
  </si>
  <si>
    <t>24532971</t>
  </si>
  <si>
    <t>KATHERINE MAYELA RAMIREZ GONZALEZ</t>
  </si>
  <si>
    <t>24531403</t>
  </si>
  <si>
    <t>24520637</t>
  </si>
  <si>
    <t>1 KM OESTE DEL BANCO POPULAR DE PALMARES</t>
  </si>
  <si>
    <t>24531486</t>
  </si>
  <si>
    <t>24520190</t>
  </si>
  <si>
    <t>86476259</t>
  </si>
  <si>
    <t>24530917</t>
  </si>
  <si>
    <t>24536438</t>
  </si>
  <si>
    <t>04171;03671</t>
  </si>
  <si>
    <t>400 M OESTE DEL RESTAURANTE LA LYRA, ZARAGOZA</t>
  </si>
  <si>
    <t>24531586</t>
  </si>
  <si>
    <t>1 KM AL OESTE DEL SUPERCOOP RINCON, ZARAGOZA</t>
  </si>
  <si>
    <t>24533140</t>
  </si>
  <si>
    <t>YASMIN ALVARADO ZUÑIGA</t>
  </si>
  <si>
    <t>24531286</t>
  </si>
  <si>
    <t>ANA ESTER URPI LEDEZMA</t>
  </si>
  <si>
    <t>86311739</t>
  </si>
  <si>
    <t>24633145</t>
  </si>
  <si>
    <t>24633545</t>
  </si>
  <si>
    <t>24722058</t>
  </si>
  <si>
    <t>24272058</t>
  </si>
  <si>
    <t>ROBERTO CESPEDES MORA</t>
  </si>
  <si>
    <t>24722182</t>
  </si>
  <si>
    <t>250 M NORTE DE REPUESTOS JOYSA S.A.</t>
  </si>
  <si>
    <t>24755250</t>
  </si>
  <si>
    <t>RAFAEL MARIA HERNANDEZ UMAÑA</t>
  </si>
  <si>
    <t>72842328</t>
  </si>
  <si>
    <t>YADIRA QUESADA MURILLO</t>
  </si>
  <si>
    <t>24755008</t>
  </si>
  <si>
    <t>24688008</t>
  </si>
  <si>
    <t>24756727</t>
  </si>
  <si>
    <t>60780631</t>
  </si>
  <si>
    <t>25 M NORTE DEL BANCO DAVIVIENDA</t>
  </si>
  <si>
    <t>41117272 Ext.506</t>
  </si>
  <si>
    <t>83470130</t>
  </si>
  <si>
    <t>24601238</t>
  </si>
  <si>
    <t>24601300</t>
  </si>
  <si>
    <t>60581581</t>
  </si>
  <si>
    <t>24607598</t>
  </si>
  <si>
    <t>24600853</t>
  </si>
  <si>
    <t>24607513</t>
  </si>
  <si>
    <t>24600256</t>
  </si>
  <si>
    <t>PAULA ROSALES ESCALANTE</t>
  </si>
  <si>
    <t>24601646</t>
  </si>
  <si>
    <t>CONTIGUO AL EBAIS, CEDRAL</t>
  </si>
  <si>
    <t>24603972</t>
  </si>
  <si>
    <t>600 M AL SURESTE DEL SALON COMUNAL SUCRE</t>
  </si>
  <si>
    <t>24605276</t>
  </si>
  <si>
    <t>85755414</t>
  </si>
  <si>
    <t>24600454</t>
  </si>
  <si>
    <t>24612226</t>
  </si>
  <si>
    <t>24600385</t>
  </si>
  <si>
    <t>24600455</t>
  </si>
  <si>
    <t>84116720</t>
  </si>
  <si>
    <t>ALAJUELA / SAN CARLOS / AGUAS ZARCAS</t>
  </si>
  <si>
    <t>24744076</t>
  </si>
  <si>
    <t>MANUEL RODRIGUEZ SANDOVAL</t>
  </si>
  <si>
    <t>88470657</t>
  </si>
  <si>
    <t>24744058</t>
  </si>
  <si>
    <t>24733078</t>
  </si>
  <si>
    <t>24734026</t>
  </si>
  <si>
    <t>83187649</t>
  </si>
  <si>
    <t>24650032</t>
  </si>
  <si>
    <t>ALAJUELA / SAN RAMON / PEÑAS BLANCAS</t>
  </si>
  <si>
    <t>24790041</t>
  </si>
  <si>
    <t>24810595</t>
  </si>
  <si>
    <t>88410084</t>
  </si>
  <si>
    <t>24680376</t>
  </si>
  <si>
    <t>24799157</t>
  </si>
  <si>
    <t>24799162</t>
  </si>
  <si>
    <t>24695305</t>
  </si>
  <si>
    <t>24699197</t>
  </si>
  <si>
    <t>24777443</t>
  </si>
  <si>
    <t>24777082</t>
  </si>
  <si>
    <t>24711678</t>
  </si>
  <si>
    <t>KAREN CALDERON SOLANO</t>
  </si>
  <si>
    <t>24711101</t>
  </si>
  <si>
    <t>24641158</t>
  </si>
  <si>
    <t>24640011</t>
  </si>
  <si>
    <t>24165383</t>
  </si>
  <si>
    <t>83657446</t>
  </si>
  <si>
    <t>89100285</t>
  </si>
  <si>
    <t>25456034</t>
  </si>
  <si>
    <t>25466034</t>
  </si>
  <si>
    <t>89837434</t>
  </si>
  <si>
    <t>21017138</t>
  </si>
  <si>
    <t>21020865</t>
  </si>
  <si>
    <t>83456689</t>
  </si>
  <si>
    <t>DOTA</t>
  </si>
  <si>
    <t>25411101</t>
  </si>
  <si>
    <t>25412000</t>
  </si>
  <si>
    <t>25466076</t>
  </si>
  <si>
    <t>25466367</t>
  </si>
  <si>
    <t>25467360</t>
  </si>
  <si>
    <t>83069777</t>
  </si>
  <si>
    <t>64749205</t>
  </si>
  <si>
    <t>25520752</t>
  </si>
  <si>
    <t>ORIENTAL</t>
  </si>
  <si>
    <t>300 OESTE ENTRADA PRINCIPAL I.T.C.R.</t>
  </si>
  <si>
    <t>erivera@sonny.cr</t>
  </si>
  <si>
    <t>25511140</t>
  </si>
  <si>
    <t>25922507</t>
  </si>
  <si>
    <t>ERIKA RIVERA CASTILLO</t>
  </si>
  <si>
    <t>OCCIDENTAL</t>
  </si>
  <si>
    <t>75 M SUR ENTRADA PRINCIPAL SAN LUIS GONZAGA</t>
  </si>
  <si>
    <t>25911575</t>
  </si>
  <si>
    <t>DAISY QUEDASA GOMEZ</t>
  </si>
  <si>
    <t>25736784</t>
  </si>
  <si>
    <t>BASILICA NUESTRA SENORA DE LOS ANGELES 100 SUR</t>
  </si>
  <si>
    <t>25519049</t>
  </si>
  <si>
    <t>25527420</t>
  </si>
  <si>
    <t>25502386</t>
  </si>
  <si>
    <t>25914272</t>
  </si>
  <si>
    <t>25514966</t>
  </si>
  <si>
    <t>25514680</t>
  </si>
  <si>
    <t>ESQUINA SURESTE BASILICA DE LOS ANGELES 50 ESTE</t>
  </si>
  <si>
    <t>25534079</t>
  </si>
  <si>
    <t>250 AL ESTE DE LAS RUINAS, AV-0 CALLE 5 Y 7</t>
  </si>
  <si>
    <t>25520428</t>
  </si>
  <si>
    <t>87408383</t>
  </si>
  <si>
    <t>100 M OESTE DE LA BIBLIOTECA PUBLICA CARTAGO</t>
  </si>
  <si>
    <t>25510565</t>
  </si>
  <si>
    <t>25523565</t>
  </si>
  <si>
    <t>25513446</t>
  </si>
  <si>
    <t>CARTAGO / CARTAGO / DULCE NOMBRE</t>
  </si>
  <si>
    <t>25511750</t>
  </si>
  <si>
    <t>25371825</t>
  </si>
  <si>
    <t>COSTADO NORTE DE PLAZA DE FUTBOL, CORRALILLO</t>
  </si>
  <si>
    <t>25489259</t>
  </si>
  <si>
    <t>25489264</t>
  </si>
  <si>
    <t>89376500</t>
  </si>
  <si>
    <t>25916395</t>
  </si>
  <si>
    <t>25513898</t>
  </si>
  <si>
    <t>GUADALUPE (ARENILLA)</t>
  </si>
  <si>
    <t>40345312</t>
  </si>
  <si>
    <t>AGUACALIENTE (SAN FRANCISCO)</t>
  </si>
  <si>
    <t>25913158</t>
  </si>
  <si>
    <t>83247492</t>
  </si>
  <si>
    <t>25519478</t>
  </si>
  <si>
    <t>200 ESTE Y 200 NORTE DE VICESA, CONTIGUO AL INA</t>
  </si>
  <si>
    <t>25374939</t>
  </si>
  <si>
    <t>25510953</t>
  </si>
  <si>
    <t>25480036</t>
  </si>
  <si>
    <t>89466543</t>
  </si>
  <si>
    <t>25374876</t>
  </si>
  <si>
    <t>25737003</t>
  </si>
  <si>
    <t>22019969</t>
  </si>
  <si>
    <t>25373061</t>
  </si>
  <si>
    <t>25481370</t>
  </si>
  <si>
    <t>88604443</t>
  </si>
  <si>
    <t>40802871</t>
  </si>
  <si>
    <t>40821251</t>
  </si>
  <si>
    <t>25521767</t>
  </si>
  <si>
    <t>25525275</t>
  </si>
  <si>
    <t>EL GUARCO</t>
  </si>
  <si>
    <t>TEJAR</t>
  </si>
  <si>
    <t>25910522</t>
  </si>
  <si>
    <t>PRISCILLA BOGARIN VILLALOBOS</t>
  </si>
  <si>
    <t>25521557</t>
  </si>
  <si>
    <t>25733346</t>
  </si>
  <si>
    <t>83454740</t>
  </si>
  <si>
    <t>MARTIN RICARDO RIVERA MOLINA</t>
  </si>
  <si>
    <t>25738680</t>
  </si>
  <si>
    <t>25730349</t>
  </si>
  <si>
    <t>25720159</t>
  </si>
  <si>
    <t>25530935</t>
  </si>
  <si>
    <t>25520947</t>
  </si>
  <si>
    <t>25720169</t>
  </si>
  <si>
    <t>FRANCISCO RUIZ RUIZ</t>
  </si>
  <si>
    <t>85365513</t>
  </si>
  <si>
    <t>25736615</t>
  </si>
  <si>
    <t>BETARIZ CAMACHO MARTINEZ</t>
  </si>
  <si>
    <t>22933325</t>
  </si>
  <si>
    <t>22933335</t>
  </si>
  <si>
    <t>25300698</t>
  </si>
  <si>
    <t>ALVARADO</t>
  </si>
  <si>
    <t>25341664</t>
  </si>
  <si>
    <t>25515483</t>
  </si>
  <si>
    <t>OREAMUNO</t>
  </si>
  <si>
    <t>25367059</t>
  </si>
  <si>
    <t>83464661</t>
  </si>
  <si>
    <t>25366046</t>
  </si>
  <si>
    <t>25366515</t>
  </si>
  <si>
    <t>25913456</t>
  </si>
  <si>
    <t>JUAN EDUARDO SALAS SANABRIA</t>
  </si>
  <si>
    <t>25911238</t>
  </si>
  <si>
    <t>600 M ESTE DE LA IGLESIA CATOLICA</t>
  </si>
  <si>
    <t>22154905</t>
  </si>
  <si>
    <t>25344391</t>
  </si>
  <si>
    <t>25300212</t>
  </si>
  <si>
    <t>25524494</t>
  </si>
  <si>
    <t>25918444</t>
  </si>
  <si>
    <t>ANA CRISTINA TUBITO CERDAS</t>
  </si>
  <si>
    <t>LLANOS DE SANTA LUCIA</t>
  </si>
  <si>
    <t>25744728</t>
  </si>
  <si>
    <t>84572648</t>
  </si>
  <si>
    <t>25750123</t>
  </si>
  <si>
    <t>25742026</t>
  </si>
  <si>
    <t>25746732</t>
  </si>
  <si>
    <t>25742433</t>
  </si>
  <si>
    <t>88167547</t>
  </si>
  <si>
    <t>85078271</t>
  </si>
  <si>
    <t>25771007</t>
  </si>
  <si>
    <t>88180532</t>
  </si>
  <si>
    <t>25750008</t>
  </si>
  <si>
    <t>25348308</t>
  </si>
  <si>
    <t>25333716</t>
  </si>
  <si>
    <t>88842973</t>
  </si>
  <si>
    <t>88455629</t>
  </si>
  <si>
    <t>COSTADO SUR DE LA PLAZA DE DEPORTES OROSI</t>
  </si>
  <si>
    <t>25333374</t>
  </si>
  <si>
    <t>25333373</t>
  </si>
  <si>
    <t>25333541</t>
  </si>
  <si>
    <t>25747224</t>
  </si>
  <si>
    <t>100 ESTE Y 400 SUR DEL BAR Y RESTAURANTE CONTINENTAL</t>
  </si>
  <si>
    <t>25746161</t>
  </si>
  <si>
    <t>25347198</t>
  </si>
  <si>
    <t>86867291</t>
  </si>
  <si>
    <t>22797432</t>
  </si>
  <si>
    <t>LILLIANA RAMIREZ SOLANO</t>
  </si>
  <si>
    <t>22792767</t>
  </si>
  <si>
    <t>22784622</t>
  </si>
  <si>
    <t>22784689</t>
  </si>
  <si>
    <t>KARLA ANDREA ALVARADO MUÑOZYAA</t>
  </si>
  <si>
    <t>22799843</t>
  </si>
  <si>
    <t>22792983</t>
  </si>
  <si>
    <t>22792179</t>
  </si>
  <si>
    <t>ROXENIA CALDERON UREÑA</t>
  </si>
  <si>
    <t>CARTAGO / LA UNION / DULCE NOMBRE</t>
  </si>
  <si>
    <t>22795133</t>
  </si>
  <si>
    <t>22780528</t>
  </si>
  <si>
    <t>22795011</t>
  </si>
  <si>
    <t>CINTHY MONGE GOMEZ</t>
  </si>
  <si>
    <t>22780873</t>
  </si>
  <si>
    <t>22793007</t>
  </si>
  <si>
    <t>83437169</t>
  </si>
  <si>
    <t>22782139</t>
  </si>
  <si>
    <t>22782346</t>
  </si>
  <si>
    <t>22734729</t>
  </si>
  <si>
    <t>22786739</t>
  </si>
  <si>
    <t>22780749</t>
  </si>
  <si>
    <t>TRES RIOS, 150 SUR DEL PALI</t>
  </si>
  <si>
    <t>22795169</t>
  </si>
  <si>
    <t>200 M NORTE DEL CUERPO DE BOMBEROS</t>
  </si>
  <si>
    <t>25322105</t>
  </si>
  <si>
    <t>25321015</t>
  </si>
  <si>
    <t>83084981</t>
  </si>
  <si>
    <t>70108916</t>
  </si>
  <si>
    <t>25312456</t>
  </si>
  <si>
    <t>89314214</t>
  </si>
  <si>
    <t>25567876</t>
  </si>
  <si>
    <t>50 M OESTE DEL ASADA</t>
  </si>
  <si>
    <t>25350018</t>
  </si>
  <si>
    <t>25564673</t>
  </si>
  <si>
    <t>25322294</t>
  </si>
  <si>
    <t>300 ESTE INSTALACIONES DEL PLANTEL DE RECOPE</t>
  </si>
  <si>
    <t>25569962</t>
  </si>
  <si>
    <t>25560411</t>
  </si>
  <si>
    <t>JORLENY SANCHEZ VEGA</t>
  </si>
  <si>
    <t>25567876 Ext.2</t>
  </si>
  <si>
    <t>3 KM SE CENTRO TURRIALBA, CARRETERA, SIQUIRRES</t>
  </si>
  <si>
    <t>25567942</t>
  </si>
  <si>
    <t>SAN MIGUEL DE SANTO DOMINGO DE HEREDIA</t>
  </si>
  <si>
    <t>21005295</t>
  </si>
  <si>
    <t>86593627</t>
  </si>
  <si>
    <t>600 M SUR DE LA PLAZA DE DEPORTES</t>
  </si>
  <si>
    <t>25569186</t>
  </si>
  <si>
    <t>86683765</t>
  </si>
  <si>
    <t>25569186 Ext.105</t>
  </si>
  <si>
    <t>25569147</t>
  </si>
  <si>
    <t>87063351</t>
  </si>
  <si>
    <t>JORGE LUIS CAMPOS LEON</t>
  </si>
  <si>
    <t>25563009</t>
  </si>
  <si>
    <t>25561498</t>
  </si>
  <si>
    <t>25560095</t>
  </si>
  <si>
    <t>RAFAEL ANGEL COTO BENAVIDES</t>
  </si>
  <si>
    <t>DIAGONAL DELEGACION DE TRANSITO</t>
  </si>
  <si>
    <t>25570534</t>
  </si>
  <si>
    <t>LEDYS YAMILETH TORRES CAMPOS</t>
  </si>
  <si>
    <t>esc.marianocortescortes@mep.go.cr</t>
  </si>
  <si>
    <t>25560173</t>
  </si>
  <si>
    <t>88063132</t>
  </si>
  <si>
    <t>DEL TEMPLO CATOLICO 300 M ESTE</t>
  </si>
  <si>
    <t>25560021</t>
  </si>
  <si>
    <t>25569297</t>
  </si>
  <si>
    <t>88776002</t>
  </si>
  <si>
    <t>25312370</t>
  </si>
  <si>
    <t>88831147</t>
  </si>
  <si>
    <t>25311024</t>
  </si>
  <si>
    <t>25381515</t>
  </si>
  <si>
    <t>87192610</t>
  </si>
  <si>
    <t>CONTIGUO A LA PLAZA DE DEPORTES,</t>
  </si>
  <si>
    <t>25311626</t>
  </si>
  <si>
    <t>24591100 Ext.47521</t>
  </si>
  <si>
    <t>25590110</t>
  </si>
  <si>
    <t>72084351</t>
  </si>
  <si>
    <t>25574010</t>
  </si>
  <si>
    <t>52574010</t>
  </si>
  <si>
    <t>25570767</t>
  </si>
  <si>
    <t>CALLE 0, AV, 9, 100 NORTE DE LA COMANDANCIA DE POLICIA</t>
  </si>
  <si>
    <t>22383014</t>
  </si>
  <si>
    <t>22604275</t>
  </si>
  <si>
    <t>22615368</t>
  </si>
  <si>
    <t>22604227</t>
  </si>
  <si>
    <t>22383245/22615368/22604227</t>
  </si>
  <si>
    <t>22375839</t>
  </si>
  <si>
    <t>DETRAS DE LA ESCUELA DE MUSICA DE LA UNA</t>
  </si>
  <si>
    <t>22610055</t>
  </si>
  <si>
    <t>22773445</t>
  </si>
  <si>
    <t>22383504</t>
  </si>
  <si>
    <t>BARRIO SAN GERARDO, DE TIENDA PICAROS 75 ESTE</t>
  </si>
  <si>
    <t>22260892</t>
  </si>
  <si>
    <t>89825722</t>
  </si>
  <si>
    <t>22634404</t>
  </si>
  <si>
    <t>22376339</t>
  </si>
  <si>
    <t>22376741</t>
  </si>
  <si>
    <t>88258195</t>
  </si>
  <si>
    <t>88710597</t>
  </si>
  <si>
    <t>22374503</t>
  </si>
  <si>
    <t>21003210</t>
  </si>
  <si>
    <t>22370819</t>
  </si>
  <si>
    <t>22372313</t>
  </si>
  <si>
    <t>22382207</t>
  </si>
  <si>
    <t>YORLENY CORRALES RODRÌGUEZ</t>
  </si>
  <si>
    <t>22932567</t>
  </si>
  <si>
    <t>22390625</t>
  </si>
  <si>
    <t>22654304</t>
  </si>
  <si>
    <t>22383235</t>
  </si>
  <si>
    <t>85452580</t>
  </si>
  <si>
    <t>22371887</t>
  </si>
  <si>
    <t>22371889</t>
  </si>
  <si>
    <t>22375389</t>
  </si>
  <si>
    <t>22632806</t>
  </si>
  <si>
    <t>22626007</t>
  </si>
  <si>
    <t>22606064</t>
  </si>
  <si>
    <t>22629838</t>
  </si>
  <si>
    <t>70469481</t>
  </si>
  <si>
    <t>22932598</t>
  </si>
  <si>
    <t>22390994</t>
  </si>
  <si>
    <t>22630819</t>
  </si>
  <si>
    <t>21007383</t>
  </si>
  <si>
    <t>22604447</t>
  </si>
  <si>
    <t>22626786</t>
  </si>
  <si>
    <t>25 M SUR DE SUPERMERCADO LA PERLA</t>
  </si>
  <si>
    <t>22370165</t>
  </si>
  <si>
    <t>FLORES</t>
  </si>
  <si>
    <t>BARRANTES</t>
  </si>
  <si>
    <t>700 M NORTE DE LA PLAZA DE SAN JOAQUIN DE FLORES</t>
  </si>
  <si>
    <t>22657391</t>
  </si>
  <si>
    <t>22658519</t>
  </si>
  <si>
    <t>HARRY MORALES AVILES</t>
  </si>
  <si>
    <t>85115333</t>
  </si>
  <si>
    <t>PURABA</t>
  </si>
  <si>
    <t>22697515</t>
  </si>
  <si>
    <t>KATTIA ZAMORA ARGUEDAS</t>
  </si>
  <si>
    <t>83134041</t>
  </si>
  <si>
    <t>22694051</t>
  </si>
  <si>
    <t>22938322</t>
  </si>
  <si>
    <t>22395183</t>
  </si>
  <si>
    <t>22655100</t>
  </si>
  <si>
    <t>22697232</t>
  </si>
  <si>
    <t>24832200</t>
  </si>
  <si>
    <t>24830095</t>
  </si>
  <si>
    <t>22696531</t>
  </si>
  <si>
    <t>RIBERA</t>
  </si>
  <si>
    <t>22396667</t>
  </si>
  <si>
    <t>22655019</t>
  </si>
  <si>
    <t>22370315</t>
  </si>
  <si>
    <t>125 M N DEL BANCO NACIONAL DE COSTA RICA</t>
  </si>
  <si>
    <t>22930200</t>
  </si>
  <si>
    <t>86104738</t>
  </si>
  <si>
    <t>50 M ESTE DE LA GUARDIA RURAL, SAN JOAQUIN FLORES</t>
  </si>
  <si>
    <t>22654266</t>
  </si>
  <si>
    <t>jn.juanmorafernandez@mep.go.cr</t>
  </si>
  <si>
    <t>22694069</t>
  </si>
  <si>
    <t>DIAGONAL A LA ESQUINA SUROESTE DE LA PLAZA DE DEPORTES</t>
  </si>
  <si>
    <t>22699006</t>
  </si>
  <si>
    <t>DE LA IGLESIA CATOLICA 200 M NORTE</t>
  </si>
  <si>
    <t>21016117</t>
  </si>
  <si>
    <t>89934602</t>
  </si>
  <si>
    <t>24875522</t>
  </si>
  <si>
    <t>86880780</t>
  </si>
  <si>
    <t>300 N, 300 OESTE Y 50 SUR IGLESIA DE BARVA</t>
  </si>
  <si>
    <t>22379586</t>
  </si>
  <si>
    <t>86372881</t>
  </si>
  <si>
    <t>22623025</t>
  </si>
  <si>
    <t>100 M ESTE, 150 SUR DEL BANCO DE COSTA RICA</t>
  </si>
  <si>
    <t>22374736</t>
  </si>
  <si>
    <t>22660578</t>
  </si>
  <si>
    <t>22660039</t>
  </si>
  <si>
    <t>22683042</t>
  </si>
  <si>
    <t>22618569</t>
  </si>
  <si>
    <t>22627822</t>
  </si>
  <si>
    <t>MARIANELLA ACOSTA ARCE</t>
  </si>
  <si>
    <t>22621565</t>
  </si>
  <si>
    <t>88880381</t>
  </si>
  <si>
    <t>22612712</t>
  </si>
  <si>
    <t>ANA AGÜERO PARAJELES</t>
  </si>
  <si>
    <t>1 KM NOROESTE DE LA UNIVERSIDAD NACIONAL</t>
  </si>
  <si>
    <t>22371236</t>
  </si>
  <si>
    <t>22677164</t>
  </si>
  <si>
    <t>22660481</t>
  </si>
  <si>
    <t>22662047</t>
  </si>
  <si>
    <t>INDUSTRIAS PUENTE SALAS 75 M OESTE</t>
  </si>
  <si>
    <t>22602296</t>
  </si>
  <si>
    <t>87356398</t>
  </si>
  <si>
    <t>22381702</t>
  </si>
  <si>
    <t>83260090</t>
  </si>
  <si>
    <t>22604185</t>
  </si>
  <si>
    <t>CARLOS EDUARDO ACUÑA ARCE</t>
  </si>
  <si>
    <t>SAN RAFAEL DELA CLINICA 50 M AL SUR</t>
  </si>
  <si>
    <t>22605807</t>
  </si>
  <si>
    <t>88226069</t>
  </si>
  <si>
    <t>100 M OESTE DEL EBAIS DE SAN ROQUE DE BARVA</t>
  </si>
  <si>
    <t>22602098</t>
  </si>
  <si>
    <t>22602820</t>
  </si>
  <si>
    <t>22382968</t>
  </si>
  <si>
    <t>88624798</t>
  </si>
  <si>
    <t>100 M NORTE DE LA IGLESIA CATOLICA</t>
  </si>
  <si>
    <t>22381095</t>
  </si>
  <si>
    <t>60625257</t>
  </si>
  <si>
    <t>COLEGIO BILINGÜE YURUSTI</t>
  </si>
  <si>
    <t>DE LA BASILICA, 200 M NORTE, 800 M ESTE 1000 NORTE</t>
  </si>
  <si>
    <t>direccionpreescolar@yurusti.ed.cr</t>
  </si>
  <si>
    <t>22448686</t>
  </si>
  <si>
    <t>22442900</t>
  </si>
  <si>
    <t>22442900 Ext.1127</t>
  </si>
  <si>
    <t>325 M AL OESTE DEL PALI DE SANTO DOMINGO</t>
  </si>
  <si>
    <t>22442673</t>
  </si>
  <si>
    <t>RINCO DE SABANILLA</t>
  </si>
  <si>
    <t>22369742</t>
  </si>
  <si>
    <t>83023489</t>
  </si>
  <si>
    <t>64844352</t>
  </si>
  <si>
    <t>22923649</t>
  </si>
  <si>
    <t>22682397</t>
  </si>
  <si>
    <t>22688682</t>
  </si>
  <si>
    <t>22687022</t>
  </si>
  <si>
    <t>22688617</t>
  </si>
  <si>
    <t>PARA</t>
  </si>
  <si>
    <t>22680287</t>
  </si>
  <si>
    <t>22686734</t>
  </si>
  <si>
    <t>TURES</t>
  </si>
  <si>
    <t>100 M ESTE DE LA PLAZA DE DEPORTES</t>
  </si>
  <si>
    <t>22684832</t>
  </si>
  <si>
    <t>JOSE E. ARCE ZUÑIGA</t>
  </si>
  <si>
    <t>22408091</t>
  </si>
  <si>
    <t>DEL INBIOPARQUE 600 M OESTE</t>
  </si>
  <si>
    <t>22444863</t>
  </si>
  <si>
    <t>22448403</t>
  </si>
  <si>
    <t>22444480</t>
  </si>
  <si>
    <t>25660318</t>
  </si>
  <si>
    <t>COSTADO ESTE DE LA ESCUELA JOSE E, GONZALEZ V</t>
  </si>
  <si>
    <t>22628815</t>
  </si>
  <si>
    <t>MARIA AUXILIADORA LEON ARAYA</t>
  </si>
  <si>
    <t>27666267</t>
  </si>
  <si>
    <t>84596882</t>
  </si>
  <si>
    <t>27611409</t>
  </si>
  <si>
    <t>27611126</t>
  </si>
  <si>
    <t>100 M NORTE DEL CEMENTERIO LA GUARIA</t>
  </si>
  <si>
    <t>27666148</t>
  </si>
  <si>
    <t>27641139</t>
  </si>
  <si>
    <t>62377326</t>
  </si>
  <si>
    <t>27640352</t>
  </si>
  <si>
    <t>27644637</t>
  </si>
  <si>
    <t>62456566</t>
  </si>
  <si>
    <t>83795666</t>
  </si>
  <si>
    <t>200 M E Y 50 M N DEL BNCR FINCA SEIS</t>
  </si>
  <si>
    <t>27644241</t>
  </si>
  <si>
    <t>44047032</t>
  </si>
  <si>
    <t>27644108</t>
  </si>
  <si>
    <t>88097734</t>
  </si>
  <si>
    <t>86173939</t>
  </si>
  <si>
    <t>26798175</t>
  </si>
  <si>
    <t>83173416</t>
  </si>
  <si>
    <t>MARTA EUGENIA MATARRITA BALTODANO</t>
  </si>
  <si>
    <t>JOHANNA MARIA AMPIE GUZMAN</t>
  </si>
  <si>
    <t>26799174</t>
  </si>
  <si>
    <t>DE LA IGLESIA CATOLICA 300 M NORTE Y 150 M ESTE</t>
  </si>
  <si>
    <t>26778085</t>
  </si>
  <si>
    <t>84773817</t>
  </si>
  <si>
    <t>60061970</t>
  </si>
  <si>
    <t>2,5 KM NORTE SEMAFOROS DE ENTRADA PRINCIPAL LIBERIA</t>
  </si>
  <si>
    <t>26660273</t>
  </si>
  <si>
    <t>26668780</t>
  </si>
  <si>
    <t>24591100 Ext.42761</t>
  </si>
  <si>
    <t>CARRETERA INTERAMERICANA, FRENTE CENTRO PLAZA LIBERIA</t>
  </si>
  <si>
    <t>26660301</t>
  </si>
  <si>
    <t>26657732</t>
  </si>
  <si>
    <t>4,5 KM NORTE DE BURGER KING, LIBERIA</t>
  </si>
  <si>
    <t>26668851</t>
  </si>
  <si>
    <t>63586790</t>
  </si>
  <si>
    <t>87100992</t>
  </si>
  <si>
    <t>26910525</t>
  </si>
  <si>
    <t>84147474</t>
  </si>
  <si>
    <t>COSTADO ESTE DE LA ESCUELA ALBA OCAMPO ALVARADO</t>
  </si>
  <si>
    <t>26660797</t>
  </si>
  <si>
    <t>83677806</t>
  </si>
  <si>
    <t>85976933</t>
  </si>
  <si>
    <t>26664320</t>
  </si>
  <si>
    <t>NACASCOLO</t>
  </si>
  <si>
    <t>COSTADO OESTE DEL TEMPLO CATOLICO DE GUARDIA</t>
  </si>
  <si>
    <t>26670044</t>
  </si>
  <si>
    <t>DE SEMAFOROS 1, 5 KM OESTE, SOBRE RUTA 21</t>
  </si>
  <si>
    <t>26660554</t>
  </si>
  <si>
    <t>26660257</t>
  </si>
  <si>
    <t>87307858</t>
  </si>
  <si>
    <t>100 M NORTE DEL SALON COMUNAL</t>
  </si>
  <si>
    <t>26655044</t>
  </si>
  <si>
    <t>26652471</t>
  </si>
  <si>
    <t>88594516</t>
  </si>
  <si>
    <t>26660982</t>
  </si>
  <si>
    <t>GAUDY MORALES MONTERO</t>
  </si>
  <si>
    <t>BARRIO EL CAPULIN EN ANTIGUAS INSTALACIONES ESC. JOHN F KENNEDY</t>
  </si>
  <si>
    <t>88672483</t>
  </si>
  <si>
    <t>26657743</t>
  </si>
  <si>
    <t>BAGACES</t>
  </si>
  <si>
    <t>26711101</t>
  </si>
  <si>
    <t>40803362</t>
  </si>
  <si>
    <t>70245702</t>
  </si>
  <si>
    <t>26711140</t>
  </si>
  <si>
    <t>26730119</t>
  </si>
  <si>
    <t>400 M ESTE DEL BANCO NACIONAL DE COSTA RICA</t>
  </si>
  <si>
    <t>26866561</t>
  </si>
  <si>
    <t>88542836</t>
  </si>
  <si>
    <t>26867009</t>
  </si>
  <si>
    <t>26855329</t>
  </si>
  <si>
    <t>26853165</t>
  </si>
  <si>
    <t>COSTADO NORTE DE LA PLAZA DE DEPORTES DE SAN MARTIN</t>
  </si>
  <si>
    <t>26866214</t>
  </si>
  <si>
    <t>83851297</t>
  </si>
  <si>
    <t>88160059</t>
  </si>
  <si>
    <t>26864933</t>
  </si>
  <si>
    <t>INGRID VERONICA GARCIA BALTODANO</t>
  </si>
  <si>
    <t>88246930</t>
  </si>
  <si>
    <t>MANSION</t>
  </si>
  <si>
    <t>26591055</t>
  </si>
  <si>
    <t>88142377</t>
  </si>
  <si>
    <t>88879780</t>
  </si>
  <si>
    <t>75 M NORTE Y 50 OESTE DE LA CLINICA</t>
  </si>
  <si>
    <t>62183868</t>
  </si>
  <si>
    <t>83334876</t>
  </si>
  <si>
    <t>MARIA DE LOS ANGELES ACOSTA GOMEZ</t>
  </si>
  <si>
    <t>63790353</t>
  </si>
  <si>
    <t>22155261</t>
  </si>
  <si>
    <t>83320741</t>
  </si>
  <si>
    <t>26855230</t>
  </si>
  <si>
    <t>CARMONA</t>
  </si>
  <si>
    <t>83770478</t>
  </si>
  <si>
    <t>88495890</t>
  </si>
  <si>
    <t>100 M NORTE DE LA IGLESIA</t>
  </si>
  <si>
    <t>esc.guillermoalvaradohernandez@mep.go.cr</t>
  </si>
  <si>
    <t>26575434</t>
  </si>
  <si>
    <t>26545434</t>
  </si>
  <si>
    <t>600 M NORTE DEL BANCO NACIONAL</t>
  </si>
  <si>
    <t>26801704</t>
  </si>
  <si>
    <t>21004099</t>
  </si>
  <si>
    <t>40801763</t>
  </si>
  <si>
    <t>89980135</t>
  </si>
  <si>
    <t>26801211</t>
  </si>
  <si>
    <t>26806519</t>
  </si>
  <si>
    <t>26801666</t>
  </si>
  <si>
    <t>26806161</t>
  </si>
  <si>
    <t>87209233</t>
  </si>
  <si>
    <t>VEINTISIETE DE ABRIL</t>
  </si>
  <si>
    <t>26580935</t>
  </si>
  <si>
    <t>26580803</t>
  </si>
  <si>
    <t>ANA VIRGINIA BALTODANO ZUÑIGA</t>
  </si>
  <si>
    <t>88368315</t>
  </si>
  <si>
    <t>83769266</t>
  </si>
  <si>
    <t>250 M SUR DE LA GAR</t>
  </si>
  <si>
    <t>26750080</t>
  </si>
  <si>
    <t>84789004</t>
  </si>
  <si>
    <t>88891839</t>
  </si>
  <si>
    <t>CARRILLO</t>
  </si>
  <si>
    <t>100 M AL NORTE DEL PARQUE DE COMUNIDAD</t>
  </si>
  <si>
    <t>26670254</t>
  </si>
  <si>
    <t>MARIA NILA ORTEGA CHAVARRIA</t>
  </si>
  <si>
    <t>63470188</t>
  </si>
  <si>
    <t>83909628</t>
  </si>
  <si>
    <t>26511232</t>
  </si>
  <si>
    <t>60406003</t>
  </si>
  <si>
    <t>PAOLA CRISTINA RAMIREZ BRICEÑO</t>
  </si>
  <si>
    <t>88359553</t>
  </si>
  <si>
    <t>100 M OESTE DE COOPEGUANACASTE</t>
  </si>
  <si>
    <t>26889522</t>
  </si>
  <si>
    <t>DEL TALLER CHIMINGO 100 O, Y 50 N, Y 200 OESTE</t>
  </si>
  <si>
    <t>26700491</t>
  </si>
  <si>
    <t>26678291</t>
  </si>
  <si>
    <t>50 M SURESTE DE LA PLAZA DE DEPORTES</t>
  </si>
  <si>
    <t>26511256</t>
  </si>
  <si>
    <t>26886206</t>
  </si>
  <si>
    <t>100 M ESTE DE LA IGLESIA CATOLICA</t>
  </si>
  <si>
    <t>21012077</t>
  </si>
  <si>
    <t>21011473</t>
  </si>
  <si>
    <t>83010977</t>
  </si>
  <si>
    <t>26970017</t>
  </si>
  <si>
    <t>200 M NORTE Y 25 M ESTE DE LAS OFICINAS DEL OIJ</t>
  </si>
  <si>
    <t>24700113</t>
  </si>
  <si>
    <t>86596745</t>
  </si>
  <si>
    <t>24700533</t>
  </si>
  <si>
    <t>24668401</t>
  </si>
  <si>
    <t>21006045</t>
  </si>
  <si>
    <t>26693627</t>
  </si>
  <si>
    <t>83530505</t>
  </si>
  <si>
    <t>87309259</t>
  </si>
  <si>
    <t>26740462</t>
  </si>
  <si>
    <t>87040704</t>
  </si>
  <si>
    <t>26692611</t>
  </si>
  <si>
    <t>26695552</t>
  </si>
  <si>
    <t>03755;03966</t>
  </si>
  <si>
    <t>ABANGARES</t>
  </si>
  <si>
    <t>26780028</t>
  </si>
  <si>
    <t>26687010</t>
  </si>
  <si>
    <t>26620362</t>
  </si>
  <si>
    <t>26620016</t>
  </si>
  <si>
    <t>GRICELDA VARGAS SEGURA</t>
  </si>
  <si>
    <t>26620685</t>
  </si>
  <si>
    <t>26944000</t>
  </si>
  <si>
    <t>26944110</t>
  </si>
  <si>
    <t>26955509</t>
  </si>
  <si>
    <t>26956889</t>
  </si>
  <si>
    <t>200 M ESTE Y 50 M SUR DE BANCO DE COSTA RICA</t>
  </si>
  <si>
    <t>26958490</t>
  </si>
  <si>
    <t>500 M N, 100 M OESTE DE LA ENTRADA PRINCIPAL</t>
  </si>
  <si>
    <t>26632900</t>
  </si>
  <si>
    <t>88213690</t>
  </si>
  <si>
    <t>26639730</t>
  </si>
  <si>
    <t>26630004</t>
  </si>
  <si>
    <t>85273056</t>
  </si>
  <si>
    <t>75 M AL OESTE CLINICA RODOLFO SOTOMAYOR</t>
  </si>
  <si>
    <t>26632845</t>
  </si>
  <si>
    <t>DAIHANA MARIA ALPIZAR ARREDONDO</t>
  </si>
  <si>
    <t>87087061</t>
  </si>
  <si>
    <t>26640069</t>
  </si>
  <si>
    <t>88201008</t>
  </si>
  <si>
    <t>26613123</t>
  </si>
  <si>
    <t>HENRY OTAROLA ZAMORA</t>
  </si>
  <si>
    <t>26611133</t>
  </si>
  <si>
    <t>26330093</t>
  </si>
  <si>
    <t>86395270</t>
  </si>
  <si>
    <t>26630429</t>
  </si>
  <si>
    <t>26633427</t>
  </si>
  <si>
    <t>26633916</t>
  </si>
  <si>
    <t>88232378</t>
  </si>
  <si>
    <t>87029436</t>
  </si>
  <si>
    <t>25 ESTE DE LA CANCHA DE BASQUET DEL INVU</t>
  </si>
  <si>
    <t>26610519</t>
  </si>
  <si>
    <t>85966641</t>
  </si>
  <si>
    <t>26610290</t>
  </si>
  <si>
    <t>esc.veintenoviembre@mep.go.cr</t>
  </si>
  <si>
    <t>26631881</t>
  </si>
  <si>
    <t>61678509</t>
  </si>
  <si>
    <t>26637676</t>
  </si>
  <si>
    <t>LILLIAM CARRILLO BALTODANO</t>
  </si>
  <si>
    <t>83150839</t>
  </si>
  <si>
    <t>26500295</t>
  </si>
  <si>
    <t>86505339</t>
  </si>
  <si>
    <t>26410123</t>
  </si>
  <si>
    <t>GREIVIN CHAVARRIA BRIONES</t>
  </si>
  <si>
    <t>21007583</t>
  </si>
  <si>
    <t>26455555</t>
  </si>
  <si>
    <t>26455244</t>
  </si>
  <si>
    <t>MACACONA</t>
  </si>
  <si>
    <t>DEL BANCO DE COSTA RICA 500 M AL NORTE</t>
  </si>
  <si>
    <t>26355551</t>
  </si>
  <si>
    <t>26350583</t>
  </si>
  <si>
    <t>26355205</t>
  </si>
  <si>
    <t>ALEIDY CAMACHO ALVAREZ</t>
  </si>
  <si>
    <t>84468157</t>
  </si>
  <si>
    <t>EVELIA BARQUERO NUÑEZ</t>
  </si>
  <si>
    <t>26355272</t>
  </si>
  <si>
    <t>MONTES DE ORO</t>
  </si>
  <si>
    <t>26399068</t>
  </si>
  <si>
    <t>26398229</t>
  </si>
  <si>
    <t>RODNY ROJAS CAMPOS</t>
  </si>
  <si>
    <t>26399237</t>
  </si>
  <si>
    <t>PUNTARENAS / QUEPOS / QUEPOS</t>
  </si>
  <si>
    <t>27772211</t>
  </si>
  <si>
    <t>27772929</t>
  </si>
  <si>
    <t>87078653</t>
  </si>
  <si>
    <t>27770250</t>
  </si>
  <si>
    <t>27774792</t>
  </si>
  <si>
    <t>27770440</t>
  </si>
  <si>
    <t>87314198</t>
  </si>
  <si>
    <t>OFICIAL DE PARRITA</t>
  </si>
  <si>
    <t>COSTADO SUR DE LA PLAZA DE DEPORTES P, NUEVO</t>
  </si>
  <si>
    <t>27799151</t>
  </si>
  <si>
    <t>27798158</t>
  </si>
  <si>
    <t>27799097</t>
  </si>
  <si>
    <t>27799135</t>
  </si>
  <si>
    <t>27799004</t>
  </si>
  <si>
    <t>OSA</t>
  </si>
  <si>
    <t>PUERTO CORTES</t>
  </si>
  <si>
    <t>CONTIGUO A LA PLAZA DE FUTBOL DEL INVU S, JOSE</t>
  </si>
  <si>
    <t>27887195</t>
  </si>
  <si>
    <t>27869013</t>
  </si>
  <si>
    <t>100 M ESTE Y 25 M NORTE DEL PARQUE CENTRAL</t>
  </si>
  <si>
    <t>27888330</t>
  </si>
  <si>
    <t>PALMAR</t>
  </si>
  <si>
    <t>27866560</t>
  </si>
  <si>
    <t>27866016</t>
  </si>
  <si>
    <t>27866209</t>
  </si>
  <si>
    <t>27751117</t>
  </si>
  <si>
    <t>27750256</t>
  </si>
  <si>
    <t>CONTIGUO AL CEN-CINAI, INVU KM 3, GOLFITO</t>
  </si>
  <si>
    <t>27750456</t>
  </si>
  <si>
    <t>DETRAS DEL ESTADIO FORTUNATO ATENCION</t>
  </si>
  <si>
    <t>27750083</t>
  </si>
  <si>
    <t>27751521</t>
  </si>
  <si>
    <t>23751134</t>
  </si>
  <si>
    <t>27351134</t>
  </si>
  <si>
    <t>JUAN ARIAS MORA</t>
  </si>
  <si>
    <t>27355041</t>
  </si>
  <si>
    <t>27355103</t>
  </si>
  <si>
    <t>GUAYCARA</t>
  </si>
  <si>
    <t>FRENTE AL MAXIPALI SOBRE CARRETERA INTERAMERICANA</t>
  </si>
  <si>
    <t>27899454</t>
  </si>
  <si>
    <t>27898550</t>
  </si>
  <si>
    <t>27899336</t>
  </si>
  <si>
    <t>COTO BRUS</t>
  </si>
  <si>
    <t>27733297</t>
  </si>
  <si>
    <t>27733387</t>
  </si>
  <si>
    <t>27840250</t>
  </si>
  <si>
    <t>25402627</t>
  </si>
  <si>
    <t>27840230</t>
  </si>
  <si>
    <t>100 M ESTE DE LA DELEGACION DE POLICIA</t>
  </si>
  <si>
    <t>27840225</t>
  </si>
  <si>
    <t>AGUABUENA</t>
  </si>
  <si>
    <t>27340330</t>
  </si>
  <si>
    <t>27340720</t>
  </si>
  <si>
    <t>27340120</t>
  </si>
  <si>
    <t>22005502</t>
  </si>
  <si>
    <t>JENNY MARIA MENA SANCHEZ</t>
  </si>
  <si>
    <t>62639522</t>
  </si>
  <si>
    <t>27781047</t>
  </si>
  <si>
    <t>CORREDORES</t>
  </si>
  <si>
    <t>CORREDOR</t>
  </si>
  <si>
    <t>100 M NORTE DEL BANCO POPULAR</t>
  </si>
  <si>
    <t>27833821</t>
  </si>
  <si>
    <t>JAIME ALBERTO MORA LEIVA</t>
  </si>
  <si>
    <t>21010746</t>
  </si>
  <si>
    <t>21011976</t>
  </si>
  <si>
    <t>88293116</t>
  </si>
  <si>
    <t>27811103</t>
  </si>
  <si>
    <t>89467918</t>
  </si>
  <si>
    <t>ceapc80@gmail.com</t>
  </si>
  <si>
    <t>27328286</t>
  </si>
  <si>
    <t>MARIO OSWALDO CATACHO MENA</t>
  </si>
  <si>
    <t>27322886</t>
  </si>
  <si>
    <t>DEIVIN JOSE RODRIGUEZ RAMIREZ</t>
  </si>
  <si>
    <t>27322287</t>
  </si>
  <si>
    <t>27321279</t>
  </si>
  <si>
    <t>27322135</t>
  </si>
  <si>
    <t>89771930</t>
  </si>
  <si>
    <t>27984979</t>
  </si>
  <si>
    <t>27950800</t>
  </si>
  <si>
    <t>22017169</t>
  </si>
  <si>
    <t>27983804</t>
  </si>
  <si>
    <t>27583786</t>
  </si>
  <si>
    <t>CONTIGUO A IGLESIA SN MARCOS DIAGONAL A OIJ</t>
  </si>
  <si>
    <t>27980530</t>
  </si>
  <si>
    <t>27985290</t>
  </si>
  <si>
    <t>FRENTE AL C.T.P. DE LIMON</t>
  </si>
  <si>
    <t>27951022</t>
  </si>
  <si>
    <t>83133956</t>
  </si>
  <si>
    <t>27580807</t>
  </si>
  <si>
    <t>27580131</t>
  </si>
  <si>
    <t>21010249</t>
  </si>
  <si>
    <t>SHARISHA ABRAS REID</t>
  </si>
  <si>
    <t>83338437</t>
  </si>
  <si>
    <t>BARRIO PUEBLO NUEVO</t>
  </si>
  <si>
    <t>27581567</t>
  </si>
  <si>
    <t>88583691</t>
  </si>
  <si>
    <t>60484003</t>
  </si>
  <si>
    <t>27580537</t>
  </si>
  <si>
    <t>Bº SANTA EDUVIGES, CONTIGUO URBANIZACION LOS LAURELES</t>
  </si>
  <si>
    <t>27580184</t>
  </si>
  <si>
    <t>88250507</t>
  </si>
  <si>
    <t>27984544</t>
  </si>
  <si>
    <t>27982622</t>
  </si>
  <si>
    <t>HNA. DAMARIS ARAYA CHAVARRIA</t>
  </si>
  <si>
    <t>27986114</t>
  </si>
  <si>
    <t>27582530</t>
  </si>
  <si>
    <t>BARRIO CIENEGUITA</t>
  </si>
  <si>
    <t>27581456</t>
  </si>
  <si>
    <t>27987416</t>
  </si>
  <si>
    <t>86692239</t>
  </si>
  <si>
    <t>27580685</t>
  </si>
  <si>
    <t>47037698</t>
  </si>
  <si>
    <t>MATAMA</t>
  </si>
  <si>
    <t>27561415</t>
  </si>
  <si>
    <t>88679036</t>
  </si>
  <si>
    <t>27586873</t>
  </si>
  <si>
    <t>3 KM ESTE DEL TEMPLO CATOLICO DE PALMICHAL</t>
  </si>
  <si>
    <t>24184275</t>
  </si>
  <si>
    <t>KENNIA UREÑA MONGE</t>
  </si>
  <si>
    <t>86139372</t>
  </si>
  <si>
    <t>84932358</t>
  </si>
  <si>
    <t>27681324</t>
  </si>
  <si>
    <t>ALAJUELA / SAN RAMON / PIEDADES NORTE</t>
  </si>
  <si>
    <t>PIEDADES NORTE</t>
  </si>
  <si>
    <t>24473844</t>
  </si>
  <si>
    <t>86454093</t>
  </si>
  <si>
    <t>22001826</t>
  </si>
  <si>
    <t>83113117</t>
  </si>
  <si>
    <t>CARMEN, FRENTE A OFICINAS DE BANDECO</t>
  </si>
  <si>
    <t>27691179</t>
  </si>
  <si>
    <t>22002911</t>
  </si>
  <si>
    <t>BARRIO Mª AUXILIADORA</t>
  </si>
  <si>
    <t>200 M OESTE DE LA TERMINAL DE BUSES</t>
  </si>
  <si>
    <t>27688840</t>
  </si>
  <si>
    <t>85478027</t>
  </si>
  <si>
    <t>22002923</t>
  </si>
  <si>
    <t>83033931</t>
  </si>
  <si>
    <t>83683914</t>
  </si>
  <si>
    <t>TALAMANCA</t>
  </si>
  <si>
    <t>TELIRE</t>
  </si>
  <si>
    <t>100 M DIAGONAL DEL EBAIS DE AMUBRI, TALAMANCA</t>
  </si>
  <si>
    <t>27100492</t>
  </si>
  <si>
    <t>87681578</t>
  </si>
  <si>
    <t>83768761</t>
  </si>
  <si>
    <t>BRATSI</t>
  </si>
  <si>
    <t>FRENTE A LA IGLESIA CATOLICA, BRIBRI-TALAMANCA</t>
  </si>
  <si>
    <t>27510334</t>
  </si>
  <si>
    <t>27511907</t>
  </si>
  <si>
    <t>89922195</t>
  </si>
  <si>
    <t>87286188</t>
  </si>
  <si>
    <t>87889637</t>
  </si>
  <si>
    <t>CAHUITA, TALAMANCA, LIMON; DEL PARQUE ALFREDO GONZALEZ FLORES 100 M ESTE Y 200 M SUR</t>
  </si>
  <si>
    <t>esc.excelenciacahuita@mep.go.cr</t>
  </si>
  <si>
    <t>27550234</t>
  </si>
  <si>
    <t>27550289</t>
  </si>
  <si>
    <t>27542293</t>
  </si>
  <si>
    <t>83153565</t>
  </si>
  <si>
    <t>27568023</t>
  </si>
  <si>
    <t>27542038</t>
  </si>
  <si>
    <t>85203015</t>
  </si>
  <si>
    <t>27511201</t>
  </si>
  <si>
    <t>22002951</t>
  </si>
  <si>
    <t>27186851</t>
  </si>
  <si>
    <t>27184597</t>
  </si>
  <si>
    <t>27181318</t>
  </si>
  <si>
    <t>85806919</t>
  </si>
  <si>
    <t>27186207</t>
  </si>
  <si>
    <t>21001347</t>
  </si>
  <si>
    <t>86215174</t>
  </si>
  <si>
    <t>27100623</t>
  </si>
  <si>
    <t>27636653</t>
  </si>
  <si>
    <t>25 M DE LA PLAZA DE DEPORTES</t>
  </si>
  <si>
    <t>27102065</t>
  </si>
  <si>
    <t>300 M SUR DEL CEMENTERIO GUAPILES</t>
  </si>
  <si>
    <t>27100934</t>
  </si>
  <si>
    <t>40345179</t>
  </si>
  <si>
    <t>85575209</t>
  </si>
  <si>
    <t>WILBER MARIN JIMENEZ</t>
  </si>
  <si>
    <t>27632900</t>
  </si>
  <si>
    <t>RITA</t>
  </si>
  <si>
    <t>27633116</t>
  </si>
  <si>
    <t>VERONICA ARCE MORA</t>
  </si>
  <si>
    <t>27625440</t>
  </si>
  <si>
    <t>84090533</t>
  </si>
  <si>
    <t>83947325</t>
  </si>
  <si>
    <t>88070033</t>
  </si>
  <si>
    <t>27677501</t>
  </si>
  <si>
    <t>21007274</t>
  </si>
  <si>
    <t>27674863</t>
  </si>
  <si>
    <t>89227333</t>
  </si>
  <si>
    <t>27677416</t>
  </si>
  <si>
    <t>86270824</t>
  </si>
  <si>
    <t>27673097</t>
  </si>
  <si>
    <t>27677776</t>
  </si>
  <si>
    <t>83459035</t>
  </si>
  <si>
    <t>27165689</t>
  </si>
  <si>
    <t>27165048</t>
  </si>
  <si>
    <t>27600831</t>
  </si>
  <si>
    <t>86333390</t>
  </si>
  <si>
    <t>72905997</t>
  </si>
  <si>
    <t>AMDREA PERAZA ROGADE</t>
  </si>
  <si>
    <t>89357825</t>
  </si>
  <si>
    <t>27167841</t>
  </si>
  <si>
    <t>84353540</t>
  </si>
  <si>
    <t>ANDREA PERAZA ROGADE</t>
  </si>
  <si>
    <t>27633096</t>
  </si>
  <si>
    <t>27630030</t>
  </si>
  <si>
    <t>85334318</t>
  </si>
  <si>
    <t>ESTRELLA CEDEÑO CHAVARRIA</t>
  </si>
  <si>
    <t>84699645</t>
  </si>
  <si>
    <t>FRENTE DEL BAZAR JOSELINE, SAN ANTONIO CENTRO</t>
  </si>
  <si>
    <t>27363302</t>
  </si>
  <si>
    <t>85831401</t>
  </si>
  <si>
    <t>27633911</t>
  </si>
  <si>
    <t>26632269</t>
  </si>
  <si>
    <t>21029049</t>
  </si>
  <si>
    <t>83198491</t>
  </si>
  <si>
    <t>26663583</t>
  </si>
  <si>
    <t>86287596</t>
  </si>
  <si>
    <t>89260209</t>
  </si>
  <si>
    <t>27836127</t>
  </si>
  <si>
    <t>27321126</t>
  </si>
  <si>
    <t>62867738</t>
  </si>
  <si>
    <t>DEL SALON COMUNAL DE PUEBLO NUEVO 200 M NORTE</t>
  </si>
  <si>
    <t>47020502</t>
  </si>
  <si>
    <t>89414287</t>
  </si>
  <si>
    <t>27311182</t>
  </si>
  <si>
    <t>27311183</t>
  </si>
  <si>
    <t>50 M AL ESTE DEL PARQUE DE AQUIARES</t>
  </si>
  <si>
    <t>25563215</t>
  </si>
  <si>
    <t>83311715</t>
  </si>
  <si>
    <t>24722686</t>
  </si>
  <si>
    <t>62401265</t>
  </si>
  <si>
    <t>24417541</t>
  </si>
  <si>
    <t>24423663</t>
  </si>
  <si>
    <t>700 M NORTE DE TRIBUNALES JUSTICIA ALAJUELA</t>
  </si>
  <si>
    <t>24436595</t>
  </si>
  <si>
    <t>21006772</t>
  </si>
  <si>
    <t>direccion@westcollege.ed.cr</t>
  </si>
  <si>
    <t>22151016</t>
  </si>
  <si>
    <t>22151384</t>
  </si>
  <si>
    <t>44134494</t>
  </si>
  <si>
    <t>JAINE ESQUIVEL VILLEGAS</t>
  </si>
  <si>
    <t>88703312</t>
  </si>
  <si>
    <t>24302440</t>
  </si>
  <si>
    <t>24302229</t>
  </si>
  <si>
    <t>24447838</t>
  </si>
  <si>
    <t>83143593</t>
  </si>
  <si>
    <t>24940078</t>
  </si>
  <si>
    <t>SOBRE LA COSTANERA SUR 100 M OESTE MAXI BODEGAS</t>
  </si>
  <si>
    <t>26433201</t>
  </si>
  <si>
    <t>26436492</t>
  </si>
  <si>
    <t>26377595</t>
  </si>
  <si>
    <t>24456305</t>
  </si>
  <si>
    <t>24543370</t>
  </si>
  <si>
    <t>PARQUE CARTAGO 1 KM NORTE, 400 ESTE Y 25 NORTE</t>
  </si>
  <si>
    <t>25911606</t>
  </si>
  <si>
    <t>25922525</t>
  </si>
  <si>
    <t>88407792</t>
  </si>
  <si>
    <t>RODRIGUEZ</t>
  </si>
  <si>
    <t>24545256</t>
  </si>
  <si>
    <t>24512458</t>
  </si>
  <si>
    <t>24519353</t>
  </si>
  <si>
    <t>100 SUR DEL RESTAURANTE PINARES EN AGUA CALIENTE</t>
  </si>
  <si>
    <t>25915103</t>
  </si>
  <si>
    <t>DEL MEGASUPER PARQUE INDUSTRIAL 100 M SUR 600 M ESTE</t>
  </si>
  <si>
    <t>25738534</t>
  </si>
  <si>
    <t>52738534</t>
  </si>
  <si>
    <t>26692695</t>
  </si>
  <si>
    <t>26687253</t>
  </si>
  <si>
    <t>22724746</t>
  </si>
  <si>
    <t>23 KM NOROESTE DEL CEMENTERIO DE SIQUIRRES</t>
  </si>
  <si>
    <t>64743195</t>
  </si>
  <si>
    <t>60895331</t>
  </si>
  <si>
    <t>83019601</t>
  </si>
  <si>
    <t>SANDRA VANESSA SEINOR ROJAS</t>
  </si>
  <si>
    <t>27689897</t>
  </si>
  <si>
    <t>XINIA HERNANDEZ RAMIREZ</t>
  </si>
  <si>
    <t>83159581</t>
  </si>
  <si>
    <t>24500316</t>
  </si>
  <si>
    <t>150 SUROESTE DEL HOSPITAL CHACON PAUL</t>
  </si>
  <si>
    <t>22791591</t>
  </si>
  <si>
    <t>22783258</t>
  </si>
  <si>
    <t>24453578</t>
  </si>
  <si>
    <t>21012339</t>
  </si>
  <si>
    <t>150 M SUR DE LA ERMITA CATOLICA</t>
  </si>
  <si>
    <t>24484689</t>
  </si>
  <si>
    <t>86498708</t>
  </si>
  <si>
    <t>24531011</t>
  </si>
  <si>
    <t>24532916</t>
  </si>
  <si>
    <t>1 KM AL OESTE DEL HOTEL MARRIOTT DEL SUPER BELEN 200 SUR Y 25 ESTE</t>
  </si>
  <si>
    <t>22396293</t>
  </si>
  <si>
    <t>22390457</t>
  </si>
  <si>
    <t>DE PLAZA MULTIFLORES 600 AL SUR Y 75 AL OESTE</t>
  </si>
  <si>
    <t>22633258</t>
  </si>
  <si>
    <t>ILEANA EUGENIA DELGADO SOLIS</t>
  </si>
  <si>
    <t>75 M SUR DEL SUPER COMPRO</t>
  </si>
  <si>
    <t>22440084</t>
  </si>
  <si>
    <t>89206333</t>
  </si>
  <si>
    <t>22697667</t>
  </si>
  <si>
    <t>MARIA DEL MAR CALDERON ROSALES</t>
  </si>
  <si>
    <t>DE LA IGLESIA CATOLICA 100 M NORTE</t>
  </si>
  <si>
    <t>24834115</t>
  </si>
  <si>
    <t>24830292</t>
  </si>
  <si>
    <t>JULIANA HIDALGO ARIAS</t>
  </si>
  <si>
    <t>300 M ESTE DEL LICEO DE RIO FRIO</t>
  </si>
  <si>
    <t>27644238</t>
  </si>
  <si>
    <t>70584460</t>
  </si>
  <si>
    <t>150 M OESTE DE LA PLAZA DE DEPORTES</t>
  </si>
  <si>
    <t>24486928</t>
  </si>
  <si>
    <t>88973320</t>
  </si>
  <si>
    <t>22660297</t>
  </si>
  <si>
    <t>87041408</t>
  </si>
  <si>
    <t>22323857</t>
  </si>
  <si>
    <t>800 E, DE LA BODEGA DEL IMAS SN RAFAEL ABAJO</t>
  </si>
  <si>
    <t>22751374</t>
  </si>
  <si>
    <t>ISABEL MARIA SAENZ FERNANDEZ</t>
  </si>
  <si>
    <t>89877294</t>
  </si>
  <si>
    <t>DEL CAI DE SAN MIGUEL 100 M SUR</t>
  </si>
  <si>
    <t>25102084</t>
  </si>
  <si>
    <t>22700385</t>
  </si>
  <si>
    <t>22822458</t>
  </si>
  <si>
    <t>1,2 KM NOROESTE DEL TUNEL ACCESO A MULTIPLAZA</t>
  </si>
  <si>
    <t>comunicacionmep@bluevalley.ed.cr</t>
  </si>
  <si>
    <t>22152204</t>
  </si>
  <si>
    <t>DAVI SANCHEZ NETTO</t>
  </si>
  <si>
    <t>22191805</t>
  </si>
  <si>
    <t>DEL COLEGIO CONTADORES 150 O Y 100 SURESTE</t>
  </si>
  <si>
    <t>22199229</t>
  </si>
  <si>
    <t>60602176</t>
  </si>
  <si>
    <t>TARBACA DE ASERRI CONTIGUO AL TEMPLO CATOLICO</t>
  </si>
  <si>
    <t>22301231</t>
  </si>
  <si>
    <t>22294490</t>
  </si>
  <si>
    <t>89270902</t>
  </si>
  <si>
    <t>CARMEN PATRICIA CASTILLA HUETE</t>
  </si>
  <si>
    <t>22978043</t>
  </si>
  <si>
    <t>22416185</t>
  </si>
  <si>
    <t>BILINGÜE TRICOLOR</t>
  </si>
  <si>
    <t>22782537</t>
  </si>
  <si>
    <t>22782536</t>
  </si>
  <si>
    <t>DE LA PANADERIA MUSMANNI 25 SUR, 100 OESTE</t>
  </si>
  <si>
    <t>22752345</t>
  </si>
  <si>
    <t>200 M OESTE TEMPLO CATOLICO DE SANTA ROSA</t>
  </si>
  <si>
    <t>24485809</t>
  </si>
  <si>
    <t>RUTH VARGAS CORTES</t>
  </si>
  <si>
    <t>24485909</t>
  </si>
  <si>
    <t>BARRIO EL SILENCIO DETRAS DE LA CASA DE MEDICOS</t>
  </si>
  <si>
    <t>25562917</t>
  </si>
  <si>
    <t>400 O, 100 S DE LOS TANQUES DE A Y A</t>
  </si>
  <si>
    <t>22524339</t>
  </si>
  <si>
    <t>88132804</t>
  </si>
  <si>
    <t>24585036</t>
  </si>
  <si>
    <t>200 M SUR DE LA IGLESIA LA MERCED</t>
  </si>
  <si>
    <t>22229143</t>
  </si>
  <si>
    <t>70319753</t>
  </si>
  <si>
    <t>84695075</t>
  </si>
  <si>
    <t>100 M SURESTE DEL PARQUE LA TRINIDAD</t>
  </si>
  <si>
    <t>24419977</t>
  </si>
  <si>
    <t>89800303</t>
  </si>
  <si>
    <t>24946989</t>
  </si>
  <si>
    <t>URBANIZACION CARMEN LYRA BARRIOS DEL ESTE TURRIALBA</t>
  </si>
  <si>
    <t>25565344</t>
  </si>
  <si>
    <t>86400899</t>
  </si>
  <si>
    <t>24470520</t>
  </si>
  <si>
    <t>27716994</t>
  </si>
  <si>
    <t>27714632</t>
  </si>
  <si>
    <t>83692721</t>
  </si>
  <si>
    <t>24167864</t>
  </si>
  <si>
    <t>24160111</t>
  </si>
  <si>
    <t>84969326</t>
  </si>
  <si>
    <t>DEL ESTADIO ALEJANDRO MORERA SOTO 10 KM ESTE</t>
  </si>
  <si>
    <t>24830607</t>
  </si>
  <si>
    <t>24834076</t>
  </si>
  <si>
    <t>27713020</t>
  </si>
  <si>
    <t>ANGELINE SALAZAR GODINEZ</t>
  </si>
  <si>
    <t>25350481</t>
  </si>
  <si>
    <t>86680387</t>
  </si>
  <si>
    <t>40802791</t>
  </si>
  <si>
    <t>CINDY CAMPOS HERNANDEZ</t>
  </si>
  <si>
    <t>85495238</t>
  </si>
  <si>
    <t>27685454</t>
  </si>
  <si>
    <t>89074227</t>
  </si>
  <si>
    <t>25489219</t>
  </si>
  <si>
    <t>60686966</t>
  </si>
  <si>
    <t>HAZEL SALAS CORRALES</t>
  </si>
  <si>
    <t>VALLE LA ESTRELLA</t>
  </si>
  <si>
    <t>COMUNIDAD DE BANANITO SUR.L.IMON</t>
  </si>
  <si>
    <t>27566249</t>
  </si>
  <si>
    <t>ICELYN CHAVES ARAHONA</t>
  </si>
  <si>
    <t>60615959</t>
  </si>
  <si>
    <t>125 M SUR SERVICENTRO UNO</t>
  </si>
  <si>
    <t>27686811</t>
  </si>
  <si>
    <t>FRENTE SALON EVENTOS TERRACOTA, GUAYABAL</t>
  </si>
  <si>
    <t>25720057</t>
  </si>
  <si>
    <t>INGRID FERNANDEZ VARGAS</t>
  </si>
  <si>
    <t>22449825</t>
  </si>
  <si>
    <t>200 M SUR DEL TEMPLO CATOLICO</t>
  </si>
  <si>
    <t>24160792</t>
  </si>
  <si>
    <t>24167075</t>
  </si>
  <si>
    <t>24168915</t>
  </si>
  <si>
    <t>24173121</t>
  </si>
  <si>
    <t>24186391</t>
  </si>
  <si>
    <t>ZINDY MONTERO MADRIGAL</t>
  </si>
  <si>
    <t>88182805</t>
  </si>
  <si>
    <t>24169179</t>
  </si>
  <si>
    <t>24162141</t>
  </si>
  <si>
    <t>60121817</t>
  </si>
  <si>
    <t>21067798</t>
  </si>
  <si>
    <t>FRENTE A CARRETERA INTER. 2 KM SURESTE DE RIO CLARO</t>
  </si>
  <si>
    <t>27899185</t>
  </si>
  <si>
    <t>DEL COMANDO SUR, 100 M AL OESTE</t>
  </si>
  <si>
    <t>27835233</t>
  </si>
  <si>
    <t>22002704</t>
  </si>
  <si>
    <t>84367197</t>
  </si>
  <si>
    <t>26637268 Ext.1139</t>
  </si>
  <si>
    <t>100 M NORTE DEL BANCO NACIONAL, COBANO</t>
  </si>
  <si>
    <t>26421069</t>
  </si>
  <si>
    <t>IVETH ALVAREZ VILLALOBOS</t>
  </si>
  <si>
    <t>26420211</t>
  </si>
  <si>
    <t>26399469</t>
  </si>
  <si>
    <t>MARIA DEL MILAGRO MURILLO HERRERA</t>
  </si>
  <si>
    <t>200 M ESTE ANTIGUA ESTACION DEL FERROCARRIL</t>
  </si>
  <si>
    <t>24463090</t>
  </si>
  <si>
    <t>24462364</t>
  </si>
  <si>
    <t>88511489</t>
  </si>
  <si>
    <t>ROBERTO BEITA MUÑOZ</t>
  </si>
  <si>
    <t>1,2 KM SUR DEL RESTAURANTE DOÑA LELA</t>
  </si>
  <si>
    <t>22727097</t>
  </si>
  <si>
    <t>22726634</t>
  </si>
  <si>
    <t>22002900</t>
  </si>
  <si>
    <t>86440313</t>
  </si>
  <si>
    <t>83295874</t>
  </si>
  <si>
    <t>CARRANDI</t>
  </si>
  <si>
    <t>2 KM DE LA PISTA Y 150 M ESTE DEL PARQUE</t>
  </si>
  <si>
    <t>27181800</t>
  </si>
  <si>
    <t>27181335</t>
  </si>
  <si>
    <t>1 KM N DEL SUPER SN FC FRENTE URBANIZACION MONTE VERDE</t>
  </si>
  <si>
    <t>22930854</t>
  </si>
  <si>
    <t>LIDIETH OTAROLA CAMBRONERO</t>
  </si>
  <si>
    <t>22440139</t>
  </si>
  <si>
    <t>24512500</t>
  </si>
  <si>
    <t>24501625</t>
  </si>
  <si>
    <t>83431666</t>
  </si>
  <si>
    <t>83253353</t>
  </si>
  <si>
    <t>24503773</t>
  </si>
  <si>
    <t>24511228</t>
  </si>
  <si>
    <t>88316096</t>
  </si>
  <si>
    <t>24500036</t>
  </si>
  <si>
    <t>24511838</t>
  </si>
  <si>
    <t>27701655</t>
  </si>
  <si>
    <t>89325220</t>
  </si>
  <si>
    <t>22296193</t>
  </si>
  <si>
    <t>22296094</t>
  </si>
  <si>
    <t>24289860</t>
  </si>
  <si>
    <t>24431722</t>
  </si>
  <si>
    <t>24483106</t>
  </si>
  <si>
    <t>24486454</t>
  </si>
  <si>
    <t>27561150</t>
  </si>
  <si>
    <t>27561117</t>
  </si>
  <si>
    <t>27623915</t>
  </si>
  <si>
    <t>27866458</t>
  </si>
  <si>
    <t>87054017</t>
  </si>
  <si>
    <t>24282249</t>
  </si>
  <si>
    <t>24278987</t>
  </si>
  <si>
    <t>YORLENY SOLIS SOLORZANO</t>
  </si>
  <si>
    <t>1,5 KM AL NORTE DEL HOSPITAL DE SAN CARLOS</t>
  </si>
  <si>
    <t>24615656</t>
  </si>
  <si>
    <t>24607355</t>
  </si>
  <si>
    <t>EL AMPARO</t>
  </si>
  <si>
    <t>24591100</t>
  </si>
  <si>
    <t>41051058</t>
  </si>
  <si>
    <t>89649288</t>
  </si>
  <si>
    <t>24468845</t>
  </si>
  <si>
    <t>24463137</t>
  </si>
  <si>
    <t>47041103</t>
  </si>
  <si>
    <t>26632707</t>
  </si>
  <si>
    <t>89702694</t>
  </si>
  <si>
    <t>DE LA IGLESIA CATOLICA 50 M NORTE Y 50 OESTE</t>
  </si>
  <si>
    <t>22266596</t>
  </si>
  <si>
    <t>22274907</t>
  </si>
  <si>
    <t>300 NORTE, 50 ESTE ENTRADA URBANIZACION LOMAS</t>
  </si>
  <si>
    <t>47088826</t>
  </si>
  <si>
    <t>60078067</t>
  </si>
  <si>
    <t>200 N Y 200 E DE EBAIS DE SAN MIGUEL</t>
  </si>
  <si>
    <t>22705124</t>
  </si>
  <si>
    <t>22707124</t>
  </si>
  <si>
    <t>22882267</t>
  </si>
  <si>
    <t>62111444</t>
  </si>
  <si>
    <t>22880616</t>
  </si>
  <si>
    <t>22005091</t>
  </si>
  <si>
    <t>83941961</t>
  </si>
  <si>
    <t>22853138</t>
  </si>
  <si>
    <t>22852762</t>
  </si>
  <si>
    <t>montessori.tortugaverde@gmail.com     /  nancyvieto@yahoo.com</t>
  </si>
  <si>
    <t>70020075</t>
  </si>
  <si>
    <t>21015486</t>
  </si>
  <si>
    <t>400 M ESTE DE LA UNIVERSIDAD LATINA</t>
  </si>
  <si>
    <t>22341424</t>
  </si>
  <si>
    <t>22340161</t>
  </si>
  <si>
    <t>22130265</t>
  </si>
  <si>
    <t>86896102</t>
  </si>
  <si>
    <t>88348651</t>
  </si>
  <si>
    <t>27654219</t>
  </si>
  <si>
    <t>27983310</t>
  </si>
  <si>
    <t>89289191</t>
  </si>
  <si>
    <t>85585625</t>
  </si>
  <si>
    <t>100 M ESTE DE LA TERMINAL DE BUSES</t>
  </si>
  <si>
    <t>22702694</t>
  </si>
  <si>
    <t>86892888</t>
  </si>
  <si>
    <t>CAHUITA, PLAYA NEGRA DETRAS PULPERIA LA AMISTAD</t>
  </si>
  <si>
    <t>27550129</t>
  </si>
  <si>
    <t>27550075</t>
  </si>
  <si>
    <t>3 KM SUR CUERPO DE BOMBEROS DE BATAN</t>
  </si>
  <si>
    <t>27185469</t>
  </si>
  <si>
    <t>1,5 KM NORTE ENTRADA BOSTON, CONTIGUO A IGLESIA CATOLICA</t>
  </si>
  <si>
    <t>22001842</t>
  </si>
  <si>
    <t>27978478</t>
  </si>
  <si>
    <t>27340233</t>
  </si>
  <si>
    <t>84810761</t>
  </si>
  <si>
    <t>27676044</t>
  </si>
  <si>
    <t>44092744</t>
  </si>
  <si>
    <t>89959659</t>
  </si>
  <si>
    <t>VERONICA LUCRECIA ZUÑIGA CHAVARRIA</t>
  </si>
  <si>
    <t>83430658</t>
  </si>
  <si>
    <t>27165428</t>
  </si>
  <si>
    <t>89520105</t>
  </si>
  <si>
    <t>FRENTE IGLESIA CRISTIANA 50 M SUR</t>
  </si>
  <si>
    <t>27620744</t>
  </si>
  <si>
    <t>88781331</t>
  </si>
  <si>
    <t>22001396</t>
  </si>
  <si>
    <t>89778825</t>
  </si>
  <si>
    <t>27774042</t>
  </si>
  <si>
    <t>24410891</t>
  </si>
  <si>
    <t>CALLE SOLIS, LAS PILAS, SAN ISIDRO DE ALAJUELA</t>
  </si>
  <si>
    <t>24403972</t>
  </si>
  <si>
    <t>24390644</t>
  </si>
  <si>
    <t>88774314</t>
  </si>
  <si>
    <t>83851010</t>
  </si>
  <si>
    <t>75 M AL ESTE DE LAS OFICINAS DEL IDA</t>
  </si>
  <si>
    <t>27801220</t>
  </si>
  <si>
    <t>22110011</t>
  </si>
  <si>
    <t>22001101</t>
  </si>
  <si>
    <t>24485727</t>
  </si>
  <si>
    <t>GUSTAVO MANUEL CESPEDES PORRAS</t>
  </si>
  <si>
    <t>27704624</t>
  </si>
  <si>
    <t>22785602</t>
  </si>
  <si>
    <t>100 M AL SUR DEL ABASTECEDOR CAIMITOS</t>
  </si>
  <si>
    <t>24755417</t>
  </si>
  <si>
    <t>85647021</t>
  </si>
  <si>
    <t>24608512</t>
  </si>
  <si>
    <t>83552415</t>
  </si>
  <si>
    <t>24732243</t>
  </si>
  <si>
    <t>24730014</t>
  </si>
  <si>
    <t>24743756</t>
  </si>
  <si>
    <t>70132216</t>
  </si>
  <si>
    <t>83353952</t>
  </si>
  <si>
    <t>25350368</t>
  </si>
  <si>
    <t>85113234</t>
  </si>
  <si>
    <t>25313029</t>
  </si>
  <si>
    <t>22631586</t>
  </si>
  <si>
    <t>22631587</t>
  </si>
  <si>
    <t>DEL RESTAURANTE LA CARRETA TIPICA 50 M SUR</t>
  </si>
  <si>
    <t>27666909</t>
  </si>
  <si>
    <t>27666470</t>
  </si>
  <si>
    <t>ADRIAN ROJAS VILLALOBOS</t>
  </si>
  <si>
    <t>27666283</t>
  </si>
  <si>
    <t>BILINGÜE INMACULADA DE JACO</t>
  </si>
  <si>
    <t>26433836</t>
  </si>
  <si>
    <t>26432657</t>
  </si>
  <si>
    <t>88795571</t>
  </si>
  <si>
    <t>26377451</t>
  </si>
  <si>
    <t>75 O DE LA ENTRADA PRINCIPAL DE STANDART FRUIT</t>
  </si>
  <si>
    <t>27100857</t>
  </si>
  <si>
    <t>27112990</t>
  </si>
  <si>
    <t>600 M NORTE DE CIA, MUNDIMAR</t>
  </si>
  <si>
    <t>27104410</t>
  </si>
  <si>
    <t>2 KM AL SUR DE ENTRADA PRINCIPAL A JIMENEZ</t>
  </si>
  <si>
    <t>27638033</t>
  </si>
  <si>
    <t>27111047</t>
  </si>
  <si>
    <t>700 M NORTE DEL CTP CARLOS MANUEL VICENT</t>
  </si>
  <si>
    <t>27752337</t>
  </si>
  <si>
    <t>LETICIA MATARRITA MORENO</t>
  </si>
  <si>
    <t>85163555</t>
  </si>
  <si>
    <t>27168219</t>
  </si>
  <si>
    <t>27706365</t>
  </si>
  <si>
    <t>27103980</t>
  </si>
  <si>
    <t>700 M O, DEL CENTRO PENITENCIARIO LA REFORMA</t>
  </si>
  <si>
    <t>26638422</t>
  </si>
  <si>
    <t>22525403</t>
  </si>
  <si>
    <t>MARIA DEL CARMEN MONTOYA PICADO9</t>
  </si>
  <si>
    <t>500 M NORTE DEL ALMACEN SUPER CISNEROS</t>
  </si>
  <si>
    <t>27647033</t>
  </si>
  <si>
    <t>27667033</t>
  </si>
  <si>
    <t>22542637</t>
  </si>
  <si>
    <t>22304823</t>
  </si>
  <si>
    <t>25480276</t>
  </si>
  <si>
    <t>25440947</t>
  </si>
  <si>
    <t>400 M NORTE DE COOPEALIANZA</t>
  </si>
  <si>
    <t>27864155</t>
  </si>
  <si>
    <t>300 M NORTE DEL SUPER J, J</t>
  </si>
  <si>
    <t>27733679</t>
  </si>
  <si>
    <t>88979235</t>
  </si>
  <si>
    <t>26855221</t>
  </si>
  <si>
    <t>24163533</t>
  </si>
  <si>
    <t>3 KM SUROESTE DE SANTIAGO DE PURISCAL</t>
  </si>
  <si>
    <t>24169301</t>
  </si>
  <si>
    <t>esc.santiagoalpizarjimenez@mep.go.cr</t>
  </si>
  <si>
    <t>24162454</t>
  </si>
  <si>
    <t>86600753</t>
  </si>
  <si>
    <t>TURRUBARES</t>
  </si>
  <si>
    <t>24190384</t>
  </si>
  <si>
    <t>24190180</t>
  </si>
  <si>
    <t>CARARA</t>
  </si>
  <si>
    <t>26451148</t>
  </si>
  <si>
    <t>ALEJANDRA MORENOARIAS</t>
  </si>
  <si>
    <t>84835920</t>
  </si>
  <si>
    <t>83640388</t>
  </si>
  <si>
    <t>MOGOTE</t>
  </si>
  <si>
    <t>25 M COSTADO OESTE DE LAS OFICINAS DEL</t>
  </si>
  <si>
    <t>26730247</t>
  </si>
  <si>
    <t>COSTADO NORTE DE LA PLAZA DE FUTBOL S, ISIDRO</t>
  </si>
  <si>
    <t>24470801</t>
  </si>
  <si>
    <t>DIAGONAL AL ABASTECEDOR LA BEGONIA, SAN MIGUEL</t>
  </si>
  <si>
    <t>22018952</t>
  </si>
  <si>
    <t>200 M AL NOROESTE DEL COLEGIO TECNICO PROFE</t>
  </si>
  <si>
    <t>27300757</t>
  </si>
  <si>
    <t>27720197</t>
  </si>
  <si>
    <t>25489152</t>
  </si>
  <si>
    <t>87586060</t>
  </si>
  <si>
    <t>22731980</t>
  </si>
  <si>
    <t>SIOMARA OVIEO MORA</t>
  </si>
  <si>
    <t>50 M OESTE TEMPLO CATOLICO</t>
  </si>
  <si>
    <t>22783214</t>
  </si>
  <si>
    <t>88112272</t>
  </si>
  <si>
    <t>22154326</t>
  </si>
  <si>
    <t>24603899</t>
  </si>
  <si>
    <t>27671468</t>
  </si>
  <si>
    <t>85683546</t>
  </si>
  <si>
    <t>EL PARQUE DE LOS CHILES, FRENTE IGLESIA CATOLICA</t>
  </si>
  <si>
    <t>24713090</t>
  </si>
  <si>
    <t>22350107</t>
  </si>
  <si>
    <t>22017161</t>
  </si>
  <si>
    <t>89580269</t>
  </si>
  <si>
    <t>BARRIO PACUARE VIEJO</t>
  </si>
  <si>
    <t>27954856</t>
  </si>
  <si>
    <t>86784383</t>
  </si>
  <si>
    <t>27971326</t>
  </si>
  <si>
    <t>88824815</t>
  </si>
  <si>
    <t>24591100 Ext.32007</t>
  </si>
  <si>
    <t>27950737</t>
  </si>
  <si>
    <t>25610104</t>
  </si>
  <si>
    <t>85602905</t>
  </si>
  <si>
    <t>100 M SUR DE LA IGLESIA CATOLICA DE IZTARU</t>
  </si>
  <si>
    <t>85052763</t>
  </si>
  <si>
    <t>CAIRO</t>
  </si>
  <si>
    <t>27654053</t>
  </si>
  <si>
    <t>ALEGRIA</t>
  </si>
  <si>
    <t>CARRETERA A LA ALEGRIA, SAN ISIDRO</t>
  </si>
  <si>
    <t>27652287</t>
  </si>
  <si>
    <t>84848161</t>
  </si>
  <si>
    <t>1 KM OESTE DE LA ENTRADA A MATINA</t>
  </si>
  <si>
    <t>27184442</t>
  </si>
  <si>
    <t>27978134</t>
  </si>
  <si>
    <t>27978265</t>
  </si>
  <si>
    <t>87767237</t>
  </si>
  <si>
    <t>YOLILLAL</t>
  </si>
  <si>
    <t>85530644</t>
  </si>
  <si>
    <t>200 M AL ESTE DEL SUPER M SMITH, -PAVONES-TURRIALBA</t>
  </si>
  <si>
    <t>72749936</t>
  </si>
  <si>
    <t>26364033</t>
  </si>
  <si>
    <t>25590072</t>
  </si>
  <si>
    <t>89634512</t>
  </si>
  <si>
    <t>500 M OESTE DE R, T, V, , LIMON 2000</t>
  </si>
  <si>
    <t>27973135</t>
  </si>
  <si>
    <t>27972815</t>
  </si>
  <si>
    <t>4 KM AL NORTE DEL ENTRADA DE ZONA FRANCA</t>
  </si>
  <si>
    <t>83119320</t>
  </si>
  <si>
    <t>27590080</t>
  </si>
  <si>
    <t>27590282</t>
  </si>
  <si>
    <t>ELADIO CORDERO AGÜERO</t>
  </si>
  <si>
    <t>60166018</t>
  </si>
  <si>
    <t>27590142</t>
  </si>
  <si>
    <t>75 M ESTE DE RECICLAD, RECYPLAST Y 75 M SUR</t>
  </si>
  <si>
    <t>86020677</t>
  </si>
  <si>
    <t>ROXANA CESPEDES BADILLA</t>
  </si>
  <si>
    <t>85588111</t>
  </si>
  <si>
    <t>27689738</t>
  </si>
  <si>
    <t>87011160</t>
  </si>
  <si>
    <t>87015327</t>
  </si>
  <si>
    <t>62888440</t>
  </si>
  <si>
    <t>AIDA CALVO CESPEDES</t>
  </si>
  <si>
    <t>22612393</t>
  </si>
  <si>
    <t>27701253</t>
  </si>
  <si>
    <t>83180785</t>
  </si>
  <si>
    <t>27716575</t>
  </si>
  <si>
    <t>83097404</t>
  </si>
  <si>
    <t>86384698</t>
  </si>
  <si>
    <t>125 M OESTE DEL SALON COMUNAL DE BORUCA</t>
  </si>
  <si>
    <t>27302464</t>
  </si>
  <si>
    <t>85414149</t>
  </si>
  <si>
    <t>22001511</t>
  </si>
  <si>
    <t>75 M SUR DE LA CATEDRAL DE ALAJUELA</t>
  </si>
  <si>
    <t>24410791</t>
  </si>
  <si>
    <t>24426657</t>
  </si>
  <si>
    <t>87039762</t>
  </si>
  <si>
    <t>FRENTE SALON COMUNAL DE BARRIO SAN VICENTE</t>
  </si>
  <si>
    <t>24946059</t>
  </si>
  <si>
    <t>24944342</t>
  </si>
  <si>
    <t>FRENTE AL CONDOMINIO PALMA REAL, GRECIA</t>
  </si>
  <si>
    <t>24945665</t>
  </si>
  <si>
    <t>24945445</t>
  </si>
  <si>
    <t>24822338</t>
  </si>
  <si>
    <t>24821890</t>
  </si>
  <si>
    <t>SHEILA MARILYN LEON NAVARRO</t>
  </si>
  <si>
    <t>40800167</t>
  </si>
  <si>
    <t>40806701</t>
  </si>
  <si>
    <t>75 M NORTE DE LA IGLESIA CATOLICA</t>
  </si>
  <si>
    <t>24286503</t>
  </si>
  <si>
    <t>88694399</t>
  </si>
  <si>
    <t>100 M NORTE DEL TEMPLO CATOLICO, IROQUOIS</t>
  </si>
  <si>
    <t>27601496</t>
  </si>
  <si>
    <t>84491544</t>
  </si>
  <si>
    <t>22001402</t>
  </si>
  <si>
    <t>FRANCISCO CHAVARRIA ALFARO</t>
  </si>
  <si>
    <t>85230789</t>
  </si>
  <si>
    <t>27628004</t>
  </si>
  <si>
    <t>22001392</t>
  </si>
  <si>
    <t>84866778</t>
  </si>
  <si>
    <t>83358057</t>
  </si>
  <si>
    <t>24389139</t>
  </si>
  <si>
    <t>FRENTE A LA PLAZA DE FUTBOL LA GARITA, ALAJUELA</t>
  </si>
  <si>
    <t>47102654</t>
  </si>
  <si>
    <t>50 M SUR DEL TEMPLO CATOLICO</t>
  </si>
  <si>
    <t>24943444</t>
  </si>
  <si>
    <t>24441315</t>
  </si>
  <si>
    <t>JOHANNA QUIROS ZUMBADO</t>
  </si>
  <si>
    <t>27674757</t>
  </si>
  <si>
    <t>85104128</t>
  </si>
  <si>
    <t>22683779</t>
  </si>
  <si>
    <t>88328997</t>
  </si>
  <si>
    <t>27641301</t>
  </si>
  <si>
    <t>44047038</t>
  </si>
  <si>
    <t>27645534</t>
  </si>
  <si>
    <t>88738628</t>
  </si>
  <si>
    <t>MARIA VILLARREAL MENA</t>
  </si>
  <si>
    <t>88204722</t>
  </si>
  <si>
    <t>27881034</t>
  </si>
  <si>
    <t>83978282</t>
  </si>
  <si>
    <t>JOSE BERNARDINO ROJAS MENDEZ</t>
  </si>
  <si>
    <t>85004991</t>
  </si>
  <si>
    <t>27881127</t>
  </si>
  <si>
    <t>27756020</t>
  </si>
  <si>
    <t>83135577</t>
  </si>
  <si>
    <t>27628176</t>
  </si>
  <si>
    <t>88603254</t>
  </si>
  <si>
    <t>200 M ESTE DE UPACOB</t>
  </si>
  <si>
    <t>27734047</t>
  </si>
  <si>
    <t>27840829</t>
  </si>
  <si>
    <t>27841121</t>
  </si>
  <si>
    <t>MARIA CRISTINA ORTIZ ̀AVILA</t>
  </si>
  <si>
    <t>27340424</t>
  </si>
  <si>
    <t>26344192</t>
  </si>
  <si>
    <t>84893950</t>
  </si>
  <si>
    <t>1 KM NORTE Y 700 M ESTE DE SEMAFOROS</t>
  </si>
  <si>
    <t>26664018</t>
  </si>
  <si>
    <t>87179773</t>
  </si>
  <si>
    <t>HACIENDA EL PELON DE LA BAJURA, EXT 3670</t>
  </si>
  <si>
    <t>83700993</t>
  </si>
  <si>
    <t>26951060</t>
  </si>
  <si>
    <t>ALEXANDER ZAMBRANA LÒPEZ</t>
  </si>
  <si>
    <t>26931050</t>
  </si>
  <si>
    <t>200 M AL NORTE DE LA ENTRADA CATSA</t>
  </si>
  <si>
    <t>26678269</t>
  </si>
  <si>
    <t>88684142</t>
  </si>
  <si>
    <t>25466008</t>
  </si>
  <si>
    <t>25464030</t>
  </si>
  <si>
    <t>25464010</t>
  </si>
  <si>
    <t>25466041</t>
  </si>
  <si>
    <t>84114895</t>
  </si>
  <si>
    <t>25440943</t>
  </si>
  <si>
    <t>25466129</t>
  </si>
  <si>
    <t>83096878</t>
  </si>
  <si>
    <t>25733306</t>
  </si>
  <si>
    <t>84345912</t>
  </si>
  <si>
    <t>1 KM AL ESTE DE LA REPRESA DE CACHI</t>
  </si>
  <si>
    <t>25771321</t>
  </si>
  <si>
    <t>ISABEL VEGA MARTINEZ</t>
  </si>
  <si>
    <t>25771035</t>
  </si>
  <si>
    <t>GLENDY GOMEZ CESPEDES</t>
  </si>
  <si>
    <t>24760083</t>
  </si>
  <si>
    <t>24760398</t>
  </si>
  <si>
    <t>60131167</t>
  </si>
  <si>
    <t>88447122</t>
  </si>
  <si>
    <t>86945314</t>
  </si>
  <si>
    <t>61420528</t>
  </si>
  <si>
    <t>24609893</t>
  </si>
  <si>
    <t>87106034</t>
  </si>
  <si>
    <t>88327747</t>
  </si>
  <si>
    <t>24604967</t>
  </si>
  <si>
    <t>24604945</t>
  </si>
  <si>
    <t>YEUDY GRACIELA RODRIGUEZ RAMIREZ</t>
  </si>
  <si>
    <t>44092954</t>
  </si>
  <si>
    <t>83124410</t>
  </si>
  <si>
    <t>44092792</t>
  </si>
  <si>
    <t>WINSTON SANCHEZ MARIN</t>
  </si>
  <si>
    <t>26370140</t>
  </si>
  <si>
    <t>26370090</t>
  </si>
  <si>
    <t>SAN JOSE (PIZOTE)</t>
  </si>
  <si>
    <t>24703292</t>
  </si>
  <si>
    <t>24701583</t>
  </si>
  <si>
    <t>89541464</t>
  </si>
  <si>
    <t>KATIRA</t>
  </si>
  <si>
    <t>24021157</t>
  </si>
  <si>
    <t>JEANNETTE SIBAJA MIRANDA</t>
  </si>
  <si>
    <t>24021628</t>
  </si>
  <si>
    <t>21004817</t>
  </si>
  <si>
    <t>ANA PATRICIA MIRANDA SALAZAR</t>
  </si>
  <si>
    <t>24510655</t>
  </si>
  <si>
    <t>89458873</t>
  </si>
  <si>
    <t>200 M OESTE DEL TEMPLO CATOLICO, BARRANCA, DETRAS DEL PUESTO DE SALUD</t>
  </si>
  <si>
    <t>87439473</t>
  </si>
  <si>
    <t>BRISAS</t>
  </si>
  <si>
    <t>24633457</t>
  </si>
  <si>
    <t>89412263</t>
  </si>
  <si>
    <t>TAPESCO</t>
  </si>
  <si>
    <t>24634686</t>
  </si>
  <si>
    <t>24632745</t>
  </si>
  <si>
    <t>22722045</t>
  </si>
  <si>
    <t>75 E, TERMINAL DE BUSES CALLE LAJAS EL HUAZO</t>
  </si>
  <si>
    <t>40804513</t>
  </si>
  <si>
    <t>85752137</t>
  </si>
  <si>
    <t>22037838</t>
  </si>
  <si>
    <t>84543068</t>
  </si>
  <si>
    <t>SAN ANTONIO, DESAMPARADOS FRENTE AL CEMENTERIO</t>
  </si>
  <si>
    <t>22768243</t>
  </si>
  <si>
    <t>22769394</t>
  </si>
  <si>
    <t>MARIANA SEGURA BERMUDEZ</t>
  </si>
  <si>
    <t>22455898</t>
  </si>
  <si>
    <t>24101260</t>
  </si>
  <si>
    <t>24101228</t>
  </si>
  <si>
    <t>22910856</t>
  </si>
  <si>
    <t>22437061</t>
  </si>
  <si>
    <t>22910556</t>
  </si>
  <si>
    <t>26853011</t>
  </si>
  <si>
    <t>26854469</t>
  </si>
  <si>
    <t>CONTIGUO A LA OFICINA DE LA G.A.R.</t>
  </si>
  <si>
    <t>esc.nandayure@mep.go.cr</t>
  </si>
  <si>
    <t>26575028</t>
  </si>
  <si>
    <t>26575440</t>
  </si>
  <si>
    <t>2 KM OESTE DEL CEMENTERIO DE CAÑAS</t>
  </si>
  <si>
    <t>26690904</t>
  </si>
  <si>
    <t>26687835</t>
  </si>
  <si>
    <t>26686443</t>
  </si>
  <si>
    <t>10 KM SUR DE LA CIUDAD DE CAÑAS</t>
  </si>
  <si>
    <t>26748033</t>
  </si>
  <si>
    <t>26621615</t>
  </si>
  <si>
    <t>26620062</t>
  </si>
  <si>
    <t>GUANACASTE / TILARAN / QUEBRADA GRANDE</t>
  </si>
  <si>
    <t>50 M SUR DE LA IGLESIA CATOLICA</t>
  </si>
  <si>
    <t>26955655</t>
  </si>
  <si>
    <t>22007541</t>
  </si>
  <si>
    <t>ROBERTO SANDOVAL CHAVES</t>
  </si>
  <si>
    <t>61885428</t>
  </si>
  <si>
    <t>24167890</t>
  </si>
  <si>
    <t>87217772</t>
  </si>
  <si>
    <t>DEL BAC SJ 600 M NORTE</t>
  </si>
  <si>
    <t>22724151</t>
  </si>
  <si>
    <t>88354083</t>
  </si>
  <si>
    <t>1 KM AL OESTE DE LA PLAZA</t>
  </si>
  <si>
    <t>22005382</t>
  </si>
  <si>
    <t>88670904</t>
  </si>
  <si>
    <t>83237385</t>
  </si>
  <si>
    <t>SODA LA ESCUELA 50 M SUR, BRASILIA</t>
  </si>
  <si>
    <t>24703417</t>
  </si>
  <si>
    <t>72968118</t>
  </si>
  <si>
    <t>89384677</t>
  </si>
  <si>
    <t>86332081</t>
  </si>
  <si>
    <t>27718518</t>
  </si>
  <si>
    <t>27705159</t>
  </si>
  <si>
    <t>100 M OESTE DE LA PLAZA DE DEPORTES</t>
  </si>
  <si>
    <t>27382408</t>
  </si>
  <si>
    <t>ERICK CASTILLO CASTILLO</t>
  </si>
  <si>
    <t>27382430</t>
  </si>
  <si>
    <t>FRENTE AL EBAIS EL PORVENIR.L.A RITA, POCOCI</t>
  </si>
  <si>
    <t>44090953</t>
  </si>
  <si>
    <t>88436168</t>
  </si>
  <si>
    <t>COSTADO NORTE DE LA DELEGACION DISTRITAL</t>
  </si>
  <si>
    <t>ABRAHAM ALVARADO MENDEZ</t>
  </si>
  <si>
    <t>85193953</t>
  </si>
  <si>
    <t>88756410</t>
  </si>
  <si>
    <t>200 M OESTE Y 400 SUR DEL PLANTEL DEL MOPT</t>
  </si>
  <si>
    <t>27167340</t>
  </si>
  <si>
    <t>27165590</t>
  </si>
  <si>
    <t>87809290</t>
  </si>
  <si>
    <t>LA LIGIA DE RIO JIMENEZ, UN COSTADO DE LA PLAZA DE DEPORTES</t>
  </si>
  <si>
    <t>22001410</t>
  </si>
  <si>
    <t>84857459</t>
  </si>
  <si>
    <t>22922626</t>
  </si>
  <si>
    <t>27630024</t>
  </si>
  <si>
    <t>86367446</t>
  </si>
  <si>
    <t>27411010</t>
  </si>
  <si>
    <t>86442924</t>
  </si>
  <si>
    <t>89839411</t>
  </si>
  <si>
    <t>100 M AL SUR DE LA GUARDIA RURAL</t>
  </si>
  <si>
    <t>83221900</t>
  </si>
  <si>
    <t>22001300</t>
  </si>
  <si>
    <t>24470148</t>
  </si>
  <si>
    <t>24564062</t>
  </si>
  <si>
    <t>GRETHEL MARIA MONTERO UMAÑA</t>
  </si>
  <si>
    <t>200 M AL NORESTE DEL TEMPLO CATOLICO</t>
  </si>
  <si>
    <t>24542206</t>
  </si>
  <si>
    <t>YEIMY CHACON ARAYA</t>
  </si>
  <si>
    <t>25285600</t>
  </si>
  <si>
    <t>22246205</t>
  </si>
  <si>
    <t>24631645</t>
  </si>
  <si>
    <t>89281655</t>
  </si>
  <si>
    <t>24633903</t>
  </si>
  <si>
    <t>DEL BCO POPULAR 400 E, 300 S, Y 300 M ESTE</t>
  </si>
  <si>
    <t>26801695</t>
  </si>
  <si>
    <t>87185783</t>
  </si>
  <si>
    <t>84138447</t>
  </si>
  <si>
    <t>27776645</t>
  </si>
  <si>
    <t>83528918</t>
  </si>
  <si>
    <t>27770062</t>
  </si>
  <si>
    <t>26377590</t>
  </si>
  <si>
    <t>26377020</t>
  </si>
  <si>
    <t>1 KM SUR DEL HOSPITAL MAX PERALTA</t>
  </si>
  <si>
    <t>25530715</t>
  </si>
  <si>
    <t>25746552</t>
  </si>
  <si>
    <t>25756552</t>
  </si>
  <si>
    <t>22796680</t>
  </si>
  <si>
    <t>88849896</t>
  </si>
  <si>
    <t>44056143</t>
  </si>
  <si>
    <t>44047033</t>
  </si>
  <si>
    <t>85620966</t>
  </si>
  <si>
    <t>24762028</t>
  </si>
  <si>
    <t>62092904</t>
  </si>
  <si>
    <t>88766625</t>
  </si>
  <si>
    <t>150 M O DEL SALON COMUNAL DE CUAJINIQUIL, CRUZ</t>
  </si>
  <si>
    <t>26791016</t>
  </si>
  <si>
    <t>25568413</t>
  </si>
  <si>
    <t>86020891</t>
  </si>
  <si>
    <t>25560248</t>
  </si>
  <si>
    <t>25548160</t>
  </si>
  <si>
    <t>24403395</t>
  </si>
  <si>
    <t>24430967</t>
  </si>
  <si>
    <t>SERGIO LEON BARQUERO</t>
  </si>
  <si>
    <t>DEL CRUCE DE CARRIZAL 3 KM AL NORTE CARRETERA A VARA BLANCA</t>
  </si>
  <si>
    <t>24830403</t>
  </si>
  <si>
    <t>24303674</t>
  </si>
  <si>
    <t>20303674</t>
  </si>
  <si>
    <t>2,4 KM DE LOS TRIBUNALES DE JUSTICIA</t>
  </si>
  <si>
    <t>24304325</t>
  </si>
  <si>
    <t>24437682</t>
  </si>
  <si>
    <t>24391044</t>
  </si>
  <si>
    <t>24380558</t>
  </si>
  <si>
    <t>25290121</t>
  </si>
  <si>
    <t>24875575</t>
  </si>
  <si>
    <t>SELENIA JIMENEZ SOLANO</t>
  </si>
  <si>
    <t>24435575</t>
  </si>
  <si>
    <t>24331252</t>
  </si>
  <si>
    <t>24332829</t>
  </si>
  <si>
    <t>24330419</t>
  </si>
  <si>
    <t>DE LA BOMBA EL HIGUERON 200 SUR, 100 ESTE Y 500 SUR</t>
  </si>
  <si>
    <t>22535164</t>
  </si>
  <si>
    <t>24940999</t>
  </si>
  <si>
    <t>60801537</t>
  </si>
  <si>
    <t>150 NORTE Y 800 OESTE DEL CEMENTERIO SAN PEDRO</t>
  </si>
  <si>
    <t>24480318</t>
  </si>
  <si>
    <t>86981661</t>
  </si>
  <si>
    <t>800 M ESTE DEL MONUMENTO AL BOYERO</t>
  </si>
  <si>
    <t>24467973</t>
  </si>
  <si>
    <t>21019545</t>
  </si>
  <si>
    <t>26362068</t>
  </si>
  <si>
    <t>89666410</t>
  </si>
  <si>
    <t>125 M OESTE ENTRADA A PUNTA MORALES</t>
  </si>
  <si>
    <t>26388158</t>
  </si>
  <si>
    <t>86395971</t>
  </si>
  <si>
    <t>24591100 Ext.33206/44841</t>
  </si>
  <si>
    <t>26500332</t>
  </si>
  <si>
    <t>22016931</t>
  </si>
  <si>
    <t>WILLY DE JESUS FERNANDEZ MONTOYA</t>
  </si>
  <si>
    <t>26502008</t>
  </si>
  <si>
    <t>100 M ESTE DEL COLEGIO SANTA SOFIA</t>
  </si>
  <si>
    <t>26367555</t>
  </si>
  <si>
    <t>88181008</t>
  </si>
  <si>
    <t>88248904</t>
  </si>
  <si>
    <t>22764768</t>
  </si>
  <si>
    <t>22769975</t>
  </si>
  <si>
    <t>22925189</t>
  </si>
  <si>
    <t>22252430</t>
  </si>
  <si>
    <t>88183184</t>
  </si>
  <si>
    <t>100 ESTE 600 NORTE Y 75 OESTE DE PLAZA LINCOLN</t>
  </si>
  <si>
    <t>22363886</t>
  </si>
  <si>
    <t>22977533</t>
  </si>
  <si>
    <t>KATHERINE CALDERON JIMENEZ</t>
  </si>
  <si>
    <t>22940429</t>
  </si>
  <si>
    <t>22920136</t>
  </si>
  <si>
    <t>22948987</t>
  </si>
  <si>
    <t>DE LA FINCA BANANERA CORAL 300 M AL NORTE</t>
  </si>
  <si>
    <t>22002087</t>
  </si>
  <si>
    <t>27651101</t>
  </si>
  <si>
    <t>1 KM AL SUR DE LA CLINICA DE LOS COCOS</t>
  </si>
  <si>
    <t>27985497</t>
  </si>
  <si>
    <t>72001528</t>
  </si>
  <si>
    <t>60737579</t>
  </si>
  <si>
    <t>64067446</t>
  </si>
  <si>
    <t>61065386</t>
  </si>
  <si>
    <t>88200355</t>
  </si>
  <si>
    <t>27654015</t>
  </si>
  <si>
    <t>CATARINA, 100 M AL NORTE DE LA ENTRADA PRINCIPAL</t>
  </si>
  <si>
    <t>27511963</t>
  </si>
  <si>
    <t>NAIROBY NUÑEZ MARTINEZ</t>
  </si>
  <si>
    <t>88839440</t>
  </si>
  <si>
    <t>27582159</t>
  </si>
  <si>
    <t>22001851</t>
  </si>
  <si>
    <t>27502159</t>
  </si>
  <si>
    <t>DEL SALON COMUNAL DE OLIVIA, 600 SUR SOBRE RUTA 36</t>
  </si>
  <si>
    <t>27510426</t>
  </si>
  <si>
    <t>89896857</t>
  </si>
  <si>
    <t>27510519</t>
  </si>
  <si>
    <t>27511055</t>
  </si>
  <si>
    <t>89209599</t>
  </si>
  <si>
    <t>LIMON, CELIA, CARRETERA A SIXAOLA, A MANO IZQUIERDA</t>
  </si>
  <si>
    <t>22001853</t>
  </si>
  <si>
    <t>86407747</t>
  </si>
  <si>
    <t>100 M AL SUR DEL TEMPLO CATOLICO</t>
  </si>
  <si>
    <t>24621552</t>
  </si>
  <si>
    <t>24718443</t>
  </si>
  <si>
    <t>24718393</t>
  </si>
  <si>
    <t>87110133</t>
  </si>
  <si>
    <t>61610021</t>
  </si>
  <si>
    <t>24780175</t>
  </si>
  <si>
    <t>24780158</t>
  </si>
  <si>
    <t>DE LA ROTONDA "Y" DESAMPARADOS 200 M S Y 200 O</t>
  </si>
  <si>
    <t>22272141</t>
  </si>
  <si>
    <t>22272161</t>
  </si>
  <si>
    <t>FRENTE AL EBAIS DE SAN PABLO CARRETERA A PEJIBAYE</t>
  </si>
  <si>
    <t>27370104</t>
  </si>
  <si>
    <t>86183292</t>
  </si>
  <si>
    <t>27725189</t>
  </si>
  <si>
    <t>24744070</t>
  </si>
  <si>
    <t>83478598</t>
  </si>
  <si>
    <t>24702089</t>
  </si>
  <si>
    <t>84692437</t>
  </si>
  <si>
    <t>FRENTE AL EBAIS DE COLONIA PUNTARENAS DE UPALA</t>
  </si>
  <si>
    <t>24708140</t>
  </si>
  <si>
    <t>88130115</t>
  </si>
  <si>
    <t>87067098</t>
  </si>
  <si>
    <t>38757322</t>
  </si>
  <si>
    <t>83757322</t>
  </si>
  <si>
    <t>24706729</t>
  </si>
  <si>
    <t>CABO VELAS</t>
  </si>
  <si>
    <t>45002323</t>
  </si>
  <si>
    <t>62193160</t>
  </si>
  <si>
    <t>26750475</t>
  </si>
  <si>
    <t>26366019</t>
  </si>
  <si>
    <t>26366000</t>
  </si>
  <si>
    <t>DEL PARQUE 200 M AL OESTE SAN BLAS CENTRO</t>
  </si>
  <si>
    <t>26970987</t>
  </si>
  <si>
    <t>57094316</t>
  </si>
  <si>
    <t>300 M OESTE DEL CEMENTERIO DE OROTINA</t>
  </si>
  <si>
    <t>24289910</t>
  </si>
  <si>
    <t>24287436</t>
  </si>
  <si>
    <t>BENAJMIN RODRIGUEZ VEGA</t>
  </si>
  <si>
    <t>600 N Y 600 OE DEL MAXIPALI, SAN JUAN SANTA BARBARA</t>
  </si>
  <si>
    <t>22774501</t>
  </si>
  <si>
    <t>22655393</t>
  </si>
  <si>
    <t>SHIRLEY VIRGINIA VASCONCELOS GONZALEZ</t>
  </si>
  <si>
    <t>22774522</t>
  </si>
  <si>
    <t>350 M SUR DE LA CASA CURAL</t>
  </si>
  <si>
    <t>22686964</t>
  </si>
  <si>
    <t>22682885</t>
  </si>
  <si>
    <t>22610717</t>
  </si>
  <si>
    <t>22635793</t>
  </si>
  <si>
    <t>100 SUR DE LA ESCUELA EEUU</t>
  </si>
  <si>
    <t>22656602</t>
  </si>
  <si>
    <t>88495093</t>
  </si>
  <si>
    <t>27612930</t>
  </si>
  <si>
    <t>22055788</t>
  </si>
  <si>
    <t>24355041</t>
  </si>
  <si>
    <t>22005788</t>
  </si>
  <si>
    <t>FRENTE A LA PRINCIPAL PARADA DE BUSES,</t>
  </si>
  <si>
    <t>26687323</t>
  </si>
  <si>
    <t>26688323</t>
  </si>
  <si>
    <t>200 M SUR DEL SALON COMUNAL</t>
  </si>
  <si>
    <t>24700209</t>
  </si>
  <si>
    <t>22006807</t>
  </si>
  <si>
    <t>83309850</t>
  </si>
  <si>
    <t>27899955</t>
  </si>
  <si>
    <t>25379652</t>
  </si>
  <si>
    <t>61332894</t>
  </si>
  <si>
    <t>26809036</t>
  </si>
  <si>
    <t>26518145</t>
  </si>
  <si>
    <t>83482242</t>
  </si>
  <si>
    <t>85975452</t>
  </si>
  <si>
    <t>26628155</t>
  </si>
  <si>
    <t>26628493</t>
  </si>
  <si>
    <t>86444932</t>
  </si>
  <si>
    <t>26621350</t>
  </si>
  <si>
    <t>64897103</t>
  </si>
  <si>
    <t>100 M NORTE DE LA BOMBA TOTAL</t>
  </si>
  <si>
    <t>60037354</t>
  </si>
  <si>
    <t>26628742</t>
  </si>
  <si>
    <t>LUIS GUSTAVO ARGUEDAS ROJAS</t>
  </si>
  <si>
    <t>85490255</t>
  </si>
  <si>
    <t>86305359</t>
  </si>
  <si>
    <t>CABECERAS</t>
  </si>
  <si>
    <t>26938072</t>
  </si>
  <si>
    <t>21005138</t>
  </si>
  <si>
    <t>26953283</t>
  </si>
  <si>
    <t>88707149</t>
  </si>
  <si>
    <t>26938303</t>
  </si>
  <si>
    <t>26938021</t>
  </si>
  <si>
    <t>22006821</t>
  </si>
  <si>
    <t>GUANACASTE / TILARAN / TIERRAS MORENAS</t>
  </si>
  <si>
    <t>26588012</t>
  </si>
  <si>
    <t>21006488</t>
  </si>
  <si>
    <t>87583793</t>
  </si>
  <si>
    <t>84153526</t>
  </si>
  <si>
    <t>14 KM NORTE DE LA CLINICA DE SALUD, RUMBO A PEÑAS</t>
  </si>
  <si>
    <t>26770054</t>
  </si>
  <si>
    <t>83190694</t>
  </si>
  <si>
    <t>87576511</t>
  </si>
  <si>
    <t>MAYORGA</t>
  </si>
  <si>
    <t>26918100</t>
  </si>
  <si>
    <t>88211082</t>
  </si>
  <si>
    <t>26851161</t>
  </si>
  <si>
    <t>LUIS RODOLFO OROZCO JUAREZ</t>
  </si>
  <si>
    <t>26869107</t>
  </si>
  <si>
    <t>DEL BANCO NACIONAL 200 M SUR</t>
  </si>
  <si>
    <t>40033318</t>
  </si>
  <si>
    <t>63734346</t>
  </si>
  <si>
    <t>CINDY VANESSA ABARCA ELVIR</t>
  </si>
  <si>
    <t>86731641</t>
  </si>
  <si>
    <t>GUANACASTE / NICOYA / QUEBRADA HONDA</t>
  </si>
  <si>
    <t>esc.santoscarrillo@mep.go.cr</t>
  </si>
  <si>
    <t>26870104</t>
  </si>
  <si>
    <t>86729152</t>
  </si>
  <si>
    <t>FABRICIO VARGAS ALFARO</t>
  </si>
  <si>
    <t>85379879</t>
  </si>
  <si>
    <t>26853425 Ext.1303</t>
  </si>
  <si>
    <t>1,2 KM SUROESTE DE LA CCSS</t>
  </si>
  <si>
    <t>26711936</t>
  </si>
  <si>
    <t>83028563</t>
  </si>
  <si>
    <t>RUTH MYRIAM HERNANDEZ SOLORZANO</t>
  </si>
  <si>
    <t>87397083</t>
  </si>
  <si>
    <t>7,2 KM SURESTE DE SERVICENTRO DE BAGACES</t>
  </si>
  <si>
    <t>esc.lidermontenegro@mep.go.cr</t>
  </si>
  <si>
    <t>26718028</t>
  </si>
  <si>
    <t>85513653</t>
  </si>
  <si>
    <t>MARIA LUISA FIGUEROA MIRANDA</t>
  </si>
  <si>
    <t>esc.recaredobricenoarauz@mep.go.cr</t>
  </si>
  <si>
    <t>26591515</t>
  </si>
  <si>
    <t>26870164</t>
  </si>
  <si>
    <t>85657927</t>
  </si>
  <si>
    <t>22006373</t>
  </si>
  <si>
    <t>100 M NOROESTE DE LA PLAZA</t>
  </si>
  <si>
    <t>26878101</t>
  </si>
  <si>
    <t>86540477</t>
  </si>
  <si>
    <t>26853425 Ext.1301</t>
  </si>
  <si>
    <t>26591433</t>
  </si>
  <si>
    <t>83166349</t>
  </si>
  <si>
    <t>26596080</t>
  </si>
  <si>
    <t>83896694</t>
  </si>
  <si>
    <t>89152796</t>
  </si>
  <si>
    <t>22262244</t>
  </si>
  <si>
    <t>84214748</t>
  </si>
  <si>
    <t>26560155</t>
  </si>
  <si>
    <t>70392223</t>
  </si>
  <si>
    <t>22018174</t>
  </si>
  <si>
    <t>LEGUA</t>
  </si>
  <si>
    <t>25401044</t>
  </si>
  <si>
    <t>25402226</t>
  </si>
  <si>
    <t>83854027</t>
  </si>
  <si>
    <t>25381437</t>
  </si>
  <si>
    <t>89936000</t>
  </si>
  <si>
    <t>89916000</t>
  </si>
  <si>
    <t>25315115</t>
  </si>
  <si>
    <t>88554117</t>
  </si>
  <si>
    <t>25480255</t>
  </si>
  <si>
    <t>83877555</t>
  </si>
  <si>
    <t>71210311</t>
  </si>
  <si>
    <t>86332186</t>
  </si>
  <si>
    <t>175 M ESTE DEL RESTAURANTE EL COMAL</t>
  </si>
  <si>
    <t>25381912</t>
  </si>
  <si>
    <t>25381473</t>
  </si>
  <si>
    <t>72502805</t>
  </si>
  <si>
    <t>25541460</t>
  </si>
  <si>
    <t>85183971</t>
  </si>
  <si>
    <t>50 M SUR DEL TEMPLO CATOLICO SAN VICENTE</t>
  </si>
  <si>
    <t>25311815</t>
  </si>
  <si>
    <t>88705615</t>
  </si>
  <si>
    <t>25381455</t>
  </si>
  <si>
    <t>GUISELLE QUIROS JIMENEZ</t>
  </si>
  <si>
    <t>89461767</t>
  </si>
  <si>
    <t>25567524</t>
  </si>
  <si>
    <t>25381324</t>
  </si>
  <si>
    <t>84148242</t>
  </si>
  <si>
    <t>25386049</t>
  </si>
  <si>
    <t>200 M NORESTE DE MEGASUPER</t>
  </si>
  <si>
    <t>esc.laguaria.turrialba@mep.go.cr</t>
  </si>
  <si>
    <t>25541463</t>
  </si>
  <si>
    <t>300 NORTE DEL TEMPLO DE CHIRRARA</t>
  </si>
  <si>
    <t>24100409</t>
  </si>
  <si>
    <t>24100541</t>
  </si>
  <si>
    <t>86940173</t>
  </si>
  <si>
    <t>85560827</t>
  </si>
  <si>
    <t>COSTADO NORTE DE LA IGLESIA, VERBENA SUR</t>
  </si>
  <si>
    <t>25568586</t>
  </si>
  <si>
    <t>83937641</t>
  </si>
  <si>
    <t>25575878</t>
  </si>
  <si>
    <t>25565798</t>
  </si>
  <si>
    <t>89971567</t>
  </si>
  <si>
    <t>24100746</t>
  </si>
  <si>
    <t>SABANILLAS, FRENTE TORRES DEL ICE</t>
  </si>
  <si>
    <t>25444546</t>
  </si>
  <si>
    <t>86515927</t>
  </si>
  <si>
    <t>24104951</t>
  </si>
  <si>
    <t>27770938</t>
  </si>
  <si>
    <t>61366975</t>
  </si>
  <si>
    <t>24471046</t>
  </si>
  <si>
    <t>88807689</t>
  </si>
  <si>
    <t>24470171</t>
  </si>
  <si>
    <t>24473694</t>
  </si>
  <si>
    <t>100 M NORESTE DE TEMPLO CATOLICO BAJO RODRIGUEZ</t>
  </si>
  <si>
    <t>24751893</t>
  </si>
  <si>
    <t>MARIA DE LOS ANGELES VENEGAS LEON</t>
  </si>
  <si>
    <t>24459538</t>
  </si>
  <si>
    <t>87395823</t>
  </si>
  <si>
    <t>MARIA ALEXANDRA ULATE ESPINOZA</t>
  </si>
  <si>
    <t>24471402</t>
  </si>
  <si>
    <t>61474712</t>
  </si>
  <si>
    <t>24458882</t>
  </si>
  <si>
    <t>24542000</t>
  </si>
  <si>
    <t>24543100</t>
  </si>
  <si>
    <t>63197850</t>
  </si>
  <si>
    <t>150 M NORTE DEL TEMPLO SAN LUIS</t>
  </si>
  <si>
    <t>24440624</t>
  </si>
  <si>
    <t>27772700</t>
  </si>
  <si>
    <t>85558669</t>
  </si>
  <si>
    <t>24544378</t>
  </si>
  <si>
    <t>27875228</t>
  </si>
  <si>
    <t>ANAIS ROMAN GAMBOA</t>
  </si>
  <si>
    <t>83605005</t>
  </si>
  <si>
    <t>87037267</t>
  </si>
  <si>
    <t>27877029</t>
  </si>
  <si>
    <t>24514140</t>
  </si>
  <si>
    <t>24510286</t>
  </si>
  <si>
    <t>24634746</t>
  </si>
  <si>
    <t>24504843</t>
  </si>
  <si>
    <t>24533264</t>
  </si>
  <si>
    <t>SIANY MARIA VASQUEZ PACHECO</t>
  </si>
  <si>
    <t>24510560</t>
  </si>
  <si>
    <t>24505685</t>
  </si>
  <si>
    <t>27795046</t>
  </si>
  <si>
    <t>150 M SURESTE DEL TEMPLO</t>
  </si>
  <si>
    <t>24632955</t>
  </si>
  <si>
    <t>24634612</t>
  </si>
  <si>
    <t>83379133</t>
  </si>
  <si>
    <t>800 M OESTE DE LA ENTRADA DEL HOTEL VILLA LAPAS</t>
  </si>
  <si>
    <t>26370758</t>
  </si>
  <si>
    <t>24634714</t>
  </si>
  <si>
    <t>24633897</t>
  </si>
  <si>
    <t>83139531</t>
  </si>
  <si>
    <t>24633200</t>
  </si>
  <si>
    <t>esc.idavargascarranza@mep.go.cr</t>
  </si>
  <si>
    <t>24631569</t>
  </si>
  <si>
    <t>MIRLEY RAMIREZ CHAVES</t>
  </si>
  <si>
    <t>27865622</t>
  </si>
  <si>
    <t>88198425</t>
  </si>
  <si>
    <t>21018264</t>
  </si>
  <si>
    <t>22001449</t>
  </si>
  <si>
    <t>87429611</t>
  </si>
  <si>
    <t>88988104</t>
  </si>
  <si>
    <t>27734942</t>
  </si>
  <si>
    <t>GUTIERREZ BROWN</t>
  </si>
  <si>
    <t>200 M AL OESTE DE PULPERIA EL CRUCE</t>
  </si>
  <si>
    <t>27848404</t>
  </si>
  <si>
    <t>27848079</t>
  </si>
  <si>
    <t>KEILYN ANCHIA RETANA</t>
  </si>
  <si>
    <t>27735018</t>
  </si>
  <si>
    <t>27734475</t>
  </si>
  <si>
    <t>87797017</t>
  </si>
  <si>
    <t>10 KM AL NORTE DE LA GUARDIA RURAL DE SAN VITO</t>
  </si>
  <si>
    <t>22001171</t>
  </si>
  <si>
    <t>83469990</t>
  </si>
  <si>
    <t>27734346</t>
  </si>
  <si>
    <t>21001439</t>
  </si>
  <si>
    <t>86306191</t>
  </si>
  <si>
    <t>27636069</t>
  </si>
  <si>
    <t>27845011</t>
  </si>
  <si>
    <t>1 KM NORTE OFICINAS DEMASA</t>
  </si>
  <si>
    <t>27101535</t>
  </si>
  <si>
    <t>JACQUELINE CEDEÑO SILES</t>
  </si>
  <si>
    <t>83862538</t>
  </si>
  <si>
    <t>27630053</t>
  </si>
  <si>
    <t>27630003</t>
  </si>
  <si>
    <t>JONNATHAN GARCIA CHEVEZ</t>
  </si>
  <si>
    <t>PITTIER</t>
  </si>
  <si>
    <t>50 M OESTE EBAIS SANTA ELENA</t>
  </si>
  <si>
    <t>85203190</t>
  </si>
  <si>
    <t>44092784</t>
  </si>
  <si>
    <t>27098170</t>
  </si>
  <si>
    <t>83564326</t>
  </si>
  <si>
    <t>85174884</t>
  </si>
  <si>
    <t>87296085</t>
  </si>
  <si>
    <t>1 KM OESTE DE LA SUBASTA GANADERA PALERMO CARI</t>
  </si>
  <si>
    <t>27676476</t>
  </si>
  <si>
    <t>44092767</t>
  </si>
  <si>
    <t>89532067</t>
  </si>
  <si>
    <t>89865713</t>
  </si>
  <si>
    <t>88881653</t>
  </si>
  <si>
    <t>4 KM NORTE DE LA ENTRADA A GUACIMO Y 100 ESTE DE PARISMINA</t>
  </si>
  <si>
    <t>61652220</t>
  </si>
  <si>
    <t>27166721</t>
  </si>
  <si>
    <t>87037619</t>
  </si>
  <si>
    <t>84841814</t>
  </si>
  <si>
    <t>83077619</t>
  </si>
  <si>
    <t>DEL PALACIO DE LOS DEPORTES, 900 M NORTE</t>
  </si>
  <si>
    <t>22615936</t>
  </si>
  <si>
    <t>22615352</t>
  </si>
  <si>
    <t>RAFAEL MORA GOÑI</t>
  </si>
  <si>
    <t>27321214</t>
  </si>
  <si>
    <t>85057270</t>
  </si>
  <si>
    <t>27766591</t>
  </si>
  <si>
    <t>89682712</t>
  </si>
  <si>
    <t>27766367</t>
  </si>
  <si>
    <t>87621972</t>
  </si>
  <si>
    <t>88533618</t>
  </si>
  <si>
    <t>22001377</t>
  </si>
  <si>
    <t>85179797</t>
  </si>
  <si>
    <t>27800072</t>
  </si>
  <si>
    <t>22001424</t>
  </si>
  <si>
    <t>60087916</t>
  </si>
  <si>
    <t>400 M NORTE Y 75 SUR DE LA ENTRADA DE AFRICA</t>
  </si>
  <si>
    <t>27167046</t>
  </si>
  <si>
    <t>87236885</t>
  </si>
  <si>
    <t>150 M SURESTE DEL MINAE</t>
  </si>
  <si>
    <t>24160100</t>
  </si>
  <si>
    <t>24167149</t>
  </si>
  <si>
    <t>PAOLA ARIAS ZAMORA</t>
  </si>
  <si>
    <t>27971551</t>
  </si>
  <si>
    <t>83392062</t>
  </si>
  <si>
    <t>COTE</t>
  </si>
  <si>
    <t>24641505</t>
  </si>
  <si>
    <t>TATIANA SALAS CASTRO</t>
  </si>
  <si>
    <t>89922443</t>
  </si>
  <si>
    <t>41051101</t>
  </si>
  <si>
    <t>60494609</t>
  </si>
  <si>
    <t>83620080</t>
  </si>
  <si>
    <t>27675333</t>
  </si>
  <si>
    <t>FANNY GRANADOS GARCIA</t>
  </si>
  <si>
    <t>87014376</t>
  </si>
  <si>
    <t>22001663</t>
  </si>
  <si>
    <t>71031520</t>
  </si>
  <si>
    <t>24605915</t>
  </si>
  <si>
    <t>1,5 KM AL NORTE DE ESTANDAR, 125 ESTE</t>
  </si>
  <si>
    <t>27105644</t>
  </si>
  <si>
    <t>60060711</t>
  </si>
  <si>
    <t>24169200</t>
  </si>
  <si>
    <t>24741039</t>
  </si>
  <si>
    <t>24741253</t>
  </si>
  <si>
    <t>200 M NORTE DE LA CRUZ ROJA LA GLORIA</t>
  </si>
  <si>
    <t>27781008</t>
  </si>
  <si>
    <t>24748010</t>
  </si>
  <si>
    <t>87147478</t>
  </si>
  <si>
    <t>24740155</t>
  </si>
  <si>
    <t>86116629</t>
  </si>
  <si>
    <t>24166019</t>
  </si>
  <si>
    <t>86561615</t>
  </si>
  <si>
    <t>24161113</t>
  </si>
  <si>
    <t>47013127</t>
  </si>
  <si>
    <t>88019083</t>
  </si>
  <si>
    <t>24742500</t>
  </si>
  <si>
    <t>83131390</t>
  </si>
  <si>
    <t>27733522</t>
  </si>
  <si>
    <t>NANCY MONTERO VARELA</t>
  </si>
  <si>
    <t>85048690</t>
  </si>
  <si>
    <t>63679490</t>
  </si>
  <si>
    <t>85969565</t>
  </si>
  <si>
    <t>22001681</t>
  </si>
  <si>
    <t>84197690</t>
  </si>
  <si>
    <t>24038020</t>
  </si>
  <si>
    <t>24600594</t>
  </si>
  <si>
    <t>24041002</t>
  </si>
  <si>
    <t>88305266</t>
  </si>
  <si>
    <t>27685143</t>
  </si>
  <si>
    <t>24733789</t>
  </si>
  <si>
    <t>22001771</t>
  </si>
  <si>
    <t>87997985</t>
  </si>
  <si>
    <t>SHARON ALBENDA SOLANO</t>
  </si>
  <si>
    <t>87997095</t>
  </si>
  <si>
    <t>85647729</t>
  </si>
  <si>
    <t>24691724</t>
  </si>
  <si>
    <t>24797145</t>
  </si>
  <si>
    <t>24680265</t>
  </si>
  <si>
    <t>70718838</t>
  </si>
  <si>
    <t>27683159</t>
  </si>
  <si>
    <t>200 M SUR DEL SUPER CRISTIAN #4</t>
  </si>
  <si>
    <t>24791565</t>
  </si>
  <si>
    <t>88401170</t>
  </si>
  <si>
    <t>24650407</t>
  </si>
  <si>
    <t>24650655</t>
  </si>
  <si>
    <t>26538453</t>
  </si>
  <si>
    <t>26529228</t>
  </si>
  <si>
    <t>62896999</t>
  </si>
  <si>
    <t>27600382</t>
  </si>
  <si>
    <t>DARLING ZUÑIGA SANTANA</t>
  </si>
  <si>
    <t>63739004</t>
  </si>
  <si>
    <t>61190696</t>
  </si>
  <si>
    <t>87480821</t>
  </si>
  <si>
    <t>83986443</t>
  </si>
  <si>
    <t>61968120</t>
  </si>
  <si>
    <t>24689268</t>
  </si>
  <si>
    <t>27186022</t>
  </si>
  <si>
    <t>27181048</t>
  </si>
  <si>
    <t>85644785</t>
  </si>
  <si>
    <t>2 KM AL SUR DE LA CARRETERA TREJOS FERNANDEZ</t>
  </si>
  <si>
    <t>22001651</t>
  </si>
  <si>
    <t>NESLI JULISSA GOMEZ SOLORZANO</t>
  </si>
  <si>
    <t>27978492</t>
  </si>
  <si>
    <t>25 M ESTE DE LA ROTONDA EL FAROLITO</t>
  </si>
  <si>
    <t>22830538</t>
  </si>
  <si>
    <t>22728608</t>
  </si>
  <si>
    <t>22710526</t>
  </si>
  <si>
    <t>86894963</t>
  </si>
  <si>
    <t>GEOVANNA OROZCO PICADO</t>
  </si>
  <si>
    <t>27665823</t>
  </si>
  <si>
    <t>200 M NORTE DE LA IGLESIA DE CURRIDABAT</t>
  </si>
  <si>
    <t>22721524</t>
  </si>
  <si>
    <t>22723969</t>
  </si>
  <si>
    <t>87016326</t>
  </si>
  <si>
    <t>esc.lalia@mep.go.cr</t>
  </si>
  <si>
    <t>22724383</t>
  </si>
  <si>
    <t>22200284</t>
  </si>
  <si>
    <t>22228381</t>
  </si>
  <si>
    <t>84467145</t>
  </si>
  <si>
    <t>88009067</t>
  </si>
  <si>
    <t>500 M AL OESTE DE LA ENTRADA A ESTERITO</t>
  </si>
  <si>
    <t>24699593</t>
  </si>
  <si>
    <t>800 M AL OESTE DE REPRETEL CANAL 6</t>
  </si>
  <si>
    <t>22902109</t>
  </si>
  <si>
    <t>22902713</t>
  </si>
  <si>
    <t>24695542</t>
  </si>
  <si>
    <t>24695543</t>
  </si>
  <si>
    <t>24673035</t>
  </si>
  <si>
    <t>22901830</t>
  </si>
  <si>
    <t>22914309</t>
  </si>
  <si>
    <t>72984047</t>
  </si>
  <si>
    <t>83305306</t>
  </si>
  <si>
    <t>24778564</t>
  </si>
  <si>
    <t>85947959</t>
  </si>
  <si>
    <t>24777220</t>
  </si>
  <si>
    <t>88205832</t>
  </si>
  <si>
    <t>22901174</t>
  </si>
  <si>
    <t>21026206</t>
  </si>
  <si>
    <t>22310808</t>
  </si>
  <si>
    <t>22911774</t>
  </si>
  <si>
    <t>YESENIA GONZALEZ CALDERON</t>
  </si>
  <si>
    <t>100 M OESTE DE LA ENTRADA A CAÑO NEGRO</t>
  </si>
  <si>
    <t>ALBERTO MATARRITA MELENDEZ</t>
  </si>
  <si>
    <t>87916868</t>
  </si>
  <si>
    <t>41051127</t>
  </si>
  <si>
    <t>41051065</t>
  </si>
  <si>
    <t>24673060</t>
  </si>
  <si>
    <t>88477311</t>
  </si>
  <si>
    <t>22151742</t>
  </si>
  <si>
    <t>22151126</t>
  </si>
  <si>
    <t>88215872</t>
  </si>
  <si>
    <t>SAN RAMON NORTE, PARAMO PEREZ ZELEDON</t>
  </si>
  <si>
    <t>27715573</t>
  </si>
  <si>
    <t>27705573</t>
  </si>
  <si>
    <t>esc.delicias@mep.go.cr</t>
  </si>
  <si>
    <t>24702980</t>
  </si>
  <si>
    <t>87872988</t>
  </si>
  <si>
    <t>27721643</t>
  </si>
  <si>
    <t>27701643</t>
  </si>
  <si>
    <t>88240047</t>
  </si>
  <si>
    <t>6 KM NORTE DE UPALA CENTRO</t>
  </si>
  <si>
    <t>60277286</t>
  </si>
  <si>
    <t>88134791</t>
  </si>
  <si>
    <t>24702404</t>
  </si>
  <si>
    <t>47036079</t>
  </si>
  <si>
    <t>22699502</t>
  </si>
  <si>
    <t>200 M SUR DEL CEMENTERIO</t>
  </si>
  <si>
    <t>27719922</t>
  </si>
  <si>
    <t>86139158</t>
  </si>
  <si>
    <t>70232459</t>
  </si>
  <si>
    <t>88197330</t>
  </si>
  <si>
    <t>72965291</t>
  </si>
  <si>
    <t>24660220</t>
  </si>
  <si>
    <t>84784585</t>
  </si>
  <si>
    <t>87657026</t>
  </si>
  <si>
    <t>250 M OESTE LICEO PLATANILLO</t>
  </si>
  <si>
    <t>27870430</t>
  </si>
  <si>
    <t>83156925</t>
  </si>
  <si>
    <t>HECTOR GARRO BUSTAMANTE</t>
  </si>
  <si>
    <t>22005213</t>
  </si>
  <si>
    <t>800 M ESTE DEL MAS X MENOS, SAN PABLO</t>
  </si>
  <si>
    <t>22625185</t>
  </si>
  <si>
    <t>5 KM AL SUR DE CANALETE FRENTE A LA IGLESIA</t>
  </si>
  <si>
    <t>24701221</t>
  </si>
  <si>
    <t>89763319</t>
  </si>
  <si>
    <t>esc.garitavieja@mep.go.cr</t>
  </si>
  <si>
    <t>26536468</t>
  </si>
  <si>
    <t>85950115</t>
  </si>
  <si>
    <t>2,8 KM AL SUR DE LA PISTA UPALA GUATUSO</t>
  </si>
  <si>
    <t>72960158</t>
  </si>
  <si>
    <t>88262137</t>
  </si>
  <si>
    <t>88316371</t>
  </si>
  <si>
    <t>87199205</t>
  </si>
  <si>
    <t>27611508</t>
  </si>
  <si>
    <t>50 M ESTE Y 50 M NORTE DEL TEMPLO CATOLICO</t>
  </si>
  <si>
    <t>24708509</t>
  </si>
  <si>
    <t>83486178</t>
  </si>
  <si>
    <t>22005289</t>
  </si>
  <si>
    <t>24021225</t>
  </si>
  <si>
    <t>63504960</t>
  </si>
  <si>
    <t>24702822</t>
  </si>
  <si>
    <t>LEDY BARAHONA BOLIVAR</t>
  </si>
  <si>
    <t>22005306</t>
  </si>
  <si>
    <t>84342153</t>
  </si>
  <si>
    <t>FRENTE AL SALON COMUNAL, COSTADO SUR</t>
  </si>
  <si>
    <t>22064228</t>
  </si>
  <si>
    <t>84683954</t>
  </si>
  <si>
    <t>84280909</t>
  </si>
  <si>
    <t>63459181</t>
  </si>
  <si>
    <t>27382456</t>
  </si>
  <si>
    <t>83036042</t>
  </si>
  <si>
    <t>84938811</t>
  </si>
  <si>
    <t>22018912</t>
  </si>
  <si>
    <t>71219442</t>
  </si>
  <si>
    <t>83162758</t>
  </si>
  <si>
    <t>27725147</t>
  </si>
  <si>
    <t>71216832</t>
  </si>
  <si>
    <t>WILLIAM DAVID ARIAS MONGE</t>
  </si>
  <si>
    <t>86777396</t>
  </si>
  <si>
    <t>27311078</t>
  </si>
  <si>
    <t>83098553</t>
  </si>
  <si>
    <t>100 M SURESTE DEL ABASTECEDOR LOS TIGRES</t>
  </si>
  <si>
    <t>88796281</t>
  </si>
  <si>
    <t>71219464</t>
  </si>
  <si>
    <t>87131728</t>
  </si>
  <si>
    <t>27311909</t>
  </si>
  <si>
    <t>83136521</t>
  </si>
  <si>
    <t>27311529</t>
  </si>
  <si>
    <t>88201899</t>
  </si>
  <si>
    <t>86337235</t>
  </si>
  <si>
    <t>87085340</t>
  </si>
  <si>
    <t>86884545</t>
  </si>
  <si>
    <t>83179491</t>
  </si>
  <si>
    <t>100 M NORTE DEL EBAIS</t>
  </si>
  <si>
    <t>86566236</t>
  </si>
  <si>
    <t>200 M NOROESTE SUPERMERCADO EL CRUCE MOLLEJONS</t>
  </si>
  <si>
    <t>27370165</t>
  </si>
  <si>
    <t>83850275</t>
  </si>
  <si>
    <t>27370182</t>
  </si>
  <si>
    <t>86224307</t>
  </si>
  <si>
    <t>300 M SUR DEL SALON COMUNAL</t>
  </si>
  <si>
    <t>27360126</t>
  </si>
  <si>
    <t>JESUS AVILA UMAÑA</t>
  </si>
  <si>
    <t>71682984</t>
  </si>
  <si>
    <t>25467671</t>
  </si>
  <si>
    <t>83364774</t>
  </si>
  <si>
    <t>25462786</t>
  </si>
  <si>
    <t>83861911</t>
  </si>
  <si>
    <t>BRUNKA</t>
  </si>
  <si>
    <t>350 N DE ABASTECEDOR K DE OROS SANTA MARTA</t>
  </si>
  <si>
    <t>27301974</t>
  </si>
  <si>
    <t>50 M SUR DEL SALON COMUNAL DE CURRE</t>
  </si>
  <si>
    <t>88136667</t>
  </si>
  <si>
    <t>22007943</t>
  </si>
  <si>
    <t>83892838</t>
  </si>
  <si>
    <t>FRENTE A LA IGLESIA CATOLICA DE SAN RAFAEL,</t>
  </si>
  <si>
    <t>27300159</t>
  </si>
  <si>
    <t>86493685</t>
  </si>
  <si>
    <t>27305078</t>
  </si>
  <si>
    <t>800 SUR DE LA ESQUINA SE DE LA CORTE EN CARTAGO</t>
  </si>
  <si>
    <t>25257378</t>
  </si>
  <si>
    <t>25517626</t>
  </si>
  <si>
    <t>25527378</t>
  </si>
  <si>
    <t>25482797</t>
  </si>
  <si>
    <t>150 M COLEGIO TECNICO PROFESIONAL DE PUNTARENAS</t>
  </si>
  <si>
    <t>26635380</t>
  </si>
  <si>
    <t>25735604</t>
  </si>
  <si>
    <t>22016397</t>
  </si>
  <si>
    <t>LIDIA RUIZ CISNEROS</t>
  </si>
  <si>
    <t>25711833</t>
  </si>
  <si>
    <t>25712342</t>
  </si>
  <si>
    <t>25712347</t>
  </si>
  <si>
    <t>25300284</t>
  </si>
  <si>
    <t>25367011</t>
  </si>
  <si>
    <t>85182600</t>
  </si>
  <si>
    <t>25341731</t>
  </si>
  <si>
    <t>72950260</t>
  </si>
  <si>
    <t>HAZEL GABRIELA SEGURA MORALES</t>
  </si>
  <si>
    <t>450 M SUROESTE PUENTE RIO JUCO</t>
  </si>
  <si>
    <t>25332553</t>
  </si>
  <si>
    <t>86986784</t>
  </si>
  <si>
    <t>25751233</t>
  </si>
  <si>
    <t>64664768</t>
  </si>
  <si>
    <t>KARLA MONGE QUIROS</t>
  </si>
  <si>
    <t>1 KM ANTES DE LA REPRESA DE CACHI</t>
  </si>
  <si>
    <t>25742023</t>
  </si>
  <si>
    <t>83144571</t>
  </si>
  <si>
    <t>85951164</t>
  </si>
  <si>
    <t>22691932</t>
  </si>
  <si>
    <t>24495549</t>
  </si>
  <si>
    <t>300 M ESTE DE LA IGLESIA DEL CERRO</t>
  </si>
  <si>
    <t>24495668</t>
  </si>
  <si>
    <t>500 M NORESTE DEL ABASTECEDOR LA CHAPARRA</t>
  </si>
  <si>
    <t>24496153</t>
  </si>
  <si>
    <t>83966905</t>
  </si>
  <si>
    <t>24448584</t>
  </si>
  <si>
    <t>2,5 KM NORTE IGLESIA CATOLICA SAN ISIDRO</t>
  </si>
  <si>
    <t>24947590</t>
  </si>
  <si>
    <t>25 M NORTE Y 100 M ESTE DE LA CORTE DE JUSTICIA</t>
  </si>
  <si>
    <t>24948742</t>
  </si>
  <si>
    <t>50 M NORTE DE LA PLAZA DE DEPORTES</t>
  </si>
  <si>
    <t>24440115</t>
  </si>
  <si>
    <t>KATERYN BARQUERO GOMEZ</t>
  </si>
  <si>
    <t>88423500</t>
  </si>
  <si>
    <t>500 M NORTE DEL RESTAURANTE JAULARES</t>
  </si>
  <si>
    <t>24821813</t>
  </si>
  <si>
    <t>89934233</t>
  </si>
  <si>
    <t>ALAJUELA / POAS / SABANA REDONDA</t>
  </si>
  <si>
    <t>24820071</t>
  </si>
  <si>
    <t>24486970</t>
  </si>
  <si>
    <t>24483744</t>
  </si>
  <si>
    <t>88311599</t>
  </si>
  <si>
    <t>26362535</t>
  </si>
  <si>
    <t>26362517</t>
  </si>
  <si>
    <t>24289705</t>
  </si>
  <si>
    <t>88239512</t>
  </si>
  <si>
    <t>24468406</t>
  </si>
  <si>
    <t>LLENDECIRE GUZMAN AGÜERO</t>
  </si>
  <si>
    <t>24462230</t>
  </si>
  <si>
    <t>24467457</t>
  </si>
  <si>
    <t>24460486</t>
  </si>
  <si>
    <t>24461233</t>
  </si>
  <si>
    <t>24466845</t>
  </si>
  <si>
    <t>24467476</t>
  </si>
  <si>
    <t>24550238</t>
  </si>
  <si>
    <t>250 M NO BENEFICIO SAN ISIDRO</t>
  </si>
  <si>
    <t>24462060</t>
  </si>
  <si>
    <t>71690205</t>
  </si>
  <si>
    <t>21014769</t>
  </si>
  <si>
    <t>88363368</t>
  </si>
  <si>
    <t>100 M SUR DEL SUPER DON LICHO</t>
  </si>
  <si>
    <t>24461296</t>
  </si>
  <si>
    <t>87230312</t>
  </si>
  <si>
    <t>VIA 404, CALLE ACEVEDO</t>
  </si>
  <si>
    <t>25720146</t>
  </si>
  <si>
    <t>25750146</t>
  </si>
  <si>
    <t>25348035</t>
  </si>
  <si>
    <t>83866116</t>
  </si>
  <si>
    <t>25348261</t>
  </si>
  <si>
    <t>25346051</t>
  </si>
  <si>
    <t>88766087</t>
  </si>
  <si>
    <t>KARINA LORENA QUESADA ABARCA</t>
  </si>
  <si>
    <t>25333312</t>
  </si>
  <si>
    <t>88103068</t>
  </si>
  <si>
    <t>25347485</t>
  </si>
  <si>
    <t>SONIA MORA QUIROS</t>
  </si>
  <si>
    <t>75 M OESTE DEL MINISUPER 15 DE SETIEMBRE</t>
  </si>
  <si>
    <t>24342174</t>
  </si>
  <si>
    <t>50 M OESTE DEL SALON COMUNAL</t>
  </si>
  <si>
    <t>24878646</t>
  </si>
  <si>
    <t>40015939</t>
  </si>
  <si>
    <t>24533170</t>
  </si>
  <si>
    <t>84868794</t>
  </si>
  <si>
    <t>27644736</t>
  </si>
  <si>
    <t>84222514</t>
  </si>
  <si>
    <t>DE LA IGLESIA CATOLICA, 200 SUR, 300 OESTE, 125 SUR</t>
  </si>
  <si>
    <t>22504858</t>
  </si>
  <si>
    <t>21007986</t>
  </si>
  <si>
    <t>25402465</t>
  </si>
  <si>
    <t>89801026</t>
  </si>
  <si>
    <t>25401164</t>
  </si>
  <si>
    <t>FINCA BANANERA, COYOL PUERTO VIEJO SARAPIQUI</t>
  </si>
  <si>
    <t>22005036</t>
  </si>
  <si>
    <t>84938350</t>
  </si>
  <si>
    <t>27836161</t>
  </si>
  <si>
    <t>MARIA MORALES SALINAS</t>
  </si>
  <si>
    <t>86325827</t>
  </si>
  <si>
    <t>CONTIGUO A CANCHA MULTIUSOS CIUDAD EL TRIUNFO</t>
  </si>
  <si>
    <t>27322252</t>
  </si>
  <si>
    <t>37322252</t>
  </si>
  <si>
    <t>26639964</t>
  </si>
  <si>
    <t>88233765</t>
  </si>
  <si>
    <t>22005737</t>
  </si>
  <si>
    <t>22003757</t>
  </si>
  <si>
    <t>26461146</t>
  </si>
  <si>
    <t>25610041</t>
  </si>
  <si>
    <t>87090644</t>
  </si>
  <si>
    <t>100 M OESTE DE LA IGLESIA CATOLICA</t>
  </si>
  <si>
    <t>88002611</t>
  </si>
  <si>
    <t>22300821</t>
  </si>
  <si>
    <t>WILFREDO VARGAS CALDERON</t>
  </si>
  <si>
    <t>44033258</t>
  </si>
  <si>
    <t>100 M AL ESTE DE LA COOPERATIVA NUEVA VIRGINIA</t>
  </si>
  <si>
    <t>22001755</t>
  </si>
  <si>
    <t>85285327</t>
  </si>
  <si>
    <t>5 KM AL SUR CARRETERA A TURRIALBA</t>
  </si>
  <si>
    <t>27683145</t>
  </si>
  <si>
    <t>85548425</t>
  </si>
  <si>
    <t>84554248</t>
  </si>
  <si>
    <t>25340244</t>
  </si>
  <si>
    <t>24755521</t>
  </si>
  <si>
    <t>85634952</t>
  </si>
  <si>
    <t>50 M NORTE DE LA IGLESIA ACAPULCO</t>
  </si>
  <si>
    <t>72984058</t>
  </si>
  <si>
    <t>24778391</t>
  </si>
  <si>
    <t>88859077</t>
  </si>
  <si>
    <t>24041031</t>
  </si>
  <si>
    <t>24041149</t>
  </si>
  <si>
    <t>85633114</t>
  </si>
  <si>
    <t>UCR SEDE DEL ATLANTICO</t>
  </si>
  <si>
    <t>40342909</t>
  </si>
  <si>
    <t>85502271</t>
  </si>
  <si>
    <t>26851055</t>
  </si>
  <si>
    <t>60022104</t>
  </si>
  <si>
    <t>26854961</t>
  </si>
  <si>
    <t>BAHIA BALLENA</t>
  </si>
  <si>
    <t>27438454</t>
  </si>
  <si>
    <t>22153224</t>
  </si>
  <si>
    <t>500 M NORTE DE COOPEASA R.L.</t>
  </si>
  <si>
    <t>27717962</t>
  </si>
  <si>
    <t>27104025</t>
  </si>
  <si>
    <t>27105646</t>
  </si>
  <si>
    <t>27100475</t>
  </si>
  <si>
    <t>400 M OESTE DE PLAZA DE FUTBOL SAN GERARDO</t>
  </si>
  <si>
    <t>44090957</t>
  </si>
  <si>
    <t>85642785</t>
  </si>
  <si>
    <t>MSC.MIRNA CRUZ MORA</t>
  </si>
  <si>
    <t>72066957</t>
  </si>
  <si>
    <t>24188778</t>
  </si>
  <si>
    <t>24468974</t>
  </si>
  <si>
    <t>24468032</t>
  </si>
  <si>
    <t>41051048</t>
  </si>
  <si>
    <t>25413000</t>
  </si>
  <si>
    <t>85805313</t>
  </si>
  <si>
    <t>25463203</t>
  </si>
  <si>
    <t>25463202</t>
  </si>
  <si>
    <t>84466989</t>
  </si>
  <si>
    <t>25464383</t>
  </si>
  <si>
    <t>83488272</t>
  </si>
  <si>
    <t>JAZMIN RODRIGUEZ ALFARO</t>
  </si>
  <si>
    <t>25712011</t>
  </si>
  <si>
    <t>PATRICIA MORA NUÑEZ</t>
  </si>
  <si>
    <t>25711022</t>
  </si>
  <si>
    <t>25771946</t>
  </si>
  <si>
    <t>25741002</t>
  </si>
  <si>
    <t>85522578</t>
  </si>
  <si>
    <t>25466152</t>
  </si>
  <si>
    <t>25344526</t>
  </si>
  <si>
    <t>LUIS ULLOA VALVETRDE</t>
  </si>
  <si>
    <t>25344586</t>
  </si>
  <si>
    <t>1,5 KM AL SURESTE AGROUJARRAS</t>
  </si>
  <si>
    <t>25749076</t>
  </si>
  <si>
    <t>25742104</t>
  </si>
  <si>
    <t>FRENTE AL PLANTEL DEL AYA, PUENTE NEGRO, OROSI</t>
  </si>
  <si>
    <t>25331676</t>
  </si>
  <si>
    <t>JULIO CESAR LORIA MATA</t>
  </si>
  <si>
    <t>83944044</t>
  </si>
  <si>
    <t>24760356</t>
  </si>
  <si>
    <t>24655244</t>
  </si>
  <si>
    <t>24655022</t>
  </si>
  <si>
    <t>24722954</t>
  </si>
  <si>
    <t>83383259</t>
  </si>
  <si>
    <t>25322603</t>
  </si>
  <si>
    <t>88705561</t>
  </si>
  <si>
    <t>25569549</t>
  </si>
  <si>
    <t>25564995</t>
  </si>
  <si>
    <t>25388601</t>
  </si>
  <si>
    <t>85843128</t>
  </si>
  <si>
    <t>25590384</t>
  </si>
  <si>
    <t>83157865</t>
  </si>
  <si>
    <t>25590285</t>
  </si>
  <si>
    <t>89719084</t>
  </si>
  <si>
    <t>1 KM AL SUR DE LA PLAZA DE DEPORTES DE TARBACA</t>
  </si>
  <si>
    <t>22302937</t>
  </si>
  <si>
    <t>BRYAN LEANDRO PIEDRA VARGAS</t>
  </si>
  <si>
    <t>84258471</t>
  </si>
  <si>
    <t>24605236</t>
  </si>
  <si>
    <t>87409191</t>
  </si>
  <si>
    <t>22005034</t>
  </si>
  <si>
    <t>24699547</t>
  </si>
  <si>
    <t>86821820</t>
  </si>
  <si>
    <t>22005349</t>
  </si>
  <si>
    <t>83319595</t>
  </si>
  <si>
    <t>100 M NORTE DEL SUPER LA PACHANGA</t>
  </si>
  <si>
    <t>24788067</t>
  </si>
  <si>
    <t>24160710</t>
  </si>
  <si>
    <t>89258830</t>
  </si>
  <si>
    <t>24103920</t>
  </si>
  <si>
    <t>88160317</t>
  </si>
  <si>
    <t>24190264</t>
  </si>
  <si>
    <t>24107172</t>
  </si>
  <si>
    <t>87021880</t>
  </si>
  <si>
    <t>ESC.BAJODECEDRAL@MEP.GO.CR</t>
  </si>
  <si>
    <t>24104561</t>
  </si>
  <si>
    <t>150 M ESTE ABASTECEDOR EL MANZANO</t>
  </si>
  <si>
    <t>22300546</t>
  </si>
  <si>
    <t>86832359</t>
  </si>
  <si>
    <t>DIAGONAL DE LA IGLESIA CATOLICA DEL ROSARIO</t>
  </si>
  <si>
    <t>25402708</t>
  </si>
  <si>
    <t>86048245</t>
  </si>
  <si>
    <t>3 KM NOROESTE DEL INDER DE UPALA</t>
  </si>
  <si>
    <t>44960777</t>
  </si>
  <si>
    <t>88386816</t>
  </si>
  <si>
    <t>GUAYABO, SANTA CRUZ DE TURRIALBA</t>
  </si>
  <si>
    <t>25386565</t>
  </si>
  <si>
    <t>88415011</t>
  </si>
  <si>
    <t>50 M OESTE DE LA G.A.R.</t>
  </si>
  <si>
    <t>25591185</t>
  </si>
  <si>
    <t>HELLEN GARRO GARITA</t>
  </si>
  <si>
    <t>83152192</t>
  </si>
  <si>
    <t>25386378</t>
  </si>
  <si>
    <t>25566609</t>
  </si>
  <si>
    <t>ANA MENA ALVARADO</t>
  </si>
  <si>
    <t>25666609</t>
  </si>
  <si>
    <t>25386463</t>
  </si>
  <si>
    <t>87196818</t>
  </si>
  <si>
    <t>200 M NOROESTE DEL TEMPLO CATOLICO</t>
  </si>
  <si>
    <t>24467784</t>
  </si>
  <si>
    <t>CONTIGUO AL PUESTO DE POLICIA DE SAN ISIDRO</t>
  </si>
  <si>
    <t>44051983</t>
  </si>
  <si>
    <t>24701078</t>
  </si>
  <si>
    <t>MILTON OROZCO VELASQUEZ</t>
  </si>
  <si>
    <t>24700352</t>
  </si>
  <si>
    <t>22677100</t>
  </si>
  <si>
    <t>300 M N Y 100 E DEL PARQUE BOSQUE DE LA HOJA</t>
  </si>
  <si>
    <t>40816471</t>
  </si>
  <si>
    <t>KAREN ALEXANDRA GAITAN VALVERDE</t>
  </si>
  <si>
    <t>SANTA ELENA, FRENTE A LA IGLESIA CATOLICA</t>
  </si>
  <si>
    <t>22682307</t>
  </si>
  <si>
    <t>22687683</t>
  </si>
  <si>
    <t>TERESITA GUZMAN VARGAS</t>
  </si>
  <si>
    <t>900 M ESTE DEL MAS POR MENOS SAN ISIDRO HEREDIA</t>
  </si>
  <si>
    <t>22687169</t>
  </si>
  <si>
    <t>GILLA ELENA WRIGHT BARBOZA</t>
  </si>
  <si>
    <t>22680366</t>
  </si>
  <si>
    <t>27610552</t>
  </si>
  <si>
    <t>61903566</t>
  </si>
  <si>
    <t>FRENTE A LA PLAZA DE DEPORTES, COLONIA VILLALOBOS</t>
  </si>
  <si>
    <t>44056137</t>
  </si>
  <si>
    <t>86444056</t>
  </si>
  <si>
    <t>86230100</t>
  </si>
  <si>
    <t>27643020</t>
  </si>
  <si>
    <t>27644245</t>
  </si>
  <si>
    <t>12 KM AL NE DE PUERTO VIEJO</t>
  </si>
  <si>
    <t>71874395</t>
  </si>
  <si>
    <t>84010913</t>
  </si>
  <si>
    <t>ALCIDES ENRIQUEZ PANIAGUA</t>
  </si>
  <si>
    <t>26455155</t>
  </si>
  <si>
    <t>26367625</t>
  </si>
  <si>
    <t>600 M NORTE ESTE DE LA BOMBA DE 4 CRUCES</t>
  </si>
  <si>
    <t>26393061</t>
  </si>
  <si>
    <t>26396103</t>
  </si>
  <si>
    <t>83046940</t>
  </si>
  <si>
    <t>83306416</t>
  </si>
  <si>
    <t>22007546</t>
  </si>
  <si>
    <t>26964155</t>
  </si>
  <si>
    <t>22006820</t>
  </si>
  <si>
    <t>87354346</t>
  </si>
  <si>
    <t>44056313</t>
  </si>
  <si>
    <t>72550175</t>
  </si>
  <si>
    <t>72964988</t>
  </si>
  <si>
    <t>ALEJANDRA MENDEZ CHAVARRIA</t>
  </si>
  <si>
    <t>88544890</t>
  </si>
  <si>
    <t>26686649</t>
  </si>
  <si>
    <t>COSTADO OESTE DE LA PLAZA DE DEPORTES DE LA VIRGINIA</t>
  </si>
  <si>
    <t>22006437</t>
  </si>
  <si>
    <t>esc.25dejulio@mep.go.cr</t>
  </si>
  <si>
    <t>22007512</t>
  </si>
  <si>
    <t>26866764</t>
  </si>
  <si>
    <t>84665356</t>
  </si>
  <si>
    <t>84665353</t>
  </si>
  <si>
    <t>26811247</t>
  </si>
  <si>
    <t>FRENTE AL C.A.I.</t>
  </si>
  <si>
    <t>26596011</t>
  </si>
  <si>
    <t>MAGALY DE LOS ANGELES PORRAS OBREGON</t>
  </si>
  <si>
    <t>83162201</t>
  </si>
  <si>
    <t>26599329</t>
  </si>
  <si>
    <t>61760039</t>
  </si>
  <si>
    <t>26801400</t>
  </si>
  <si>
    <t>esc.benitojuarezgarcia@mep.go.cr</t>
  </si>
  <si>
    <t>26802985</t>
  </si>
  <si>
    <t>88027496</t>
  </si>
  <si>
    <t>26818156</t>
  </si>
  <si>
    <t>88664116</t>
  </si>
  <si>
    <t>26804790</t>
  </si>
  <si>
    <t>85597624</t>
  </si>
  <si>
    <t>88254921</t>
  </si>
  <si>
    <t>83078054</t>
  </si>
  <si>
    <t>24534632</t>
  </si>
  <si>
    <t>24564632</t>
  </si>
  <si>
    <t>72965273</t>
  </si>
  <si>
    <t>24703027</t>
  </si>
  <si>
    <t>87801203</t>
  </si>
  <si>
    <t>125 M AL NORTE DE LA IGLESIA CATOLICA</t>
  </si>
  <si>
    <t>24458764</t>
  </si>
  <si>
    <t>24441594</t>
  </si>
  <si>
    <t>21009586</t>
  </si>
  <si>
    <t>ISABEL IGLESIAS CASTRO</t>
  </si>
  <si>
    <t>SAN FRANCISCO. PILAS</t>
  </si>
  <si>
    <t>24512590</t>
  </si>
  <si>
    <t>24506017</t>
  </si>
  <si>
    <t>24631745</t>
  </si>
  <si>
    <t>ADRIAN FRANCISCO BLANCO ROJAS</t>
  </si>
  <si>
    <t>24632309</t>
  </si>
  <si>
    <t>ANGIE GRANADOS URBINA</t>
  </si>
  <si>
    <t>CALLE MORA RIO NUEVO-100 M OESTE DE LA IGLESIA</t>
  </si>
  <si>
    <t>27716938</t>
  </si>
  <si>
    <t>88494179</t>
  </si>
  <si>
    <t>60030581</t>
  </si>
  <si>
    <t>72709829</t>
  </si>
  <si>
    <t>27711965</t>
  </si>
  <si>
    <t>83494113</t>
  </si>
  <si>
    <t>27728003</t>
  </si>
  <si>
    <t>27870757</t>
  </si>
  <si>
    <t>88120340</t>
  </si>
  <si>
    <t>27382567</t>
  </si>
  <si>
    <t>88864232</t>
  </si>
  <si>
    <t>300 M NORTE DE LA IGLESIA CATOLICA</t>
  </si>
  <si>
    <t>27311003</t>
  </si>
  <si>
    <t>OSVALDO VARGASCHAVES</t>
  </si>
  <si>
    <t>89770213</t>
  </si>
  <si>
    <t>71219684</t>
  </si>
  <si>
    <t>84544495</t>
  </si>
  <si>
    <t>2,5 KM AL NORTE DE LA PLAZA DE DEPORTES DE SAN PEDRO</t>
  </si>
  <si>
    <t>71219411</t>
  </si>
  <si>
    <t>85842143</t>
  </si>
  <si>
    <t>83471217</t>
  </si>
  <si>
    <t>EL AGUILA, FRENTE A LA PLAZA DE FUTBOL</t>
  </si>
  <si>
    <t>71219431</t>
  </si>
  <si>
    <t>89981699</t>
  </si>
  <si>
    <t>88302467</t>
  </si>
  <si>
    <t>27421227</t>
  </si>
  <si>
    <t>88421227</t>
  </si>
  <si>
    <t>600 M OESTE DEL TEMPLO CATOLICO</t>
  </si>
  <si>
    <t>60646704</t>
  </si>
  <si>
    <t>MARICELA HERNANDEZ HURTADO</t>
  </si>
  <si>
    <t>COSTADO ESTE DE LA PLAZA DE FUTBOL, LA FILA B</t>
  </si>
  <si>
    <t>22065432</t>
  </si>
  <si>
    <t>88051329</t>
  </si>
  <si>
    <t>KENDRY ITALIA MORALES HERNANDEZ</t>
  </si>
  <si>
    <t>84208799</t>
  </si>
  <si>
    <t>27304636</t>
  </si>
  <si>
    <t>85496382</t>
  </si>
  <si>
    <t>89435252</t>
  </si>
  <si>
    <t>FRENTE A LA PLAZA DE FUTBOL POTRERO GRANDE</t>
  </si>
  <si>
    <t>27428081</t>
  </si>
  <si>
    <t>89922241</t>
  </si>
  <si>
    <t>27300744</t>
  </si>
  <si>
    <t>27431098</t>
  </si>
  <si>
    <t>22001116</t>
  </si>
  <si>
    <t>27300719</t>
  </si>
  <si>
    <t>27703752</t>
  </si>
  <si>
    <t>88956467</t>
  </si>
  <si>
    <t>1,5 KM NOROESTE DE LA IGLESIA CATOLICA</t>
  </si>
  <si>
    <t>22153490</t>
  </si>
  <si>
    <t>89206648</t>
  </si>
  <si>
    <t>400 M SUR DE LA POPS DE CURRIDABAT</t>
  </si>
  <si>
    <t>22347711</t>
  </si>
  <si>
    <t>22713361</t>
  </si>
  <si>
    <t>22206976</t>
  </si>
  <si>
    <t>100 M ESTE DE LA INTERAMERICANA</t>
  </si>
  <si>
    <t>27863330</t>
  </si>
  <si>
    <t>22002819</t>
  </si>
  <si>
    <t>84368681</t>
  </si>
  <si>
    <t>27735015</t>
  </si>
  <si>
    <t>89965487</t>
  </si>
  <si>
    <t>26711187</t>
  </si>
  <si>
    <t>22017570</t>
  </si>
  <si>
    <t>YORLENY GONZALEZ UREÑA</t>
  </si>
  <si>
    <t>70032420</t>
  </si>
  <si>
    <t>83138882</t>
  </si>
  <si>
    <t>125 M NORTE DE LA PULPERIA ELIAM</t>
  </si>
  <si>
    <t>22001442</t>
  </si>
  <si>
    <t>88758981</t>
  </si>
  <si>
    <t>25738065</t>
  </si>
  <si>
    <t>86602065</t>
  </si>
  <si>
    <t>25730301</t>
  </si>
  <si>
    <t>2 KM AL OESTE DE LA ROMANA</t>
  </si>
  <si>
    <t>83024567</t>
  </si>
  <si>
    <t>83527646</t>
  </si>
  <si>
    <t>COSTADO NORTE DEL C, E, N, PARISMINA</t>
  </si>
  <si>
    <t>27989337</t>
  </si>
  <si>
    <t>87761454</t>
  </si>
  <si>
    <t>84753818</t>
  </si>
  <si>
    <t>22001715</t>
  </si>
  <si>
    <t>27566137</t>
  </si>
  <si>
    <t>85864453</t>
  </si>
  <si>
    <t>27971103</t>
  </si>
  <si>
    <t>83178792</t>
  </si>
  <si>
    <t>27561610</t>
  </si>
  <si>
    <t>DE HOTEL COLON CARIBE 2 KM SUR CONTIGUO A FABRICA MANU</t>
  </si>
  <si>
    <t>88426284</t>
  </si>
  <si>
    <t>27590149</t>
  </si>
  <si>
    <t>100 M OESTE, 100 SUR Y 200 OESTE PUENTE RIO B</t>
  </si>
  <si>
    <t>27561494</t>
  </si>
  <si>
    <t>27561028</t>
  </si>
  <si>
    <t>ARGENIS JIMENEZ SANCHO</t>
  </si>
  <si>
    <t>100 M ESTE PULPERIA GENESIS</t>
  </si>
  <si>
    <t>22001658</t>
  </si>
  <si>
    <t>83655030</t>
  </si>
  <si>
    <t>85342715</t>
  </si>
  <si>
    <t>88734569</t>
  </si>
  <si>
    <t>83478507</t>
  </si>
  <si>
    <t>ENTRADA DE PAN BON 3 KM  CARRETERA A SN CARLOS</t>
  </si>
  <si>
    <t>22001770</t>
  </si>
  <si>
    <t>84192756</t>
  </si>
  <si>
    <t>84221223</t>
  </si>
  <si>
    <t>88233426</t>
  </si>
  <si>
    <t>83681054</t>
  </si>
  <si>
    <t>22002017</t>
  </si>
  <si>
    <t>61751309</t>
  </si>
  <si>
    <t>2 KM NORESTE DEL LICEO MARYLAND</t>
  </si>
  <si>
    <t>22002920</t>
  </si>
  <si>
    <t>86648611</t>
  </si>
  <si>
    <t>B°LINDA VISTA/SIQUIRRES, CARRETERA A TURRIALBA</t>
  </si>
  <si>
    <t>22002898</t>
  </si>
  <si>
    <t>87082666</t>
  </si>
  <si>
    <t>16 KM SUR DE SIQUIRRES, CARRETERA A TURRIALBA</t>
  </si>
  <si>
    <t>22002894</t>
  </si>
  <si>
    <t>85664433</t>
  </si>
  <si>
    <t>1,5 KM SUR DEL PUESTO DE POLICIAL, TUBA CREEK</t>
  </si>
  <si>
    <t>27551119</t>
  </si>
  <si>
    <t>22001861</t>
  </si>
  <si>
    <t>87293008</t>
  </si>
  <si>
    <t>27503049</t>
  </si>
  <si>
    <t>JOHNNY ANTONIO MENDEZ URBINA</t>
  </si>
  <si>
    <t>87648964</t>
  </si>
  <si>
    <t>300 M NORESTE DEL PUESTO DE LA FUERZA PUBLICA</t>
  </si>
  <si>
    <t>72968792</t>
  </si>
  <si>
    <t>83593479</t>
  </si>
  <si>
    <t>24702034</t>
  </si>
  <si>
    <t>83362465</t>
  </si>
  <si>
    <t>DEL PUENTE 400 M NORTE</t>
  </si>
  <si>
    <t>88633389</t>
  </si>
  <si>
    <t>70973267</t>
  </si>
  <si>
    <t>22007621</t>
  </si>
  <si>
    <t>24101944</t>
  </si>
  <si>
    <t>88531547</t>
  </si>
  <si>
    <t>89669343</t>
  </si>
  <si>
    <t>24878093</t>
  </si>
  <si>
    <t>40828647</t>
  </si>
  <si>
    <t>83927999</t>
  </si>
  <si>
    <t>24282460</t>
  </si>
  <si>
    <t>SAN JOSE / MORA / PIEDRAS NEGRAS</t>
  </si>
  <si>
    <t>24160005</t>
  </si>
  <si>
    <t>88196062</t>
  </si>
  <si>
    <t>22006859</t>
  </si>
  <si>
    <t>SIERRA</t>
  </si>
  <si>
    <t>26457353</t>
  </si>
  <si>
    <t>89251204</t>
  </si>
  <si>
    <t>88780714</t>
  </si>
  <si>
    <t>24541630</t>
  </si>
  <si>
    <t>24542486</t>
  </si>
  <si>
    <t>300 M ESTE DEL PUENTE LOS NEGRITOS</t>
  </si>
  <si>
    <t>61836623</t>
  </si>
  <si>
    <t>87849788</t>
  </si>
  <si>
    <t>24721314</t>
  </si>
  <si>
    <t>24721508</t>
  </si>
  <si>
    <t>85659657</t>
  </si>
  <si>
    <t>50 M NORTE DEL PUENTE RIO IRIGARAY</t>
  </si>
  <si>
    <t>26911920</t>
  </si>
  <si>
    <t>60501644</t>
  </si>
  <si>
    <t>87931667</t>
  </si>
  <si>
    <t>88179019</t>
  </si>
  <si>
    <t>600 M NORTE DEL TEMPLO CATOLICO DE PEJE</t>
  </si>
  <si>
    <t>83393986</t>
  </si>
  <si>
    <t>83335323</t>
  </si>
  <si>
    <t>85818387</t>
  </si>
  <si>
    <t>85742884</t>
  </si>
  <si>
    <t>88603342</t>
  </si>
  <si>
    <t>89798372</t>
  </si>
  <si>
    <t>85202929</t>
  </si>
  <si>
    <t>89207693</t>
  </si>
  <si>
    <t>24688912</t>
  </si>
  <si>
    <t>26867055</t>
  </si>
  <si>
    <t>24660224</t>
  </si>
  <si>
    <t>5 KM AL NORTE DE SAN JOSE DE UPALA</t>
  </si>
  <si>
    <t>70186916</t>
  </si>
  <si>
    <t>75 M AL SUROESTE DE LA PLAZA DE DEPORTES</t>
  </si>
  <si>
    <t>88310393</t>
  </si>
  <si>
    <t>26820455</t>
  </si>
  <si>
    <t>2,5 KM SUR DEL TEMPLO CATOLICO DE AGUAS ZARCA</t>
  </si>
  <si>
    <t>24744555</t>
  </si>
  <si>
    <t>84722297</t>
  </si>
  <si>
    <t>24748349</t>
  </si>
  <si>
    <t>24747041</t>
  </si>
  <si>
    <t>26750301</t>
  </si>
  <si>
    <t>61345522</t>
  </si>
  <si>
    <t>24734795</t>
  </si>
  <si>
    <t>83089533</t>
  </si>
  <si>
    <t>26544531</t>
  </si>
  <si>
    <t>86532929</t>
  </si>
  <si>
    <t>40824613</t>
  </si>
  <si>
    <t>88458990</t>
  </si>
  <si>
    <t>26529149</t>
  </si>
  <si>
    <t>84705601</t>
  </si>
  <si>
    <t>22001090</t>
  </si>
  <si>
    <t>87574825</t>
  </si>
  <si>
    <t>24680698</t>
  </si>
  <si>
    <t>OSCAR ARBEY SALAZAR ROJAS</t>
  </si>
  <si>
    <t>26538238</t>
  </si>
  <si>
    <t>86489376</t>
  </si>
  <si>
    <t>87238622</t>
  </si>
  <si>
    <t>86176773</t>
  </si>
  <si>
    <t>24691634</t>
  </si>
  <si>
    <t>SEIDY ESPINOZA BRENES</t>
  </si>
  <si>
    <t>89216611</t>
  </si>
  <si>
    <t>26751024</t>
  </si>
  <si>
    <t>SARA MAYELA CANTILLO ALEMAN</t>
  </si>
  <si>
    <t>83495375</t>
  </si>
  <si>
    <t>26538775</t>
  </si>
  <si>
    <t>70651962</t>
  </si>
  <si>
    <t>22006794</t>
  </si>
  <si>
    <t>DE LA IGLESIA CATOLICA 200 M AL SUR</t>
  </si>
  <si>
    <t>26678230</t>
  </si>
  <si>
    <t>24692202</t>
  </si>
  <si>
    <t>83417009</t>
  </si>
  <si>
    <t>FRENTE A LA PLAZA DE DEP, DE TERRON COLORADO</t>
  </si>
  <si>
    <t>24699191</t>
  </si>
  <si>
    <t>24711460</t>
  </si>
  <si>
    <t>83186838</t>
  </si>
  <si>
    <t>22263479</t>
  </si>
  <si>
    <t>22006555</t>
  </si>
  <si>
    <t>85444587</t>
  </si>
  <si>
    <t>27728281</t>
  </si>
  <si>
    <t>CARMEN NAVARRO FALLAS</t>
  </si>
  <si>
    <t>88595433</t>
  </si>
  <si>
    <t>71896196</t>
  </si>
  <si>
    <t>83926555</t>
  </si>
  <si>
    <t>87575724</t>
  </si>
  <si>
    <t>88041327</t>
  </si>
  <si>
    <t>27717397</t>
  </si>
  <si>
    <t>MILEIDY PICADO JIMENEZ</t>
  </si>
  <si>
    <t>5 KM ESTE DEL LICEO ACADEMICO DE MATINA</t>
  </si>
  <si>
    <t>88229618</t>
  </si>
  <si>
    <t>22001903</t>
  </si>
  <si>
    <t>44030259</t>
  </si>
  <si>
    <t>89389627</t>
  </si>
  <si>
    <t>22005835</t>
  </si>
  <si>
    <t>HILDA MARIA ARROYO ZUÑIGA</t>
  </si>
  <si>
    <t>85359914</t>
  </si>
  <si>
    <t>25366795</t>
  </si>
  <si>
    <t>27768224</t>
  </si>
  <si>
    <t>83176090</t>
  </si>
  <si>
    <t>84173258</t>
  </si>
  <si>
    <t>27766129</t>
  </si>
  <si>
    <t>40051079</t>
  </si>
  <si>
    <t>ANGEL JONATHAN TORRES PEREZ</t>
  </si>
  <si>
    <t>41051079</t>
  </si>
  <si>
    <t>100 M NORTE Y 800 M OESTE ESCUELA SANTA CONSTANZA</t>
  </si>
  <si>
    <t>27733374</t>
  </si>
  <si>
    <t>22001725</t>
  </si>
  <si>
    <t>22001220</t>
  </si>
  <si>
    <t>85040477</t>
  </si>
  <si>
    <t>27847322</t>
  </si>
  <si>
    <t>KATTIA ARAYA MONTERO</t>
  </si>
  <si>
    <t>27735242</t>
  </si>
  <si>
    <t>27734087</t>
  </si>
  <si>
    <t>DINIA CLARETH MORALES MORALES</t>
  </si>
  <si>
    <t>01739</t>
  </si>
  <si>
    <t>2073</t>
  </si>
  <si>
    <t>LAS PALMITAS, DEL CENTRO EDUCATIVO 2, 5 KM SUR</t>
  </si>
  <si>
    <t>esc.sanisidro.sarapiqui@mep.go.cr</t>
  </si>
  <si>
    <t>27612902</t>
  </si>
  <si>
    <t>AMPARO MORA JARA</t>
  </si>
  <si>
    <t>87386956</t>
  </si>
  <si>
    <t>44056261</t>
  </si>
  <si>
    <t>85892427</t>
  </si>
  <si>
    <t>26820355</t>
  </si>
  <si>
    <t>87058703</t>
  </si>
  <si>
    <t>71339818</t>
  </si>
  <si>
    <t>24743572</t>
  </si>
  <si>
    <t>SANDRO JARQUIN GATIAN</t>
  </si>
  <si>
    <t>89934438</t>
  </si>
  <si>
    <t>DE PARADA DE BUS 50 ESTE, CONTIGUO AL TEMPLO CATOLICO</t>
  </si>
  <si>
    <t>87728700</t>
  </si>
  <si>
    <t>89244301</t>
  </si>
  <si>
    <t>200 M NORTE DEL TEMPLO CATOLICO</t>
  </si>
  <si>
    <t>24692130</t>
  </si>
  <si>
    <t>24612130</t>
  </si>
  <si>
    <t>24688613</t>
  </si>
  <si>
    <t>200 M OESTE DE LA IGLESIA CATOLICA</t>
  </si>
  <si>
    <t>24688567</t>
  </si>
  <si>
    <t>87056172</t>
  </si>
  <si>
    <t>25367671</t>
  </si>
  <si>
    <t>ACADEMICA DE LA TECNOLOGIA MODERNA</t>
  </si>
  <si>
    <t>200 M OESTE Y 75 M NORTE DEL CEMENTERIO</t>
  </si>
  <si>
    <t>info@atm.ed.cr</t>
  </si>
  <si>
    <t>24333210</t>
  </si>
  <si>
    <t>24333225</t>
  </si>
  <si>
    <t>GUILLERMO CHANTO ARAYA</t>
  </si>
  <si>
    <t>1 KM AL OESTE DEL CRUCE LOS VARGAS SANTA MARGARITA</t>
  </si>
  <si>
    <t>24503291</t>
  </si>
  <si>
    <t>24510319</t>
  </si>
  <si>
    <t>72968230</t>
  </si>
  <si>
    <t>24660520</t>
  </si>
  <si>
    <t>GAUDY MAGALLY ARROYO SEQUEIRA</t>
  </si>
  <si>
    <t>71567640</t>
  </si>
  <si>
    <t>22001762</t>
  </si>
  <si>
    <t>85197054</t>
  </si>
  <si>
    <t>8 KM SUROESTE DE TURRIALBA, CARRETERA AL RECREO</t>
  </si>
  <si>
    <t>25569842</t>
  </si>
  <si>
    <t>27899041</t>
  </si>
  <si>
    <t>40313344</t>
  </si>
  <si>
    <t>27101497</t>
  </si>
  <si>
    <t>44025595</t>
  </si>
  <si>
    <t>88919011</t>
  </si>
  <si>
    <t>88819011</t>
  </si>
  <si>
    <t>8 KM E CARRETERA RIO JIMENEZ, COSTADO N PLAZA</t>
  </si>
  <si>
    <t>86882390</t>
  </si>
  <si>
    <t>88378983</t>
  </si>
  <si>
    <t>3 KM AL NORTE DEL CRUCE DE CARTAGENA</t>
  </si>
  <si>
    <t>22001404</t>
  </si>
  <si>
    <t>84443813</t>
  </si>
  <si>
    <t>72107809</t>
  </si>
  <si>
    <t>83789566</t>
  </si>
  <si>
    <t>200 M AL ESTE DEL TEMPLO CATOLICO</t>
  </si>
  <si>
    <t>24591100 Ext.65712</t>
  </si>
  <si>
    <t>24591100 Ext.65711</t>
  </si>
  <si>
    <t>26639923</t>
  </si>
  <si>
    <t>LOURDES MARIA ARAYA MORERA</t>
  </si>
  <si>
    <t>83150814</t>
  </si>
  <si>
    <t>22297708</t>
  </si>
  <si>
    <t>41051031</t>
  </si>
  <si>
    <t>24718011</t>
  </si>
  <si>
    <t>26512183</t>
  </si>
  <si>
    <t>26511352</t>
  </si>
  <si>
    <t>84600064</t>
  </si>
  <si>
    <t>27719844</t>
  </si>
  <si>
    <t>88241480</t>
  </si>
  <si>
    <t>200 M SUR TEMPLO CATOLICO</t>
  </si>
  <si>
    <t>27371333</t>
  </si>
  <si>
    <t>83426304</t>
  </si>
  <si>
    <t>84618790</t>
  </si>
  <si>
    <t>JONATHAN DUARTE GARRO</t>
  </si>
  <si>
    <t>85003255</t>
  </si>
  <si>
    <t>100 M NORTE DE ABASTECEDOR MIRAVALLES</t>
  </si>
  <si>
    <t>88648010</t>
  </si>
  <si>
    <t>88223620</t>
  </si>
  <si>
    <t>150 M ESTE DE LA IGLESIA CUADRANGULAR</t>
  </si>
  <si>
    <t>27831054</t>
  </si>
  <si>
    <t>87780704</t>
  </si>
  <si>
    <t>22001241</t>
  </si>
  <si>
    <t>84473897</t>
  </si>
  <si>
    <t>27776113</t>
  </si>
  <si>
    <t>83253298</t>
  </si>
  <si>
    <t>500 M ESTE DE LA PLANTA DE ACEITE PALO SECO</t>
  </si>
  <si>
    <t>86280015</t>
  </si>
  <si>
    <t>27797060</t>
  </si>
  <si>
    <t>MILEYDI ARAYA LOPEZ</t>
  </si>
  <si>
    <t>27799985</t>
  </si>
  <si>
    <t>83132084</t>
  </si>
  <si>
    <t>25 M SURESTE DEL EBAIS</t>
  </si>
  <si>
    <t>24289686</t>
  </si>
  <si>
    <t>60015210</t>
  </si>
  <si>
    <t>27801084</t>
  </si>
  <si>
    <t>27800732</t>
  </si>
  <si>
    <t>52340530</t>
  </si>
  <si>
    <t>27766484</t>
  </si>
  <si>
    <t>22001158</t>
  </si>
  <si>
    <t>27766593</t>
  </si>
  <si>
    <t>27322143</t>
  </si>
  <si>
    <t>ILEANA MOLINA SIBAJA</t>
  </si>
  <si>
    <t>22001296</t>
  </si>
  <si>
    <t>25463132</t>
  </si>
  <si>
    <t>KM 60 CARRETERA INTERAMERICANA M SUR CONTIGUO AL TEMPLO</t>
  </si>
  <si>
    <t>22016892</t>
  </si>
  <si>
    <t>86506809</t>
  </si>
  <si>
    <t>83985996</t>
  </si>
  <si>
    <t>25712008</t>
  </si>
  <si>
    <t>25412008</t>
  </si>
  <si>
    <t>85550535</t>
  </si>
  <si>
    <t>83471687</t>
  </si>
  <si>
    <t>86682153</t>
  </si>
  <si>
    <t>27110196</t>
  </si>
  <si>
    <t>88109669</t>
  </si>
  <si>
    <t>MAIKOL CAMPOS JAEN</t>
  </si>
  <si>
    <t>8 KM AL SUR DE UPALA CENTRO</t>
  </si>
  <si>
    <t>24708333</t>
  </si>
  <si>
    <t>KATHIA SEGURA MORA</t>
  </si>
  <si>
    <t>86858600</t>
  </si>
  <si>
    <t>27634222</t>
  </si>
  <si>
    <t>83203120</t>
  </si>
  <si>
    <t>25140120</t>
  </si>
  <si>
    <t>26777025</t>
  </si>
  <si>
    <t>85913330</t>
  </si>
  <si>
    <t>24780607</t>
  </si>
  <si>
    <t>87052960</t>
  </si>
  <si>
    <t>22652869</t>
  </si>
  <si>
    <t>22650218</t>
  </si>
  <si>
    <t>70707029</t>
  </si>
  <si>
    <t>27634438</t>
  </si>
  <si>
    <t>89983835</t>
  </si>
  <si>
    <t>22006045</t>
  </si>
  <si>
    <t>88194879</t>
  </si>
  <si>
    <t>24830314</t>
  </si>
  <si>
    <t>ESTEBAN ALVAREZ VARGAS</t>
  </si>
  <si>
    <t>83386017</t>
  </si>
  <si>
    <t>FRENTE A PLAZA CRONOS, CARRETERA VIEJA 3 RIOS</t>
  </si>
  <si>
    <t>22711617</t>
  </si>
  <si>
    <t>88407774</t>
  </si>
  <si>
    <t>24470927</t>
  </si>
  <si>
    <t>24474500</t>
  </si>
  <si>
    <t>BRASIL DE MORA 50 M SUROESTE DE LA CERVECERIA ARTESANAL LA PLANTA</t>
  </si>
  <si>
    <t>22494443</t>
  </si>
  <si>
    <t>88935337</t>
  </si>
  <si>
    <t>22893940</t>
  </si>
  <si>
    <t>DIAGONAL CANCHA DE FUTBOL ACO YAPA</t>
  </si>
  <si>
    <t>esc.acoyapa@mep.go.cr</t>
  </si>
  <si>
    <t>22006323</t>
  </si>
  <si>
    <t>88208566</t>
  </si>
  <si>
    <t>DEILIN ESQUIVEL RODRIGUEZ</t>
  </si>
  <si>
    <t>2 KM NORTE DE LA IGLESIA DE SAN JOSE DE LA MONTAÑA</t>
  </si>
  <si>
    <t>22661068</t>
  </si>
  <si>
    <t>FINCA 2-4 PALMAR, DETRAS DE LA PLAZA DE FUTBOL</t>
  </si>
  <si>
    <t>22000182</t>
  </si>
  <si>
    <t>85534281</t>
  </si>
  <si>
    <t>60338004</t>
  </si>
  <si>
    <t>24701171</t>
  </si>
  <si>
    <t>72316819</t>
  </si>
  <si>
    <t>72895798</t>
  </si>
  <si>
    <t>26508033</t>
  </si>
  <si>
    <t>89971650</t>
  </si>
  <si>
    <t>72968426</t>
  </si>
  <si>
    <t>86582101</t>
  </si>
  <si>
    <t>22006150</t>
  </si>
  <si>
    <t>86123229</t>
  </si>
  <si>
    <t>22009122</t>
  </si>
  <si>
    <t>86131215</t>
  </si>
  <si>
    <t>22030875</t>
  </si>
  <si>
    <t>84644048</t>
  </si>
  <si>
    <t>DE LA IGLESIA SAN RAFAEL 3 KM IZQUIERDA EN CALLE PRINCIPAL</t>
  </si>
  <si>
    <t>22922361</t>
  </si>
  <si>
    <t>500 M ESTE DEL EBAIS EL PROGRESO</t>
  </si>
  <si>
    <t>87087454</t>
  </si>
  <si>
    <t>44056279</t>
  </si>
  <si>
    <t>84817733</t>
  </si>
  <si>
    <t>72962554</t>
  </si>
  <si>
    <t>ROXANA DEL CARMEN LEON ALVARADO</t>
  </si>
  <si>
    <t>85098822</t>
  </si>
  <si>
    <t>24700067</t>
  </si>
  <si>
    <t>41051089</t>
  </si>
  <si>
    <t>88312841</t>
  </si>
  <si>
    <t>27610402</t>
  </si>
  <si>
    <t>24021397</t>
  </si>
  <si>
    <t>83122236</t>
  </si>
  <si>
    <t>300 M ESTE DEL TEMPLO CATOLICO</t>
  </si>
  <si>
    <t>JEANNETH CESPEDES ROJAS</t>
  </si>
  <si>
    <t>88390356</t>
  </si>
  <si>
    <t>3 KM ESTE DE RIO CELESTE</t>
  </si>
  <si>
    <t>41051199</t>
  </si>
  <si>
    <t>88375053</t>
  </si>
  <si>
    <t>4 KM DE LA INTERAMERICANA SUR SANTA ROSA</t>
  </si>
  <si>
    <t>85163158</t>
  </si>
  <si>
    <t>PRIMERA ENTRADA PRINCIPAL CIUDADELA 11 ABRIL</t>
  </si>
  <si>
    <t>27869107</t>
  </si>
  <si>
    <t>61565383</t>
  </si>
  <si>
    <t>22001793</t>
  </si>
  <si>
    <t>89717452</t>
  </si>
  <si>
    <t>83139989</t>
  </si>
  <si>
    <t>27768246</t>
  </si>
  <si>
    <t>83324088</t>
  </si>
  <si>
    <t>86418400</t>
  </si>
  <si>
    <t>22001166</t>
  </si>
  <si>
    <t>22001169</t>
  </si>
  <si>
    <t>MARCELA LEON EDUARTE</t>
  </si>
  <si>
    <t>87831502</t>
  </si>
  <si>
    <t>22001290</t>
  </si>
  <si>
    <t>VIRGINIA MARIA QUIEL RAMIREZ</t>
  </si>
  <si>
    <t>22005350</t>
  </si>
  <si>
    <t>22005179</t>
  </si>
  <si>
    <t>88374876</t>
  </si>
  <si>
    <t>RODOLFO AQUILES VALVERDE OTOYA</t>
  </si>
  <si>
    <t>500 M SUR DEL EBAIS DE LA CASONA</t>
  </si>
  <si>
    <t>27847020</t>
  </si>
  <si>
    <t>89468203</t>
  </si>
  <si>
    <t>87794171</t>
  </si>
  <si>
    <t>800 M OESTE DE FABRICA CONCENTRADOS</t>
  </si>
  <si>
    <t>27734518</t>
  </si>
  <si>
    <t>87229723</t>
  </si>
  <si>
    <t>150 M DE LA IGLESIA LA LUZ DEL MUNDO</t>
  </si>
  <si>
    <t>27735085</t>
  </si>
  <si>
    <t>89816285</t>
  </si>
  <si>
    <t>DE LA ESCUELA ESTADO DE ISRAEL 150 OESTE-FRENTE A MCDONALD'S SOBRE CALLE PRINCIPAL</t>
  </si>
  <si>
    <t>22296800</t>
  </si>
  <si>
    <t>41051110</t>
  </si>
  <si>
    <t>89427715</t>
  </si>
  <si>
    <t>22005412</t>
  </si>
  <si>
    <t>89955884</t>
  </si>
  <si>
    <t>44056356</t>
  </si>
  <si>
    <t>89211733</t>
  </si>
  <si>
    <t>44056367</t>
  </si>
  <si>
    <t>24700002</t>
  </si>
  <si>
    <t>86137003</t>
  </si>
  <si>
    <t>DEL SALON COMUNAL 100 E, 25 NORTE Y 100 ESTE</t>
  </si>
  <si>
    <t>86410571</t>
  </si>
  <si>
    <t>26771107</t>
  </si>
  <si>
    <t>26797733</t>
  </si>
  <si>
    <t>87057177</t>
  </si>
  <si>
    <t>72479422</t>
  </si>
  <si>
    <t>86639997</t>
  </si>
  <si>
    <t>47045404</t>
  </si>
  <si>
    <t>88135040</t>
  </si>
  <si>
    <t>89976440</t>
  </si>
  <si>
    <t>25366348</t>
  </si>
  <si>
    <t>25308012</t>
  </si>
  <si>
    <t>88134418</t>
  </si>
  <si>
    <t>2 KM NORTE Y 1 KM ESTE DE CARIARI POCOCI</t>
  </si>
  <si>
    <t>44092739</t>
  </si>
  <si>
    <t>88464815</t>
  </si>
  <si>
    <t>25367697</t>
  </si>
  <si>
    <t>27678579</t>
  </si>
  <si>
    <t>89669109</t>
  </si>
  <si>
    <t>25367909</t>
  </si>
  <si>
    <t>JHAYR MORA ROJAS</t>
  </si>
  <si>
    <t>60844318</t>
  </si>
  <si>
    <t>25 M ESTE DEL SUPER SAN JOSE</t>
  </si>
  <si>
    <t>25367746</t>
  </si>
  <si>
    <t>88929543</t>
  </si>
  <si>
    <t>25520156</t>
  </si>
  <si>
    <t>25510156</t>
  </si>
  <si>
    <t>87876010</t>
  </si>
  <si>
    <t>25771021</t>
  </si>
  <si>
    <t>KATTIA GRACIELA MORALES ARIAS</t>
  </si>
  <si>
    <t>VARABLANCA</t>
  </si>
  <si>
    <t>24821207</t>
  </si>
  <si>
    <t>24822648</t>
  </si>
  <si>
    <t>27642950</t>
  </si>
  <si>
    <t>44057906</t>
  </si>
  <si>
    <t>88480273</t>
  </si>
  <si>
    <t>12 KM N DEL COMANDO PUERTO VIEJO</t>
  </si>
  <si>
    <t>44056294</t>
  </si>
  <si>
    <t>83853288</t>
  </si>
  <si>
    <t>44056185</t>
  </si>
  <si>
    <t>71944652</t>
  </si>
  <si>
    <t>70120148</t>
  </si>
  <si>
    <t>27645236</t>
  </si>
  <si>
    <t>24545232</t>
  </si>
  <si>
    <t>85577759</t>
  </si>
  <si>
    <t>24631045</t>
  </si>
  <si>
    <t>87877787</t>
  </si>
  <si>
    <t>24532100</t>
  </si>
  <si>
    <t>85383131</t>
  </si>
  <si>
    <t>100 OESTE DE LA ESQUINA S, O DE LA PLAZA</t>
  </si>
  <si>
    <t>25750151</t>
  </si>
  <si>
    <t>25331258</t>
  </si>
  <si>
    <t>83076381</t>
  </si>
  <si>
    <t>83109422</t>
  </si>
  <si>
    <t>1 KM ESTE DE LA ENTRADA DE LA ALEGRIA</t>
  </si>
  <si>
    <t>25402944</t>
  </si>
  <si>
    <t>83121480</t>
  </si>
  <si>
    <t>22781018</t>
  </si>
  <si>
    <t>22795489</t>
  </si>
  <si>
    <t>1 KM ESTE 200 M SUR DE WALTMART CURRIDABAT</t>
  </si>
  <si>
    <t>22789300</t>
  </si>
  <si>
    <t>25481951</t>
  </si>
  <si>
    <t>PRISCILLA BOGATIN VILLALOBOS</t>
  </si>
  <si>
    <t>25311463</t>
  </si>
  <si>
    <t>22367907</t>
  </si>
  <si>
    <t>86101347</t>
  </si>
  <si>
    <t>25313547</t>
  </si>
  <si>
    <t>KAREN SALVATIERRA SANCHEZ</t>
  </si>
  <si>
    <t>86901856</t>
  </si>
  <si>
    <t>25312098</t>
  </si>
  <si>
    <t>100 M NORTE DEL TEMPLO CATOLICO</t>
  </si>
  <si>
    <t>25590604</t>
  </si>
  <si>
    <t>70122675</t>
  </si>
  <si>
    <t>25569182 Ext.105</t>
  </si>
  <si>
    <t>85393600</t>
  </si>
  <si>
    <t>89463166</t>
  </si>
  <si>
    <t>25590061</t>
  </si>
  <si>
    <t>25590039</t>
  </si>
  <si>
    <t>89236048</t>
  </si>
  <si>
    <t>400 M NORTE DE LA PLAZA SANCHEZ</t>
  </si>
  <si>
    <t>26803366</t>
  </si>
  <si>
    <t>88535485</t>
  </si>
  <si>
    <t>26536479</t>
  </si>
  <si>
    <t>50 M NORTE ESQUINA NOROESTE DE LA PLAZA</t>
  </si>
  <si>
    <t>26545075</t>
  </si>
  <si>
    <t>26544075</t>
  </si>
  <si>
    <t>83099318</t>
  </si>
  <si>
    <t>25 M NORTE DEL SALON COMUNAL</t>
  </si>
  <si>
    <t>85365849</t>
  </si>
  <si>
    <t>26687024</t>
  </si>
  <si>
    <t>89886787</t>
  </si>
  <si>
    <t>22007521</t>
  </si>
  <si>
    <t>25400962</t>
  </si>
  <si>
    <t>27382001</t>
  </si>
  <si>
    <t>85831948</t>
  </si>
  <si>
    <t>27311994</t>
  </si>
  <si>
    <t>60050694</t>
  </si>
  <si>
    <t>SUSAN SUAREZ GARCIA</t>
  </si>
  <si>
    <t>86934803</t>
  </si>
  <si>
    <t>27725938</t>
  </si>
  <si>
    <t>87457717</t>
  </si>
  <si>
    <t>2,5 KM AL SUROESTE DEL RESTAURANTE HAWAI</t>
  </si>
  <si>
    <t>87830215</t>
  </si>
  <si>
    <t>88036321</t>
  </si>
  <si>
    <t>27311405</t>
  </si>
  <si>
    <t>83518685</t>
  </si>
  <si>
    <t>89986404</t>
  </si>
  <si>
    <t>200 M ESTE PLAZA DE DEPORTES</t>
  </si>
  <si>
    <t>71216879</t>
  </si>
  <si>
    <t>83212472</t>
  </si>
  <si>
    <t>25444752</t>
  </si>
  <si>
    <t>86078575</t>
  </si>
  <si>
    <t>YAHAIRA VALVERDE GARRO</t>
  </si>
  <si>
    <t>84346420</t>
  </si>
  <si>
    <t>300 M AL SUR DEL LICEO DE SABANILLAS</t>
  </si>
  <si>
    <t>61621288</t>
  </si>
  <si>
    <t>JESSICA GAMBOA UREÑA</t>
  </si>
  <si>
    <t>CONTIGUO A LA CENTRAL TELEFONICA DE LA COMUNIDAD</t>
  </si>
  <si>
    <t>27360324</t>
  </si>
  <si>
    <t>44039973</t>
  </si>
  <si>
    <t>71219432</t>
  </si>
  <si>
    <t>83475830</t>
  </si>
  <si>
    <t>44062498</t>
  </si>
  <si>
    <t>88037319</t>
  </si>
  <si>
    <t>85764226</t>
  </si>
  <si>
    <t>MONICA NOELY FERNANDEZ GONZALEZ</t>
  </si>
  <si>
    <t>26391122</t>
  </si>
  <si>
    <t>84321146</t>
  </si>
  <si>
    <t>26393028</t>
  </si>
  <si>
    <t>26830380</t>
  </si>
  <si>
    <t>22007694</t>
  </si>
  <si>
    <t>88801425</t>
  </si>
  <si>
    <t>26367393</t>
  </si>
  <si>
    <t>250 M NORTE DE SUPER EL NARANJO</t>
  </si>
  <si>
    <t>24381611</t>
  </si>
  <si>
    <t>24382450</t>
  </si>
  <si>
    <t>22002918</t>
  </si>
  <si>
    <t>FABIOLA ROJAS HERNANDEZ</t>
  </si>
  <si>
    <t>85672018</t>
  </si>
  <si>
    <t>AUDY SALAZAR FERNANADEZ</t>
  </si>
  <si>
    <t>88597947</t>
  </si>
  <si>
    <t>DEL SALON COMUNAL 300 M SUROESTE, OJO DE AGUA</t>
  </si>
  <si>
    <t>27952241</t>
  </si>
  <si>
    <t>89441905</t>
  </si>
  <si>
    <t>27500830</t>
  </si>
  <si>
    <t>27566065</t>
  </si>
  <si>
    <t>22001703</t>
  </si>
  <si>
    <t>27591422</t>
  </si>
  <si>
    <t>88226442</t>
  </si>
  <si>
    <t>71047519</t>
  </si>
  <si>
    <t>88573185</t>
  </si>
  <si>
    <t>22001662</t>
  </si>
  <si>
    <t>88100467</t>
  </si>
  <si>
    <t>83314275</t>
  </si>
  <si>
    <t>27658228</t>
  </si>
  <si>
    <t>22001775</t>
  </si>
  <si>
    <t>YARLIN PORRAS CALDERON</t>
  </si>
  <si>
    <t>84405193</t>
  </si>
  <si>
    <t>22002925</t>
  </si>
  <si>
    <t>27686696</t>
  </si>
  <si>
    <t>83487208</t>
  </si>
  <si>
    <t>800 M OESTE DEL TALLER TRACASA, SIQUIRRES</t>
  </si>
  <si>
    <t>22002892</t>
  </si>
  <si>
    <t>27651693</t>
  </si>
  <si>
    <t>27651531</t>
  </si>
  <si>
    <t>86966008</t>
  </si>
  <si>
    <t>63820819</t>
  </si>
  <si>
    <t>ADRIANA MENDOZA RODRIGUEZ</t>
  </si>
  <si>
    <t>60576838</t>
  </si>
  <si>
    <t>27371086</t>
  </si>
  <si>
    <t>88618764</t>
  </si>
  <si>
    <t>27360315</t>
  </si>
  <si>
    <t>89345096</t>
  </si>
  <si>
    <t>24655553</t>
  </si>
  <si>
    <t>87065583</t>
  </si>
  <si>
    <t>27610928</t>
  </si>
  <si>
    <t>87332926</t>
  </si>
  <si>
    <t>800 M N DE ESCUELA EULOGIA RUIZ</t>
  </si>
  <si>
    <t>24948382</t>
  </si>
  <si>
    <t>CENTRO SAN GERARDO RIO CUARTO</t>
  </si>
  <si>
    <t>27611622</t>
  </si>
  <si>
    <t>27610515</t>
  </si>
  <si>
    <t>22005011</t>
  </si>
  <si>
    <t>83108537</t>
  </si>
  <si>
    <t>25441140</t>
  </si>
  <si>
    <t>LUZ ZENEIDA ARAYA MORALES</t>
  </si>
  <si>
    <t>22005324</t>
  </si>
  <si>
    <t>64372621</t>
  </si>
  <si>
    <t>24748083</t>
  </si>
  <si>
    <t>72973953</t>
  </si>
  <si>
    <t>70891187</t>
  </si>
  <si>
    <t>86148999</t>
  </si>
  <si>
    <t>86706861</t>
  </si>
  <si>
    <t>87080612</t>
  </si>
  <si>
    <t>24804525</t>
  </si>
  <si>
    <t>83185451</t>
  </si>
  <si>
    <t>22001643</t>
  </si>
  <si>
    <t>84616731</t>
  </si>
  <si>
    <t>63592565</t>
  </si>
  <si>
    <t>3 KM SUROESTE DEL EBAIS DE KATSI</t>
  </si>
  <si>
    <t>84587993</t>
  </si>
  <si>
    <t>83408932</t>
  </si>
  <si>
    <t>3 KM AL SUR DE LA ENTRADA DE SAN MIGUEL</t>
  </si>
  <si>
    <t>86036795</t>
  </si>
  <si>
    <t>27185547</t>
  </si>
  <si>
    <t>15 MILLAS DE CARRANDI, CONTIGUO A PLAZA FUTBOL</t>
  </si>
  <si>
    <t>22001628</t>
  </si>
  <si>
    <t>1,5 KM AL SUR DEL ARCO INGENIO EL PALMAR</t>
  </si>
  <si>
    <t>26393646</t>
  </si>
  <si>
    <t>88258086</t>
  </si>
  <si>
    <t>26830205</t>
  </si>
  <si>
    <t>89527497</t>
  </si>
  <si>
    <t>KAREN PATRICIA ARROYO MIRANDA</t>
  </si>
  <si>
    <t>25444623</t>
  </si>
  <si>
    <t>87400852</t>
  </si>
  <si>
    <t>26658598</t>
  </si>
  <si>
    <t>FRENTE A CENTRO SALESIANO SANTO DOMINGO SAVIO</t>
  </si>
  <si>
    <t>25514808</t>
  </si>
  <si>
    <t>25736493</t>
  </si>
  <si>
    <t>25914250</t>
  </si>
  <si>
    <t>71216869</t>
  </si>
  <si>
    <t>4 KM ESTE DE ESCUELA SAN PABLO</t>
  </si>
  <si>
    <t>27370313</t>
  </si>
  <si>
    <t>89197776</t>
  </si>
  <si>
    <t>100 M AL OESTE DE LA IGLESIA CATOLICA</t>
  </si>
  <si>
    <t>27431095</t>
  </si>
  <si>
    <t>26780233</t>
  </si>
  <si>
    <t>88236366</t>
  </si>
  <si>
    <t>FRENTE A LA PLAZA DE FUTBOL DE COLONIA ZELEDON</t>
  </si>
  <si>
    <t>27675427</t>
  </si>
  <si>
    <t>24692638</t>
  </si>
  <si>
    <t>24680276</t>
  </si>
  <si>
    <t>50 M AL ESTE DEL CUADRANTE</t>
  </si>
  <si>
    <t>esc.laslomas.guapiles@mep.go.cr</t>
  </si>
  <si>
    <t>44094895</t>
  </si>
  <si>
    <t>83371459</t>
  </si>
  <si>
    <t>300 M SUR DE ENTRADA PRINCIPAL A POCORA</t>
  </si>
  <si>
    <t>27601061</t>
  </si>
  <si>
    <t>60463637</t>
  </si>
  <si>
    <t>DEL PUENTE PEATONAL EL DESTIERRO 50 S Y 25 O</t>
  </si>
  <si>
    <t>27600025</t>
  </si>
  <si>
    <t>27600096</t>
  </si>
  <si>
    <t>89354253</t>
  </si>
  <si>
    <t>TOURNON, LA RITA, POCOCI-LIMON</t>
  </si>
  <si>
    <t>44092786</t>
  </si>
  <si>
    <t>87862458</t>
  </si>
  <si>
    <t>27184715</t>
  </si>
  <si>
    <t>83449782</t>
  </si>
  <si>
    <t>BELEN DE NOSARITA</t>
  </si>
  <si>
    <t>26851474</t>
  </si>
  <si>
    <t>89086005</t>
  </si>
  <si>
    <t>89959609</t>
  </si>
  <si>
    <t>COSTADO NORTE IGLESIA CATOLICA FRENTE PLAZA DEPORTES</t>
  </si>
  <si>
    <t>47002424</t>
  </si>
  <si>
    <t>150 M NORTE DE LA IGLESIA CATOLICA</t>
  </si>
  <si>
    <t>26568133</t>
  </si>
  <si>
    <t>ALICE CANALES SOLANO</t>
  </si>
  <si>
    <t>61241646</t>
  </si>
  <si>
    <t>26854741</t>
  </si>
  <si>
    <t>1 KM OESTE DEL ANTIGUO SERVICENTRO AGUA BUENA</t>
  </si>
  <si>
    <t>27340336</t>
  </si>
  <si>
    <t>86346982</t>
  </si>
  <si>
    <t>2,5 KM SUR DE AGUA BUENA CAMINO A CIUDAD NEILY</t>
  </si>
  <si>
    <t>89497953</t>
  </si>
  <si>
    <t>22001459</t>
  </si>
  <si>
    <t>22005236</t>
  </si>
  <si>
    <t>88225159</t>
  </si>
  <si>
    <t>25 M SURESTE PLAZA DE FUTBOL</t>
  </si>
  <si>
    <t>47049615</t>
  </si>
  <si>
    <t>83194539</t>
  </si>
  <si>
    <t>500 N, Y 100 O, SOBRE EL PUENTE SOBRE EL RIO HE</t>
  </si>
  <si>
    <t>89620109</t>
  </si>
  <si>
    <t>SEIDY MEDINA SOLANO</t>
  </si>
  <si>
    <t>86151485</t>
  </si>
  <si>
    <t>800 M DE ENTRADA CERRO ALEGRE, PEÑAS BLANCAS</t>
  </si>
  <si>
    <t>24790154</t>
  </si>
  <si>
    <t>24790158</t>
  </si>
  <si>
    <t>60832466</t>
  </si>
  <si>
    <t>44092771</t>
  </si>
  <si>
    <t>63641434</t>
  </si>
  <si>
    <t>83200586</t>
  </si>
  <si>
    <t>250 E DEL LICEO ROBERTO BRENES MESEN</t>
  </si>
  <si>
    <t>22524118</t>
  </si>
  <si>
    <t>88241506</t>
  </si>
  <si>
    <t>22006626</t>
  </si>
  <si>
    <t>87318442</t>
  </si>
  <si>
    <t>CALLE AL BOSQUE</t>
  </si>
  <si>
    <t>21011846</t>
  </si>
  <si>
    <t>85893217</t>
  </si>
  <si>
    <t>88084552</t>
  </si>
  <si>
    <t>CASCADAS #4, 100 M SUR ABASTECEDOR COTO BRUS</t>
  </si>
  <si>
    <t>27104553</t>
  </si>
  <si>
    <t>89468939</t>
  </si>
  <si>
    <t>44092779</t>
  </si>
  <si>
    <t>84690191</t>
  </si>
  <si>
    <t>100 M NORTE Y 250 M AL ESTE DEL BAR LOS PINOS</t>
  </si>
  <si>
    <t>44092780</t>
  </si>
  <si>
    <t>85947308</t>
  </si>
  <si>
    <t>44092768</t>
  </si>
  <si>
    <t>SANDRA CUBILLO ÀVILA</t>
  </si>
  <si>
    <t>RICHARTH ÀVILA HERNÀNDEZ</t>
  </si>
  <si>
    <t>1 KM OESTE DEL LICEO AMBIENTALISTA</t>
  </si>
  <si>
    <t>44092740</t>
  </si>
  <si>
    <t>87025998</t>
  </si>
  <si>
    <t>60575065</t>
  </si>
  <si>
    <t>44092715</t>
  </si>
  <si>
    <t>86474605</t>
  </si>
  <si>
    <t>44092716</t>
  </si>
  <si>
    <t>60229944</t>
  </si>
  <si>
    <t>26867655</t>
  </si>
  <si>
    <t>88417272</t>
  </si>
  <si>
    <t>26853327</t>
  </si>
  <si>
    <t>87813239</t>
  </si>
  <si>
    <t>26854457</t>
  </si>
  <si>
    <t>26867979</t>
  </si>
  <si>
    <t>87882497</t>
  </si>
  <si>
    <t>26981212</t>
  </si>
  <si>
    <t>26891346</t>
  </si>
  <si>
    <t>89266349</t>
  </si>
  <si>
    <t>26891094</t>
  </si>
  <si>
    <t>26560455</t>
  </si>
  <si>
    <t>89168156</t>
  </si>
  <si>
    <t>26731246</t>
  </si>
  <si>
    <t>62965923</t>
  </si>
  <si>
    <t>22007613</t>
  </si>
  <si>
    <t>26771079</t>
  </si>
  <si>
    <t>86169428</t>
  </si>
  <si>
    <t>88272870</t>
  </si>
  <si>
    <t>MARCOS MACOTELO DAVILA</t>
  </si>
  <si>
    <t>22006709</t>
  </si>
  <si>
    <t>87076230</t>
  </si>
  <si>
    <t>EL JOBO, LA CRUZ FRENTE PLAZA DEPORTES</t>
  </si>
  <si>
    <t>26761025</t>
  </si>
  <si>
    <t>84297661</t>
  </si>
  <si>
    <t>DEL MIRADOR LA CRUZ GUANACASTE 10 KM AL OESTE ADYACENTE EBAIS TEMPATAL</t>
  </si>
  <si>
    <t>60859336</t>
  </si>
  <si>
    <t>22001265</t>
  </si>
  <si>
    <t>22130149</t>
  </si>
  <si>
    <t>20001265</t>
  </si>
  <si>
    <t>200 OESTE DEL EBAIS</t>
  </si>
  <si>
    <t>27864254</t>
  </si>
  <si>
    <t>27864310</t>
  </si>
  <si>
    <t>89887488</t>
  </si>
  <si>
    <t>27864424</t>
  </si>
  <si>
    <t>87980740</t>
  </si>
  <si>
    <t>22002890</t>
  </si>
  <si>
    <t>89208238</t>
  </si>
  <si>
    <t>27755155</t>
  </si>
  <si>
    <t>85668279</t>
  </si>
  <si>
    <t>100 M AL ESTE DE CABINAS TITIGUANA</t>
  </si>
  <si>
    <t>25612105</t>
  </si>
  <si>
    <t>89370932</t>
  </si>
  <si>
    <t>02034</t>
  </si>
  <si>
    <t>2943</t>
  </si>
  <si>
    <t>SIETE COLINAS</t>
  </si>
  <si>
    <t>esc.sietecolinas@mep.go.cr</t>
  </si>
  <si>
    <t>22001257</t>
  </si>
  <si>
    <t>MONICA VANESSA QUESADA MORA</t>
  </si>
  <si>
    <t>87865916</t>
  </si>
  <si>
    <t>88982490</t>
  </si>
  <si>
    <t>85031940</t>
  </si>
  <si>
    <t>27836968</t>
  </si>
  <si>
    <t>27836869</t>
  </si>
  <si>
    <t>27766130</t>
  </si>
  <si>
    <t>87484469</t>
  </si>
  <si>
    <t>27811023</t>
  </si>
  <si>
    <t>86288777</t>
  </si>
  <si>
    <t>27833308</t>
  </si>
  <si>
    <t>61782700</t>
  </si>
  <si>
    <t>27831383</t>
  </si>
  <si>
    <t>EFRAIN DIAZ MATARRITA</t>
  </si>
  <si>
    <t>27832833</t>
  </si>
  <si>
    <t>22924451</t>
  </si>
  <si>
    <t>22946217</t>
  </si>
  <si>
    <t>89821727</t>
  </si>
  <si>
    <t>500 M SUR DE LA ESCUELA DE RIVAS</t>
  </si>
  <si>
    <t>27382249</t>
  </si>
  <si>
    <t>150 M ESTE DE LA PLAZA DE DEPORTES</t>
  </si>
  <si>
    <t>60039705</t>
  </si>
  <si>
    <t>88221105</t>
  </si>
  <si>
    <t>22005348</t>
  </si>
  <si>
    <t>83195160</t>
  </si>
  <si>
    <t>MARIA DE LOS ANGELES ESTRADA CHAVES</t>
  </si>
  <si>
    <t>27301851</t>
  </si>
  <si>
    <t>84302666</t>
  </si>
  <si>
    <t>83082857</t>
  </si>
  <si>
    <t>100 M ESTE DE LA PULPERIA</t>
  </si>
  <si>
    <t>22064554</t>
  </si>
  <si>
    <t>87629235</t>
  </si>
  <si>
    <t>83112231</t>
  </si>
  <si>
    <t>27302434</t>
  </si>
  <si>
    <t>88549815</t>
  </si>
  <si>
    <t>87093141</t>
  </si>
  <si>
    <t>50 M NORTE DE LA PLAZA DE FUTBOL SAN CARLOS</t>
  </si>
  <si>
    <t>27302903</t>
  </si>
  <si>
    <t>27304516</t>
  </si>
  <si>
    <t>64593405</t>
  </si>
  <si>
    <t>22065014</t>
  </si>
  <si>
    <t>21015883</t>
  </si>
  <si>
    <t>21015483</t>
  </si>
  <si>
    <t>RANDAL RIOS BEITA</t>
  </si>
  <si>
    <t>63327475</t>
  </si>
  <si>
    <t>22005383</t>
  </si>
  <si>
    <t>88831573</t>
  </si>
  <si>
    <t>83037499</t>
  </si>
  <si>
    <t>27311911</t>
  </si>
  <si>
    <t>71219454</t>
  </si>
  <si>
    <t>70353491</t>
  </si>
  <si>
    <t>85748083</t>
  </si>
  <si>
    <t>22006774</t>
  </si>
  <si>
    <t>84928088</t>
  </si>
  <si>
    <t>PAULA SEQUEIRA RIOS</t>
  </si>
  <si>
    <t>3 KM AL ESTE DEL C, T, P, DE BUENOS AIRES</t>
  </si>
  <si>
    <t>85087629</t>
  </si>
  <si>
    <t>85988401</t>
  </si>
  <si>
    <t>27301965</t>
  </si>
  <si>
    <t>89111515</t>
  </si>
  <si>
    <t>9 KM OESTE DEL CENTRO DE BUENOS AIRES</t>
  </si>
  <si>
    <t>88058960</t>
  </si>
  <si>
    <t>89523983</t>
  </si>
  <si>
    <t>89988299</t>
  </si>
  <si>
    <t>22001095</t>
  </si>
  <si>
    <t>85653156</t>
  </si>
  <si>
    <t>BARRIO LA FLORIDA, EL BRUJO DE B, AIRES</t>
  </si>
  <si>
    <t>27302673</t>
  </si>
  <si>
    <t>esc.talolinguita@mep.go.cr</t>
  </si>
  <si>
    <t>26811436</t>
  </si>
  <si>
    <t>71041810</t>
  </si>
  <si>
    <t>5 KM ESTE DE PUERTO VIEJO, CAMINO A LAS BANANERAS</t>
  </si>
  <si>
    <t>27667182</t>
  </si>
  <si>
    <t>87231035</t>
  </si>
  <si>
    <t>100 M OESTE DEL SALON COMUNAL HATILLO</t>
  </si>
  <si>
    <t>22150047</t>
  </si>
  <si>
    <t>85734682</t>
  </si>
  <si>
    <t>26886208</t>
  </si>
  <si>
    <t>83797822</t>
  </si>
  <si>
    <t>1,5 KM NORTE DEL CTP DE CARRILLO</t>
  </si>
  <si>
    <t>26886050</t>
  </si>
  <si>
    <t>86407456</t>
  </si>
  <si>
    <t>26880952</t>
  </si>
  <si>
    <t>24041122</t>
  </si>
  <si>
    <t>72921123</t>
  </si>
  <si>
    <t>24041151</t>
  </si>
  <si>
    <t>70171962</t>
  </si>
  <si>
    <t>50033895</t>
  </si>
  <si>
    <t>24041192</t>
  </si>
  <si>
    <t>89085546</t>
  </si>
  <si>
    <t>CONTIGUO A LA PLAZA DEPORTE DEL ABANICO</t>
  </si>
  <si>
    <t>24691675</t>
  </si>
  <si>
    <t>24600376</t>
  </si>
  <si>
    <t>UNIDAD PEDAGOGICA SAN FRANCISCO</t>
  </si>
  <si>
    <t>63145256</t>
  </si>
  <si>
    <t>88692205</t>
  </si>
  <si>
    <t>22005035</t>
  </si>
  <si>
    <t>88100250</t>
  </si>
  <si>
    <t>88100150</t>
  </si>
  <si>
    <t>DEL PUENTE S/RIO PEÑAS BLANCAS 1 KM  NOROESTE</t>
  </si>
  <si>
    <t>24680163</t>
  </si>
  <si>
    <t>85230937</t>
  </si>
  <si>
    <t>84280550</t>
  </si>
  <si>
    <t>24778344</t>
  </si>
  <si>
    <t>24778334</t>
  </si>
  <si>
    <t>71747583</t>
  </si>
  <si>
    <t>41051050</t>
  </si>
  <si>
    <t>88137899</t>
  </si>
  <si>
    <t>41051028</t>
  </si>
  <si>
    <t>GEINER PICHARDO GAITAN</t>
  </si>
  <si>
    <t>50036384</t>
  </si>
  <si>
    <t>200 M ESTE DEL SUPER JICARITO</t>
  </si>
  <si>
    <t>24780180</t>
  </si>
  <si>
    <t>86802148</t>
  </si>
  <si>
    <t>41051088</t>
  </si>
  <si>
    <t>86976788</t>
  </si>
  <si>
    <t>24610908</t>
  </si>
  <si>
    <t>89373749</t>
  </si>
  <si>
    <t>41051111</t>
  </si>
  <si>
    <t>87830429</t>
  </si>
  <si>
    <t>DEL SALON COMUNAL 200 M AL ESTE</t>
  </si>
  <si>
    <t>41051118</t>
  </si>
  <si>
    <t>88245412</t>
  </si>
  <si>
    <t>300 M NORESTE DE APACONA</t>
  </si>
  <si>
    <t>41051105</t>
  </si>
  <si>
    <t>24722172</t>
  </si>
  <si>
    <t>88212214</t>
  </si>
  <si>
    <t>88519342</t>
  </si>
  <si>
    <t>GABRIELA VILLALOBOS MIRANDA</t>
  </si>
  <si>
    <t>24031003</t>
  </si>
  <si>
    <t>87240003</t>
  </si>
  <si>
    <t>24755800</t>
  </si>
  <si>
    <t>86545959</t>
  </si>
  <si>
    <t>22005065</t>
  </si>
  <si>
    <t>87219008</t>
  </si>
  <si>
    <t>88435319</t>
  </si>
  <si>
    <t>87064867</t>
  </si>
  <si>
    <t>24743700</t>
  </si>
  <si>
    <t>60565097</t>
  </si>
  <si>
    <t>2,5 KM ESTE DEL CRUCE DE LA Y LOS CHILES</t>
  </si>
  <si>
    <t>88909245</t>
  </si>
  <si>
    <t>2,5 KM SUR DEL COLEGIO DE AGUAS ZARCAS</t>
  </si>
  <si>
    <t>24742000</t>
  </si>
  <si>
    <t>25712289</t>
  </si>
  <si>
    <t>89201481</t>
  </si>
  <si>
    <t>25463570</t>
  </si>
  <si>
    <t>25520931</t>
  </si>
  <si>
    <t>25914463</t>
  </si>
  <si>
    <t>COSTADO NORTE DE PLAZA DE DEPORTES DE COPALCHI</t>
  </si>
  <si>
    <t>25482441</t>
  </si>
  <si>
    <t>25489147</t>
  </si>
  <si>
    <t>DE LA ESCUELA SAN GERARDO 200 S, 4 O, 6 S Y 300 N</t>
  </si>
  <si>
    <t>22064527</t>
  </si>
  <si>
    <t>44057984</t>
  </si>
  <si>
    <t>84123539</t>
  </si>
  <si>
    <t>25560632</t>
  </si>
  <si>
    <t>85155041</t>
  </si>
  <si>
    <t>25590208</t>
  </si>
  <si>
    <t>89390601</t>
  </si>
  <si>
    <t>EL CHIRRIPO</t>
  </si>
  <si>
    <t>22000779</t>
  </si>
  <si>
    <t>88640728</t>
  </si>
  <si>
    <t>25548379</t>
  </si>
  <si>
    <t>86859148</t>
  </si>
  <si>
    <t>26953450</t>
  </si>
  <si>
    <t>LUIS GUILLERMO OBANDO CALVO</t>
  </si>
  <si>
    <t>61207244</t>
  </si>
  <si>
    <t>22006857</t>
  </si>
  <si>
    <t>300 M SUR DE LA CRUZ ROJA</t>
  </si>
  <si>
    <t>26694406</t>
  </si>
  <si>
    <t>TERRITORIO INDIGENA CABECAR TAINY</t>
  </si>
  <si>
    <t>27510145</t>
  </si>
  <si>
    <t>87031013</t>
  </si>
  <si>
    <t>27590203</t>
  </si>
  <si>
    <t>60431971</t>
  </si>
  <si>
    <t>17 KM AL SUR DE BARRIO LA LEONA</t>
  </si>
  <si>
    <t>22001774</t>
  </si>
  <si>
    <t>88090138</t>
  </si>
  <si>
    <t>3 KM AL SUR DEL PUENTE DE PACUARITO</t>
  </si>
  <si>
    <t>22001835</t>
  </si>
  <si>
    <t>KARLA ARAYA MENDOZA</t>
  </si>
  <si>
    <t>DEL PUENTE CHIRRIPO ENTRADA DE BRISTOL 11 KM SUR</t>
  </si>
  <si>
    <t>25610833</t>
  </si>
  <si>
    <t>87575614</t>
  </si>
  <si>
    <t>5 KM AL ESTE DE LA ENTRADA DE SABORIO</t>
  </si>
  <si>
    <t>88346316</t>
  </si>
  <si>
    <t>22001668</t>
  </si>
  <si>
    <t>22001883</t>
  </si>
  <si>
    <t>1,5 KM AL OESTE DEL RESTAURANTE LAS CARRETAS</t>
  </si>
  <si>
    <t>24542005</t>
  </si>
  <si>
    <t>9 KM SURESTE DE LA CLINICA DE PURISCAL</t>
  </si>
  <si>
    <t>24163745</t>
  </si>
  <si>
    <t>86815961</t>
  </si>
  <si>
    <t>CENTRO EDUCATIVO PREESCOLAR LA SIRENITA</t>
  </si>
  <si>
    <t>ROOSBELTH</t>
  </si>
  <si>
    <t>DIAGONAL AL GIMNASIO EDDY BERMUDEZ</t>
  </si>
  <si>
    <t>preescolarlasirenita@hotmail.com</t>
  </si>
  <si>
    <t>27980003</t>
  </si>
  <si>
    <t>87029031</t>
  </si>
  <si>
    <t>MARIA DE LOS ANGELES CARMONA MAXWELL</t>
  </si>
  <si>
    <t>INSTITUTO PEDAGOGICO SAGRADA FAMILIA</t>
  </si>
  <si>
    <t>200 M OESTE Y 200 SUR DEL CEMENTERIO SANTIAGO</t>
  </si>
  <si>
    <t>24160654</t>
  </si>
  <si>
    <t>24164564</t>
  </si>
  <si>
    <t>86997228</t>
  </si>
  <si>
    <t>86338805</t>
  </si>
  <si>
    <t>FRANCISCO ERNESTO ESPINOZA BONICHE</t>
  </si>
  <si>
    <t>24170576</t>
  </si>
  <si>
    <t>89645483</t>
  </si>
  <si>
    <t>24169325</t>
  </si>
  <si>
    <t>JULIETA ESPINOZA ACUÑA</t>
  </si>
  <si>
    <t>88887865</t>
  </si>
  <si>
    <t>24168558</t>
  </si>
  <si>
    <t>24189123</t>
  </si>
  <si>
    <t>YERELYN RAQUEL MATAMOROS CASCANTE</t>
  </si>
  <si>
    <t>89400273</t>
  </si>
  <si>
    <t>24185997</t>
  </si>
  <si>
    <t>27793169</t>
  </si>
  <si>
    <t>IVIS RETANA PORRAS</t>
  </si>
  <si>
    <t>84786575</t>
  </si>
  <si>
    <t>27794406</t>
  </si>
  <si>
    <t>27793072</t>
  </si>
  <si>
    <t>27794407</t>
  </si>
  <si>
    <t>DE LA ESCUELA MIGUEL BONILLA 600 M NORESTE</t>
  </si>
  <si>
    <t>22635470</t>
  </si>
  <si>
    <t>22635469</t>
  </si>
  <si>
    <t>83692124</t>
  </si>
  <si>
    <t>2 KM OESTE DE LA BOMBA DE CHACARITA, Y 1 KM NORTE</t>
  </si>
  <si>
    <t>22001192</t>
  </si>
  <si>
    <t>27411162</t>
  </si>
  <si>
    <t>YAMILETH OBANDO JIMENEZ</t>
  </si>
  <si>
    <t>83736675</t>
  </si>
  <si>
    <t>25712235</t>
  </si>
  <si>
    <t>25711262</t>
  </si>
  <si>
    <t>500 E DEL RESTAURANTE EL QUIJONGO EN TEJAR</t>
  </si>
  <si>
    <t>25736003</t>
  </si>
  <si>
    <t>83942773</t>
  </si>
  <si>
    <t>FRENTE AL LICEO RURAL LA LUCHITA,</t>
  </si>
  <si>
    <t>83676336</t>
  </si>
  <si>
    <t>25711148</t>
  </si>
  <si>
    <t>VERONICA OBREGON LEIVA</t>
  </si>
  <si>
    <t>KM 47 INTERAMERICANA SUR</t>
  </si>
  <si>
    <t>25712348</t>
  </si>
  <si>
    <t>LUCIA VIVIANA SOLANO AGÜERO</t>
  </si>
  <si>
    <t>300 M SUR DE LA PLANTA ACEITERA CIPA</t>
  </si>
  <si>
    <t>27418045</t>
  </si>
  <si>
    <t>63341611</t>
  </si>
  <si>
    <t>22371265</t>
  </si>
  <si>
    <t>150 M SURESTE CARRETERA PRINCIPAL</t>
  </si>
  <si>
    <t>22005417</t>
  </si>
  <si>
    <t>84443876</t>
  </si>
  <si>
    <t>600 M DEL CEMENTERIO DE SAN ISIDRO</t>
  </si>
  <si>
    <t>22682459</t>
  </si>
  <si>
    <t>YESSICA BARRANTES GOMEZ</t>
  </si>
  <si>
    <t>26580806</t>
  </si>
  <si>
    <t>MELANNY LEON MORA</t>
  </si>
  <si>
    <t>85681119</t>
  </si>
  <si>
    <t>26803307</t>
  </si>
  <si>
    <t>88102049</t>
  </si>
  <si>
    <t>71068358</t>
  </si>
  <si>
    <t>70152214</t>
  </si>
  <si>
    <t>85972242</t>
  </si>
  <si>
    <t>83687272</t>
  </si>
  <si>
    <t>6,5 KM AL SE DEL BNCR RIO FRIO</t>
  </si>
  <si>
    <t>27642980</t>
  </si>
  <si>
    <t>KAREN MARIN SIRIAS</t>
  </si>
  <si>
    <t>27642316</t>
  </si>
  <si>
    <t>600 M AL OESTE CARRETERA INTERAMERICANA SUR</t>
  </si>
  <si>
    <t>27863069</t>
  </si>
  <si>
    <t>87768621</t>
  </si>
  <si>
    <t>500 M SUROESTE DE LA PISTA DE ATERRIZAJE</t>
  </si>
  <si>
    <t>44057996</t>
  </si>
  <si>
    <t>87013626</t>
  </si>
  <si>
    <t>3 KM AL SUR DEL CEMENTERIO DE UPALA</t>
  </si>
  <si>
    <t>88436270</t>
  </si>
  <si>
    <t>DEL CRUCE DE LA IGLESIA EVANGELICA 800 M AL OESTE</t>
  </si>
  <si>
    <t>24702320</t>
  </si>
  <si>
    <t>85375451</t>
  </si>
  <si>
    <t>24700535</t>
  </si>
  <si>
    <t>44056323</t>
  </si>
  <si>
    <t>LAUREN PORRAS VILLEGAS</t>
  </si>
  <si>
    <t>87553746</t>
  </si>
  <si>
    <t>FRENTE AL SALON COMUNAL DE COLONIA LIBERTAD</t>
  </si>
  <si>
    <t>86147638</t>
  </si>
  <si>
    <t>1 KM AL N DEL COLEGIO SAN JOSE</t>
  </si>
  <si>
    <t>24701333</t>
  </si>
  <si>
    <t>88506502</t>
  </si>
  <si>
    <t>24700576</t>
  </si>
  <si>
    <t>88067959</t>
  </si>
  <si>
    <t>40056229</t>
  </si>
  <si>
    <t>83193221</t>
  </si>
  <si>
    <t>87341391</t>
  </si>
  <si>
    <t>CINDY LORENA BRICEÑO OBANDO</t>
  </si>
  <si>
    <t>88789671</t>
  </si>
  <si>
    <t>44056297</t>
  </si>
  <si>
    <t>44056213</t>
  </si>
  <si>
    <t>22016548</t>
  </si>
  <si>
    <t>44056225</t>
  </si>
  <si>
    <t>83083381</t>
  </si>
  <si>
    <t>41051116</t>
  </si>
  <si>
    <t>88427850</t>
  </si>
  <si>
    <t>88994075</t>
  </si>
  <si>
    <t>41051119</t>
  </si>
  <si>
    <t>89872866</t>
  </si>
  <si>
    <t>22064369</t>
  </si>
  <si>
    <t>87432458</t>
  </si>
  <si>
    <t>GLORIA GARCIA AGÜERO</t>
  </si>
  <si>
    <t>22007528</t>
  </si>
  <si>
    <t>88050439</t>
  </si>
  <si>
    <t>26400305</t>
  </si>
  <si>
    <t>24797480</t>
  </si>
  <si>
    <t>63044332</t>
  </si>
  <si>
    <t>88530489</t>
  </si>
  <si>
    <t>83689259</t>
  </si>
  <si>
    <t>88419820</t>
  </si>
  <si>
    <t>KM 29, RIO CLARO, GOLFITO</t>
  </si>
  <si>
    <t>27897887</t>
  </si>
  <si>
    <t>22001202</t>
  </si>
  <si>
    <t>22002310</t>
  </si>
  <si>
    <t>87907793</t>
  </si>
  <si>
    <t>45002483</t>
  </si>
  <si>
    <t>87150746</t>
  </si>
  <si>
    <t>CONTIGUO AL TEMPLO CATOLICO DE DOMINICAS</t>
  </si>
  <si>
    <t>26500967</t>
  </si>
  <si>
    <t>26500740</t>
  </si>
  <si>
    <t>87837700</t>
  </si>
  <si>
    <t>COSTADO S DELA PLAZA DE DEPORTES</t>
  </si>
  <si>
    <t>22002228</t>
  </si>
  <si>
    <t>JOSE FABIO PANIAGUA OBANDO</t>
  </si>
  <si>
    <t>83702088</t>
  </si>
  <si>
    <t>64882529</t>
  </si>
  <si>
    <t>GEISHI LIZETH JIMENEZ MORA</t>
  </si>
  <si>
    <t>83022345</t>
  </si>
  <si>
    <t>200 M SUR DEL RESTAURANTE LAS PALMAS</t>
  </si>
  <si>
    <t>83165081</t>
  </si>
  <si>
    <t>FRENTE A PLAZA DE DEPORTES,</t>
  </si>
  <si>
    <t>22001457</t>
  </si>
  <si>
    <t>86155229</t>
  </si>
  <si>
    <t>22001452</t>
  </si>
  <si>
    <t>22298060</t>
  </si>
  <si>
    <t>83638002</t>
  </si>
  <si>
    <t>84509021</t>
  </si>
  <si>
    <t>25400055</t>
  </si>
  <si>
    <t>86012448</t>
  </si>
  <si>
    <t>25442186</t>
  </si>
  <si>
    <t>MARISOL KAREIMY ROMAN CHACON</t>
  </si>
  <si>
    <t>86324918</t>
  </si>
  <si>
    <t>24100111</t>
  </si>
  <si>
    <t>89352955</t>
  </si>
  <si>
    <t>83016062</t>
  </si>
  <si>
    <t>22008527</t>
  </si>
  <si>
    <t>24441723</t>
  </si>
  <si>
    <t>24411723</t>
  </si>
  <si>
    <t>24448525</t>
  </si>
  <si>
    <t>1,5 KM AL OESTE CALLE EL SITIO ENTRADA PRINCIPAL</t>
  </si>
  <si>
    <t>24480375</t>
  </si>
  <si>
    <t>300 M AL OESTE DE LA IGLESIA CATOLICA DE BAJO</t>
  </si>
  <si>
    <t>22001065</t>
  </si>
  <si>
    <t>86748326</t>
  </si>
  <si>
    <t>83463254</t>
  </si>
  <si>
    <t>27106882</t>
  </si>
  <si>
    <t>88309304</t>
  </si>
  <si>
    <t>400 M N DE GUARDIA RURAL Y 50 E DE PARQUE</t>
  </si>
  <si>
    <t>27670194</t>
  </si>
  <si>
    <t>87099897</t>
  </si>
  <si>
    <t>44092711</t>
  </si>
  <si>
    <t>85171833</t>
  </si>
  <si>
    <t>COSTADO DE LA IGLESIA CATOLICA DE LA COMUNIDAD</t>
  </si>
  <si>
    <t>26867955</t>
  </si>
  <si>
    <t>88234117</t>
  </si>
  <si>
    <t>GUANACASTE / HOJANCHA / PUERTO CARRILLO</t>
  </si>
  <si>
    <t>25 M ESTE DE LA GUARDIA RURAL</t>
  </si>
  <si>
    <t>26560755</t>
  </si>
  <si>
    <t>26562448</t>
  </si>
  <si>
    <t>85839518</t>
  </si>
  <si>
    <t>22007579</t>
  </si>
  <si>
    <t>26571147</t>
  </si>
  <si>
    <t>26828126</t>
  </si>
  <si>
    <t>60371145</t>
  </si>
  <si>
    <t>88152173</t>
  </si>
  <si>
    <t>26534181</t>
  </si>
  <si>
    <t>22007515</t>
  </si>
  <si>
    <t>88306772</t>
  </si>
  <si>
    <t>22377271</t>
  </si>
  <si>
    <t>22611112</t>
  </si>
  <si>
    <t>22002769</t>
  </si>
  <si>
    <t>63089301</t>
  </si>
  <si>
    <t>DE LA ESCUELA HERIBERTO ZELEDON 200 M AL ESTE</t>
  </si>
  <si>
    <t>26367366</t>
  </si>
  <si>
    <t>71102948</t>
  </si>
  <si>
    <t>125 M NORESTE DE LA ENTRADA A VILLA NUEVA</t>
  </si>
  <si>
    <t>24284673</t>
  </si>
  <si>
    <t>64892408</t>
  </si>
  <si>
    <t>26478010</t>
  </si>
  <si>
    <t>600 M ESTE DEL PUENTE DIRIA</t>
  </si>
  <si>
    <t>88638487</t>
  </si>
  <si>
    <t>84341341</t>
  </si>
  <si>
    <t>22009947</t>
  </si>
  <si>
    <t>27371122</t>
  </si>
  <si>
    <t>83696734</t>
  </si>
  <si>
    <t>85424758</t>
  </si>
  <si>
    <t>50059173</t>
  </si>
  <si>
    <t>150 M NORTE DE ESTACION DE SERVICIO EUSSE</t>
  </si>
  <si>
    <t>27100891</t>
  </si>
  <si>
    <t>27111004</t>
  </si>
  <si>
    <t>150 M OESTE DE LA AGENCIA DEL ICE</t>
  </si>
  <si>
    <t>83220078</t>
  </si>
  <si>
    <t>44090956</t>
  </si>
  <si>
    <t>DAMARIS GOMEZ MEDRANO</t>
  </si>
  <si>
    <t>86021031</t>
  </si>
  <si>
    <t>24591100 Ext.42241</t>
  </si>
  <si>
    <t>150 M SUR DEL PUESTO DE LA GUARDIA, GUAYABO</t>
  </si>
  <si>
    <t>47011867</t>
  </si>
  <si>
    <t>61635995</t>
  </si>
  <si>
    <t>MARIELA ARAYA MENDOZA</t>
  </si>
  <si>
    <t>88874181</t>
  </si>
  <si>
    <t>LA JULIETA KM  35</t>
  </si>
  <si>
    <t>27418082</t>
  </si>
  <si>
    <t>88243884</t>
  </si>
  <si>
    <t>27897128</t>
  </si>
  <si>
    <t>22001285</t>
  </si>
  <si>
    <t>FINCA NUEVE, PALMAR, OSA PUNTARENAS</t>
  </si>
  <si>
    <t>22001183</t>
  </si>
  <si>
    <t>86639344</t>
  </si>
  <si>
    <t>88091299</t>
  </si>
  <si>
    <t>ALEXA MARTINEZ MORA</t>
  </si>
  <si>
    <t>89204654</t>
  </si>
  <si>
    <t>KIMBERLY SALAZAR MUÑOZ</t>
  </si>
  <si>
    <t>84132022</t>
  </si>
  <si>
    <t>22793555</t>
  </si>
  <si>
    <t>88247831</t>
  </si>
  <si>
    <t>50 M AL OESTE DE LA IGLESIA CATOLICA</t>
  </si>
  <si>
    <t>22001661</t>
  </si>
  <si>
    <t>72572084</t>
  </si>
  <si>
    <t>24427723</t>
  </si>
  <si>
    <t>ASENTAMIENTO IDA, GRANO DE ORO, CALLE LOS ARAYA</t>
  </si>
  <si>
    <t>27651851</t>
  </si>
  <si>
    <t>88947018</t>
  </si>
  <si>
    <t>26642211</t>
  </si>
  <si>
    <t>26634885</t>
  </si>
  <si>
    <t>26631871</t>
  </si>
  <si>
    <t>ZONA FRANCA METRO BARREAL DE HEREDIA, 200 E CENADA</t>
  </si>
  <si>
    <t>22394741</t>
  </si>
  <si>
    <t>70145037</t>
  </si>
  <si>
    <t>27875233</t>
  </si>
  <si>
    <t>89811904</t>
  </si>
  <si>
    <t>labschool@ice.co.cr</t>
  </si>
  <si>
    <t>25521886</t>
  </si>
  <si>
    <t>25522714</t>
  </si>
  <si>
    <t>27721596</t>
  </si>
  <si>
    <t>70189882</t>
  </si>
  <si>
    <t>25712344</t>
  </si>
  <si>
    <t>URBANIZACION ITAIPU, 25 OESTE Y 50 SUR</t>
  </si>
  <si>
    <t>22757622</t>
  </si>
  <si>
    <t>22751787</t>
  </si>
  <si>
    <t>22707255</t>
  </si>
  <si>
    <t>24464027</t>
  </si>
  <si>
    <t>24469063</t>
  </si>
  <si>
    <t>informacion@gvs.ed.cr</t>
  </si>
  <si>
    <t>24468281</t>
  </si>
  <si>
    <t>24463901</t>
  </si>
  <si>
    <t>22241374</t>
  </si>
  <si>
    <t>22006544</t>
  </si>
  <si>
    <t>22001330</t>
  </si>
  <si>
    <t>26350814</t>
  </si>
  <si>
    <t>26350313</t>
  </si>
  <si>
    <t>88309982</t>
  </si>
  <si>
    <t>84046225</t>
  </si>
  <si>
    <t>25633486</t>
  </si>
  <si>
    <t>ANA PATRICIA GONZALEZ MIRANDA</t>
  </si>
  <si>
    <t>26631929</t>
  </si>
  <si>
    <t>ALICIA BEATRIZ HERNANDEZ ESPINOZA</t>
  </si>
  <si>
    <t>70791375</t>
  </si>
  <si>
    <t>1,8 KM AL OESTE DEL CRUCE PRINCIPAL</t>
  </si>
  <si>
    <t>60385644</t>
  </si>
  <si>
    <t>24165201</t>
  </si>
  <si>
    <t>ANA MARIA HIDALGO ROJAS</t>
  </si>
  <si>
    <t>87503941</t>
  </si>
  <si>
    <t>SALITRALES, MERCEDES SUR</t>
  </si>
  <si>
    <t>24169140</t>
  </si>
  <si>
    <t>88941700</t>
  </si>
  <si>
    <t>88913850</t>
  </si>
  <si>
    <t>26652007</t>
  </si>
  <si>
    <t>60248438</t>
  </si>
  <si>
    <t>85018001</t>
  </si>
  <si>
    <t>26711161</t>
  </si>
  <si>
    <t>50 M AL OESTE DE LA PLAZA DE DEPORTES</t>
  </si>
  <si>
    <t>26571212</t>
  </si>
  <si>
    <t>85163128</t>
  </si>
  <si>
    <t>22006158</t>
  </si>
  <si>
    <t>63081931</t>
  </si>
  <si>
    <t>6,5 KM AL ESTE DE LA G.A.R.</t>
  </si>
  <si>
    <t>22006166</t>
  </si>
  <si>
    <t>89733368</t>
  </si>
  <si>
    <t>22006138</t>
  </si>
  <si>
    <t>83532383</t>
  </si>
  <si>
    <t>100 M AL ESTE DE ABASTECEDOR LAS VEGAS</t>
  </si>
  <si>
    <t>26571222</t>
  </si>
  <si>
    <t>26571432</t>
  </si>
  <si>
    <t>ANA CECILIA VASQUEZ MOLINA</t>
  </si>
  <si>
    <t>88823862</t>
  </si>
  <si>
    <t>800 M OESTE DE LA PLAZA DE DEPORTES, ROBLE</t>
  </si>
  <si>
    <t>24386842</t>
  </si>
  <si>
    <t>22490202</t>
  </si>
  <si>
    <t>26560255</t>
  </si>
  <si>
    <t>89949510</t>
  </si>
  <si>
    <t>26563097</t>
  </si>
  <si>
    <t>88443869</t>
  </si>
  <si>
    <t>26568155</t>
  </si>
  <si>
    <t>83915091</t>
  </si>
  <si>
    <t>22006139</t>
  </si>
  <si>
    <t>86635015</t>
  </si>
  <si>
    <t>26563080</t>
  </si>
  <si>
    <t>86283445</t>
  </si>
  <si>
    <t>4 KM SURESTE DEL PUENTE METALICO DE BELLA VISTA</t>
  </si>
  <si>
    <t>27112508</t>
  </si>
  <si>
    <t>88709306</t>
  </si>
  <si>
    <t>83083909</t>
  </si>
  <si>
    <t>DEL RESTAURANTE LA TROCHA EN GUAPILES 3 KM SUR</t>
  </si>
  <si>
    <t>esc.bellavistaleona@mep.go.cr</t>
  </si>
  <si>
    <t>27112574</t>
  </si>
  <si>
    <t>86444251</t>
  </si>
  <si>
    <t>44136674</t>
  </si>
  <si>
    <t>61366808</t>
  </si>
  <si>
    <t>400 M AL ESTE DEL EBAIS DE LA TERESA</t>
  </si>
  <si>
    <t>27632192</t>
  </si>
  <si>
    <t>27633833</t>
  </si>
  <si>
    <t>1 KM CARRETERA PAVIMENTADA CAMPO TRES ESTE</t>
  </si>
  <si>
    <t>44092760</t>
  </si>
  <si>
    <t>86697322</t>
  </si>
  <si>
    <t>AL COSTADO NORTE DE LA IGLESIA CATOLICA</t>
  </si>
  <si>
    <t>22001415</t>
  </si>
  <si>
    <t>60494456</t>
  </si>
  <si>
    <t>22001140</t>
  </si>
  <si>
    <t>22018109</t>
  </si>
  <si>
    <t>KENIA RODRIGUEZ RODRIGUEZ</t>
  </si>
  <si>
    <t>22001204</t>
  </si>
  <si>
    <t>EVELYN JOHANNA ARGUEDAS QUESADA</t>
  </si>
  <si>
    <t>85145493</t>
  </si>
  <si>
    <t>22001213</t>
  </si>
  <si>
    <t>27733512</t>
  </si>
  <si>
    <t>EMMANUEL SALAS HERNANDEZ</t>
  </si>
  <si>
    <t>1,5 KM ESTE DEL CTP DE SABALITO</t>
  </si>
  <si>
    <t>27840683</t>
  </si>
  <si>
    <t>27845228</t>
  </si>
  <si>
    <t>27840580</t>
  </si>
  <si>
    <t>22001217</t>
  </si>
  <si>
    <t>22001194</t>
  </si>
  <si>
    <t>86170353</t>
  </si>
  <si>
    <t>SANDRA VELA ARIAS</t>
  </si>
  <si>
    <t>84040445</t>
  </si>
  <si>
    <t>FINCA DOCE, AUN COSTADO DE LA IGLESIA CATOLICA</t>
  </si>
  <si>
    <t>esc.fincadocepalmar@mep.go.cr</t>
  </si>
  <si>
    <t>22001423</t>
  </si>
  <si>
    <t>88161477</t>
  </si>
  <si>
    <t>CENTRO FINCA SEIS ONCE</t>
  </si>
  <si>
    <t>22001373</t>
  </si>
  <si>
    <t>27847080</t>
  </si>
  <si>
    <t>85743114</t>
  </si>
  <si>
    <t>KATHERINE JIMENEZ GOMEZ</t>
  </si>
  <si>
    <t>22001139</t>
  </si>
  <si>
    <t>84279507</t>
  </si>
  <si>
    <t>89502746</t>
  </si>
  <si>
    <t>50 M ESTE DEL CLUB, COTO 42</t>
  </si>
  <si>
    <t>85494557</t>
  </si>
  <si>
    <t>87830187</t>
  </si>
  <si>
    <t>22001160</t>
  </si>
  <si>
    <t>87628393</t>
  </si>
  <si>
    <t>INCENDIO, FRENTE A LA PLAZA DE DEPORTES</t>
  </si>
  <si>
    <t>BAYRON BATISTA VALVERDE</t>
  </si>
  <si>
    <t>83083786</t>
  </si>
  <si>
    <t>1 KM AL SUR DE LA ENTRADA PRINCIPAL,</t>
  </si>
  <si>
    <t>27321115</t>
  </si>
  <si>
    <t>YESENIA BRENES CONTRERAS</t>
  </si>
  <si>
    <t>84727424</t>
  </si>
  <si>
    <t>200 M OESTE PLANTA HIDROELECTRICA CARRILLOS</t>
  </si>
  <si>
    <t>24584839</t>
  </si>
  <si>
    <t>83920418</t>
  </si>
  <si>
    <t>400 M NOROESTE DE UNIVERSIDAD PARA LA PAZ</t>
  </si>
  <si>
    <t>22493173</t>
  </si>
  <si>
    <t>WENDY GOMEZ QUESADA</t>
  </si>
  <si>
    <t>24184591</t>
  </si>
  <si>
    <t>24160509</t>
  </si>
  <si>
    <t>87055439</t>
  </si>
  <si>
    <t>SAN JUAN DE MATA</t>
  </si>
  <si>
    <t>88860091</t>
  </si>
  <si>
    <t>24503742</t>
  </si>
  <si>
    <t>GLENDA LOBO GONZALEZ</t>
  </si>
  <si>
    <t>24515189</t>
  </si>
  <si>
    <t>27401056</t>
  </si>
  <si>
    <t>89471458</t>
  </si>
  <si>
    <t>44117966</t>
  </si>
  <si>
    <t>MAINOR ARAGON MARTINEZ</t>
  </si>
  <si>
    <t>87068772</t>
  </si>
  <si>
    <t>1 KM OESTE DEL RESTAURANTE EL JARDIN</t>
  </si>
  <si>
    <t>40813709</t>
  </si>
  <si>
    <t>83875376</t>
  </si>
  <si>
    <t>24473428</t>
  </si>
  <si>
    <t>24479343</t>
  </si>
  <si>
    <t>GIOVANNI GARCIA CHAVARIA</t>
  </si>
  <si>
    <t>3 KM AL NORTE DE ESCUELA LAS MILPAS</t>
  </si>
  <si>
    <t>24706676</t>
  </si>
  <si>
    <t>86274850</t>
  </si>
  <si>
    <t>26730724</t>
  </si>
  <si>
    <t>83163363</t>
  </si>
  <si>
    <t>24103498</t>
  </si>
  <si>
    <t>24190045</t>
  </si>
  <si>
    <t>XIOMARA GUADAMUZ AGÜERO</t>
  </si>
  <si>
    <t>88562716</t>
  </si>
  <si>
    <t>26802596</t>
  </si>
  <si>
    <t>88354114</t>
  </si>
  <si>
    <t>26805170</t>
  </si>
  <si>
    <t>70057747</t>
  </si>
  <si>
    <t>2 KM SUR DEL COMANDO DE UPALA</t>
  </si>
  <si>
    <t>72961657</t>
  </si>
  <si>
    <t>YORLENI REYES AGUIRRE</t>
  </si>
  <si>
    <t>83214622</t>
  </si>
  <si>
    <t>1,2 KM SUR ENTRADA LARGA DISTANCIA</t>
  </si>
  <si>
    <t>22001910</t>
  </si>
  <si>
    <t>84317001</t>
  </si>
  <si>
    <t>22682435</t>
  </si>
  <si>
    <t>22683273</t>
  </si>
  <si>
    <t>KATTIA MEJIA ZARATE</t>
  </si>
  <si>
    <t>200 M ESTE DEL LAVA-CAR MARGARITA</t>
  </si>
  <si>
    <t>21027077</t>
  </si>
  <si>
    <t>83195993</t>
  </si>
  <si>
    <t>64147575</t>
  </si>
  <si>
    <t>88711322</t>
  </si>
  <si>
    <t>esc.idalachiripa@mep.go.cr</t>
  </si>
  <si>
    <t>70151605</t>
  </si>
  <si>
    <t>83185409</t>
  </si>
  <si>
    <t>84213786</t>
  </si>
  <si>
    <t>2,5 KM DEL PALI DE FINCA SEIS</t>
  </si>
  <si>
    <t>44057983</t>
  </si>
  <si>
    <t>86665516</t>
  </si>
  <si>
    <t>300 M OE DEL LICEO AMBIENTALISTA DE HORQUETAS</t>
  </si>
  <si>
    <t>27641336</t>
  </si>
  <si>
    <t>44056147</t>
  </si>
  <si>
    <t>60550831</t>
  </si>
  <si>
    <t>44056247</t>
  </si>
  <si>
    <t>83453214</t>
  </si>
  <si>
    <t>27666906</t>
  </si>
  <si>
    <t>85415784</t>
  </si>
  <si>
    <t>88146662</t>
  </si>
  <si>
    <t>25332238</t>
  </si>
  <si>
    <t>85532644</t>
  </si>
  <si>
    <t>25348201</t>
  </si>
  <si>
    <t>25346179</t>
  </si>
  <si>
    <t>8 KM DEL HOSPITAL MAX TERAN VALLS</t>
  </si>
  <si>
    <t>22005828</t>
  </si>
  <si>
    <t>83409188</t>
  </si>
  <si>
    <t>100 M SUR DE LA IGLESIA</t>
  </si>
  <si>
    <t>63169616</t>
  </si>
  <si>
    <t>SAN JUAN DE PARRITA CONTIGUO AL TEMPLO CATOLICO</t>
  </si>
  <si>
    <t>27798978</t>
  </si>
  <si>
    <t>83170819</t>
  </si>
  <si>
    <t>27783552</t>
  </si>
  <si>
    <t>86337178</t>
  </si>
  <si>
    <t>88089396</t>
  </si>
  <si>
    <t>300 M AL NORTE DE LA IGLESIA CATOLICA</t>
  </si>
  <si>
    <t>CARLA VILLALOBOS ARAYA</t>
  </si>
  <si>
    <t>89231400</t>
  </si>
  <si>
    <t>200 M NORTE DE LA PLAZA DE DEPORTES</t>
  </si>
  <si>
    <t>24690900</t>
  </si>
  <si>
    <t>85572002</t>
  </si>
  <si>
    <t>86855249</t>
  </si>
  <si>
    <t>24691711</t>
  </si>
  <si>
    <t>24810086</t>
  </si>
  <si>
    <t>89118995</t>
  </si>
  <si>
    <t>DE CHACHAGUA DE PEÑAS BLANCAS 4 KM  NOROESTE</t>
  </si>
  <si>
    <t>24680047</t>
  </si>
  <si>
    <t>ROSALIA MARCHENA BRICEÑO</t>
  </si>
  <si>
    <t>70577067</t>
  </si>
  <si>
    <t>70659027</t>
  </si>
  <si>
    <t>84487106</t>
  </si>
  <si>
    <t>24778482</t>
  </si>
  <si>
    <t>24673179</t>
  </si>
  <si>
    <t>44030211</t>
  </si>
  <si>
    <t>24641251</t>
  </si>
  <si>
    <t>41051112</t>
  </si>
  <si>
    <t>83065796</t>
  </si>
  <si>
    <t>LICDA.JEANNETTE VASQUEZ CHACON</t>
  </si>
  <si>
    <t>87553176</t>
  </si>
  <si>
    <t>25480029</t>
  </si>
  <si>
    <t>83195644</t>
  </si>
  <si>
    <t>22002578</t>
  </si>
  <si>
    <t>ARANCIBIA</t>
  </si>
  <si>
    <t>26478172</t>
  </si>
  <si>
    <t>62711254</t>
  </si>
  <si>
    <t>83585615</t>
  </si>
  <si>
    <t>22002634</t>
  </si>
  <si>
    <t>84445532</t>
  </si>
  <si>
    <t>300 M NORTE DEL ABASTECEDOR PUNTA MORALES</t>
  </si>
  <si>
    <t>26613324</t>
  </si>
  <si>
    <t>26471075</t>
  </si>
  <si>
    <t>26471900</t>
  </si>
  <si>
    <t>GEINER RETANA TORRES</t>
  </si>
  <si>
    <t>84495149</t>
  </si>
  <si>
    <t>26398441</t>
  </si>
  <si>
    <t>88207202</t>
  </si>
  <si>
    <t>26398719</t>
  </si>
  <si>
    <t>ESMERALDA VANESSA CARVAJAL QUIJANO</t>
  </si>
  <si>
    <t>63335304</t>
  </si>
  <si>
    <t>24101986</t>
  </si>
  <si>
    <t>24100790</t>
  </si>
  <si>
    <t>CINTHYA CORRALES ALVARADO</t>
  </si>
  <si>
    <t>86320522</t>
  </si>
  <si>
    <t>22687747</t>
  </si>
  <si>
    <t>4 KM SUR DEL CRUCE LLANO BONITO</t>
  </si>
  <si>
    <t>84862547</t>
  </si>
  <si>
    <t>300 NORTE DEL CAMINO A CRISANTO REY</t>
  </si>
  <si>
    <t>22001018</t>
  </si>
  <si>
    <t>50 M NORTE DEL EBAIS DE COLORADO</t>
  </si>
  <si>
    <t>22001115</t>
  </si>
  <si>
    <t>88687486</t>
  </si>
  <si>
    <t>27300748</t>
  </si>
  <si>
    <t>83586807</t>
  </si>
  <si>
    <t>22006135</t>
  </si>
  <si>
    <t>88256106</t>
  </si>
  <si>
    <t>88730760</t>
  </si>
  <si>
    <t>85965976</t>
  </si>
  <si>
    <t>100 M SURESTE DE LA IGLESIA CATOLICA</t>
  </si>
  <si>
    <t>22001383</t>
  </si>
  <si>
    <t>89601025</t>
  </si>
  <si>
    <t>26343068</t>
  </si>
  <si>
    <t>83441754</t>
  </si>
  <si>
    <t>88205893</t>
  </si>
  <si>
    <t>88882885</t>
  </si>
  <si>
    <t>84473989</t>
  </si>
  <si>
    <t>GERALDYN MORA CASARES</t>
  </si>
  <si>
    <t>71219436</t>
  </si>
  <si>
    <t>88734408</t>
  </si>
  <si>
    <t>83345148</t>
  </si>
  <si>
    <t>84775115</t>
  </si>
  <si>
    <t>83232914</t>
  </si>
  <si>
    <t>26811869</t>
  </si>
  <si>
    <t>100 M OESTE DE LA PLAZA DEPORTES</t>
  </si>
  <si>
    <t>26970238</t>
  </si>
  <si>
    <t>88144457</t>
  </si>
  <si>
    <t>22007513</t>
  </si>
  <si>
    <t>MSC.YORLENY ALVAREZ GONZALEZ</t>
  </si>
  <si>
    <t>72426757</t>
  </si>
  <si>
    <t>50 M NORTE DEL EBAIS POZO AZUL DE ABANGARES</t>
  </si>
  <si>
    <t>25610861</t>
  </si>
  <si>
    <t>87302711</t>
  </si>
  <si>
    <t>22006877</t>
  </si>
  <si>
    <t>13 KM SUR DEL DISTRITO CENTRAL, SIQUIRRES</t>
  </si>
  <si>
    <t>22002893</t>
  </si>
  <si>
    <t>84019048</t>
  </si>
  <si>
    <t>IZA MARIEL GRIJALBA MOLINA</t>
  </si>
  <si>
    <t>24708311</t>
  </si>
  <si>
    <t>86200499</t>
  </si>
  <si>
    <t>27870355</t>
  </si>
  <si>
    <t>FRENTE AL PUESTO DE SEGURIDAD DE LA LOCALIDAD</t>
  </si>
  <si>
    <t>41051081</t>
  </si>
  <si>
    <t>26478113</t>
  </si>
  <si>
    <t>86014686</t>
  </si>
  <si>
    <t>27870311</t>
  </si>
  <si>
    <t>22682492</t>
  </si>
  <si>
    <t>3,5 KM OESTE DE KATIRA</t>
  </si>
  <si>
    <t>41051122</t>
  </si>
  <si>
    <t>84668451</t>
  </si>
  <si>
    <t>25544107</t>
  </si>
  <si>
    <t>83238808</t>
  </si>
  <si>
    <t>200 M OESTE IGLESIA CATOLICA</t>
  </si>
  <si>
    <t>24166592</t>
  </si>
  <si>
    <t>25401343</t>
  </si>
  <si>
    <t>300 M ESTE DEL ESTADIO MUNICIPAL</t>
  </si>
  <si>
    <t>26958255</t>
  </si>
  <si>
    <t>26692119</t>
  </si>
  <si>
    <t>88227066</t>
  </si>
  <si>
    <t>22151154</t>
  </si>
  <si>
    <t>22151339</t>
  </si>
  <si>
    <t>64370092</t>
  </si>
  <si>
    <t>88818451</t>
  </si>
  <si>
    <t>250 M AL ESTE DE LA IGLESIA CATOLICA DE SAN JOAQUIN</t>
  </si>
  <si>
    <t>22658060</t>
  </si>
  <si>
    <t>600 M OESTE DEL TEMPLO CATOLICO SAN ROQUE</t>
  </si>
  <si>
    <t>21017459</t>
  </si>
  <si>
    <t>85076363</t>
  </si>
  <si>
    <t>40356512</t>
  </si>
  <si>
    <t>88887875</t>
  </si>
  <si>
    <t>89778655</t>
  </si>
  <si>
    <t>CONTIGUO A EBAIS ALTO QUETZAL</t>
  </si>
  <si>
    <t>25612374</t>
  </si>
  <si>
    <t>84682031</t>
  </si>
  <si>
    <t>CHIRA</t>
  </si>
  <si>
    <t>26610470</t>
  </si>
  <si>
    <t>84264508</t>
  </si>
  <si>
    <t>26831070</t>
  </si>
  <si>
    <t>22006546</t>
  </si>
  <si>
    <t>22492365</t>
  </si>
  <si>
    <t>84397313</t>
  </si>
  <si>
    <t>22002883</t>
  </si>
  <si>
    <t>84372423</t>
  </si>
  <si>
    <t>27186162</t>
  </si>
  <si>
    <t>83372951</t>
  </si>
  <si>
    <t>21019725</t>
  </si>
  <si>
    <t>88021609</t>
  </si>
  <si>
    <t>88984102</t>
  </si>
  <si>
    <t>88500992</t>
  </si>
  <si>
    <t>40520560</t>
  </si>
  <si>
    <t>22005312</t>
  </si>
  <si>
    <t>85057564</t>
  </si>
  <si>
    <t>DE LA ROTONDA 100 M ESTE, COMUNIDAD JIRERETH</t>
  </si>
  <si>
    <t>26639610</t>
  </si>
  <si>
    <t>26633839</t>
  </si>
  <si>
    <t>26632505</t>
  </si>
  <si>
    <t>26352580</t>
  </si>
  <si>
    <t>26351032</t>
  </si>
  <si>
    <t>SONIA GUTIERREZ FLORES</t>
  </si>
  <si>
    <t>GRETHEL CASTRO MATA</t>
  </si>
  <si>
    <t>88999123</t>
  </si>
  <si>
    <t>CARRETERA A COBANO 3 KM ANTES DEL HOTEL BARCEL</t>
  </si>
  <si>
    <t>26831190</t>
  </si>
  <si>
    <t>26830080</t>
  </si>
  <si>
    <t>84034523</t>
  </si>
  <si>
    <t>26471176</t>
  </si>
  <si>
    <t>88548965</t>
  </si>
  <si>
    <t>88562878</t>
  </si>
  <si>
    <t>22065468</t>
  </si>
  <si>
    <t>22007227</t>
  </si>
  <si>
    <t>DEL TALLER GUANARANJA, 800 ESTE 300 SUR</t>
  </si>
  <si>
    <t>26777057</t>
  </si>
  <si>
    <t>61043477</t>
  </si>
  <si>
    <t>22006971</t>
  </si>
  <si>
    <t>84881568</t>
  </si>
  <si>
    <t>CLINICA BAGACES 1 KM ESTE, MECO 200 N, 200 E, 200 N</t>
  </si>
  <si>
    <t>47033211</t>
  </si>
  <si>
    <t>89516976</t>
  </si>
  <si>
    <t>MARICEL TORRES RUIZ</t>
  </si>
  <si>
    <t>350 M SUR DEL PUENTE REAL</t>
  </si>
  <si>
    <t>26663000</t>
  </si>
  <si>
    <t>26664146</t>
  </si>
  <si>
    <t>89901391</t>
  </si>
  <si>
    <t>44140963</t>
  </si>
  <si>
    <t>KATTIA MATARRITA MATARRITA</t>
  </si>
  <si>
    <t>72540724</t>
  </si>
  <si>
    <t>24822052</t>
  </si>
  <si>
    <t>89388905</t>
  </si>
  <si>
    <t>24454430</t>
  </si>
  <si>
    <t>24450550</t>
  </si>
  <si>
    <t>CINDIA OVARES ARAYA</t>
  </si>
  <si>
    <t>84319625</t>
  </si>
  <si>
    <t>100 M NORTE Y 100 OESTE ENTRADA PRINCIPAL</t>
  </si>
  <si>
    <t>21002277</t>
  </si>
  <si>
    <t>83144065</t>
  </si>
  <si>
    <t>85308141</t>
  </si>
  <si>
    <t>CAYETANO SALAZAR SALAZAR</t>
  </si>
  <si>
    <t>26580831</t>
  </si>
  <si>
    <t>ALMA GEMA VILLEGAS GUEVARA</t>
  </si>
  <si>
    <t>85088989</t>
  </si>
  <si>
    <t>26587269</t>
  </si>
  <si>
    <t>83145438</t>
  </si>
  <si>
    <t>300 M SUR DEL HOGAR AMA</t>
  </si>
  <si>
    <t>27722216</t>
  </si>
  <si>
    <t>89932656</t>
  </si>
  <si>
    <t>27713791</t>
  </si>
  <si>
    <t>MARIA ACOSTA VARGAS</t>
  </si>
  <si>
    <t>87453474</t>
  </si>
  <si>
    <t>27721624</t>
  </si>
  <si>
    <t>JEAN CARLO ARIAS MORA</t>
  </si>
  <si>
    <t>70507285</t>
  </si>
  <si>
    <t>44016460</t>
  </si>
  <si>
    <t>27425391</t>
  </si>
  <si>
    <t>27705678</t>
  </si>
  <si>
    <t>44016426</t>
  </si>
  <si>
    <t>86992166</t>
  </si>
  <si>
    <t>CONTIGUO AL CENTRO DE SALUD</t>
  </si>
  <si>
    <t>44047021</t>
  </si>
  <si>
    <t>83163560</t>
  </si>
  <si>
    <t>27705669</t>
  </si>
  <si>
    <t>1,2 KM DE RIVAS</t>
  </si>
  <si>
    <t>27725668</t>
  </si>
  <si>
    <t>VIANEY XINIA HERNANDEZ ZUÑIGA</t>
  </si>
  <si>
    <t>27381574</t>
  </si>
  <si>
    <t>85725605</t>
  </si>
  <si>
    <t>22005089</t>
  </si>
  <si>
    <t>89716444</t>
  </si>
  <si>
    <t>44067440</t>
  </si>
  <si>
    <t>MICHAEL JONATHAN GRANADOS CESPEDES</t>
  </si>
  <si>
    <t>70117881</t>
  </si>
  <si>
    <t>71219434</t>
  </si>
  <si>
    <t>86591957</t>
  </si>
  <si>
    <t>71219347</t>
  </si>
  <si>
    <t>88205143</t>
  </si>
  <si>
    <t>300 M NORTE DE CCSS</t>
  </si>
  <si>
    <t>27302258</t>
  </si>
  <si>
    <t>27300758</t>
  </si>
  <si>
    <t>22001279</t>
  </si>
  <si>
    <t>83195399</t>
  </si>
  <si>
    <t>22001235</t>
  </si>
  <si>
    <t>88189942</t>
  </si>
  <si>
    <t>83254568</t>
  </si>
  <si>
    <t>100 M AL NORTE DE LA PLAZA DE DEPORTES DE LA COMUNIDAD</t>
  </si>
  <si>
    <t>89255022</t>
  </si>
  <si>
    <t>22001114</t>
  </si>
  <si>
    <t>83030899</t>
  </si>
  <si>
    <t>87200658</t>
  </si>
  <si>
    <t>FRENTE COCINA COMUNAL</t>
  </si>
  <si>
    <t>22001072</t>
  </si>
  <si>
    <t>89959460</t>
  </si>
  <si>
    <t>22006824</t>
  </si>
  <si>
    <t>84130753</t>
  </si>
  <si>
    <t>83935045</t>
  </si>
  <si>
    <t>22006830</t>
  </si>
  <si>
    <t>26939003</t>
  </si>
  <si>
    <t>84629830</t>
  </si>
  <si>
    <t>FRENTE A LA IGLESIA, CENTRO EL SILENCIO</t>
  </si>
  <si>
    <t>esc.elsilencio.canas@mep.go.cr</t>
  </si>
  <si>
    <t>88611298</t>
  </si>
  <si>
    <t>85986236</t>
  </si>
  <si>
    <t>25548360</t>
  </si>
  <si>
    <t>5 KM ESTE DE ALTO QUETZAL, RESERVA INDIGENA</t>
  </si>
  <si>
    <t>87311710</t>
  </si>
  <si>
    <t>25570765</t>
  </si>
  <si>
    <t>3,5 KM DE LA ESCUELA TSIPIRI</t>
  </si>
  <si>
    <t>83455626</t>
  </si>
  <si>
    <t>150 M ESTE DEL TEMPLO CATOLICO</t>
  </si>
  <si>
    <t>84411234</t>
  </si>
  <si>
    <t>DE LA IGLESIA CATOLICA 100 M ESTE</t>
  </si>
  <si>
    <t>85378881</t>
  </si>
  <si>
    <t>PUESTO FRONTERIZO EL DELIRIO 3 KM AL OESTE</t>
  </si>
  <si>
    <t>26064258</t>
  </si>
  <si>
    <t>83213032</t>
  </si>
  <si>
    <t>70143232</t>
  </si>
  <si>
    <t>24668906</t>
  </si>
  <si>
    <t>83302862</t>
  </si>
  <si>
    <t>83158978</t>
  </si>
  <si>
    <t>6 KM HACIA EL OESTE DE LA COMUNIDAD DE VESTA</t>
  </si>
  <si>
    <t>85133637</t>
  </si>
  <si>
    <t>85174204</t>
  </si>
  <si>
    <t>KARINA PHILLIPS GRANT</t>
  </si>
  <si>
    <t>84403913</t>
  </si>
  <si>
    <t>22002899</t>
  </si>
  <si>
    <t>27503044</t>
  </si>
  <si>
    <t>84700591</t>
  </si>
  <si>
    <t>12 KM DE LA ENTRADA DE LA RUTA 96</t>
  </si>
  <si>
    <t>27541901</t>
  </si>
  <si>
    <t>27541045</t>
  </si>
  <si>
    <t>84389165</t>
  </si>
  <si>
    <t>22001879</t>
  </si>
  <si>
    <t>87548851</t>
  </si>
  <si>
    <t>100 M NORTE DEL ABASTECEDOR LAS PALMAS</t>
  </si>
  <si>
    <t>88101628</t>
  </si>
  <si>
    <t>MARIELA MORALES NUÑEZ</t>
  </si>
  <si>
    <t>85089058</t>
  </si>
  <si>
    <t>88453347</t>
  </si>
  <si>
    <t>500 M AL SUR DEL DESVIO DE PUENTE CASA</t>
  </si>
  <si>
    <t>24758252</t>
  </si>
  <si>
    <t>24758292</t>
  </si>
  <si>
    <t>24741308</t>
  </si>
  <si>
    <t>83665512</t>
  </si>
  <si>
    <t>24038345</t>
  </si>
  <si>
    <t>87197593</t>
  </si>
  <si>
    <t>47126615</t>
  </si>
  <si>
    <t>85802757</t>
  </si>
  <si>
    <t>61906869</t>
  </si>
  <si>
    <t>41051086</t>
  </si>
  <si>
    <t>85570510</t>
  </si>
  <si>
    <t>3 KM DEL PUENTE RIO FRIO CARRETERA A UPALA</t>
  </si>
  <si>
    <t>24641106</t>
  </si>
  <si>
    <t>84022996</t>
  </si>
  <si>
    <t>500 M ESTE DEL PLANTEL DEL ICE</t>
  </si>
  <si>
    <t>27794325</t>
  </si>
  <si>
    <t>27799780</t>
  </si>
  <si>
    <t>27796462</t>
  </si>
  <si>
    <t>ANA ARIAS DIAZ</t>
  </si>
  <si>
    <t>83354351</t>
  </si>
  <si>
    <t>RESIDENCIAL LAS NUBES, HERRADURA</t>
  </si>
  <si>
    <t>26432440</t>
  </si>
  <si>
    <t>26432421</t>
  </si>
  <si>
    <t>26431130</t>
  </si>
  <si>
    <t>26435706</t>
  </si>
  <si>
    <t>83087751</t>
  </si>
  <si>
    <t>26431189</t>
  </si>
  <si>
    <t>86564231</t>
  </si>
  <si>
    <t>27642989</t>
  </si>
  <si>
    <t>44056302</t>
  </si>
  <si>
    <t>88816393</t>
  </si>
  <si>
    <t>47074706</t>
  </si>
  <si>
    <t>85415695</t>
  </si>
  <si>
    <t>25465671</t>
  </si>
  <si>
    <t>25463875</t>
  </si>
  <si>
    <t>25461730</t>
  </si>
  <si>
    <t>CARRETERA INTERAMERICANA SUR KM 62</t>
  </si>
  <si>
    <t>25711503</t>
  </si>
  <si>
    <t>25712744</t>
  </si>
  <si>
    <t>22005052</t>
  </si>
  <si>
    <t>83279031</t>
  </si>
  <si>
    <t>25712349</t>
  </si>
  <si>
    <t>84005292</t>
  </si>
  <si>
    <t>25411836</t>
  </si>
  <si>
    <t>25510832</t>
  </si>
  <si>
    <t>DAMARIS VILLALOBOS CHAVARRÌA</t>
  </si>
  <si>
    <t>25734336</t>
  </si>
  <si>
    <t>25735612</t>
  </si>
  <si>
    <t>26455262</t>
  </si>
  <si>
    <t>87187690</t>
  </si>
  <si>
    <t>1,5 KM AL OESTE DE PUENTE NEGRO Y 1,5 KM NORESTE</t>
  </si>
  <si>
    <t>22016595</t>
  </si>
  <si>
    <t>25331105</t>
  </si>
  <si>
    <t>22006579</t>
  </si>
  <si>
    <t>86900000</t>
  </si>
  <si>
    <t>26501968</t>
  </si>
  <si>
    <t>85270100</t>
  </si>
  <si>
    <t>50 M AL NORTE LA PULPERIA CENTRO AMIGOS</t>
  </si>
  <si>
    <t>22006528</t>
  </si>
  <si>
    <t>83437443</t>
  </si>
  <si>
    <t>100 M OESTE DE LA ENTRADA DE SANTA CLARA</t>
  </si>
  <si>
    <t>25712775</t>
  </si>
  <si>
    <t>27632090</t>
  </si>
  <si>
    <t>ARMANDO CARDENAS VILLALTA.</t>
  </si>
  <si>
    <t>85444060</t>
  </si>
  <si>
    <t>5 KM AL SUR CARRETERA GUAPILES-SIQUIRRES</t>
  </si>
  <si>
    <t>27600143</t>
  </si>
  <si>
    <t>22001418</t>
  </si>
  <si>
    <t>27109039</t>
  </si>
  <si>
    <t>esc.carloschaconchavarrias@mep.go.cr</t>
  </si>
  <si>
    <t>85586516</t>
  </si>
  <si>
    <t>84607369</t>
  </si>
  <si>
    <t>83166118</t>
  </si>
  <si>
    <t>CAROLINA GUILLEN SALAZAR</t>
  </si>
  <si>
    <t>89754652</t>
  </si>
  <si>
    <t>3,5 KM DE LA ENTRADA DE BUENOS AIRES</t>
  </si>
  <si>
    <t>22006921</t>
  </si>
  <si>
    <t>84457080</t>
  </si>
  <si>
    <t>86168839</t>
  </si>
  <si>
    <t>27167592</t>
  </si>
  <si>
    <t>22007576</t>
  </si>
  <si>
    <t>88143779</t>
  </si>
  <si>
    <t>JORGE ARTURO BOLIVAR ALVAREZ</t>
  </si>
  <si>
    <t>86441194</t>
  </si>
  <si>
    <t>27766470</t>
  </si>
  <si>
    <t>85918332</t>
  </si>
  <si>
    <t>27766366</t>
  </si>
  <si>
    <t>89494557</t>
  </si>
  <si>
    <t>22001745</t>
  </si>
  <si>
    <t>88867426</t>
  </si>
  <si>
    <t>22005283</t>
  </si>
  <si>
    <t>84533898</t>
  </si>
  <si>
    <t>22005047</t>
  </si>
  <si>
    <t>83199369</t>
  </si>
  <si>
    <t>27418134</t>
  </si>
  <si>
    <t>22001170</t>
  </si>
  <si>
    <t>27848200</t>
  </si>
  <si>
    <t>LISBETH QUESADA MORALES</t>
  </si>
  <si>
    <t>87852487</t>
  </si>
  <si>
    <t>300 M OESTE DE LA GUARDIA, SAN MIGUEL</t>
  </si>
  <si>
    <t>22001294</t>
  </si>
  <si>
    <t>22001153</t>
  </si>
  <si>
    <t>27848181</t>
  </si>
  <si>
    <t>87253858</t>
  </si>
  <si>
    <t>CONTIGUO AL C, E, N, DE SAN LUIS</t>
  </si>
  <si>
    <t>25400811</t>
  </si>
  <si>
    <t>22001746</t>
  </si>
  <si>
    <t>27865775</t>
  </si>
  <si>
    <t>88211868</t>
  </si>
  <si>
    <t>87867500</t>
  </si>
  <si>
    <t>27756310</t>
  </si>
  <si>
    <t>84186022</t>
  </si>
  <si>
    <t>89459126</t>
  </si>
  <si>
    <t>22038498</t>
  </si>
  <si>
    <t>22827593</t>
  </si>
  <si>
    <t>22822636</t>
  </si>
  <si>
    <t>DE LA CRUZ ROJA DE SANTA ANA, 3 KM OESTE, FRENTE HACIENDA PARAISO</t>
  </si>
  <si>
    <t>22827263</t>
  </si>
  <si>
    <t>88837309</t>
  </si>
  <si>
    <t>83918091</t>
  </si>
  <si>
    <t>22291223</t>
  </si>
  <si>
    <t>22006142</t>
  </si>
  <si>
    <t>83860044</t>
  </si>
  <si>
    <t>26805307</t>
  </si>
  <si>
    <t>83205577</t>
  </si>
  <si>
    <t>22006147</t>
  </si>
  <si>
    <t>60461706</t>
  </si>
  <si>
    <t>1 KM SUR DEL PUENTE CANAS ENTRE SAN RAFAEL ABAJO</t>
  </si>
  <si>
    <t>41019700</t>
  </si>
  <si>
    <t>22758542</t>
  </si>
  <si>
    <t>22006776</t>
  </si>
  <si>
    <t>45001516</t>
  </si>
  <si>
    <t>85456601</t>
  </si>
  <si>
    <t>26511000</t>
  </si>
  <si>
    <t>83287290</t>
  </si>
  <si>
    <t>84401444</t>
  </si>
  <si>
    <t>26613419</t>
  </si>
  <si>
    <t>26613219</t>
  </si>
  <si>
    <t>61232228</t>
  </si>
  <si>
    <t>27351079</t>
  </si>
  <si>
    <t>JUAN DE DIOS HIDALGO HIDALGO</t>
  </si>
  <si>
    <t>89172863</t>
  </si>
  <si>
    <t>26456545</t>
  </si>
  <si>
    <t>26580951</t>
  </si>
  <si>
    <t>84816062</t>
  </si>
  <si>
    <t>MARIA ELENA ANGULO LEAL</t>
  </si>
  <si>
    <t>85564518</t>
  </si>
  <si>
    <t>2 KM ESTE CENTRO QUEBRADA GRANDE, CARRETERA DOS RIOS</t>
  </si>
  <si>
    <t>22006730</t>
  </si>
  <si>
    <t>86679077</t>
  </si>
  <si>
    <t>50 M OESTE DEL EMBARCADERO A MANO IZQUIERDA</t>
  </si>
  <si>
    <t>27770920</t>
  </si>
  <si>
    <t>BILINGÜE SABIDURIA</t>
  </si>
  <si>
    <t>DEL COLEGIO DIVINO PASTOR 100 EST 200 NORTE 125 OESTE</t>
  </si>
  <si>
    <t>22852626</t>
  </si>
  <si>
    <t>22850926</t>
  </si>
  <si>
    <t>BILINGÜE SAN ANGEL</t>
  </si>
  <si>
    <t>25 M O Y 150 M S DE AUTOMERCADO SAN FRANCIS</t>
  </si>
  <si>
    <t>22659026</t>
  </si>
  <si>
    <t>22697762</t>
  </si>
  <si>
    <t>22699204</t>
  </si>
  <si>
    <t>86197005</t>
  </si>
  <si>
    <t>150 M NORTE, CARRETERA A YERBABUENA</t>
  </si>
  <si>
    <t>40821332</t>
  </si>
  <si>
    <t>47087411</t>
  </si>
  <si>
    <t>25463501</t>
  </si>
  <si>
    <t>83434167</t>
  </si>
  <si>
    <t>DIAGONAL A LA PLAZA DE DEPORTES, FRENTE MUEBLERIA HIGUITO</t>
  </si>
  <si>
    <t>70574916</t>
  </si>
  <si>
    <t>22701018</t>
  </si>
  <si>
    <t>llamadelbosque.academico@gmail.com</t>
  </si>
  <si>
    <t>22701091</t>
  </si>
  <si>
    <t>SUSANA CERDAS GAITAN</t>
  </si>
  <si>
    <t>200 M SUR DE SUPERMERCADOS M, FRENTE AL CEMENTERIO MUNICIPAL DE ASERRI</t>
  </si>
  <si>
    <t>centroeducativo@hosannacr.net</t>
  </si>
  <si>
    <t>22307417</t>
  </si>
  <si>
    <t>22303147</t>
  </si>
  <si>
    <t>22001147</t>
  </si>
  <si>
    <t>87160054</t>
  </si>
  <si>
    <t>27735635</t>
  </si>
  <si>
    <t>22001231</t>
  </si>
  <si>
    <t>88699809</t>
  </si>
  <si>
    <t>22002112</t>
  </si>
  <si>
    <t>22001174</t>
  </si>
  <si>
    <t>REBECA TORRES GOMEZ</t>
  </si>
  <si>
    <t>83186174</t>
  </si>
  <si>
    <t>27845159</t>
  </si>
  <si>
    <t>84348738</t>
  </si>
  <si>
    <t>87179922</t>
  </si>
  <si>
    <t>87607445</t>
  </si>
  <si>
    <t>1,5 KM AL OESTE DEL PUENTE DE COPAL</t>
  </si>
  <si>
    <t>84013855</t>
  </si>
  <si>
    <t>89199812</t>
  </si>
  <si>
    <t>63033050</t>
  </si>
  <si>
    <t>85978456</t>
  </si>
  <si>
    <t>89184743</t>
  </si>
  <si>
    <t>22006117</t>
  </si>
  <si>
    <t>84180184</t>
  </si>
  <si>
    <t>22006121</t>
  </si>
  <si>
    <t>86989353</t>
  </si>
  <si>
    <t>3 KM AL NORESTE DE LA ENTRADA DE LA COMUNIDAD</t>
  </si>
  <si>
    <t>27864412</t>
  </si>
  <si>
    <t>27865476</t>
  </si>
  <si>
    <t>70163165</t>
  </si>
  <si>
    <t>22001455</t>
  </si>
  <si>
    <t>84721042</t>
  </si>
  <si>
    <t>88903138</t>
  </si>
  <si>
    <t>22006494</t>
  </si>
  <si>
    <t>FLORIBETH RODRIGUEZ CARRILLO</t>
  </si>
  <si>
    <t>89738826</t>
  </si>
  <si>
    <t>83124487</t>
  </si>
  <si>
    <t>22001206</t>
  </si>
  <si>
    <t>27751050</t>
  </si>
  <si>
    <t>88376925</t>
  </si>
  <si>
    <t>87206547</t>
  </si>
  <si>
    <t>83013049</t>
  </si>
  <si>
    <t>84062648</t>
  </si>
  <si>
    <t>27760003</t>
  </si>
  <si>
    <t>22001451</t>
  </si>
  <si>
    <t>86130110</t>
  </si>
  <si>
    <t>62502136</t>
  </si>
  <si>
    <t>100 M NORESTE DE LA IGLESIA CATOLICA</t>
  </si>
  <si>
    <t>22001278</t>
  </si>
  <si>
    <t>89436785</t>
  </si>
  <si>
    <t>INTER SUR, 1 KM AL ESTE D ESPERANZA D RIO CLARO</t>
  </si>
  <si>
    <t>27897145</t>
  </si>
  <si>
    <t>85978022</t>
  </si>
  <si>
    <t>3,5 KM AL SURESTE DEL CEMENTERIO DE LA PALMA</t>
  </si>
  <si>
    <t>22006422</t>
  </si>
  <si>
    <t>85833399</t>
  </si>
  <si>
    <t>41051059</t>
  </si>
  <si>
    <t>24717306</t>
  </si>
  <si>
    <t>62525715</t>
  </si>
  <si>
    <t>26931093</t>
  </si>
  <si>
    <t>800 M AL ESTE DEL BAR KIKE</t>
  </si>
  <si>
    <t>27640119</t>
  </si>
  <si>
    <t>TONY ROJAS CORDERO</t>
  </si>
  <si>
    <t>84205399</t>
  </si>
  <si>
    <t>25461300</t>
  </si>
  <si>
    <t>83187625</t>
  </si>
  <si>
    <t>25466486</t>
  </si>
  <si>
    <t>PALMITAS DE LA ESCUELA TRIANGULO 15 M NOROESTE</t>
  </si>
  <si>
    <t>44091719</t>
  </si>
  <si>
    <t>60368105</t>
  </si>
  <si>
    <t>89212818</t>
  </si>
  <si>
    <t>22001071</t>
  </si>
  <si>
    <t>84618002</t>
  </si>
  <si>
    <t>86900311</t>
  </si>
  <si>
    <t>ALBERTO BEJARANO SALINAS</t>
  </si>
  <si>
    <t>22006165</t>
  </si>
  <si>
    <t>88836219</t>
  </si>
  <si>
    <t>27766053</t>
  </si>
  <si>
    <t>85151094</t>
  </si>
  <si>
    <t>27766561</t>
  </si>
  <si>
    <t>DANIEL RODRIGUEZ SIBAJA</t>
  </si>
  <si>
    <t>84819608</t>
  </si>
  <si>
    <t>27321041</t>
  </si>
  <si>
    <t>63372663</t>
  </si>
  <si>
    <t>4 KM SOBRE EL RIO N, DE LA BARRA TORTUGUERO</t>
  </si>
  <si>
    <t>27679908</t>
  </si>
  <si>
    <t>85019811</t>
  </si>
  <si>
    <t>70040480</t>
  </si>
  <si>
    <t>27166805</t>
  </si>
  <si>
    <t>62927878</t>
  </si>
  <si>
    <t>4 KM NORTE DE LA ESCUELA PUEBLO NUEVO</t>
  </si>
  <si>
    <t>22001453</t>
  </si>
  <si>
    <t>85514938</t>
  </si>
  <si>
    <t>DEL HOSPITAL 600 M AL OESTE</t>
  </si>
  <si>
    <t>27106171</t>
  </si>
  <si>
    <t>44092712</t>
  </si>
  <si>
    <t>27638015</t>
  </si>
  <si>
    <t>60190802</t>
  </si>
  <si>
    <t>2 KM ESTE DE LA TERESA, CARRETERA TICABAN</t>
  </si>
  <si>
    <t>CAROLINA SUYEN RETANA VARGAS</t>
  </si>
  <si>
    <t>89982326</t>
  </si>
  <si>
    <t>71585789</t>
  </si>
  <si>
    <t>89165021</t>
  </si>
  <si>
    <t>50 M SUR DE LA IGLESIA</t>
  </si>
  <si>
    <t>44039454</t>
  </si>
  <si>
    <t>83106648</t>
  </si>
  <si>
    <t>500 NORTE, 200 OESTE, DE LIBERIA</t>
  </si>
  <si>
    <t>26662134</t>
  </si>
  <si>
    <t>MARLENE SALAZAR SOLORZANO</t>
  </si>
  <si>
    <t>87197541</t>
  </si>
  <si>
    <t>24701217</t>
  </si>
  <si>
    <t>61655231</t>
  </si>
  <si>
    <t>50 M AL ESTE DE LA PLAZA DE DEPORTE EL SALTO</t>
  </si>
  <si>
    <t>44056285</t>
  </si>
  <si>
    <t>83412949</t>
  </si>
  <si>
    <t>24708169</t>
  </si>
  <si>
    <t>83213644</t>
  </si>
  <si>
    <t>84685715</t>
  </si>
  <si>
    <t>ROSA ANA SANCHO CARDENAS</t>
  </si>
  <si>
    <t>22281439</t>
  </si>
  <si>
    <t>25881910</t>
  </si>
  <si>
    <t>24708049</t>
  </si>
  <si>
    <t>72663978</t>
  </si>
  <si>
    <t>21007885</t>
  </si>
  <si>
    <t>87995482</t>
  </si>
  <si>
    <t>88273906</t>
  </si>
  <si>
    <t>YANORY RODRIGUEZ SIBAJA</t>
  </si>
  <si>
    <t>200 M ESTE DEL TEMPLO CATOLICO, LLANO G</t>
  </si>
  <si>
    <t>24166951</t>
  </si>
  <si>
    <t>22540924</t>
  </si>
  <si>
    <t>86602234</t>
  </si>
  <si>
    <t>22064797</t>
  </si>
  <si>
    <t>83058101</t>
  </si>
  <si>
    <t>10 KM NORESTE TEMPLO CATOLICO DE SANTA CECILIA</t>
  </si>
  <si>
    <t>44108042</t>
  </si>
  <si>
    <t>61356702</t>
  </si>
  <si>
    <t>26777022</t>
  </si>
  <si>
    <t>BOCANA. ISLA CHIRA</t>
  </si>
  <si>
    <t>FRENTE AL EBAIS, BOCANA</t>
  </si>
  <si>
    <t>26615290</t>
  </si>
  <si>
    <t>88990760</t>
  </si>
  <si>
    <t>esc.lagunillas.desamparadps@mep.go.cr</t>
  </si>
  <si>
    <t>24102009</t>
  </si>
  <si>
    <t>24107533</t>
  </si>
  <si>
    <t>22767639</t>
  </si>
  <si>
    <t>22769942</t>
  </si>
  <si>
    <t>CAROLINA FLORES MENDEZ</t>
  </si>
  <si>
    <t>22822669</t>
  </si>
  <si>
    <t>85875653</t>
  </si>
  <si>
    <t>22005498</t>
  </si>
  <si>
    <t>24466140</t>
  </si>
  <si>
    <t>800 M SUR ESTE DEL TEMPLO CATOLICO</t>
  </si>
  <si>
    <t>24286812</t>
  </si>
  <si>
    <t>88486603</t>
  </si>
  <si>
    <t>1 KM NOROESTE DE LA CAPILLA DE LA PAZ</t>
  </si>
  <si>
    <t>24470008</t>
  </si>
  <si>
    <t>22016150</t>
  </si>
  <si>
    <t>27470075</t>
  </si>
  <si>
    <t>89206692</t>
  </si>
  <si>
    <t>85201770</t>
  </si>
  <si>
    <t>21014190</t>
  </si>
  <si>
    <t>25462950</t>
  </si>
  <si>
    <t>89505061</t>
  </si>
  <si>
    <t>CONTIGUO A LA PLAZA DE DEPORTES DE LA COMUNIDAD</t>
  </si>
  <si>
    <t>86965491</t>
  </si>
  <si>
    <t>89209273</t>
  </si>
  <si>
    <t>25562053</t>
  </si>
  <si>
    <t>88869261</t>
  </si>
  <si>
    <t>8 KM AL NORESTE DE LA IGLESIA CATOLICA</t>
  </si>
  <si>
    <t>82020394</t>
  </si>
  <si>
    <t>87991818</t>
  </si>
  <si>
    <t>25560698</t>
  </si>
  <si>
    <t>1 KM ESTE EBAIS DE GRANO DE ORO, CARRETERA A QUETZAL</t>
  </si>
  <si>
    <t>88230830</t>
  </si>
  <si>
    <t>44056172</t>
  </si>
  <si>
    <t>83139734</t>
  </si>
  <si>
    <t>44060967</t>
  </si>
  <si>
    <t>70223443</t>
  </si>
  <si>
    <t>1 KM OESTE Y 1, 8 KM SUR DE LA ENTRADA A SAN GERARDO</t>
  </si>
  <si>
    <t>44056168</t>
  </si>
  <si>
    <t>60406270</t>
  </si>
  <si>
    <t>1 KM ESTE DE LA BOMBA ISLA GRANDE</t>
  </si>
  <si>
    <t>27643708</t>
  </si>
  <si>
    <t>44056250</t>
  </si>
  <si>
    <t>85187906</t>
  </si>
  <si>
    <t>27641893</t>
  </si>
  <si>
    <t>83884570</t>
  </si>
  <si>
    <t>70199349</t>
  </si>
  <si>
    <t>85617306</t>
  </si>
  <si>
    <t>LLANURAS DEL GASPAR</t>
  </si>
  <si>
    <t>40 KM AL NORTE DE PUERTO VIEJO</t>
  </si>
  <si>
    <t>22065913</t>
  </si>
  <si>
    <t>44122932</t>
  </si>
  <si>
    <t>27665821</t>
  </si>
  <si>
    <t>22006740</t>
  </si>
  <si>
    <t>KAREN ROSALES PEREZ</t>
  </si>
  <si>
    <t>83193691</t>
  </si>
  <si>
    <t>26825037</t>
  </si>
  <si>
    <t>85765736</t>
  </si>
  <si>
    <t>DE LA IGLESIA CATOLICA DE PALESTINA 75 M AL SUR</t>
  </si>
  <si>
    <t>26511898</t>
  </si>
  <si>
    <t>FARIDE DE LOS ANGELES ENRIQUEZ ROSALES</t>
  </si>
  <si>
    <t>22096799</t>
  </si>
  <si>
    <t>26886207</t>
  </si>
  <si>
    <t>DE RENTA CAR PAYLEES 300 M NORTE</t>
  </si>
  <si>
    <t>26671071</t>
  </si>
  <si>
    <t>LEONEL URIETA CARRILLO</t>
  </si>
  <si>
    <t>4 KM SURESTE DEL CENTRO DE CAÑAS</t>
  </si>
  <si>
    <t>26692233</t>
  </si>
  <si>
    <t>63359006</t>
  </si>
  <si>
    <t>26687894</t>
  </si>
  <si>
    <t>26628462</t>
  </si>
  <si>
    <t>89256753</t>
  </si>
  <si>
    <t>50 M OESTE DE LA PULPERIA EL QUELITE</t>
  </si>
  <si>
    <t>22006887</t>
  </si>
  <si>
    <t>HELLEN CHAVES CHAVES</t>
  </si>
  <si>
    <t>84226900</t>
  </si>
  <si>
    <t>26686836</t>
  </si>
  <si>
    <t>26956640</t>
  </si>
  <si>
    <t>VANESSA GARCIA FERNANDEZ</t>
  </si>
  <si>
    <t>85123711</t>
  </si>
  <si>
    <t>DE LA PLAZA DE FUTBOL 100 M NORTE</t>
  </si>
  <si>
    <t>22006134</t>
  </si>
  <si>
    <t>26615578</t>
  </si>
  <si>
    <t>83626312</t>
  </si>
  <si>
    <t>1 KM AL NORTE DE LA SODA 5 TECAS</t>
  </si>
  <si>
    <t>26636167</t>
  </si>
  <si>
    <t>86922997</t>
  </si>
  <si>
    <t>24591100 Ext.33206</t>
  </si>
  <si>
    <t>24591100 Ext.44841</t>
  </si>
  <si>
    <t>87024588</t>
  </si>
  <si>
    <t>3 KM OESTE DE LA ENTRADA EL MANGO DE JICARAL</t>
  </si>
  <si>
    <t>26500705</t>
  </si>
  <si>
    <t>MSC IDALIE FERNANDEZ CRUZ</t>
  </si>
  <si>
    <t>26410057</t>
  </si>
  <si>
    <t>22005592</t>
  </si>
  <si>
    <t>89212300</t>
  </si>
  <si>
    <t>MONTEZUMA, 200 M AL SUR DE CHICOS BAR</t>
  </si>
  <si>
    <t>26421553</t>
  </si>
  <si>
    <t>21013245</t>
  </si>
  <si>
    <t>26400415</t>
  </si>
  <si>
    <t>M° GABRIELA SANCHEZ CRUZ</t>
  </si>
  <si>
    <t>24285274</t>
  </si>
  <si>
    <t>87268035</t>
  </si>
  <si>
    <t>21102577</t>
  </si>
  <si>
    <t>84227375</t>
  </si>
  <si>
    <t>22008291</t>
  </si>
  <si>
    <t>26398887</t>
  </si>
  <si>
    <t>85684858</t>
  </si>
  <si>
    <t>22005387</t>
  </si>
  <si>
    <t>86813380</t>
  </si>
  <si>
    <t>FINCA MONA, PRIMER CUADRANTE FRENTE A PLAZA</t>
  </si>
  <si>
    <t>22005388</t>
  </si>
  <si>
    <t>85731976</t>
  </si>
  <si>
    <t>27794337</t>
  </si>
  <si>
    <t>88198096</t>
  </si>
  <si>
    <t>86993812</t>
  </si>
  <si>
    <t>27799000</t>
  </si>
  <si>
    <t>50 M ESTE DE LA ENTRADA DEL HOTEL BEJUCO</t>
  </si>
  <si>
    <t>27794200</t>
  </si>
  <si>
    <t>100 M NOROESTE MAXI PALI, JACO</t>
  </si>
  <si>
    <t>26431494</t>
  </si>
  <si>
    <t>26431775</t>
  </si>
  <si>
    <t>62052872</t>
  </si>
  <si>
    <t>DEL ANTIGUO TALLER TALAMANCA 800 M SUR Y 25 OESTE</t>
  </si>
  <si>
    <t>27511914</t>
  </si>
  <si>
    <t>83793627</t>
  </si>
  <si>
    <t>27511909</t>
  </si>
  <si>
    <t>85428121</t>
  </si>
  <si>
    <t>27599053</t>
  </si>
  <si>
    <t>83224097</t>
  </si>
  <si>
    <t>22006822</t>
  </si>
  <si>
    <t>85022900</t>
  </si>
  <si>
    <t>86437972</t>
  </si>
  <si>
    <t>83602028</t>
  </si>
  <si>
    <t>DEL CTP TALAMANCA, 10 KM CARRETERA A MANO IZQUIERDA</t>
  </si>
  <si>
    <t>88233035</t>
  </si>
  <si>
    <t>86349616</t>
  </si>
  <si>
    <t>84057379</t>
  </si>
  <si>
    <t>DE LA ENTRADA A SANTA ROSA, 1 KM AL SUR</t>
  </si>
  <si>
    <t>27983571</t>
  </si>
  <si>
    <t>88228867</t>
  </si>
  <si>
    <t>85359462</t>
  </si>
  <si>
    <t>CENTRO LA COLONIA RIO CUARTO</t>
  </si>
  <si>
    <t>24760772</t>
  </si>
  <si>
    <t>EDDY ARAYA QUESADA</t>
  </si>
  <si>
    <t>esc.elmolino.sancarlos@mep.go.cr</t>
  </si>
  <si>
    <t>24671148</t>
  </si>
  <si>
    <t>83163848</t>
  </si>
  <si>
    <t>86175890</t>
  </si>
  <si>
    <t>88000061</t>
  </si>
  <si>
    <t>24606591</t>
  </si>
  <si>
    <t>24791950</t>
  </si>
  <si>
    <t>88494468</t>
  </si>
  <si>
    <t>83926811</t>
  </si>
  <si>
    <t>esc.larivera@mep.go.cr</t>
  </si>
  <si>
    <t>89951785</t>
  </si>
  <si>
    <t>6 KM AL SUR DEL ESCUELA JESUS DE POPOYOAPA</t>
  </si>
  <si>
    <t>85427873</t>
  </si>
  <si>
    <t>44064352</t>
  </si>
  <si>
    <t>88582827</t>
  </si>
  <si>
    <t>73006089</t>
  </si>
  <si>
    <t>85146414</t>
  </si>
  <si>
    <t>15 KM ENTRADA DEL VALLE</t>
  </si>
  <si>
    <t>24021257</t>
  </si>
  <si>
    <t>41051107</t>
  </si>
  <si>
    <t>72965256</t>
  </si>
  <si>
    <t>88214333</t>
  </si>
  <si>
    <t>25 M AL SUR-ESTE DEL PUESTO DE POLICIA</t>
  </si>
  <si>
    <t>84217430</t>
  </si>
  <si>
    <t>0575</t>
  </si>
  <si>
    <t>SANTA MARTA, VUELTA DE JORCO</t>
  </si>
  <si>
    <t>esc.santamartavueltadejorco@mep.go.cr</t>
  </si>
  <si>
    <t>85433849</t>
  </si>
  <si>
    <t>LAURA FALLAS DURAN</t>
  </si>
  <si>
    <t>72752939</t>
  </si>
  <si>
    <t>BIJAGUAL SUR, DIAGONAL AL TEMPLO CATOLICO</t>
  </si>
  <si>
    <t>22005015</t>
  </si>
  <si>
    <t>BYANCA NAZARETH UREÑA CASTRO</t>
  </si>
  <si>
    <t>24102494</t>
  </si>
  <si>
    <t>87202726</t>
  </si>
  <si>
    <t>DAMARIS ALFARO CARRILLO.</t>
  </si>
  <si>
    <t>3 KM ESTE DE COMUNIDAD DE SANTA TERESA</t>
  </si>
  <si>
    <t>44016516</t>
  </si>
  <si>
    <t>70121985</t>
  </si>
  <si>
    <t>44047017</t>
  </si>
  <si>
    <t>86599490</t>
  </si>
  <si>
    <t>100 M NORTE DE LA PLAZA DE DEPORTES</t>
  </si>
  <si>
    <t>71219455</t>
  </si>
  <si>
    <t>85178969</t>
  </si>
  <si>
    <t>86387093</t>
  </si>
  <si>
    <t>27724935</t>
  </si>
  <si>
    <t>200 M SUR DEL RANCHO CALEB</t>
  </si>
  <si>
    <t>27726147</t>
  </si>
  <si>
    <t>2 KM AL N DE LA ENTRADA A LONGO MAI KM 162 SUR</t>
  </si>
  <si>
    <t>22002198</t>
  </si>
  <si>
    <t>YOICE BONILLA MORALES</t>
  </si>
  <si>
    <t>87021393</t>
  </si>
  <si>
    <t>3,5 KM DE LA ENTRADA DE CACAO SOBRE INTERAMERICANA SUR</t>
  </si>
  <si>
    <t>22002185</t>
  </si>
  <si>
    <t>27421386</t>
  </si>
  <si>
    <t>88989035</t>
  </si>
  <si>
    <t>3 KM SUR DEL LICEO LA LUCHA, TERRITORIO INDIGENA</t>
  </si>
  <si>
    <t>22065986</t>
  </si>
  <si>
    <t>89216082</t>
  </si>
  <si>
    <t>SAN VICENTE, PILAS, FRENTE A LA PLAZA DE DEP</t>
  </si>
  <si>
    <t>22000511</t>
  </si>
  <si>
    <t>83375035</t>
  </si>
  <si>
    <t>COSTADO E, DE LA PLAZA DE FUTBOL MAIZ DE COLINAS</t>
  </si>
  <si>
    <t>84369407</t>
  </si>
  <si>
    <t>88215142</t>
  </si>
  <si>
    <t>200 M NORTE DE LA PULPERIA LA AMISTAD</t>
  </si>
  <si>
    <t>22005301</t>
  </si>
  <si>
    <t>86267276</t>
  </si>
  <si>
    <t>22001103</t>
  </si>
  <si>
    <t>83379657</t>
  </si>
  <si>
    <t>22034621</t>
  </si>
  <si>
    <t>22030230</t>
  </si>
  <si>
    <t>20 KM N DE LA TRINIDAD PUERTO VIEJO</t>
  </si>
  <si>
    <t>44117717</t>
  </si>
  <si>
    <t>72514107</t>
  </si>
  <si>
    <t>4 KM SUROESTE DE LA ESTACION DE BOMBEROS</t>
  </si>
  <si>
    <t>24163747</t>
  </si>
  <si>
    <t>24762000</t>
  </si>
  <si>
    <t>70637421</t>
  </si>
  <si>
    <t>PASO LLANO, CONTIGUO A LA IGLESIA CATOLICA</t>
  </si>
  <si>
    <t>22662903</t>
  </si>
  <si>
    <t>24279785</t>
  </si>
  <si>
    <t>MARLEN YAJAIRA SOLANO VILLALTA</t>
  </si>
  <si>
    <t>maria.castro.villavicencio@mep.go.cr</t>
  </si>
  <si>
    <t>27793160</t>
  </si>
  <si>
    <t>IRENE CASTRO VILLAVICENCIO</t>
  </si>
  <si>
    <t>150 M SUROESTE DE LA PULPERIA</t>
  </si>
  <si>
    <t>86481388</t>
  </si>
  <si>
    <t>HACIENDA ORIENTE</t>
  </si>
  <si>
    <t>84999492</t>
  </si>
  <si>
    <t>83150790</t>
  </si>
  <si>
    <t>MARISOL CALDERON CALDERON</t>
  </si>
  <si>
    <t>84462765</t>
  </si>
  <si>
    <t>27781214</t>
  </si>
  <si>
    <t>MONICA MASIS OTAROLA</t>
  </si>
  <si>
    <t>84510181</t>
  </si>
  <si>
    <t>83219892</t>
  </si>
  <si>
    <t>26657204</t>
  </si>
  <si>
    <t>ALBA ROSA SOTO CERDAS.</t>
  </si>
  <si>
    <t>84043437</t>
  </si>
  <si>
    <t>61271522</t>
  </si>
  <si>
    <t>27360305</t>
  </si>
  <si>
    <t>71219401</t>
  </si>
  <si>
    <t>85719074</t>
  </si>
  <si>
    <t>75 M NORTE DEL TEMPLO CATOLICO</t>
  </si>
  <si>
    <t>88669141</t>
  </si>
  <si>
    <t>KENIA AVILES ESPINOZA</t>
  </si>
  <si>
    <t>88470754</t>
  </si>
  <si>
    <t>CRISANTO REY DE PLATANARES</t>
  </si>
  <si>
    <t>27371214</t>
  </si>
  <si>
    <t>26615527</t>
  </si>
  <si>
    <t>22006604</t>
  </si>
  <si>
    <t>ANA CRISTINA PICADO GARITA</t>
  </si>
  <si>
    <t>89963183</t>
  </si>
  <si>
    <t>DEL RESTAURANTE LA DIANA, 200 M SUR Y 100 OESTE, ENTRADA ARANJUEZ, PITAHAYA</t>
  </si>
  <si>
    <t>22006620</t>
  </si>
  <si>
    <t>26391191</t>
  </si>
  <si>
    <t>84050010</t>
  </si>
  <si>
    <t>86693100</t>
  </si>
  <si>
    <t>13 KM OESTE DE NICOYA</t>
  </si>
  <si>
    <t>85911665</t>
  </si>
  <si>
    <t>300 M SURESTE DEL TEMPLO CATOLICO</t>
  </si>
  <si>
    <t>22006372</t>
  </si>
  <si>
    <t>84505156</t>
  </si>
  <si>
    <t>100 M OESTE DE LA PLAZA</t>
  </si>
  <si>
    <t>22006170</t>
  </si>
  <si>
    <t>200 M AL OESTE DE LA PULPERIA ANGELA</t>
  </si>
  <si>
    <t>86243683</t>
  </si>
  <si>
    <t>87794398</t>
  </si>
  <si>
    <t>22001348</t>
  </si>
  <si>
    <t>HELLEN PORRAS HERNANDEZ</t>
  </si>
  <si>
    <t>87983014</t>
  </si>
  <si>
    <t>87351251</t>
  </si>
  <si>
    <t>4 KM NOROESTE DE PALMITAS</t>
  </si>
  <si>
    <t>89143425</t>
  </si>
  <si>
    <t>MARILIN MEZA CAMPOS</t>
  </si>
  <si>
    <t>70530383</t>
  </si>
  <si>
    <t>26455530</t>
  </si>
  <si>
    <t>26455302</t>
  </si>
  <si>
    <t>89272929</t>
  </si>
  <si>
    <t>WATSI-VOLIO</t>
  </si>
  <si>
    <t>3 KM AL OESTE CTP TALAMANCA, CARRETERA A SURETKA</t>
  </si>
  <si>
    <t>27511908</t>
  </si>
  <si>
    <t>60908927</t>
  </si>
  <si>
    <t>86868501</t>
  </si>
  <si>
    <t>88320938</t>
  </si>
  <si>
    <t>87735146</t>
  </si>
  <si>
    <t>88796054</t>
  </si>
  <si>
    <t>89948506</t>
  </si>
  <si>
    <t>27510235</t>
  </si>
  <si>
    <t>85547409</t>
  </si>
  <si>
    <t>22002924</t>
  </si>
  <si>
    <t>86974574</t>
  </si>
  <si>
    <t>MEYLLIN NAJERA ARAYA</t>
  </si>
  <si>
    <t>86974575</t>
  </si>
  <si>
    <t>22001673</t>
  </si>
  <si>
    <t>27590320</t>
  </si>
  <si>
    <t>1,6 KM DE LA PLANTA DE CEMENTO CEMPRO</t>
  </si>
  <si>
    <t>26687990</t>
  </si>
  <si>
    <t>YORLENY LOPEZ ZAMORA</t>
  </si>
  <si>
    <t>25610987</t>
  </si>
  <si>
    <t>73007108</t>
  </si>
  <si>
    <t>87184512</t>
  </si>
  <si>
    <t>EVELYN MENDEZ MUÑOZ</t>
  </si>
  <si>
    <t>44030125</t>
  </si>
  <si>
    <t>24591100 Ext.45641</t>
  </si>
  <si>
    <t>44030238</t>
  </si>
  <si>
    <t>83443505</t>
  </si>
  <si>
    <t>25711162</t>
  </si>
  <si>
    <t>JEREMIAS BEJARANO SEGURA</t>
  </si>
  <si>
    <t>61147289</t>
  </si>
  <si>
    <t>83945982</t>
  </si>
  <si>
    <t>2 KM AL SUR ENTRADA PRINCIPAL DE GERMANIA</t>
  </si>
  <si>
    <t>84377742</t>
  </si>
  <si>
    <t>100 M NORTE PUENTE SANTA CECILIA DE GUAYABO</t>
  </si>
  <si>
    <t>22006810</t>
  </si>
  <si>
    <t>84876517</t>
  </si>
  <si>
    <t>IRIS MONCADA PEÑA</t>
  </si>
  <si>
    <t>83118253</t>
  </si>
  <si>
    <t>24164610</t>
  </si>
  <si>
    <t>BARRIO BURRICO, 2 KM AL SUR DE CIA. STANDARD</t>
  </si>
  <si>
    <t>27566257</t>
  </si>
  <si>
    <t>70314513</t>
  </si>
  <si>
    <t>22001525</t>
  </si>
  <si>
    <t>60006507</t>
  </si>
  <si>
    <t>87119410</t>
  </si>
  <si>
    <t>2 KM AL SUR DEL PUERTO DE SURETKA, SUIRI CENTRO</t>
  </si>
  <si>
    <t>86758316</t>
  </si>
  <si>
    <t>83826124</t>
  </si>
  <si>
    <t>3 KM SURESTE DE ESCUELA SEPECUE, SIBÖDI-MOJONCITO</t>
  </si>
  <si>
    <t>87281660</t>
  </si>
  <si>
    <t>85271831</t>
  </si>
  <si>
    <t>esc.mojoncitotalamanca@mep.go.cr</t>
  </si>
  <si>
    <t>22006989</t>
  </si>
  <si>
    <t>83088983</t>
  </si>
  <si>
    <t>84757646</t>
  </si>
  <si>
    <t>22001462</t>
  </si>
  <si>
    <t>84007277</t>
  </si>
  <si>
    <t>27865855</t>
  </si>
  <si>
    <t>86690947</t>
  </si>
  <si>
    <t>27811452</t>
  </si>
  <si>
    <t>86944900</t>
  </si>
  <si>
    <t>ALTO D COMTE, TERRITORIO INDIGENA COMTE BURICA</t>
  </si>
  <si>
    <t>84309674</t>
  </si>
  <si>
    <t>200 M ESTE DEL TEMPLO CATOLICO</t>
  </si>
  <si>
    <t>22001151</t>
  </si>
  <si>
    <t>22002812</t>
  </si>
  <si>
    <t>MARIBEL CHEVEZ ARCE</t>
  </si>
  <si>
    <t>88027572</t>
  </si>
  <si>
    <t>87460174</t>
  </si>
  <si>
    <t>1 KM NORESTE DE PLANTA DE TRATAMIENTO A Y A</t>
  </si>
  <si>
    <t>22001321</t>
  </si>
  <si>
    <t>22001083</t>
  </si>
  <si>
    <t>83401640</t>
  </si>
  <si>
    <t>88678250</t>
  </si>
  <si>
    <t>22001295</t>
  </si>
  <si>
    <t>88296089</t>
  </si>
  <si>
    <t>27340378</t>
  </si>
  <si>
    <t>89521367</t>
  </si>
  <si>
    <t>DE SABANILLAS 8 KM  AL SURESTE</t>
  </si>
  <si>
    <t>22001528</t>
  </si>
  <si>
    <t>85047559</t>
  </si>
  <si>
    <t>CARRETERA INTERAMERICANA 4,5 KM SUR ENTRADA CEFERINO</t>
  </si>
  <si>
    <t>86676212</t>
  </si>
  <si>
    <t>88172787</t>
  </si>
  <si>
    <t>3 KM OESTE DE BOMBA LAUREL CARRETERA TAMARINDO</t>
  </si>
  <si>
    <t>22001240</t>
  </si>
  <si>
    <t>86184238</t>
  </si>
  <si>
    <t>22001284</t>
  </si>
  <si>
    <t>70141062</t>
  </si>
  <si>
    <t>22006879</t>
  </si>
  <si>
    <t>86858156</t>
  </si>
  <si>
    <t>CESAR BARRANTES FERNANDEZ</t>
  </si>
  <si>
    <t>88978933</t>
  </si>
  <si>
    <t>22007634</t>
  </si>
  <si>
    <t>DE LA ENTRADA PRINCIPAL DE BUENOS AIRES</t>
  </si>
  <si>
    <t>83546751</t>
  </si>
  <si>
    <t>22007830</t>
  </si>
  <si>
    <t>87157002</t>
  </si>
  <si>
    <t>89150921</t>
  </si>
  <si>
    <t>EVELYN ORDOÑEZ MONCADA</t>
  </si>
  <si>
    <t>88422346</t>
  </si>
  <si>
    <t>22002666</t>
  </si>
  <si>
    <t>22001066</t>
  </si>
  <si>
    <t>89066999</t>
  </si>
  <si>
    <t>85608359</t>
  </si>
  <si>
    <t>83819061</t>
  </si>
  <si>
    <t>27706194</t>
  </si>
  <si>
    <t>400 M NORTE DEL PUENTE BAJO LAS ESPERANZAS</t>
  </si>
  <si>
    <t>22009800</t>
  </si>
  <si>
    <t>89903162</t>
  </si>
  <si>
    <t>22005448</t>
  </si>
  <si>
    <t>44016465</t>
  </si>
  <si>
    <t>85196253</t>
  </si>
  <si>
    <t>300 M SUR DEL PUENTE RIO LA UNION</t>
  </si>
  <si>
    <t>87206777</t>
  </si>
  <si>
    <t>300 M SUR DE LA IGLESIA CATOLICA DE SAN MIGUEL</t>
  </si>
  <si>
    <t>44047024</t>
  </si>
  <si>
    <t>89230987</t>
  </si>
  <si>
    <t>12,5 KM AL NORESTE DE BUENOS AIRES</t>
  </si>
  <si>
    <t>86726423</t>
  </si>
  <si>
    <t>87971684</t>
  </si>
  <si>
    <t>26670448</t>
  </si>
  <si>
    <t>83570863</t>
  </si>
  <si>
    <t>26971302</t>
  </si>
  <si>
    <t>88971831</t>
  </si>
  <si>
    <t>84517124</t>
  </si>
  <si>
    <t>25321301</t>
  </si>
  <si>
    <t>MARLEN PATRICIA ZUÑIGA LOAIZA</t>
  </si>
  <si>
    <t>86206464</t>
  </si>
  <si>
    <t>UN KM  AL NORESTE DEL EBAIS DE PAVONES</t>
  </si>
  <si>
    <t>25381055</t>
  </si>
  <si>
    <t>72006941</t>
  </si>
  <si>
    <t>41051068</t>
  </si>
  <si>
    <t>60128392</t>
  </si>
  <si>
    <t>FLORIBETH SALAZAR CHAVES</t>
  </si>
  <si>
    <t>60261544</t>
  </si>
  <si>
    <t>83265528</t>
  </si>
  <si>
    <t>24608414</t>
  </si>
  <si>
    <t>60469378</t>
  </si>
  <si>
    <t>24609441</t>
  </si>
  <si>
    <t>24603244</t>
  </si>
  <si>
    <t>CRISTIAN CHAVES CHACON</t>
  </si>
  <si>
    <t>87835688</t>
  </si>
  <si>
    <t>70260311</t>
  </si>
  <si>
    <t>70603044</t>
  </si>
  <si>
    <t>24755919</t>
  </si>
  <si>
    <t>87620641</t>
  </si>
  <si>
    <t>MARIA LUISA ARIAS ESQUIVEL</t>
  </si>
  <si>
    <t>24798284</t>
  </si>
  <si>
    <t>83237303</t>
  </si>
  <si>
    <t>73003869</t>
  </si>
  <si>
    <t>MARLEN ADRIANA SALAS CHIROLDES</t>
  </si>
  <si>
    <t>87837662</t>
  </si>
  <si>
    <t>72984064</t>
  </si>
  <si>
    <t>72157601</t>
  </si>
  <si>
    <t>41051087</t>
  </si>
  <si>
    <t>24282465</t>
  </si>
  <si>
    <t>300 M OESTE DEL RESTAURANTE MI CABAÑA</t>
  </si>
  <si>
    <t>24282338</t>
  </si>
  <si>
    <t>ALICIA HERRERA SALAS</t>
  </si>
  <si>
    <t>60298877</t>
  </si>
  <si>
    <t>60061963</t>
  </si>
  <si>
    <t>22006725</t>
  </si>
  <si>
    <t>87546124</t>
  </si>
  <si>
    <t>26711409</t>
  </si>
  <si>
    <t>88148051</t>
  </si>
  <si>
    <t>13 KM SUR DE CLINICA DE LA CCSS</t>
  </si>
  <si>
    <t>63476452</t>
  </si>
  <si>
    <t>2 KM SUROESTE DEL PUENTE SOBRE EL RIO OROSI</t>
  </si>
  <si>
    <t>22006706</t>
  </si>
  <si>
    <t>DEL PUESTO DE POLICIA DE BIRMANIA 3 KM OESTE</t>
  </si>
  <si>
    <t>24702845</t>
  </si>
  <si>
    <t>22005420</t>
  </si>
  <si>
    <t>84335244</t>
  </si>
  <si>
    <t>41051123</t>
  </si>
  <si>
    <t>60631981</t>
  </si>
  <si>
    <t>24708015</t>
  </si>
  <si>
    <t>KEYLOR SANDI CHAVARRIA</t>
  </si>
  <si>
    <t>85228369</t>
  </si>
  <si>
    <t>CHRISTINE DAIANA LOBO CASANOVA</t>
  </si>
  <si>
    <t>87070418</t>
  </si>
  <si>
    <t>40825872</t>
  </si>
  <si>
    <t>86778814</t>
  </si>
  <si>
    <t>GLENDA VEGA UREÑA</t>
  </si>
  <si>
    <t>63776039</t>
  </si>
  <si>
    <t>24502116</t>
  </si>
  <si>
    <t>62229823</t>
  </si>
  <si>
    <t>24631455</t>
  </si>
  <si>
    <t>FRENTE A LA PLAZA DE DEPORTE DE LA LA FLORIDA DE ISLA VENADO</t>
  </si>
  <si>
    <t>25610042</t>
  </si>
  <si>
    <t>83027585</t>
  </si>
  <si>
    <t>5 KM ESTE DE LA ESCUELA SAN MIGUEL DE BARRANCA</t>
  </si>
  <si>
    <t>22006811</t>
  </si>
  <si>
    <t>88141912</t>
  </si>
  <si>
    <t>24285433</t>
  </si>
  <si>
    <t>70691726</t>
  </si>
  <si>
    <t>22007831</t>
  </si>
  <si>
    <t>VIVIANA CORTES PEREZ</t>
  </si>
  <si>
    <t>83163515</t>
  </si>
  <si>
    <t>24389587</t>
  </si>
  <si>
    <t>85401084</t>
  </si>
  <si>
    <t>26649626</t>
  </si>
  <si>
    <t>26633449</t>
  </si>
  <si>
    <t>83199294</t>
  </si>
  <si>
    <t>24760550</t>
  </si>
  <si>
    <t>JASON ALFARO ARAYA</t>
  </si>
  <si>
    <t>89174004</t>
  </si>
  <si>
    <t>CERRITOS CENTRO DEL SUPER PEQUEÑO 75 M OESTE</t>
  </si>
  <si>
    <t>86569784</t>
  </si>
  <si>
    <t>86251234</t>
  </si>
  <si>
    <t>IVANNIA PIEDRA VILLARREAL</t>
  </si>
  <si>
    <t>200 M AL NORTE DE LA PLAZA DE LOS DEPORTES</t>
  </si>
  <si>
    <t>88063473</t>
  </si>
  <si>
    <t>84135145</t>
  </si>
  <si>
    <t>200 E Y 200 S IGLESIA SN RAMON DE 3 RIOS</t>
  </si>
  <si>
    <t>22730024</t>
  </si>
  <si>
    <t>22730280</t>
  </si>
  <si>
    <t>25711307</t>
  </si>
  <si>
    <t>86333190</t>
  </si>
  <si>
    <t>43 KM AL NE DEL BANCO NACIONAL DE PUERTO VIEJO</t>
  </si>
  <si>
    <t>70189093</t>
  </si>
  <si>
    <t>70297568</t>
  </si>
  <si>
    <t>44109211</t>
  </si>
  <si>
    <t>70870134</t>
  </si>
  <si>
    <t>JAVIER VILLAFUERTE SANCHEZ</t>
  </si>
  <si>
    <t>1 KM NORTE DEL PARQUE DE SAN RAFAEL DE HEREDIA</t>
  </si>
  <si>
    <t>22378927</t>
  </si>
  <si>
    <t>22606137</t>
  </si>
  <si>
    <t>200 M ESTE DE LA PLAZA DE DEPORTES</t>
  </si>
  <si>
    <t>83670866</t>
  </si>
  <si>
    <t>200 E, Y 2 KM N, DE LA ESCUELA ESQUINAS</t>
  </si>
  <si>
    <t>44092706</t>
  </si>
  <si>
    <t>85806237</t>
  </si>
  <si>
    <t>44020282</t>
  </si>
  <si>
    <t>88485396</t>
  </si>
  <si>
    <t>27639908</t>
  </si>
  <si>
    <t>89707057</t>
  </si>
  <si>
    <t>24170936</t>
  </si>
  <si>
    <t>64086921</t>
  </si>
  <si>
    <t>24107203</t>
  </si>
  <si>
    <t>84777302</t>
  </si>
  <si>
    <t>TOLEDO CENTRO, FRENTE AL TEMPLO CATOLICO</t>
  </si>
  <si>
    <t>24101660</t>
  </si>
  <si>
    <t>83200662</t>
  </si>
  <si>
    <t>24102104</t>
  </si>
  <si>
    <t>86338643</t>
  </si>
  <si>
    <t>LA LEGUA DE LOS NARANJOS 50 E DE LA PLAZA</t>
  </si>
  <si>
    <t>88867309</t>
  </si>
  <si>
    <t>24160556</t>
  </si>
  <si>
    <t>25 KM NOROESTE DE SAN ISIDRO</t>
  </si>
  <si>
    <t>27423193</t>
  </si>
  <si>
    <t>27423084</t>
  </si>
  <si>
    <t>500 M NORTE DEL BANCO DE COSTA RICA</t>
  </si>
  <si>
    <t>26455161</t>
  </si>
  <si>
    <t>89301415</t>
  </si>
  <si>
    <t>27381246</t>
  </si>
  <si>
    <t>87103885</t>
  </si>
  <si>
    <t>500 M SUR DEL EBAIS DE PLAYA TORRES</t>
  </si>
  <si>
    <t>88181589</t>
  </si>
  <si>
    <t>83517327</t>
  </si>
  <si>
    <t>22002754</t>
  </si>
  <si>
    <t>26830286</t>
  </si>
  <si>
    <t>89712345</t>
  </si>
  <si>
    <t>DE REPUESTOS GIGANTE 50 M OESTE, CONTIGUP TEMPLO CATOLICO</t>
  </si>
  <si>
    <t>22384612</t>
  </si>
  <si>
    <t>22930928</t>
  </si>
  <si>
    <t>22391070</t>
  </si>
  <si>
    <t>75 M NORTE, ESQUINA NOROESTE DEL REDONDEL</t>
  </si>
  <si>
    <t>83161578</t>
  </si>
  <si>
    <t>86930624</t>
  </si>
  <si>
    <t>88102989</t>
  </si>
  <si>
    <t>22201384</t>
  </si>
  <si>
    <t>88102987</t>
  </si>
  <si>
    <t>500 M OESTE DEL CENTRO DE SALUD</t>
  </si>
  <si>
    <t>26457327</t>
  </si>
  <si>
    <t>26456529</t>
  </si>
  <si>
    <t>24741697</t>
  </si>
  <si>
    <t>84241697</t>
  </si>
  <si>
    <t>88594555</t>
  </si>
  <si>
    <t>800 M OESTE DEL SUPER LA CANASTITA</t>
  </si>
  <si>
    <t>24385729</t>
  </si>
  <si>
    <t>24385868</t>
  </si>
  <si>
    <t>89491232</t>
  </si>
  <si>
    <t>83153532</t>
  </si>
  <si>
    <t>150 M AL OESTE DE IGLESIA CATOLICA DE SN GERARDO</t>
  </si>
  <si>
    <t>22001752</t>
  </si>
  <si>
    <t>27897118</t>
  </si>
  <si>
    <t>87239824</t>
  </si>
  <si>
    <t>26455467</t>
  </si>
  <si>
    <t>62857770</t>
  </si>
  <si>
    <t>ELISA ANNAVI AGUILAR GARCIA</t>
  </si>
  <si>
    <t>26367771</t>
  </si>
  <si>
    <t>26367775</t>
  </si>
  <si>
    <t>MARIO LUNA CARVAJAL</t>
  </si>
  <si>
    <t>26352379</t>
  </si>
  <si>
    <t>25610532</t>
  </si>
  <si>
    <t>83552061</t>
  </si>
  <si>
    <t>22508539</t>
  </si>
  <si>
    <t>70514610</t>
  </si>
  <si>
    <t>72004367</t>
  </si>
  <si>
    <t>DE LA ENTRADA DE CEMEX, 2 KM NORTE CONTIGUO PLA</t>
  </si>
  <si>
    <t>26688042</t>
  </si>
  <si>
    <t>87496045</t>
  </si>
  <si>
    <t>100 M ESTE Y 200 M NORTE DISCOTEQUE SUEÑO</t>
  </si>
  <si>
    <t>26970114</t>
  </si>
  <si>
    <t>GISELLE LOAICIGA CHAVARRIA</t>
  </si>
  <si>
    <t>64784068</t>
  </si>
  <si>
    <t>26518135</t>
  </si>
  <si>
    <t>150 M ESTE DE LA IGLESIA CATOLICA QUEPOS</t>
  </si>
  <si>
    <t>esc.elestadio@mep.go.cr</t>
  </si>
  <si>
    <t>27771603</t>
  </si>
  <si>
    <t>GERLIN LOPEZ VEGA</t>
  </si>
  <si>
    <t>88241387</t>
  </si>
  <si>
    <t>60853765</t>
  </si>
  <si>
    <t>KEMBLY MARIA CRUZ MARCHENA</t>
  </si>
  <si>
    <t>60585960</t>
  </si>
  <si>
    <t>26656959</t>
  </si>
  <si>
    <t>200 N, Y 5 KM O, DE LA G.A.R. LIBERIA</t>
  </si>
  <si>
    <t>88990629</t>
  </si>
  <si>
    <t>25350022</t>
  </si>
  <si>
    <t>89805824</t>
  </si>
  <si>
    <t>71108916</t>
  </si>
  <si>
    <t>22005199</t>
  </si>
  <si>
    <t>88774159</t>
  </si>
  <si>
    <t>89913432</t>
  </si>
  <si>
    <t>50 M DE LA IGLESIA CATOLICA PACUARE</t>
  </si>
  <si>
    <t>83084142</t>
  </si>
  <si>
    <t>25568089</t>
  </si>
  <si>
    <t>83175102</t>
  </si>
  <si>
    <t>4 KM OESTE DEL LICEO DE ALFARO RUIZ</t>
  </si>
  <si>
    <t>24634385</t>
  </si>
  <si>
    <t>72074988</t>
  </si>
  <si>
    <t>24634601</t>
  </si>
  <si>
    <t>60801556</t>
  </si>
  <si>
    <t>100 M NORTE DE TEMPLO CATOL, SN JUAN DE LAJAS</t>
  </si>
  <si>
    <t>24632358</t>
  </si>
  <si>
    <t>72170693</t>
  </si>
  <si>
    <t>88994189</t>
  </si>
  <si>
    <t>88572296</t>
  </si>
  <si>
    <t>24479106</t>
  </si>
  <si>
    <t>88615807</t>
  </si>
  <si>
    <t>3 KM AL OESTE DE PIEDADES SUR</t>
  </si>
  <si>
    <t>24470147</t>
  </si>
  <si>
    <t>100 M NORESTE DE PULPERIA MARBELLA</t>
  </si>
  <si>
    <t>24478107</t>
  </si>
  <si>
    <t>300 M OESTE DEL ESTADIO CHOROTEGA</t>
  </si>
  <si>
    <t>26864838</t>
  </si>
  <si>
    <t>IRIS VIRGINIA DEL CARMEN ARAYA UGALDE</t>
  </si>
  <si>
    <t>89208100</t>
  </si>
  <si>
    <t>22007619</t>
  </si>
  <si>
    <t>22009594</t>
  </si>
  <si>
    <t>CINDY MATARRITA ENR̀IQUEZ</t>
  </si>
  <si>
    <t>22007828</t>
  </si>
  <si>
    <t>63485789</t>
  </si>
  <si>
    <t>ANGIE CHAVARRIA CHAVARRIA</t>
  </si>
  <si>
    <t>100 SUR Y 800 ESTE DE SALON COMUNAL, FINAL CALLE HIGINIA</t>
  </si>
  <si>
    <t>22445686</t>
  </si>
  <si>
    <t>85574721</t>
  </si>
  <si>
    <t>22660746</t>
  </si>
  <si>
    <t>22660096</t>
  </si>
  <si>
    <t>250 M ESTE DE LA PLAZA DE DEPORTES DE CASTILLA</t>
  </si>
  <si>
    <t>22353355</t>
  </si>
  <si>
    <t>22358855</t>
  </si>
  <si>
    <t>1 KM NORTE DE LA FABRICA DE POLVORA FAISA</t>
  </si>
  <si>
    <t>25374864</t>
  </si>
  <si>
    <t>83639777</t>
  </si>
  <si>
    <t>27643223</t>
  </si>
  <si>
    <t>27643783</t>
  </si>
  <si>
    <t>88732923</t>
  </si>
  <si>
    <t>85665676</t>
  </si>
  <si>
    <t>44056165</t>
  </si>
  <si>
    <t>MARIA CECILIA OBANDO GUTIERREZ</t>
  </si>
  <si>
    <t>22448719</t>
  </si>
  <si>
    <t>87236811</t>
  </si>
  <si>
    <t>300 M ESTE DEL COLEGIO CLARETIANO</t>
  </si>
  <si>
    <t>22374346</t>
  </si>
  <si>
    <t>83903228</t>
  </si>
  <si>
    <t>41051092</t>
  </si>
  <si>
    <t>DEL CRUCE DE RUTA 4 2, 5 KM AL SUR</t>
  </si>
  <si>
    <t>72964637</t>
  </si>
  <si>
    <t>esc.lacruz@mep.go.cr</t>
  </si>
  <si>
    <t>26457253</t>
  </si>
  <si>
    <t>86090481</t>
  </si>
  <si>
    <t>1 KM SUR DE LA ESCUELA SAN RAFAEL, CABAGRA</t>
  </si>
  <si>
    <t>84385758</t>
  </si>
  <si>
    <t>300 M NORTE DE LA PLAZA DE SAN JUAN</t>
  </si>
  <si>
    <t>84635029</t>
  </si>
  <si>
    <t>100 M OESTE DEL SUPERMERCADO CUERNAVACA</t>
  </si>
  <si>
    <t>84299287</t>
  </si>
  <si>
    <t>87810942</t>
  </si>
  <si>
    <t>86054906</t>
  </si>
  <si>
    <t>800 M ESTE DE BANCO COSTA RICA DE UVITA</t>
  </si>
  <si>
    <t>27438255</t>
  </si>
  <si>
    <t>85462823</t>
  </si>
  <si>
    <t>87141818</t>
  </si>
  <si>
    <t>27423136</t>
  </si>
  <si>
    <t>22005484</t>
  </si>
  <si>
    <t>EVELYN PADILLA CEDEÑO</t>
  </si>
  <si>
    <t>27714696</t>
  </si>
  <si>
    <t>27360095</t>
  </si>
  <si>
    <t>71137230</t>
  </si>
  <si>
    <t>44143806</t>
  </si>
  <si>
    <t>83042688</t>
  </si>
  <si>
    <t>87271665</t>
  </si>
  <si>
    <t>86133120</t>
  </si>
  <si>
    <t>27305520</t>
  </si>
  <si>
    <t>86401910</t>
  </si>
  <si>
    <t>83148906</t>
  </si>
  <si>
    <t>DE CABLETICA 100 M SUR Y 75 M ESTE</t>
  </si>
  <si>
    <t>27710766</t>
  </si>
  <si>
    <t>400 M AL SUR DEL CTP DE VENECIA</t>
  </si>
  <si>
    <t>24721391</t>
  </si>
  <si>
    <t>100 M DEL PUESTO POLICIAL</t>
  </si>
  <si>
    <t>83439609</t>
  </si>
  <si>
    <t>CAÑO SECO CONTIGUO A PLAZA DE DEPORTES</t>
  </si>
  <si>
    <t>44090955</t>
  </si>
  <si>
    <t>84279393</t>
  </si>
  <si>
    <t>50 M ESTE DE LA PLAZA DE DEPORTES</t>
  </si>
  <si>
    <t>22004501</t>
  </si>
  <si>
    <t>ANA GABRIELA CHAVES VALVERDE</t>
  </si>
  <si>
    <t>84685927</t>
  </si>
  <si>
    <t>27107107</t>
  </si>
  <si>
    <t>85355819</t>
  </si>
  <si>
    <t>44090951</t>
  </si>
  <si>
    <t>87338656</t>
  </si>
  <si>
    <t>DE LA ESCUELA CUATRO ESQUINAS 3 KM NOROESTE</t>
  </si>
  <si>
    <t>44092708</t>
  </si>
  <si>
    <t>84558376</t>
  </si>
  <si>
    <t>22241289</t>
  </si>
  <si>
    <t>40001027</t>
  </si>
  <si>
    <t>22210240</t>
  </si>
  <si>
    <t>22582739</t>
  </si>
  <si>
    <t>24743644</t>
  </si>
  <si>
    <t>24607574</t>
  </si>
  <si>
    <t>24605745</t>
  </si>
  <si>
    <t>88207798</t>
  </si>
  <si>
    <t>24610067</t>
  </si>
  <si>
    <t>84403927</t>
  </si>
  <si>
    <t>84364960</t>
  </si>
  <si>
    <t>24780469</t>
  </si>
  <si>
    <t>72984061</t>
  </si>
  <si>
    <t>89375149</t>
  </si>
  <si>
    <t>esc.bellavista.sancarlos@mep.go.cr</t>
  </si>
  <si>
    <t>73006496</t>
  </si>
  <si>
    <t>SILVIA MARIA VALERIO MADRIGAL</t>
  </si>
  <si>
    <t>44028568</t>
  </si>
  <si>
    <t>50 M ESTE DE RADIO CULTURAL DE PITAL</t>
  </si>
  <si>
    <t>24734204</t>
  </si>
  <si>
    <t>24691132</t>
  </si>
  <si>
    <t>86450415</t>
  </si>
  <si>
    <t>25610325</t>
  </si>
  <si>
    <t>89342221</t>
  </si>
  <si>
    <t>12 KM SUR DE LA ENTRADA PRINCIPAL DE LIVERPOOL</t>
  </si>
  <si>
    <t>27971903</t>
  </si>
  <si>
    <t>YOSELYN BARQUERO BERMUDEZ</t>
  </si>
  <si>
    <t>62086580</t>
  </si>
  <si>
    <t>22001568</t>
  </si>
  <si>
    <t>89578592</t>
  </si>
  <si>
    <t>300 M AL SUR DE LA ENTRADA A CARBON 2</t>
  </si>
  <si>
    <t>25551216</t>
  </si>
  <si>
    <t>22002954</t>
  </si>
  <si>
    <t>83922647</t>
  </si>
  <si>
    <t>86949102</t>
  </si>
  <si>
    <t>85213051</t>
  </si>
  <si>
    <t>27590016</t>
  </si>
  <si>
    <t>22002088</t>
  </si>
  <si>
    <t>22001669</t>
  </si>
  <si>
    <t>DEL CENTRO DE BRIBRI, 8 KM  AL SUROESTE X VOLIO</t>
  </si>
  <si>
    <t>64717311</t>
  </si>
  <si>
    <t>22007161</t>
  </si>
  <si>
    <t>83278162</t>
  </si>
  <si>
    <t>3 KM OESTE DE LAS OFICINAS DE ADITICA TALAMANCA</t>
  </si>
  <si>
    <t>86518403</t>
  </si>
  <si>
    <t>FRENTE A LA PLAZA DE DEPORTES CHINA-KICHA, CHIRRIPO</t>
  </si>
  <si>
    <t>25140441</t>
  </si>
  <si>
    <t>87681154</t>
  </si>
  <si>
    <t>esc.shukebachari@mep.go.cr</t>
  </si>
  <si>
    <t>86408353</t>
  </si>
  <si>
    <t>83174033</t>
  </si>
  <si>
    <t>25140481</t>
  </si>
  <si>
    <t>88099336</t>
  </si>
  <si>
    <t>25140609</t>
  </si>
  <si>
    <t>600 M ESTE DEL LICEO JAK KJUA SURU</t>
  </si>
  <si>
    <t>84033728</t>
  </si>
  <si>
    <t>71219358</t>
  </si>
  <si>
    <t>86644674</t>
  </si>
  <si>
    <t>83769209</t>
  </si>
  <si>
    <t>27321489</t>
  </si>
  <si>
    <t>22006148</t>
  </si>
  <si>
    <t>88639746</t>
  </si>
  <si>
    <t>600 M NORTE DE LA ESTRADA A SANTA ROSA UPALA</t>
  </si>
  <si>
    <t>24708313</t>
  </si>
  <si>
    <t>72967940</t>
  </si>
  <si>
    <t>88256215</t>
  </si>
  <si>
    <t>88145276</t>
  </si>
  <si>
    <t>25444710</t>
  </si>
  <si>
    <t>87137148</t>
  </si>
  <si>
    <t>3,5 KM NORTE DE LA ESCUELA EL TRIANGULO</t>
  </si>
  <si>
    <t>44091832</t>
  </si>
  <si>
    <t>ANGELA SALAZAR BADILLA</t>
  </si>
  <si>
    <t>200 M NORESTE DEL SALON COMUNAL</t>
  </si>
  <si>
    <t>22607806</t>
  </si>
  <si>
    <t>22607991</t>
  </si>
  <si>
    <t>22633660</t>
  </si>
  <si>
    <t>22633661</t>
  </si>
  <si>
    <t>HNA. JUANA FRANCISCA VENTURA CALLEJAS</t>
  </si>
  <si>
    <t>71891513</t>
  </si>
  <si>
    <t>800 M AL OESTE DEL LICEO MANUEL BENAVIDES</t>
  </si>
  <si>
    <t>22611482</t>
  </si>
  <si>
    <t>86720660</t>
  </si>
  <si>
    <t>44056179</t>
  </si>
  <si>
    <t>60990694</t>
  </si>
  <si>
    <t>22 KM NORTE DE LA ENTRADA LA TRINIDAD PUERTO V</t>
  </si>
  <si>
    <t>22005086</t>
  </si>
  <si>
    <t>87194763</t>
  </si>
  <si>
    <t>72949021</t>
  </si>
  <si>
    <t>44056307</t>
  </si>
  <si>
    <t>50131125</t>
  </si>
  <si>
    <t>44056135</t>
  </si>
  <si>
    <t>26721112</t>
  </si>
  <si>
    <t>87511850</t>
  </si>
  <si>
    <t>info@pasosdejuventud.ed.cr</t>
  </si>
  <si>
    <t>22374454</t>
  </si>
  <si>
    <t>22634967</t>
  </si>
  <si>
    <t>3 KM AL ESTE DE LA GUARDIA RURAL DE SHIROLES</t>
  </si>
  <si>
    <t>84242199</t>
  </si>
  <si>
    <t>KATTIA GUISELLE MORALES REYES</t>
  </si>
  <si>
    <t>86496810</t>
  </si>
  <si>
    <t>DE LA CLINICA JORGE VOLIO 500 M E Y 50 S</t>
  </si>
  <si>
    <t>22386052</t>
  </si>
  <si>
    <t>83565759</t>
  </si>
  <si>
    <t>LA PALMA, URBANIZACION LOS SUEÑOS</t>
  </si>
  <si>
    <t>27796301</t>
  </si>
  <si>
    <t>83028361</t>
  </si>
  <si>
    <t>400 M NORTE DE LA IGLESIA CATOLICA</t>
  </si>
  <si>
    <t>84314173</t>
  </si>
  <si>
    <t>SHARON TATIANA CASTRO RODRIGUEZ</t>
  </si>
  <si>
    <t>22006586</t>
  </si>
  <si>
    <t>83121832</t>
  </si>
  <si>
    <t>22635012</t>
  </si>
  <si>
    <t>22634971</t>
  </si>
  <si>
    <t>83614705</t>
  </si>
  <si>
    <t>24100806</t>
  </si>
  <si>
    <t>LIGIA MARLEY CALDERON ALFARO</t>
  </si>
  <si>
    <t>89986783</t>
  </si>
  <si>
    <t>800 M ESTE DEL PUENTE DE GUADARRAMA</t>
  </si>
  <si>
    <t>25480011</t>
  </si>
  <si>
    <t>83263754</t>
  </si>
  <si>
    <t>DE LA QUINTA LIAO LLAO, 1 KM Y MEDIO AL OESTE</t>
  </si>
  <si>
    <t>22306964</t>
  </si>
  <si>
    <t>86674253</t>
  </si>
  <si>
    <t>DE SANTA CECILIA 6 KM SUR Y 100 M ANTES DEL RIO</t>
  </si>
  <si>
    <t>22005131</t>
  </si>
  <si>
    <t>DE LA GANADERIA RIO NIÑO 300 M SURESTE</t>
  </si>
  <si>
    <t>esc.sanmarcos.nortenorte@mep.go.cr</t>
  </si>
  <si>
    <t>86456072</t>
  </si>
  <si>
    <t>4 KM AL NORTE DE LA ESCUELA KABEBATA</t>
  </si>
  <si>
    <t>mario.banez.camacho@mep.go.cr</t>
  </si>
  <si>
    <t>22064643</t>
  </si>
  <si>
    <t>86313395</t>
  </si>
  <si>
    <t>7 KM NORTE IGLESIA CATOLICA, SANTA CRUZ</t>
  </si>
  <si>
    <t>85936487</t>
  </si>
  <si>
    <t>22006872</t>
  </si>
  <si>
    <t>26922045</t>
  </si>
  <si>
    <t>KIMBERLY MARIA CHAVES RODRIGUEZ</t>
  </si>
  <si>
    <t>87393185</t>
  </si>
  <si>
    <t>100 M, ESTE DE LA PLAZA DE FUTBOL</t>
  </si>
  <si>
    <t>esc.la.plaza@mep.go.cr</t>
  </si>
  <si>
    <t>22006907</t>
  </si>
  <si>
    <t>350 M AL SURESTE DE LA IGLESIA CRISTIANA NUEVA VISION</t>
  </si>
  <si>
    <t>22001260</t>
  </si>
  <si>
    <t>88010385</t>
  </si>
  <si>
    <t>22001253</t>
  </si>
  <si>
    <t>88997040</t>
  </si>
  <si>
    <t>87566526</t>
  </si>
  <si>
    <t>2974</t>
  </si>
  <si>
    <t>KAMAKIRI</t>
  </si>
  <si>
    <t>FRENTE AL TEMPLO CATOLICO DE KAMAKIRI</t>
  </si>
  <si>
    <t>esc.kamakiri@mep.go.cr</t>
  </si>
  <si>
    <t>22001150</t>
  </si>
  <si>
    <t>ENRIQUE ESPINOZA ATENCIO</t>
  </si>
  <si>
    <t>85897058</t>
  </si>
  <si>
    <t>250 M DE LA PLAZA DE DEPORTES PORTO LLANO</t>
  </si>
  <si>
    <t>EVELYN FRANCINI BADILLA MORA</t>
  </si>
  <si>
    <t>22001298</t>
  </si>
  <si>
    <t>44092713</t>
  </si>
  <si>
    <t>71097661</t>
  </si>
  <si>
    <t>36 KM AL NORTE DEL COMANDO PUERTO VIEJO</t>
  </si>
  <si>
    <t>44111526</t>
  </si>
  <si>
    <t>ROSMERY CESPEDES FERNANDEZ</t>
  </si>
  <si>
    <t>86165471</t>
  </si>
  <si>
    <t>DELTA CR</t>
  </si>
  <si>
    <t>100 ESTE DEL, PUESTO POLICIA DE FRONTERA</t>
  </si>
  <si>
    <t>86590505</t>
  </si>
  <si>
    <t>SILENY VARGAS MIRANDA</t>
  </si>
  <si>
    <t>4,5 KM AL NORTE EBAIS PORVENIR</t>
  </si>
  <si>
    <t>44090969</t>
  </si>
  <si>
    <t>86968379</t>
  </si>
  <si>
    <t>20 KM NORTE DE LA ENTRADA DE LAS BANANERAS</t>
  </si>
  <si>
    <t>44117961</t>
  </si>
  <si>
    <t>84878524</t>
  </si>
  <si>
    <t>24591100 Ext.46981</t>
  </si>
  <si>
    <t>22446273</t>
  </si>
  <si>
    <t>27612915</t>
  </si>
  <si>
    <t>85977043</t>
  </si>
  <si>
    <t>84368410</t>
  </si>
  <si>
    <t>ERIKA ARGUEDAS ORDOÑEZ</t>
  </si>
  <si>
    <t>85644637</t>
  </si>
  <si>
    <t>44117971</t>
  </si>
  <si>
    <t>ADRIANA CRISTAL BADILLA OPORTA</t>
  </si>
  <si>
    <t>72184405</t>
  </si>
  <si>
    <t>44047030</t>
  </si>
  <si>
    <t>88848211</t>
  </si>
  <si>
    <t>22143092</t>
  </si>
  <si>
    <t>88177910</t>
  </si>
  <si>
    <t>22007571</t>
  </si>
  <si>
    <t>ANA LAURA VILLAFUERTE FONSECA</t>
  </si>
  <si>
    <t>22827777</t>
  </si>
  <si>
    <t>85592927</t>
  </si>
  <si>
    <t>87361752</t>
  </si>
  <si>
    <t>200 O, Y 75 S, DE LA EMPRESA DE BUSES CARAVACA</t>
  </si>
  <si>
    <t>83436542</t>
  </si>
  <si>
    <t>27715971</t>
  </si>
  <si>
    <t>SAN ANTONIO PEJIBAYE, 3 KM AL SUR DE COOPEASSA</t>
  </si>
  <si>
    <t>44058532</t>
  </si>
  <si>
    <t>LIZBETH ROJAS DIAZ</t>
  </si>
  <si>
    <t>86015322</t>
  </si>
  <si>
    <t>600 M SUR DE LA ESCUELA PACTO DEL JOCOTE</t>
  </si>
  <si>
    <t>24428703</t>
  </si>
  <si>
    <t>CRUCE GUARIAL-LABERINTO ENTRADA IZQUIERDA 800 M ESTE</t>
  </si>
  <si>
    <t>26410146</t>
  </si>
  <si>
    <t>200 M SUR Y 75 M ESTE DEL SUPER ARCOIRIS</t>
  </si>
  <si>
    <t>26420001</t>
  </si>
  <si>
    <t>22006292</t>
  </si>
  <si>
    <t>88904294</t>
  </si>
  <si>
    <t>25 M NORESTE DE LA PLAZA DE DEPORTES</t>
  </si>
  <si>
    <t>esc.antoniovallerriestra@mep.go.cr</t>
  </si>
  <si>
    <t>22262675</t>
  </si>
  <si>
    <t>89730591</t>
  </si>
  <si>
    <t>24750000</t>
  </si>
  <si>
    <t>64095981</t>
  </si>
  <si>
    <t>26851690</t>
  </si>
  <si>
    <t>89320716</t>
  </si>
  <si>
    <t>22006171</t>
  </si>
  <si>
    <t>87276842</t>
  </si>
  <si>
    <t>89739566</t>
  </si>
  <si>
    <t>22006598</t>
  </si>
  <si>
    <t>87795144</t>
  </si>
  <si>
    <t>22006104</t>
  </si>
  <si>
    <t>84419120</t>
  </si>
  <si>
    <t>NAYID CUBERO NIETO</t>
  </si>
  <si>
    <t>24170550</t>
  </si>
  <si>
    <t>esc.koppermuelle@mep.go.cr</t>
  </si>
  <si>
    <t>83737344</t>
  </si>
  <si>
    <t>JOSE WILLIAM PEREZ NAVARRO</t>
  </si>
  <si>
    <t>44107242</t>
  </si>
  <si>
    <t>MANUEL CATON TORRES</t>
  </si>
  <si>
    <t>83772381</t>
  </si>
  <si>
    <t>41051126</t>
  </si>
  <si>
    <t>61577790</t>
  </si>
  <si>
    <t>44056199</t>
  </si>
  <si>
    <t>85792763</t>
  </si>
  <si>
    <t>27783554</t>
  </si>
  <si>
    <t>83773544</t>
  </si>
  <si>
    <t>27793111</t>
  </si>
  <si>
    <t>SARAY CARVAJAL AGUILAR</t>
  </si>
  <si>
    <t>70155044</t>
  </si>
  <si>
    <t>27798661</t>
  </si>
  <si>
    <t>150 M ESTE DE LA INTERAMERICANA</t>
  </si>
  <si>
    <t>83519933</t>
  </si>
  <si>
    <t>27867373</t>
  </si>
  <si>
    <t>72096512</t>
  </si>
  <si>
    <t>71631314</t>
  </si>
  <si>
    <t>50 M ANTES DE LAS OFICINAS DE BANDECO</t>
  </si>
  <si>
    <t>27541001</t>
  </si>
  <si>
    <t>22001444</t>
  </si>
  <si>
    <t>JUAN CARLOS ZAMORA MONTERO</t>
  </si>
  <si>
    <t>83980236</t>
  </si>
  <si>
    <t>KARINA ESPINOZA DIAZ</t>
  </si>
  <si>
    <t>88008896</t>
  </si>
  <si>
    <t>72984072</t>
  </si>
  <si>
    <t>70045634</t>
  </si>
  <si>
    <t>GASOLINERA SHELL DE MONTELIMAR 400 M NORTE</t>
  </si>
  <si>
    <t>88385927</t>
  </si>
  <si>
    <t>22972235</t>
  </si>
  <si>
    <t>150 M NORTE DE LA IGLESIA CATOLICA DEL LUGAR</t>
  </si>
  <si>
    <t>esc.dindiri@mep.go.cr</t>
  </si>
  <si>
    <t>22001913</t>
  </si>
  <si>
    <t>60587124</t>
  </si>
  <si>
    <t>2 KM AL NORESTE DE FINCA 20</t>
  </si>
  <si>
    <t>86918788</t>
  </si>
  <si>
    <t>7 KM AL ESTE DE FORTUNA</t>
  </si>
  <si>
    <t>22006240</t>
  </si>
  <si>
    <t>84392990</t>
  </si>
  <si>
    <t>200 M AL NORTE DEL PALACIO MUNICIPAL</t>
  </si>
  <si>
    <t>26888174</t>
  </si>
  <si>
    <t>83261555</t>
  </si>
  <si>
    <t>85792075</t>
  </si>
  <si>
    <t>LAURA NICOL DIAZ CRUZ</t>
  </si>
  <si>
    <t>TSIMIRINAK, CHIRRIPO</t>
  </si>
  <si>
    <t>25140623</t>
  </si>
  <si>
    <t>89892724</t>
  </si>
  <si>
    <t>88153349</t>
  </si>
  <si>
    <t>PUERTO VIEJO SARAPIQUI ASENTAMIENTO LAS ORQUIDEAS</t>
  </si>
  <si>
    <t>24762129</t>
  </si>
  <si>
    <t>85566943</t>
  </si>
  <si>
    <t>71465114</t>
  </si>
  <si>
    <t>88381673</t>
  </si>
  <si>
    <t>CONVENTILLOS</t>
  </si>
  <si>
    <t>40702027</t>
  </si>
  <si>
    <t>25 M ESTE DE LA UNIVERSIDAD VERITAS</t>
  </si>
  <si>
    <t>22252707</t>
  </si>
  <si>
    <t>ingrid.vindas.quiros@mep.go.cr</t>
  </si>
  <si>
    <t>24169322</t>
  </si>
  <si>
    <t>INGRID VINDAS QUIROS</t>
  </si>
  <si>
    <t>DEL TEMPLO CATOLICO 100 M SURESTE</t>
  </si>
  <si>
    <t>24167555</t>
  </si>
  <si>
    <t>71325822</t>
  </si>
  <si>
    <t>24406501</t>
  </si>
  <si>
    <t>85096133</t>
  </si>
  <si>
    <t>25465503</t>
  </si>
  <si>
    <t>25461555</t>
  </si>
  <si>
    <t>88720583</t>
  </si>
  <si>
    <t>ALEJANDRA ELIZONDO MENDEZ</t>
  </si>
  <si>
    <t>89552914</t>
  </si>
  <si>
    <t>25301889</t>
  </si>
  <si>
    <t>25371889</t>
  </si>
  <si>
    <t>72051501</t>
  </si>
  <si>
    <t>89758997</t>
  </si>
  <si>
    <t>85530615</t>
  </si>
  <si>
    <t>22001136</t>
  </si>
  <si>
    <t>88126553</t>
  </si>
  <si>
    <t>22001301</t>
  </si>
  <si>
    <t>87834353</t>
  </si>
  <si>
    <t>2 KM NORTE CARRETERA INTERAMERICANA M SUR KM 185</t>
  </si>
  <si>
    <t>83098038</t>
  </si>
  <si>
    <t>61625067</t>
  </si>
  <si>
    <t>24777930</t>
  </si>
  <si>
    <t>24602883</t>
  </si>
  <si>
    <t>89751665</t>
  </si>
  <si>
    <t>88749737</t>
  </si>
  <si>
    <t>22001303</t>
  </si>
  <si>
    <t>26971226</t>
  </si>
  <si>
    <t>84270507</t>
  </si>
  <si>
    <t>44090966</t>
  </si>
  <si>
    <t>62842623</t>
  </si>
  <si>
    <t>64822623</t>
  </si>
  <si>
    <t>22006610</t>
  </si>
  <si>
    <t>26616630</t>
  </si>
  <si>
    <t>KENNIA CAMPOS REYES</t>
  </si>
  <si>
    <t>88894048</t>
  </si>
  <si>
    <t>83149365</t>
  </si>
  <si>
    <t>EUGENIO MORA ACEVEDO</t>
  </si>
  <si>
    <t>22688793</t>
  </si>
  <si>
    <t>87353968</t>
  </si>
  <si>
    <t>85883558</t>
  </si>
  <si>
    <t>85803558</t>
  </si>
  <si>
    <t>22005588</t>
  </si>
  <si>
    <t>83934456</t>
  </si>
  <si>
    <t>72679581</t>
  </si>
  <si>
    <t>89106845</t>
  </si>
  <si>
    <t>22531448</t>
  </si>
  <si>
    <t>200 M SUR RESIDENCIA ESTANDAR, CARRETERA TURRIALBA</t>
  </si>
  <si>
    <t>27682847</t>
  </si>
  <si>
    <t>87024729</t>
  </si>
  <si>
    <t>JEIMMY CATLON SOLANO</t>
  </si>
  <si>
    <t>24474379</t>
  </si>
  <si>
    <t>DE LA PULPERIA EL LLANITO 300 M NORTE</t>
  </si>
  <si>
    <t>26534812</t>
  </si>
  <si>
    <t>45002676</t>
  </si>
  <si>
    <t>VIKY VILLARREAL CARRANZA</t>
  </si>
  <si>
    <t>64192559</t>
  </si>
  <si>
    <t>400 M ESTE RESTAURANTE RANCHO LEON</t>
  </si>
  <si>
    <t>27772681</t>
  </si>
  <si>
    <t>27740244</t>
  </si>
  <si>
    <t>400 M OESTE DEL TEMPLO HOJANCHA</t>
  </si>
  <si>
    <t>44092752</t>
  </si>
  <si>
    <t>88747176</t>
  </si>
  <si>
    <t>40400403</t>
  </si>
  <si>
    <t>26500435</t>
  </si>
  <si>
    <t>86211134</t>
  </si>
  <si>
    <t>22297125</t>
  </si>
  <si>
    <t>85308436</t>
  </si>
  <si>
    <t>89470510</t>
  </si>
  <si>
    <t>61331012</t>
  </si>
  <si>
    <t>24501100</t>
  </si>
  <si>
    <t>500 M OESTE DE LA IGLESIA CATOLICA</t>
  </si>
  <si>
    <t>22006897</t>
  </si>
  <si>
    <t>86234800</t>
  </si>
  <si>
    <t>88285112</t>
  </si>
  <si>
    <t>26457276</t>
  </si>
  <si>
    <t>150 M SUR Y 25 M ESTE DEL PUENTE BARBUDAL</t>
  </si>
  <si>
    <t>22006852</t>
  </si>
  <si>
    <t>86340687</t>
  </si>
  <si>
    <t>25462032</t>
  </si>
  <si>
    <t>25462970</t>
  </si>
  <si>
    <t>86364793</t>
  </si>
  <si>
    <t>22004504</t>
  </si>
  <si>
    <t>87263607</t>
  </si>
  <si>
    <t>27897753</t>
  </si>
  <si>
    <t>300 M DE LA PLAZA DE FUTBOL</t>
  </si>
  <si>
    <t>24711300</t>
  </si>
  <si>
    <t>ARELYS ARRIETA LARA</t>
  </si>
  <si>
    <t>86495432</t>
  </si>
  <si>
    <t>41051046</t>
  </si>
  <si>
    <t>87629074</t>
  </si>
  <si>
    <t>100 M NORTE DE LA FUERZA PUBLICA</t>
  </si>
  <si>
    <t>70905901</t>
  </si>
  <si>
    <t>NORBIN HERRERA CENTENO</t>
  </si>
  <si>
    <t>41051021</t>
  </si>
  <si>
    <t>64383801</t>
  </si>
  <si>
    <t>24610579</t>
  </si>
  <si>
    <t>83349312</t>
  </si>
  <si>
    <t>24650146</t>
  </si>
  <si>
    <t>85687655</t>
  </si>
  <si>
    <t>500 M SURESTE DE LA ENTRADA PRINCIPAL A ZONCUANO</t>
  </si>
  <si>
    <t>22009476</t>
  </si>
  <si>
    <t>OSBALDO CASTRO SEGURA</t>
  </si>
  <si>
    <t>KERLYN FALLAS GAMBOA</t>
  </si>
  <si>
    <t>85823587</t>
  </si>
  <si>
    <t>5 KM AL OESTE DEL CENTRO DE BRIBRI</t>
  </si>
  <si>
    <t>MARYI SEGURA MARTINEZ</t>
  </si>
  <si>
    <t>83369997</t>
  </si>
  <si>
    <t>75 M DE LA GUARDIA RURAL</t>
  </si>
  <si>
    <t>22397250</t>
  </si>
  <si>
    <t>60198682</t>
  </si>
  <si>
    <t>60074286</t>
  </si>
  <si>
    <t>300 M AL ESTE DE LA IGLESIA CATOLICA</t>
  </si>
  <si>
    <t>24107216</t>
  </si>
  <si>
    <t>87115875</t>
  </si>
  <si>
    <t>22684309</t>
  </si>
  <si>
    <t>70848036</t>
  </si>
  <si>
    <t>85180789</t>
  </si>
  <si>
    <t>85528558</t>
  </si>
  <si>
    <t>22737223</t>
  </si>
  <si>
    <t>88322053</t>
  </si>
  <si>
    <t>22783479</t>
  </si>
  <si>
    <t>50082818</t>
  </si>
  <si>
    <t>200 M SURESTE DE LA IGLESIA CATOLICA</t>
  </si>
  <si>
    <t>22006099</t>
  </si>
  <si>
    <t>89962064</t>
  </si>
  <si>
    <t>89662064</t>
  </si>
  <si>
    <t>26577049</t>
  </si>
  <si>
    <t>88481200</t>
  </si>
  <si>
    <t>27719303</t>
  </si>
  <si>
    <t>27720676</t>
  </si>
  <si>
    <t>88886673</t>
  </si>
  <si>
    <t>61516036</t>
  </si>
  <si>
    <t>22001683</t>
  </si>
  <si>
    <t>83131913</t>
  </si>
  <si>
    <t>83451242</t>
  </si>
  <si>
    <t>200 M OESTE CEMENTERIO SANTIAGO-PURISCAL</t>
  </si>
  <si>
    <t>24164818</t>
  </si>
  <si>
    <t>84315125</t>
  </si>
  <si>
    <t>44030311</t>
  </si>
  <si>
    <t>85065115</t>
  </si>
  <si>
    <t>44039451</t>
  </si>
  <si>
    <t>24691501</t>
  </si>
  <si>
    <t>72027313</t>
  </si>
  <si>
    <t>73006459</t>
  </si>
  <si>
    <t>85854527</t>
  </si>
  <si>
    <t>800 M DE LA PLAZA DE DEPORTES , COPEY ABAJO</t>
  </si>
  <si>
    <t>EVELYN PATRICIA SANCHEZ BOLAÑOS</t>
  </si>
  <si>
    <t>83180497</t>
  </si>
  <si>
    <t>DE ANTIGUA SUCURSAL DE ICE 4 KM NORTE</t>
  </si>
  <si>
    <t>22005522</t>
  </si>
  <si>
    <t>84246629</t>
  </si>
  <si>
    <t>XIOMARA CORRALES GUTIERREZ</t>
  </si>
  <si>
    <t>86996408</t>
  </si>
  <si>
    <t>87835018</t>
  </si>
  <si>
    <t>84289914</t>
  </si>
  <si>
    <t>26421576</t>
  </si>
  <si>
    <t>88642263</t>
  </si>
  <si>
    <t>24282891</t>
  </si>
  <si>
    <t>200 M NORTE DE LA IGLESIA CATOLICA PALMIRA</t>
  </si>
  <si>
    <t>22001378</t>
  </si>
  <si>
    <t>86121034</t>
  </si>
  <si>
    <t>27621513</t>
  </si>
  <si>
    <t>22001409</t>
  </si>
  <si>
    <t>86433419</t>
  </si>
  <si>
    <t>85204669</t>
  </si>
  <si>
    <t>CIEN MANZ, TUIS-TUR, 4 KM AL ESTE DEL CENTRO DE TUIS</t>
  </si>
  <si>
    <t>25313605</t>
  </si>
  <si>
    <t>SABRINA HERNANDEZ CALVO</t>
  </si>
  <si>
    <t>88744308</t>
  </si>
  <si>
    <t>7 KM HACIA EL OESTE DE LICEO RURAL ALTO GUAIMY</t>
  </si>
  <si>
    <t>84356762</t>
  </si>
  <si>
    <t>3 KM AL SUROESTE DEL ALTO LAS BRISAS</t>
  </si>
  <si>
    <t>esc.konyou@mep.go.cr</t>
  </si>
  <si>
    <t>22001054</t>
  </si>
  <si>
    <t>SHEYLEN FIGUEROA MORALES</t>
  </si>
  <si>
    <t>88050502</t>
  </si>
  <si>
    <t>85567244</t>
  </si>
  <si>
    <t>4 KM AL OESTE DE LA CLINICA DE BAJO PIEDRA MESA</t>
  </si>
  <si>
    <t>83835658</t>
  </si>
  <si>
    <t>89881415</t>
  </si>
  <si>
    <t>86835658</t>
  </si>
  <si>
    <t>200 M AL NORTE DE LA CLINICA DE BAJO PIEDRA MESA</t>
  </si>
  <si>
    <t>88781405</t>
  </si>
  <si>
    <t>87814824</t>
  </si>
  <si>
    <t>44109209</t>
  </si>
  <si>
    <t>83151077</t>
  </si>
  <si>
    <t>86517011</t>
  </si>
  <si>
    <t>24713767</t>
  </si>
  <si>
    <t>41051044</t>
  </si>
  <si>
    <t>85610447</t>
  </si>
  <si>
    <t>DE LA COMUNIDAD DE LA UNION 3 KM  AL SUROESTE</t>
  </si>
  <si>
    <t>88786669</t>
  </si>
  <si>
    <t>87846669</t>
  </si>
  <si>
    <t>20 KM AL NORESTE DE SAN VITO CENTRO</t>
  </si>
  <si>
    <t>22001154</t>
  </si>
  <si>
    <t>88413109</t>
  </si>
  <si>
    <t>FRENTE A LA IGLESIA CATOLICA, COLINAS, B, AIRES</t>
  </si>
  <si>
    <t>83428986</t>
  </si>
  <si>
    <t>22001659</t>
  </si>
  <si>
    <t>ANA MARIA GOMEZ CRUZ</t>
  </si>
  <si>
    <t>89803695</t>
  </si>
  <si>
    <t>26456452</t>
  </si>
  <si>
    <t>84193725</t>
  </si>
  <si>
    <t>HOTEL ESTANCIA 1 KM ESTE, 25 M NORTE, Y 200 M ESTE</t>
  </si>
  <si>
    <t>26821210</t>
  </si>
  <si>
    <t>26821213</t>
  </si>
  <si>
    <t>100 M ESTE DE LA SUBESTACION DE LA JASEC</t>
  </si>
  <si>
    <t>25530678</t>
  </si>
  <si>
    <t>25520151</t>
  </si>
  <si>
    <t>25140166</t>
  </si>
  <si>
    <t>83173764</t>
  </si>
  <si>
    <t>26748451</t>
  </si>
  <si>
    <t>85454007</t>
  </si>
  <si>
    <t>DEL SUPERMERCADO COOPESILENCIO 100 M SUR</t>
  </si>
  <si>
    <t>86290662</t>
  </si>
  <si>
    <t>JENNIFER VALVERDE ARIAS</t>
  </si>
  <si>
    <t>88102894</t>
  </si>
  <si>
    <t>300 M OESTE DEL TEMPLO CATOLICO</t>
  </si>
  <si>
    <t>27718105</t>
  </si>
  <si>
    <t>88478808</t>
  </si>
  <si>
    <t>DEL PUENTE DE LA BOMBA, 9 KM  AL SUR</t>
  </si>
  <si>
    <t>22064366</t>
  </si>
  <si>
    <t>84261975</t>
  </si>
  <si>
    <t>22370296</t>
  </si>
  <si>
    <t>22622728</t>
  </si>
  <si>
    <t>22006367</t>
  </si>
  <si>
    <t>SINDYS BARANTES RODRIGUEZ</t>
  </si>
  <si>
    <t>26800655</t>
  </si>
  <si>
    <t>22492227</t>
  </si>
  <si>
    <t>83482980</t>
  </si>
  <si>
    <t>26534332</t>
  </si>
  <si>
    <t>84429538</t>
  </si>
  <si>
    <t>22154625</t>
  </si>
  <si>
    <t>88489098</t>
  </si>
  <si>
    <t>24610800</t>
  </si>
  <si>
    <t>GINETTE MARIA CHACON ROJAS</t>
  </si>
  <si>
    <t>41051036</t>
  </si>
  <si>
    <t>89857577</t>
  </si>
  <si>
    <t>2 KM NORTE Y 75 O, DEL EBAIS DE MEDIO QUESO</t>
  </si>
  <si>
    <t>85584435</t>
  </si>
  <si>
    <t>VASCONIA 100 M SUR DE LA IGLESIA</t>
  </si>
  <si>
    <t>41051072</t>
  </si>
  <si>
    <t>88598302</t>
  </si>
  <si>
    <t>8,5 KM ESTE DEL AEROPUERTO DE LOS CHILES</t>
  </si>
  <si>
    <t>41051055</t>
  </si>
  <si>
    <t>60950561</t>
  </si>
  <si>
    <t>24742636</t>
  </si>
  <si>
    <t>89221398</t>
  </si>
  <si>
    <t>27845016</t>
  </si>
  <si>
    <t>22001156</t>
  </si>
  <si>
    <t>83213402</t>
  </si>
  <si>
    <t>47053028</t>
  </si>
  <si>
    <t>LISBETH CHACON SOTO</t>
  </si>
  <si>
    <t>83134599</t>
  </si>
  <si>
    <t>44122936</t>
  </si>
  <si>
    <t>87767167</t>
  </si>
  <si>
    <t>44092787</t>
  </si>
  <si>
    <t>71776013</t>
  </si>
  <si>
    <t>60055806</t>
  </si>
  <si>
    <t>89538982</t>
  </si>
  <si>
    <t>cedlindavista@hotmail.com</t>
  </si>
  <si>
    <t>22858383</t>
  </si>
  <si>
    <t>MARIA DEL SOCORRO GONZALEZ HERRERA</t>
  </si>
  <si>
    <t>83750018</t>
  </si>
  <si>
    <t>DE LA ENTRADA DEL PROYECTO MAR VISTA 400 M ESTE</t>
  </si>
  <si>
    <t>26546087</t>
  </si>
  <si>
    <t>88880126</t>
  </si>
  <si>
    <t>COSTADO SUR DE LA IGLESIA CATOLICA, CONTIGUO ESCUELA JOSE FIGUERES F.</t>
  </si>
  <si>
    <t>22613640</t>
  </si>
  <si>
    <t>22636893</t>
  </si>
  <si>
    <t>22450101</t>
  </si>
  <si>
    <t>71671385</t>
  </si>
  <si>
    <t>CUATRO BOCAS DE LAUREL, COSTADO OESTE DE LA PLAZA DE DEPORTES</t>
  </si>
  <si>
    <t>22001157</t>
  </si>
  <si>
    <t>89310302</t>
  </si>
  <si>
    <t>DE MAXIPALI 800 M SUR CARRETERA ASERRI</t>
  </si>
  <si>
    <t>22504242</t>
  </si>
  <si>
    <t>88155497</t>
  </si>
  <si>
    <t>26545042</t>
  </si>
  <si>
    <t>26545044</t>
  </si>
  <si>
    <t>26944171</t>
  </si>
  <si>
    <t>GERALD VINICIO ALFARO ALVAREZ</t>
  </si>
  <si>
    <t>27167223</t>
  </si>
  <si>
    <t>64125134</t>
  </si>
  <si>
    <t>24749004</t>
  </si>
  <si>
    <t>84234094</t>
  </si>
  <si>
    <t>86118578</t>
  </si>
  <si>
    <t>84339565</t>
  </si>
  <si>
    <t>esc.betaniaguatuso@mep.go.cr</t>
  </si>
  <si>
    <t>41051106</t>
  </si>
  <si>
    <t>86993283</t>
  </si>
  <si>
    <t>60049808</t>
  </si>
  <si>
    <t>60049800</t>
  </si>
  <si>
    <t>CLARIBEL BEITA RODRIGUEZ</t>
  </si>
  <si>
    <t>57093333</t>
  </si>
  <si>
    <t>26501040</t>
  </si>
  <si>
    <t>75 M AL OESTE DEL PULPERIA PROGRESO</t>
  </si>
  <si>
    <t>22004500</t>
  </si>
  <si>
    <t>83619099</t>
  </si>
  <si>
    <t>64653656</t>
  </si>
  <si>
    <t>44091799</t>
  </si>
  <si>
    <t>300 M ESTE DE CABINAS TROPICO</t>
  </si>
  <si>
    <t>27677575</t>
  </si>
  <si>
    <t>85728504</t>
  </si>
  <si>
    <t>83874750</t>
  </si>
  <si>
    <t>22001756</t>
  </si>
  <si>
    <t>89750183</t>
  </si>
  <si>
    <t>27561501</t>
  </si>
  <si>
    <t>64036707</t>
  </si>
  <si>
    <t>88261039</t>
  </si>
  <si>
    <t>22886113</t>
  </si>
  <si>
    <t>22281178</t>
  </si>
  <si>
    <t>upe.bajosdeltoroamarillo@mep.go.cr</t>
  </si>
  <si>
    <t>24760950</t>
  </si>
  <si>
    <t>mep@fls.ed.cr</t>
  </si>
  <si>
    <t>22826512</t>
  </si>
  <si>
    <t>22038128</t>
  </si>
  <si>
    <t>83933196</t>
  </si>
  <si>
    <t>DE LA BOMBA 2,8 KM OESTE, CARRETERA AL COCO</t>
  </si>
  <si>
    <t>40017993</t>
  </si>
  <si>
    <t>83214832</t>
  </si>
  <si>
    <t>41051064</t>
  </si>
  <si>
    <t>RAUL HERNANDEZ CORDOBA</t>
  </si>
  <si>
    <t>84187957</t>
  </si>
  <si>
    <t>500 M SUR DE INSTALACIONES DEL MOPT</t>
  </si>
  <si>
    <t>83092139</t>
  </si>
  <si>
    <t>27381607</t>
  </si>
  <si>
    <t>LISBETH MENA HERNANDEZ</t>
  </si>
  <si>
    <t>84760821</t>
  </si>
  <si>
    <t>22006452</t>
  </si>
  <si>
    <t>GRETTEL RAMOS ESPINOZA</t>
  </si>
  <si>
    <t>88260509</t>
  </si>
  <si>
    <t>41051133</t>
  </si>
  <si>
    <t>GABRIELA ROJAS BARRANTES</t>
  </si>
  <si>
    <t>70126398</t>
  </si>
  <si>
    <t>60997882</t>
  </si>
  <si>
    <t>40003554</t>
  </si>
  <si>
    <t>ANGIE MATA TENCIO</t>
  </si>
  <si>
    <t>300 M N, Y 150 O, DEL BANCO NACIONAL, CONT.ALIMENTOS</t>
  </si>
  <si>
    <t>22934863</t>
  </si>
  <si>
    <t>22393567</t>
  </si>
  <si>
    <t>24798381</t>
  </si>
  <si>
    <t>25312907</t>
  </si>
  <si>
    <t>44047042</t>
  </si>
  <si>
    <t>24591100 Ext.55992</t>
  </si>
  <si>
    <t>89527926</t>
  </si>
  <si>
    <t>100 M NORTE ENTRADA PRINCIPAL B° LOS ANGELES</t>
  </si>
  <si>
    <t>88360263</t>
  </si>
  <si>
    <t>CINTIA SIBAJA CRUZ</t>
  </si>
  <si>
    <t>25466027</t>
  </si>
  <si>
    <t>24711634</t>
  </si>
  <si>
    <t>41051035</t>
  </si>
  <si>
    <t>87459289</t>
  </si>
  <si>
    <t>40364554</t>
  </si>
  <si>
    <t>22270211</t>
  </si>
  <si>
    <t>22017770</t>
  </si>
  <si>
    <t>150 M ESTE DE LA PLAZA DE DEPORTES, ARCO IRIS</t>
  </si>
  <si>
    <t>70704481</t>
  </si>
  <si>
    <t>89875178</t>
  </si>
  <si>
    <t>47041613</t>
  </si>
  <si>
    <t>84248581</t>
  </si>
  <si>
    <t>200 M SUR DE LA ENTRADA A LONGOMAI</t>
  </si>
  <si>
    <t>22001245</t>
  </si>
  <si>
    <t>88395614</t>
  </si>
  <si>
    <t>7 KM AL OESTE CALLE PRINCIPAL A CAHUITA</t>
  </si>
  <si>
    <t>27001912</t>
  </si>
  <si>
    <t>YOSSELYN TASHIRA MITCHELL CRUZ</t>
  </si>
  <si>
    <t>61186954</t>
  </si>
  <si>
    <t>7 KM ESTE DE LA ESCUELA DE PANDORA OESTE</t>
  </si>
  <si>
    <t>esc.elporvenirvallelaestrella@mep.go.cr</t>
  </si>
  <si>
    <t>83879740</t>
  </si>
  <si>
    <t>84132082</t>
  </si>
  <si>
    <t>GRISELDY SOLORZANO ROJAS</t>
  </si>
  <si>
    <t>22001812</t>
  </si>
  <si>
    <t>MARIA EMILETH RIBERA MOYA</t>
  </si>
  <si>
    <t>83038922</t>
  </si>
  <si>
    <t>85101185</t>
  </si>
  <si>
    <t>100 M AL ESTE DEL HOTEL LAS BRISAS, FRENTE AL PASEO DE LOS TURISTAS</t>
  </si>
  <si>
    <t>26613564</t>
  </si>
  <si>
    <t>26611819</t>
  </si>
  <si>
    <t>87906085</t>
  </si>
  <si>
    <t>LISSETH PORRAS UMAÑA</t>
  </si>
  <si>
    <t>DEL SALON PLAYA AZUL 50 M OESTE</t>
  </si>
  <si>
    <t>63428917</t>
  </si>
  <si>
    <t>84400890</t>
  </si>
  <si>
    <t>1 KM AL NORTE DE LA IGLESIA CATOLICA DE SAN RAFAEL DE HEREDIA</t>
  </si>
  <si>
    <t>25600009</t>
  </si>
  <si>
    <t>DANIELA MARIA SOTO ARIAS</t>
  </si>
  <si>
    <t>85927431</t>
  </si>
  <si>
    <t>2 KM ESTE DEL CRUCE DE GUATUSO</t>
  </si>
  <si>
    <t>26944305</t>
  </si>
  <si>
    <t>83803998</t>
  </si>
  <si>
    <t>88619964</t>
  </si>
  <si>
    <t>86371658</t>
  </si>
  <si>
    <t>87303514</t>
  </si>
  <si>
    <t>1686</t>
  </si>
  <si>
    <t>esc.sanantoniocanogregro@mep.go.cr</t>
  </si>
  <si>
    <t>41051057</t>
  </si>
  <si>
    <t>MARIA DE LOS ANGELES DIAZ REYES</t>
  </si>
  <si>
    <t>89740532</t>
  </si>
  <si>
    <t>3 KM AL OESTE DE SAN RAFAEL</t>
  </si>
  <si>
    <t>24640668</t>
  </si>
  <si>
    <t>88486857</t>
  </si>
  <si>
    <t>26420838</t>
  </si>
  <si>
    <t>88472506</t>
  </si>
  <si>
    <t>22006963</t>
  </si>
  <si>
    <t>86228293</t>
  </si>
  <si>
    <t>50 M NORTE DE IGLESIA CATOLICA EN 3 AMIGOS</t>
  </si>
  <si>
    <t>84506355</t>
  </si>
  <si>
    <t>84853440</t>
  </si>
  <si>
    <t>100 M O Y 300 SUR DE LA ESCUELA PUBLICA PLAYAS DEL COCO</t>
  </si>
  <si>
    <t>26701064</t>
  </si>
  <si>
    <t>26700682</t>
  </si>
  <si>
    <t>83402609</t>
  </si>
  <si>
    <t>25 M OESTE DEL RESTAURANTE OASIS</t>
  </si>
  <si>
    <t>26355555</t>
  </si>
  <si>
    <t>250 M NORTE SUCURSAL CCSS</t>
  </si>
  <si>
    <t>24454090</t>
  </si>
  <si>
    <t>88309459</t>
  </si>
  <si>
    <t>22821282</t>
  </si>
  <si>
    <t>72984065</t>
  </si>
  <si>
    <t>87692100</t>
  </si>
  <si>
    <t>200 M AL SUR DE LA COOPETIVIVES</t>
  </si>
  <si>
    <t>24287801</t>
  </si>
  <si>
    <t>88151108</t>
  </si>
  <si>
    <t>24695038</t>
  </si>
  <si>
    <t>24798470</t>
  </si>
  <si>
    <t>84242667</t>
  </si>
  <si>
    <t>3 KM AL SUROESTE DE SIBODI</t>
  </si>
  <si>
    <t>84304940</t>
  </si>
  <si>
    <t>150 M NORTE ANTIGUA PULPERIA LAS FLORES</t>
  </si>
  <si>
    <t>22001127</t>
  </si>
  <si>
    <t>86407985</t>
  </si>
  <si>
    <t>500 M SUR DE LAS OFICINAS DE LA CCSS</t>
  </si>
  <si>
    <t>24560022</t>
  </si>
  <si>
    <t>83884413</t>
  </si>
  <si>
    <t>principal@ficustreecr.com</t>
  </si>
  <si>
    <t>26434481</t>
  </si>
  <si>
    <t>62128080</t>
  </si>
  <si>
    <t>22152393</t>
  </si>
  <si>
    <t>22152398</t>
  </si>
  <si>
    <t>2,5 KM SUR OESTE TEMPLO CATOLICO TERUEL</t>
  </si>
  <si>
    <t>22000879</t>
  </si>
  <si>
    <t>89115335</t>
  </si>
  <si>
    <t>22191889</t>
  </si>
  <si>
    <t>83497454</t>
  </si>
  <si>
    <t>25310038</t>
  </si>
  <si>
    <t>LEIDY MARTINEZ AGUILAR</t>
  </si>
  <si>
    <t>25141113</t>
  </si>
  <si>
    <t>89625819</t>
  </si>
  <si>
    <t>85269109</t>
  </si>
  <si>
    <t>88379075</t>
  </si>
  <si>
    <t>25140626</t>
  </si>
  <si>
    <t>61361896</t>
  </si>
  <si>
    <t>27716195</t>
  </si>
  <si>
    <t>83159876</t>
  </si>
  <si>
    <t>24284220</t>
  </si>
  <si>
    <t>84469072</t>
  </si>
  <si>
    <t>84095365</t>
  </si>
  <si>
    <t>84305103</t>
  </si>
  <si>
    <t>7 KM AL OESTE DEL COLEGIO SULAYOM</t>
  </si>
  <si>
    <t>86559727</t>
  </si>
  <si>
    <t>3,4 KM NORTE DE LA TERMINAL</t>
  </si>
  <si>
    <t>22005373</t>
  </si>
  <si>
    <t>60166221</t>
  </si>
  <si>
    <t>200 M ESTE DE MUSICOLOR CAMPUS UNIVERSIDAD SAN JOSE</t>
  </si>
  <si>
    <t>24602979</t>
  </si>
  <si>
    <t>HEINER MADRIGAL PICADO</t>
  </si>
  <si>
    <t>83411159</t>
  </si>
  <si>
    <t>4 KM OESTE DE LA GUARDIA RURAL DE SANTA ELENA</t>
  </si>
  <si>
    <t>22001815</t>
  </si>
  <si>
    <t>88110013</t>
  </si>
  <si>
    <t>1 1/2 KM PUENTE SN RAFAEL, CARRETERA A SAN VITO</t>
  </si>
  <si>
    <t>27831052</t>
  </si>
  <si>
    <t>86928580</t>
  </si>
  <si>
    <t>85811732</t>
  </si>
  <si>
    <t>25918071</t>
  </si>
  <si>
    <t>24479221</t>
  </si>
  <si>
    <t>87454971</t>
  </si>
  <si>
    <t>84057996</t>
  </si>
  <si>
    <t>85115147</t>
  </si>
  <si>
    <t>DANIEL CASTRO NAVARRO</t>
  </si>
  <si>
    <t>83013861</t>
  </si>
  <si>
    <t>DE LA SUBASTA GANADERA 1 KM  AL NOROESTE</t>
  </si>
  <si>
    <t>22001385</t>
  </si>
  <si>
    <t>61280041</t>
  </si>
  <si>
    <t>87697665</t>
  </si>
  <si>
    <t>25463638</t>
  </si>
  <si>
    <t>25461065</t>
  </si>
  <si>
    <t>85371160</t>
  </si>
  <si>
    <t>DEL COSTADO SUR DEL PARQUE EL BOSQUE 25 M ESTE</t>
  </si>
  <si>
    <t>22140789</t>
  </si>
  <si>
    <t>22140485</t>
  </si>
  <si>
    <t>44047045</t>
  </si>
  <si>
    <t>84398738</t>
  </si>
  <si>
    <t>22001299</t>
  </si>
  <si>
    <t>86890612</t>
  </si>
  <si>
    <t>35 KM DEL BANCO NACIONAL DE PUERTO VIEJO</t>
  </si>
  <si>
    <t>44056133</t>
  </si>
  <si>
    <t>71032194</t>
  </si>
  <si>
    <t>600 M OESTE DE LA CAMARA DE CAÑEROS</t>
  </si>
  <si>
    <t>direccion@bmscostarica.com</t>
  </si>
  <si>
    <t>27723033</t>
  </si>
  <si>
    <t>27723034</t>
  </si>
  <si>
    <t>300 M ESTE Y 100 SUR DEL HOTEL VILLA DEL SUEÑO</t>
  </si>
  <si>
    <t>26720056</t>
  </si>
  <si>
    <t>GRACE SALAZAR TORUÑO</t>
  </si>
  <si>
    <t>85647247</t>
  </si>
  <si>
    <t>25140435</t>
  </si>
  <si>
    <t>88093949</t>
  </si>
  <si>
    <t>500 M AL ESTE DEL PUENTE SOBRE EL RIO OSO, CAMINO A TSIMIRIÑAK</t>
  </si>
  <si>
    <t>84392886</t>
  </si>
  <si>
    <t>8 KM NORTE DE GRANO DE ORO</t>
  </si>
  <si>
    <t>25140122</t>
  </si>
  <si>
    <t>LOURDES RAMIREZ ORTIZ</t>
  </si>
  <si>
    <t>86706766</t>
  </si>
  <si>
    <t>TULESI</t>
  </si>
  <si>
    <t>60689454</t>
  </si>
  <si>
    <t>87035396</t>
  </si>
  <si>
    <t>24483786</t>
  </si>
  <si>
    <t>DE LA UNIVERSIDAD NACIONAL 400 M AL SUR Y 150 M AL ESTE DEL CRUCE DE CASITAS</t>
  </si>
  <si>
    <t>26853568</t>
  </si>
  <si>
    <t>MARY CRISS FLORES BARRANTES</t>
  </si>
  <si>
    <t>88129172</t>
  </si>
  <si>
    <t>04339</t>
  </si>
  <si>
    <t>CENTRO EDUCATIVO CLOVER HILLS EDUCATIVE SYSTEM</t>
  </si>
  <si>
    <t>400 M SUR DE LA ESQUINA NOROESTE DEL INSTITUTO JULIO ACOSTA GARCIA</t>
  </si>
  <si>
    <t>40338917</t>
  </si>
  <si>
    <t>88834369</t>
  </si>
  <si>
    <t>MARIA IVANIA RODRIGUEZ CHAVARRIA</t>
  </si>
  <si>
    <t>83210765</t>
  </si>
  <si>
    <t>8 KM AL SUR DEL LICEO KJAKUO SULO, ALTO PACUARE</t>
  </si>
  <si>
    <t>22064940</t>
  </si>
  <si>
    <t>83581214</t>
  </si>
  <si>
    <t>89409293</t>
  </si>
  <si>
    <t>2 KM AL OESTE DEL PUENTE UJARRAS</t>
  </si>
  <si>
    <t>22004474</t>
  </si>
  <si>
    <t>88317180</t>
  </si>
  <si>
    <t>EL RUBI DE RIO CUARTO</t>
  </si>
  <si>
    <t>MARIA ALEJANDRA CHACON ACUÑA</t>
  </si>
  <si>
    <t>84020031</t>
  </si>
  <si>
    <t>44047010</t>
  </si>
  <si>
    <t>83217664</t>
  </si>
  <si>
    <t>44047009</t>
  </si>
  <si>
    <t>64247219</t>
  </si>
  <si>
    <t>3 KM DE LA COMUNIDAD DE SAN RAFAEL</t>
  </si>
  <si>
    <t>44039974</t>
  </si>
  <si>
    <t>CARMEN MACHADO CISNEROS</t>
  </si>
  <si>
    <t>85071424</t>
  </si>
  <si>
    <t>2 KM AL OESTE DEL CENTRO PENITENCIARIO LETICIA</t>
  </si>
  <si>
    <t>44093424</t>
  </si>
  <si>
    <t>86640072</t>
  </si>
  <si>
    <t>22002945</t>
  </si>
  <si>
    <t>83581661</t>
  </si>
  <si>
    <t>ANFREA PERAZA ROGADE</t>
  </si>
  <si>
    <t>22661842</t>
  </si>
  <si>
    <t>22661165</t>
  </si>
  <si>
    <t>85683706</t>
  </si>
  <si>
    <t>22006174</t>
  </si>
  <si>
    <t>60393378</t>
  </si>
  <si>
    <t>26637268 Ext.1139/1140</t>
  </si>
  <si>
    <t>250 OESTE 100 NORTE DEL COMERCIAL MULTIFLORES</t>
  </si>
  <si>
    <t>40003900</t>
  </si>
  <si>
    <t>22005865</t>
  </si>
  <si>
    <t>ROBERTO DUARTE DUARTE</t>
  </si>
  <si>
    <t>72164062</t>
  </si>
  <si>
    <t>400 M OESTE DEL RESTAURANTE LA VASIJA</t>
  </si>
  <si>
    <t>89378301</t>
  </si>
  <si>
    <t>150 M ESTE DE LA PLAZA DE COTO 49</t>
  </si>
  <si>
    <t>88283312</t>
  </si>
  <si>
    <t>84604962</t>
  </si>
  <si>
    <t>PETER JOHNSON BAÑEZ REYES</t>
  </si>
  <si>
    <t>87763699</t>
  </si>
  <si>
    <t>26567876</t>
  </si>
  <si>
    <t>87312432</t>
  </si>
  <si>
    <t>25612336</t>
  </si>
  <si>
    <t>MAIKOL SALAZAR CESPEDES</t>
  </si>
  <si>
    <t>83973275</t>
  </si>
  <si>
    <t>89253946</t>
  </si>
  <si>
    <t>24603374</t>
  </si>
  <si>
    <t>41051017</t>
  </si>
  <si>
    <t>87368001</t>
  </si>
  <si>
    <t>50 M DEL PUESTO DE POLICIA</t>
  </si>
  <si>
    <t>41051041</t>
  </si>
  <si>
    <t>88211874</t>
  </si>
  <si>
    <t>41051030</t>
  </si>
  <si>
    <t>85361301</t>
  </si>
  <si>
    <t>200 M NORTE AREA DE SALUD DE ARMENIA MAN</t>
  </si>
  <si>
    <t>84312348</t>
  </si>
  <si>
    <t>72984060</t>
  </si>
  <si>
    <t>85203064</t>
  </si>
  <si>
    <t>DE LA ENTRADA DE VALLE BONITO 2, 5 KM AL SUR</t>
  </si>
  <si>
    <t>88386984</t>
  </si>
  <si>
    <t>8 KM AL OESTE DE CAÑO NEGRO, LOS CHILES</t>
  </si>
  <si>
    <t>41051019</t>
  </si>
  <si>
    <t>83695800</t>
  </si>
  <si>
    <t>150 M ESTE Y 50 N DEL ABASTECEDOR LA GUARIA</t>
  </si>
  <si>
    <t>27665737</t>
  </si>
  <si>
    <t>89321665</t>
  </si>
  <si>
    <t>86646452</t>
  </si>
  <si>
    <t>32 KM ESTE DEL CENTRO DE BUENOS AIRES</t>
  </si>
  <si>
    <t>86299286</t>
  </si>
  <si>
    <t>ERICKA MADRIGAL BERMUDEZ</t>
  </si>
  <si>
    <t>83626207</t>
  </si>
  <si>
    <t>200 M OESTE DE IGLESIA CATOLICA CARRILLOS BAJO</t>
  </si>
  <si>
    <t>60444193</t>
  </si>
  <si>
    <t>24588189</t>
  </si>
  <si>
    <t>DE LA ESCUELA BAJO LA HONDURA, 18 KM NORESTE</t>
  </si>
  <si>
    <t>83580466</t>
  </si>
  <si>
    <t>86202314</t>
  </si>
  <si>
    <t>89759944</t>
  </si>
  <si>
    <t>ANA LUISA ARAYA FUENTES</t>
  </si>
  <si>
    <t>85468350</t>
  </si>
  <si>
    <t>85949188</t>
  </si>
  <si>
    <t>87496926</t>
  </si>
  <si>
    <t>FRENTE A PLAZA DEPORTES MANZANILLO, ALTO CHIRRIPO</t>
  </si>
  <si>
    <t>89897886</t>
  </si>
  <si>
    <t>25560790</t>
  </si>
  <si>
    <t>50 M NORTE DE CENTRO COMERCIAL VIA COLON</t>
  </si>
  <si>
    <t>22493569</t>
  </si>
  <si>
    <t>22494829</t>
  </si>
  <si>
    <t>DE LA CAPILLA DE VELACION 100 E, 25 S Y 100 E</t>
  </si>
  <si>
    <t>22650290</t>
  </si>
  <si>
    <t>83804351</t>
  </si>
  <si>
    <t>04415</t>
  </si>
  <si>
    <t>1938</t>
  </si>
  <si>
    <t>SAN JUAN BOSCO, TUIS</t>
  </si>
  <si>
    <t>esc.sanjuanbosco.turrialba@mep.go.cr</t>
  </si>
  <si>
    <t>LAURA ALVAREZ ALFARO</t>
  </si>
  <si>
    <t>87607153</t>
  </si>
  <si>
    <t>3 KM SUROESTE DELEGACION POLICIAL SANTIAGO</t>
  </si>
  <si>
    <t>24473736</t>
  </si>
  <si>
    <t>IVANNIA ARAYA HERRERA</t>
  </si>
  <si>
    <t>88642515</t>
  </si>
  <si>
    <t>26351142</t>
  </si>
  <si>
    <t>86410623</t>
  </si>
  <si>
    <t>85203829</t>
  </si>
  <si>
    <t>41051042</t>
  </si>
  <si>
    <t>86211721</t>
  </si>
  <si>
    <t>22001190</t>
  </si>
  <si>
    <t>84577565</t>
  </si>
  <si>
    <t>9 KM AL ESTE DE LA ENTRADA LAS HUACAS</t>
  </si>
  <si>
    <t>88156797</t>
  </si>
  <si>
    <t>89320381</t>
  </si>
  <si>
    <t>ANALIVE GUIDO OLIVALES</t>
  </si>
  <si>
    <t>ANTES DE LLEGAR AL PUENTE RIO SABALO, 2 KM SURESTE</t>
  </si>
  <si>
    <t>22001390</t>
  </si>
  <si>
    <t>84847761</t>
  </si>
  <si>
    <t>LINETH GLORIANA SANCHEZ CECILIANO</t>
  </si>
  <si>
    <t>83201871</t>
  </si>
  <si>
    <t>87621613</t>
  </si>
  <si>
    <t>42 KM N DEL COMANDO DE PUERTO VIEJO</t>
  </si>
  <si>
    <t>44122931</t>
  </si>
  <si>
    <t>88032589</t>
  </si>
  <si>
    <t>EDUARDO GONZALEZ ARAGON</t>
  </si>
  <si>
    <t>3 KM E DE LA ENTRADA BELLA VISTA</t>
  </si>
  <si>
    <t>44056175</t>
  </si>
  <si>
    <t>85354463</t>
  </si>
  <si>
    <t>10 KM ESTE DE PUERTO LINDO</t>
  </si>
  <si>
    <t>44191361</t>
  </si>
  <si>
    <t>KATTIA CALVO CAMBRONERO</t>
  </si>
  <si>
    <t>84947666</t>
  </si>
  <si>
    <t>3888</t>
  </si>
  <si>
    <t>800 M ESTE DE LA IGLESIA DE PATA DE GALLO</t>
  </si>
  <si>
    <t>esc.sancristobalbijagua@mep.go.cr</t>
  </si>
  <si>
    <t>44057991</t>
  </si>
  <si>
    <t>ROY DUARTE JIMENEZ</t>
  </si>
  <si>
    <t>01807</t>
  </si>
  <si>
    <t>89764175</t>
  </si>
  <si>
    <t>22220024</t>
  </si>
  <si>
    <t>22220048</t>
  </si>
  <si>
    <t>22220004</t>
  </si>
  <si>
    <t>LICCI SPENCE PATTERSON</t>
  </si>
  <si>
    <t>26971168</t>
  </si>
  <si>
    <t>26970233</t>
  </si>
  <si>
    <t>88449500</t>
  </si>
  <si>
    <t>85532952</t>
  </si>
  <si>
    <t>VERONICA SOLIS ARAYA</t>
  </si>
  <si>
    <t>2,5 KM NORESTE HOSPITAL TOMAS CASA</t>
  </si>
  <si>
    <t>27864170</t>
  </si>
  <si>
    <t>83110366</t>
  </si>
  <si>
    <t>71309690</t>
  </si>
  <si>
    <t>27719960</t>
  </si>
  <si>
    <t>88298536</t>
  </si>
  <si>
    <t>22006745</t>
  </si>
  <si>
    <t>83060774</t>
  </si>
  <si>
    <t>22001223</t>
  </si>
  <si>
    <t>86511256</t>
  </si>
  <si>
    <t>RED CUIDO-CIUDADELA DE PAVAS-CECUDI PAVAS</t>
  </si>
  <si>
    <t>DE LA ANTIGUA FABRICA TAURA, 150 M AL SUR</t>
  </si>
  <si>
    <t>RED</t>
  </si>
  <si>
    <t>CECUDI PAVAS</t>
  </si>
  <si>
    <r>
      <t xml:space="preserve">RED CUIDO-HERIBERTO ZELEDON RODRIGUEZ-CECUDI SANTA MARTA </t>
    </r>
    <r>
      <rPr>
        <sz val="10"/>
        <color rgb="FFFF0000"/>
        <rFont val="Aptos"/>
        <family val="2"/>
      </rPr>
      <t>MARAÑONAL</t>
    </r>
  </si>
  <si>
    <t>26350774</t>
  </si>
  <si>
    <t>CECUDI SANTA MARTA MARAÑONAL ESPARZA</t>
  </si>
  <si>
    <t>RED CUIDO-MARAÑONAL-CECUDI ESPARZA</t>
  </si>
  <si>
    <t>CECUDI ESPARZA</t>
  </si>
  <si>
    <t>RED CUIDO-J.N. JUAN XXIII-CECUDI ESCAZU</t>
  </si>
  <si>
    <t>CECUDI ESCAZU</t>
  </si>
  <si>
    <t>ENTRADA A ZONZAPOTE 4 KM ESTE</t>
  </si>
  <si>
    <t>86054397</t>
  </si>
  <si>
    <t>RENE LEIVA GONZALEZ</t>
  </si>
  <si>
    <t>83268884</t>
  </si>
  <si>
    <t>RED CUIDO-LA MARGOT-CENTRO INFANTIL TURRIALBA</t>
  </si>
  <si>
    <t>25562080</t>
  </si>
  <si>
    <t>CECUDI CENTRO INFANTIL TURRIALBA</t>
  </si>
  <si>
    <t>RED CUIDO-J.N. SOTERO GONZALEZ BARQUERO-CECUDI SAN JUAN DE DIOS</t>
  </si>
  <si>
    <t>DEL MEGASUPER 100 M ESTE Y 50 AL NORTE</t>
  </si>
  <si>
    <t>CECUDI SAN JUAN DE DIOS-DESAMPARADOS</t>
  </si>
  <si>
    <t>RED CUIDO-TOBIAS GUZMAN BRENES-CECUDI SAN MATEO</t>
  </si>
  <si>
    <t>DEL EBAIS DE SAN MATEO, 25 M NORTE Y 50 M OESTE</t>
  </si>
  <si>
    <t>24283647</t>
  </si>
  <si>
    <t>CENTRO INFANTIL ZETILLAL</t>
  </si>
  <si>
    <t>RED CUIDO-RODOLFO HERZOG MULLER-CENTRO DE ATENCION EMMANUEL</t>
  </si>
  <si>
    <t>25313117</t>
  </si>
  <si>
    <t>CENTRO DE ATENCION INTEGRAL INFANTIL EMMANUEL. LA COMISION TURRIALBA</t>
  </si>
  <si>
    <t>RED CUIDO-MANUEL DE JESUS JIMENEZ-CECUDI TIERRA BLANCA</t>
  </si>
  <si>
    <t>25370987</t>
  </si>
  <si>
    <t>CECUDI TIERRA BLANCA DE CARTAGO</t>
  </si>
  <si>
    <t>RED CUIDO-GRANADILLA NORTE-CECUDI GRANADILLA</t>
  </si>
  <si>
    <t>22720060</t>
  </si>
  <si>
    <t>CECUDI GRANADILLA</t>
  </si>
  <si>
    <t>RED CUIDO-MONTERREY VARGAS ARAYA-CECUDI MONTES DE OCA</t>
  </si>
  <si>
    <t>CECUDI MONTES DE OCA</t>
  </si>
  <si>
    <t>RED CUIDO-LEON XIII-GUARDERIA LEON XIII</t>
  </si>
  <si>
    <t>GUARDERIA LEON XIII. EJERCITO DE SALVACION</t>
  </si>
  <si>
    <t>RED CUIDO-VILLA DEL MAR #2-CENTRO DE ATENCION JARDIN DE DIOS</t>
  </si>
  <si>
    <t>CENTRO DE ATENCION INFANTIL TEMPORAL DIURNO JARDIN DE DIOS. ASOC. MISIONERA MONTE DE SION</t>
  </si>
  <si>
    <t>RED CUIDO-U.P. DANIEL ODUBER QUIROS-GUARDERIA VILLA ESPERANZA</t>
  </si>
  <si>
    <t>GUARDERIA VILLA ESPERANZA DE PAVAS. EJERCITO DE SALVACION</t>
  </si>
  <si>
    <t>RED CUIDO-EZEQUIEL MORALES AGUILAR-CENTRO INFANTIL PIEDADES</t>
  </si>
  <si>
    <t>22828680</t>
  </si>
  <si>
    <t>85880043</t>
  </si>
  <si>
    <t>CENTRO INFANTIL PIEDADES DE SANTA ANA</t>
  </si>
  <si>
    <t>RED CUIDO-RAFAEL YGLESIAS CASTRO-GUARDERIA LIMON</t>
  </si>
  <si>
    <t>27580237</t>
  </si>
  <si>
    <t>GUARDERIA LIMON CENTRO. EJERCITO DE SALVACION</t>
  </si>
  <si>
    <t>RED CUIDO-J.N. JORGE DEBRAVO-CENTRO INFANTIL DE HATILLO</t>
  </si>
  <si>
    <t>22313336</t>
  </si>
  <si>
    <t>CENTRO INFANTIL DE HATILLO</t>
  </si>
  <si>
    <t>85886607</t>
  </si>
  <si>
    <t>2 KM AL ESTE DE LA SUPERVISION</t>
  </si>
  <si>
    <t>22006366</t>
  </si>
  <si>
    <t>87052850</t>
  </si>
  <si>
    <t>85175739</t>
  </si>
  <si>
    <t>2 KM AL OESTE DE LA ESCUELA ALTO COHEN</t>
  </si>
  <si>
    <t>RANDALL FERNANDEZ MORALES</t>
  </si>
  <si>
    <t>86421700</t>
  </si>
  <si>
    <t>25610845</t>
  </si>
  <si>
    <t>SHARON FONSECA CUBERO</t>
  </si>
  <si>
    <t>100 M SURESTE DE LA PULPERIA AGROMACO</t>
  </si>
  <si>
    <t>84246698</t>
  </si>
  <si>
    <t>ALEXA MARIELA FERNANDEZ ARAUZ</t>
  </si>
  <si>
    <t>22001283</t>
  </si>
  <si>
    <t>61961362</t>
  </si>
  <si>
    <t>22001374</t>
  </si>
  <si>
    <t>84361988</t>
  </si>
  <si>
    <t>STEFANNY JAZMIN ORTIZ ORTIZ</t>
  </si>
  <si>
    <t>3 KM SURESTE DE LA ESCUELA VERACRUZ</t>
  </si>
  <si>
    <t>84852602</t>
  </si>
  <si>
    <t>LILIAN CALDERON ROJAS</t>
  </si>
  <si>
    <t>1 KM  NORTE DE LA TORRE DEL ICE LAS DELICIAS DE CABAGRA</t>
  </si>
  <si>
    <t>83487810</t>
  </si>
  <si>
    <t>RED CUIDO-ROGELIO FERNANDEZ GÜELL-CECUDI MONTESSORI</t>
  </si>
  <si>
    <t>22492861</t>
  </si>
  <si>
    <t>CECUDI MONTESSORI</t>
  </si>
  <si>
    <t>3 KM SUR DE LA ESCUELA BAMBU</t>
  </si>
  <si>
    <t>50118430</t>
  </si>
  <si>
    <t>3 KM SURESTE DE LA ESCUELA KATSI</t>
  </si>
  <si>
    <t>84419105</t>
  </si>
  <si>
    <t>83487781</t>
  </si>
  <si>
    <t>84843416</t>
  </si>
  <si>
    <t>8 KM AL ESTE DEL LICEO RURAL ROCA QUEMADA</t>
  </si>
  <si>
    <t>87077883</t>
  </si>
  <si>
    <t>10 KM N ESCUELA ALTO ALMIRANTE, CHURRIPO LIMON</t>
  </si>
  <si>
    <t>84296682</t>
  </si>
  <si>
    <t>86959179</t>
  </si>
  <si>
    <t>10 KM N ESCUELA ALTO ALMIRANTE</t>
  </si>
  <si>
    <t>86375496</t>
  </si>
  <si>
    <t>RED CUIDO-J.N. JOSE JOAQUIN SALAS PEREZ-CEN SAN RAMON</t>
  </si>
  <si>
    <t>CONTIGUO A OFICINAS DE TRANSITO, SAN RAMON</t>
  </si>
  <si>
    <t>24456813</t>
  </si>
  <si>
    <t>CEN SAN RAMON</t>
  </si>
  <si>
    <t>infogreenlandschoolcr@gmail.com</t>
  </si>
  <si>
    <t>22882526</t>
  </si>
  <si>
    <t>547 M DE LA RADIAL DE SANTA ANA CALLE POTRERILLO</t>
  </si>
  <si>
    <t>22933676</t>
  </si>
  <si>
    <t>22933976</t>
  </si>
  <si>
    <t>47005010</t>
  </si>
  <si>
    <t>6 KM DEL RIO PEJE</t>
  </si>
  <si>
    <t>kristel.lopez.mora@mep.go.cr</t>
  </si>
  <si>
    <t>89490049</t>
  </si>
  <si>
    <t>KRISTEL DAYANA LOPEZ MORA</t>
  </si>
  <si>
    <t>22064946</t>
  </si>
  <si>
    <t>89215016</t>
  </si>
  <si>
    <t>RED CUIDO-J.N. REP. POPULAR CHINA-CECUDI CHOROTEGA</t>
  </si>
  <si>
    <t>CECUDI CHOROTEGA</t>
  </si>
  <si>
    <t>ALAJUELITA CENTRO</t>
  </si>
  <si>
    <t>RED CUIDO-QUINCE DE AGOSTO-CECUDI TIRRASES DE SANTA TERESITA</t>
  </si>
  <si>
    <t>SANTA TERESITA II DEL ABASTECEDOR REBECA 75 S</t>
  </si>
  <si>
    <t>22742268</t>
  </si>
  <si>
    <t>CECUDI TIRRASES DE SANTA TERESITA</t>
  </si>
  <si>
    <t>21017200</t>
  </si>
  <si>
    <t>83110396</t>
  </si>
  <si>
    <t>DE IGLESIA CATOLICA 1,5 KM ESTE</t>
  </si>
  <si>
    <t>22452510</t>
  </si>
  <si>
    <t>22855750</t>
  </si>
  <si>
    <t>300 M AL SUR DEL TEMPLO CATOLICO</t>
  </si>
  <si>
    <t>72019665</t>
  </si>
  <si>
    <t>85459592</t>
  </si>
  <si>
    <t>RED CUIDO-MERCEDES NORTE-CECUDI PURISCAL</t>
  </si>
  <si>
    <t>24160972</t>
  </si>
  <si>
    <t>CECUDI PURISCAL</t>
  </si>
  <si>
    <t>VERACRUZ DE PEJIBAYE, 3 KM AL SUR DE EL AGUILA</t>
  </si>
  <si>
    <t>44047000</t>
  </si>
  <si>
    <t>88899264</t>
  </si>
  <si>
    <t>44039972</t>
  </si>
  <si>
    <t>LUCIA CORDOBA CALDERON</t>
  </si>
  <si>
    <t>71480415</t>
  </si>
  <si>
    <t>24164170</t>
  </si>
  <si>
    <t>24467792</t>
  </si>
  <si>
    <t>25527644</t>
  </si>
  <si>
    <t>88945107</t>
  </si>
  <si>
    <t>22827546</t>
  </si>
  <si>
    <t>60882761</t>
  </si>
  <si>
    <t>pazmontessoricr@gmail.com</t>
  </si>
  <si>
    <t>24324947</t>
  </si>
  <si>
    <t>71037813</t>
  </si>
  <si>
    <t>40020269</t>
  </si>
  <si>
    <t>87283739</t>
  </si>
  <si>
    <t>85368491</t>
  </si>
  <si>
    <t>44140695</t>
  </si>
  <si>
    <t>85915528</t>
  </si>
  <si>
    <t>70607543</t>
  </si>
  <si>
    <t>22064218</t>
  </si>
  <si>
    <t>1 KM ESTE DEL RESTAURANTE EL VALLE</t>
  </si>
  <si>
    <t>27641719</t>
  </si>
  <si>
    <t>44056249</t>
  </si>
  <si>
    <t>61658185</t>
  </si>
  <si>
    <t>03543</t>
  </si>
  <si>
    <t>6703</t>
  </si>
  <si>
    <t>CAÑO DE MASAYA</t>
  </si>
  <si>
    <t>ASENTAMIENTO CAMPESINO LA FE</t>
  </si>
  <si>
    <t>21 KM AL NORTE DEL BN PUERTO VIEJO</t>
  </si>
  <si>
    <t>esc.canodemasaya@mep.go.cr</t>
  </si>
  <si>
    <t>MIRNA DOWNS VALLE</t>
  </si>
  <si>
    <t>70306684</t>
  </si>
  <si>
    <t>70147824</t>
  </si>
  <si>
    <t>84294852</t>
  </si>
  <si>
    <t>22005367</t>
  </si>
  <si>
    <t>89871473</t>
  </si>
  <si>
    <t>HATILLO PRIMERA ENTRADA 9 KM NORTE</t>
  </si>
  <si>
    <t>83366827</t>
  </si>
  <si>
    <t>83973058</t>
  </si>
  <si>
    <t>27792163</t>
  </si>
  <si>
    <t>85491329</t>
  </si>
  <si>
    <t>GABRIELA BENAVIDES HERNANDEZ</t>
  </si>
  <si>
    <t>27786834</t>
  </si>
  <si>
    <t>62600450</t>
  </si>
  <si>
    <t>87860061</t>
  </si>
  <si>
    <t>27797133</t>
  </si>
  <si>
    <t>VANESSA CUBILLO ZUÑIGA</t>
  </si>
  <si>
    <t>RED CUIDO-CENTRAL DE JACO-CECUDI JACO</t>
  </si>
  <si>
    <t>88301895</t>
  </si>
  <si>
    <t>RED CUIDO-HERRADURA-CECUDI HERRADURA</t>
  </si>
  <si>
    <t>200 M NORTE D LA PLAZA DEPORTES</t>
  </si>
  <si>
    <t>600 M SUR AUTOMERCADO LA GUACIMA</t>
  </si>
  <si>
    <t>22019467</t>
  </si>
  <si>
    <t>IGLESIA CATOLICA 300 M OESTE BARRIO SAN JUAN</t>
  </si>
  <si>
    <t>44090954</t>
  </si>
  <si>
    <t>70796396</t>
  </si>
  <si>
    <t>RED CUIDO-MANUEL MARIA GUTIERREZ ZAMORA-CECUDI GUACIMO</t>
  </si>
  <si>
    <t>27167591</t>
  </si>
  <si>
    <t>CECUDI GUACIMO</t>
  </si>
  <si>
    <t>CENTRO INFANTIL SAN FRANCISCO DE ASIS</t>
  </si>
  <si>
    <t>27672080</t>
  </si>
  <si>
    <t>CENTRO INFANTIL RAYITO DE LUZ</t>
  </si>
  <si>
    <t>200 M DEL EBAIS DE CUREÑA</t>
  </si>
  <si>
    <t>22064007</t>
  </si>
  <si>
    <t>44169799</t>
  </si>
  <si>
    <t>89779163</t>
  </si>
  <si>
    <t>26355873</t>
  </si>
  <si>
    <t>26355373</t>
  </si>
  <si>
    <t>87179300</t>
  </si>
  <si>
    <t>22280716</t>
  </si>
  <si>
    <t>88808197</t>
  </si>
  <si>
    <t>RED CUIDO-J.N. RINCON GRANDE-HOGAR JESUS. MARIA Y JOSE</t>
  </si>
  <si>
    <t>DE ESCUELA RINCON GDE 200 NORTE 200 SUR Y 25 ESTE</t>
  </si>
  <si>
    <t>22132391</t>
  </si>
  <si>
    <t>HOGAR JESUS. MARIA Y JOSE</t>
  </si>
  <si>
    <t>300 M AL COSTADO DE LA IGLESIA CRISTIANA</t>
  </si>
  <si>
    <t>85207324</t>
  </si>
  <si>
    <t>83261480</t>
  </si>
  <si>
    <t>24591100 Ext.41461</t>
  </si>
  <si>
    <t>89269855</t>
  </si>
  <si>
    <t>62300852</t>
  </si>
  <si>
    <t>MELVIN ATENCIO PALACIOS</t>
  </si>
  <si>
    <t>85685785</t>
  </si>
  <si>
    <t>86548820</t>
  </si>
  <si>
    <t>2975</t>
  </si>
  <si>
    <t>COTO SUR</t>
  </si>
  <si>
    <t>100 M AL OESTE DE OFICINA COOPEVAQUITA</t>
  </si>
  <si>
    <t>esc.cotosur@mep.go.cr</t>
  </si>
  <si>
    <t>61661550</t>
  </si>
  <si>
    <t>JORGE GUTIERREZ RODRIGUEZ</t>
  </si>
  <si>
    <t>2,5 KM AL ESTE ENTRADA A GUAYABAL</t>
  </si>
  <si>
    <t>22002252</t>
  </si>
  <si>
    <t>88069213</t>
  </si>
  <si>
    <t>22851210</t>
  </si>
  <si>
    <t>86519948</t>
  </si>
  <si>
    <t>87614292</t>
  </si>
  <si>
    <t>25466131</t>
  </si>
  <si>
    <t>87415927</t>
  </si>
  <si>
    <t>86639802</t>
  </si>
  <si>
    <t>83347882</t>
  </si>
  <si>
    <t>ELENA JIMENEZ MENDEZ</t>
  </si>
  <si>
    <t>3 KM SUR DE PULPERIA EL VIAJERO</t>
  </si>
  <si>
    <t>25463718</t>
  </si>
  <si>
    <t>YOILYN PORRAS FALLAS</t>
  </si>
  <si>
    <t>89891206</t>
  </si>
  <si>
    <t>1799</t>
  </si>
  <si>
    <t>VICTOR CAMPOS VALVERDE</t>
  </si>
  <si>
    <t>300 M AL OESTE DEL ABASTECEDOR SAN MIGUEL</t>
  </si>
  <si>
    <t>esc.victorcamposvalverde@mep.go.cr</t>
  </si>
  <si>
    <t>25462000</t>
  </si>
  <si>
    <t>86045208</t>
  </si>
  <si>
    <t>25462555</t>
  </si>
  <si>
    <t>400 M NOROESTE DE LA ERMITA DE SAN JERONIMO</t>
  </si>
  <si>
    <t>22005316</t>
  </si>
  <si>
    <t>24414951</t>
  </si>
  <si>
    <t>88141850</t>
  </si>
  <si>
    <t>RED CUIDO-ARTURO QUIROS CARRANZA-CECUDI COYOLAR</t>
  </si>
  <si>
    <t>24280427</t>
  </si>
  <si>
    <t>3493</t>
  </si>
  <si>
    <t>6 KM AL SUR DE LA ENTRADA DE SANTA ROSA</t>
  </si>
  <si>
    <t>esc.santarosa.limon@mep.go.cr</t>
  </si>
  <si>
    <t>22001727</t>
  </si>
  <si>
    <t>60781174</t>
  </si>
  <si>
    <t>JOAT SANCHEZ PINEDA</t>
  </si>
  <si>
    <t>RED CUIDO-LOS CORALES-CECUDI EL TRIUNFO</t>
  </si>
  <si>
    <t>25721548</t>
  </si>
  <si>
    <t>83133487</t>
  </si>
  <si>
    <t>CECUDI EL TRIUNFO</t>
  </si>
  <si>
    <t>63936904</t>
  </si>
  <si>
    <t>22006572</t>
  </si>
  <si>
    <t>22002896</t>
  </si>
  <si>
    <t>22001768</t>
  </si>
  <si>
    <t>86679434</t>
  </si>
  <si>
    <t>8 KM AL NOROESTE DE LA CLINICA DE HONE CREEK</t>
  </si>
  <si>
    <t>21029280</t>
  </si>
  <si>
    <t>JULISSA SOSA PORRAS</t>
  </si>
  <si>
    <t>88986564</t>
  </si>
  <si>
    <t>4 KM DE LA ENTRADA A SAN RAFAEL DE BORDON</t>
  </si>
  <si>
    <t>22006654</t>
  </si>
  <si>
    <t>83685584</t>
  </si>
  <si>
    <t>44050991</t>
  </si>
  <si>
    <t>86949968</t>
  </si>
  <si>
    <t>17 KM DE LA ENTRADA DEL PARQUE</t>
  </si>
  <si>
    <t>41051037</t>
  </si>
  <si>
    <t>89136789</t>
  </si>
  <si>
    <t>50 M NORTE DEL SALON COMUNAL</t>
  </si>
  <si>
    <t>41051070</t>
  </si>
  <si>
    <t>CARLOS EDUARDO AMADOR TIAISGUE</t>
  </si>
  <si>
    <t>61057064</t>
  </si>
  <si>
    <t>88844171</t>
  </si>
  <si>
    <t>83392721</t>
  </si>
  <si>
    <t>41051067</t>
  </si>
  <si>
    <t>YENDY MIRIETH SOTO SOTO</t>
  </si>
  <si>
    <t>63883434</t>
  </si>
  <si>
    <t>26471279</t>
  </si>
  <si>
    <t>85707625</t>
  </si>
  <si>
    <t>26391130</t>
  </si>
  <si>
    <t>71809273</t>
  </si>
  <si>
    <t>100 M NORTE DE IGLESIA CATOLICA PUEBLO NUEVO</t>
  </si>
  <si>
    <t>26731356</t>
  </si>
  <si>
    <t>88161753</t>
  </si>
  <si>
    <t>84372137</t>
  </si>
  <si>
    <t>2,5 KM NORESTE ANTIGUO VIDRIOS GUAYABO</t>
  </si>
  <si>
    <t>83302354</t>
  </si>
  <si>
    <t>EMILETH ESPINOZA VASQUEZ</t>
  </si>
  <si>
    <t>84632540</t>
  </si>
  <si>
    <t>DE EBAIS LAS BRISAS 4 KM AL NORESTE</t>
  </si>
  <si>
    <t>83175667</t>
  </si>
  <si>
    <t>RED CUIDO-ALBERTO MANUEL BRENES MORA-CECUDI SAN RAMON</t>
  </si>
  <si>
    <t>DEL HOGAR DE ANCIANOS, 25 ESTE, 100 SUR, 100 E</t>
  </si>
  <si>
    <t>24454767</t>
  </si>
  <si>
    <t>CECUDI SAN RAMON</t>
  </si>
  <si>
    <t>RED CUIDO-BRAULIO MORALES CERVANTES-HOGAR ESCUELA EPISCOPAL</t>
  </si>
  <si>
    <t>200 M E DEL RESIDENCIAL LOS ADOQUINES</t>
  </si>
  <si>
    <t>22376134</t>
  </si>
  <si>
    <t>HOGAR ESCUELA EPISCOPAL DE HEREDIA</t>
  </si>
  <si>
    <t>RED CUIDO-JOSE FIGUERES FERRER-ASOCIACION ARBOLITOS DE FELICIDAD</t>
  </si>
  <si>
    <t>22606139</t>
  </si>
  <si>
    <t>ASOCIACION ARBOLITOS DE FELICIDAD LUZ DIVINA</t>
  </si>
  <si>
    <t>89602912</t>
  </si>
  <si>
    <t>HOGAR DE ANCIANOS, ESPARZA 2 KM NORTE 400 OESTE</t>
  </si>
  <si>
    <t>ANA ELENA CORELLA UREÑA</t>
  </si>
  <si>
    <t>87157814</t>
  </si>
  <si>
    <t>22002165</t>
  </si>
  <si>
    <t>88444530</t>
  </si>
  <si>
    <t>03612</t>
  </si>
  <si>
    <t>1023</t>
  </si>
  <si>
    <t>EL JORON</t>
  </si>
  <si>
    <t>10 KM AL NORTE DE POTRERO GRANDE</t>
  </si>
  <si>
    <t>esc.eljoron@mep.go.cr</t>
  </si>
  <si>
    <t>22001896</t>
  </si>
  <si>
    <t>DEBORA QUESADA GAMBOA</t>
  </si>
  <si>
    <t>03357</t>
  </si>
  <si>
    <t>LAS CRUCES CHANGENAS 25 M ESTE DEL TEMPLO CATOLICO</t>
  </si>
  <si>
    <t>22001069</t>
  </si>
  <si>
    <t>84022562</t>
  </si>
  <si>
    <t>FRENTE AL ABASTECEDOR LA NUEVA OPCION</t>
  </si>
  <si>
    <t>22001028</t>
  </si>
  <si>
    <t>8 KM AL ESTE DE BUENOS AIRES</t>
  </si>
  <si>
    <t>25612457</t>
  </si>
  <si>
    <t>86947985</t>
  </si>
  <si>
    <t>1,5 KM AL SUR ESCUELA EL PUENTE</t>
  </si>
  <si>
    <t>63424689</t>
  </si>
  <si>
    <t>20 KM AL SURESTE BUENOS AIRES</t>
  </si>
  <si>
    <t>87918701</t>
  </si>
  <si>
    <t>RED CUIDO-QUINCE DE SETIEMBRE-CIDAI</t>
  </si>
  <si>
    <t>100 N PUENTE PEATONAL PLANO 15 DE SEPTIEMBRE</t>
  </si>
  <si>
    <t>CIDAI. ASOCIACION ROBLE ALTO PRO BIENESTAR DEL NIÑO</t>
  </si>
  <si>
    <t>RED CUIDO-HATILLO 2-CECUDI HATILLO</t>
  </si>
  <si>
    <t>400 M DEL LICEO ROBERTO BRENES MESEN</t>
  </si>
  <si>
    <t>ALEJANDRA JIMENEZ GODOI</t>
  </si>
  <si>
    <t>CECUDI HATILLO</t>
  </si>
  <si>
    <t>RED CUIDO-J.N. MANUEL BELGRANO-HOGAR ESCUELA EPISCOPAL</t>
  </si>
  <si>
    <t>DE LA FABRICA LEONISA 125 M SUR 75 M ESTE</t>
  </si>
  <si>
    <t>22223354</t>
  </si>
  <si>
    <t>22521539</t>
  </si>
  <si>
    <t>HOGAR ESCUELA EPISCOPAL DE BARRIO CUBA. ASOC. MISIONERA DE LA IGLESIA EPISCOPAL COSTARRICENSE</t>
  </si>
  <si>
    <t>200 M SUR DE LA PLAZA DE FUTBOL</t>
  </si>
  <si>
    <t>87574096</t>
  </si>
  <si>
    <t>MARCELA MARIA MARTINEZ UMAÑA</t>
  </si>
  <si>
    <t>7 KM AL NOROESTE DEL CTP ABANGARES</t>
  </si>
  <si>
    <t>26620197</t>
  </si>
  <si>
    <t>YULISSA LOANA SELIN GARCIA</t>
  </si>
  <si>
    <t>86082275</t>
  </si>
  <si>
    <t>87653645</t>
  </si>
  <si>
    <t>50 M AL SUR DE LA IGLESIA CATOLICA DE MARSELLE</t>
  </si>
  <si>
    <t>22006883</t>
  </si>
  <si>
    <t>LEONZO MEDINA ESPINOZA</t>
  </si>
  <si>
    <t>20006883</t>
  </si>
  <si>
    <t>3 KM ESTE DE CLINICA DE COLORADO CENTRO</t>
  </si>
  <si>
    <t>22006858</t>
  </si>
  <si>
    <t>89663808</t>
  </si>
  <si>
    <t>26951135</t>
  </si>
  <si>
    <t>RED CUIDO-EL CARMEN-CECUDI DE TILARAN</t>
  </si>
  <si>
    <t>CONTIGUO AL SALON COMUNAL,</t>
  </si>
  <si>
    <t>300 M OESTE DEL TEMPLO CATOLICO, SAN JOSE DEL HIGUERON</t>
  </si>
  <si>
    <t>26363096</t>
  </si>
  <si>
    <t>86886146</t>
  </si>
  <si>
    <t>IVANNIA BADILLA FERNANDEZ</t>
  </si>
  <si>
    <t>85469186</t>
  </si>
  <si>
    <t>85756749</t>
  </si>
  <si>
    <t>85114674</t>
  </si>
  <si>
    <t>87850268</t>
  </si>
  <si>
    <t>85183349</t>
  </si>
  <si>
    <t>ANELIS ALVAREZ SANDOVAL</t>
  </si>
  <si>
    <t>84125968</t>
  </si>
  <si>
    <t>26502042</t>
  </si>
  <si>
    <t>86337940</t>
  </si>
  <si>
    <t>11 KM CARRETERA A COYOTE</t>
  </si>
  <si>
    <t>22007169</t>
  </si>
  <si>
    <t>62268357</t>
  </si>
  <si>
    <t>500 M SURESTE DE LA IGLESIA CATOLICA</t>
  </si>
  <si>
    <t>26418905</t>
  </si>
  <si>
    <t>JOAQUIN ALEJANDRO CESPEDES RAMOS</t>
  </si>
  <si>
    <t>60638381</t>
  </si>
  <si>
    <t>26402008</t>
  </si>
  <si>
    <t>FRENTE A LA ASADA DE BAHIA GIGANTE</t>
  </si>
  <si>
    <t>22007595</t>
  </si>
  <si>
    <t>22007489</t>
  </si>
  <si>
    <t>87960160</t>
  </si>
  <si>
    <t>22006549</t>
  </si>
  <si>
    <t>84060872</t>
  </si>
  <si>
    <t>26502052</t>
  </si>
  <si>
    <t>MEYBELEN CASTRO CASNOVA</t>
  </si>
  <si>
    <t>22002540</t>
  </si>
  <si>
    <t>44057995</t>
  </si>
  <si>
    <t>86558116</t>
  </si>
  <si>
    <t>24708020</t>
  </si>
  <si>
    <t>70129064</t>
  </si>
  <si>
    <t>89191671</t>
  </si>
  <si>
    <t>SAN ANTONIO LA TORRE</t>
  </si>
  <si>
    <t>72964412</t>
  </si>
  <si>
    <t>MARIA FERNANDA JIMENEZ MOYA</t>
  </si>
  <si>
    <t>70571970</t>
  </si>
  <si>
    <t>50860794</t>
  </si>
  <si>
    <t>esc.losangeles.nortenorte@mep.go.cr</t>
  </si>
  <si>
    <t>44056280</t>
  </si>
  <si>
    <t>85247945</t>
  </si>
  <si>
    <t>DEL BARRIO JESUS POPOYOAPA 4,5 KM AL SUROESTE</t>
  </si>
  <si>
    <t>84402312</t>
  </si>
  <si>
    <t>86178228</t>
  </si>
  <si>
    <t>2,5 KM SUROESTE DEL PUENTE SAN JOSE DE UPALA</t>
  </si>
  <si>
    <t>44064351</t>
  </si>
  <si>
    <t>1 KM AL NORTE DEL PARQUE NACIONAL VOLCAN TENORIO</t>
  </si>
  <si>
    <t>64896661</t>
  </si>
  <si>
    <t>83207232</t>
  </si>
  <si>
    <t>03651</t>
  </si>
  <si>
    <t>3870</t>
  </si>
  <si>
    <t>DEL TEMPLO CATOLICO 100 M SUR</t>
  </si>
  <si>
    <t>esc.miramarcanalete@mep.go.cr</t>
  </si>
  <si>
    <t>72961714</t>
  </si>
  <si>
    <t>MAGALY PICADO CHAVES</t>
  </si>
  <si>
    <t>88038475</t>
  </si>
  <si>
    <t>02120</t>
  </si>
  <si>
    <t>8,5 KM SUROESTE DE LA ENTRADA DE CANALETE</t>
  </si>
  <si>
    <t>44056299</t>
  </si>
  <si>
    <t>88720123</t>
  </si>
  <si>
    <t>3 KM OESTE DELEGACION DE GUATUSO</t>
  </si>
  <si>
    <t>41051100</t>
  </si>
  <si>
    <t>61604901</t>
  </si>
  <si>
    <t>SAN LUIS DE PATASTE</t>
  </si>
  <si>
    <t>COMUNIDAD SAN LUIS DE PATASTE</t>
  </si>
  <si>
    <t>esc.sanluisguatuso@mep.go.cr</t>
  </si>
  <si>
    <t>88052715</t>
  </si>
  <si>
    <t>89255064</t>
  </si>
  <si>
    <t>41051075</t>
  </si>
  <si>
    <t>86031561</t>
  </si>
  <si>
    <t>2,5 KM OESTE DE LA RADIO MALECU</t>
  </si>
  <si>
    <t>esc.vientofrescoguatuso@mep.go.cr</t>
  </si>
  <si>
    <t>41051102</t>
  </si>
  <si>
    <t>ASTRID BERENICE HERNANDEZ BLANCO</t>
  </si>
  <si>
    <t>41050099</t>
  </si>
  <si>
    <t>41051099</t>
  </si>
  <si>
    <t>41051096</t>
  </si>
  <si>
    <t>ENIA GONZALEZ VILLEGAS</t>
  </si>
  <si>
    <t>86060069</t>
  </si>
  <si>
    <t>41051083</t>
  </si>
  <si>
    <t>83352368</t>
  </si>
  <si>
    <t>41051085</t>
  </si>
  <si>
    <t>83431395</t>
  </si>
  <si>
    <t>41051115</t>
  </si>
  <si>
    <t>86564441</t>
  </si>
  <si>
    <t>84662851</t>
  </si>
  <si>
    <t>89689567</t>
  </si>
  <si>
    <t>VALERIA MORALES UGALDE</t>
  </si>
  <si>
    <t>71787341</t>
  </si>
  <si>
    <t>72451883</t>
  </si>
  <si>
    <t>rociod@trinityschool.ed.cr</t>
  </si>
  <si>
    <t>40826898</t>
  </si>
  <si>
    <t>RED CUIDO-SAN JERONIMO-CECUDI LOTO III</t>
  </si>
  <si>
    <t>CECUDI LOTO III</t>
  </si>
  <si>
    <t>RED CUIDO-HUACAS-ASOCIACION PRO CULTURA CEPIA</t>
  </si>
  <si>
    <t>DE LA ESQUINA OESTE, 50 M AL NORTE</t>
  </si>
  <si>
    <t>26538533</t>
  </si>
  <si>
    <t>ASOCIACION PRO CULTURA CEPIA</t>
  </si>
  <si>
    <t>RED CUIDO-J.N. MANUEL BERNARDO GOMEZ-ELIZA ALVAREZ VARGAS</t>
  </si>
  <si>
    <t>COSTADO ESTE DEL SALON COMUNAL DE LAS TRES MARIAS</t>
  </si>
  <si>
    <t>24520264</t>
  </si>
  <si>
    <t>CENTRO INFANTIL ELIZA ALVAREZ VARGAS</t>
  </si>
  <si>
    <t>RED CUIDO-FERNANDO DE ARAGON-CECUDI DULCES ABEJITAS</t>
  </si>
  <si>
    <t>150 M SUR DE LA ESCUELA FERNANDO ARAGON</t>
  </si>
  <si>
    <t>24101779</t>
  </si>
  <si>
    <t>CECUDI DULCES ABEJITAS. ACOSTA</t>
  </si>
  <si>
    <t>88346909</t>
  </si>
  <si>
    <t>87575275</t>
  </si>
  <si>
    <t>1 KM AL SUROESTE DE LA PARA DE AUTOBUS DE VEREH</t>
  </si>
  <si>
    <t>esc.sanagustin.turrialba@mep.go.cr</t>
  </si>
  <si>
    <t>87561661</t>
  </si>
  <si>
    <t>Z, INDIGENA 9 H A PIE DESDE ALTO QUETZAL</t>
  </si>
  <si>
    <t>83457821</t>
  </si>
  <si>
    <t>83579633</t>
  </si>
  <si>
    <t>500 M PUENTE VEREH</t>
  </si>
  <si>
    <t>YANGIS YECZI SALAZAR MORA</t>
  </si>
  <si>
    <t>83784781</t>
  </si>
  <si>
    <t>40 KM NE DE TURRIALBA, CHIRRIPO CABECAR</t>
  </si>
  <si>
    <t>83693644</t>
  </si>
  <si>
    <t>KABERI 26 KM HACIA EL NORTE ESCUELA SIMIRINAK</t>
  </si>
  <si>
    <t>88193307</t>
  </si>
  <si>
    <t>HENRY MANUEL HERRERA GARCIA</t>
  </si>
  <si>
    <t>85178429</t>
  </si>
  <si>
    <t>1 KM O PUESTO SALUD ALTO PACUARE, NORIBATA</t>
  </si>
  <si>
    <t>87122615</t>
  </si>
  <si>
    <t>CINTHYA DUBON SANABRIA</t>
  </si>
  <si>
    <t>85876371</t>
  </si>
  <si>
    <t>7 HORAS A PIE DESDE QUETZAL, CHIRRIPO, TURRIALBA</t>
  </si>
  <si>
    <t>72007796</t>
  </si>
  <si>
    <t>5695</t>
  </si>
  <si>
    <t>SELIKÖ</t>
  </si>
  <si>
    <t>VERETH ALTO PACUARE</t>
  </si>
  <si>
    <t>esc.seliko@mep.go.cr</t>
  </si>
  <si>
    <t>JOSE ORTIZ MOYA</t>
  </si>
  <si>
    <t>87641692</t>
  </si>
  <si>
    <t>87422100</t>
  </si>
  <si>
    <t>12 KM S DE LA ESCUELA KABEBATA, ALTO DE QUETZAL</t>
  </si>
  <si>
    <t>87283132</t>
  </si>
  <si>
    <t>HEINER MAURICIO ACOSTA CONTRERAS</t>
  </si>
  <si>
    <t>85977530</t>
  </si>
  <si>
    <t>RIO PEJE. NIMARI TÄWÄ</t>
  </si>
  <si>
    <t>NIMARITAWA DE LA FORTUNA DE GRANO 4 KM AL ESTE</t>
  </si>
  <si>
    <t>83509966</t>
  </si>
  <si>
    <t>85626516</t>
  </si>
  <si>
    <t>22065814</t>
  </si>
  <si>
    <t>83355578</t>
  </si>
  <si>
    <t>ENTRADA CALLE LEIVA 3 KM AL NOROESTE</t>
  </si>
  <si>
    <t>87881919</t>
  </si>
  <si>
    <t>6 KM AL NOROESTE DE LA ENTRADA LA GUARIA</t>
  </si>
  <si>
    <t>87758307</t>
  </si>
  <si>
    <t>88562470</t>
  </si>
  <si>
    <t>5 KM AL SURESTE DEL PALI</t>
  </si>
  <si>
    <t>85560555</t>
  </si>
  <si>
    <t>25541174</t>
  </si>
  <si>
    <t>TURRIALBA, FLORENCIA JUNTO A PLAZA DEPORTES</t>
  </si>
  <si>
    <t>88091864</t>
  </si>
  <si>
    <t>83099305</t>
  </si>
  <si>
    <t>RED CUIDO-COOPE ROSALES-CECUDI ATARDECER</t>
  </si>
  <si>
    <t>25372850</t>
  </si>
  <si>
    <t>CECUDI ATARDECER QUIRCOT DE CARTAGO</t>
  </si>
  <si>
    <t>25117656</t>
  </si>
  <si>
    <t>88131277</t>
  </si>
  <si>
    <t>89146011</t>
  </si>
  <si>
    <t>CIU</t>
  </si>
  <si>
    <t>60756618</t>
  </si>
  <si>
    <t>50 M AL NORTE DE LA PLAZA DE BETANIA</t>
  </si>
  <si>
    <t>84170609</t>
  </si>
  <si>
    <t>83440660</t>
  </si>
  <si>
    <t>85759436</t>
  </si>
  <si>
    <t>RED CUIDO-J.N. CARLOS JOAQUIN PERALTA ECHEVERRIA-CECUDI GUADALUPE</t>
  </si>
  <si>
    <t>URBANIZACION LAS TRES MARIAS</t>
  </si>
  <si>
    <t>27870575</t>
  </si>
  <si>
    <t>JESSICA ALVARADO FONSECA</t>
  </si>
  <si>
    <t>86936796</t>
  </si>
  <si>
    <t>RED CUIDO-LA INMACULADA-CECUDI QUEPOS</t>
  </si>
  <si>
    <t>100 SUR Y 50 OESTE DE LA ESCUELA EL ESTADIO</t>
  </si>
  <si>
    <t>CECUDI QUEPOS</t>
  </si>
  <si>
    <t>26500868</t>
  </si>
  <si>
    <t>85915736</t>
  </si>
  <si>
    <t>22002837</t>
  </si>
  <si>
    <t>85180323</t>
  </si>
  <si>
    <t>15 KM AL NORTE DE PAQUERA SOBRE LA COSTANERA</t>
  </si>
  <si>
    <t>26502016</t>
  </si>
  <si>
    <t>22006547</t>
  </si>
  <si>
    <t>26588262</t>
  </si>
  <si>
    <t>JEYNER JAEN CARRERA</t>
  </si>
  <si>
    <t>62841675</t>
  </si>
  <si>
    <t>GUSTAVO CASARES MUÑOZ</t>
  </si>
  <si>
    <t>esc.linderos@mep.go.cr</t>
  </si>
  <si>
    <t>85346141</t>
  </si>
  <si>
    <t>26529106</t>
  </si>
  <si>
    <t>88548104</t>
  </si>
  <si>
    <t>86138609</t>
  </si>
  <si>
    <t>GEOVANNY MONTEZUMA RODRIGUEZ</t>
  </si>
  <si>
    <t>85975645</t>
  </si>
  <si>
    <t>89532132</t>
  </si>
  <si>
    <t>19 KM ENTRADA CONCEPCION, AGUA BUENA</t>
  </si>
  <si>
    <t>89782736</t>
  </si>
  <si>
    <t>27831203</t>
  </si>
  <si>
    <t>28731203</t>
  </si>
  <si>
    <t>2 KM NOROESTE DEL TEMPLO CATOLICO TABARCIA</t>
  </si>
  <si>
    <t>24183176</t>
  </si>
  <si>
    <t>PRISCILA ELIZONDO CARVAJAL</t>
  </si>
  <si>
    <t>21483176</t>
  </si>
  <si>
    <t>300 M ESTE Y 200 M SUR DEL TEMPLO CATOLICO</t>
  </si>
  <si>
    <t>27781080</t>
  </si>
  <si>
    <t>27781027</t>
  </si>
  <si>
    <t>24631713</t>
  </si>
  <si>
    <t>24633572</t>
  </si>
  <si>
    <t>800 M DE LA IGLESIA CATOLICA</t>
  </si>
  <si>
    <t>70590937</t>
  </si>
  <si>
    <t>72749944</t>
  </si>
  <si>
    <t>RIO FRIO, 1 KM AL ESTE DE PLANTAS ORNAMENTALES DE FINCA DIEZ</t>
  </si>
  <si>
    <t>85191877</t>
  </si>
  <si>
    <t>20 KM AL NORTE DEL CTP PUERTO VIEJO SARAPIQUI</t>
  </si>
  <si>
    <t>85105476</t>
  </si>
  <si>
    <t>100 M O DEL SALON COMUNAL DE JOCOTAL ABAJO</t>
  </si>
  <si>
    <t>25444694</t>
  </si>
  <si>
    <t>62903409</t>
  </si>
  <si>
    <t>2 KM AL SUR DE LA ENTRADA PRINCIPAL SAN ISIDRO</t>
  </si>
  <si>
    <t>41051061</t>
  </si>
  <si>
    <t>84945043</t>
  </si>
  <si>
    <t>85179966</t>
  </si>
  <si>
    <t>84862703</t>
  </si>
  <si>
    <t>84009107</t>
  </si>
  <si>
    <t>2,8 KM AL OESTE DEL PUENTE SOBRE RIO RINCON</t>
  </si>
  <si>
    <t>22001178</t>
  </si>
  <si>
    <t>86164909</t>
  </si>
  <si>
    <t>22723200</t>
  </si>
  <si>
    <t>22340570</t>
  </si>
  <si>
    <t>info@migranosito.com</t>
  </si>
  <si>
    <t>24471812</t>
  </si>
  <si>
    <t>87999802</t>
  </si>
  <si>
    <t>CENTRO EDUCATIVO VAS CHRISTIAN SCHOOL</t>
  </si>
  <si>
    <t>DE AGENCIA GUACAMAYA, 100 M SUR Y 150 M O</t>
  </si>
  <si>
    <t>22592275</t>
  </si>
  <si>
    <t>22504963</t>
  </si>
  <si>
    <t>22288674</t>
  </si>
  <si>
    <t>RED CUIDO-LA ISLA-CECUDI LA ISLA</t>
  </si>
  <si>
    <t>22411274</t>
  </si>
  <si>
    <t>CECUDI LA ISLA DE MORAVIA</t>
  </si>
  <si>
    <t>RED CUIDO-CAROLINA DENT ALVARADO-HOGAR MADRE DE DIOS</t>
  </si>
  <si>
    <t>DE LA IGLESIA CATOLICA 200 M O 75 M N</t>
  </si>
  <si>
    <t>22267070</t>
  </si>
  <si>
    <t>HOGAR MADRE DE DIOS SAGRADA FAMILIA</t>
  </si>
  <si>
    <t>RED CUIDO-J.N. OMAR DENGO GUERRERO-NIÑO JESUS DE PRAGA</t>
  </si>
  <si>
    <t>22211649</t>
  </si>
  <si>
    <t>CENTRO INFANTIL NIÑO JESUS DE PRAGA</t>
  </si>
  <si>
    <t>RED CUIDO-SANTA MARTA-CENTRO INFANTIL MANANTIAL CIDAI</t>
  </si>
  <si>
    <t>22276141</t>
  </si>
  <si>
    <t>PROGRAMA CENTRO INFANTIL MANANTIAL CIDAI. ASOCIACION ROBLE ALTO PRO BIENESTAR DEL NIÑO</t>
  </si>
  <si>
    <t>RED CUIDO-LAS MERCEDES-CEN CINAI ARTURO HIDALGO</t>
  </si>
  <si>
    <t>400 M SUR DEL PARQUE CIUDAD QUESADA</t>
  </si>
  <si>
    <t>24601098</t>
  </si>
  <si>
    <t>CEN CINAI ARTURO HIDALGO. CIUDAD QUESADA</t>
  </si>
  <si>
    <t>RED CUIDO-CALLE MESEN-CIDAI FUNDACION ABRAHAM</t>
  </si>
  <si>
    <t>22715772</t>
  </si>
  <si>
    <t>CIDAI FUNDACION ABRAHAM</t>
  </si>
  <si>
    <t>RED CUIDO-U.P. BARRIO NUEVO-CECUDI KEWO</t>
  </si>
  <si>
    <t>25730586</t>
  </si>
  <si>
    <t>CECUDI KEWO TEJAR DEL GUARCO</t>
  </si>
  <si>
    <t>RED CUIDO-J.N. MONSEÑOR LUIS LEIPOLD-CECUDI CAÑAS</t>
  </si>
  <si>
    <t>25 M ESTE Y 135 SUR DEL COLEGIO MIGUEL ARAYA</t>
  </si>
  <si>
    <t>26686356</t>
  </si>
  <si>
    <t>CECUDI CAÑAS</t>
  </si>
  <si>
    <t>26971672</t>
  </si>
  <si>
    <t>ANA MARIA VEGA MONTERO</t>
  </si>
  <si>
    <t>88187894</t>
  </si>
  <si>
    <t>24407193</t>
  </si>
  <si>
    <t>22513476</t>
  </si>
  <si>
    <t>83780869</t>
  </si>
  <si>
    <t>RED CUIDO-PASTOR BARQUERO OBANDO-CECUDI LLANO GRANDE</t>
  </si>
  <si>
    <t>CECUDI LLANO GRANDE</t>
  </si>
  <si>
    <t>RED CUIDO-J.N. REPUBLICA FRANCESA-CECUDI TARAS</t>
  </si>
  <si>
    <t>SAN NICOLAS DE LA ESCUELA REPUBLICA FRANCESA 25 AL SUR</t>
  </si>
  <si>
    <t>CECUDI TARAS</t>
  </si>
  <si>
    <t>24472073</t>
  </si>
  <si>
    <t>24477337</t>
  </si>
  <si>
    <t>84807317</t>
  </si>
  <si>
    <t>COSTADO SUR TANQUES AYA, RESIDENCIAL EL SIL</t>
  </si>
  <si>
    <t>88178208</t>
  </si>
  <si>
    <t>25514664</t>
  </si>
  <si>
    <t>04420</t>
  </si>
  <si>
    <t>CENTRO EDUCATIVO BILINGÜE MC</t>
  </si>
  <si>
    <t>CARRETERA A PAVAS ESQUINA ESTE MCDONALDS 50 SUR</t>
  </si>
  <si>
    <t>22907148</t>
  </si>
  <si>
    <t>83932132</t>
  </si>
  <si>
    <t>22201294</t>
  </si>
  <si>
    <t>88485485</t>
  </si>
  <si>
    <t>88485435</t>
  </si>
  <si>
    <t>24427276</t>
  </si>
  <si>
    <t>83049904</t>
  </si>
  <si>
    <t>84345263</t>
  </si>
  <si>
    <t>1 KM AL OESTE DEL COLEGIO CLARETIANO</t>
  </si>
  <si>
    <t>22372757</t>
  </si>
  <si>
    <t>22005570</t>
  </si>
  <si>
    <t>86408463</t>
  </si>
  <si>
    <t>25463876</t>
  </si>
  <si>
    <t>86311121</t>
  </si>
  <si>
    <t>25464300</t>
  </si>
  <si>
    <t>22005260</t>
  </si>
  <si>
    <t>83670440</t>
  </si>
  <si>
    <t>22001340</t>
  </si>
  <si>
    <t>87012659</t>
  </si>
  <si>
    <t>22007861</t>
  </si>
  <si>
    <t>26420208</t>
  </si>
  <si>
    <t>89891567</t>
  </si>
  <si>
    <t>86244468</t>
  </si>
  <si>
    <t>89316443</t>
  </si>
  <si>
    <t>87789353</t>
  </si>
  <si>
    <t>89240885</t>
  </si>
  <si>
    <t>400 M SUR TANQUE DEL A Y A BAJO BURGOS</t>
  </si>
  <si>
    <t>24164401</t>
  </si>
  <si>
    <t>KATHERINE QUIROS RODRIGUEZ</t>
  </si>
  <si>
    <t>62576811</t>
  </si>
  <si>
    <t>DEL SUPER LOS JAULARES, 150 M NOROESTE</t>
  </si>
  <si>
    <t>24162497</t>
  </si>
  <si>
    <t>84954832</t>
  </si>
  <si>
    <t>44016443</t>
  </si>
  <si>
    <t>STEPHANIE MORA GONZALEZ</t>
  </si>
  <si>
    <t>84153362</t>
  </si>
  <si>
    <t>22 KM S CENTRO SAN ISIDRO, 4 KM ENTRANDO FINCA SANTA FE</t>
  </si>
  <si>
    <t>71216824</t>
  </si>
  <si>
    <t>DANELLIS LOPEZ DUARTE</t>
  </si>
  <si>
    <t>89473767</t>
  </si>
  <si>
    <t>44047012</t>
  </si>
  <si>
    <t>300 OESTE DEL ANTIGUO MERCADO MUNICIPAL</t>
  </si>
  <si>
    <t>87149901</t>
  </si>
  <si>
    <t>84561847</t>
  </si>
  <si>
    <t>85439072</t>
  </si>
  <si>
    <t>71060983</t>
  </si>
  <si>
    <t>44047002</t>
  </si>
  <si>
    <t>88061841</t>
  </si>
  <si>
    <t>71219489</t>
  </si>
  <si>
    <t>85366411</t>
  </si>
  <si>
    <t>44047004</t>
  </si>
  <si>
    <t>83676209</t>
  </si>
  <si>
    <t>44047016</t>
  </si>
  <si>
    <t>87319233</t>
  </si>
  <si>
    <t>44091762</t>
  </si>
  <si>
    <t>63611759</t>
  </si>
  <si>
    <t>44092720</t>
  </si>
  <si>
    <t>87754792</t>
  </si>
  <si>
    <t>800 M ESTE DEL SUPER LA CANASTICA</t>
  </si>
  <si>
    <t>24380150</t>
  </si>
  <si>
    <t>88397136</t>
  </si>
  <si>
    <t>88391326</t>
  </si>
  <si>
    <t>22001382</t>
  </si>
  <si>
    <t>85185565</t>
  </si>
  <si>
    <t>DENIS MAURICIO ESPINOZA ANCHIA</t>
  </si>
  <si>
    <t>22001100</t>
  </si>
  <si>
    <t>22001391</t>
  </si>
  <si>
    <t>83417790</t>
  </si>
  <si>
    <t>84641001</t>
  </si>
  <si>
    <t>22006162</t>
  </si>
  <si>
    <t>85161070</t>
  </si>
  <si>
    <t>25480520</t>
  </si>
  <si>
    <t>86779639</t>
  </si>
  <si>
    <t>RED CUIDO-LOS GUIDO-CENTRO INFANTIL LOS GUIDO</t>
  </si>
  <si>
    <t>LOS GUIDO. SECTOR 4</t>
  </si>
  <si>
    <t>83437541</t>
  </si>
  <si>
    <t>CENTRO INFANTIL LOS GUIDO. ASOCIACION ROBLE ALTO PRO BIENESTAR DEL NIÑO</t>
  </si>
  <si>
    <t>10 KM NOROESTE DEL CTP DE BUENOS AIRES</t>
  </si>
  <si>
    <t>22007586</t>
  </si>
  <si>
    <t>89874772</t>
  </si>
  <si>
    <t>44056276</t>
  </si>
  <si>
    <t>70152781</t>
  </si>
  <si>
    <t>86836702</t>
  </si>
  <si>
    <t>44051988</t>
  </si>
  <si>
    <t>50107012</t>
  </si>
  <si>
    <t>41051076</t>
  </si>
  <si>
    <t>86420409</t>
  </si>
  <si>
    <t>41051080</t>
  </si>
  <si>
    <t>87453071</t>
  </si>
  <si>
    <t>2 KM OESTE ENTRADA A EL BURIO</t>
  </si>
  <si>
    <t>24640036</t>
  </si>
  <si>
    <t>89416430</t>
  </si>
  <si>
    <t>41051054</t>
  </si>
  <si>
    <t>24621628</t>
  </si>
  <si>
    <t>63733204</t>
  </si>
  <si>
    <t>44056207</t>
  </si>
  <si>
    <t>84649278</t>
  </si>
  <si>
    <t>44056305</t>
  </si>
  <si>
    <t>86862455</t>
  </si>
  <si>
    <t>5 KM DEL EBAIS DE VERACRUZ</t>
  </si>
  <si>
    <t>85046063</t>
  </si>
  <si>
    <t>72805138</t>
  </si>
  <si>
    <t>24460592</t>
  </si>
  <si>
    <t>88102120</t>
  </si>
  <si>
    <t>75 M SUR ABASTECEDOR SUSY, CONTIGUO CANCHA SINTETICA</t>
  </si>
  <si>
    <t>70122251</t>
  </si>
  <si>
    <t>26651193</t>
  </si>
  <si>
    <t>26664157</t>
  </si>
  <si>
    <t>70193455</t>
  </si>
  <si>
    <t>MARIBEL ROMERO ESTRADA</t>
  </si>
  <si>
    <t>87120945</t>
  </si>
  <si>
    <t>3 KM DEL CRUCE DEL TORNO CARRETERA A GUAYABO</t>
  </si>
  <si>
    <t>83185098</t>
  </si>
  <si>
    <t>22007611</t>
  </si>
  <si>
    <t>JOSUE LEITON CARDENAS</t>
  </si>
  <si>
    <t>22007604</t>
  </si>
  <si>
    <t>83104670</t>
  </si>
  <si>
    <t>ROSAURA CCHAVES ARRIETA</t>
  </si>
  <si>
    <t>22002921</t>
  </si>
  <si>
    <t>86260784</t>
  </si>
  <si>
    <t>SHEILA GONZALEZ ABELLA</t>
  </si>
  <si>
    <t>YARENIS MEZA MORAGA</t>
  </si>
  <si>
    <t>84388564</t>
  </si>
  <si>
    <t>COSTADO ESTE DE LA PLAZA DE DEPORTE</t>
  </si>
  <si>
    <t>26580872</t>
  </si>
  <si>
    <t>85688644</t>
  </si>
  <si>
    <t>85170053</t>
  </si>
  <si>
    <t>GUSTAVO MUÑOZ CASERES</t>
  </si>
  <si>
    <t>26887343</t>
  </si>
  <si>
    <t>62250935</t>
  </si>
  <si>
    <t>71158915</t>
  </si>
  <si>
    <t>71313254</t>
  </si>
  <si>
    <t>7 KM NOROESTE DE LA ESCUELA DOMINGO VARGAS</t>
  </si>
  <si>
    <t>60064813</t>
  </si>
  <si>
    <t>41051062</t>
  </si>
  <si>
    <t>85929019</t>
  </si>
  <si>
    <t>41051060</t>
  </si>
  <si>
    <t>72998863</t>
  </si>
  <si>
    <t>41051038</t>
  </si>
  <si>
    <t>85291661</t>
  </si>
  <si>
    <t>24041233</t>
  </si>
  <si>
    <t>85406706</t>
  </si>
  <si>
    <t>26388009</t>
  </si>
  <si>
    <t>22007525</t>
  </si>
  <si>
    <t>HUGUETTE VELLUTI BOLAÑOS</t>
  </si>
  <si>
    <t>83329203</t>
  </si>
  <si>
    <t>87050634</t>
  </si>
  <si>
    <t>27792028</t>
  </si>
  <si>
    <t>83205829</t>
  </si>
  <si>
    <t>4 KM AL NOROESTE DE LA PLANTA DE PALMA TICA</t>
  </si>
  <si>
    <t>22006038</t>
  </si>
  <si>
    <t>86132144</t>
  </si>
  <si>
    <t>88586026</t>
  </si>
  <si>
    <t>27773692</t>
  </si>
  <si>
    <t>MARCELA BRENES NOVOA</t>
  </si>
  <si>
    <t>85053272</t>
  </si>
  <si>
    <t>22006037</t>
  </si>
  <si>
    <t>62301263</t>
  </si>
  <si>
    <t>24477992</t>
  </si>
  <si>
    <t>83191799</t>
  </si>
  <si>
    <t>21002341</t>
  </si>
  <si>
    <t>85035039</t>
  </si>
  <si>
    <t>2827</t>
  </si>
  <si>
    <t>LAS VENTANAS</t>
  </si>
  <si>
    <t>DE LA TORRE DE TELECOMUNICACIONES 200 M, SUR</t>
  </si>
  <si>
    <t>esc.lasventanas@mep.go.cr</t>
  </si>
  <si>
    <t>22006642</t>
  </si>
  <si>
    <t>JUAN MIGUEL CUBILLO DELGADO</t>
  </si>
  <si>
    <t>87064202</t>
  </si>
  <si>
    <t>71036556</t>
  </si>
  <si>
    <t>5 KM AL NORTE DEL RESTAURANTE LAS DOÑITAS</t>
  </si>
  <si>
    <t>22300209</t>
  </si>
  <si>
    <t>88866216</t>
  </si>
  <si>
    <t>88786128</t>
  </si>
  <si>
    <t>CHRISTIAN SOLANO SANCHEZ.</t>
  </si>
  <si>
    <t>64278940</t>
  </si>
  <si>
    <t>22005362</t>
  </si>
  <si>
    <t>85246227</t>
  </si>
  <si>
    <t>COSTADO NORTE DEL CENTRO CATOLICO</t>
  </si>
  <si>
    <t>85745921</t>
  </si>
  <si>
    <t>JEANNETHE RODRIGUEZ MOLINA</t>
  </si>
  <si>
    <t>86931271</t>
  </si>
  <si>
    <t>24591100 Ext.47502/47501</t>
  </si>
  <si>
    <t>2054</t>
  </si>
  <si>
    <t>EL VOLCAN</t>
  </si>
  <si>
    <t>LA CENTRAL DE SANTA CRUZ, SANTA CRUZ</t>
  </si>
  <si>
    <t>esc.elvolcan@mep.go.cr</t>
  </si>
  <si>
    <t>87603259</t>
  </si>
  <si>
    <t>72984450</t>
  </si>
  <si>
    <t>89424006</t>
  </si>
  <si>
    <t>DÖRBATA SANTUBAL</t>
  </si>
  <si>
    <t>4 KM AL NORTE DE LA ESCUELA SANTUBAL</t>
  </si>
  <si>
    <t>ESC.DORBATA@MEP.GO.CR</t>
  </si>
  <si>
    <t>87757796</t>
  </si>
  <si>
    <t>25312830</t>
  </si>
  <si>
    <t>KAREN NAVARRO VARGAS</t>
  </si>
  <si>
    <t>22394319</t>
  </si>
  <si>
    <t>88402509</t>
  </si>
  <si>
    <t>26400249</t>
  </si>
  <si>
    <t>03866</t>
  </si>
  <si>
    <t>2065</t>
  </si>
  <si>
    <t>LA TIRIMBINA</t>
  </si>
  <si>
    <t>TIRIMBINA</t>
  </si>
  <si>
    <t>4 KM AL OESTE DE LA HACIENDA POZO AZUL, LA VIRGEN, SARAPIQUI</t>
  </si>
  <si>
    <t>ESC.LATIRIMBINA@MEP.GO.CR</t>
  </si>
  <si>
    <t>70129403</t>
  </si>
  <si>
    <t>GILBERTO SOTO ALFARO.</t>
  </si>
  <si>
    <t>71031757</t>
  </si>
  <si>
    <t>24781901</t>
  </si>
  <si>
    <t>70407272</t>
  </si>
  <si>
    <t>4 KM DE ESCUELA KABEBATA</t>
  </si>
  <si>
    <t>71392044</t>
  </si>
  <si>
    <t>89906948</t>
  </si>
  <si>
    <t>26392049</t>
  </si>
  <si>
    <t>YALITZA GOMEZ GOMEZ</t>
  </si>
  <si>
    <t>89959466</t>
  </si>
  <si>
    <t>85167503</t>
  </si>
  <si>
    <t>89892292</t>
  </si>
  <si>
    <t>86463100</t>
  </si>
  <si>
    <t>22001693</t>
  </si>
  <si>
    <t>89948013</t>
  </si>
  <si>
    <t>61075694</t>
  </si>
  <si>
    <t>88660810</t>
  </si>
  <si>
    <t>8 KM ENTRADA DE BELLA LUZ, SANTA ROSA</t>
  </si>
  <si>
    <t>89562354</t>
  </si>
  <si>
    <t>25611223</t>
  </si>
  <si>
    <t>62723557</t>
  </si>
  <si>
    <t>300 M OESTE DE LA BOMBA MECO</t>
  </si>
  <si>
    <t>24600822</t>
  </si>
  <si>
    <t>88563592</t>
  </si>
  <si>
    <t>86010985</t>
  </si>
  <si>
    <t>40303080</t>
  </si>
  <si>
    <t>88359187</t>
  </si>
  <si>
    <t>22005460</t>
  </si>
  <si>
    <t>70648413</t>
  </si>
  <si>
    <t>27425122</t>
  </si>
  <si>
    <t>83933630</t>
  </si>
  <si>
    <t>27425281</t>
  </si>
  <si>
    <t>88650562</t>
  </si>
  <si>
    <t>75 M SUR DE LA IGLESIA CATOLICA</t>
  </si>
  <si>
    <t>44047008</t>
  </si>
  <si>
    <t>57152250</t>
  </si>
  <si>
    <t>62309715</t>
  </si>
  <si>
    <t>GENESIS JOSE ALFARO GONZALEZ</t>
  </si>
  <si>
    <t>63143394</t>
  </si>
  <si>
    <t>22007548</t>
  </si>
  <si>
    <t>85819608</t>
  </si>
  <si>
    <t>12 KM N DE PUERTO VIEJO DE SARAPIQUI</t>
  </si>
  <si>
    <t>70154762</t>
  </si>
  <si>
    <t>87910880</t>
  </si>
  <si>
    <t>86839490</t>
  </si>
  <si>
    <t>12 KM NORTE DEL BANCO NACIONAL DE COSTA RICA</t>
  </si>
  <si>
    <t>89819966</t>
  </si>
  <si>
    <t>OSCAR QUIROS ZUÑIGA</t>
  </si>
  <si>
    <t>45 KM NORTE DEL BANCO NACIONAL</t>
  </si>
  <si>
    <t>44117718</t>
  </si>
  <si>
    <t>72238547</t>
  </si>
  <si>
    <t>26944087</t>
  </si>
  <si>
    <t>87178320</t>
  </si>
  <si>
    <t>2 KM AL NORTE DE LA CARRETERA DE TILARAN</t>
  </si>
  <si>
    <t>89943664</t>
  </si>
  <si>
    <t>22001765</t>
  </si>
  <si>
    <t>22007560</t>
  </si>
  <si>
    <t>DE GUAYABO 10 KM NORTE</t>
  </si>
  <si>
    <t>22006600</t>
  </si>
  <si>
    <t>86795818</t>
  </si>
  <si>
    <t>85670915</t>
  </si>
  <si>
    <t>YEINY PATRICIA JIM'ENEZ MORA</t>
  </si>
  <si>
    <t>88772412</t>
  </si>
  <si>
    <t>83143800</t>
  </si>
  <si>
    <t>RED CUIDO-NIEBOROWSKY-CECUDI OSA</t>
  </si>
  <si>
    <t>500 M SUR 200 M E DE LA MUNICIPALIDAD DE OSA</t>
  </si>
  <si>
    <t>27869110</t>
  </si>
  <si>
    <t>CECUDI OSA</t>
  </si>
  <si>
    <t>22242371</t>
  </si>
  <si>
    <t>88871331</t>
  </si>
  <si>
    <t>86919328</t>
  </si>
  <si>
    <t>400 M E DE LA BOMBA LA GALERA, CARRETERA VI</t>
  </si>
  <si>
    <t>22713051</t>
  </si>
  <si>
    <t>83847275</t>
  </si>
  <si>
    <t>23 KM AL NORTE DE CAIRO, FINCA LA CATALINA</t>
  </si>
  <si>
    <t>22001813</t>
  </si>
  <si>
    <t>84432617</t>
  </si>
  <si>
    <t>22002901</t>
  </si>
  <si>
    <t>84813657</t>
  </si>
  <si>
    <t>88236574</t>
  </si>
  <si>
    <t>FRENTE A PLAZA PUBLICA, SEIS AMIGOS</t>
  </si>
  <si>
    <t>22001764</t>
  </si>
  <si>
    <t>70700939</t>
  </si>
  <si>
    <t>DE LA IGLESIA EVANGELICA, 50 M AL SUR</t>
  </si>
  <si>
    <t>85272855</t>
  </si>
  <si>
    <t>DEL CENTRO SANTA MARTA, 4 H NORTE Y 2 K ESTE</t>
  </si>
  <si>
    <t>89226048</t>
  </si>
  <si>
    <t>22928414</t>
  </si>
  <si>
    <t>25290178</t>
  </si>
  <si>
    <t>89902402</t>
  </si>
  <si>
    <t>22368032</t>
  </si>
  <si>
    <t>83275476</t>
  </si>
  <si>
    <t>25293490</t>
  </si>
  <si>
    <t>26639090</t>
  </si>
  <si>
    <t>26636062</t>
  </si>
  <si>
    <t>25750675</t>
  </si>
  <si>
    <t>70160689</t>
  </si>
  <si>
    <t>22373004</t>
  </si>
  <si>
    <t>DE WALMART 800 M OE CARRETERA A LA AURORA</t>
  </si>
  <si>
    <t>22377787</t>
  </si>
  <si>
    <t>22378013</t>
  </si>
  <si>
    <t>75 E Y 150 S DE LA ENTRADA PRINCIPAL DE PEDREGAL</t>
  </si>
  <si>
    <t>22390833</t>
  </si>
  <si>
    <t>18 KM N DEL COLEGIO TECNICO DE PUERTO VIEJO</t>
  </si>
  <si>
    <t>70156827</t>
  </si>
  <si>
    <t>72242457</t>
  </si>
  <si>
    <t>9 KM O CARRETERA A LA VIRGEN DE SARAPIQUI</t>
  </si>
  <si>
    <t>44056173</t>
  </si>
  <si>
    <t>85804671</t>
  </si>
  <si>
    <t>27610192</t>
  </si>
  <si>
    <t>24423031</t>
  </si>
  <si>
    <t>89237399</t>
  </si>
  <si>
    <t>83575584</t>
  </si>
  <si>
    <t>400 M OESTE, 100 N, Y 50 OESTE DE LUBRICENTRO S.MART</t>
  </si>
  <si>
    <t>88123181</t>
  </si>
  <si>
    <t>24877070</t>
  </si>
  <si>
    <t>1,5 KM OESTE DEL CEMENTERIO GENERAL DE ALAJUELA</t>
  </si>
  <si>
    <t>24307639</t>
  </si>
  <si>
    <t>24359127</t>
  </si>
  <si>
    <t>22224545</t>
  </si>
  <si>
    <t>88942181</t>
  </si>
  <si>
    <t>21001871</t>
  </si>
  <si>
    <t>87089589</t>
  </si>
  <si>
    <t>PIRUETAS CENTRO EDUCATIVO Y GUARDERIA</t>
  </si>
  <si>
    <t>50 M OESTE DEL BAR COS</t>
  </si>
  <si>
    <t>24465566</t>
  </si>
  <si>
    <t>85483761</t>
  </si>
  <si>
    <t>250 M NORTE DEL COLEGIO SANTA FE</t>
  </si>
  <si>
    <t>70366433</t>
  </si>
  <si>
    <t>88273066</t>
  </si>
  <si>
    <t>22935693</t>
  </si>
  <si>
    <t>22398503</t>
  </si>
  <si>
    <t>22935690</t>
  </si>
  <si>
    <t>86474565</t>
  </si>
  <si>
    <t>22594972</t>
  </si>
  <si>
    <t>DE AMBACAR 200 M NORTE Y 25 M OESTE</t>
  </si>
  <si>
    <t>22345057</t>
  </si>
  <si>
    <t>DE LA IGLESIA CATOLICA DE FATIMA 150 M SUR, CASA COLOR AZUL Y AMARILLO CON PORTONES NEGROS</t>
  </si>
  <si>
    <t>22803425</t>
  </si>
  <si>
    <t>84633203</t>
  </si>
  <si>
    <t>22457850</t>
  </si>
  <si>
    <t>88575968</t>
  </si>
  <si>
    <t>22536624</t>
  </si>
  <si>
    <t>85560641</t>
  </si>
  <si>
    <t>40345824</t>
  </si>
  <si>
    <t>40334515</t>
  </si>
  <si>
    <t>21652356</t>
  </si>
  <si>
    <t>84959840</t>
  </si>
  <si>
    <t>22005384</t>
  </si>
  <si>
    <t>83867333</t>
  </si>
  <si>
    <t>87170026</t>
  </si>
  <si>
    <t>KATIA SERRANO CALDERON</t>
  </si>
  <si>
    <t>12 KM NORTE ESCUELA LA PASTORA</t>
  </si>
  <si>
    <t>83377697</t>
  </si>
  <si>
    <t>83523067</t>
  </si>
  <si>
    <t>87652045</t>
  </si>
  <si>
    <t>71527288</t>
  </si>
  <si>
    <t>100 M ESTE IGLESIA CATOLICA</t>
  </si>
  <si>
    <t>26362717</t>
  </si>
  <si>
    <t>JULISSA GARCIA LEAL</t>
  </si>
  <si>
    <t>22001778</t>
  </si>
  <si>
    <t>63923783</t>
  </si>
  <si>
    <t>22001686</t>
  </si>
  <si>
    <t>86600822</t>
  </si>
  <si>
    <t>22035867</t>
  </si>
  <si>
    <t>22035912</t>
  </si>
  <si>
    <t>CHRISTIAN WHITE HERNANDEZ</t>
  </si>
  <si>
    <t>40809633</t>
  </si>
  <si>
    <t>21011833</t>
  </si>
  <si>
    <t>22826683</t>
  </si>
  <si>
    <t>22910403</t>
  </si>
  <si>
    <t>40346850</t>
  </si>
  <si>
    <t>1963</t>
  </si>
  <si>
    <t>BAYEI</t>
  </si>
  <si>
    <t>BÄYËI</t>
  </si>
  <si>
    <t>DUCHALI / BAYEI</t>
  </si>
  <si>
    <t>esc.bayei@mep.go.cr</t>
  </si>
  <si>
    <t>GREVIN JOHEL DELGADO ZUÑIGA</t>
  </si>
  <si>
    <t>89159363</t>
  </si>
  <si>
    <t>3 KM AL ESTE DE LA COMUNIDAD DE KOKOTSAKUBATA</t>
  </si>
  <si>
    <t>89194391</t>
  </si>
  <si>
    <t>89717995</t>
  </si>
  <si>
    <t>26651801</t>
  </si>
  <si>
    <t>89442011</t>
  </si>
  <si>
    <t>RED CUIDO-J.N. MONSEÑOR LUIS LEIPOLD-CEN CINAI CAÑAS</t>
  </si>
  <si>
    <t>21013273</t>
  </si>
  <si>
    <t>CEN CINAI CAÑAS</t>
  </si>
  <si>
    <t>26683185</t>
  </si>
  <si>
    <t>esc.filadenaranjo@mep.go.cr</t>
  </si>
  <si>
    <t>22001293</t>
  </si>
  <si>
    <t>89908668</t>
  </si>
  <si>
    <t>27766258</t>
  </si>
  <si>
    <t>88196954</t>
  </si>
  <si>
    <t>87180106</t>
  </si>
  <si>
    <t>CENTRO DE CUIDO MUNICIPAL. BAJO EL ARCOIRIS</t>
  </si>
  <si>
    <t>22683607</t>
  </si>
  <si>
    <t>85574427</t>
  </si>
  <si>
    <t>26825330</t>
  </si>
  <si>
    <t>88419393</t>
  </si>
  <si>
    <t>85729915</t>
  </si>
  <si>
    <t>DEL BAR CORDOBA, 3 KM AL NORTE</t>
  </si>
  <si>
    <t>85090027</t>
  </si>
  <si>
    <t>FRENTE PLAZA PUBLICA DE PASCUA</t>
  </si>
  <si>
    <t>LOURDES VANESSA ROSALES RAMIREZ</t>
  </si>
  <si>
    <t>88972580</t>
  </si>
  <si>
    <t>5 KM N, O PISTA DE ATERRIZAJE BANDECO, CARMEN 3</t>
  </si>
  <si>
    <t>22092916</t>
  </si>
  <si>
    <t>89461788</t>
  </si>
  <si>
    <t>600 M OESTE DEL BAR LA CHOZA DE MI TATA</t>
  </si>
  <si>
    <t>22002238</t>
  </si>
  <si>
    <t>61086081</t>
  </si>
  <si>
    <t>22002696</t>
  </si>
  <si>
    <t>86116380</t>
  </si>
  <si>
    <t>26500757</t>
  </si>
  <si>
    <t>85337111</t>
  </si>
  <si>
    <t>22300058</t>
  </si>
  <si>
    <t>83022350</t>
  </si>
  <si>
    <t>86140948</t>
  </si>
  <si>
    <t>BRENDA MADRIGAL RETANA</t>
  </si>
  <si>
    <t>NOEMY TRUJILLO OLIVA</t>
  </si>
  <si>
    <t>88510210</t>
  </si>
  <si>
    <t>TRES RIOS, BORUCA, BUENOS AIRES, PUNTARENAS</t>
  </si>
  <si>
    <t>esc.tresrios.buenosaires@mep.go.cr</t>
  </si>
  <si>
    <t>87809923</t>
  </si>
  <si>
    <t>RICARDO LEIVA MORA.</t>
  </si>
  <si>
    <t>22001325</t>
  </si>
  <si>
    <t>87223426</t>
  </si>
  <si>
    <t>22001902</t>
  </si>
  <si>
    <t>87663017</t>
  </si>
  <si>
    <t>88516576</t>
  </si>
  <si>
    <t>88159088</t>
  </si>
  <si>
    <t>NANCY CARVAJAL VILLARREAL</t>
  </si>
  <si>
    <t>89514314</t>
  </si>
  <si>
    <t>22001236</t>
  </si>
  <si>
    <t>63657503</t>
  </si>
  <si>
    <t>86084994</t>
  </si>
  <si>
    <t>25743405</t>
  </si>
  <si>
    <t>83779191</t>
  </si>
  <si>
    <t>88610180</t>
  </si>
  <si>
    <t>73003744</t>
  </si>
  <si>
    <t>GEMA VASQUEZ HERNANDEZ</t>
  </si>
  <si>
    <t>41051026</t>
  </si>
  <si>
    <t>44117719</t>
  </si>
  <si>
    <t>YORLENY RODRIGUEZ ZAMORA</t>
  </si>
  <si>
    <t>85147191</t>
  </si>
  <si>
    <t>03994</t>
  </si>
  <si>
    <t>1577</t>
  </si>
  <si>
    <t>50 M OESTE DEL TEMPLO CATOLICO</t>
  </si>
  <si>
    <t>esc.chimurrialoschiles@mep.go.cr</t>
  </si>
  <si>
    <t>41051024</t>
  </si>
  <si>
    <t>KARINA SALAZAR MORALES</t>
  </si>
  <si>
    <t>60266619</t>
  </si>
  <si>
    <t>11 KM NOROESTE DE LA IGLESIA DE SAN MATEO</t>
  </si>
  <si>
    <t>85228364</t>
  </si>
  <si>
    <t>88618759</t>
  </si>
  <si>
    <t>RED CUIDO-PATIÑO-CECUDI HONE CRECK</t>
  </si>
  <si>
    <t>27500334</t>
  </si>
  <si>
    <t>CECUDI HONE CRECK</t>
  </si>
  <si>
    <t>50009961</t>
  </si>
  <si>
    <t>JOSE ERIBERTO FISCHERAL LOPEZ</t>
  </si>
  <si>
    <t>83537554</t>
  </si>
  <si>
    <t>88707664</t>
  </si>
  <si>
    <t>4 KM AL SUR DEL RIO BLANCO</t>
  </si>
  <si>
    <t>64195081</t>
  </si>
  <si>
    <t>MARIA ISABEL HERNANDEZ BALMACEDA</t>
  </si>
  <si>
    <t>3565</t>
  </si>
  <si>
    <t>5 KM SUR DE LA ENTRADA PRINCIPAL DE GUACIMO</t>
  </si>
  <si>
    <t>ESC.LOSLIRIOS.GUAPILES@MEP.GO.CR</t>
  </si>
  <si>
    <t>83589082</t>
  </si>
  <si>
    <t>60499229</t>
  </si>
  <si>
    <t>ERICK ARIEL SAMUDIO CORTES</t>
  </si>
  <si>
    <t>44092463</t>
  </si>
  <si>
    <t>62404203</t>
  </si>
  <si>
    <t>100 M ESTE DEL SALON COMUNAL</t>
  </si>
  <si>
    <t>44090965</t>
  </si>
  <si>
    <t>63521194</t>
  </si>
  <si>
    <t>71172978</t>
  </si>
  <si>
    <t>63825188</t>
  </si>
  <si>
    <t>73003758</t>
  </si>
  <si>
    <t>72148517</t>
  </si>
  <si>
    <t>NORLAN JOAQUIN RAMIREZ RODRIGUEZ</t>
  </si>
  <si>
    <t>73003747</t>
  </si>
  <si>
    <t>72876834</t>
  </si>
  <si>
    <t>25 M AL SURESTE DE LA IGLESIA CATOLICA</t>
  </si>
  <si>
    <t>24610496</t>
  </si>
  <si>
    <t>41051069</t>
  </si>
  <si>
    <t>62756650</t>
  </si>
  <si>
    <t>83915885</t>
  </si>
  <si>
    <t>87162425</t>
  </si>
  <si>
    <t>ANA ESTHER LOPEZ ESPINOZA</t>
  </si>
  <si>
    <t>RED CUIDO-PUERTO VIEJO-CECUDI DE PUERTO VIEJO</t>
  </si>
  <si>
    <t>CECUDI DE PUERTO VIEJO</t>
  </si>
  <si>
    <t>150 M AL NORTE DEL SUPERMERCADO EL SESTEO</t>
  </si>
  <si>
    <t>22440446</t>
  </si>
  <si>
    <t>22444728</t>
  </si>
  <si>
    <t>URBANIZACION LA LILLIANA 350 M AL SUR DE LA POPS</t>
  </si>
  <si>
    <t>22608553</t>
  </si>
  <si>
    <t>85778472</t>
  </si>
  <si>
    <t>DEL WALMART 300 M ESTE Y 100 M NORTE</t>
  </si>
  <si>
    <t>22780775</t>
  </si>
  <si>
    <t>DE LA ESQUINA NOROESTE DEL PARQUE 20 M</t>
  </si>
  <si>
    <t>22712600</t>
  </si>
  <si>
    <t>83805052</t>
  </si>
  <si>
    <t>22006175</t>
  </si>
  <si>
    <t>83306739</t>
  </si>
  <si>
    <t>89476428</t>
  </si>
  <si>
    <t>2 KM NORTE DEL COLEGIO DE PEJIBAYE</t>
  </si>
  <si>
    <t>44039975</t>
  </si>
  <si>
    <t>ADRITT SEQUEIRA NAVARRETE</t>
  </si>
  <si>
    <t>85210486</t>
  </si>
  <si>
    <t>22725140</t>
  </si>
  <si>
    <t>44058441</t>
  </si>
  <si>
    <t>22001863</t>
  </si>
  <si>
    <t>87079842</t>
  </si>
  <si>
    <t>22004636</t>
  </si>
  <si>
    <t>27752574</t>
  </si>
  <si>
    <t>3219</t>
  </si>
  <si>
    <t>esc.eljardin.coto@mep.go.cr</t>
  </si>
  <si>
    <t>27766196</t>
  </si>
  <si>
    <t>LILIANA MORALES OBANDO</t>
  </si>
  <si>
    <t>84625599</t>
  </si>
  <si>
    <t>86715208</t>
  </si>
  <si>
    <t>BILINGÜE CASTILLO DE COLORES</t>
  </si>
  <si>
    <t>88544078</t>
  </si>
  <si>
    <t>150 M SUR MC DONALD</t>
  </si>
  <si>
    <t>40804596</t>
  </si>
  <si>
    <t>83355847</t>
  </si>
  <si>
    <t>22411925</t>
  </si>
  <si>
    <t>88314518</t>
  </si>
  <si>
    <t>24453054</t>
  </si>
  <si>
    <t>71665408</t>
  </si>
  <si>
    <t>88189924</t>
  </si>
  <si>
    <t>700 M OESTE DE LA CAPILLA CALLE VALVERDE</t>
  </si>
  <si>
    <t>24454780</t>
  </si>
  <si>
    <t>22882843</t>
  </si>
  <si>
    <t>87085478</t>
  </si>
  <si>
    <t>84014767</t>
  </si>
  <si>
    <t>22033405</t>
  </si>
  <si>
    <t>89982163</t>
  </si>
  <si>
    <t>22322704</t>
  </si>
  <si>
    <t>89150865</t>
  </si>
  <si>
    <t>22793773</t>
  </si>
  <si>
    <t>KATTIA GONZALEZ PALMA</t>
  </si>
  <si>
    <t>URBANIZACION MARIA ISABEL</t>
  </si>
  <si>
    <t>25531961</t>
  </si>
  <si>
    <t>89214279</t>
  </si>
  <si>
    <t>25919048</t>
  </si>
  <si>
    <t>61034624</t>
  </si>
  <si>
    <t>70620180</t>
  </si>
  <si>
    <t>21016016</t>
  </si>
  <si>
    <t>83658585</t>
  </si>
  <si>
    <t>DEL PUENTE SOBRE RIO TRES AMIGOS 50 M ESTE</t>
  </si>
  <si>
    <t>73005811</t>
  </si>
  <si>
    <t>ARIANA YANELA VINDAS QUIROS</t>
  </si>
  <si>
    <t>83271259</t>
  </si>
  <si>
    <t>25 M OESTE DEL TEMPLO CATOLICO</t>
  </si>
  <si>
    <t>71976347</t>
  </si>
  <si>
    <t>1,5 KM OESTE ESCUELA BAJO LAS ESPERANZAS</t>
  </si>
  <si>
    <t>22009881</t>
  </si>
  <si>
    <t>83118829</t>
  </si>
  <si>
    <t>CENTRO EDUCATIVO INFANTIL BILINGÜE ANGEL GABRIEL</t>
  </si>
  <si>
    <t>61139190</t>
  </si>
  <si>
    <t>88256977</t>
  </si>
  <si>
    <t>1,5 KM AL NOROESTE DE SAN MIGUEL</t>
  </si>
  <si>
    <t>24450681</t>
  </si>
  <si>
    <t>22618961</t>
  </si>
  <si>
    <t>60427041</t>
  </si>
  <si>
    <t>22546087</t>
  </si>
  <si>
    <t>83284879</t>
  </si>
  <si>
    <t>300 M SUR DE LA CATEDRAL DE TILARAN</t>
  </si>
  <si>
    <t>26956026</t>
  </si>
  <si>
    <t>88491906</t>
  </si>
  <si>
    <t>88619951</t>
  </si>
  <si>
    <t>3 KM NORTE DEL CEMENTERIO DE SANTA ROSA</t>
  </si>
  <si>
    <t>44090960</t>
  </si>
  <si>
    <t>88910363</t>
  </si>
  <si>
    <t>150 M ESTE DEL REDONDEL DE TOROS</t>
  </si>
  <si>
    <t>44090970</t>
  </si>
  <si>
    <t>86197186</t>
  </si>
  <si>
    <t>26355941</t>
  </si>
  <si>
    <t>475 M NOROESTE DE LA ENTRADA CALLE GARCIA</t>
  </si>
  <si>
    <t>70148383</t>
  </si>
  <si>
    <t>40001713</t>
  </si>
  <si>
    <t>40313713</t>
  </si>
  <si>
    <t>89721642</t>
  </si>
  <si>
    <t>22034953</t>
  </si>
  <si>
    <t>22035029</t>
  </si>
  <si>
    <t>24747216</t>
  </si>
  <si>
    <t>86464306</t>
  </si>
  <si>
    <t>DETRAS DEL SANTUARIO SANTO CRISANTO ESQUIPULAS</t>
  </si>
  <si>
    <t>22145949</t>
  </si>
  <si>
    <t>83154218</t>
  </si>
  <si>
    <t>24797367</t>
  </si>
  <si>
    <t>89524897</t>
  </si>
  <si>
    <t>22601807</t>
  </si>
  <si>
    <t>64863315</t>
  </si>
  <si>
    <t>72666578</t>
  </si>
  <si>
    <t>RESTAURANTE CASON DE MI TIERRA 100 N 145 E 250 N</t>
  </si>
  <si>
    <t>40000686</t>
  </si>
  <si>
    <t>85280995</t>
  </si>
  <si>
    <t>04423</t>
  </si>
  <si>
    <t>63569377</t>
  </si>
  <si>
    <t>83506486</t>
  </si>
  <si>
    <t>DE LA CAPILLA SANTA MARTA 75 M OESTE</t>
  </si>
  <si>
    <t>22656501</t>
  </si>
  <si>
    <t>89839999</t>
  </si>
  <si>
    <t>88313287</t>
  </si>
  <si>
    <t>87302020</t>
  </si>
  <si>
    <t>22261862</t>
  </si>
  <si>
    <t>EVELYN MEOÑO MARIN</t>
  </si>
  <si>
    <t>70075105</t>
  </si>
  <si>
    <t>86312595</t>
  </si>
  <si>
    <t>150 M ESTE DE LA IGLESIA CATOLICA</t>
  </si>
  <si>
    <t>44056169</t>
  </si>
  <si>
    <t>87059510</t>
  </si>
  <si>
    <t>DEL RESTAURANTE TACO BELL 100 M OESTE Y 50 M NORTE</t>
  </si>
  <si>
    <t>22340754</t>
  </si>
  <si>
    <t>60411896</t>
  </si>
  <si>
    <t>88997373</t>
  </si>
  <si>
    <t>200 M ESTE DE LA ESCUELA JOSE CUBERO MUÑOZ</t>
  </si>
  <si>
    <t>71056840</t>
  </si>
  <si>
    <t>22928850</t>
  </si>
  <si>
    <t>83677954</t>
  </si>
  <si>
    <t>1,5 KM DEL PUENTE DE LAS MONAS</t>
  </si>
  <si>
    <t>26431657</t>
  </si>
  <si>
    <t>61130512</t>
  </si>
  <si>
    <t>89233782</t>
  </si>
  <si>
    <t>DE MCDONALDS SAN ANTONIO, 50 M O Y 25 M S</t>
  </si>
  <si>
    <t>22921893</t>
  </si>
  <si>
    <t>84087417</t>
  </si>
  <si>
    <t>100 M SUR DE LA IGLESIA CAMPO BLANCO</t>
  </si>
  <si>
    <t>87362636</t>
  </si>
  <si>
    <t>87201633</t>
  </si>
  <si>
    <t>800 M NOROESTE DE LA IGLESIA CATOLICA</t>
  </si>
  <si>
    <t>84853379</t>
  </si>
  <si>
    <t>MARTHA YORLENI CASCANTE ALVAREZ</t>
  </si>
  <si>
    <t>60497434</t>
  </si>
  <si>
    <t>3 KM ESTE DE LA PULPERIA ROGER VARGAS</t>
  </si>
  <si>
    <t>21001215</t>
  </si>
  <si>
    <t>NAYUDEL HERNANDEZ DEL VALLE</t>
  </si>
  <si>
    <t>86233108</t>
  </si>
  <si>
    <t>26363101</t>
  </si>
  <si>
    <t>88377031</t>
  </si>
  <si>
    <t>16 KM NORTE DE CAIRO, CARRETERA BANANERA LA CATALINA</t>
  </si>
  <si>
    <t>22001757</t>
  </si>
  <si>
    <t>84624026</t>
  </si>
  <si>
    <t>2 KM SUR DEL CRUCE DE TRES MILLAS DE CAIRO</t>
  </si>
  <si>
    <t>22001763</t>
  </si>
  <si>
    <t>83971371</t>
  </si>
  <si>
    <t>3271</t>
  </si>
  <si>
    <t>ALTOS DE BONILLA</t>
  </si>
  <si>
    <t>LOS LLANOS DE FLORIDA</t>
  </si>
  <si>
    <t>100 M COSTADO OESTE DE LA IGLESIA CATOLICA</t>
  </si>
  <si>
    <t>esc.altosdebonilla@mep.go.cr</t>
  </si>
  <si>
    <t>ANGELA BARRIOS ARCE</t>
  </si>
  <si>
    <t>88642896</t>
  </si>
  <si>
    <t>60468757</t>
  </si>
  <si>
    <t>1,3 KM OESTE DEL CEMENTERIO DE TURRUCARES</t>
  </si>
  <si>
    <t>24876435</t>
  </si>
  <si>
    <t>88186535</t>
  </si>
  <si>
    <t>5 KM OESTE DE LA UTN BALSA DE ATENAS</t>
  </si>
  <si>
    <t>24464623</t>
  </si>
  <si>
    <t>87195535</t>
  </si>
  <si>
    <t>89531421</t>
  </si>
  <si>
    <t>85375946</t>
  </si>
  <si>
    <t>88331875</t>
  </si>
  <si>
    <t>22005327</t>
  </si>
  <si>
    <t>25117331</t>
  </si>
  <si>
    <t>25117323</t>
  </si>
  <si>
    <t>88903091</t>
  </si>
  <si>
    <t>MARTA ELENA CHACON MARTINEZ</t>
  </si>
  <si>
    <t>3452</t>
  </si>
  <si>
    <t>6 KM AL OESTE DE LA ENTRADA SAN CLEMENTE</t>
  </si>
  <si>
    <t>84394655</t>
  </si>
  <si>
    <t>LIZETH BRIGTH COLE</t>
  </si>
  <si>
    <t>89249993</t>
  </si>
  <si>
    <t>1,5 KM OESTE DE LA ERMITA CATOLICA</t>
  </si>
  <si>
    <t>87705364</t>
  </si>
  <si>
    <t>1867</t>
  </si>
  <si>
    <t>3,5 KM NORESTE DE LA IGLESIA DE COPEY</t>
  </si>
  <si>
    <t>esc.rioblanco@mep.go.cr</t>
  </si>
  <si>
    <t>25411215</t>
  </si>
  <si>
    <t>KAROL UMAÑA CASTILLO</t>
  </si>
  <si>
    <t>85006941</t>
  </si>
  <si>
    <t>100 M NORTE DEL TEMPLO CATOLICO DE CACIQUE</t>
  </si>
  <si>
    <t>83475842</t>
  </si>
  <si>
    <t>MIGUEL ANGEL GONZALEZ ROJAS</t>
  </si>
  <si>
    <t>10 KM OESTE DEL CENTRO SIERPE</t>
  </si>
  <si>
    <t>87683815</t>
  </si>
  <si>
    <t>200 M AL SUR SERVICENTRO LA PALMA</t>
  </si>
  <si>
    <t>27864020</t>
  </si>
  <si>
    <t>86261258</t>
  </si>
  <si>
    <t>04106</t>
  </si>
  <si>
    <t>0973</t>
  </si>
  <si>
    <t>50 M ESTE DEL SALON COMUNAL DE SAN LORENZO</t>
  </si>
  <si>
    <t>esc.sanlorenzo@mep.go.cr</t>
  </si>
  <si>
    <t>22005434</t>
  </si>
  <si>
    <t>22009359</t>
  </si>
  <si>
    <t>88769889</t>
  </si>
  <si>
    <t>100 M NORTE DE LA PLANTA EMPACADORA DE BANANO COOPEMALANGA</t>
  </si>
  <si>
    <t>40020003</t>
  </si>
  <si>
    <t>83365030</t>
  </si>
  <si>
    <t>89115714</t>
  </si>
  <si>
    <t>DEYBER MURILLO GAUDAMUZ</t>
  </si>
  <si>
    <t>71693462</t>
  </si>
  <si>
    <t>63506665</t>
  </si>
  <si>
    <t>41051039</t>
  </si>
  <si>
    <t>60465780</t>
  </si>
  <si>
    <t>KATHIA CARVAJAL MORALES</t>
  </si>
  <si>
    <t>ZONA AMERICANA, 25 M NOROESTE DEL PARQUESITO ASIS ESNA</t>
  </si>
  <si>
    <t>47041499</t>
  </si>
  <si>
    <t>SHARISHA YAHAIRA ABRAMS REID</t>
  </si>
  <si>
    <t>CENTRO INTEGRAL INFANTIL KIDS FOR CHRIST</t>
  </si>
  <si>
    <t>1,5 KM OESTE DE LA ENTRADA DE MAGALLANES</t>
  </si>
  <si>
    <t>24451455</t>
  </si>
  <si>
    <t>86176706</t>
  </si>
  <si>
    <t>22479030</t>
  </si>
  <si>
    <t>87068072</t>
  </si>
  <si>
    <t>86349797</t>
  </si>
  <si>
    <t>14 KM AL ESTE DE LA ENTRADA SAN ANTONIO</t>
  </si>
  <si>
    <t>86782295</t>
  </si>
  <si>
    <t>22007598</t>
  </si>
  <si>
    <t>DE LA IGLESIA CATOLICA 100 M SUR</t>
  </si>
  <si>
    <t>22007824</t>
  </si>
  <si>
    <t>83978271</t>
  </si>
  <si>
    <t>41051121</t>
  </si>
  <si>
    <t>83172386</t>
  </si>
  <si>
    <t>25922580</t>
  </si>
  <si>
    <t>72009105</t>
  </si>
  <si>
    <t>21012594</t>
  </si>
  <si>
    <t>85362244</t>
  </si>
  <si>
    <t>DIAGONAL A MC'DONALDS</t>
  </si>
  <si>
    <t>86017207</t>
  </si>
  <si>
    <t>87575252</t>
  </si>
  <si>
    <t>83109358</t>
  </si>
  <si>
    <t>22491244</t>
  </si>
  <si>
    <t>83117788</t>
  </si>
  <si>
    <t>22493058</t>
  </si>
  <si>
    <t>22492639</t>
  </si>
  <si>
    <t>88963504</t>
  </si>
  <si>
    <t>200 M AL NORTE DEL ANTIGUO HOTEL VILLAGIO</t>
  </si>
  <si>
    <t>26562022</t>
  </si>
  <si>
    <t>88087291</t>
  </si>
  <si>
    <t>86127982</t>
  </si>
  <si>
    <t>DE MATRA 300 M OESTE SOBRE RUTA 21</t>
  </si>
  <si>
    <t>70421177</t>
  </si>
  <si>
    <t>83038784</t>
  </si>
  <si>
    <t>RED CUIDO-J.N. SAN ROQUE-CEN CINAI SAN ROQUE</t>
  </si>
  <si>
    <t>26651051</t>
  </si>
  <si>
    <t>OLGA LIGIA BARRERA GALIANO</t>
  </si>
  <si>
    <t>CEN CINAI SAN ROQUE</t>
  </si>
  <si>
    <t>DIVINO NIÑO SCIENTIFIC PRESCHOOL</t>
  </si>
  <si>
    <t>40806215</t>
  </si>
  <si>
    <t>71078229</t>
  </si>
  <si>
    <t>04418</t>
  </si>
  <si>
    <t>DIVINO NIÑO SCIENTIFIC SCHOOL</t>
  </si>
  <si>
    <t>400 M NORTE, 25 M ESTE DE IGLESIA CATOLICA SIFON DE VOLIO</t>
  </si>
  <si>
    <t>24477318</t>
  </si>
  <si>
    <t>63755061</t>
  </si>
  <si>
    <t>85946502</t>
  </si>
  <si>
    <t>MAURO MENDOZA CHAVES</t>
  </si>
  <si>
    <t>FRENTE A CHATARRERA, KM 33 DE RIO CLARO</t>
  </si>
  <si>
    <t>22001438</t>
  </si>
  <si>
    <t>89734979</t>
  </si>
  <si>
    <t>RED CUIDO-MARIA AUXILIADORA-CECUDI DE MANITAS Y SONRISAS</t>
  </si>
  <si>
    <t>CECUDI DE MANITAS Y SONRISAS DE COTO BRUS</t>
  </si>
  <si>
    <t>88371350</t>
  </si>
  <si>
    <t>22015919</t>
  </si>
  <si>
    <t>21011048</t>
  </si>
  <si>
    <t>25 M ESTE DEL SALON COMUNAL</t>
  </si>
  <si>
    <t>22007622</t>
  </si>
  <si>
    <t>63891074</t>
  </si>
  <si>
    <t>700 M AL OESTE DEL TEMPLO CATOLICO DE CEDRAL</t>
  </si>
  <si>
    <t>86128037</t>
  </si>
  <si>
    <t>44118048</t>
  </si>
  <si>
    <t>87877270</t>
  </si>
  <si>
    <t>2,5 KM ESTE DE LA ESCUELA MIRAFLORES</t>
  </si>
  <si>
    <t>44016506</t>
  </si>
  <si>
    <t>26370300</t>
  </si>
  <si>
    <t>70119092</t>
  </si>
  <si>
    <t>direccionprimaria@ktscr.com</t>
  </si>
  <si>
    <t>40000338</t>
  </si>
  <si>
    <t>88694907</t>
  </si>
  <si>
    <t>LUCIA ZAMORA CESPEDES</t>
  </si>
  <si>
    <t>22348587</t>
  </si>
  <si>
    <t>60121511</t>
  </si>
  <si>
    <t>JESSICA GONZALEZ FONSECA</t>
  </si>
  <si>
    <t>200 M OESTE DEL COLEGIO MANUEL BENAVIDES</t>
  </si>
  <si>
    <t>22610707</t>
  </si>
  <si>
    <t>83099345</t>
  </si>
  <si>
    <t>MY LITTLE FARM. KINDEAR AND DAY CARE</t>
  </si>
  <si>
    <t>22032000</t>
  </si>
  <si>
    <t>70153781</t>
  </si>
  <si>
    <t>22032514</t>
  </si>
  <si>
    <t>83436642</t>
  </si>
  <si>
    <t>85451573</t>
  </si>
  <si>
    <t>100 N, 100 O, 100 N, DEL RESTAURANTE LOS ANTOJITOS</t>
  </si>
  <si>
    <t>22007568</t>
  </si>
  <si>
    <t>24190554</t>
  </si>
  <si>
    <t>83185995</t>
  </si>
  <si>
    <t>86198315</t>
  </si>
  <si>
    <t>60675473</t>
  </si>
  <si>
    <t>88411587</t>
  </si>
  <si>
    <t>JOSUE ARMANDO AGUILAR JIMENEZ</t>
  </si>
  <si>
    <t>86754845</t>
  </si>
  <si>
    <t>1 KM NORTE BAJANDO POR EL CAÑON DEL RIO COHEN</t>
  </si>
  <si>
    <t>89753134</t>
  </si>
  <si>
    <t>TATIANA ARAYA FUENTES</t>
  </si>
  <si>
    <t>8 KM NORTE DE LA ESCUELA YOLDI KICHA</t>
  </si>
  <si>
    <t>85917503</t>
  </si>
  <si>
    <t>86962615</t>
  </si>
  <si>
    <t>22002628</t>
  </si>
  <si>
    <t>88285492</t>
  </si>
  <si>
    <t>89183277</t>
  </si>
  <si>
    <t>200 M NORTE Y 125 ESTE DE COOCIQUE</t>
  </si>
  <si>
    <t>saintrszarcero@gmaol.com</t>
  </si>
  <si>
    <t>24631915</t>
  </si>
  <si>
    <t>86833061</t>
  </si>
  <si>
    <t>OLGA PATRICIA VARGAS ROJAS</t>
  </si>
  <si>
    <t>RED CUIDO-J.N. MANUEL BERNARDO GOMEZ-CECUDI PALMARES</t>
  </si>
  <si>
    <t>21014571</t>
  </si>
  <si>
    <t>CECUDI PALMARES</t>
  </si>
  <si>
    <t>5 KM NOROESTE DE LA ENTRADA A CAÑAS</t>
  </si>
  <si>
    <t>22001719</t>
  </si>
  <si>
    <t>18 KM NOROESTE DE CIUDAD CORTES</t>
  </si>
  <si>
    <t>84250167</t>
  </si>
  <si>
    <t>22001185</t>
  </si>
  <si>
    <t>89138117</t>
  </si>
  <si>
    <t>83350704</t>
  </si>
  <si>
    <t>WENDY YOLANDA LEIVA MORA</t>
  </si>
  <si>
    <t>87789903</t>
  </si>
  <si>
    <t>89850754</t>
  </si>
  <si>
    <t>27300153</t>
  </si>
  <si>
    <t>83338046</t>
  </si>
  <si>
    <t>62447251</t>
  </si>
  <si>
    <t>ESCUELA ZURQUI FRENTE A LA PLAZA DE DEPORTES</t>
  </si>
  <si>
    <t>87970983</t>
  </si>
  <si>
    <t>YENDRI MARLEY HIDALGO CHINCHILLA</t>
  </si>
  <si>
    <t>RED CUIDO-DR. JOSE MARIA CASTRO MADRIZ-HOGAR DEL NIÑO FELIZ</t>
  </si>
  <si>
    <t>HOGAR DEL NIÑO FELIZ. ASOCIACION ROBLE ALTO PRO BIENESTAR DEL NIÑO</t>
  </si>
  <si>
    <t>CONTIGUO AL RESIDENCIAL OPERA SALVAJE PUNTARENAS</t>
  </si>
  <si>
    <t>87744632</t>
  </si>
  <si>
    <t>RED CUIDO-GENERAL TOMAS GUARDIA GUTIERREZ-CECUDI CERRO MOCHO</t>
  </si>
  <si>
    <t>100 M OESTE DEL COLEGIO DIURNO DE LIMON</t>
  </si>
  <si>
    <t>CECUDI CERRO MOCHO</t>
  </si>
  <si>
    <t>RED CUIDO-OLYMPIA TREJOS LOPEZ-RAYITO DE ESPERANZA</t>
  </si>
  <si>
    <t>300 M AL NORTE DEL HOSPITAL TONY FACIO</t>
  </si>
  <si>
    <t>27588151</t>
  </si>
  <si>
    <t>CENTRO INFANTIL RAYITO DE ESPERANZA</t>
  </si>
  <si>
    <t>RED CUIDO-JUSTO ANTONIO FACIO-CECUDI DE SIQUIRRES</t>
  </si>
  <si>
    <t>FRENTE AL COLEGIO EXPERIMENTAL BILINGÜE DE SIQUIRRES</t>
  </si>
  <si>
    <t>27681145</t>
  </si>
  <si>
    <t>CECUDI DE SIQUIRRES</t>
  </si>
  <si>
    <t>22002919</t>
  </si>
  <si>
    <t>87778998</t>
  </si>
  <si>
    <t>22006122</t>
  </si>
  <si>
    <t>88559448</t>
  </si>
  <si>
    <t>11 KM OESTE DEL EBAIS DE BELEN</t>
  </si>
  <si>
    <t>22006454</t>
  </si>
  <si>
    <t>ARLES VIALES BALTODANO</t>
  </si>
  <si>
    <t>87591814</t>
  </si>
  <si>
    <t>85571590</t>
  </si>
  <si>
    <t>72054625</t>
  </si>
  <si>
    <t>RED CUIDO-J.N. ESTADOS UNIDOS DE AMERICA-CECUDI FLORES</t>
  </si>
  <si>
    <t>CECUDI FLORES</t>
  </si>
  <si>
    <t>RED CUIDO-JULIAN VOLIO LLORENTE-CECUDI EL CARMEN</t>
  </si>
  <si>
    <t>CECUDI EL CARMEN</t>
  </si>
  <si>
    <t>27766257</t>
  </si>
  <si>
    <t>88132281</t>
  </si>
  <si>
    <t>83094595</t>
  </si>
  <si>
    <t>22002961</t>
  </si>
  <si>
    <t>150 M OESTE DE LA IGLESIA DESEOS DE DIOS</t>
  </si>
  <si>
    <t>ESC.CACORAGUA@MEP.GO.CR</t>
  </si>
  <si>
    <t>83073293</t>
  </si>
  <si>
    <t>84896083</t>
  </si>
  <si>
    <t>83158720</t>
  </si>
  <si>
    <t>71216881</t>
  </si>
  <si>
    <t>87082375</t>
  </si>
  <si>
    <t>27717100</t>
  </si>
  <si>
    <t>ERIKA CHAVARRIA BLANCO</t>
  </si>
  <si>
    <t>83153241</t>
  </si>
  <si>
    <t>83118965</t>
  </si>
  <si>
    <t>22004759</t>
  </si>
  <si>
    <t>83165338</t>
  </si>
  <si>
    <t>250 M AL SUR DE LA IGLESIA CATOLICA EN SAN FRANCISCO DE DOS RIOS</t>
  </si>
  <si>
    <t>22261819</t>
  </si>
  <si>
    <t>89081444</t>
  </si>
  <si>
    <t>24283275</t>
  </si>
  <si>
    <t>24284698</t>
  </si>
  <si>
    <t>83373201</t>
  </si>
  <si>
    <t>RED CUIDO-DOMINGO FAUSTINO SARMIENTO-CEN CINAI DULCE NOMBRE</t>
  </si>
  <si>
    <t>200 M OESTE DEL SUPER TECNO 2000</t>
  </si>
  <si>
    <t>25514220</t>
  </si>
  <si>
    <t>CEN CINAI DULCE NOMBRE</t>
  </si>
  <si>
    <t>RED CUIDO-MARIA LEAL RODRIGUEZ-CECUDI SANTA CRUZ</t>
  </si>
  <si>
    <t>83128998</t>
  </si>
  <si>
    <t>64769097</t>
  </si>
  <si>
    <t>CECUDI SANTA CRUZ.  EJERCITO DE SALVACION</t>
  </si>
  <si>
    <t>RED CUIDO-BARRIO LAJAS-CECUDI MANITAS A LA OBRA</t>
  </si>
  <si>
    <t>CECUDI MANITAS A LA OBRA</t>
  </si>
  <si>
    <t>21006676</t>
  </si>
  <si>
    <t>300 M OESTE DE LA ESCUELA LEON CORTES</t>
  </si>
  <si>
    <t>24303122</t>
  </si>
  <si>
    <t>88419386</t>
  </si>
  <si>
    <t>87071441</t>
  </si>
  <si>
    <t>200 M AL NORTE DE PLAZA TIBAS</t>
  </si>
  <si>
    <t>71055343</t>
  </si>
  <si>
    <t>85392949</t>
  </si>
  <si>
    <t>22007137</t>
  </si>
  <si>
    <t>85596646</t>
  </si>
  <si>
    <t>CENTRO BILINGÜE EL MUNDO DEL SABER</t>
  </si>
  <si>
    <t>88275446</t>
  </si>
  <si>
    <t>100 M SUR DE LA PLAZA DE LAS TUMBAS - BARU</t>
  </si>
  <si>
    <t>88130362</t>
  </si>
  <si>
    <t>350 M OESTE DEL SUPER MORA, A UN COSTADO DE LA PLAZA DE FUTBOL DE CIUDAD COLON</t>
  </si>
  <si>
    <t>22493746</t>
  </si>
  <si>
    <t>83043604</t>
  </si>
  <si>
    <t>88844085</t>
  </si>
  <si>
    <t>87510247</t>
  </si>
  <si>
    <t>CINDI ROCIO UVA FERNANDEZ</t>
  </si>
  <si>
    <t>25 M OESTE DEL TEMPLO CATOLICO SAN RAMON</t>
  </si>
  <si>
    <t>22007610</t>
  </si>
  <si>
    <t>84626637</t>
  </si>
  <si>
    <t>5 KM NORTE Y 5 KM ESTE DEL BN, PUERTO VIEJO</t>
  </si>
  <si>
    <t>44056183</t>
  </si>
  <si>
    <t>84592126</t>
  </si>
  <si>
    <t>72613684</t>
  </si>
  <si>
    <t>24314887</t>
  </si>
  <si>
    <t>24410200</t>
  </si>
  <si>
    <t>BARRIO SAN JOSE DE LA IGLESIA CATOLICA 500 M NORTE HASTA LA GASOLINERA Y 900 M OESTE CALLE FLORES</t>
  </si>
  <si>
    <t>84253249</t>
  </si>
  <si>
    <t>24338487</t>
  </si>
  <si>
    <t>84165774</t>
  </si>
  <si>
    <t>1 KM SUROESTE DE LA ESCUELA MERCEDES NORTE</t>
  </si>
  <si>
    <t>24165070</t>
  </si>
  <si>
    <t>24160558</t>
  </si>
  <si>
    <t>22615863</t>
  </si>
  <si>
    <t>DE QUEBRADA LA NICARAGUA 150 M NORTE</t>
  </si>
  <si>
    <t>22008331</t>
  </si>
  <si>
    <t>87324265</t>
  </si>
  <si>
    <t>83135856</t>
  </si>
  <si>
    <t>64735737</t>
  </si>
  <si>
    <t>60445151</t>
  </si>
  <si>
    <t>88549500</t>
  </si>
  <si>
    <t>24791394</t>
  </si>
  <si>
    <t>2 KM OESTE DEL CEMENTERIO DE GRIFO ALTO</t>
  </si>
  <si>
    <t>24163849</t>
  </si>
  <si>
    <t>88227598</t>
  </si>
  <si>
    <t>61111202</t>
  </si>
  <si>
    <t>88145104</t>
  </si>
  <si>
    <t>350 M AL NOROESTE IGLESIA CATOLICA SAN GERARDO, PARRITA, PUNTARENAS</t>
  </si>
  <si>
    <t>22005023</t>
  </si>
  <si>
    <t>83145804</t>
  </si>
  <si>
    <t>25119557</t>
  </si>
  <si>
    <t>26849329</t>
  </si>
  <si>
    <t>85253411</t>
  </si>
  <si>
    <t>25924865</t>
  </si>
  <si>
    <t>83532147</t>
  </si>
  <si>
    <t>22781974</t>
  </si>
  <si>
    <t>83559591</t>
  </si>
  <si>
    <t>350 M ESTE DE SALON COMUNAL DE AGUA CALIENTE</t>
  </si>
  <si>
    <t>88135564</t>
  </si>
  <si>
    <t>LEONOR ALEJANDRA MONGE SANCHEZ</t>
  </si>
  <si>
    <t>13 KM OESTE DE LA ENTRADA DE IRMA</t>
  </si>
  <si>
    <t>26613308</t>
  </si>
  <si>
    <t>83361523</t>
  </si>
  <si>
    <t>27887681</t>
  </si>
  <si>
    <t>83244452</t>
  </si>
  <si>
    <t>6 KM AL OESTE DE CARIBLANCO DE SARAPIQUI</t>
  </si>
  <si>
    <t>63770158</t>
  </si>
  <si>
    <t>84217109</t>
  </si>
  <si>
    <t>64775516</t>
  </si>
  <si>
    <t>62304733</t>
  </si>
  <si>
    <t>24733118</t>
  </si>
  <si>
    <t>85355097</t>
  </si>
  <si>
    <t>44139985</t>
  </si>
  <si>
    <t>71185126</t>
  </si>
  <si>
    <t>8 KM OESTE DE LA ENTRADA DE SARDINAL</t>
  </si>
  <si>
    <t>22006690</t>
  </si>
  <si>
    <t>88995285</t>
  </si>
  <si>
    <t>50 M AL ESTE DEL CORREO</t>
  </si>
  <si>
    <t>24433400</t>
  </si>
  <si>
    <t>86868750</t>
  </si>
  <si>
    <t>100 M ESTE Y 300 SUR DE PALI</t>
  </si>
  <si>
    <t>24442855</t>
  </si>
  <si>
    <t>88836481</t>
  </si>
  <si>
    <t>83978448</t>
  </si>
  <si>
    <t>100 M NOROESTE, DEL TEMPLO CATOLICO DE SANTA GERTRUDIS NORTE, GRECIA</t>
  </si>
  <si>
    <t>24440484</t>
  </si>
  <si>
    <t>88850761</t>
  </si>
  <si>
    <t>25612070</t>
  </si>
  <si>
    <t>87867089</t>
  </si>
  <si>
    <t>esc.losplancitos@mep.go.cr</t>
  </si>
  <si>
    <t>83553258</t>
  </si>
  <si>
    <t>DEL EBAIS DE SAN JUAN DE QUESADA 200 M SUR</t>
  </si>
  <si>
    <t>83673039</t>
  </si>
  <si>
    <t>84394170</t>
  </si>
  <si>
    <t>24603552</t>
  </si>
  <si>
    <t>DE PAN X KILO 350 M SUR, KINDER MANO DERECHA PORTONES DE COLORES</t>
  </si>
  <si>
    <t>22505062</t>
  </si>
  <si>
    <t>83322717</t>
  </si>
  <si>
    <t>84731527</t>
  </si>
  <si>
    <t>RED CUIDO-NUEVO HORIZONTE-ASOCIACION OBRAS DE JESUS</t>
  </si>
  <si>
    <t>DEL HOSPITAL SAN VICENTE DE PAUL, 400 M SUR Y 25 ESTE</t>
  </si>
  <si>
    <t>22377860</t>
  </si>
  <si>
    <t>ASOCIACION OBRAS DE JESUS</t>
  </si>
  <si>
    <t>DEL VINDI, 200 M AL ESTE</t>
  </si>
  <si>
    <t>22737569</t>
  </si>
  <si>
    <t>88209174</t>
  </si>
  <si>
    <t>600 M NORTE Y 50 M ESTE DEL AUTOMERCADO</t>
  </si>
  <si>
    <t>71025886</t>
  </si>
  <si>
    <t>83741041</t>
  </si>
  <si>
    <t>RED CUIDO-DULCE NOMBRE-CEN CINAI SAN MARTIN</t>
  </si>
  <si>
    <t>FRENTE AL SALON COMUNAL DE ZARAGOZA</t>
  </si>
  <si>
    <t>88144801</t>
  </si>
  <si>
    <t>7 KM AL SURESTE DE COCAL AMARILLO</t>
  </si>
  <si>
    <t>88039219</t>
  </si>
  <si>
    <t>88039210</t>
  </si>
  <si>
    <t>RED CUIDO-QUINCE DE AGOSTO-CECUDI TIRRASES CENTRO</t>
  </si>
  <si>
    <t>22741928</t>
  </si>
  <si>
    <t>150 M DE</t>
  </si>
  <si>
    <t>85354181</t>
  </si>
  <si>
    <t>83456598</t>
  </si>
  <si>
    <t>GUSTAVO ADOLFO VINDAS AGUILAR</t>
  </si>
  <si>
    <t>300 M NORTE DE LA ENTRADA PRINCIPAL A FINCA SAN ANDRES</t>
  </si>
  <si>
    <t>87406937</t>
  </si>
  <si>
    <t>4 KM NORTE DE COLINAS</t>
  </si>
  <si>
    <t>6 KM ENTRADA PRINCIPAL DE LA PLATANERA</t>
  </si>
  <si>
    <t>83986954</t>
  </si>
  <si>
    <t>300 M AL NORTE DEL CRUCE DE SALVADOR</t>
  </si>
  <si>
    <t>24452169</t>
  </si>
  <si>
    <t>86482215</t>
  </si>
  <si>
    <t>64639492</t>
  </si>
  <si>
    <t>24591100 Ext..55716</t>
  </si>
  <si>
    <t>MAUREN VILLALOBOS GUZMAN</t>
  </si>
  <si>
    <t>64356383</t>
  </si>
  <si>
    <t>41051029</t>
  </si>
  <si>
    <t>63112686</t>
  </si>
  <si>
    <t>ILIANA MARIA PEREZ RAMIREZ</t>
  </si>
  <si>
    <t>FRENTE A LA PLACA DE FUTBOL</t>
  </si>
  <si>
    <t>84136576</t>
  </si>
  <si>
    <t>CERRAR_F2025</t>
  </si>
  <si>
    <t>cerrar</t>
  </si>
  <si>
    <t>BANANITO NORTE, BANAGA</t>
  </si>
  <si>
    <t>70075062</t>
  </si>
  <si>
    <t>87324860</t>
  </si>
  <si>
    <t>2 KM DE LA IGLESIA DE BIJAGUAL DE PARRITA</t>
  </si>
  <si>
    <t>esc.elbambuparrita@mep.go.cr</t>
  </si>
  <si>
    <t>87033997</t>
  </si>
  <si>
    <t>200 M AL NORTE DE LA IGLESIA CATOLICA</t>
  </si>
  <si>
    <t>27770034</t>
  </si>
  <si>
    <t>85416872</t>
  </si>
  <si>
    <t>DE LOS TANQUES DE AGUA POTABLE 150 M AL SUROESTE Y 75 M AL ESTE</t>
  </si>
  <si>
    <t>84789999</t>
  </si>
  <si>
    <t>87082500</t>
  </si>
  <si>
    <t>86880729</t>
  </si>
  <si>
    <t>6 KM AL SUROESTE DEL CENTRO DE BORUCA</t>
  </si>
  <si>
    <t>87153590</t>
  </si>
  <si>
    <t>7 KM DEL LA ENTRADA A MANO IZQUIERDA, ANTES DEL PUENTE DOS BOCAS, ASENTAMIENTO NUEVO ARENAL</t>
  </si>
  <si>
    <t>esc.asentamientoidanuevoarenal@mep.go.cr</t>
  </si>
  <si>
    <t>84297861</t>
  </si>
  <si>
    <t>CONTIGUO A LA PLAZA DE DEPORTES EN SANTA TERESA DE CUTRIS</t>
  </si>
  <si>
    <t>84270941</t>
  </si>
  <si>
    <t>88187045</t>
  </si>
  <si>
    <t>LUIS ENRIQUE LARA CAMARENO</t>
  </si>
  <si>
    <t>12 KM AL NORTE DE LA HACIENDA MESA DE ORO, MORAVIA, CHIRRIPO</t>
  </si>
  <si>
    <t>NOILY VANESSA SANCHEZ MENA</t>
  </si>
  <si>
    <t>86575574</t>
  </si>
  <si>
    <t>AL COSTADO IZQUIERDO DE LA CLINICA CHINA KICHA</t>
  </si>
  <si>
    <t>esc.progresobratsi@mep.go.cr</t>
  </si>
  <si>
    <t>88153321</t>
  </si>
  <si>
    <t>84792112</t>
  </si>
  <si>
    <t>16 KM AL OESTE DE LA ESCUELA ALTO COHEN</t>
  </si>
  <si>
    <t>89739644</t>
  </si>
  <si>
    <t>300 M SURESTE DEL MULTICENTRO LA PACO, SAN RAFAEL DE ESCAZU,</t>
  </si>
  <si>
    <t>22280384</t>
  </si>
  <si>
    <t>88727937</t>
  </si>
  <si>
    <t>85393348</t>
  </si>
  <si>
    <t>SAN JOSE, SANTA ANA, DEL BANCO POPULAR 300 M OESTE</t>
  </si>
  <si>
    <t>kidsusantaana@gmail.com</t>
  </si>
  <si>
    <t>88124973</t>
  </si>
  <si>
    <t>88713872</t>
  </si>
  <si>
    <t>MILENA ALFARO CASTEGNARO</t>
  </si>
  <si>
    <t>88165174</t>
  </si>
  <si>
    <t>25475700</t>
  </si>
  <si>
    <t>DEL HOSPITAL LA CATOLICA 100 M ESTE Y 50 M NORTE, CONTIGUO APARTAMENTOS DA LUZ</t>
  </si>
  <si>
    <t>heavensdreamswp@gmail.com</t>
  </si>
  <si>
    <t>83583210</t>
  </si>
  <si>
    <t>83189801</t>
  </si>
  <si>
    <t>WENDY PICADO VAGLIO</t>
  </si>
  <si>
    <t>50 M AL ESTE DEL RESTAURANTE LA TORTILLERIA, CARTAGO</t>
  </si>
  <si>
    <t>88584929</t>
  </si>
  <si>
    <t>83224285</t>
  </si>
  <si>
    <t>CONTIGUO A LA IGLESIA CATOLICA EN EL CARMEN UJARRAS</t>
  </si>
  <si>
    <t>86992174</t>
  </si>
  <si>
    <t>DIAGONAL A PLAZA DE FUTBOL DE MONTELIMAR</t>
  </si>
  <si>
    <t>esc.montelimar.sancarlos@mep.go.cr</t>
  </si>
  <si>
    <t>87653510</t>
  </si>
  <si>
    <t>esc.sangabriel.sancarlos@mep.go.cr</t>
  </si>
  <si>
    <t>MARLEN VICTOR PICAHRDO</t>
  </si>
  <si>
    <t>85891063</t>
  </si>
  <si>
    <t>RED CUIDO-BARRIO LAJAS-RINCONCITO FELIZ</t>
  </si>
  <si>
    <t>CECUDI RINCONCITO FELIZ</t>
  </si>
  <si>
    <t>RED CUIDO-MARIA LEAL RODRIGUEZ-CEN CINAI SANTA CRUZ_T</t>
  </si>
  <si>
    <t>26800106</t>
  </si>
  <si>
    <t>CEN CINAI SANTA CRUZ (TRANSICION)</t>
  </si>
  <si>
    <t>1,5 KM DEL CRUCE DE HUACAS HACIA TAMARINDO, CONTIGUO A MOTOS HONDA</t>
  </si>
  <si>
    <t>62985861</t>
  </si>
  <si>
    <t>60539757</t>
  </si>
  <si>
    <t>PATRICIA BERTARIONI BOLAÑOS</t>
  </si>
  <si>
    <t>85684801</t>
  </si>
  <si>
    <t>DEYLIN ORTEGA GOMEZ</t>
  </si>
  <si>
    <t>150 M SUR DE SUPERCOMPRO CARTAGENA</t>
  </si>
  <si>
    <t>ceducativo.educadi@gmai.com</t>
  </si>
  <si>
    <t>LIZETH FERNANDEZ MATARRITA</t>
  </si>
  <si>
    <t>89903408</t>
  </si>
  <si>
    <t>DAYLIN ORTEGA GOMEZ</t>
  </si>
  <si>
    <t>380 M NORTE DE CASETILLA DE BUS,</t>
  </si>
  <si>
    <t>27794352</t>
  </si>
  <si>
    <t>86811456</t>
  </si>
  <si>
    <t>SAN JOSE, CARRETERA A PASO ANCHO, INA EDUCACION VIAL 150 M SUR, 40 M ESTE Y 40 M NORTE</t>
  </si>
  <si>
    <t>activemindscr@gmail.com</t>
  </si>
  <si>
    <t>70170558</t>
  </si>
  <si>
    <t>88838485</t>
  </si>
  <si>
    <t>MARIA DEL ROCIO MORA VARELA</t>
  </si>
  <si>
    <t>DE LA IGLESIA CATOLICA 100 M SUR, 100 M OESTE Y 50 M SUR</t>
  </si>
  <si>
    <t>88607840</t>
  </si>
  <si>
    <t>ANDREA LEON MASIS</t>
  </si>
  <si>
    <t>ana.mora@cen-cinai.go.cr</t>
  </si>
  <si>
    <t>22764555</t>
  </si>
  <si>
    <t>ANA CECILIA MORA MORA</t>
  </si>
  <si>
    <t>04335</t>
  </si>
  <si>
    <t>0642</t>
  </si>
  <si>
    <t>TUFARES</t>
  </si>
  <si>
    <t>500 M ESTE DEL TEMPLO</t>
  </si>
  <si>
    <t>esc.tufares@mep.go.cr</t>
  </si>
  <si>
    <t>22009276</t>
  </si>
  <si>
    <t>DAVID HERRERA DELGADO</t>
  </si>
  <si>
    <t>04336</t>
  </si>
  <si>
    <t>5653</t>
  </si>
  <si>
    <t>TKAK-RI</t>
  </si>
  <si>
    <t>ALTO ÑARI CHIRRIPO</t>
  </si>
  <si>
    <t>esc.tkakri@mep.go.cr</t>
  </si>
  <si>
    <t>85979539</t>
  </si>
  <si>
    <t>RONALD MOISES ALPIZAR HERNANDEZ</t>
  </si>
  <si>
    <t>04337</t>
  </si>
  <si>
    <t>GRUPO EDUCATIVO CRECIENDO JUNTOS DAYCARE Y SANTO TOMAS SCHOOL</t>
  </si>
  <si>
    <t>CALLE BATALLA</t>
  </si>
  <si>
    <t>SAN ANTONIO, CALLE BATALLA</t>
  </si>
  <si>
    <t>creciendojuntos@outlook.com.ar</t>
  </si>
  <si>
    <t>22742323</t>
  </si>
  <si>
    <t>72990064</t>
  </si>
  <si>
    <t>DANIELA CAMACHO RAMIREZ</t>
  </si>
  <si>
    <t>0528</t>
  </si>
  <si>
    <t>1 KM AL ESTE DE LA IGLESIA CATOLICA LA PALMA</t>
  </si>
  <si>
    <t>esc.lapalma.desamparados@mep.go.cr</t>
  </si>
  <si>
    <t>21007865</t>
  </si>
  <si>
    <t>KATHERINE PICADO QUESADA</t>
  </si>
  <si>
    <t>CENTRO INFANTIL CINAI LA URUCA (CEN CINAI)</t>
  </si>
  <si>
    <t>CONTIGUO A LA IMPRENTA NACIONAL</t>
  </si>
  <si>
    <t>maria.matamoros@cen-cinai.go.cr</t>
  </si>
  <si>
    <t>22900800</t>
  </si>
  <si>
    <t>22417572</t>
  </si>
  <si>
    <t>MARIA CELINA MATAMOROS ALVAREZ</t>
  </si>
  <si>
    <t>84242127</t>
  </si>
  <si>
    <t>CEN_CINAI</t>
  </si>
  <si>
    <t>5013</t>
  </si>
  <si>
    <t>2 KM AL OESTE Y 5 KM NORTE DE LA GASOLINERA</t>
  </si>
  <si>
    <t>esc.sanpedro.peninsular@mep.go.cr</t>
  </si>
  <si>
    <t>22007582</t>
  </si>
  <si>
    <t>FRANCISCO GOMEZ GODOY</t>
  </si>
  <si>
    <t>83021250</t>
  </si>
  <si>
    <t>CENTRO EDUCATIVO JARDIN DE INFANTES OVEJITAS DE DIOS</t>
  </si>
  <si>
    <t>75 M SUR DE FERRETERIA HNOS. BLANCO, A MANO DERCHA</t>
  </si>
  <si>
    <t>odiliezuniga2@gmail.com</t>
  </si>
  <si>
    <t>40819093</t>
  </si>
  <si>
    <t>88235849</t>
  </si>
  <si>
    <t>ODILIE ARIAS ZÙÑIGA</t>
  </si>
  <si>
    <t>04342</t>
  </si>
  <si>
    <t>0792</t>
  </si>
  <si>
    <t>CALLE MORA ARRIBA</t>
  </si>
  <si>
    <t>SAN JUAN DE LA CRUZ</t>
  </si>
  <si>
    <t>2 KM AL OESTE DE LA ESCUELA CALLE MORA</t>
  </si>
  <si>
    <t>esc.callemoraarriba@mep.go.cr</t>
  </si>
  <si>
    <t>JACQUELINE JIMENEZ OLIVARES</t>
  </si>
  <si>
    <t>83165942</t>
  </si>
  <si>
    <t>1570</t>
  </si>
  <si>
    <t>150 M SUR DEL ABASTECEDOR LINDA VISTA</t>
  </si>
  <si>
    <t>esc.lindavistadevenado@mep.go.cr</t>
  </si>
  <si>
    <t>44056295</t>
  </si>
  <si>
    <t>83330430</t>
  </si>
  <si>
    <t>LUIS CARLOS PORRAS CARRANZA</t>
  </si>
  <si>
    <t>OROTINA CENTRO</t>
  </si>
  <si>
    <t>200 M OESTE DEL ICE, FRENTE A LA CASA DEL PENSIONADO</t>
  </si>
  <si>
    <t>86709146</t>
  </si>
  <si>
    <t>04413</t>
  </si>
  <si>
    <t>CENTRO INFANTIL CINAI GUACIMO (CEN CINAI)</t>
  </si>
  <si>
    <t>GUACIMO CENTRO CONTIGUO ALMACEN ARTELEC</t>
  </si>
  <si>
    <t>mery.sosa@cen-cinai.go.cr</t>
  </si>
  <si>
    <t>27166493</t>
  </si>
  <si>
    <t>LUZ MERY SOSA BADILLA</t>
  </si>
  <si>
    <t>RED CUIDO-J.N. JOSEFINA LOPEZ BONILLA-CEN CINAI SANTA CRUZ_II</t>
  </si>
  <si>
    <t>DIAGONAL AL POLIDEPORTIVO DE SANTA CRUZ</t>
  </si>
  <si>
    <t>jn.josefina@mep.go.cr</t>
  </si>
  <si>
    <t>DORIAN SUSANA ALVAREZ CHAVARRIA</t>
  </si>
  <si>
    <t>CEN CINAI SANTA CRUZ (INTERACTIVO II)</t>
  </si>
  <si>
    <t>CENTRO EDUCATIVO TRINITAS CHRISTIAN ACADEMY</t>
  </si>
  <si>
    <t>100 M ESTE DEL MEGASUPER DE SAN LORENZO DE FLORES</t>
  </si>
  <si>
    <t>direccion.trinitas@gmail.com</t>
  </si>
  <si>
    <t>40806759</t>
  </si>
  <si>
    <t>60759629</t>
  </si>
  <si>
    <t>VALERIA SEQUEIRA MORA</t>
  </si>
  <si>
    <t>CENTRO EDUCATIVO SAIN'T MARK-LITTLE PEOPLE</t>
  </si>
  <si>
    <t>RESIDENCIAL EL PORTICO</t>
  </si>
  <si>
    <t>meplittlepeople@gmail.com</t>
  </si>
  <si>
    <t>22615903</t>
  </si>
  <si>
    <t>83516975</t>
  </si>
  <si>
    <t>CENTRO EDUCATIVO AZURVILLE SCHOOL</t>
  </si>
  <si>
    <t>100 M NORTE DE VILLA BARVA</t>
  </si>
  <si>
    <t>direccion@azurville.cr</t>
  </si>
  <si>
    <t>22620287</t>
  </si>
  <si>
    <t>85620287</t>
  </si>
  <si>
    <t>YULIANA GOMEZ CASTRO</t>
  </si>
  <si>
    <t>88070793</t>
  </si>
  <si>
    <t>04417</t>
  </si>
  <si>
    <t>RED CUIDO-J.N. ESPAÑA-MODELO BELEMITA</t>
  </si>
  <si>
    <t>DEL SUPER MILY 350 AL SUR, CONTIGUO AL CEN CINAI</t>
  </si>
  <si>
    <t>cordinadora2cimd.escobal@gmail.com</t>
  </si>
  <si>
    <t>44196951</t>
  </si>
  <si>
    <t>CENTRO INFANTIL MODELO BELEMITA</t>
  </si>
  <si>
    <t>04351</t>
  </si>
  <si>
    <t>CENTRO INFANTIL CINAI GUAPILES (CEN CINAI)</t>
  </si>
  <si>
    <t>BARRIO SANTA CECILIA</t>
  </si>
  <si>
    <t>200 ESTE DE L CEMENTERIO GUAPILES</t>
  </si>
  <si>
    <t>sonia.monge@cen-cinai.go.cr</t>
  </si>
  <si>
    <t>83173694</t>
  </si>
  <si>
    <t>SONIA GISELLE MONGE SOLIS</t>
  </si>
  <si>
    <t>LA PAZ COMMUNITY SCHOOL-CARRILLO-</t>
  </si>
  <si>
    <t>300 M ESTE DE LA ENTRADA AL CENTRO PAPAGAYO DO IT</t>
  </si>
  <si>
    <t>colegiotempisque@lapazschool.org</t>
  </si>
  <si>
    <t>22018992</t>
  </si>
  <si>
    <t>RYAN DEAUSTIN</t>
  </si>
  <si>
    <t>87869976</t>
  </si>
  <si>
    <t>04414</t>
  </si>
  <si>
    <t>04353</t>
  </si>
  <si>
    <t>CENTRO INFANTIL CINAI ARTURO HIDALGO-CIUDAD QUESADA (CEN CINAI)</t>
  </si>
  <si>
    <t>CENTRO INFANTIL CEN CINAI SAN ANTONIO DE GUADALUPE (CEN CINAI)</t>
  </si>
  <si>
    <t>BARRIO ESQUIVEL BADILLA</t>
  </si>
  <si>
    <t>200 SUR Y 75 ESTE DE LA ENTRADA DE LA FARMACIA CLINICA CATOLICA</t>
  </si>
  <si>
    <t>comité.1080106@cen-cinai.go.cr</t>
  </si>
  <si>
    <t>24384877</t>
  </si>
  <si>
    <t>PAULA ROMERO RAMIREZ</t>
  </si>
  <si>
    <t>89148820</t>
  </si>
  <si>
    <t>04355</t>
  </si>
  <si>
    <t>CENTRO INFANTIL CEN CINAI SABANILLA (CEN CINAI)</t>
  </si>
  <si>
    <t>URBANIZACION BOLAÑOS</t>
  </si>
  <si>
    <t>DEL BNCR DE SABANILLA MONTES DE OCA, 125 M NORTE CONTIGUO BODEGAS DE MEGASUPER</t>
  </si>
  <si>
    <t>gabriela.calero@cen-cinai.go.cr</t>
  </si>
  <si>
    <t>22830597</t>
  </si>
  <si>
    <t>70808152</t>
  </si>
  <si>
    <t>MARIA GABRIELA CALERO VALVERDE</t>
  </si>
  <si>
    <t>RED CUIDO-JUAN FLORES UMAÑA-CIDAI ARDILLITAS FELICES</t>
  </si>
  <si>
    <t>CIDAI ARDILLITAS FELICES</t>
  </si>
  <si>
    <t>04357</t>
  </si>
  <si>
    <t>RED CUIDO-RESCATE DE UJARRAS-CEN CINAI SANTA LUCIA</t>
  </si>
  <si>
    <t>CONTIGUO A LA IGLESIA CATOLICA DE LLANOS DE SANTA LUCIA</t>
  </si>
  <si>
    <t>inforedcuido@pani.go.cr</t>
  </si>
  <si>
    <t>25745479</t>
  </si>
  <si>
    <t>87957932</t>
  </si>
  <si>
    <t>CEN CINAI SANTA LUCIA</t>
  </si>
  <si>
    <t>RED CUIDO-JOSE LIENDO Y GOICOECHEA-PEQUEÑO PUEBLITO</t>
  </si>
  <si>
    <t>LAS VICENTINAS</t>
  </si>
  <si>
    <t>DEL PARQUE CENTRAL DE PARAISO 1 KM AL SUR</t>
  </si>
  <si>
    <t>info@pueblito.org</t>
  </si>
  <si>
    <t>25747464</t>
  </si>
  <si>
    <t>CENTRO DE ATENCION INTEGRAL PEQUEÑO PUEBLITO</t>
  </si>
  <si>
    <t>2267</t>
  </si>
  <si>
    <t>I.D.A. LAS PLAYITAS</t>
  </si>
  <si>
    <t>PLAYITAS</t>
  </si>
  <si>
    <t>ASENTAMIENTO PLAYITAS</t>
  </si>
  <si>
    <t>esc.asentamientoidaplayitas@mep.go.cr</t>
  </si>
  <si>
    <t>85156596</t>
  </si>
  <si>
    <t>ANDREA ALVARADI DIAZ</t>
  </si>
  <si>
    <t>3742</t>
  </si>
  <si>
    <t>LA GALLEGA</t>
  </si>
  <si>
    <t>LA GALLLEGA</t>
  </si>
  <si>
    <t>FRENTE AL TEMPLO CATOLICO DE LA COMUNIDAD</t>
  </si>
  <si>
    <t>esc.lagallega@mep.go.cr</t>
  </si>
  <si>
    <t>83204551</t>
  </si>
  <si>
    <t>NUBIA ANCHIA SOLANO</t>
  </si>
  <si>
    <t>JESSICA CONTRERAS SOLANO</t>
  </si>
  <si>
    <t>ESCUELA CRISTIANA EL PUENTE</t>
  </si>
  <si>
    <t>COLINAS DEL ESTE. QUEPOS</t>
  </si>
  <si>
    <t>EL PALI DE QUEPOS CENTRO 1 KM AL ESTE</t>
  </si>
  <si>
    <t>cbrenes@elpuentecr.org</t>
  </si>
  <si>
    <t>21012686</t>
  </si>
  <si>
    <t>64296699</t>
  </si>
  <si>
    <t>MED CATALINA BRENES PALMA</t>
  </si>
  <si>
    <t>88821084</t>
  </si>
  <si>
    <t>3116</t>
  </si>
  <si>
    <t>SANTA MARIA DE PITTIER</t>
  </si>
  <si>
    <t>150 M OESTE DE LA IGLESIA CATOLICA</t>
  </si>
  <si>
    <t>esc.santamariadepittier@mep.go.cr</t>
  </si>
  <si>
    <t>22002256</t>
  </si>
  <si>
    <t>DAHIANNA GOMEZ AVILA</t>
  </si>
  <si>
    <t>83458075</t>
  </si>
  <si>
    <t>02708</t>
  </si>
  <si>
    <t>KIDS CLUB CARAMEL WORLD LEARNING CENTER 1</t>
  </si>
  <si>
    <t>URBANIZACION LA TRINIDAD</t>
  </si>
  <si>
    <t>FRENTE A CEMENTERIO SANTISIMA TRINIDAD</t>
  </si>
  <si>
    <t>kidsclubsede1@gmail.com</t>
  </si>
  <si>
    <t>24325941</t>
  </si>
  <si>
    <t>61920202</t>
  </si>
  <si>
    <t>JEIMY SUSANA JIMENEZ ACUÑA</t>
  </si>
  <si>
    <t>88922626</t>
  </si>
  <si>
    <t>3099</t>
  </si>
  <si>
    <t>RIYITO</t>
  </si>
  <si>
    <t>3 KM OESTE DEL ALMACEN LA PALMA</t>
  </si>
  <si>
    <t>esc.riyito@mep.go.cr</t>
  </si>
  <si>
    <t>22064090</t>
  </si>
  <si>
    <t>85361299</t>
  </si>
  <si>
    <t>HEYLIN ARGUEDAS LOPEZ</t>
  </si>
  <si>
    <t>KIDS CLUB CARAMEL WORLD LEARNING CENTER 2</t>
  </si>
  <si>
    <t>150 M ESTE DEL MEGA SUPER DEL BARRIO SAN JOSE</t>
  </si>
  <si>
    <t>kidsclubsede2@gmail.com</t>
  </si>
  <si>
    <t>40814192</t>
  </si>
  <si>
    <t>86282971</t>
  </si>
  <si>
    <t>LAURA MARIA SAENZ PRENDAS</t>
  </si>
  <si>
    <t>60314040</t>
  </si>
  <si>
    <t>CENTRO INFANTIL LABORATORIO ERMELINDA MORA</t>
  </si>
  <si>
    <t>23 ESTE DEL BANCO NACIONAL</t>
  </si>
  <si>
    <t>cilem.so@ucr.ac.cr</t>
  </si>
  <si>
    <t>25119036</t>
  </si>
  <si>
    <t>25119037</t>
  </si>
  <si>
    <t>SARITA HIDALGO ARIAS</t>
  </si>
  <si>
    <t>RED CUIDO-LEON XIII-CECUDI HAPPY CRAYONS</t>
  </si>
  <si>
    <t>CECUDI HAPPY CRAYONS</t>
  </si>
  <si>
    <t>04370</t>
  </si>
  <si>
    <t>RED CUIDO-BLAS MONTES LEAL-CECUDI SAN MARTIN</t>
  </si>
  <si>
    <t>CECUDI SAN MARTIN</t>
  </si>
  <si>
    <t>CENTRO INFANTIL CINAI CARTAGO (CEN CINAI)</t>
  </si>
  <si>
    <t>300 M NORTE,100 M OESTE Y 100 M NORTE DEL ASILO DE LA VEJEZ</t>
  </si>
  <si>
    <t>raquel.rojas@cen-cinai.go.cr</t>
  </si>
  <si>
    <t>25522354</t>
  </si>
  <si>
    <t>CENTRO INFANTIL CINAI LLANOS DE SANTA LUCIA. PARAISO (CEN CINAI)</t>
  </si>
  <si>
    <t>kattia.brenes@cen-cinai.go.cr</t>
  </si>
  <si>
    <t>25922162</t>
  </si>
  <si>
    <t>KATTIA BRENES MADRIGAL</t>
  </si>
  <si>
    <t>25743475/25750123</t>
  </si>
  <si>
    <t>04374</t>
  </si>
  <si>
    <t>CENTRO INFANTIL CINAI GRAVILLAS (CEN CINAI)</t>
  </si>
  <si>
    <t>DE LA ESCUELA LAS GRAVILIAS 100 M NORTE</t>
  </si>
  <si>
    <t>jessica.gonzalez@cen-cinai.go.cr</t>
  </si>
  <si>
    <t>22195039</t>
  </si>
  <si>
    <t>JESSICA GONZALEZ BARRANTES</t>
  </si>
  <si>
    <t>83240757</t>
  </si>
  <si>
    <t>CENTRO INFANTIL CINAI ASERRI. S.J. (CEN CINAI)</t>
  </si>
  <si>
    <t>DE LA IGLESIA CATOLICA 600 M ESTE Y 100 M NORTE, DETRAS HOGAR DIURNO DE ANCIANOS</t>
  </si>
  <si>
    <t>ivannia.arce@cen-cinai.go.cr</t>
  </si>
  <si>
    <t>22304172</t>
  </si>
  <si>
    <t>72888261</t>
  </si>
  <si>
    <t>IVANNIA ARCE NARANJO</t>
  </si>
  <si>
    <t>22304172/72888261</t>
  </si>
  <si>
    <t>CENTRO INFANTIL CINAI SAN RAFAEL ABAJO (CEN CINAI)</t>
  </si>
  <si>
    <t>CONTIGUO A LA FUNERARIA LA CRUZ</t>
  </si>
  <si>
    <t>beatriz.diaz@cen-cinai.go.cr</t>
  </si>
  <si>
    <t>22753797</t>
  </si>
  <si>
    <t>88538948</t>
  </si>
  <si>
    <t>BEATRIZ DIAZ HERNANDEZ</t>
  </si>
  <si>
    <t>22753797/88538940</t>
  </si>
  <si>
    <t>04377</t>
  </si>
  <si>
    <t>CENTRO INFANTIL CINAI DESAMPARADOS (CEN CINAI)</t>
  </si>
  <si>
    <t>300 SUR DE LA SUCURSAL DEL ICE, CONTIGUO A LA CASA PASTORAL</t>
  </si>
  <si>
    <t>catalina.rodriguez@cen-cinai.go.cr</t>
  </si>
  <si>
    <t>22500336</t>
  </si>
  <si>
    <t>CATALINA RODRIGUEZ MARIN</t>
  </si>
  <si>
    <t>83454471</t>
  </si>
  <si>
    <t>CENTRO INFANTIL CEN DE BATAAN (CEN CINAI)</t>
  </si>
  <si>
    <t>BARRIO IMAS</t>
  </si>
  <si>
    <t>DE LAS OFICINAS DEL ICE 30 M AL OESTE O CONTIGUO A ESCUELA DE BATAAN</t>
  </si>
  <si>
    <t>teresa.saenz@cen-cinai.go.cr</t>
  </si>
  <si>
    <t>27186583</t>
  </si>
  <si>
    <t>CENTRO INFANTIL CINAI NARANJO (CEN CINAI)</t>
  </si>
  <si>
    <t>DETRAS FUERZA PUBLICA NARANJO</t>
  </si>
  <si>
    <t>mariana.chinchilla@cen-cinai.go.cr</t>
  </si>
  <si>
    <t>24505222</t>
  </si>
  <si>
    <t>MARIANA CHINCHILLA VILLALOBOS</t>
  </si>
  <si>
    <t>CENTRO INFANTIL CINAI SAN ISIDRO DEL GENERAL (CEN CINAI)</t>
  </si>
  <si>
    <t>BARRIO COOPERATIVA, CONTIGUO A LIBERTY</t>
  </si>
  <si>
    <t>mayra.valverde@cen-cinai.go.cr</t>
  </si>
  <si>
    <t>27703596</t>
  </si>
  <si>
    <t>87193427</t>
  </si>
  <si>
    <t>MAYRA VALVERDE NAVARRO</t>
  </si>
  <si>
    <t>CENTRO INFANTIL CEN CINAI ESPARZA (CEN CINAI)</t>
  </si>
  <si>
    <t>150 M NOROESTE DEL RESTAURANTE OASIS</t>
  </si>
  <si>
    <t>jenny.villagra@cen-cinai.go.cr</t>
  </si>
  <si>
    <t>26368100</t>
  </si>
  <si>
    <t>JENNY VILLAGRA JEN</t>
  </si>
  <si>
    <t>63516818</t>
  </si>
  <si>
    <t>CENTRO INFANTIL CINAI SANTIAGO DE PURISCAL (CEN CINAI)</t>
  </si>
  <si>
    <t>SANTIAGO CENTRO</t>
  </si>
  <si>
    <t>CONTIGUO A OFICINAS DEL ICE EN SANTIAGO DE PURISCAL</t>
  </si>
  <si>
    <t>daisy.parra@cen-cinai.go.cr</t>
  </si>
  <si>
    <t>24166170</t>
  </si>
  <si>
    <t>22490552</t>
  </si>
  <si>
    <t>DAISY MARIA PARRA SOLIS</t>
  </si>
  <si>
    <t>CENTRO INFANTIL CEN CINAI CIUDAD COLON (CEN CINAI)</t>
  </si>
  <si>
    <t>DETRAS DE LA CRUZ ROJA</t>
  </si>
  <si>
    <t>mari.fallas@cen-cinai.go.cr</t>
  </si>
  <si>
    <t>22491382</t>
  </si>
  <si>
    <t>MARIA EUGENIA FALLAS DURAN</t>
  </si>
  <si>
    <t>88586426</t>
  </si>
  <si>
    <t>04384</t>
  </si>
  <si>
    <t>CENTRO INFANTIL CINAI BARRIO CUBA (CEN CINAI)</t>
  </si>
  <si>
    <t>DEL DEPOSITO EL LAGAR 100 AL ESTE FRENTE A MULTIFAMILAIRES</t>
  </si>
  <si>
    <t>maria.diaz@cen-cinai.go.cr</t>
  </si>
  <si>
    <t>22261597</t>
  </si>
  <si>
    <t>MARIA AUXILIADORA DIAZ MORA</t>
  </si>
  <si>
    <t>83249534</t>
  </si>
  <si>
    <t>CENTRO INFANTIL CEN CINAI LOPEZ MATEOS (CEN CINAI)</t>
  </si>
  <si>
    <t>LOPEZ MATEO</t>
  </si>
  <si>
    <t>DEL BCR DE SAN SEBASTIAN 100 OESTE 50 SUR, COSTADO DE LA TARRE DE CLARO</t>
  </si>
  <si>
    <t>astrid.asch@cen-cinai.go.cr</t>
  </si>
  <si>
    <t>22267594</t>
  </si>
  <si>
    <t>ASTRID ASCH ALVAREZ</t>
  </si>
  <si>
    <t>88958154</t>
  </si>
  <si>
    <t>CENTRO INFANTIL CINAI ZAPOTE (CEN CINAI)</t>
  </si>
  <si>
    <t>FRENTE AL LICEO RODRIGO FACIO BRENES</t>
  </si>
  <si>
    <t>cencinaizapote@gmail.com</t>
  </si>
  <si>
    <t>22259626</t>
  </si>
  <si>
    <t>89206658</t>
  </si>
  <si>
    <t>GABRIELA PALACIOS FALLAS</t>
  </si>
  <si>
    <t>04387</t>
  </si>
  <si>
    <t>CENTRO INFANTIL CINAI QUESADA DURAN (CEN CINAI)</t>
  </si>
  <si>
    <t>QUESADA DURAN</t>
  </si>
  <si>
    <t>DE LA PULPERIA LA ARGENTINA 100 M AL SUR, DIAGONAL AL TALLER MARTINEZ</t>
  </si>
  <si>
    <t>maria.calvo@cen-cinai.go.cr</t>
  </si>
  <si>
    <t>22242815</t>
  </si>
  <si>
    <t>22714887</t>
  </si>
  <si>
    <t>MARIA CALVO DIAZ</t>
  </si>
  <si>
    <t>CENTRO INFANTIL CINAI HATILLO 8 (CEN CINAI)</t>
  </si>
  <si>
    <t>DE LA TERMINAL DE BUSES, 300 M OESTE</t>
  </si>
  <si>
    <t>iris.guido@cen-cinai.go.cr</t>
  </si>
  <si>
    <t>22201158</t>
  </si>
  <si>
    <t>IRIS GUIDO SERRANO</t>
  </si>
  <si>
    <t>CENTRO INFANTIL CINAI ALAJUELITA (CEN CINAI)</t>
  </si>
  <si>
    <t>BARRIO LA MACHA</t>
  </si>
  <si>
    <t>100 M NORTE Y 100 OESTE DEL MAXIPALI</t>
  </si>
  <si>
    <t>wendoly.montoya@cen-cinai.go.cr</t>
  </si>
  <si>
    <t>22523687</t>
  </si>
  <si>
    <t>WENDOLY MONTOYA AGUILAR</t>
  </si>
  <si>
    <t>86383837</t>
  </si>
  <si>
    <t>04391</t>
  </si>
  <si>
    <t>CENTRO INFANTIL CINAI LA CHOROTEGA (CEN CINAI)</t>
  </si>
  <si>
    <t>100 M ESTE DEL INA, ALAJUELITA, EDIFICIO ESQUINERO</t>
  </si>
  <si>
    <t>victoria.mora@cen-cinai.go.cr</t>
  </si>
  <si>
    <t>VICTORIA MORA SOLIS</t>
  </si>
  <si>
    <t>40808023</t>
  </si>
  <si>
    <t>04392</t>
  </si>
  <si>
    <t>CENTRO INFANTIL CEN CINAI CONCEPCION DE ALAJUELITA (CEN CINAI)</t>
  </si>
  <si>
    <t>DE LA ESCUELA DE CONCEPCION ABAJO 200 M ESTE</t>
  </si>
  <si>
    <t>yanori.fonseca@cen-cinai.go.cr</t>
  </si>
  <si>
    <t>22758339</t>
  </si>
  <si>
    <t>YANORI FONSECA PORRAS</t>
  </si>
  <si>
    <t>CENTRO INFANTIL CEN CINAI DE IPIS LA FACIO (CEN CINAI)</t>
  </si>
  <si>
    <t>LA FACIO</t>
  </si>
  <si>
    <t>50 M SUR DE LA PLAZA DE IPIS</t>
  </si>
  <si>
    <t>22294433</t>
  </si>
  <si>
    <t>MARIA BEATRIZ OCAMPO VARGAS</t>
  </si>
  <si>
    <t>83460049</t>
  </si>
  <si>
    <t>CENTRO INFANTIL CEN CINAI LOS CUADROS (CEN CINAI)</t>
  </si>
  <si>
    <t>FRENTE AL SUPER PURRAL #1</t>
  </si>
  <si>
    <t>yesenia.quesada@cen-cinai.go.cr</t>
  </si>
  <si>
    <t>22299271</t>
  </si>
  <si>
    <t>YESENIA QUESADA MORA</t>
  </si>
  <si>
    <t>72022536</t>
  </si>
  <si>
    <t>22296193/22296094</t>
  </si>
  <si>
    <t>04395</t>
  </si>
  <si>
    <t>CENTRO INFANTIL CEN CINAI VARGAS ARAYA (CEN CINAI)</t>
  </si>
  <si>
    <t>DE LA ESCUELA LABORATORIO UCR 100 M SUR</t>
  </si>
  <si>
    <t>maria.melendez@cen-cinai.go.cr</t>
  </si>
  <si>
    <t>22250730</t>
  </si>
  <si>
    <t>MARIA DE LOS ANGELES MELENDEZ CAMPOS</t>
  </si>
  <si>
    <t>CENTRO INFANTIL CINAI CINCO ESQUINAS DE TIBAS (CEN CINAI)</t>
  </si>
  <si>
    <t>FRENTE A LA CLINICA CLORITO PICADO</t>
  </si>
  <si>
    <t>kattia.fernandez@cen-cinai.go.cr</t>
  </si>
  <si>
    <t>22211719</t>
  </si>
  <si>
    <t>KATTIA FERNANDEZ CASTRO</t>
  </si>
  <si>
    <t>22211719/84348240</t>
  </si>
  <si>
    <t>40153094/22407360</t>
  </si>
  <si>
    <t>04397</t>
  </si>
  <si>
    <t>CENTRO INFANTIL CEN CINAI SAN ISIDRO CORONADO (CEN CINAI)</t>
  </si>
  <si>
    <t>CONTIGUO A LA CRUZ ROJA</t>
  </si>
  <si>
    <t>carmen.jimenez@cen-cinai.go.cr</t>
  </si>
  <si>
    <t>22922583</t>
  </si>
  <si>
    <t>CARMEN ROSA EMILIA DE JESUS JIMENEZ VARGAS</t>
  </si>
  <si>
    <t>04398</t>
  </si>
  <si>
    <t>CENTRO INFANTIL CEN CINAI SANTA CATALINA DE PAVAS (CEN CINAI)</t>
  </si>
  <si>
    <t>100 M SUR DE LA ENTRADA PRINCIPAL DE LA CLINICA DE PAVAS AL LADO DEL CTP PAVAS</t>
  </si>
  <si>
    <t>gabriela.esquivel@cen-cinai.go.cr</t>
  </si>
  <si>
    <t>22200746</t>
  </si>
  <si>
    <t>MARIA GABRIEL ESQUIVEL MENESES</t>
  </si>
  <si>
    <t>CENTRO INFANTIL CEN METROPOLIS II PAVAS (CEN CINAI)</t>
  </si>
  <si>
    <t>METROPOLIS 2</t>
  </si>
  <si>
    <t>ABASTECEDOR SAN GERARDO, 100 N, O Y 25 S, FRENTE AL IGLESIA CATOLICA JESUS, MARIA Y JOSE</t>
  </si>
  <si>
    <t>arlili.chavarria@cen-cinai.go.cr</t>
  </si>
  <si>
    <t>22131458</t>
  </si>
  <si>
    <t>ARLILI CHAVARRIA RODRIGUEZ</t>
  </si>
  <si>
    <t>22131458/72244603</t>
  </si>
  <si>
    <t>04400</t>
  </si>
  <si>
    <t>CENTRO INFANTIL CINAI ESCAZU (CEN CINAI)</t>
  </si>
  <si>
    <t>FRENTE AL RESTAURANTE LA POSADA DE LA BRUJA</t>
  </si>
  <si>
    <t>kengie.rojas@cen-cinai.go.cr</t>
  </si>
  <si>
    <t>22282883</t>
  </si>
  <si>
    <t>KENGIE ROJAS AGUILAR</t>
  </si>
  <si>
    <t>85314647</t>
  </si>
  <si>
    <t>04401</t>
  </si>
  <si>
    <t>CENTRO INFANTIL CEN CINAI SANTA ANA (CEN CINAI)</t>
  </si>
  <si>
    <t>A LA PAR DE LA OFICINA DE LA POLICIA MUNICIPAL DE SANTA ANA</t>
  </si>
  <si>
    <t>milena.soto@cen-cinai.go.cr</t>
  </si>
  <si>
    <t>22034889</t>
  </si>
  <si>
    <t>MILENA MARIA SOTO AMADOR</t>
  </si>
  <si>
    <t>CENTRO INFANTIL CINAI SANTA CRUZ, SANTA CRUZ (CEN CINAI)</t>
  </si>
  <si>
    <t>FRENTE AL POLIPORDEPORTIVO DE SANTA CRUZ, CARRETERA AL CEMENTERIO GENERAL</t>
  </si>
  <si>
    <t>giselle.rodriguez@cen-cinai.go.cr</t>
  </si>
  <si>
    <t>26800160</t>
  </si>
  <si>
    <t>GISELLE RODRIGUEZ CABALCETA</t>
  </si>
  <si>
    <t>88441679</t>
  </si>
  <si>
    <t>CENTRO INFANTIL CAI NUEVO DE GOICOECHEA (CEN CINAI)</t>
  </si>
  <si>
    <t>BARRIO AVENDAÑO</t>
  </si>
  <si>
    <t>400 M SUR DE LA IGLESIA NUESTRA SEÑORA DE GUADALUPE 25 ESTE EDIFICIO ESQUINERO</t>
  </si>
  <si>
    <t>dixie.vargas@cen-cinai.go.cr</t>
  </si>
  <si>
    <t>22349928</t>
  </si>
  <si>
    <t>DIXIE MARIA VARGAS VARGAS</t>
  </si>
  <si>
    <t>60152086</t>
  </si>
  <si>
    <t>04404</t>
  </si>
  <si>
    <t>1373</t>
  </si>
  <si>
    <t>25 M ESTE DEL EBAIS</t>
  </si>
  <si>
    <t>esc.elsocorro.occidente@mep.go.cr</t>
  </si>
  <si>
    <t>22005102</t>
  </si>
  <si>
    <t>EMIDEY ARIAS HERNANDEZ</t>
  </si>
  <si>
    <t>88857662</t>
  </si>
  <si>
    <t>ERNESTO ALFONSO FORBES SHAW</t>
  </si>
  <si>
    <t>1254</t>
  </si>
  <si>
    <t>2 KM SUROESTE DE LA TERMINAL DE PIEDADES SUR</t>
  </si>
  <si>
    <t>esc.elcarmenpiedadessur@mep.go.cr</t>
  </si>
  <si>
    <t>VANESSA MARIA SANCHO VARGAS</t>
  </si>
  <si>
    <t>24479116</t>
  </si>
  <si>
    <t>24691353</t>
  </si>
  <si>
    <t>NORMA MARIA RUEDA BEITA</t>
  </si>
  <si>
    <t>89263359</t>
  </si>
  <si>
    <t>3 KM ESTE DE CASA LA ARAÑA, BOCA DE ARENAL</t>
  </si>
  <si>
    <t>24696901</t>
  </si>
  <si>
    <t>70315952</t>
  </si>
  <si>
    <t>1620</t>
  </si>
  <si>
    <t>SABOGAL</t>
  </si>
  <si>
    <t>4 KM OESTE DE LA ESCUELA AMPARO</t>
  </si>
  <si>
    <t>esc.sabogal@mep.go.cr</t>
  </si>
  <si>
    <t>41051136</t>
  </si>
  <si>
    <t>MARILYN JARQUIN MENA</t>
  </si>
  <si>
    <t>71937175</t>
  </si>
  <si>
    <t>2669</t>
  </si>
  <si>
    <t>FRENTE AL SALON COMUNAL DE RIO CHIQUITO</t>
  </si>
  <si>
    <t>esc.riochiquitotronadora@mep.go.cr</t>
  </si>
  <si>
    <t>21008372</t>
  </si>
  <si>
    <t>84356931</t>
  </si>
  <si>
    <t>JESSICA MARIA HERRERA RAMIREZ</t>
  </si>
  <si>
    <t>02247</t>
  </si>
  <si>
    <t>MY GREEN FARM SERVICIOS EDUCATIVOS</t>
  </si>
  <si>
    <t>MARIA ESTHER CAMACHO VARGAS</t>
  </si>
  <si>
    <t>88494700</t>
  </si>
  <si>
    <t>04407</t>
  </si>
  <si>
    <t>1276</t>
  </si>
  <si>
    <t>CARRERA BUENA</t>
  </si>
  <si>
    <t>150 M NORTE DE LA PULPERIA, CARRERA BUENA</t>
  </si>
  <si>
    <t>esc.carrerabuenadezapotal@mep.go.cr</t>
  </si>
  <si>
    <t>86818395</t>
  </si>
  <si>
    <t>MARTA ELIZA LORIA CALDERON</t>
  </si>
  <si>
    <t>84466750</t>
  </si>
  <si>
    <t>COSTADO SUR DEL TEMPLO CATOLICO DE ZAPOTAL</t>
  </si>
  <si>
    <t>22495293</t>
  </si>
  <si>
    <t>88184825</t>
  </si>
  <si>
    <t>25461483</t>
  </si>
  <si>
    <t>GRACIELA VEGA BADILLA</t>
  </si>
  <si>
    <t>85647834</t>
  </si>
  <si>
    <t>RED CUIDO-REPUBLICA DE BOLIVIA-CEN CINAI DE DOTA</t>
  </si>
  <si>
    <t>CEN CINAI DE DOTA</t>
  </si>
  <si>
    <t>04409</t>
  </si>
  <si>
    <t>CENTRO EDUCATIVO BARQUITO DE PAPEL</t>
  </si>
  <si>
    <t>FRENTE A RESTAURANTE LOS PILONES, SOBRE RUTA NÚMERO 34 - COSTANERA SUR</t>
  </si>
  <si>
    <t>parrita@barquitocr.com</t>
  </si>
  <si>
    <t>Gilbert Rolando Barquero Villalobos</t>
  </si>
  <si>
    <t>Joaquín Arias Quirós</t>
  </si>
  <si>
    <t>04421</t>
  </si>
  <si>
    <t>PLAYA CHIQUITA</t>
  </si>
  <si>
    <t>100 M ESTE DEL HOTEL SHAWANDHA</t>
  </si>
  <si>
    <t>centroeducativoplayachiquita@gmail.com</t>
  </si>
  <si>
    <t>27500754</t>
  </si>
  <si>
    <t>61968483</t>
  </si>
  <si>
    <t>GUILLERMO FERNANDEZ CAVADA</t>
  </si>
  <si>
    <t>88860405</t>
  </si>
  <si>
    <t>SISTEMA EDUCATIVO CENIT</t>
  </si>
  <si>
    <t>SANDIAL</t>
  </si>
  <si>
    <t>ANTIGUO HOTEL CAPAZURI, ENTRADA BARRIO SANDILLAL</t>
  </si>
  <si>
    <t>direccioncanas@cenitcr.com; infocanas@cenitcr.com</t>
  </si>
  <si>
    <t>IVANNIA VILLEGAS MOLINA</t>
  </si>
  <si>
    <t>YESENIA RUIZ MATARRITA</t>
  </si>
  <si>
    <t>04422</t>
  </si>
  <si>
    <t>83425811</t>
  </si>
  <si>
    <t>0824</t>
  </si>
  <si>
    <t>30 KM DEL CENTRO DE BUENOS AIRES</t>
  </si>
  <si>
    <t>esc.bijagual@mep.go.cr</t>
  </si>
  <si>
    <t>85428701</t>
  </si>
  <si>
    <t>DANNY GONZALEZ RIVERA</t>
  </si>
  <si>
    <t>7043</t>
  </si>
  <si>
    <t>MÖLÖRIBÄTÄ</t>
  </si>
  <si>
    <t>BRAZO IZQUIERDO</t>
  </si>
  <si>
    <t>04424</t>
  </si>
  <si>
    <t>3064</t>
  </si>
  <si>
    <t>esc.lafloridagolfito@mep.go.cr</t>
  </si>
  <si>
    <t>27801498</t>
  </si>
  <si>
    <t>XINIA MARIA ROSALES BARQUERO</t>
  </si>
  <si>
    <t>83066016</t>
  </si>
  <si>
    <t>02613</t>
  </si>
  <si>
    <t>DEL RESTAURANTE ANTOJITOS 100 METROS SUR, 40 METROS OESTE, MANO IZQUIERDA</t>
  </si>
  <si>
    <t>losangelesdnc@gmail.com</t>
  </si>
  <si>
    <t>Andrea Alvarado Chaves</t>
  </si>
  <si>
    <t>Fanny Cano Salazar</t>
  </si>
  <si>
    <t>CINDY OCONITRILLO RIVAS</t>
  </si>
  <si>
    <t>03782</t>
  </si>
  <si>
    <t>2529</t>
  </si>
  <si>
    <t>PLAYA JUNQUILLAL</t>
  </si>
  <si>
    <t>FRENTE A CONDOMINIO LAS VENTANAS</t>
  </si>
  <si>
    <t>esc.playajunquillal@mep.go.cr</t>
  </si>
  <si>
    <t>22006488</t>
  </si>
  <si>
    <t>ALBA ALVAREZ RUEDA</t>
  </si>
  <si>
    <t>62777502</t>
  </si>
  <si>
    <t>COD_SABER</t>
  </si>
  <si>
    <t>200009-00</t>
  </si>
  <si>
    <t>100543-00</t>
  </si>
  <si>
    <t>100579-00</t>
  </si>
  <si>
    <t>100592-00</t>
  </si>
  <si>
    <t>200597-00</t>
  </si>
  <si>
    <t>200603-00</t>
  </si>
  <si>
    <t>100651-00</t>
  </si>
  <si>
    <t>100652-00</t>
  </si>
  <si>
    <t>200195-00</t>
  </si>
  <si>
    <t>200012-00</t>
  </si>
  <si>
    <t>100600-00</t>
  </si>
  <si>
    <t>100602-00</t>
  </si>
  <si>
    <t>100654-00</t>
  </si>
  <si>
    <t>100655-00</t>
  </si>
  <si>
    <t>100656-00</t>
  </si>
  <si>
    <t>200197-00</t>
  </si>
  <si>
    <t>200207-00</t>
  </si>
  <si>
    <t>200192-00</t>
  </si>
  <si>
    <t>200020-00</t>
  </si>
  <si>
    <t>101970-00</t>
  </si>
  <si>
    <t>200227-00</t>
  </si>
  <si>
    <t>102554-00</t>
  </si>
  <si>
    <t>103813-00</t>
  </si>
  <si>
    <t>100558-00</t>
  </si>
  <si>
    <t>100575-00</t>
  </si>
  <si>
    <t>100577-00</t>
  </si>
  <si>
    <t>100620-00</t>
  </si>
  <si>
    <t>200015-00</t>
  </si>
  <si>
    <t>100632-00</t>
  </si>
  <si>
    <t>200208-00</t>
  </si>
  <si>
    <t>100645-00</t>
  </si>
  <si>
    <t>100649-00</t>
  </si>
  <si>
    <t>104022-00</t>
  </si>
  <si>
    <t>100665-00</t>
  </si>
  <si>
    <t>200152-00</t>
  </si>
  <si>
    <t>200153-00</t>
  </si>
  <si>
    <t>200151-00</t>
  </si>
  <si>
    <t>200160-00</t>
  </si>
  <si>
    <t>200158-00</t>
  </si>
  <si>
    <t>200161-00</t>
  </si>
  <si>
    <t>200023-00</t>
  </si>
  <si>
    <t>100571-00</t>
  </si>
  <si>
    <t>100523-00</t>
  </si>
  <si>
    <t>100527-00</t>
  </si>
  <si>
    <t>100528-00</t>
  </si>
  <si>
    <t>100535-00</t>
  </si>
  <si>
    <t>104342-00</t>
  </si>
  <si>
    <t>100546-00</t>
  </si>
  <si>
    <t>100580-00</t>
  </si>
  <si>
    <t>100585-00</t>
  </si>
  <si>
    <t>100590-00</t>
  </si>
  <si>
    <t>100625-00</t>
  </si>
  <si>
    <t>104037-00</t>
  </si>
  <si>
    <t>200030-00</t>
  </si>
  <si>
    <t>200035-00</t>
  </si>
  <si>
    <t>200028-00</t>
  </si>
  <si>
    <t>200033-00</t>
  </si>
  <si>
    <t>200029-00</t>
  </si>
  <si>
    <t>200040-00</t>
  </si>
  <si>
    <t>104544-00</t>
  </si>
  <si>
    <t>104033-00</t>
  </si>
  <si>
    <t>100607-00</t>
  </si>
  <si>
    <t>105046-00</t>
  </si>
  <si>
    <t>100671-00</t>
  </si>
  <si>
    <t>200043-00</t>
  </si>
  <si>
    <t>200045-00</t>
  </si>
  <si>
    <t>100681-00</t>
  </si>
  <si>
    <t>200042-00</t>
  </si>
  <si>
    <t>200136-00</t>
  </si>
  <si>
    <t>100564-00</t>
  </si>
  <si>
    <t>100522-00</t>
  </si>
  <si>
    <t>100538-00</t>
  </si>
  <si>
    <t>100540-00</t>
  </si>
  <si>
    <t>100549-00</t>
  </si>
  <si>
    <t>100573-00</t>
  </si>
  <si>
    <t>100587-00</t>
  </si>
  <si>
    <t>104343-00</t>
  </si>
  <si>
    <t>100622-00</t>
  </si>
  <si>
    <t>100633-00</t>
  </si>
  <si>
    <t>100635-00</t>
  </si>
  <si>
    <t>100666-00</t>
  </si>
  <si>
    <t>100670-00</t>
  </si>
  <si>
    <t>100675-00</t>
  </si>
  <si>
    <t>200002-00</t>
  </si>
  <si>
    <t>205421-00</t>
  </si>
  <si>
    <t>100682-00</t>
  </si>
  <si>
    <t>100687-00</t>
  </si>
  <si>
    <t>100530-00</t>
  </si>
  <si>
    <t>100707-00</t>
  </si>
  <si>
    <t>100715-00</t>
  </si>
  <si>
    <t>100741-00</t>
  </si>
  <si>
    <t>100761-00</t>
  </si>
  <si>
    <t>100764-00</t>
  </si>
  <si>
    <t>100765-00</t>
  </si>
  <si>
    <t>100768-00</t>
  </si>
  <si>
    <t>100773-00</t>
  </si>
  <si>
    <t>100794-00</t>
  </si>
  <si>
    <t>100801-00</t>
  </si>
  <si>
    <t>200240-00</t>
  </si>
  <si>
    <t>200055-00</t>
  </si>
  <si>
    <t>200066-00</t>
  </si>
  <si>
    <t>205231-00</t>
  </si>
  <si>
    <t>200120-00</t>
  </si>
  <si>
    <t>200054-00</t>
  </si>
  <si>
    <t>100516-00</t>
  </si>
  <si>
    <t>100517-00</t>
  </si>
  <si>
    <t>100519-00</t>
  </si>
  <si>
    <t>100533-00</t>
  </si>
  <si>
    <t>100536-00</t>
  </si>
  <si>
    <t>100552-00</t>
  </si>
  <si>
    <t>100559-00</t>
  </si>
  <si>
    <t>100586-00</t>
  </si>
  <si>
    <t>100608-00</t>
  </si>
  <si>
    <t>100611-00</t>
  </si>
  <si>
    <t>100613-00</t>
  </si>
  <si>
    <t>104805-00</t>
  </si>
  <si>
    <t>100627-00</t>
  </si>
  <si>
    <t>100629-00</t>
  </si>
  <si>
    <t>200075-00</t>
  </si>
  <si>
    <t>200058-00</t>
  </si>
  <si>
    <t>100689-00</t>
  </si>
  <si>
    <t>100693-00</t>
  </si>
  <si>
    <t>100710-00</t>
  </si>
  <si>
    <t>100731-00</t>
  </si>
  <si>
    <t>100743-00</t>
  </si>
  <si>
    <t>100748-00</t>
  </si>
  <si>
    <t>104806-00</t>
  </si>
  <si>
    <t>100789-00</t>
  </si>
  <si>
    <t>100793-00</t>
  </si>
  <si>
    <t>100796-00</t>
  </si>
  <si>
    <t>100692-00</t>
  </si>
  <si>
    <t>100711-00</t>
  </si>
  <si>
    <t>100716-00</t>
  </si>
  <si>
    <t>100725-00</t>
  </si>
  <si>
    <t>100735-00</t>
  </si>
  <si>
    <t>100778-00</t>
  </si>
  <si>
    <t>101272-00</t>
  </si>
  <si>
    <t>100702-00</t>
  </si>
  <si>
    <t>100703-00</t>
  </si>
  <si>
    <t>100745-00</t>
  </si>
  <si>
    <t>100750-00</t>
  </si>
  <si>
    <t>100752-00</t>
  </si>
  <si>
    <t>104346-00</t>
  </si>
  <si>
    <t>100757-00</t>
  </si>
  <si>
    <t>100782-00</t>
  </si>
  <si>
    <t>103620-00</t>
  </si>
  <si>
    <t>200116-00</t>
  </si>
  <si>
    <t>200202-00</t>
  </si>
  <si>
    <t>100706-00</t>
  </si>
  <si>
    <t>200110-00</t>
  </si>
  <si>
    <t>103428-00</t>
  </si>
  <si>
    <t>103814-00</t>
  </si>
  <si>
    <t>200515-00</t>
  </si>
  <si>
    <t>100554-00</t>
  </si>
  <si>
    <t>100555-00</t>
  </si>
  <si>
    <t>100574-00</t>
  </si>
  <si>
    <t>100591-00</t>
  </si>
  <si>
    <t>100598-00</t>
  </si>
  <si>
    <t>104545-00</t>
  </si>
  <si>
    <t>100624-00</t>
  </si>
  <si>
    <t>100648-00</t>
  </si>
  <si>
    <t>100653-00</t>
  </si>
  <si>
    <t>200385-00</t>
  </si>
  <si>
    <t>100788-00</t>
  </si>
  <si>
    <t>200173-00</t>
  </si>
  <si>
    <t>200172-00</t>
  </si>
  <si>
    <t>200176-00</t>
  </si>
  <si>
    <t>200174-00</t>
  </si>
  <si>
    <t>200141-00</t>
  </si>
  <si>
    <t>200171-00</t>
  </si>
  <si>
    <t>200175-00</t>
  </si>
  <si>
    <t>200168-00</t>
  </si>
  <si>
    <t>200514-00</t>
  </si>
  <si>
    <t>104495-00</t>
  </si>
  <si>
    <t>100582-00</t>
  </si>
  <si>
    <t>100584-00</t>
  </si>
  <si>
    <t>100588-00</t>
  </si>
  <si>
    <t>100610-00</t>
  </si>
  <si>
    <t>100630-00</t>
  </si>
  <si>
    <t>100634-00</t>
  </si>
  <si>
    <t>100638-00</t>
  </si>
  <si>
    <t>100639-00</t>
  </si>
  <si>
    <t>100644-00</t>
  </si>
  <si>
    <t>100758-00</t>
  </si>
  <si>
    <t>100763-00</t>
  </si>
  <si>
    <t>100781-00</t>
  </si>
  <si>
    <t>200186-00</t>
  </si>
  <si>
    <t>200332-00</t>
  </si>
  <si>
    <t>200180-00</t>
  </si>
  <si>
    <t>200384-00</t>
  </si>
  <si>
    <t>200328-00</t>
  </si>
  <si>
    <t>200189-00</t>
  </si>
  <si>
    <t>200193-00</t>
  </si>
  <si>
    <t>200187-00</t>
  </si>
  <si>
    <t>200188-00</t>
  </si>
  <si>
    <t>100520-00</t>
  </si>
  <si>
    <t>100525-00</t>
  </si>
  <si>
    <t>100593-00</t>
  </si>
  <si>
    <t>100604-00</t>
  </si>
  <si>
    <t>100626-00</t>
  </si>
  <si>
    <t>100637-00</t>
  </si>
  <si>
    <t>104588-00</t>
  </si>
  <si>
    <t>100642-00</t>
  </si>
  <si>
    <t>100658-00</t>
  </si>
  <si>
    <t>200505-00</t>
  </si>
  <si>
    <t>100664-00</t>
  </si>
  <si>
    <t>100819-00</t>
  </si>
  <si>
    <t>100869-00</t>
  </si>
  <si>
    <t>100901-00</t>
  </si>
  <si>
    <t>100902-00</t>
  </si>
  <si>
    <t>100892-00</t>
  </si>
  <si>
    <t>100847-00</t>
  </si>
  <si>
    <t>100860-00</t>
  </si>
  <si>
    <t>100874-00</t>
  </si>
  <si>
    <t>100905-00</t>
  </si>
  <si>
    <t>100908-00</t>
  </si>
  <si>
    <t>100978-00</t>
  </si>
  <si>
    <t>100991-00</t>
  </si>
  <si>
    <t>200992-00</t>
  </si>
  <si>
    <t>100995-00</t>
  </si>
  <si>
    <t>101049-00</t>
  </si>
  <si>
    <t>101102-00</t>
  </si>
  <si>
    <t>101194-00</t>
  </si>
  <si>
    <t>101216-00</t>
  </si>
  <si>
    <t>101177-00</t>
  </si>
  <si>
    <t>100916-00</t>
  </si>
  <si>
    <t>100982-00</t>
  </si>
  <si>
    <t>101118-00</t>
  </si>
  <si>
    <t>101207-00</t>
  </si>
  <si>
    <t>100919-00</t>
  </si>
  <si>
    <t>100927-00</t>
  </si>
  <si>
    <t>101013-00</t>
  </si>
  <si>
    <t>101068-00</t>
  </si>
  <si>
    <t>104060-00</t>
  </si>
  <si>
    <t>101112-00</t>
  </si>
  <si>
    <t>101119-00</t>
  </si>
  <si>
    <t>101136-00</t>
  </si>
  <si>
    <t>101028-00</t>
  </si>
  <si>
    <t>101283-00</t>
  </si>
  <si>
    <t>200241-00</t>
  </si>
  <si>
    <t>100678-00</t>
  </si>
  <si>
    <t>101203-00</t>
  </si>
  <si>
    <t>200482-00</t>
  </si>
  <si>
    <t>100956-00</t>
  </si>
  <si>
    <t>101066-00</t>
  </si>
  <si>
    <t>101143-00</t>
  </si>
  <si>
    <t>101181-00</t>
  </si>
  <si>
    <t>101210-00</t>
  </si>
  <si>
    <t>200247-00</t>
  </si>
  <si>
    <t>200230-00</t>
  </si>
  <si>
    <t>101295-00</t>
  </si>
  <si>
    <t>101297-00</t>
  </si>
  <si>
    <t>101299-00</t>
  </si>
  <si>
    <t>101346-00</t>
  </si>
  <si>
    <t>101372-00</t>
  </si>
  <si>
    <t>200246-00</t>
  </si>
  <si>
    <t>200221-00</t>
  </si>
  <si>
    <t>101268-00</t>
  </si>
  <si>
    <t>101270-00</t>
  </si>
  <si>
    <t>104830-00</t>
  </si>
  <si>
    <t>101328-00</t>
  </si>
  <si>
    <t>101376-00</t>
  </si>
  <si>
    <t>101419-00</t>
  </si>
  <si>
    <t>200238-00</t>
  </si>
  <si>
    <t>101273-00</t>
  </si>
  <si>
    <t>101326-00</t>
  </si>
  <si>
    <t>101341-00</t>
  </si>
  <si>
    <t>101377-00</t>
  </si>
  <si>
    <t>101381-00</t>
  </si>
  <si>
    <t>101383-00</t>
  </si>
  <si>
    <t>200242-00</t>
  </si>
  <si>
    <t>101292-00</t>
  </si>
  <si>
    <t>101309-00</t>
  </si>
  <si>
    <t>101329-00</t>
  </si>
  <si>
    <t>101333-00</t>
  </si>
  <si>
    <t>101344-00</t>
  </si>
  <si>
    <t>101352-00</t>
  </si>
  <si>
    <t>101362-00</t>
  </si>
  <si>
    <t>101364-00</t>
  </si>
  <si>
    <t>105202-00</t>
  </si>
  <si>
    <t>105201-00</t>
  </si>
  <si>
    <t>101405-00</t>
  </si>
  <si>
    <t>101421-00</t>
  </si>
  <si>
    <t>101277-00</t>
  </si>
  <si>
    <t>101298-00</t>
  </si>
  <si>
    <t>101327-00</t>
  </si>
  <si>
    <t>101345-00</t>
  </si>
  <si>
    <t>101366-00</t>
  </si>
  <si>
    <t>101373-00</t>
  </si>
  <si>
    <t>101410-00</t>
  </si>
  <si>
    <t>101411-00</t>
  </si>
  <si>
    <t>101413-00</t>
  </si>
  <si>
    <t>101414-00</t>
  </si>
  <si>
    <t>200261-00</t>
  </si>
  <si>
    <t>200262-00</t>
  </si>
  <si>
    <t>101269-00</t>
  </si>
  <si>
    <t>101279-00</t>
  </si>
  <si>
    <t>101296-00</t>
  </si>
  <si>
    <t>101331-00</t>
  </si>
  <si>
    <t>101337-00</t>
  </si>
  <si>
    <t>101353-00</t>
  </si>
  <si>
    <t>101368-00</t>
  </si>
  <si>
    <t>101374-00</t>
  </si>
  <si>
    <t>101375-00</t>
  </si>
  <si>
    <t>101397-00</t>
  </si>
  <si>
    <t>104510-00</t>
  </si>
  <si>
    <t>101334-00</t>
  </si>
  <si>
    <t>104816-00</t>
  </si>
  <si>
    <t>101395-00</t>
  </si>
  <si>
    <t>101407-00</t>
  </si>
  <si>
    <t>101313-00</t>
  </si>
  <si>
    <t>101340-00</t>
  </si>
  <si>
    <t>101359-00</t>
  </si>
  <si>
    <t>104780-00</t>
  </si>
  <si>
    <t>101412-00</t>
  </si>
  <si>
    <t>101304-00</t>
  </si>
  <si>
    <t>101311-00</t>
  </si>
  <si>
    <t>101342-00</t>
  </si>
  <si>
    <t>200259-00</t>
  </si>
  <si>
    <t>200251-00</t>
  </si>
  <si>
    <t>101480-00</t>
  </si>
  <si>
    <t>104589-00</t>
  </si>
  <si>
    <t>101515-00</t>
  </si>
  <si>
    <t>101539-00</t>
  </si>
  <si>
    <t>101551-00</t>
  </si>
  <si>
    <t>104672-00</t>
  </si>
  <si>
    <t>101490-00</t>
  </si>
  <si>
    <t>101428-00</t>
  </si>
  <si>
    <t>101357-00</t>
  </si>
  <si>
    <t>101390-00</t>
  </si>
  <si>
    <t>104629-00</t>
  </si>
  <si>
    <t>101542-00</t>
  </si>
  <si>
    <t>101483-00</t>
  </si>
  <si>
    <t>101484-00</t>
  </si>
  <si>
    <t>101523-00</t>
  </si>
  <si>
    <t>104521-00</t>
  </si>
  <si>
    <t>101530-00</t>
  </si>
  <si>
    <t>101540-00</t>
  </si>
  <si>
    <t>101453-00</t>
  </si>
  <si>
    <t>101454-00</t>
  </si>
  <si>
    <t>101470-00</t>
  </si>
  <si>
    <t>101478-00</t>
  </si>
  <si>
    <t>101485-00</t>
  </si>
  <si>
    <t>101510-00</t>
  </si>
  <si>
    <t>101531-00</t>
  </si>
  <si>
    <t>101533-00</t>
  </si>
  <si>
    <t>101547-00</t>
  </si>
  <si>
    <t>101521-00</t>
  </si>
  <si>
    <t>101846-00</t>
  </si>
  <si>
    <t>101648-00</t>
  </si>
  <si>
    <t>101733-00</t>
  </si>
  <si>
    <t>101825-00</t>
  </si>
  <si>
    <t>200287-00</t>
  </si>
  <si>
    <t>101571-00</t>
  </si>
  <si>
    <t>101603-00</t>
  </si>
  <si>
    <t>201683-00</t>
  </si>
  <si>
    <t>101691-00</t>
  </si>
  <si>
    <t>101711-00</t>
  </si>
  <si>
    <t>101717-00</t>
  </si>
  <si>
    <t>101718-00</t>
  </si>
  <si>
    <t>101815-00</t>
  </si>
  <si>
    <t>101570-00</t>
  </si>
  <si>
    <t>101776-00</t>
  </si>
  <si>
    <t>101838-00</t>
  </si>
  <si>
    <t>101723-00</t>
  </si>
  <si>
    <t>101726-00</t>
  </si>
  <si>
    <t>101620-00</t>
  </si>
  <si>
    <t>101839-00</t>
  </si>
  <si>
    <t>101755-00</t>
  </si>
  <si>
    <t>101834-00</t>
  </si>
  <si>
    <t>100841-00</t>
  </si>
  <si>
    <t>102050-00</t>
  </si>
  <si>
    <t>102051-00</t>
  </si>
  <si>
    <t>102076-00</t>
  </si>
  <si>
    <t>102056-00</t>
  </si>
  <si>
    <t>200310-00</t>
  </si>
  <si>
    <t>200301-00</t>
  </si>
  <si>
    <t>200308-00</t>
  </si>
  <si>
    <t>101897-00</t>
  </si>
  <si>
    <t>101898-00</t>
  </si>
  <si>
    <t>200305-00</t>
  </si>
  <si>
    <t>101962-00</t>
  </si>
  <si>
    <t>101977-00</t>
  </si>
  <si>
    <t>101989-00</t>
  </si>
  <si>
    <t>102000-00</t>
  </si>
  <si>
    <t>102011-00</t>
  </si>
  <si>
    <t>104107-00</t>
  </si>
  <si>
    <t>102038-00</t>
  </si>
  <si>
    <t>101931-00</t>
  </si>
  <si>
    <t>101951-00</t>
  </si>
  <si>
    <t>101958-00</t>
  </si>
  <si>
    <t>101976-00</t>
  </si>
  <si>
    <t>104362-00</t>
  </si>
  <si>
    <t>101999-00</t>
  </si>
  <si>
    <t>102001-00</t>
  </si>
  <si>
    <t>102003-00</t>
  </si>
  <si>
    <t>102007-00</t>
  </si>
  <si>
    <t>102026-00</t>
  </si>
  <si>
    <t>102028-00</t>
  </si>
  <si>
    <t>102034-00</t>
  </si>
  <si>
    <t>104807-00</t>
  </si>
  <si>
    <t>102098-00</t>
  </si>
  <si>
    <t>102100-00</t>
  </si>
  <si>
    <t>101936-00</t>
  </si>
  <si>
    <t>102045-00</t>
  </si>
  <si>
    <t>102062-00</t>
  </si>
  <si>
    <t>102077-00</t>
  </si>
  <si>
    <t>102079-00</t>
  </si>
  <si>
    <t>102081-00</t>
  </si>
  <si>
    <t>104764-00</t>
  </si>
  <si>
    <t>102101-00</t>
  </si>
  <si>
    <t>101916-00</t>
  </si>
  <si>
    <t>101937-00</t>
  </si>
  <si>
    <t>101946-00</t>
  </si>
  <si>
    <t>101952-00</t>
  </si>
  <si>
    <t>101954-00</t>
  </si>
  <si>
    <t>101960-00</t>
  </si>
  <si>
    <t>101996-00</t>
  </si>
  <si>
    <t>102010-00</t>
  </si>
  <si>
    <t>102080-00</t>
  </si>
  <si>
    <t>102088-00</t>
  </si>
  <si>
    <t>200323-00</t>
  </si>
  <si>
    <t>101925-00</t>
  </si>
  <si>
    <t>101928-00</t>
  </si>
  <si>
    <t>101932-00</t>
  </si>
  <si>
    <t>101943-00</t>
  </si>
  <si>
    <t>101969-00</t>
  </si>
  <si>
    <t>102008-00</t>
  </si>
  <si>
    <t>102015-00</t>
  </si>
  <si>
    <t>102017-00</t>
  </si>
  <si>
    <t>102018-00</t>
  </si>
  <si>
    <t>102068-00</t>
  </si>
  <si>
    <t>101899-00</t>
  </si>
  <si>
    <t>101940-00</t>
  </si>
  <si>
    <t>101948-00</t>
  </si>
  <si>
    <t>101955-00</t>
  </si>
  <si>
    <t>101959-00</t>
  </si>
  <si>
    <t>102035-00</t>
  </si>
  <si>
    <t>104689-00</t>
  </si>
  <si>
    <t>102049-00</t>
  </si>
  <si>
    <t>102059-00</t>
  </si>
  <si>
    <t>102060-00</t>
  </si>
  <si>
    <t>102063-00</t>
  </si>
  <si>
    <t>102069-00</t>
  </si>
  <si>
    <t>102097-00</t>
  </si>
  <si>
    <t>102166-00</t>
  </si>
  <si>
    <t>102196-00</t>
  </si>
  <si>
    <t>102216-00</t>
  </si>
  <si>
    <t>102219-00</t>
  </si>
  <si>
    <t>200345-00</t>
  </si>
  <si>
    <t>200344-00</t>
  </si>
  <si>
    <t>102270-00</t>
  </si>
  <si>
    <t>102111-00</t>
  </si>
  <si>
    <t>102152-00</t>
  </si>
  <si>
    <t>102157-00</t>
  </si>
  <si>
    <t>102177-00</t>
  </si>
  <si>
    <t>102182-00</t>
  </si>
  <si>
    <t>200346-00</t>
  </si>
  <si>
    <t>102222-00</t>
  </si>
  <si>
    <t>102118-00</t>
  </si>
  <si>
    <t>102163-00</t>
  </si>
  <si>
    <t>102174-00</t>
  </si>
  <si>
    <t>102213-00</t>
  </si>
  <si>
    <t>102214-00</t>
  </si>
  <si>
    <t>200357-00</t>
  </si>
  <si>
    <t>200359-00</t>
  </si>
  <si>
    <t>200353-00</t>
  </si>
  <si>
    <t>200049-00</t>
  </si>
  <si>
    <t>102247-00</t>
  </si>
  <si>
    <t>102274-00</t>
  </si>
  <si>
    <t>102322-00</t>
  </si>
  <si>
    <t>102354-00</t>
  </si>
  <si>
    <t>102395-00</t>
  </si>
  <si>
    <t>102400-00</t>
  </si>
  <si>
    <t>200413-00</t>
  </si>
  <si>
    <t>205244-00</t>
  </si>
  <si>
    <t>102287-00</t>
  </si>
  <si>
    <t>102294-00</t>
  </si>
  <si>
    <t>102300-00</t>
  </si>
  <si>
    <t>102303-00</t>
  </si>
  <si>
    <t>102312-00</t>
  </si>
  <si>
    <t>102339-00</t>
  </si>
  <si>
    <t>102362-00</t>
  </si>
  <si>
    <t>102391-00</t>
  </si>
  <si>
    <t>102413-00</t>
  </si>
  <si>
    <t>200420-00</t>
  </si>
  <si>
    <t>102229-00</t>
  </si>
  <si>
    <t>102249-00</t>
  </si>
  <si>
    <t>102263-00</t>
  </si>
  <si>
    <t>102268-00</t>
  </si>
  <si>
    <t>104136-00</t>
  </si>
  <si>
    <t>102320-00</t>
  </si>
  <si>
    <t>102324-00</t>
  </si>
  <si>
    <t>102329-00</t>
  </si>
  <si>
    <t>102357-00</t>
  </si>
  <si>
    <t>102361-00</t>
  </si>
  <si>
    <t>102366-00</t>
  </si>
  <si>
    <t>102380-00</t>
  </si>
  <si>
    <t>102388-00</t>
  </si>
  <si>
    <t>102394-00</t>
  </si>
  <si>
    <t>101404-00</t>
  </si>
  <si>
    <t>102233-00</t>
  </si>
  <si>
    <t>102261-00</t>
  </si>
  <si>
    <t>202277-00</t>
  </si>
  <si>
    <t>102295-00</t>
  </si>
  <si>
    <t>102296-00</t>
  </si>
  <si>
    <t>102306-00</t>
  </si>
  <si>
    <t>102311-00</t>
  </si>
  <si>
    <t>102327-00</t>
  </si>
  <si>
    <t>102334-00</t>
  </si>
  <si>
    <t>102341-00</t>
  </si>
  <si>
    <t>102352-00</t>
  </si>
  <si>
    <t>102367-00</t>
  </si>
  <si>
    <t>102373-00</t>
  </si>
  <si>
    <t>102375-00</t>
  </si>
  <si>
    <t>102379-00</t>
  </si>
  <si>
    <t>102389-00</t>
  </si>
  <si>
    <t>102414-00</t>
  </si>
  <si>
    <t>200381-00</t>
  </si>
  <si>
    <t>200378-00</t>
  </si>
  <si>
    <t>102298-00</t>
  </si>
  <si>
    <t>100547-00</t>
  </si>
  <si>
    <t>104371-00</t>
  </si>
  <si>
    <t>102364-00</t>
  </si>
  <si>
    <t>102368-00</t>
  </si>
  <si>
    <t>102369-00</t>
  </si>
  <si>
    <t>102371-00</t>
  </si>
  <si>
    <t>102372-00</t>
  </si>
  <si>
    <t>102384-00</t>
  </si>
  <si>
    <t>102385-00</t>
  </si>
  <si>
    <t>102387-00</t>
  </si>
  <si>
    <t>102348-00</t>
  </si>
  <si>
    <t>102392-00</t>
  </si>
  <si>
    <t>102399-00</t>
  </si>
  <si>
    <t>102276-00</t>
  </si>
  <si>
    <t>102288-00</t>
  </si>
  <si>
    <t>102401-00</t>
  </si>
  <si>
    <t>102404-00</t>
  </si>
  <si>
    <t>102456-00</t>
  </si>
  <si>
    <t>102484-00</t>
  </si>
  <si>
    <t>200428-00</t>
  </si>
  <si>
    <t>200433-00</t>
  </si>
  <si>
    <t>102424-00</t>
  </si>
  <si>
    <t>102430-00</t>
  </si>
  <si>
    <t>102435-00</t>
  </si>
  <si>
    <t>102438-00</t>
  </si>
  <si>
    <t>102446-00</t>
  </si>
  <si>
    <t>102462-00</t>
  </si>
  <si>
    <t>102471-00</t>
  </si>
  <si>
    <t>102483-00</t>
  </si>
  <si>
    <t>102486-00</t>
  </si>
  <si>
    <t>102491-00</t>
  </si>
  <si>
    <t>102492-00</t>
  </si>
  <si>
    <t>102422-00</t>
  </si>
  <si>
    <t>102459-00</t>
  </si>
  <si>
    <t>200437-00</t>
  </si>
  <si>
    <t>102568-00</t>
  </si>
  <si>
    <t>102618-00</t>
  </si>
  <si>
    <t>102647-00</t>
  </si>
  <si>
    <t>102503-00</t>
  </si>
  <si>
    <t>102583-00</t>
  </si>
  <si>
    <t>102517-00</t>
  </si>
  <si>
    <t>102527-00</t>
  </si>
  <si>
    <t>102628-00</t>
  </si>
  <si>
    <t>200445-00</t>
  </si>
  <si>
    <t>102688-00</t>
  </si>
  <si>
    <t>102718-00</t>
  </si>
  <si>
    <t>104674-00</t>
  </si>
  <si>
    <t>102739-00</t>
  </si>
  <si>
    <t>102665-00</t>
  </si>
  <si>
    <t>102661-00</t>
  </si>
  <si>
    <t>102666-00</t>
  </si>
  <si>
    <t>102676-00</t>
  </si>
  <si>
    <t>102724-00</t>
  </si>
  <si>
    <t>102732-00</t>
  </si>
  <si>
    <t>102734-00</t>
  </si>
  <si>
    <t>103986-00</t>
  </si>
  <si>
    <t>103892-00</t>
  </si>
  <si>
    <t>102755-00</t>
  </si>
  <si>
    <t>102757-00</t>
  </si>
  <si>
    <t>104380-00</t>
  </si>
  <si>
    <t>102771-00</t>
  </si>
  <si>
    <t>102803-00</t>
  </si>
  <si>
    <t>102750-00</t>
  </si>
  <si>
    <t>102756-00</t>
  </si>
  <si>
    <t>102837-00</t>
  </si>
  <si>
    <t>104514-00</t>
  </si>
  <si>
    <t>102859-00</t>
  </si>
  <si>
    <t>102880-00</t>
  </si>
  <si>
    <t>102886-00</t>
  </si>
  <si>
    <t>102933-00</t>
  </si>
  <si>
    <t>102946-00</t>
  </si>
  <si>
    <t>102964-00</t>
  </si>
  <si>
    <t>102971-00</t>
  </si>
  <si>
    <t>102973-00</t>
  </si>
  <si>
    <t>103014-00</t>
  </si>
  <si>
    <t>103017-00</t>
  </si>
  <si>
    <t>103019-00</t>
  </si>
  <si>
    <t>102986-00</t>
  </si>
  <si>
    <t>102949-00</t>
  </si>
  <si>
    <t>103001-00</t>
  </si>
  <si>
    <t>102969-00</t>
  </si>
  <si>
    <t>103013-00</t>
  </si>
  <si>
    <t>102945-00</t>
  </si>
  <si>
    <t>200484-00</t>
  </si>
  <si>
    <t>103850-00</t>
  </si>
  <si>
    <t>103856-00</t>
  </si>
  <si>
    <t>103841-00</t>
  </si>
  <si>
    <t>103830-00</t>
  </si>
  <si>
    <t>103067-00</t>
  </si>
  <si>
    <t>103377-00</t>
  </si>
  <si>
    <t>103175-00</t>
  </si>
  <si>
    <t>103042-00</t>
  </si>
  <si>
    <t>103191-00</t>
  </si>
  <si>
    <t>103298-00</t>
  </si>
  <si>
    <t>103299-00</t>
  </si>
  <si>
    <t>103125-00</t>
  </si>
  <si>
    <t>103321-00</t>
  </si>
  <si>
    <t>103256-00</t>
  </si>
  <si>
    <t>103164-00</t>
  </si>
  <si>
    <t>103188-00</t>
  </si>
  <si>
    <t>103275-00</t>
  </si>
  <si>
    <t>103329-00</t>
  </si>
  <si>
    <t>100909-00</t>
  </si>
  <si>
    <t>103032-00</t>
  </si>
  <si>
    <t>103034-00</t>
  </si>
  <si>
    <t>103301-00</t>
  </si>
  <si>
    <t>200489-00</t>
  </si>
  <si>
    <t>103238-00</t>
  </si>
  <si>
    <t>103192-00</t>
  </si>
  <si>
    <t>200496-00</t>
  </si>
  <si>
    <t>200495-00</t>
  </si>
  <si>
    <t>200501-00</t>
  </si>
  <si>
    <t>103510-00</t>
  </si>
  <si>
    <t>103516-00</t>
  </si>
  <si>
    <t>103554-00</t>
  </si>
  <si>
    <t>103566-00</t>
  </si>
  <si>
    <t>103569-00</t>
  </si>
  <si>
    <t>103585-00</t>
  </si>
  <si>
    <t>200500-00</t>
  </si>
  <si>
    <t>200498-00</t>
  </si>
  <si>
    <t>103413-00</t>
  </si>
  <si>
    <t>103417-00</t>
  </si>
  <si>
    <t>103454-00</t>
  </si>
  <si>
    <t>103525-00</t>
  </si>
  <si>
    <t>103558-00</t>
  </si>
  <si>
    <t>100906-00</t>
  </si>
  <si>
    <t>103427-00</t>
  </si>
  <si>
    <t>101473-00</t>
  </si>
  <si>
    <t>103451-00</t>
  </si>
  <si>
    <t>103500-00</t>
  </si>
  <si>
    <t>103519-00</t>
  </si>
  <si>
    <t>103577-00</t>
  </si>
  <si>
    <t>103386-00</t>
  </si>
  <si>
    <t>103506-00</t>
  </si>
  <si>
    <t>103589-00</t>
  </si>
  <si>
    <t>103434-00</t>
  </si>
  <si>
    <t>103472-00</t>
  </si>
  <si>
    <t>103480-00</t>
  </si>
  <si>
    <t>103507-00</t>
  </si>
  <si>
    <t>103533-00</t>
  </si>
  <si>
    <t>103475-00</t>
  </si>
  <si>
    <t>103484-00</t>
  </si>
  <si>
    <t>103603-00</t>
  </si>
  <si>
    <t>104406-00</t>
  </si>
  <si>
    <t>103714-00</t>
  </si>
  <si>
    <t>103731-00</t>
  </si>
  <si>
    <t>103757-00</t>
  </si>
  <si>
    <t>103780-00</t>
  </si>
  <si>
    <t>103723-00</t>
  </si>
  <si>
    <t>103774-00</t>
  </si>
  <si>
    <t>103775-00</t>
  </si>
  <si>
    <t>103638-00</t>
  </si>
  <si>
    <t>103663-00</t>
  </si>
  <si>
    <t>103668-00</t>
  </si>
  <si>
    <t>103669-00</t>
  </si>
  <si>
    <t>103772-00</t>
  </si>
  <si>
    <t>103733-00</t>
  </si>
  <si>
    <t>103740-00</t>
  </si>
  <si>
    <t>103743-00</t>
  </si>
  <si>
    <t>103755-00</t>
  </si>
  <si>
    <t>103750-00</t>
  </si>
  <si>
    <t>103753-00</t>
  </si>
  <si>
    <t>200469-00</t>
  </si>
  <si>
    <t>100818-00</t>
  </si>
  <si>
    <t>104374-00</t>
  </si>
  <si>
    <t>103317-00</t>
  </si>
  <si>
    <t>103200-00</t>
  </si>
  <si>
    <t>102418-00</t>
  </si>
  <si>
    <t>101063-00</t>
  </si>
  <si>
    <t>102106-00</t>
  </si>
  <si>
    <t>101741-00</t>
  </si>
  <si>
    <t>200218-00</t>
  </si>
  <si>
    <t>101378-00</t>
  </si>
  <si>
    <t>101424-00</t>
  </si>
  <si>
    <t>200069-00</t>
  </si>
  <si>
    <t>101315-00</t>
  </si>
  <si>
    <t>101423-00</t>
  </si>
  <si>
    <t>101350-00</t>
  </si>
  <si>
    <t>101403-00</t>
  </si>
  <si>
    <t>103826-00</t>
  </si>
  <si>
    <t>101516-00</t>
  </si>
  <si>
    <t>101536-00</t>
  </si>
  <si>
    <t>200313-00</t>
  </si>
  <si>
    <t>101524-00</t>
  </si>
  <si>
    <t>101545-00</t>
  </si>
  <si>
    <t>102102-00</t>
  </si>
  <si>
    <t>101933-00</t>
  </si>
  <si>
    <t>102752-00</t>
  </si>
  <si>
    <t>101901-00</t>
  </si>
  <si>
    <t>103618-00</t>
  </si>
  <si>
    <t>103616-00</t>
  </si>
  <si>
    <t>103419-00</t>
  </si>
  <si>
    <t>200273-00</t>
  </si>
  <si>
    <t>101926-00</t>
  </si>
  <si>
    <t>101426-00</t>
  </si>
  <si>
    <t>101429-00</t>
  </si>
  <si>
    <t>101285-00</t>
  </si>
  <si>
    <t>200276-00</t>
  </si>
  <si>
    <t>200412-00</t>
  </si>
  <si>
    <t>102343-00</t>
  </si>
  <si>
    <t>200390-00</t>
  </si>
  <si>
    <t>102252-00</t>
  </si>
  <si>
    <t>102337-00</t>
  </si>
  <si>
    <t>102410-00</t>
  </si>
  <si>
    <t>101306-00</t>
  </si>
  <si>
    <t>102234-00</t>
  </si>
  <si>
    <t>102264-00</t>
  </si>
  <si>
    <t>100606-00</t>
  </si>
  <si>
    <t>100803-00</t>
  </si>
  <si>
    <t>100680-00</t>
  </si>
  <si>
    <t>100521-00</t>
  </si>
  <si>
    <t>200067-00</t>
  </si>
  <si>
    <t>100792-00</t>
  </si>
  <si>
    <t>200072-00</t>
  </si>
  <si>
    <t>100746-00</t>
  </si>
  <si>
    <t>200143-00</t>
  </si>
  <si>
    <t>200170-00</t>
  </si>
  <si>
    <t>200334-00</t>
  </si>
  <si>
    <t>200087-00</t>
  </si>
  <si>
    <t>101408-00</t>
  </si>
  <si>
    <t>102171-00</t>
  </si>
  <si>
    <t>100601-00</t>
  </si>
  <si>
    <t>101302-00</t>
  </si>
  <si>
    <t>100595-00</t>
  </si>
  <si>
    <t>200229-00</t>
  </si>
  <si>
    <t>101294-00</t>
  </si>
  <si>
    <t>102117-00</t>
  </si>
  <si>
    <t>101509-00</t>
  </si>
  <si>
    <t>200212-00</t>
  </si>
  <si>
    <t>100812-00</t>
  </si>
  <si>
    <t>101339-00</t>
  </si>
  <si>
    <t>104059-00</t>
  </si>
  <si>
    <t>102180-00</t>
  </si>
  <si>
    <t>102186-00</t>
  </si>
  <si>
    <t>103399-00</t>
  </si>
  <si>
    <t>101910-00</t>
  </si>
  <si>
    <t>103564-00</t>
  </si>
  <si>
    <t>103553-00</t>
  </si>
  <si>
    <t>101941-00</t>
  </si>
  <si>
    <t>101286-00</t>
  </si>
  <si>
    <t>100824-00</t>
  </si>
  <si>
    <t>100822-00</t>
  </si>
  <si>
    <t>100877-00</t>
  </si>
  <si>
    <t>100884-00</t>
  </si>
  <si>
    <t>100852-00</t>
  </si>
  <si>
    <t>103371-00</t>
  </si>
  <si>
    <t>103201-00</t>
  </si>
  <si>
    <t>102870-00</t>
  </si>
  <si>
    <t>102879-00</t>
  </si>
  <si>
    <t>102861-00</t>
  </si>
  <si>
    <t>101335-00</t>
  </si>
  <si>
    <t>200200-00</t>
  </si>
  <si>
    <t>103587-00</t>
  </si>
  <si>
    <t>103505-00</t>
  </si>
  <si>
    <t>102304-00</t>
  </si>
  <si>
    <t>102318-00</t>
  </si>
  <si>
    <t>101489-00</t>
  </si>
  <si>
    <t>101529-00</t>
  </si>
  <si>
    <t>101481-00</t>
  </si>
  <si>
    <t>101077-00</t>
  </si>
  <si>
    <t>100569-00</t>
  </si>
  <si>
    <t>101307-00</t>
  </si>
  <si>
    <t>101409-00</t>
  </si>
  <si>
    <t>101388-00</t>
  </si>
  <si>
    <t>103418-00</t>
  </si>
  <si>
    <t>103742-00</t>
  </si>
  <si>
    <t>103290-00</t>
  </si>
  <si>
    <t>101365-00</t>
  </si>
  <si>
    <t>200288-00</t>
  </si>
  <si>
    <t>101728-00</t>
  </si>
  <si>
    <t>101386-00</t>
  </si>
  <si>
    <t>102866-00</t>
  </si>
  <si>
    <t>200052-00</t>
  </si>
  <si>
    <t>100802-00</t>
  </si>
  <si>
    <t>104587-00</t>
  </si>
  <si>
    <t>100518-00</t>
  </si>
  <si>
    <t>103838-00</t>
  </si>
  <si>
    <t>200112-00</t>
  </si>
  <si>
    <t>200190-00</t>
  </si>
  <si>
    <t>200184-00</t>
  </si>
  <si>
    <t>100669-00</t>
  </si>
  <si>
    <t>103529-00</t>
  </si>
  <si>
    <t>103509-00</t>
  </si>
  <si>
    <t>103605-00</t>
  </si>
  <si>
    <t>200090-00</t>
  </si>
  <si>
    <t>200510-00</t>
  </si>
  <si>
    <t>103380-00</t>
  </si>
  <si>
    <t>103425-00</t>
  </si>
  <si>
    <t>103279-00</t>
  </si>
  <si>
    <t>103730-00</t>
  </si>
  <si>
    <t>103676-00</t>
  </si>
  <si>
    <t>102789-00</t>
  </si>
  <si>
    <t>103724-00</t>
  </si>
  <si>
    <t>103784-00</t>
  </si>
  <si>
    <t>103782-00</t>
  </si>
  <si>
    <t>103837-00</t>
  </si>
  <si>
    <t>101289-00</t>
  </si>
  <si>
    <t>101355-00</t>
  </si>
  <si>
    <t>101275-00</t>
  </si>
  <si>
    <t>103133-00</t>
  </si>
  <si>
    <t>101267-00</t>
  </si>
  <si>
    <t>101078-00</t>
  </si>
  <si>
    <t>101911-00</t>
  </si>
  <si>
    <t>101602-00</t>
  </si>
  <si>
    <t>101812-00</t>
  </si>
  <si>
    <t>101744-00</t>
  </si>
  <si>
    <t>101756-00</t>
  </si>
  <si>
    <t>102150-00</t>
  </si>
  <si>
    <t>102217-00</t>
  </si>
  <si>
    <t>102301-00</t>
  </si>
  <si>
    <t>102273-00</t>
  </si>
  <si>
    <t>200492-00</t>
  </si>
  <si>
    <t>103762-00</t>
  </si>
  <si>
    <t>103707-00</t>
  </si>
  <si>
    <t>103761-00</t>
  </si>
  <si>
    <t>103622-00</t>
  </si>
  <si>
    <t>103069-00</t>
  </si>
  <si>
    <t>103684-00</t>
  </si>
  <si>
    <t>101257-00</t>
  </si>
  <si>
    <t>103756-00</t>
  </si>
  <si>
    <t>102858-00</t>
  </si>
  <si>
    <t>100565-00</t>
  </si>
  <si>
    <t>102257-00</t>
  </si>
  <si>
    <t>100562-00</t>
  </si>
  <si>
    <t>100532-00</t>
  </si>
  <si>
    <t>100777-00</t>
  </si>
  <si>
    <t>100698-00</t>
  </si>
  <si>
    <t>103154-00</t>
  </si>
  <si>
    <t>103144-00</t>
  </si>
  <si>
    <t>200439-00</t>
  </si>
  <si>
    <t>100814-00</t>
  </si>
  <si>
    <t>100820-00</t>
  </si>
  <si>
    <t>100848-00</t>
  </si>
  <si>
    <t>100895-00</t>
  </si>
  <si>
    <t>100833-00</t>
  </si>
  <si>
    <t>102454-00</t>
  </si>
  <si>
    <t>101517-00</t>
  </si>
  <si>
    <t>101527-00</t>
  </si>
  <si>
    <t>100935-00</t>
  </si>
  <si>
    <t>101125-00</t>
  </si>
  <si>
    <t>101944-00</t>
  </si>
  <si>
    <t>101913-00</t>
  </si>
  <si>
    <t>102086-00</t>
  </si>
  <si>
    <t>101847-00</t>
  </si>
  <si>
    <t>103671-00</t>
  </si>
  <si>
    <t>103727-00</t>
  </si>
  <si>
    <t>101866-00</t>
  </si>
  <si>
    <t>102282-00</t>
  </si>
  <si>
    <t>103511-00</t>
  </si>
  <si>
    <t>104400-00</t>
  </si>
  <si>
    <t>103482-00</t>
  </si>
  <si>
    <t>103485-00</t>
  </si>
  <si>
    <t>103582-00</t>
  </si>
  <si>
    <t>103783-00</t>
  </si>
  <si>
    <t>103497-00</t>
  </si>
  <si>
    <t>103580-00</t>
  </si>
  <si>
    <t>103422-00</t>
  </si>
  <si>
    <t>104623-00</t>
  </si>
  <si>
    <t>103912-00</t>
  </si>
  <si>
    <t>102126-00</t>
  </si>
  <si>
    <t>102882-00</t>
  </si>
  <si>
    <t>102228-00</t>
  </si>
  <si>
    <t>104934-00</t>
  </si>
  <si>
    <t>103572-00</t>
  </si>
  <si>
    <t>103613-00</t>
  </si>
  <si>
    <t>103473-00</t>
  </si>
  <si>
    <t>103518-00</t>
  </si>
  <si>
    <t>102172-00</t>
  </si>
  <si>
    <t>103571-00</t>
  </si>
  <si>
    <t>103493-00</t>
  </si>
  <si>
    <t>101142-00</t>
  </si>
  <si>
    <t>101065-00</t>
  </si>
  <si>
    <t>101023-00</t>
  </si>
  <si>
    <t>101361-00</t>
  </si>
  <si>
    <t>101398-00</t>
  </si>
  <si>
    <t>101399-00</t>
  </si>
  <si>
    <t>200260-00</t>
  </si>
  <si>
    <t>101322-00</t>
  </si>
  <si>
    <t>101370-00</t>
  </si>
  <si>
    <t>101401-00</t>
  </si>
  <si>
    <t>103713-00</t>
  </si>
  <si>
    <t>103770-00</t>
  </si>
  <si>
    <t>103766-00</t>
  </si>
  <si>
    <t>103656-00</t>
  </si>
  <si>
    <t>101293-00</t>
  </si>
  <si>
    <t>101349-00</t>
  </si>
  <si>
    <t>101406-00</t>
  </si>
  <si>
    <t>103729-00</t>
  </si>
  <si>
    <t>103697-00</t>
  </si>
  <si>
    <t>102293-00</t>
  </si>
  <si>
    <t>102230-00</t>
  </si>
  <si>
    <t>102403-00</t>
  </si>
  <si>
    <t>103721-00</t>
  </si>
  <si>
    <t>103169-00</t>
  </si>
  <si>
    <t>103213-00</t>
  </si>
  <si>
    <t>103623-00</t>
  </si>
  <si>
    <t>103079-00</t>
  </si>
  <si>
    <t>103219-00</t>
  </si>
  <si>
    <t>103026-00</t>
  </si>
  <si>
    <t>102876-00</t>
  </si>
  <si>
    <t>102450-00</t>
  </si>
  <si>
    <t>102493-00</t>
  </si>
  <si>
    <t>102807-00</t>
  </si>
  <si>
    <t>102839-00</t>
  </si>
  <si>
    <t>102681-00</t>
  </si>
  <si>
    <t>101974-00</t>
  </si>
  <si>
    <t>101906-00</t>
  </si>
  <si>
    <t>102064-00</t>
  </si>
  <si>
    <t>102044-00</t>
  </si>
  <si>
    <t>101924-00</t>
  </si>
  <si>
    <t>102024-00</t>
  </si>
  <si>
    <t>102084-00</t>
  </si>
  <si>
    <t>102099-00</t>
  </si>
  <si>
    <t>101793-00</t>
  </si>
  <si>
    <t>101759-00</t>
  </si>
  <si>
    <t>101743-00</t>
  </si>
  <si>
    <t>101599-00</t>
  </si>
  <si>
    <t>101674-00</t>
  </si>
  <si>
    <t>101746-00</t>
  </si>
  <si>
    <t>103701-00</t>
  </si>
  <si>
    <t>103749-00</t>
  </si>
  <si>
    <t>103779-00</t>
  </si>
  <si>
    <t>103849-00</t>
  </si>
  <si>
    <t>103973-00</t>
  </si>
  <si>
    <t>103946-00</t>
  </si>
  <si>
    <t>103919-00</t>
  </si>
  <si>
    <t>101534-00</t>
  </si>
  <si>
    <t>101467-00</t>
  </si>
  <si>
    <t>101504-00</t>
  </si>
  <si>
    <t>101487-00</t>
  </si>
  <si>
    <t>101438-00</t>
  </si>
  <si>
    <t>200203-00</t>
  </si>
  <si>
    <t>100714-00</t>
  </si>
  <si>
    <t>100583-00</t>
  </si>
  <si>
    <t>200086-00</t>
  </si>
  <si>
    <t>100557-00</t>
  </si>
  <si>
    <t>100683-00</t>
  </si>
  <si>
    <t>100739-00</t>
  </si>
  <si>
    <t>200026-00</t>
  </si>
  <si>
    <t>102516-00</t>
  </si>
  <si>
    <t>102621-00</t>
  </si>
  <si>
    <t>200456-00</t>
  </si>
  <si>
    <t>102811-00</t>
  </si>
  <si>
    <t>102829-00</t>
  </si>
  <si>
    <t>102754-00</t>
  </si>
  <si>
    <t>102816-00</t>
  </si>
  <si>
    <t>100813-00</t>
  </si>
  <si>
    <t>100660-00</t>
  </si>
  <si>
    <t>103933-00</t>
  </si>
  <si>
    <t>103898-00</t>
  </si>
  <si>
    <t>101129-00</t>
  </si>
  <si>
    <t>101121-00</t>
  </si>
  <si>
    <t>101060-00</t>
  </si>
  <si>
    <t>103680-00</t>
  </si>
  <si>
    <t>103726-00</t>
  </si>
  <si>
    <t>103712-00</t>
  </si>
  <si>
    <t>103700-00</t>
  </si>
  <si>
    <t>103626-00</t>
  </si>
  <si>
    <t>100524-00</t>
  </si>
  <si>
    <t>103718-00</t>
  </si>
  <si>
    <t>103240-00</t>
  </si>
  <si>
    <t>103224-00</t>
  </si>
  <si>
    <t>101525-00</t>
  </si>
  <si>
    <t>101436-00</t>
  </si>
  <si>
    <t>101544-00</t>
  </si>
  <si>
    <t>200016-00</t>
  </si>
  <si>
    <t>101496-00</t>
  </si>
  <si>
    <t>101522-00</t>
  </si>
  <si>
    <t>102651-00</t>
  </si>
  <si>
    <t>103857-00</t>
  </si>
  <si>
    <t>103824-00</t>
  </si>
  <si>
    <t>104363-00</t>
  </si>
  <si>
    <t>101927-00</t>
  </si>
  <si>
    <t>102090-00</t>
  </si>
  <si>
    <t>102407-00</t>
  </si>
  <si>
    <t>102409-00</t>
  </si>
  <si>
    <t>102411-00</t>
  </si>
  <si>
    <t>102442-00</t>
  </si>
  <si>
    <t>102142-00</t>
  </si>
  <si>
    <t>102198-00</t>
  </si>
  <si>
    <t>101290-00</t>
  </si>
  <si>
    <t>101416-00</t>
  </si>
  <si>
    <t>101284-00</t>
  </si>
  <si>
    <t>101320-00</t>
  </si>
  <si>
    <t>101348-00</t>
  </si>
  <si>
    <t>100542-00</t>
  </si>
  <si>
    <t>101303-00</t>
  </si>
  <si>
    <t>101369-00</t>
  </si>
  <si>
    <t>100663-00</t>
  </si>
  <si>
    <t>101280-00</t>
  </si>
  <si>
    <t>101316-00</t>
  </si>
  <si>
    <t>101356-00</t>
  </si>
  <si>
    <t>101400-00</t>
  </si>
  <si>
    <t>101343-00</t>
  </si>
  <si>
    <t>102948-00</t>
  </si>
  <si>
    <t>102914-00</t>
  </si>
  <si>
    <t>102977-00</t>
  </si>
  <si>
    <t>100679-00</t>
  </si>
  <si>
    <t>100747-00</t>
  </si>
  <si>
    <t>100566-00</t>
  </si>
  <si>
    <t>100674-00</t>
  </si>
  <si>
    <t>200167-00</t>
  </si>
  <si>
    <t>200146-00</t>
  </si>
  <si>
    <t>103415-00</t>
  </si>
  <si>
    <t>103520-00</t>
  </si>
  <si>
    <t>103515-00</t>
  </si>
  <si>
    <t>103429-00</t>
  </si>
  <si>
    <t>103471-00</t>
  </si>
  <si>
    <t>103528-00</t>
  </si>
  <si>
    <t>103398-00</t>
  </si>
  <si>
    <t>103488-00</t>
  </si>
  <si>
    <t>103555-00</t>
  </si>
  <si>
    <t>103561-00</t>
  </si>
  <si>
    <t>103619-00</t>
  </si>
  <si>
    <t>101719-00</t>
  </si>
  <si>
    <t>101737-00</t>
  </si>
  <si>
    <t>101842-00</t>
  </si>
  <si>
    <t>200051-00</t>
  </si>
  <si>
    <t>101169-00</t>
  </si>
  <si>
    <t>200293-00</t>
  </si>
  <si>
    <t>103452-00</t>
  </si>
  <si>
    <t>103988-00</t>
  </si>
  <si>
    <t>103913-00</t>
  </si>
  <si>
    <t>103953-00</t>
  </si>
  <si>
    <t>103978-00</t>
  </si>
  <si>
    <t>200448-00</t>
  </si>
  <si>
    <t>200478-00</t>
  </si>
  <si>
    <t>102725-00</t>
  </si>
  <si>
    <t>200283-00</t>
  </si>
  <si>
    <t>200393-00</t>
  </si>
  <si>
    <t>200403-00</t>
  </si>
  <si>
    <t>200423-00</t>
  </si>
  <si>
    <t>200418-00</t>
  </si>
  <si>
    <t>102260-00</t>
  </si>
  <si>
    <t>103101-00</t>
  </si>
  <si>
    <t>102799-00</t>
  </si>
  <si>
    <t>103907-00</t>
  </si>
  <si>
    <t>104411-00</t>
  </si>
  <si>
    <t>103030-00</t>
  </si>
  <si>
    <t>102721-00</t>
  </si>
  <si>
    <t>102680-00</t>
  </si>
  <si>
    <t>102746-00</t>
  </si>
  <si>
    <t>102747-00</t>
  </si>
  <si>
    <t>102806-00</t>
  </si>
  <si>
    <t>102770-00</t>
  </si>
  <si>
    <t>102766-00</t>
  </si>
  <si>
    <t>102782-00</t>
  </si>
  <si>
    <t>102787-00</t>
  </si>
  <si>
    <t>102819-00</t>
  </si>
  <si>
    <t>102820-00</t>
  </si>
  <si>
    <t>102449-00</t>
  </si>
  <si>
    <t>102451-00</t>
  </si>
  <si>
    <t>102521-00</t>
  </si>
  <si>
    <t>200435-00</t>
  </si>
  <si>
    <t>102523-00</t>
  </si>
  <si>
    <t>102425-00</t>
  </si>
  <si>
    <t>102530-00</t>
  </si>
  <si>
    <t>102469-00</t>
  </si>
  <si>
    <t>102579-00</t>
  </si>
  <si>
    <t>102603-00</t>
  </si>
  <si>
    <t>102533-00</t>
  </si>
  <si>
    <t>102626-00</t>
  </si>
  <si>
    <t>104377-00</t>
  </si>
  <si>
    <t>200048-00</t>
  </si>
  <si>
    <t>102611-00</t>
  </si>
  <si>
    <t>100685-00</t>
  </si>
  <si>
    <t>102141-00</t>
  </si>
  <si>
    <t>102190-00</t>
  </si>
  <si>
    <t>100798-00</t>
  </si>
  <si>
    <t>102184-00</t>
  </si>
  <si>
    <t>102195-00</t>
  </si>
  <si>
    <t>102223-00</t>
  </si>
  <si>
    <t>102226-00</t>
  </si>
  <si>
    <t>102153-00</t>
  </si>
  <si>
    <t>102156-00</t>
  </si>
  <si>
    <t>102164-00</t>
  </si>
  <si>
    <t>102144-00</t>
  </si>
  <si>
    <t>102170-00</t>
  </si>
  <si>
    <t>104796-00</t>
  </si>
  <si>
    <t>102112-00</t>
  </si>
  <si>
    <t>102218-00</t>
  </si>
  <si>
    <t>102202-00</t>
  </si>
  <si>
    <t>100790-00</t>
  </si>
  <si>
    <t>100754-00</t>
  </si>
  <si>
    <t>103840-00</t>
  </si>
  <si>
    <t>101445-00</t>
  </si>
  <si>
    <t>101537-00</t>
  </si>
  <si>
    <t>101553-00</t>
  </si>
  <si>
    <t>101465-00</t>
  </si>
  <si>
    <t>101512-00</t>
  </si>
  <si>
    <t>101513-00</t>
  </si>
  <si>
    <t>101519-00</t>
  </si>
  <si>
    <t>101463-00</t>
  </si>
  <si>
    <t>101477-00</t>
  </si>
  <si>
    <t>101492-00</t>
  </si>
  <si>
    <t>101391-00</t>
  </si>
  <si>
    <t>103790-00</t>
  </si>
  <si>
    <t>101549-00</t>
  </si>
  <si>
    <t>103839-00</t>
  </si>
  <si>
    <t>103858-00</t>
  </si>
  <si>
    <t>101508-00</t>
  </si>
  <si>
    <t>101514-00</t>
  </si>
  <si>
    <t>101538-00</t>
  </si>
  <si>
    <t>101439-00</t>
  </si>
  <si>
    <t>101497-00</t>
  </si>
  <si>
    <t>103836-00</t>
  </si>
  <si>
    <t>101431-00</t>
  </si>
  <si>
    <t>103815-00</t>
  </si>
  <si>
    <t>101466-00</t>
  </si>
  <si>
    <t>101472-00</t>
  </si>
  <si>
    <t>101476-00</t>
  </si>
  <si>
    <t>103146-00</t>
  </si>
  <si>
    <t>103107-00</t>
  </si>
  <si>
    <t>103305-00</t>
  </si>
  <si>
    <t>103070-00</t>
  </si>
  <si>
    <t>103184-00</t>
  </si>
  <si>
    <t>103207-00</t>
  </si>
  <si>
    <t>103216-00</t>
  </si>
  <si>
    <t>103223-00</t>
  </si>
  <si>
    <t>103282-00</t>
  </si>
  <si>
    <t>103315-00</t>
  </si>
  <si>
    <t>103634-00</t>
  </si>
  <si>
    <t>103636-00</t>
  </si>
  <si>
    <t>103208-00</t>
  </si>
  <si>
    <t>103674-00</t>
  </si>
  <si>
    <t>103738-00</t>
  </si>
  <si>
    <t>103115-00</t>
  </si>
  <si>
    <t>103776-00</t>
  </si>
  <si>
    <t>103736-00</t>
  </si>
  <si>
    <t>103734-00</t>
  </si>
  <si>
    <t>103670-00</t>
  </si>
  <si>
    <t>103647-00</t>
  </si>
  <si>
    <t>103649-00</t>
  </si>
  <si>
    <t>103737-00</t>
  </si>
  <si>
    <t>103706-00</t>
  </si>
  <si>
    <t>103679-00</t>
  </si>
  <si>
    <t>200376-00</t>
  </si>
  <si>
    <t>103243-00</t>
  </si>
  <si>
    <t>103084-00</t>
  </si>
  <si>
    <t>103118-00</t>
  </si>
  <si>
    <t>103135-00</t>
  </si>
  <si>
    <t>103136-00</t>
  </si>
  <si>
    <t>103627-00</t>
  </si>
  <si>
    <t>100811-00</t>
  </si>
  <si>
    <t>103570-00</t>
  </si>
  <si>
    <t>101721-00</t>
  </si>
  <si>
    <t>101767-00</t>
  </si>
  <si>
    <t>103777-00</t>
  </si>
  <si>
    <t>103462-00</t>
  </si>
  <si>
    <t>101782-00</t>
  </si>
  <si>
    <t>103695-00</t>
  </si>
  <si>
    <t>100821-00</t>
  </si>
  <si>
    <t>101730-00</t>
  </si>
  <si>
    <t>101758-00</t>
  </si>
  <si>
    <t>100865-00</t>
  </si>
  <si>
    <t>101804-00</t>
  </si>
  <si>
    <t>101827-00</t>
  </si>
  <si>
    <t>100832-00</t>
  </si>
  <si>
    <t>100834-00</t>
  </si>
  <si>
    <t>101462-00</t>
  </si>
  <si>
    <t>101840-00</t>
  </si>
  <si>
    <t>103190-00</t>
  </si>
  <si>
    <t>103439-00</t>
  </si>
  <si>
    <t>101598-00</t>
  </si>
  <si>
    <t>103460-00</t>
  </si>
  <si>
    <t>103535-00</t>
  </si>
  <si>
    <t>101705-00</t>
  </si>
  <si>
    <t>101706-00</t>
  </si>
  <si>
    <t>103463-00</t>
  </si>
  <si>
    <t>103408-00</t>
  </si>
  <si>
    <t>101862-00</t>
  </si>
  <si>
    <t>103486-00</t>
  </si>
  <si>
    <t>103581-00</t>
  </si>
  <si>
    <t>101588-00</t>
  </si>
  <si>
    <t>101670-00</t>
  </si>
  <si>
    <t>103400-00</t>
  </si>
  <si>
    <t>101769-00</t>
  </si>
  <si>
    <t>101837-00</t>
  </si>
  <si>
    <t>102678-00</t>
  </si>
  <si>
    <t>102692-00</t>
  </si>
  <si>
    <t>103393-00</t>
  </si>
  <si>
    <t>103514-00</t>
  </si>
  <si>
    <t>103527-00</t>
  </si>
  <si>
    <t>103548-00</t>
  </si>
  <si>
    <t>101794-00</t>
  </si>
  <si>
    <t>103483-00</t>
  </si>
  <si>
    <t>103498-00</t>
  </si>
  <si>
    <t>103531-00</t>
  </si>
  <si>
    <t>103537-00</t>
  </si>
  <si>
    <t>103593-00</t>
  </si>
  <si>
    <t>200007-00</t>
  </si>
  <si>
    <t>102246-00</t>
  </si>
  <si>
    <t>200194-00</t>
  </si>
  <si>
    <t>100662-00</t>
  </si>
  <si>
    <t>100541-00</t>
  </si>
  <si>
    <t>100545-00</t>
  </si>
  <si>
    <t>101788-00</t>
  </si>
  <si>
    <t>100646-00</t>
  </si>
  <si>
    <t>101873-00</t>
  </si>
  <si>
    <t>104795-00</t>
  </si>
  <si>
    <t>101557-00</t>
  </si>
  <si>
    <t>101895-00</t>
  </si>
  <si>
    <t>101896-00</t>
  </si>
  <si>
    <t>200032-00</t>
  </si>
  <si>
    <t>100537-00</t>
  </si>
  <si>
    <t>101697-00</t>
  </si>
  <si>
    <t>101778-00</t>
  </si>
  <si>
    <t>101684-00</t>
  </si>
  <si>
    <t>101581-00</t>
  </si>
  <si>
    <t>205510-00</t>
  </si>
  <si>
    <t>101174-00</t>
  </si>
  <si>
    <t>103942-00</t>
  </si>
  <si>
    <t>103950-00</t>
  </si>
  <si>
    <t>101208-00</t>
  </si>
  <si>
    <t>103954-00</t>
  </si>
  <si>
    <t>103960-00</t>
  </si>
  <si>
    <t>103996-00</t>
  </si>
  <si>
    <t>102377-00</t>
  </si>
  <si>
    <t>101052-00</t>
  </si>
  <si>
    <t>101053-00</t>
  </si>
  <si>
    <t>103885-00</t>
  </si>
  <si>
    <t>101161-00</t>
  </si>
  <si>
    <t>102355-00</t>
  </si>
  <si>
    <t>103922-00</t>
  </si>
  <si>
    <t>102704-00</t>
  </si>
  <si>
    <t>103980-00</t>
  </si>
  <si>
    <t>102285-00</t>
  </si>
  <si>
    <t>102316-00</t>
  </si>
  <si>
    <t>103972-00</t>
  </si>
  <si>
    <t>103997-00</t>
  </si>
  <si>
    <t>103893-00</t>
  </si>
  <si>
    <t>103894-00</t>
  </si>
  <si>
    <t>103921-00</t>
  </si>
  <si>
    <t>102769-00</t>
  </si>
  <si>
    <t>101034-00</t>
  </si>
  <si>
    <t>100993-00</t>
  </si>
  <si>
    <t>101015-00</t>
  </si>
  <si>
    <t>101017-00</t>
  </si>
  <si>
    <t>101072-00</t>
  </si>
  <si>
    <t>101157-00</t>
  </si>
  <si>
    <t>101170-00</t>
  </si>
  <si>
    <t>101171-00</t>
  </si>
  <si>
    <t>101186-00</t>
  </si>
  <si>
    <t>101234-00</t>
  </si>
  <si>
    <t>101255-00</t>
  </si>
  <si>
    <t>101100-00</t>
  </si>
  <si>
    <t>101197-00</t>
  </si>
  <si>
    <t>101080-00</t>
  </si>
  <si>
    <t>101995-00</t>
  </si>
  <si>
    <t>102058-00</t>
  </si>
  <si>
    <t>101187-00</t>
  </si>
  <si>
    <t>101011-00</t>
  </si>
  <si>
    <t>101131-00</t>
  </si>
  <si>
    <t>200304-00</t>
  </si>
  <si>
    <t>101953-00</t>
  </si>
  <si>
    <t>102956-00</t>
  </si>
  <si>
    <t>101956-00</t>
  </si>
  <si>
    <t>101965-00</t>
  </si>
  <si>
    <t>102022-00</t>
  </si>
  <si>
    <t>102065-00</t>
  </si>
  <si>
    <t>102067-00</t>
  </si>
  <si>
    <t>102009-00</t>
  </si>
  <si>
    <t>101900-00</t>
  </si>
  <si>
    <t>101902-00</t>
  </si>
  <si>
    <t>102490-00</t>
  </si>
  <si>
    <t>101425-00</t>
  </si>
  <si>
    <t>101282-00</t>
  </si>
  <si>
    <t>101318-00</t>
  </si>
  <si>
    <t>101317-00</t>
  </si>
  <si>
    <t>101393-00</t>
  </si>
  <si>
    <t>101422-00</t>
  </si>
  <si>
    <t>104354-00</t>
  </si>
  <si>
    <t>101291-00</t>
  </si>
  <si>
    <t>101319-00</t>
  </si>
  <si>
    <t>101380-00</t>
  </si>
  <si>
    <t>101389-00</t>
  </si>
  <si>
    <t>101354-00</t>
  </si>
  <si>
    <t>101314-00</t>
  </si>
  <si>
    <t>101276-00</t>
  </si>
  <si>
    <t>101278-00</t>
  </si>
  <si>
    <t>101336-00</t>
  </si>
  <si>
    <t>101351-00</t>
  </si>
  <si>
    <t>101360-00</t>
  </si>
  <si>
    <t>101379-00</t>
  </si>
  <si>
    <t>101384-00</t>
  </si>
  <si>
    <t>101387-00</t>
  </si>
  <si>
    <t>101415-00</t>
  </si>
  <si>
    <t>101912-00</t>
  </si>
  <si>
    <t>101972-00</t>
  </si>
  <si>
    <t>101990-00</t>
  </si>
  <si>
    <t>102025-00</t>
  </si>
  <si>
    <t>102030-00</t>
  </si>
  <si>
    <t>101300-00</t>
  </si>
  <si>
    <t>101305-00</t>
  </si>
  <si>
    <t>200277-00</t>
  </si>
  <si>
    <t>102346-00</t>
  </si>
  <si>
    <t>102408-00</t>
  </si>
  <si>
    <t>200081-00</t>
  </si>
  <si>
    <t>100729-00</t>
  </si>
  <si>
    <t>100744-00</t>
  </si>
  <si>
    <t>102254-00</t>
  </si>
  <si>
    <t>103227-00</t>
  </si>
  <si>
    <t>103064-00</t>
  </si>
  <si>
    <t>102877-00</t>
  </si>
  <si>
    <t>102962-00</t>
  </si>
  <si>
    <t>102902-00</t>
  </si>
  <si>
    <t>102944-00</t>
  </si>
  <si>
    <t>102405-00</t>
  </si>
  <si>
    <t>200095-00</t>
  </si>
  <si>
    <t>101027-00</t>
  </si>
  <si>
    <t>103503-00</t>
  </si>
  <si>
    <t>103586-00</t>
  </si>
  <si>
    <t>103602-00</t>
  </si>
  <si>
    <t>101997-00</t>
  </si>
  <si>
    <t>101777-00</t>
  </si>
  <si>
    <t>101628-00</t>
  </si>
  <si>
    <t>101587-00</t>
  </si>
  <si>
    <t>104412-00</t>
  </si>
  <si>
    <t>102552-00</t>
  </si>
  <si>
    <t>101263-00</t>
  </si>
  <si>
    <t>101145-00</t>
  </si>
  <si>
    <t>200503-00</t>
  </si>
  <si>
    <t>103739-00</t>
  </si>
  <si>
    <t>103672-00</t>
  </si>
  <si>
    <t>100873-00</t>
  </si>
  <si>
    <t>101274-00</t>
  </si>
  <si>
    <t>101853-00</t>
  </si>
  <si>
    <t>101964-00</t>
  </si>
  <si>
    <t>102039-00</t>
  </si>
  <si>
    <t>101930-00</t>
  </si>
  <si>
    <t>101984-00</t>
  </si>
  <si>
    <t>101961-00</t>
  </si>
  <si>
    <t>101921-00</t>
  </si>
  <si>
    <t>101998-00</t>
  </si>
  <si>
    <t>101939-00</t>
  </si>
  <si>
    <t>102033-00</t>
  </si>
  <si>
    <t>102083-00</t>
  </si>
  <si>
    <t>102023-00</t>
  </si>
  <si>
    <t>101647-00</t>
  </si>
  <si>
    <t>101789-00</t>
  </si>
  <si>
    <t>101791-00</t>
  </si>
  <si>
    <t>102154-00</t>
  </si>
  <si>
    <t>102124-00</t>
  </si>
  <si>
    <t>102210-00</t>
  </si>
  <si>
    <t>102197-00</t>
  </si>
  <si>
    <t>102181-00</t>
  </si>
  <si>
    <t>100769-00</t>
  </si>
  <si>
    <t>101806-00</t>
  </si>
  <si>
    <t>101675-00</t>
  </si>
  <si>
    <t>101639-00</t>
  </si>
  <si>
    <t>101762-00</t>
  </si>
  <si>
    <t>101707-00</t>
  </si>
  <si>
    <t>100721-00</t>
  </si>
  <si>
    <t>100749-00</t>
  </si>
  <si>
    <t>100894-00</t>
  </si>
  <si>
    <t>100677-00</t>
  </si>
  <si>
    <t>100686-00</t>
  </si>
  <si>
    <t>100708-00</t>
  </si>
  <si>
    <t>100751-00</t>
  </si>
  <si>
    <t>103930-00</t>
  </si>
  <si>
    <t>102140-00</t>
  </si>
  <si>
    <t>102128-00</t>
  </si>
  <si>
    <t>102109-00</t>
  </si>
  <si>
    <t>102108-00</t>
  </si>
  <si>
    <t>101363-00</t>
  </si>
  <si>
    <t>103970-00</t>
  </si>
  <si>
    <t>102382-00</t>
  </si>
  <si>
    <t>102340-00</t>
  </si>
  <si>
    <t>102383-00</t>
  </si>
  <si>
    <t>102259-00</t>
  </si>
  <si>
    <t>102258-00</t>
  </si>
  <si>
    <t>102378-00</t>
  </si>
  <si>
    <t>102291-00</t>
  </si>
  <si>
    <t>102323-00</t>
  </si>
  <si>
    <t>102402-00</t>
  </si>
  <si>
    <t>102345-00</t>
  </si>
  <si>
    <t>102899-00</t>
  </si>
  <si>
    <t>102931-00</t>
  </si>
  <si>
    <t>103008-00</t>
  </si>
  <si>
    <t>103004-00</t>
  </si>
  <si>
    <t>102830-00</t>
  </si>
  <si>
    <t>102836-00</t>
  </si>
  <si>
    <t>103923-00</t>
  </si>
  <si>
    <t>103875-00</t>
  </si>
  <si>
    <t>102794-00</t>
  </si>
  <si>
    <t>102563-00</t>
  </si>
  <si>
    <t>102558-00</t>
  </si>
  <si>
    <t>102578-00</t>
  </si>
  <si>
    <t>102506-00</t>
  </si>
  <si>
    <t>104376-00</t>
  </si>
  <si>
    <t>102574-00</t>
  </si>
  <si>
    <t>102709-00</t>
  </si>
  <si>
    <t>102664-00</t>
  </si>
  <si>
    <t>102729-00</t>
  </si>
  <si>
    <t>102741-00</t>
  </si>
  <si>
    <t>101502-00</t>
  </si>
  <si>
    <t>101474-00</t>
  </si>
  <si>
    <t>104001-00</t>
  </si>
  <si>
    <t>101543-00</t>
  </si>
  <si>
    <t>101417-00</t>
  </si>
  <si>
    <t>101455-00</t>
  </si>
  <si>
    <t>101552-00</t>
  </si>
  <si>
    <t>101443-00</t>
  </si>
  <si>
    <t>101550-00</t>
  </si>
  <si>
    <t>101446-00</t>
  </si>
  <si>
    <t>100984-00</t>
  </si>
  <si>
    <t>101070-00</t>
  </si>
  <si>
    <t>101198-00</t>
  </si>
  <si>
    <t>100917-00</t>
  </si>
  <si>
    <t>101246-00</t>
  </si>
  <si>
    <t>101062-00</t>
  </si>
  <si>
    <t>101057-00</t>
  </si>
  <si>
    <t>101191-00</t>
  </si>
  <si>
    <t>101075-00</t>
  </si>
  <si>
    <t>101024-00</t>
  </si>
  <si>
    <t>101036-00</t>
  </si>
  <si>
    <t>100988-00</t>
  </si>
  <si>
    <t>100987-00</t>
  </si>
  <si>
    <t>101199-00</t>
  </si>
  <si>
    <t>101124-00</t>
  </si>
  <si>
    <t>101188-00</t>
  </si>
  <si>
    <t>101003-00</t>
  </si>
  <si>
    <t>100563-00</t>
  </si>
  <si>
    <t>200198-00</t>
  </si>
  <si>
    <t>103229-00</t>
  </si>
  <si>
    <t>103234-00</t>
  </si>
  <si>
    <t>102476-00</t>
  </si>
  <si>
    <t>103120-00</t>
  </si>
  <si>
    <t>103271-00</t>
  </si>
  <si>
    <t>103153-00</t>
  </si>
  <si>
    <t>102027-00</t>
  </si>
  <si>
    <t>103389-00</t>
  </si>
  <si>
    <t>103416-00</t>
  </si>
  <si>
    <t>103430-00</t>
  </si>
  <si>
    <t>103407-00</t>
  </si>
  <si>
    <t>103599-00</t>
  </si>
  <si>
    <t>103465-00</t>
  </si>
  <si>
    <t>103490-00</t>
  </si>
  <si>
    <t>103550-00</t>
  </si>
  <si>
    <t>103410-00</t>
  </si>
  <si>
    <t>103573-00</t>
  </si>
  <si>
    <t>103594-00</t>
  </si>
  <si>
    <t>103391-00</t>
  </si>
  <si>
    <t>103611-00</t>
  </si>
  <si>
    <t>103513-00</t>
  </si>
  <si>
    <t>103453-00</t>
  </si>
  <si>
    <t>103501-00</t>
  </si>
  <si>
    <t>103502-00</t>
  </si>
  <si>
    <t>103536-00</t>
  </si>
  <si>
    <t>103591-00</t>
  </si>
  <si>
    <t>103424-00</t>
  </si>
  <si>
    <t>103496-00</t>
  </si>
  <si>
    <t>103925-00</t>
  </si>
  <si>
    <t>103974-00</t>
  </si>
  <si>
    <t>102748-00</t>
  </si>
  <si>
    <t>102774-00</t>
  </si>
  <si>
    <t>100713-00</t>
  </si>
  <si>
    <t>101281-00</t>
  </si>
  <si>
    <t>101312-00</t>
  </si>
  <si>
    <t>100879-00</t>
  </si>
  <si>
    <t>102815-00</t>
  </si>
  <si>
    <t>102831-00</t>
  </si>
  <si>
    <t>103847-00</t>
  </si>
  <si>
    <t>101434-00</t>
  </si>
  <si>
    <t>101580-00</t>
  </si>
  <si>
    <t>101856-00</t>
  </si>
  <si>
    <t>102455-00</t>
  </si>
  <si>
    <t>101685-00</t>
  </si>
  <si>
    <t>101700-00</t>
  </si>
  <si>
    <t>101720-00</t>
  </si>
  <si>
    <t>102543-00</t>
  </si>
  <si>
    <t>101803-00</t>
  </si>
  <si>
    <t>101868-00</t>
  </si>
  <si>
    <t>102634-00</t>
  </si>
  <si>
    <t>103983-00</t>
  </si>
  <si>
    <t>104834-00</t>
  </si>
  <si>
    <t>102528-00</t>
  </si>
  <si>
    <t>102642-00</t>
  </si>
  <si>
    <t>101597-00</t>
  </si>
  <si>
    <t>101651-00</t>
  </si>
  <si>
    <t>102662-00</t>
  </si>
  <si>
    <t>101614-00</t>
  </si>
  <si>
    <t>102670-00</t>
  </si>
  <si>
    <t>102684-00</t>
  </si>
  <si>
    <t>102689-00</t>
  </si>
  <si>
    <t>101002-00</t>
  </si>
  <si>
    <t>101701-00</t>
  </si>
  <si>
    <t>102717-00</t>
  </si>
  <si>
    <t>102713-00</t>
  </si>
  <si>
    <t>101704-00</t>
  </si>
  <si>
    <t>102690-00</t>
  </si>
  <si>
    <t>102703-00</t>
  </si>
  <si>
    <t>102673-00</t>
  </si>
  <si>
    <t>102723-00</t>
  </si>
  <si>
    <t>101810-00</t>
  </si>
  <si>
    <t>101891-00</t>
  </si>
  <si>
    <t>101632-00</t>
  </si>
  <si>
    <t>102926-00</t>
  </si>
  <si>
    <t>101110-00</t>
  </si>
  <si>
    <t>101111-00</t>
  </si>
  <si>
    <t>103491-00</t>
  </si>
  <si>
    <t>101213-00</t>
  </si>
  <si>
    <t>103494-00</t>
  </si>
  <si>
    <t>103604-00</t>
  </si>
  <si>
    <t>101884-00</t>
  </si>
  <si>
    <t>104554-00</t>
  </si>
  <si>
    <t>102055-00</t>
  </si>
  <si>
    <t>103247-00</t>
  </si>
  <si>
    <t>105020-00</t>
  </si>
  <si>
    <t>103358-00</t>
  </si>
  <si>
    <t>103232-00</t>
  </si>
  <si>
    <t>103218-00</t>
  </si>
  <si>
    <t>103295-00</t>
  </si>
  <si>
    <t>102239-00</t>
  </si>
  <si>
    <t>102251-00</t>
  </si>
  <si>
    <t>102525-00</t>
  </si>
  <si>
    <t>101882-00</t>
  </si>
  <si>
    <t>101871-00</t>
  </si>
  <si>
    <t>101558-00</t>
  </si>
  <si>
    <t>101808-00</t>
  </si>
  <si>
    <t>101811-00</t>
  </si>
  <si>
    <t>102020-00</t>
  </si>
  <si>
    <t>200226-00</t>
  </si>
  <si>
    <t>101546-00</t>
  </si>
  <si>
    <t>103905-00</t>
  </si>
  <si>
    <t>103971-00</t>
  </si>
  <si>
    <t>103521-00</t>
  </si>
  <si>
    <t>102206-00</t>
  </si>
  <si>
    <t>103257-00</t>
  </si>
  <si>
    <t>200502-00</t>
  </si>
  <si>
    <t>103709-00</t>
  </si>
  <si>
    <t>103735-00</t>
  </si>
  <si>
    <t>103675-00</t>
  </si>
  <si>
    <t>103685-00</t>
  </si>
  <si>
    <t>103657-00</t>
  </si>
  <si>
    <t>102875-00</t>
  </si>
  <si>
    <t>200177-00</t>
  </si>
  <si>
    <t>104359-00</t>
  </si>
  <si>
    <t>102667-00</t>
  </si>
  <si>
    <t>103765-00</t>
  </si>
  <si>
    <t>100955-00</t>
  </si>
  <si>
    <t>101093-00</t>
  </si>
  <si>
    <t>101001-00</t>
  </si>
  <si>
    <t>101099-00</t>
  </si>
  <si>
    <t>103036-00</t>
  </si>
  <si>
    <t>103140-00</t>
  </si>
  <si>
    <t>103835-00</t>
  </si>
  <si>
    <t>103801-00</t>
  </si>
  <si>
    <t>103834-00</t>
  </si>
  <si>
    <t>103807-00</t>
  </si>
  <si>
    <t>103798-00</t>
  </si>
  <si>
    <t>103787-00</t>
  </si>
  <si>
    <t>103033-00</t>
  </si>
  <si>
    <t>103126-00</t>
  </si>
  <si>
    <t>103137-00</t>
  </si>
  <si>
    <t>103180-00</t>
  </si>
  <si>
    <t>103263-00</t>
  </si>
  <si>
    <t>102057-00</t>
  </si>
  <si>
    <t>102002-00</t>
  </si>
  <si>
    <t>101993-00</t>
  </si>
  <si>
    <t>102037-00</t>
  </si>
  <si>
    <t>101983-00</t>
  </si>
  <si>
    <t>103725-00</t>
  </si>
  <si>
    <t>103934-00</t>
  </si>
  <si>
    <t>103751-00</t>
  </si>
  <si>
    <t>104000-00</t>
  </si>
  <si>
    <t>101610-00</t>
  </si>
  <si>
    <t>200421-00</t>
  </si>
  <si>
    <t>104460-00</t>
  </si>
  <si>
    <t>103292-00</t>
  </si>
  <si>
    <t>102336-00</t>
  </si>
  <si>
    <t>100641-00</t>
  </si>
  <si>
    <t>101440-00</t>
  </si>
  <si>
    <t>100817-00</t>
  </si>
  <si>
    <t>101950-00</t>
  </si>
  <si>
    <t>102494-00</t>
  </si>
  <si>
    <t>102370-00</t>
  </si>
  <si>
    <t>103291-00</t>
  </si>
  <si>
    <t>103917-00</t>
  </si>
  <si>
    <t>103926-00</t>
  </si>
  <si>
    <t>102590-00</t>
  </si>
  <si>
    <t>103935-00</t>
  </si>
  <si>
    <t>102613-00</t>
  </si>
  <si>
    <t>103999-00</t>
  </si>
  <si>
    <t>102570-00</t>
  </si>
  <si>
    <t>100612-00</t>
  </si>
  <si>
    <t>103918-00</t>
  </si>
  <si>
    <t>100589-00</t>
  </si>
  <si>
    <t>103908-00</t>
  </si>
  <si>
    <t>103977-00</t>
  </si>
  <si>
    <t>103989-00</t>
  </si>
  <si>
    <t>103881-00</t>
  </si>
  <si>
    <t>102351-00</t>
  </si>
  <si>
    <t>103882-00</t>
  </si>
  <si>
    <t>103903-00</t>
  </si>
  <si>
    <t>103937-00</t>
  </si>
  <si>
    <t>103320-00</t>
  </si>
  <si>
    <t>103360-00</t>
  </si>
  <si>
    <t>103065-00</t>
  </si>
  <si>
    <t>101460-00</t>
  </si>
  <si>
    <t>103139-00</t>
  </si>
  <si>
    <t>103186-00</t>
  </si>
  <si>
    <t>103205-00</t>
  </si>
  <si>
    <t>103330-00</t>
  </si>
  <si>
    <t>103077-00</t>
  </si>
  <si>
    <t>103098-00</t>
  </si>
  <si>
    <t>103063-00</t>
  </si>
  <si>
    <t>103074-00</t>
  </si>
  <si>
    <t>103209-00</t>
  </si>
  <si>
    <t>103344-00</t>
  </si>
  <si>
    <t>200148-00</t>
  </si>
  <si>
    <t>103963-00</t>
  </si>
  <si>
    <t>103957-00</t>
  </si>
  <si>
    <t>104003-00</t>
  </si>
  <si>
    <t>104004-00</t>
  </si>
  <si>
    <t>102439-00</t>
  </si>
  <si>
    <t>102441-00</t>
  </si>
  <si>
    <t>102460-00</t>
  </si>
  <si>
    <t>102437-00</t>
  </si>
  <si>
    <t>102428-00</t>
  </si>
  <si>
    <t>102468-00</t>
  </si>
  <si>
    <t>102042-00</t>
  </si>
  <si>
    <t>103645-00</t>
  </si>
  <si>
    <t>102048-00</t>
  </si>
  <si>
    <t>103781-00</t>
  </si>
  <si>
    <t>102070-00</t>
  </si>
  <si>
    <t>103752-00</t>
  </si>
  <si>
    <t>101947-00</t>
  </si>
  <si>
    <t>101905-00</t>
  </si>
  <si>
    <t>200347-00</t>
  </si>
  <si>
    <t>102041-00</t>
  </si>
  <si>
    <t>102390-00</t>
  </si>
  <si>
    <t>102326-00</t>
  </si>
  <si>
    <t>102245-00</t>
  </si>
  <si>
    <t>102243-00</t>
  </si>
  <si>
    <t>102325-00</t>
  </si>
  <si>
    <t>101554-00</t>
  </si>
  <si>
    <t>101501-00</t>
  </si>
  <si>
    <t>101506-00</t>
  </si>
  <si>
    <t>102019-00</t>
  </si>
  <si>
    <t>102016-00</t>
  </si>
  <si>
    <t>101903-00</t>
  </si>
  <si>
    <t>200333-00</t>
  </si>
  <si>
    <t>200327-00</t>
  </si>
  <si>
    <t>101938-00</t>
  </si>
  <si>
    <t>102151-00</t>
  </si>
  <si>
    <t>102188-00</t>
  </si>
  <si>
    <t>102178-00</t>
  </si>
  <si>
    <t>102227-00</t>
  </si>
  <si>
    <t>102143-00</t>
  </si>
  <si>
    <t>102224-00</t>
  </si>
  <si>
    <t>102193-00</t>
  </si>
  <si>
    <t>102719-00</t>
  </si>
  <si>
    <t>102693-00</t>
  </si>
  <si>
    <t>102685-00</t>
  </si>
  <si>
    <t>100948-00</t>
  </si>
  <si>
    <t>102776-00</t>
  </si>
  <si>
    <t>102767-00</t>
  </si>
  <si>
    <t>100726-00</t>
  </si>
  <si>
    <t>101183-00</t>
  </si>
  <si>
    <t>101196-00</t>
  </si>
  <si>
    <t>100997-00</t>
  </si>
  <si>
    <t>101079-00</t>
  </si>
  <si>
    <t>101074-00</t>
  </si>
  <si>
    <t>100970-00</t>
  </si>
  <si>
    <t>100937-00</t>
  </si>
  <si>
    <t>100727-00</t>
  </si>
  <si>
    <t>100753-00</t>
  </si>
  <si>
    <t>101214-00</t>
  </si>
  <si>
    <t>101165-00</t>
  </si>
  <si>
    <t>101185-00</t>
  </si>
  <si>
    <t>100998-00</t>
  </si>
  <si>
    <t>102925-00</t>
  </si>
  <si>
    <t>102927-00</t>
  </si>
  <si>
    <t>102936-00</t>
  </si>
  <si>
    <t>200233-00</t>
  </si>
  <si>
    <t>103432-00</t>
  </si>
  <si>
    <t>103565-00</t>
  </si>
  <si>
    <t>103567-00</t>
  </si>
  <si>
    <t>103487-00</t>
  </si>
  <si>
    <t>103578-00</t>
  </si>
  <si>
    <t>103379-00</t>
  </si>
  <si>
    <t>101153-00</t>
  </si>
  <si>
    <t>103401-00</t>
  </si>
  <si>
    <t>103609-00</t>
  </si>
  <si>
    <t>103409-00</t>
  </si>
  <si>
    <t>103541-00</t>
  </si>
  <si>
    <t>103461-00</t>
  </si>
  <si>
    <t>103397-00</t>
  </si>
  <si>
    <t>103402-00</t>
  </si>
  <si>
    <t>103590-00</t>
  </si>
  <si>
    <t>103600-00</t>
  </si>
  <si>
    <t>101104-00</t>
  </si>
  <si>
    <t>100974-00</t>
  </si>
  <si>
    <t>101696-00</t>
  </si>
  <si>
    <t>101753-00</t>
  </si>
  <si>
    <t>200265-00</t>
  </si>
  <si>
    <t>101831-00</t>
  </si>
  <si>
    <t>101832-00</t>
  </si>
  <si>
    <t>100756-00</t>
  </si>
  <si>
    <t>102169-00</t>
  </si>
  <si>
    <t>101676-00</t>
  </si>
  <si>
    <t>101732-00</t>
  </si>
  <si>
    <t>101694-00</t>
  </si>
  <si>
    <t>101848-00</t>
  </si>
  <si>
    <t>103549-00</t>
  </si>
  <si>
    <t>103539-00</t>
  </si>
  <si>
    <t>103568-00</t>
  </si>
  <si>
    <t>103387-00</t>
  </si>
  <si>
    <t>103601-00</t>
  </si>
  <si>
    <t>103476-00</t>
  </si>
  <si>
    <t>103477-00</t>
  </si>
  <si>
    <t>103481-00</t>
  </si>
  <si>
    <t>102980-00</t>
  </si>
  <si>
    <t>102909-00</t>
  </si>
  <si>
    <t>100730-00</t>
  </si>
  <si>
    <t>102447-00</t>
  </si>
  <si>
    <t>200307-00</t>
  </si>
  <si>
    <t>200349-00</t>
  </si>
  <si>
    <t>101039-00</t>
  </si>
  <si>
    <t>101151-00</t>
  </si>
  <si>
    <t>101224-00</t>
  </si>
  <si>
    <t>102824-00</t>
  </si>
  <si>
    <t>103667-00</t>
  </si>
  <si>
    <t>101668-00</t>
  </si>
  <si>
    <t>103631-00</t>
  </si>
  <si>
    <t>103633-00</t>
  </si>
  <si>
    <t>103648-00</t>
  </si>
  <si>
    <t>103686-00</t>
  </si>
  <si>
    <t>103576-00</t>
  </si>
  <si>
    <t>102512-00</t>
  </si>
  <si>
    <t>101427-00</t>
  </si>
  <si>
    <t>102509-00</t>
  </si>
  <si>
    <t>103152-00</t>
  </si>
  <si>
    <t>103111-00</t>
  </si>
  <si>
    <t>103214-00</t>
  </si>
  <si>
    <t>102436-00</t>
  </si>
  <si>
    <t>104006-00</t>
  </si>
  <si>
    <t>101779-00</t>
  </si>
  <si>
    <t>105028-00</t>
  </si>
  <si>
    <t>103773-00</t>
  </si>
  <si>
    <t>103758-00</t>
  </si>
  <si>
    <t>200044-00</t>
  </si>
  <si>
    <t>103665-00</t>
  </si>
  <si>
    <t>103693-00</t>
  </si>
  <si>
    <t>103690-00</t>
  </si>
  <si>
    <t>103692-00</t>
  </si>
  <si>
    <t>103759-00</t>
  </si>
  <si>
    <t>103629-00</t>
  </si>
  <si>
    <t>103654-00</t>
  </si>
  <si>
    <t>103677-00</t>
  </si>
  <si>
    <t>103678-00</t>
  </si>
  <si>
    <t>103715-00</t>
  </si>
  <si>
    <t>103717-00</t>
  </si>
  <si>
    <t>102566-00</t>
  </si>
  <si>
    <t>102580-00</t>
  </si>
  <si>
    <t>102610-00</t>
  </si>
  <si>
    <t>102594-00</t>
  </si>
  <si>
    <t>102612-00</t>
  </si>
  <si>
    <t>102646-00</t>
  </si>
  <si>
    <t>102416-00</t>
  </si>
  <si>
    <t>102477-00</t>
  </si>
  <si>
    <t>102478-00</t>
  </si>
  <si>
    <t>102466-00</t>
  </si>
  <si>
    <t>102463-00</t>
  </si>
  <si>
    <t>102445-00</t>
  </si>
  <si>
    <t>102429-00</t>
  </si>
  <si>
    <t>102417-00</t>
  </si>
  <si>
    <t>200034-00</t>
  </si>
  <si>
    <t>103237-00</t>
  </si>
  <si>
    <t>103276-00</t>
  </si>
  <si>
    <t>103316-00</t>
  </si>
  <si>
    <t>103199-00</t>
  </si>
  <si>
    <t>103160-00</t>
  </si>
  <si>
    <t>103072-00</t>
  </si>
  <si>
    <t>103314-00</t>
  </si>
  <si>
    <t>103366-00</t>
  </si>
  <si>
    <t>103162-00</t>
  </si>
  <si>
    <t>103073-00</t>
  </si>
  <si>
    <t>103138-00</t>
  </si>
  <si>
    <t>103304-00</t>
  </si>
  <si>
    <t>103117-00</t>
  </si>
  <si>
    <t>103308-00</t>
  </si>
  <si>
    <t>103359-00</t>
  </si>
  <si>
    <t>103336-00</t>
  </si>
  <si>
    <t>205313-00</t>
  </si>
  <si>
    <t>101098-00</t>
  </si>
  <si>
    <t>101109-00</t>
  </si>
  <si>
    <t>101055-00</t>
  </si>
  <si>
    <t>101148-00</t>
  </si>
  <si>
    <t>101132-00</t>
  </si>
  <si>
    <t>101239-00</t>
  </si>
  <si>
    <t>101223-00</t>
  </si>
  <si>
    <t>101201-00</t>
  </si>
  <si>
    <t>100938-00</t>
  </si>
  <si>
    <t>101016-00</t>
  </si>
  <si>
    <t>101029-00</t>
  </si>
  <si>
    <t>101235-00</t>
  </si>
  <si>
    <t>100942-00</t>
  </si>
  <si>
    <t>100949-00</t>
  </si>
  <si>
    <t>100973-00</t>
  </si>
  <si>
    <t>101033-00</t>
  </si>
  <si>
    <t>101041-00</t>
  </si>
  <si>
    <t>101050-00</t>
  </si>
  <si>
    <t>101163-00</t>
  </si>
  <si>
    <t>102737-00</t>
  </si>
  <si>
    <t>102349-00</t>
  </si>
  <si>
    <t>102699-00</t>
  </si>
  <si>
    <t>102710-00</t>
  </si>
  <si>
    <t>102714-00</t>
  </si>
  <si>
    <t>101589-00</t>
  </si>
  <si>
    <t>101729-00</t>
  </si>
  <si>
    <t>101662-00</t>
  </si>
  <si>
    <t>101667-00</t>
  </si>
  <si>
    <t>101802-00</t>
  </si>
  <si>
    <t>101836-00</t>
  </si>
  <si>
    <t>101851-00</t>
  </si>
  <si>
    <t>101805-00</t>
  </si>
  <si>
    <t>101569-00</t>
  </si>
  <si>
    <t>101765-00</t>
  </si>
  <si>
    <t>101857-00</t>
  </si>
  <si>
    <t>101745-00</t>
  </si>
  <si>
    <t>101703-00</t>
  </si>
  <si>
    <t>104839-00</t>
  </si>
  <si>
    <t>101843-00</t>
  </si>
  <si>
    <t>101876-00</t>
  </si>
  <si>
    <t>101596-00</t>
  </si>
  <si>
    <t>101625-00</t>
  </si>
  <si>
    <t>101833-00</t>
  </si>
  <si>
    <t>101835-00</t>
  </si>
  <si>
    <t>101567-00</t>
  </si>
  <si>
    <t>101584-00</t>
  </si>
  <si>
    <t>101829-00</t>
  </si>
  <si>
    <t>101688-00</t>
  </si>
  <si>
    <t>101783-00</t>
  </si>
  <si>
    <t>101560-00</t>
  </si>
  <si>
    <t>102032-00</t>
  </si>
  <si>
    <t>102092-00</t>
  </si>
  <si>
    <t>200309-00</t>
  </si>
  <si>
    <t>101949-00</t>
  </si>
  <si>
    <t>103767-00</t>
  </si>
  <si>
    <t>102104-00</t>
  </si>
  <si>
    <t>102129-00</t>
  </si>
  <si>
    <t>102159-00</t>
  </si>
  <si>
    <t>102165-00</t>
  </si>
  <si>
    <t>102790-00</t>
  </si>
  <si>
    <t>102791-00</t>
  </si>
  <si>
    <t>102812-00</t>
  </si>
  <si>
    <t>103447-00</t>
  </si>
  <si>
    <t>103560-00</t>
  </si>
  <si>
    <t>103420-00</t>
  </si>
  <si>
    <t>103563-00</t>
  </si>
  <si>
    <t>103464-00</t>
  </si>
  <si>
    <t>103575-00</t>
  </si>
  <si>
    <t>103508-00</t>
  </si>
  <si>
    <t>101447-00</t>
  </si>
  <si>
    <t>100844-00</t>
  </si>
  <si>
    <t>200499-00</t>
  </si>
  <si>
    <t>100804-00</t>
  </si>
  <si>
    <t>100887-00</t>
  </si>
  <si>
    <t>103902-00</t>
  </si>
  <si>
    <t>100856-00</t>
  </si>
  <si>
    <t>100900-00</t>
  </si>
  <si>
    <t>100907-00</t>
  </si>
  <si>
    <t>100839-00</t>
  </si>
  <si>
    <t>100809-00</t>
  </si>
  <si>
    <t>100878-00</t>
  </si>
  <si>
    <t>100871-00</t>
  </si>
  <si>
    <t>100890-00</t>
  </si>
  <si>
    <t>200401-00</t>
  </si>
  <si>
    <t>103113-00</t>
  </si>
  <si>
    <t>101988-00</t>
  </si>
  <si>
    <t>200350-00</t>
  </si>
  <si>
    <t>101922-00</t>
  </si>
  <si>
    <t>101986-00</t>
  </si>
  <si>
    <t>102085-00</t>
  </si>
  <si>
    <t>103203-00</t>
  </si>
  <si>
    <t>102321-00</t>
  </si>
  <si>
    <t>103194-00</t>
  </si>
  <si>
    <t>102292-00</t>
  </si>
  <si>
    <t>102694-00</t>
  </si>
  <si>
    <t>102744-00</t>
  </si>
  <si>
    <t>102328-00</t>
  </si>
  <si>
    <t>102358-00</t>
  </si>
  <si>
    <t>102244-00</t>
  </si>
  <si>
    <t>102397-00</t>
  </si>
  <si>
    <t>103322-00</t>
  </si>
  <si>
    <t>103915-00</t>
  </si>
  <si>
    <t>103939-00</t>
  </si>
  <si>
    <t>103951-00</t>
  </si>
  <si>
    <t>103982-00</t>
  </si>
  <si>
    <t>103914-00</t>
  </si>
  <si>
    <t>103899-00</t>
  </si>
  <si>
    <t>103929-00</t>
  </si>
  <si>
    <t>103945-00</t>
  </si>
  <si>
    <t>103952-00</t>
  </si>
  <si>
    <t>103910-00</t>
  </si>
  <si>
    <t>102072-00</t>
  </si>
  <si>
    <t>103911-00</t>
  </si>
  <si>
    <t>103984-00</t>
  </si>
  <si>
    <t>103993-00</t>
  </si>
  <si>
    <t>103543-00</t>
  </si>
  <si>
    <t>102904-00</t>
  </si>
  <si>
    <t>102851-00</t>
  </si>
  <si>
    <t>101616-00</t>
  </si>
  <si>
    <t>103249-00</t>
  </si>
  <si>
    <t>100697-00</t>
  </si>
  <si>
    <t>103198-00</t>
  </si>
  <si>
    <t>102893-00</t>
  </si>
  <si>
    <t>102895-00</t>
  </si>
  <si>
    <t>102903-00</t>
  </si>
  <si>
    <t>102907-00</t>
  </si>
  <si>
    <t>102917-00</t>
  </si>
  <si>
    <t>103020-00</t>
  </si>
  <si>
    <t>102871-00</t>
  </si>
  <si>
    <t>103310-00</t>
  </si>
  <si>
    <t>103302-00</t>
  </si>
  <si>
    <t>100615-00</t>
  </si>
  <si>
    <t>103522-00</t>
  </si>
  <si>
    <t>100737-00</t>
  </si>
  <si>
    <t>100791-00</t>
  </si>
  <si>
    <t>100736-00</t>
  </si>
  <si>
    <t>101061-00</t>
  </si>
  <si>
    <t>101332-00</t>
  </si>
  <si>
    <t>101392-00</t>
  </si>
  <si>
    <t>104355-00</t>
  </si>
  <si>
    <t>100944-00</t>
  </si>
  <si>
    <t>103716-00</t>
  </si>
  <si>
    <t>103652-00</t>
  </si>
  <si>
    <t>103681-00</t>
  </si>
  <si>
    <t>102586-00</t>
  </si>
  <si>
    <t>104378-00</t>
  </si>
  <si>
    <t>102497-00</t>
  </si>
  <si>
    <t>102635-00</t>
  </si>
  <si>
    <t>102716-00</t>
  </si>
  <si>
    <t>102728-00</t>
  </si>
  <si>
    <t>103865-00</t>
  </si>
  <si>
    <t>200370-00</t>
  </si>
  <si>
    <t>100945-00</t>
  </si>
  <si>
    <t>200481-00</t>
  </si>
  <si>
    <t>102934-00</t>
  </si>
  <si>
    <t>102897-00</t>
  </si>
  <si>
    <t>200443-00</t>
  </si>
  <si>
    <t>104929-00</t>
  </si>
  <si>
    <t>101122-00</t>
  </si>
  <si>
    <t>101150-00</t>
  </si>
  <si>
    <t>101025-00</t>
  </si>
  <si>
    <t>200506-00</t>
  </si>
  <si>
    <t>103771-00</t>
  </si>
  <si>
    <t>103688-00</t>
  </si>
  <si>
    <t>200451-00</t>
  </si>
  <si>
    <t>103145-00</t>
  </si>
  <si>
    <t>103027-00</t>
  </si>
  <si>
    <t>103297-00</t>
  </si>
  <si>
    <t>103293-00</t>
  </si>
  <si>
    <t>102133-00</t>
  </si>
  <si>
    <t>101980-00</t>
  </si>
  <si>
    <t>200331-00</t>
  </si>
  <si>
    <t>103438-00</t>
  </si>
  <si>
    <t>200222-00</t>
  </si>
  <si>
    <t>104396-00</t>
  </si>
  <si>
    <t>104384-00</t>
  </si>
  <si>
    <t>200476-00</t>
  </si>
  <si>
    <t>200368-00</t>
  </si>
  <si>
    <t>103812-00</t>
  </si>
  <si>
    <t>200321-00</t>
  </si>
  <si>
    <t>101038-00</t>
  </si>
  <si>
    <t>101963-00</t>
  </si>
  <si>
    <t>104345-00</t>
  </si>
  <si>
    <t>100691-00</t>
  </si>
  <si>
    <t>200271-00</t>
  </si>
  <si>
    <t>200269-00</t>
  </si>
  <si>
    <t>200107-00</t>
  </si>
  <si>
    <t>102850-00</t>
  </si>
  <si>
    <t>102989-00</t>
  </si>
  <si>
    <t>102911-00</t>
  </si>
  <si>
    <t>102941-00</t>
  </si>
  <si>
    <t>103005-00</t>
  </si>
  <si>
    <t>101321-00</t>
  </si>
  <si>
    <t>100870-00</t>
  </si>
  <si>
    <t>100888-00</t>
  </si>
  <si>
    <t>104372-00</t>
  </si>
  <si>
    <t>102470-00</t>
  </si>
  <si>
    <t>102495-00</t>
  </si>
  <si>
    <t>102559-00</t>
  </si>
  <si>
    <t>102575-00</t>
  </si>
  <si>
    <t>102597-00</t>
  </si>
  <si>
    <t>102637-00</t>
  </si>
  <si>
    <t>101310-00</t>
  </si>
  <si>
    <t>102549-00</t>
  </si>
  <si>
    <t>102504-00</t>
  </si>
  <si>
    <t>102551-00</t>
  </si>
  <si>
    <t>102585-00</t>
  </si>
  <si>
    <t>102622-00</t>
  </si>
  <si>
    <t>103650-00</t>
  </si>
  <si>
    <t>103666-00</t>
  </si>
  <si>
    <t>103768-00</t>
  </si>
  <si>
    <t>103655-00</t>
  </si>
  <si>
    <t>103745-00</t>
  </si>
  <si>
    <t>103744-00</t>
  </si>
  <si>
    <t>103085-00</t>
  </si>
  <si>
    <t>103202-00</t>
  </si>
  <si>
    <t>103176-00</t>
  </si>
  <si>
    <t>103324-00</t>
  </si>
  <si>
    <t>103318-00</t>
  </si>
  <si>
    <t>103307-00</t>
  </si>
  <si>
    <t>103338-00</t>
  </si>
  <si>
    <t>103288-00</t>
  </si>
  <si>
    <t>103289-00</t>
  </si>
  <si>
    <t>103274-00</t>
  </si>
  <si>
    <t>103349-00</t>
  </si>
  <si>
    <t>103319-00</t>
  </si>
  <si>
    <t>103309-00</t>
  </si>
  <si>
    <t>103365-00</t>
  </si>
  <si>
    <t>103167-00</t>
  </si>
  <si>
    <t>103105-00</t>
  </si>
  <si>
    <t>200279-00</t>
  </si>
  <si>
    <t>100886-00</t>
  </si>
  <si>
    <t>100831-00</t>
  </si>
  <si>
    <t>100862-00</t>
  </si>
  <si>
    <t>100827-00</t>
  </si>
  <si>
    <t>101507-00</t>
  </si>
  <si>
    <t>101433-00</t>
  </si>
  <si>
    <t>102091-00</t>
  </si>
  <si>
    <t>103941-00</t>
  </si>
  <si>
    <t>101451-00</t>
  </si>
  <si>
    <t>101457-00</t>
  </si>
  <si>
    <t>103889-00</t>
  </si>
  <si>
    <t>103924-00</t>
  </si>
  <si>
    <t>100775-00</t>
  </si>
  <si>
    <t>100872-00</t>
  </si>
  <si>
    <t>102668-00</t>
  </si>
  <si>
    <t>102672-00</t>
  </si>
  <si>
    <t>103928-00</t>
  </si>
  <si>
    <t>103607-00</t>
  </si>
  <si>
    <t>102275-00</t>
  </si>
  <si>
    <t>103404-00</t>
  </si>
  <si>
    <t>102464-00</t>
  </si>
  <si>
    <t>102278-00</t>
  </si>
  <si>
    <t>102359-00</t>
  </si>
  <si>
    <t>102256-00</t>
  </si>
  <si>
    <t>102299-00</t>
  </si>
  <si>
    <t>102236-00</t>
  </si>
  <si>
    <t>102350-00</t>
  </si>
  <si>
    <t>102012-00</t>
  </si>
  <si>
    <t>101904-00</t>
  </si>
  <si>
    <t>101994-00</t>
  </si>
  <si>
    <t>103861-00</t>
  </si>
  <si>
    <t>103862-00</t>
  </si>
  <si>
    <t>103854-00</t>
  </si>
  <si>
    <t>103796-00</t>
  </si>
  <si>
    <t>101601-00</t>
  </si>
  <si>
    <t>101702-00</t>
  </si>
  <si>
    <t>101586-00</t>
  </si>
  <si>
    <t>101606-00</t>
  </si>
  <si>
    <t>101850-00</t>
  </si>
  <si>
    <t>101797-00</t>
  </si>
  <si>
    <t>101863-00</t>
  </si>
  <si>
    <t>101695-00</t>
  </si>
  <si>
    <t>104337-00</t>
  </si>
  <si>
    <t>101681-00</t>
  </si>
  <si>
    <t>101687-00</t>
  </si>
  <si>
    <t>101771-00</t>
  </si>
  <si>
    <t>100770-00</t>
  </si>
  <si>
    <t>102857-00</t>
  </si>
  <si>
    <t>102889-00</t>
  </si>
  <si>
    <t>102984-00</t>
  </si>
  <si>
    <t>102975-00</t>
  </si>
  <si>
    <t>102983-00</t>
  </si>
  <si>
    <t>103002-00</t>
  </si>
  <si>
    <t>102959-00</t>
  </si>
  <si>
    <t>103009-00</t>
  </si>
  <si>
    <t>100694-00</t>
  </si>
  <si>
    <t>102309-00</t>
  </si>
  <si>
    <t>103748-00</t>
  </si>
  <si>
    <t>101004-00</t>
  </si>
  <si>
    <t>101005-00</t>
  </si>
  <si>
    <t>103785-00</t>
  </si>
  <si>
    <t>102976-00</t>
  </si>
  <si>
    <t>101040-00</t>
  </si>
  <si>
    <t>101084-00</t>
  </si>
  <si>
    <t>103016-00</t>
  </si>
  <si>
    <t>103445-00</t>
  </si>
  <si>
    <t>101264-00</t>
  </si>
  <si>
    <t>100922-00</t>
  </si>
  <si>
    <t>101215-00</t>
  </si>
  <si>
    <t>102674-00</t>
  </si>
  <si>
    <t>102698-00</t>
  </si>
  <si>
    <t>102652-00</t>
  </si>
  <si>
    <t>102827-00</t>
  </si>
  <si>
    <t>102814-00</t>
  </si>
  <si>
    <t>102804-00</t>
  </si>
  <si>
    <t>103517-00</t>
  </si>
  <si>
    <t>103876-00</t>
  </si>
  <si>
    <t>101212-00</t>
  </si>
  <si>
    <t>101658-00</t>
  </si>
  <si>
    <t>102981-00</t>
  </si>
  <si>
    <t>101021-00</t>
  </si>
  <si>
    <t>102338-00</t>
  </si>
  <si>
    <t>103964-00</t>
  </si>
  <si>
    <t>101228-00</t>
  </si>
  <si>
    <t>100676-00</t>
  </si>
  <si>
    <t>100718-00</t>
  </si>
  <si>
    <t>100704-00</t>
  </si>
  <si>
    <t>200459-00</t>
  </si>
  <si>
    <t>200064-00</t>
  </si>
  <si>
    <t>103584-00</t>
  </si>
  <si>
    <t>200416-00</t>
  </si>
  <si>
    <t>200374-00</t>
  </si>
  <si>
    <t>102265-00</t>
  </si>
  <si>
    <t>101242-00</t>
  </si>
  <si>
    <t>102121-00</t>
  </si>
  <si>
    <t>102901-00</t>
  </si>
  <si>
    <t>102852-00</t>
  </si>
  <si>
    <t>100808-00</t>
  </si>
  <si>
    <t>103523-00</t>
  </si>
  <si>
    <t>103532-00</t>
  </si>
  <si>
    <t>102731-00</t>
  </si>
  <si>
    <t>102122-00</t>
  </si>
  <si>
    <t>102125-00</t>
  </si>
  <si>
    <t>200406-00</t>
  </si>
  <si>
    <t>103156-00</t>
  </si>
  <si>
    <t>104496-00</t>
  </si>
  <si>
    <t>200468-00</t>
  </si>
  <si>
    <t>104511-00</t>
  </si>
  <si>
    <t>102968-00</t>
  </si>
  <si>
    <t>102985-00</t>
  </si>
  <si>
    <t>102953-00</t>
  </si>
  <si>
    <t>102421-00</t>
  </si>
  <si>
    <t>102423-00</t>
  </si>
  <si>
    <t>102448-00</t>
  </si>
  <si>
    <t>102453-00</t>
  </si>
  <si>
    <t>102433-00</t>
  </si>
  <si>
    <t>200431-00</t>
  </si>
  <si>
    <t>103651-00</t>
  </si>
  <si>
    <t>104502-00</t>
  </si>
  <si>
    <t>101488-00</t>
  </si>
  <si>
    <t>101444-00</t>
  </si>
  <si>
    <t>200248-00</t>
  </si>
  <si>
    <t>103598-00</t>
  </si>
  <si>
    <t>102712-00</t>
  </si>
  <si>
    <t>102682-00</t>
  </si>
  <si>
    <t>104524-00</t>
  </si>
  <si>
    <t>101182-00</t>
  </si>
  <si>
    <t>101113-00</t>
  </si>
  <si>
    <t>101155-00</t>
  </si>
  <si>
    <t>100975-00</t>
  </si>
  <si>
    <t>101048-00</t>
  </si>
  <si>
    <t>101067-00</t>
  </si>
  <si>
    <t>104353-00</t>
  </si>
  <si>
    <t>101101-00</t>
  </si>
  <si>
    <t>101114-00</t>
  </si>
  <si>
    <t>100923-00</t>
  </si>
  <si>
    <t>101259-00</t>
  </si>
  <si>
    <t>104349-00</t>
  </si>
  <si>
    <t>100971-00</t>
  </si>
  <si>
    <t>101172-00</t>
  </si>
  <si>
    <t>101229-00</t>
  </si>
  <si>
    <t>104351-00</t>
  </si>
  <si>
    <t>101247-00</t>
  </si>
  <si>
    <t>101222-00</t>
  </si>
  <si>
    <t>102805-00</t>
  </si>
  <si>
    <t>100920-00</t>
  </si>
  <si>
    <t>102818-00</t>
  </si>
  <si>
    <t>102792-00</t>
  </si>
  <si>
    <t>102116-00</t>
  </si>
  <si>
    <t>104365-00</t>
  </si>
  <si>
    <t>102162-00</t>
  </si>
  <si>
    <t>103955-00</t>
  </si>
  <si>
    <t>103944-00</t>
  </si>
  <si>
    <t>103886-00</t>
  </si>
  <si>
    <t>103943-00</t>
  </si>
  <si>
    <t>103987-00</t>
  </si>
  <si>
    <t>103469-00</t>
  </si>
  <si>
    <t>103499-00</t>
  </si>
  <si>
    <t>103433-00</t>
  </si>
  <si>
    <t>103392-00</t>
  </si>
  <si>
    <t>103394-00</t>
  </si>
  <si>
    <t>103383-00</t>
  </si>
  <si>
    <t>100897-00</t>
  </si>
  <si>
    <t>101784-00</t>
  </si>
  <si>
    <t>101573-00</t>
  </si>
  <si>
    <t>101699-00</t>
  </si>
  <si>
    <t>101760-00</t>
  </si>
  <si>
    <t>101609-00</t>
  </si>
  <si>
    <t>101889-00</t>
  </si>
  <si>
    <t>101798-00</t>
  </si>
  <si>
    <t>103827-00</t>
  </si>
  <si>
    <t>103864-00</t>
  </si>
  <si>
    <t>103843-00</t>
  </si>
  <si>
    <t>200494-00</t>
  </si>
  <si>
    <t>103845-00</t>
  </si>
  <si>
    <t>103848-00</t>
  </si>
  <si>
    <t>102308-00</t>
  </si>
  <si>
    <t>102255-00</t>
  </si>
  <si>
    <t>104503-00</t>
  </si>
  <si>
    <t>101982-00</t>
  </si>
  <si>
    <t>101915-00</t>
  </si>
  <si>
    <t>102031-00</t>
  </si>
  <si>
    <t>101992-00</t>
  </si>
  <si>
    <t>101967-00</t>
  </si>
  <si>
    <t>104361-00</t>
  </si>
  <si>
    <t>200300-00</t>
  </si>
  <si>
    <t>200320-00</t>
  </si>
  <si>
    <t>102862-00</t>
  </si>
  <si>
    <t>102005-00</t>
  </si>
  <si>
    <t>102922-00</t>
  </si>
  <si>
    <t>102988-00</t>
  </si>
  <si>
    <t>102951-00</t>
  </si>
  <si>
    <t>101923-00</t>
  </si>
  <si>
    <t>103630-00</t>
  </si>
  <si>
    <t>103628-00</t>
  </si>
  <si>
    <t>103741-00</t>
  </si>
  <si>
    <t>103708-00</t>
  </si>
  <si>
    <t>103689-00</t>
  </si>
  <si>
    <t>104379-00</t>
  </si>
  <si>
    <t>104500-00</t>
  </si>
  <si>
    <t>102587-00</t>
  </si>
  <si>
    <t>103132-00</t>
  </si>
  <si>
    <t>103080-00</t>
  </si>
  <si>
    <t>103078-00</t>
  </si>
  <si>
    <t>103068-00</t>
  </si>
  <si>
    <t>103090-00</t>
  </si>
  <si>
    <t>103313-00</t>
  </si>
  <si>
    <t>103179-00</t>
  </si>
  <si>
    <t>103210-00</t>
  </si>
  <si>
    <t>103131-00</t>
  </si>
  <si>
    <t>103286-00</t>
  </si>
  <si>
    <t>103035-00</t>
  </si>
  <si>
    <t>103284-00</t>
  </si>
  <si>
    <t>103332-00</t>
  </si>
  <si>
    <t>103195-00</t>
  </si>
  <si>
    <t>200491-00</t>
  </si>
  <si>
    <t>200123-00</t>
  </si>
  <si>
    <t>200133-00</t>
  </si>
  <si>
    <t>200115-00</t>
  </si>
  <si>
    <t>102507-00</t>
  </si>
  <si>
    <t>102663-00</t>
  </si>
  <si>
    <t>102589-00</t>
  </si>
  <si>
    <t>200139-00</t>
  </si>
  <si>
    <t>102715-00</t>
  </si>
  <si>
    <t>102733-00</t>
  </si>
  <si>
    <t>102955-00</t>
  </si>
  <si>
    <t>102846-00</t>
  </si>
  <si>
    <t>103129-00</t>
  </si>
  <si>
    <t>102912-00</t>
  </si>
  <si>
    <t>102726-00</t>
  </si>
  <si>
    <t>102452-00</t>
  </si>
  <si>
    <t>103791-00</t>
  </si>
  <si>
    <t>200162-00</t>
  </si>
  <si>
    <t>200367-00</t>
  </si>
  <si>
    <t>200392-00</t>
  </si>
  <si>
    <t>200330-00</t>
  </si>
  <si>
    <t>101985-00</t>
  </si>
  <si>
    <t>200077-00</t>
  </si>
  <si>
    <t>200076-00</t>
  </si>
  <si>
    <t>200096-00</t>
  </si>
  <si>
    <t>103185-00</t>
  </si>
  <si>
    <t>103312-00</t>
  </si>
  <si>
    <t>103345-00</t>
  </si>
  <si>
    <t>103189-00</t>
  </si>
  <si>
    <t>103086-00</t>
  </si>
  <si>
    <t>103367-00</t>
  </si>
  <si>
    <t>103206-00</t>
  </si>
  <si>
    <t>103141-00</t>
  </si>
  <si>
    <t>103038-00</t>
  </si>
  <si>
    <t>102556-00</t>
  </si>
  <si>
    <t>102520-00</t>
  </si>
  <si>
    <t>102599-00</t>
  </si>
  <si>
    <t>103311-00</t>
  </si>
  <si>
    <t>103112-00</t>
  </si>
  <si>
    <t>103287-00</t>
  </si>
  <si>
    <t>103172-00</t>
  </si>
  <si>
    <t>103277-00</t>
  </si>
  <si>
    <t>103193-00</t>
  </si>
  <si>
    <t>103252-00</t>
  </si>
  <si>
    <t>103119-00</t>
  </si>
  <si>
    <t>103250-00</t>
  </si>
  <si>
    <t>104553-00</t>
  </si>
  <si>
    <t>103285-00</t>
  </si>
  <si>
    <t>104562-00</t>
  </si>
  <si>
    <t>104566-00</t>
  </si>
  <si>
    <t>104551-00</t>
  </si>
  <si>
    <t>104567-00</t>
  </si>
  <si>
    <t>103702-00</t>
  </si>
  <si>
    <t>103025-00</t>
  </si>
  <si>
    <t>103028-00</t>
  </si>
  <si>
    <t>103148-00</t>
  </si>
  <si>
    <t>103088-00</t>
  </si>
  <si>
    <t>103102-00</t>
  </si>
  <si>
    <t>103159-00</t>
  </si>
  <si>
    <t>103023-00</t>
  </si>
  <si>
    <t>104501-00</t>
  </si>
  <si>
    <t>103639-00</t>
  </si>
  <si>
    <t>103699-00</t>
  </si>
  <si>
    <t>103653-00</t>
  </si>
  <si>
    <t>200504-00</t>
  </si>
  <si>
    <t>103646-00</t>
  </si>
  <si>
    <t>103754-00</t>
  </si>
  <si>
    <t>103710-00</t>
  </si>
  <si>
    <t>104558-00</t>
  </si>
  <si>
    <t>101176-00</t>
  </si>
  <si>
    <t>205413-00</t>
  </si>
  <si>
    <t>103995-00</t>
  </si>
  <si>
    <t>103927-00</t>
  </si>
  <si>
    <t>103956-00</t>
  </si>
  <si>
    <t>103947-00</t>
  </si>
  <si>
    <t>200061-00</t>
  </si>
  <si>
    <t>103916-00</t>
  </si>
  <si>
    <t>102046-00</t>
  </si>
  <si>
    <t>102283-00</t>
  </si>
  <si>
    <t>100863-00</t>
  </si>
  <si>
    <t>200134-00</t>
  </si>
  <si>
    <t>102135-00</t>
  </si>
  <si>
    <t>102461-00</t>
  </si>
  <si>
    <t>102868-00</t>
  </si>
  <si>
    <t>100701-00</t>
  </si>
  <si>
    <t>200206-00</t>
  </si>
  <si>
    <t>100599-00</t>
  </si>
  <si>
    <t>100912-00</t>
  </si>
  <si>
    <t>101418-00</t>
  </si>
  <si>
    <t>101385-00</t>
  </si>
  <si>
    <t>101494-00</t>
  </si>
  <si>
    <t>101493-00</t>
  </si>
  <si>
    <t>101469-00</t>
  </si>
  <si>
    <t>102004-00</t>
  </si>
  <si>
    <t>102075-00</t>
  </si>
  <si>
    <t>102205-00</t>
  </si>
  <si>
    <t>102134-00</t>
  </si>
  <si>
    <t>104479-00</t>
  </si>
  <si>
    <t>102289-00</t>
  </si>
  <si>
    <t>102342-00</t>
  </si>
  <si>
    <t>104368-00</t>
  </si>
  <si>
    <t>102406-00</t>
  </si>
  <si>
    <t>102398-00</t>
  </si>
  <si>
    <t>102396-00</t>
  </si>
  <si>
    <t>102313-00</t>
  </si>
  <si>
    <t>102487-00</t>
  </si>
  <si>
    <t>102730-00</t>
  </si>
  <si>
    <t>102722-00</t>
  </si>
  <si>
    <t>104627-00</t>
  </si>
  <si>
    <t>102823-00</t>
  </si>
  <si>
    <t>102800-00</t>
  </si>
  <si>
    <t>102773-00</t>
  </si>
  <si>
    <t>102759-00</t>
  </si>
  <si>
    <t>102891-00</t>
  </si>
  <si>
    <t>102885-00</t>
  </si>
  <si>
    <t>102887-00</t>
  </si>
  <si>
    <t>102910-00</t>
  </si>
  <si>
    <t>102998-00</t>
  </si>
  <si>
    <t>103006-00</t>
  </si>
  <si>
    <t>102918-00</t>
  </si>
  <si>
    <t>102915-00</t>
  </si>
  <si>
    <t>102854-00</t>
  </si>
  <si>
    <t>102874-00</t>
  </si>
  <si>
    <t>102993-00</t>
  </si>
  <si>
    <t>103793-00</t>
  </si>
  <si>
    <t>103859-00</t>
  </si>
  <si>
    <t>103792-00</t>
  </si>
  <si>
    <t>103789-00</t>
  </si>
  <si>
    <t>103822-00</t>
  </si>
  <si>
    <t>103811-00</t>
  </si>
  <si>
    <t>103450-00</t>
  </si>
  <si>
    <t>104390-00</t>
  </si>
  <si>
    <t>103542-00</t>
  </si>
  <si>
    <t>103615-00</t>
  </si>
  <si>
    <t>103524-00</t>
  </si>
  <si>
    <t>103414-00</t>
  </si>
  <si>
    <t>103381-00</t>
  </si>
  <si>
    <t>103444-00</t>
  </si>
  <si>
    <t>103390-00</t>
  </si>
  <si>
    <t>101611-00</t>
  </si>
  <si>
    <t>101666-00</t>
  </si>
  <si>
    <t>101698-00</t>
  </si>
  <si>
    <t>101565-00</t>
  </si>
  <si>
    <t>101690-00</t>
  </si>
  <si>
    <t>101559-00</t>
  </si>
  <si>
    <t>101739-00</t>
  </si>
  <si>
    <t>104491-00</t>
  </si>
  <si>
    <t>103991-00</t>
  </si>
  <si>
    <t>103992-00</t>
  </si>
  <si>
    <t>103981-00</t>
  </si>
  <si>
    <t>103878-00</t>
  </si>
  <si>
    <t>103998-00</t>
  </si>
  <si>
    <t>103961-00</t>
  </si>
  <si>
    <t>100774-00</t>
  </si>
  <si>
    <t>103909-00</t>
  </si>
  <si>
    <t>100696-00</t>
  </si>
  <si>
    <t>104818-00</t>
  </si>
  <si>
    <t>100784-00</t>
  </si>
  <si>
    <t>101030-00</t>
  </si>
  <si>
    <t>101225-00</t>
  </si>
  <si>
    <t>101046-00</t>
  </si>
  <si>
    <t>101054-00</t>
  </si>
  <si>
    <t>104352-00</t>
  </si>
  <si>
    <t>104546-00</t>
  </si>
  <si>
    <t>100925-00</t>
  </si>
  <si>
    <t>101007-00</t>
  </si>
  <si>
    <t>101226-00</t>
  </si>
  <si>
    <t>101220-00</t>
  </si>
  <si>
    <t>104350-00</t>
  </si>
  <si>
    <t>101095-00</t>
  </si>
  <si>
    <t>100939-00</t>
  </si>
  <si>
    <t>101047-00</t>
  </si>
  <si>
    <t>200117-00</t>
  </si>
  <si>
    <t>102281-00</t>
  </si>
  <si>
    <t>100898-00</t>
  </si>
  <si>
    <t>102241-00</t>
  </si>
  <si>
    <t>102347-00</t>
  </si>
  <si>
    <t>104486-00</t>
  </si>
  <si>
    <t>100845-00</t>
  </si>
  <si>
    <t>100915-00</t>
  </si>
  <si>
    <t>102189-00</t>
  </si>
  <si>
    <t>100866-00</t>
  </si>
  <si>
    <t>101189-00</t>
  </si>
  <si>
    <t>104557-00</t>
  </si>
  <si>
    <t>200243-00</t>
  </si>
  <si>
    <t>100964-00</t>
  </si>
  <si>
    <t>100921-00</t>
  </si>
  <si>
    <t>101134-00</t>
  </si>
  <si>
    <t>102900-00</t>
  </si>
  <si>
    <t>102869-00</t>
  </si>
  <si>
    <t>102863-00</t>
  </si>
  <si>
    <t>102604-00</t>
  </si>
  <si>
    <t>102569-00</t>
  </si>
  <si>
    <t>102519-00</t>
  </si>
  <si>
    <t>103170-00</t>
  </si>
  <si>
    <t>103181-00</t>
  </si>
  <si>
    <t>100724-00</t>
  </si>
  <si>
    <t>103662-00</t>
  </si>
  <si>
    <t>200471-00</t>
  </si>
  <si>
    <t>103595-00</t>
  </si>
  <si>
    <t>103467-00</t>
  </si>
  <si>
    <t>103466-00</t>
  </si>
  <si>
    <t>103403-00</t>
  </si>
  <si>
    <t>103405-00</t>
  </si>
  <si>
    <t>103612-00</t>
  </si>
  <si>
    <t>103396-00</t>
  </si>
  <si>
    <t>102763-00</t>
  </si>
  <si>
    <t>101665-00</t>
  </si>
  <si>
    <t>101650-00</t>
  </si>
  <si>
    <t>101590-00</t>
  </si>
  <si>
    <t>101816-00</t>
  </si>
  <si>
    <t>102014-00</t>
  </si>
  <si>
    <t>103470-00</t>
  </si>
  <si>
    <t>104394-00</t>
  </si>
  <si>
    <t>102489-00</t>
  </si>
  <si>
    <t>100880-00</t>
  </si>
  <si>
    <t>103431-00</t>
  </si>
  <si>
    <t>103378-00</t>
  </si>
  <si>
    <t>103426-00</t>
  </si>
  <si>
    <t>103455-00</t>
  </si>
  <si>
    <t>103492-00</t>
  </si>
  <si>
    <t>103559-00</t>
  </si>
  <si>
    <t>104636-00</t>
  </si>
  <si>
    <t>103114-00</t>
  </si>
  <si>
    <t>103331-00</t>
  </si>
  <si>
    <t>103300-00</t>
  </si>
  <si>
    <t>103228-00</t>
  </si>
  <si>
    <t>103364-00</t>
  </si>
  <si>
    <t>103029-00</t>
  </si>
  <si>
    <t>103171-00</t>
  </si>
  <si>
    <t>103241-00</t>
  </si>
  <si>
    <t>103151-00</t>
  </si>
  <si>
    <t>103048-00</t>
  </si>
  <si>
    <t>103174-00</t>
  </si>
  <si>
    <t>103204-00</t>
  </si>
  <si>
    <t>103211-00</t>
  </si>
  <si>
    <t>103134-00</t>
  </si>
  <si>
    <t>103351-00</t>
  </si>
  <si>
    <t>102795-00</t>
  </si>
  <si>
    <t>102813-00</t>
  </si>
  <si>
    <t>102842-00</t>
  </si>
  <si>
    <t>102834-00</t>
  </si>
  <si>
    <t>101115-00</t>
  </si>
  <si>
    <t>100969-00</t>
  </si>
  <si>
    <t>101020-00</t>
  </si>
  <si>
    <t>101249-00</t>
  </si>
  <si>
    <t>101026-00</t>
  </si>
  <si>
    <t>101179-00</t>
  </si>
  <si>
    <t>100979-00</t>
  </si>
  <si>
    <t>101117-00</t>
  </si>
  <si>
    <t>101166-00</t>
  </si>
  <si>
    <t>101139-00</t>
  </si>
  <si>
    <t>101006-00</t>
  </si>
  <si>
    <t>104519-00</t>
  </si>
  <si>
    <t>102735-00</t>
  </si>
  <si>
    <t>102701-00</t>
  </si>
  <si>
    <t>104649-00</t>
  </si>
  <si>
    <t>102203-00</t>
  </si>
  <si>
    <t>101766-00</t>
  </si>
  <si>
    <t>101722-00</t>
  </si>
  <si>
    <t>101885-00</t>
  </si>
  <si>
    <t>101624-00</t>
  </si>
  <si>
    <t>101888-00</t>
  </si>
  <si>
    <t>101621-00</t>
  </si>
  <si>
    <t>101708-00</t>
  </si>
  <si>
    <t>101578-00</t>
  </si>
  <si>
    <t>101792-00</t>
  </si>
  <si>
    <t>101820-00</t>
  </si>
  <si>
    <t>101663-00</t>
  </si>
  <si>
    <t>104358-00</t>
  </si>
  <si>
    <t>101288-00</t>
  </si>
  <si>
    <t>101271-00</t>
  </si>
  <si>
    <t>102426-00</t>
  </si>
  <si>
    <t>102419-00</t>
  </si>
  <si>
    <t>104552-00</t>
  </si>
  <si>
    <t>102458-00</t>
  </si>
  <si>
    <t>103877-00</t>
  </si>
  <si>
    <t>103888-00</t>
  </si>
  <si>
    <t>103931-00</t>
  </si>
  <si>
    <t>103879-00</t>
  </si>
  <si>
    <t>104592-00</t>
  </si>
  <si>
    <t>101520-00</t>
  </si>
  <si>
    <t>101448-00</t>
  </si>
  <si>
    <t>101450-00</t>
  </si>
  <si>
    <t>104647-00</t>
  </si>
  <si>
    <t>102848-00</t>
  </si>
  <si>
    <t>102916-00</t>
  </si>
  <si>
    <t>102921-00</t>
  </si>
  <si>
    <t>102930-00</t>
  </si>
  <si>
    <t>102990-00</t>
  </si>
  <si>
    <t>104635-00</t>
  </si>
  <si>
    <t>101844-00</t>
  </si>
  <si>
    <t>100815-00</t>
  </si>
  <si>
    <t>103799-00</t>
  </si>
  <si>
    <t>103860-00</t>
  </si>
  <si>
    <t>103853-00</t>
  </si>
  <si>
    <t>200338-00</t>
  </si>
  <si>
    <t>102052-00</t>
  </si>
  <si>
    <t>102333-00</t>
  </si>
  <si>
    <t>102240-00</t>
  </si>
  <si>
    <t>200400-00</t>
  </si>
  <si>
    <t>103694-00</t>
  </si>
  <si>
    <t>104595-00</t>
  </si>
  <si>
    <t>103704-00</t>
  </si>
  <si>
    <t>103703-00</t>
  </si>
  <si>
    <t>100780-00</t>
  </si>
  <si>
    <t>100795-00</t>
  </si>
  <si>
    <t>100779-00</t>
  </si>
  <si>
    <t>100771-00</t>
  </si>
  <si>
    <t>100719-00</t>
  </si>
  <si>
    <t>101192-00</t>
  </si>
  <si>
    <t>101090-00</t>
  </si>
  <si>
    <t>200472-00</t>
  </si>
  <si>
    <t>100972-00</t>
  </si>
  <si>
    <t>102954-00</t>
  </si>
  <si>
    <t>102888-00</t>
  </si>
  <si>
    <t>102412-00</t>
  </si>
  <si>
    <t>200411-00</t>
  </si>
  <si>
    <t>205216-00</t>
  </si>
  <si>
    <t>103236-00</t>
  </si>
  <si>
    <t>102966-00</t>
  </si>
  <si>
    <t>104626-00</t>
  </si>
  <si>
    <t>200237-00</t>
  </si>
  <si>
    <t>103348-00</t>
  </si>
  <si>
    <t>103280-00</t>
  </si>
  <si>
    <t>103196-00</t>
  </si>
  <si>
    <t>103177-00</t>
  </si>
  <si>
    <t>200470-00</t>
  </si>
  <si>
    <t>200479-00</t>
  </si>
  <si>
    <t>102961-00</t>
  </si>
  <si>
    <t>200084-00</t>
  </si>
  <si>
    <t>102833-00</t>
  </si>
  <si>
    <t>102742-00</t>
  </si>
  <si>
    <t>102669-00</t>
  </si>
  <si>
    <t>104659-00</t>
  </si>
  <si>
    <t>102475-00</t>
  </si>
  <si>
    <t>102444-00</t>
  </si>
  <si>
    <t>102434-00</t>
  </si>
  <si>
    <t>104650-00</t>
  </si>
  <si>
    <t>104835-00</t>
  </si>
  <si>
    <t>102208-00</t>
  </si>
  <si>
    <t>102191-00</t>
  </si>
  <si>
    <t>102130-00</t>
  </si>
  <si>
    <t>101518-00</t>
  </si>
  <si>
    <t>101495-00</t>
  </si>
  <si>
    <t>101482-00</t>
  </si>
  <si>
    <t>101505-00</t>
  </si>
  <si>
    <t>101535-00</t>
  </si>
  <si>
    <t>101526-00</t>
  </si>
  <si>
    <t>101491-00</t>
  </si>
  <si>
    <t>200440-00</t>
  </si>
  <si>
    <t>102555-00</t>
  </si>
  <si>
    <t>104492-00</t>
  </si>
  <si>
    <t>200387-00</t>
  </si>
  <si>
    <t>102269-00</t>
  </si>
  <si>
    <t>200382-00</t>
  </si>
  <si>
    <t>104686-00</t>
  </si>
  <si>
    <t>104585-00</t>
  </si>
  <si>
    <t>102332-00</t>
  </si>
  <si>
    <t>200388-00</t>
  </si>
  <si>
    <t>200358-00</t>
  </si>
  <si>
    <t>104002-00</t>
  </si>
  <si>
    <t>103985-00</t>
  </si>
  <si>
    <t>102797-00</t>
  </si>
  <si>
    <t>101037-00</t>
  </si>
  <si>
    <t>100994-00</t>
  </si>
  <si>
    <t>101243-00</t>
  </si>
  <si>
    <t>104625-00</t>
  </si>
  <si>
    <t>101085-00</t>
  </si>
  <si>
    <t>101227-00</t>
  </si>
  <si>
    <t>101180-00</t>
  </si>
  <si>
    <t>101193-00</t>
  </si>
  <si>
    <t>101164-00</t>
  </si>
  <si>
    <t>100999-00</t>
  </si>
  <si>
    <t>100968-00</t>
  </si>
  <si>
    <t>104719-00</t>
  </si>
  <si>
    <t>200209-00</t>
  </si>
  <si>
    <t>104715-00</t>
  </si>
  <si>
    <t>103588-00</t>
  </si>
  <si>
    <t>103683-00</t>
  </si>
  <si>
    <t>103664-00</t>
  </si>
  <si>
    <t>103705-00</t>
  </si>
  <si>
    <t>103632-00</t>
  </si>
  <si>
    <t>104652-00</t>
  </si>
  <si>
    <t>200183-00</t>
  </si>
  <si>
    <t>200010-00</t>
  </si>
  <si>
    <t>101561-00</t>
  </si>
  <si>
    <t>101823-00</t>
  </si>
  <si>
    <t>101781-00</t>
  </si>
  <si>
    <t>101607-00</t>
  </si>
  <si>
    <t>101799-00</t>
  </si>
  <si>
    <t>101738-00</t>
  </si>
  <si>
    <t>101881-00</t>
  </si>
  <si>
    <t>101736-00</t>
  </si>
  <si>
    <t>200294-00</t>
  </si>
  <si>
    <t>101715-00</t>
  </si>
  <si>
    <t>100996-00</t>
  </si>
  <si>
    <t>103557-00</t>
  </si>
  <si>
    <t>103583-00</t>
  </si>
  <si>
    <t>104590-00</t>
  </si>
  <si>
    <t>104568-00</t>
  </si>
  <si>
    <t>103617-00</t>
  </si>
  <si>
    <t>103608-00</t>
  </si>
  <si>
    <t>103457-00</t>
  </si>
  <si>
    <t>103456-00</t>
  </si>
  <si>
    <t>104596-00</t>
  </si>
  <si>
    <t>104483-00</t>
  </si>
  <si>
    <t>102146-00</t>
  </si>
  <si>
    <t>102148-00</t>
  </si>
  <si>
    <t>102113-00</t>
  </si>
  <si>
    <t>101076-00</t>
  </si>
  <si>
    <t>102120-00</t>
  </si>
  <si>
    <t>103056-00</t>
  </si>
  <si>
    <t>102595-00</t>
  </si>
  <si>
    <t>104593-00</t>
  </si>
  <si>
    <t>103895-00</t>
  </si>
  <si>
    <t>100720-00</t>
  </si>
  <si>
    <t>104645-00</t>
  </si>
  <si>
    <t>205357-00</t>
  </si>
  <si>
    <t>204936-00</t>
  </si>
  <si>
    <t>200365-00</t>
  </si>
  <si>
    <t>104532-00</t>
  </si>
  <si>
    <t>102344-00</t>
  </si>
  <si>
    <t>102302-00</t>
  </si>
  <si>
    <t>102248-00</t>
  </si>
  <si>
    <t>102659-00</t>
  </si>
  <si>
    <t>200371-00</t>
  </si>
  <si>
    <t>104669-00</t>
  </si>
  <si>
    <t>200363-00</t>
  </si>
  <si>
    <t>104732-00</t>
  </si>
  <si>
    <t>101761-00</t>
  </si>
  <si>
    <t>102627-00</t>
  </si>
  <si>
    <t>200424-00</t>
  </si>
  <si>
    <t>100723-00</t>
  </si>
  <si>
    <t>100712-00</t>
  </si>
  <si>
    <t>100797-00</t>
  </si>
  <si>
    <t>103897-00</t>
  </si>
  <si>
    <t>103920-00</t>
  </si>
  <si>
    <t>104639-00</t>
  </si>
  <si>
    <t>102167-00</t>
  </si>
  <si>
    <t>102821-00</t>
  </si>
  <si>
    <t>104381-00</t>
  </si>
  <si>
    <t>103092-00</t>
  </si>
  <si>
    <t>104660-00</t>
  </si>
  <si>
    <t>103273-00</t>
  </si>
  <si>
    <t>103103-00</t>
  </si>
  <si>
    <t>103081-00</t>
  </si>
  <si>
    <t>103637-00</t>
  </si>
  <si>
    <t>104559-00</t>
  </si>
  <si>
    <t>104402-00</t>
  </si>
  <si>
    <t>104720-00</t>
  </si>
  <si>
    <t>102280-00</t>
  </si>
  <si>
    <t>102266-00</t>
  </si>
  <si>
    <t>104520-00</t>
  </si>
  <si>
    <t>104556-00</t>
  </si>
  <si>
    <t>102376-00</t>
  </si>
  <si>
    <t>102284-00</t>
  </si>
  <si>
    <t>205417-00</t>
  </si>
  <si>
    <t>102500-00</t>
  </si>
  <si>
    <t>200121-00</t>
  </si>
  <si>
    <t>104397-00</t>
  </si>
  <si>
    <t>102427-00</t>
  </si>
  <si>
    <t>101178-00</t>
  </si>
  <si>
    <t>100977-00</t>
  </si>
  <si>
    <t>200234-00</t>
  </si>
  <si>
    <t>104728-00</t>
  </si>
  <si>
    <t>104735-00</t>
  </si>
  <si>
    <t>103010-00</t>
  </si>
  <si>
    <t>101500-00</t>
  </si>
  <si>
    <t>101548-00</t>
  </si>
  <si>
    <t>104727-00</t>
  </si>
  <si>
    <t>102633-00</t>
  </si>
  <si>
    <t>102624-00</t>
  </si>
  <si>
    <t>102607-00</t>
  </si>
  <si>
    <t>100885-00</t>
  </si>
  <si>
    <t>101887-00</t>
  </si>
  <si>
    <t>101643-00</t>
  </si>
  <si>
    <t>101680-00</t>
  </si>
  <si>
    <t>101763-00</t>
  </si>
  <si>
    <t>103846-00</t>
  </si>
  <si>
    <t>103788-00</t>
  </si>
  <si>
    <t>103806-00</t>
  </si>
  <si>
    <t>104628-00</t>
  </si>
  <si>
    <t>103526-00</t>
  </si>
  <si>
    <t>104772-00</t>
  </si>
  <si>
    <t>103099-00</t>
  </si>
  <si>
    <t>102204-00</t>
  </si>
  <si>
    <t>103165-00</t>
  </si>
  <si>
    <t>101867-00</t>
  </si>
  <si>
    <t>101750-00</t>
  </si>
  <si>
    <t>205293-00</t>
  </si>
  <si>
    <t>103474-00</t>
  </si>
  <si>
    <t>104718-00</t>
  </si>
  <si>
    <t>102443-00</t>
  </si>
  <si>
    <t>200452-00</t>
  </si>
  <si>
    <t>102114-00</t>
  </si>
  <si>
    <t>104598-00</t>
  </si>
  <si>
    <t>102740-00</t>
  </si>
  <si>
    <t>104798-00</t>
  </si>
  <si>
    <t>104810-00</t>
  </si>
  <si>
    <t>104831-00</t>
  </si>
  <si>
    <t>200017-00</t>
  </si>
  <si>
    <t>100876-00</t>
  </si>
  <si>
    <t>100854-00</t>
  </si>
  <si>
    <t>200220-00</t>
  </si>
  <si>
    <t>102074-00</t>
  </si>
  <si>
    <t>102066-00</t>
  </si>
  <si>
    <t>104759-00</t>
  </si>
  <si>
    <t>102307-00</t>
  </si>
  <si>
    <t>100961-00</t>
  </si>
  <si>
    <t>100930-00</t>
  </si>
  <si>
    <t>100976-00</t>
  </si>
  <si>
    <t>100990-00</t>
  </si>
  <si>
    <t>101877-00</t>
  </si>
  <si>
    <t>101693-00</t>
  </si>
  <si>
    <t>101677-00</t>
  </si>
  <si>
    <t>103060-00</t>
  </si>
  <si>
    <t>102706-00</t>
  </si>
  <si>
    <t>104535-00</t>
  </si>
  <si>
    <t>104774-00</t>
  </si>
  <si>
    <t>104513-00</t>
  </si>
  <si>
    <t>200402-00</t>
  </si>
  <si>
    <t>100946-00</t>
  </si>
  <si>
    <t>101770-00</t>
  </si>
  <si>
    <t>101957-00</t>
  </si>
  <si>
    <t>200185-00</t>
  </si>
  <si>
    <t>200508-00</t>
  </si>
  <si>
    <t>101435-00</t>
  </si>
  <si>
    <t>104924-00</t>
  </si>
  <si>
    <t>102660-00</t>
  </si>
  <si>
    <t>200486-00</t>
  </si>
  <si>
    <t>103658-00</t>
  </si>
  <si>
    <t>200467-00</t>
  </si>
  <si>
    <t>102849-00</t>
  </si>
  <si>
    <t>100531-00</t>
  </si>
  <si>
    <t>104668-00</t>
  </si>
  <si>
    <t>104688-00</t>
  </si>
  <si>
    <t>102200-00</t>
  </si>
  <si>
    <t>102768-00</t>
  </si>
  <si>
    <t>102841-00</t>
  </si>
  <si>
    <t>104730-00</t>
  </si>
  <si>
    <t>102073-00</t>
  </si>
  <si>
    <t>103760-00</t>
  </si>
  <si>
    <t>103354-00</t>
  </si>
  <si>
    <t>101633-00</t>
  </si>
  <si>
    <t>101713-00</t>
  </si>
  <si>
    <t>101671-00</t>
  </si>
  <si>
    <t>101572-00</t>
  </si>
  <si>
    <t>104838-00</t>
  </si>
  <si>
    <t>101724-00</t>
  </si>
  <si>
    <t>100762-00</t>
  </si>
  <si>
    <t>100785-00</t>
  </si>
  <si>
    <t>103596-00</t>
  </si>
  <si>
    <t>200407-00</t>
  </si>
  <si>
    <t>200375-00</t>
  </si>
  <si>
    <t>100786-00</t>
  </si>
  <si>
    <t>200405-00</t>
  </si>
  <si>
    <t>200336-00</t>
  </si>
  <si>
    <t>200335-00</t>
  </si>
  <si>
    <t>200329-00</t>
  </si>
  <si>
    <t>102544-00</t>
  </si>
  <si>
    <t>103821-00</t>
  </si>
  <si>
    <t>101173-00</t>
  </si>
  <si>
    <t>103546-00</t>
  </si>
  <si>
    <t>103606-00</t>
  </si>
  <si>
    <t>102798-00</t>
  </si>
  <si>
    <t>200092-00</t>
  </si>
  <si>
    <t>101748-00</t>
  </si>
  <si>
    <t>101807-00</t>
  </si>
  <si>
    <t>104505-00</t>
  </si>
  <si>
    <t>104522-00</t>
  </si>
  <si>
    <t>104941-00</t>
  </si>
  <si>
    <t>102855-00</t>
  </si>
  <si>
    <t>102923-00</t>
  </si>
  <si>
    <t>102894-00</t>
  </si>
  <si>
    <t>102896-00</t>
  </si>
  <si>
    <t>103045-00</t>
  </si>
  <si>
    <t>103643-00</t>
  </si>
  <si>
    <t>102211-00</t>
  </si>
  <si>
    <t>102127-00</t>
  </si>
  <si>
    <t>103212-00</t>
  </si>
  <si>
    <t>104967-00</t>
  </si>
  <si>
    <t>104955-00</t>
  </si>
  <si>
    <t>104957-00</t>
  </si>
  <si>
    <t>104958-00</t>
  </si>
  <si>
    <t>103711-00</t>
  </si>
  <si>
    <t>102542-00</t>
  </si>
  <si>
    <t>101591-00</t>
  </si>
  <si>
    <t>104533-00</t>
  </si>
  <si>
    <t>103058-00</t>
  </si>
  <si>
    <t>101096-00</t>
  </si>
  <si>
    <t>104956-00</t>
  </si>
  <si>
    <t>102762-00</t>
  </si>
  <si>
    <t>200442-00</t>
  </si>
  <si>
    <t>200311-00</t>
  </si>
  <si>
    <t>100740-00</t>
  </si>
  <si>
    <t>102796-00</t>
  </si>
  <si>
    <t>103820-00</t>
  </si>
  <si>
    <t>101152-00</t>
  </si>
  <si>
    <t>103579-00</t>
  </si>
  <si>
    <t>200356-00</t>
  </si>
  <si>
    <t>102738-00</t>
  </si>
  <si>
    <t>104508-00</t>
  </si>
  <si>
    <t>102702-00</t>
  </si>
  <si>
    <t>102743-00</t>
  </si>
  <si>
    <t>101780-00</t>
  </si>
  <si>
    <t>101593-00</t>
  </si>
  <si>
    <t>104931-00</t>
  </si>
  <si>
    <t>101757-00</t>
  </si>
  <si>
    <t>101786-00</t>
  </si>
  <si>
    <t>101710-00</t>
  </si>
  <si>
    <t>104388-00</t>
  </si>
  <si>
    <t>103355-00</t>
  </si>
  <si>
    <t>103093-00</t>
  </si>
  <si>
    <t>104933-00</t>
  </si>
  <si>
    <t>103722-00</t>
  </si>
  <si>
    <t>103635-00</t>
  </si>
  <si>
    <t>102657-00</t>
  </si>
  <si>
    <t>200179-00</t>
  </si>
  <si>
    <t>200450-00</t>
  </si>
  <si>
    <t>200360-00</t>
  </si>
  <si>
    <t>200178-00</t>
  </si>
  <si>
    <t>103143-00</t>
  </si>
  <si>
    <t>200083-00</t>
  </si>
  <si>
    <t>200449-00</t>
  </si>
  <si>
    <t>102810-00</t>
  </si>
  <si>
    <t>103764-00</t>
  </si>
  <si>
    <t>101679-00</t>
  </si>
  <si>
    <t>101579-00</t>
  </si>
  <si>
    <t>101615-00</t>
  </si>
  <si>
    <t>103530-00</t>
  </si>
  <si>
    <t>200204-00</t>
  </si>
  <si>
    <t>102991-00</t>
  </si>
  <si>
    <t>103673-00</t>
  </si>
  <si>
    <t>103786-00</t>
  </si>
  <si>
    <t>200507-00</t>
  </si>
  <si>
    <t>101617-00</t>
  </si>
  <si>
    <t>103540-00</t>
  </si>
  <si>
    <t>103435-00</t>
  </si>
  <si>
    <t>200057-00</t>
  </si>
  <si>
    <t>104711-00</t>
  </si>
  <si>
    <t>200127-00</t>
  </si>
  <si>
    <t>200454-00</t>
  </si>
  <si>
    <t>101858-00</t>
  </si>
  <si>
    <t>103803-00</t>
  </si>
  <si>
    <t>101149-00</t>
  </si>
  <si>
    <t>102535-00</t>
  </si>
  <si>
    <t>101629-00</t>
  </si>
  <si>
    <t>102250-00</t>
  </si>
  <si>
    <t>200513-00</t>
  </si>
  <si>
    <t>200410-00</t>
  </si>
  <si>
    <t>101636-00</t>
  </si>
  <si>
    <t>105025-00</t>
  </si>
  <si>
    <t>101709-00</t>
  </si>
  <si>
    <t>101503-00</t>
  </si>
  <si>
    <t>105017-00</t>
  </si>
  <si>
    <t>105021-00</t>
  </si>
  <si>
    <t>200019-00</t>
  </si>
  <si>
    <t>100733-00</t>
  </si>
  <si>
    <t>105019-00</t>
  </si>
  <si>
    <t>103251-00</t>
  </si>
  <si>
    <t>104797-00</t>
  </si>
  <si>
    <t>103479-00</t>
  </si>
  <si>
    <t>103388-00</t>
  </si>
  <si>
    <t>103233-00</t>
  </si>
  <si>
    <t>103163-00</t>
  </si>
  <si>
    <t>103375-00</t>
  </si>
  <si>
    <t>200464-00</t>
  </si>
  <si>
    <t>105016-00</t>
  </si>
  <si>
    <t>104409-00</t>
  </si>
  <si>
    <t>200399-00</t>
  </si>
  <si>
    <t>102825-00</t>
  </si>
  <si>
    <t>102677-00</t>
  </si>
  <si>
    <t>101742-00</t>
  </si>
  <si>
    <t>101860-00</t>
  </si>
  <si>
    <t>101626-00</t>
  </si>
  <si>
    <t>102950-00</t>
  </si>
  <si>
    <t>102751-00</t>
  </si>
  <si>
    <t>102801-00</t>
  </si>
  <si>
    <t>101592-00</t>
  </si>
  <si>
    <t>200453-00</t>
  </si>
  <si>
    <t>200477-00</t>
  </si>
  <si>
    <t>200252-00</t>
  </si>
  <si>
    <t>200132-00</t>
  </si>
  <si>
    <t>101814-00</t>
  </si>
  <si>
    <t>102883-00</t>
  </si>
  <si>
    <t>101841-00</t>
  </si>
  <si>
    <t>101564-00</t>
  </si>
  <si>
    <t>104761-00</t>
  </si>
  <si>
    <t>103096-00</t>
  </si>
  <si>
    <t>200256-00</t>
  </si>
  <si>
    <t>200493-00</t>
  </si>
  <si>
    <t>200063-00</t>
  </si>
  <si>
    <t>100783-00</t>
  </si>
  <si>
    <t>200085-00</t>
  </si>
  <si>
    <t>102110-00</t>
  </si>
  <si>
    <t>102199-00</t>
  </si>
  <si>
    <t>102131-00</t>
  </si>
  <si>
    <t>102161-00</t>
  </si>
  <si>
    <t>104367-00</t>
  </si>
  <si>
    <t>100965-00</t>
  </si>
  <si>
    <t>105057-00</t>
  </si>
  <si>
    <t>104781-00</t>
  </si>
  <si>
    <t>103547-00</t>
  </si>
  <si>
    <t>105059-00</t>
  </si>
  <si>
    <t>200286-00</t>
  </si>
  <si>
    <t>103341-00</t>
  </si>
  <si>
    <t>103094-00</t>
  </si>
  <si>
    <t>105072-00</t>
  </si>
  <si>
    <t>200319-00</t>
  </si>
  <si>
    <t>101486-00</t>
  </si>
  <si>
    <t>101081-00</t>
  </si>
  <si>
    <t>104932-00</t>
  </si>
  <si>
    <t>104734-00</t>
  </si>
  <si>
    <t>101594-00</t>
  </si>
  <si>
    <t>102006-00</t>
  </si>
  <si>
    <t>104821-00</t>
  </si>
  <si>
    <t>200135-00</t>
  </si>
  <si>
    <t>101568-00</t>
  </si>
  <si>
    <t>103166-00</t>
  </si>
  <si>
    <t>102314-00</t>
  </si>
  <si>
    <t>200213-00</t>
  </si>
  <si>
    <t>102653-00</t>
  </si>
  <si>
    <t>104485-00</t>
  </si>
  <si>
    <t>102115-00</t>
  </si>
  <si>
    <t>104480-00</t>
  </si>
  <si>
    <t>104364-00</t>
  </si>
  <si>
    <t>200483-00</t>
  </si>
  <si>
    <t>200278-00</t>
  </si>
  <si>
    <t>200436-00</t>
  </si>
  <si>
    <t>200255-00</t>
  </si>
  <si>
    <t>104666-00</t>
  </si>
  <si>
    <t>102136-00</t>
  </si>
  <si>
    <t>104530-00</t>
  </si>
  <si>
    <t>101618-00</t>
  </si>
  <si>
    <t>101156-00</t>
  </si>
  <si>
    <t>101209-00</t>
  </si>
  <si>
    <t>101205-00</t>
  </si>
  <si>
    <t>103728-00</t>
  </si>
  <si>
    <t>103720-00</t>
  </si>
  <si>
    <t>102310-00</t>
  </si>
  <si>
    <t>102974-00</t>
  </si>
  <si>
    <t>200364-00</t>
  </si>
  <si>
    <t>103804-00</t>
  </si>
  <si>
    <t>103867-00</t>
  </si>
  <si>
    <t>103376-00</t>
  </si>
  <si>
    <t>104714-00</t>
  </si>
  <si>
    <t>102145-00</t>
  </si>
  <si>
    <t>104777-00</t>
  </si>
  <si>
    <t>102465-00</t>
  </si>
  <si>
    <t>200290-00</t>
  </si>
  <si>
    <t>101861-00</t>
  </si>
  <si>
    <t>101595-00</t>
  </si>
  <si>
    <t>101764-00</t>
  </si>
  <si>
    <t>103874-00</t>
  </si>
  <si>
    <t>101735-00</t>
  </si>
  <si>
    <t>103979-00</t>
  </si>
  <si>
    <t>101883-00</t>
  </si>
  <si>
    <t>200426-00</t>
  </si>
  <si>
    <t>101689-00</t>
  </si>
  <si>
    <t>101241-00</t>
  </si>
  <si>
    <t>200280-00</t>
  </si>
  <si>
    <t>104632-00</t>
  </si>
  <si>
    <t>102138-00</t>
  </si>
  <si>
    <t>104631-00</t>
  </si>
  <si>
    <t>104482-00</t>
  </si>
  <si>
    <t>200098-00</t>
  </si>
  <si>
    <t>200419-00</t>
  </si>
  <si>
    <t>102107-00</t>
  </si>
  <si>
    <t>101442-00</t>
  </si>
  <si>
    <t>102947-00</t>
  </si>
  <si>
    <t>104740-00</t>
  </si>
  <si>
    <t>101622-00</t>
  </si>
  <si>
    <t>103261-00</t>
  </si>
  <si>
    <t>103323-00</t>
  </si>
  <si>
    <t>103242-00</t>
  </si>
  <si>
    <t>100893-00</t>
  </si>
  <si>
    <t>102330-00</t>
  </si>
  <si>
    <t>102271-00</t>
  </si>
  <si>
    <t>103661-00</t>
  </si>
  <si>
    <t>103966-00</t>
  </si>
  <si>
    <t>103976-00</t>
  </si>
  <si>
    <t>100553-00</t>
  </si>
  <si>
    <t>104526-00</t>
  </si>
  <si>
    <t>102720-00</t>
  </si>
  <si>
    <t>101184-00</t>
  </si>
  <si>
    <t>103363-00</t>
  </si>
  <si>
    <t>105064-00</t>
  </si>
  <si>
    <t>101202-00</t>
  </si>
  <si>
    <t>103890-00</t>
  </si>
  <si>
    <t>100953-00</t>
  </si>
  <si>
    <t>105058-00</t>
  </si>
  <si>
    <t>104964-00</t>
  </si>
  <si>
    <t>103039-00</t>
  </si>
  <si>
    <t>103446-00</t>
  </si>
  <si>
    <t>104935-00</t>
  </si>
  <si>
    <t>104951-00</t>
  </si>
  <si>
    <t>102913-00</t>
  </si>
  <si>
    <t>100960-00</t>
  </si>
  <si>
    <t>100943-00</t>
  </si>
  <si>
    <t>104944-00</t>
  </si>
  <si>
    <t>104663-00</t>
  </si>
  <si>
    <t>101000-00</t>
  </si>
  <si>
    <t>103614-00</t>
  </si>
  <si>
    <t>104782-00</t>
  </si>
  <si>
    <t>102147-00</t>
  </si>
  <si>
    <t>102149-00</t>
  </si>
  <si>
    <t>104963-00</t>
  </si>
  <si>
    <t>104484-00</t>
  </si>
  <si>
    <t>104366-00</t>
  </si>
  <si>
    <t>200056-00</t>
  </si>
  <si>
    <t>200408-00</t>
  </si>
  <si>
    <t>200138-00</t>
  </si>
  <si>
    <t>104398-00</t>
  </si>
  <si>
    <t>105023-00</t>
  </si>
  <si>
    <t>105089-00</t>
  </si>
  <si>
    <t>200114-00</t>
  </si>
  <si>
    <t>101160-00</t>
  </si>
  <si>
    <t>101204-00</t>
  </si>
  <si>
    <t>101154-00</t>
  </si>
  <si>
    <t>100875-00</t>
  </si>
  <si>
    <t>200272-00</t>
  </si>
  <si>
    <t>200312-00</t>
  </si>
  <si>
    <t>200122-00</t>
  </si>
  <si>
    <t>200223-00</t>
  </si>
  <si>
    <t>103698-00</t>
  </si>
  <si>
    <t>104648-00</t>
  </si>
  <si>
    <t>102331-00</t>
  </si>
  <si>
    <t>102232-00</t>
  </si>
  <si>
    <t>105065-00</t>
  </si>
  <si>
    <t>102335-00</t>
  </si>
  <si>
    <t>103851-00</t>
  </si>
  <si>
    <t>103816-00</t>
  </si>
  <si>
    <t>103825-00</t>
  </si>
  <si>
    <t>103810-00</t>
  </si>
  <si>
    <t>103808-00</t>
  </si>
  <si>
    <t>103805-00</t>
  </si>
  <si>
    <t>200236-00</t>
  </si>
  <si>
    <t>103682-00</t>
  </si>
  <si>
    <t>101583-00</t>
  </si>
  <si>
    <t>205229-00</t>
  </si>
  <si>
    <t>200053-00</t>
  </si>
  <si>
    <t>104717-00</t>
  </si>
  <si>
    <t>103050-00</t>
  </si>
  <si>
    <t>103066-00</t>
  </si>
  <si>
    <t>103258-00</t>
  </si>
  <si>
    <t>103104-00</t>
  </si>
  <si>
    <t>103046-00</t>
  </si>
  <si>
    <t>200163-00</t>
  </si>
  <si>
    <t>101917-00</t>
  </si>
  <si>
    <t>101918-00</t>
  </si>
  <si>
    <t>101920-00</t>
  </si>
  <si>
    <t>101966-00</t>
  </si>
  <si>
    <t>102047-00</t>
  </si>
  <si>
    <t>101908-00</t>
  </si>
  <si>
    <t>101914-00</t>
  </si>
  <si>
    <t>101942-00</t>
  </si>
  <si>
    <t>101971-00</t>
  </si>
  <si>
    <t>101987-00</t>
  </si>
  <si>
    <t>100759-00</t>
  </si>
  <si>
    <t>101338-00</t>
  </si>
  <si>
    <t>103592-00</t>
  </si>
  <si>
    <t>103448-00</t>
  </si>
  <si>
    <t>103442-00</t>
  </si>
  <si>
    <t>103574-00</t>
  </si>
  <si>
    <t>103436-00</t>
  </si>
  <si>
    <t>103495-00</t>
  </si>
  <si>
    <t>101734-00</t>
  </si>
  <si>
    <t>101716-00</t>
  </si>
  <si>
    <t>101635-00</t>
  </si>
  <si>
    <t>101822-00</t>
  </si>
  <si>
    <t>101855-00</t>
  </si>
  <si>
    <t>102908-00</t>
  </si>
  <si>
    <t>103011-00</t>
  </si>
  <si>
    <t>102473-00</t>
  </si>
  <si>
    <t>102479-00</t>
  </si>
  <si>
    <t>104373-00</t>
  </si>
  <si>
    <t>102431-00</t>
  </si>
  <si>
    <t>102440-00</t>
  </si>
  <si>
    <t>102972-00</t>
  </si>
  <si>
    <t>102853-00</t>
  </si>
  <si>
    <t>101092-00</t>
  </si>
  <si>
    <t>101211-00</t>
  </si>
  <si>
    <t>101190-00</t>
  </si>
  <si>
    <t>101248-00</t>
  </si>
  <si>
    <t>104968-00</t>
  </si>
  <si>
    <t>104754-00</t>
  </si>
  <si>
    <t>101221-00</t>
  </si>
  <si>
    <t>102457-00</t>
  </si>
  <si>
    <t>102772-00</t>
  </si>
  <si>
    <t>102760-00</t>
  </si>
  <si>
    <t>102838-00</t>
  </si>
  <si>
    <t>102783-00</t>
  </si>
  <si>
    <t>101456-00</t>
  </si>
  <si>
    <t>104930-00</t>
  </si>
  <si>
    <t>103458-00</t>
  </si>
  <si>
    <t>104953-00</t>
  </si>
  <si>
    <t>104799-00</t>
  </si>
  <si>
    <t>102960-00</t>
  </si>
  <si>
    <t>102935-00</t>
  </si>
  <si>
    <t>102890-00</t>
  </si>
  <si>
    <t>102940-00</t>
  </si>
  <si>
    <t>102860-00</t>
  </si>
  <si>
    <t>102892-00</t>
  </si>
  <si>
    <t>102865-00</t>
  </si>
  <si>
    <t>104594-00</t>
  </si>
  <si>
    <t>103959-00</t>
  </si>
  <si>
    <t>103965-00</t>
  </si>
  <si>
    <t>103994-00</t>
  </si>
  <si>
    <t>103900-00</t>
  </si>
  <si>
    <t>103967-00</t>
  </si>
  <si>
    <t>104410-00</t>
  </si>
  <si>
    <t>103990-00</t>
  </si>
  <si>
    <t>103948-00</t>
  </si>
  <si>
    <t>103880-00</t>
  </si>
  <si>
    <t>104938-00</t>
  </si>
  <si>
    <t>104356-00</t>
  </si>
  <si>
    <t>101859-00</t>
  </si>
  <si>
    <t>101773-00</t>
  </si>
  <si>
    <t>101659-00</t>
  </si>
  <si>
    <t>103949-00</t>
  </si>
  <si>
    <t>103883-00</t>
  </si>
  <si>
    <t>103887-00</t>
  </si>
  <si>
    <t>103891-00</t>
  </si>
  <si>
    <t>103896-00</t>
  </si>
  <si>
    <t>101652-00</t>
  </si>
  <si>
    <t>104005-00</t>
  </si>
  <si>
    <t>103906-00</t>
  </si>
  <si>
    <t>200417-00</t>
  </si>
  <si>
    <t>102168-00</t>
  </si>
  <si>
    <t>102185-00</t>
  </si>
  <si>
    <t>102201-00</t>
  </si>
  <si>
    <t>104640-00</t>
  </si>
  <si>
    <t>105010-00</t>
  </si>
  <si>
    <t>104832-00</t>
  </si>
  <si>
    <t>104966-00</t>
  </si>
  <si>
    <t>104822-00</t>
  </si>
  <si>
    <t>104773-00</t>
  </si>
  <si>
    <t>104675-00</t>
  </si>
  <si>
    <t>104630-00</t>
  </si>
  <si>
    <t>104481-00</t>
  </si>
  <si>
    <t>104665-00</t>
  </si>
  <si>
    <t>104549-00</t>
  </si>
  <si>
    <t>104638-00</t>
  </si>
  <si>
    <t>104478-00</t>
  </si>
  <si>
    <t>102221-00</t>
  </si>
  <si>
    <t>102183-00</t>
  </si>
  <si>
    <t>102225-00</t>
  </si>
  <si>
    <t>102139-00</t>
  </si>
  <si>
    <t>102209-00</t>
  </si>
  <si>
    <t>102123-00</t>
  </si>
  <si>
    <t>102158-00</t>
  </si>
  <si>
    <t>200444-00</t>
  </si>
  <si>
    <t>102581-00</t>
  </si>
  <si>
    <t>102515-00</t>
  </si>
  <si>
    <t>102617-00</t>
  </si>
  <si>
    <t>101051-00</t>
  </si>
  <si>
    <t>103884-00</t>
  </si>
  <si>
    <t>102937-00</t>
  </si>
  <si>
    <t>104385-00</t>
  </si>
  <si>
    <t>102978-00</t>
  </si>
  <si>
    <t>102686-00</t>
  </si>
  <si>
    <t>102679-00</t>
  </si>
  <si>
    <t>102658-00</t>
  </si>
  <si>
    <t>104389-00</t>
  </si>
  <si>
    <t>103089-00</t>
  </si>
  <si>
    <t>103061-00</t>
  </si>
  <si>
    <t>104560-00</t>
  </si>
  <si>
    <t>103353-00</t>
  </si>
  <si>
    <t>100864-00</t>
  </si>
  <si>
    <t>100910-00</t>
  </si>
  <si>
    <t>101461-00</t>
  </si>
  <si>
    <t>101638-00</t>
  </si>
  <si>
    <t>102279-00</t>
  </si>
  <si>
    <t>102290-00</t>
  </si>
  <si>
    <t>100717-00</t>
  </si>
  <si>
    <t>101612-00</t>
  </si>
  <si>
    <t>104726-00</t>
  </si>
  <si>
    <t>104716-00</t>
  </si>
  <si>
    <t>104687-00</t>
  </si>
  <si>
    <t>103352-00</t>
  </si>
  <si>
    <t>200199-00</t>
  </si>
  <si>
    <t>200254-00</t>
  </si>
  <si>
    <t>200082-00</t>
  </si>
  <si>
    <t>200060-00</t>
  </si>
  <si>
    <t>200455-00</t>
  </si>
  <si>
    <t>200228-00</t>
  </si>
  <si>
    <t>200070-00</t>
  </si>
  <si>
    <t>200253-00</t>
  </si>
  <si>
    <t>200351-00</t>
  </si>
  <si>
    <t>200037-00</t>
  </si>
  <si>
    <t>200036-00</t>
  </si>
  <si>
    <t>200244-00</t>
  </si>
  <si>
    <t>200373-00</t>
  </si>
  <si>
    <t>101945-00</t>
  </si>
  <si>
    <t>101919-00</t>
  </si>
  <si>
    <t>101934-00</t>
  </si>
  <si>
    <t>100688-00</t>
  </si>
  <si>
    <t>105018-00</t>
  </si>
  <si>
    <t>102847-00</t>
  </si>
  <si>
    <t>101088-00</t>
  </si>
  <si>
    <t>100967-00</t>
  </si>
  <si>
    <t>100951-00</t>
  </si>
  <si>
    <t>100805-00</t>
  </si>
  <si>
    <t>100914-00</t>
  </si>
  <si>
    <t>200094-00</t>
  </si>
  <si>
    <t>200091-00</t>
  </si>
  <si>
    <t>100932-00</t>
  </si>
  <si>
    <t>101217-00</t>
  </si>
  <si>
    <t>101175-00</t>
  </si>
  <si>
    <t>101254-00</t>
  </si>
  <si>
    <t>200099-00</t>
  </si>
  <si>
    <t>101265-00</t>
  </si>
  <si>
    <t>101116-00</t>
  </si>
  <si>
    <t>101071-00</t>
  </si>
  <si>
    <t>101019-00</t>
  </si>
  <si>
    <t>100952-00</t>
  </si>
  <si>
    <t>103769-00</t>
  </si>
  <si>
    <t>103746-00</t>
  </si>
  <si>
    <t>200235-00</t>
  </si>
  <si>
    <t>103075-00</t>
  </si>
  <si>
    <t>101231-00</t>
  </si>
  <si>
    <t>101045-00</t>
  </si>
  <si>
    <t>101133-00</t>
  </si>
  <si>
    <t>105060-00</t>
  </si>
  <si>
    <t>100787-00</t>
  </si>
  <si>
    <t>101064-00</t>
  </si>
  <si>
    <t>103936-00</t>
  </si>
  <si>
    <t>103975-00</t>
  </si>
  <si>
    <t>103958-00</t>
  </si>
  <si>
    <t>101774-00</t>
  </si>
  <si>
    <t>101644-00</t>
  </si>
  <si>
    <t>101627-00</t>
  </si>
  <si>
    <t>101641-00</t>
  </si>
  <si>
    <t>103901-00</t>
  </si>
  <si>
    <t>103962-00</t>
  </si>
  <si>
    <t>101712-00</t>
  </si>
  <si>
    <t>200268-00</t>
  </si>
  <si>
    <t>200432-00</t>
  </si>
  <si>
    <t>200429-00</t>
  </si>
  <si>
    <t>103968-00</t>
  </si>
  <si>
    <t>102481-00</t>
  </si>
  <si>
    <t>102480-00</t>
  </si>
  <si>
    <t>104401-00</t>
  </si>
  <si>
    <t>103544-00</t>
  </si>
  <si>
    <t>104494-00</t>
  </si>
  <si>
    <t>102671-00</t>
  </si>
  <si>
    <t>102705-00</t>
  </si>
  <si>
    <t>101661-00</t>
  </si>
  <si>
    <t>101657-00</t>
  </si>
  <si>
    <t>101660-00</t>
  </si>
  <si>
    <t>101893-00</t>
  </si>
  <si>
    <t>101600-00</t>
  </si>
  <si>
    <t>101865-00</t>
  </si>
  <si>
    <t>104497-00</t>
  </si>
  <si>
    <t>103794-00</t>
  </si>
  <si>
    <t>103852-00</t>
  </si>
  <si>
    <t>103873-00</t>
  </si>
  <si>
    <t>103818-00</t>
  </si>
  <si>
    <t>104783-00</t>
  </si>
  <si>
    <t>103872-00</t>
  </si>
  <si>
    <t>101532-00</t>
  </si>
  <si>
    <t>101468-00</t>
  </si>
  <si>
    <t>102965-00</t>
  </si>
  <si>
    <t>200159-00</t>
  </si>
  <si>
    <t>104541-00</t>
  </si>
  <si>
    <t>102094-00</t>
  </si>
  <si>
    <t>101935-00</t>
  </si>
  <si>
    <t>102643-00</t>
  </si>
  <si>
    <t>102176-00</t>
  </si>
  <si>
    <t>102220-00</t>
  </si>
  <si>
    <t>102137-00</t>
  </si>
  <si>
    <t>104965-00</t>
  </si>
  <si>
    <t>104683-00</t>
  </si>
  <si>
    <t>102179-00</t>
  </si>
  <si>
    <t>200369-00</t>
  </si>
  <si>
    <t>200475-00</t>
  </si>
  <si>
    <t>102231-00</t>
  </si>
  <si>
    <t>101795-00</t>
  </si>
  <si>
    <t>104634-00</t>
  </si>
  <si>
    <t>102207-00</t>
  </si>
  <si>
    <t>102884-00</t>
  </si>
  <si>
    <t>100911-00</t>
  </si>
  <si>
    <t>103863-00</t>
  </si>
  <si>
    <t>103823-00</t>
  </si>
  <si>
    <t>102920-00</t>
  </si>
  <si>
    <t>103347-00</t>
  </si>
  <si>
    <t>103369-00</t>
  </si>
  <si>
    <t>103040-00</t>
  </si>
  <si>
    <t>102691-00</t>
  </si>
  <si>
    <t>205196-00</t>
  </si>
  <si>
    <t>101692-00</t>
  </si>
  <si>
    <t>205220-00</t>
  </si>
  <si>
    <t>101158-00</t>
  </si>
  <si>
    <t>101128-00</t>
  </si>
  <si>
    <t>100989-00</t>
  </si>
  <si>
    <t>100950-00</t>
  </si>
  <si>
    <t>101140-00</t>
  </si>
  <si>
    <t>101634-00</t>
  </si>
  <si>
    <t>102502-00</t>
  </si>
  <si>
    <t>102237-00</t>
  </si>
  <si>
    <t>102272-00</t>
  </si>
  <si>
    <t>104369-00</t>
  </si>
  <si>
    <t>104676-00</t>
  </si>
  <si>
    <t>102784-00</t>
  </si>
  <si>
    <t>102808-00</t>
  </si>
  <si>
    <t>102474-00</t>
  </si>
  <si>
    <t>101107-00</t>
  </si>
  <si>
    <t>103220-00</t>
  </si>
  <si>
    <t>205249-00</t>
  </si>
  <si>
    <t>205282-00</t>
  </si>
  <si>
    <t>103423-00</t>
  </si>
  <si>
    <t>103642-00</t>
  </si>
  <si>
    <t>103610-00</t>
  </si>
  <si>
    <t>103437-00</t>
  </si>
  <si>
    <t>103443-00</t>
  </si>
  <si>
    <t>104393-00</t>
  </si>
  <si>
    <t>200144-00</t>
  </si>
  <si>
    <t>205227-00</t>
  </si>
  <si>
    <t>205306-00</t>
  </si>
  <si>
    <t>205223-00</t>
  </si>
  <si>
    <t>205389-00</t>
  </si>
  <si>
    <t>205234-00</t>
  </si>
  <si>
    <t>205205-00</t>
  </si>
  <si>
    <t>200414-00</t>
  </si>
  <si>
    <t>102356-00</t>
  </si>
  <si>
    <t>102262-00</t>
  </si>
  <si>
    <t>205195-00</t>
  </si>
  <si>
    <t>103842-00</t>
  </si>
  <si>
    <t>205226-00</t>
  </si>
  <si>
    <t>205222-00</t>
  </si>
  <si>
    <t>205218-00</t>
  </si>
  <si>
    <t>205245-00</t>
  </si>
  <si>
    <t>205237-00</t>
  </si>
  <si>
    <t>205213-00</t>
  </si>
  <si>
    <t>205239-00</t>
  </si>
  <si>
    <t>205206-00</t>
  </si>
  <si>
    <t>205208-00</t>
  </si>
  <si>
    <t>205197-00</t>
  </si>
  <si>
    <t>205235-00</t>
  </si>
  <si>
    <t>205241-00</t>
  </si>
  <si>
    <t>205233-00</t>
  </si>
  <si>
    <t>205210-00</t>
  </si>
  <si>
    <t>205203-00</t>
  </si>
  <si>
    <t>101200-00</t>
  </si>
  <si>
    <t>101008-00</t>
  </si>
  <si>
    <t>102119-00</t>
  </si>
  <si>
    <t>102103-00</t>
  </si>
  <si>
    <t>102173-00</t>
  </si>
  <si>
    <t>102655-00</t>
  </si>
  <si>
    <t>102905-00</t>
  </si>
  <si>
    <t>102881-00</t>
  </si>
  <si>
    <t>102994-00</t>
  </si>
  <si>
    <t>200129-00</t>
  </si>
  <si>
    <t>200130-00</t>
  </si>
  <si>
    <t>205243-00</t>
  </si>
  <si>
    <t>102132-00</t>
  </si>
  <si>
    <t>104477-00</t>
  </si>
  <si>
    <t>205225-00</t>
  </si>
  <si>
    <t>205409-00</t>
  </si>
  <si>
    <t>103361-00</t>
  </si>
  <si>
    <t>103158-00</t>
  </si>
  <si>
    <t>205224-00</t>
  </si>
  <si>
    <t>205238-00</t>
  </si>
  <si>
    <t>103395-00</t>
  </si>
  <si>
    <t>103562-00</t>
  </si>
  <si>
    <t>103478-00</t>
  </si>
  <si>
    <t>102781-00</t>
  </si>
  <si>
    <t>102982-00</t>
  </si>
  <si>
    <t>102938-00</t>
  </si>
  <si>
    <t>100695-00</t>
  </si>
  <si>
    <t>102093-00</t>
  </si>
  <si>
    <t>101727-00</t>
  </si>
  <si>
    <t>101032-00</t>
  </si>
  <si>
    <t>100936-00</t>
  </si>
  <si>
    <t>101059-00</t>
  </si>
  <si>
    <t>101089-00</t>
  </si>
  <si>
    <t>100941-00</t>
  </si>
  <si>
    <t>101824-00</t>
  </si>
  <si>
    <t>205204-00</t>
  </si>
  <si>
    <t>101613-00</t>
  </si>
  <si>
    <t>101669-00</t>
  </si>
  <si>
    <t>101682-00</t>
  </si>
  <si>
    <t>101754-00</t>
  </si>
  <si>
    <t>101325-00</t>
  </si>
  <si>
    <t>103545-00</t>
  </si>
  <si>
    <t>104950-00</t>
  </si>
  <si>
    <t>103556-00</t>
  </si>
  <si>
    <t>103640-00</t>
  </si>
  <si>
    <t>103660-00</t>
  </si>
  <si>
    <t>104653-00</t>
  </si>
  <si>
    <t>104403-00</t>
  </si>
  <si>
    <t>101880-00</t>
  </si>
  <si>
    <t>101790-00</t>
  </si>
  <si>
    <t>101749-00</t>
  </si>
  <si>
    <t>101894-00</t>
  </si>
  <si>
    <t>101585-00</t>
  </si>
  <si>
    <t>101577-00</t>
  </si>
  <si>
    <t>102315-00</t>
  </si>
  <si>
    <t>205200-00</t>
  </si>
  <si>
    <t>205212-00</t>
  </si>
  <si>
    <t>205228-00</t>
  </si>
  <si>
    <t>205240-00</t>
  </si>
  <si>
    <t>103343-00</t>
  </si>
  <si>
    <t>102415-00</t>
  </si>
  <si>
    <t>100986-00</t>
  </si>
  <si>
    <t>101258-00</t>
  </si>
  <si>
    <t>103326-00</t>
  </si>
  <si>
    <t>103340-00</t>
  </si>
  <si>
    <t>103339-00</t>
  </si>
  <si>
    <t>205252-00</t>
  </si>
  <si>
    <t>205259-00</t>
  </si>
  <si>
    <t>205248-00</t>
  </si>
  <si>
    <t>205257-00</t>
  </si>
  <si>
    <t>205260-00</t>
  </si>
  <si>
    <t>101452-00</t>
  </si>
  <si>
    <t>205255-00</t>
  </si>
  <si>
    <t>103795-00</t>
  </si>
  <si>
    <t>205308-00</t>
  </si>
  <si>
    <t>205268-00</t>
  </si>
  <si>
    <t>205340-00</t>
  </si>
  <si>
    <t>205342-00</t>
  </si>
  <si>
    <t>205384-00</t>
  </si>
  <si>
    <t>205330-00</t>
  </si>
  <si>
    <t>101664-00</t>
  </si>
  <si>
    <t>101159-00</t>
  </si>
  <si>
    <t>100966-00</t>
  </si>
  <si>
    <t>205272-00</t>
  </si>
  <si>
    <t>101432-00</t>
  </si>
  <si>
    <t>205247-00</t>
  </si>
  <si>
    <t>205250-00</t>
  </si>
  <si>
    <t>205246-00</t>
  </si>
  <si>
    <t>103747-00</t>
  </si>
  <si>
    <t>104982-00</t>
  </si>
  <si>
    <t>205258-00</t>
  </si>
  <si>
    <t>205232-00</t>
  </si>
  <si>
    <t>205263-00</t>
  </si>
  <si>
    <t>205261-00</t>
  </si>
  <si>
    <t>205254-00</t>
  </si>
  <si>
    <t>101821-00</t>
  </si>
  <si>
    <t>205271-00</t>
  </si>
  <si>
    <t>205270-00</t>
  </si>
  <si>
    <t>205265-00</t>
  </si>
  <si>
    <t>205219-00</t>
  </si>
  <si>
    <t>205262-00</t>
  </si>
  <si>
    <t>205264-00</t>
  </si>
  <si>
    <t>205269-00</t>
  </si>
  <si>
    <t>205318-00</t>
  </si>
  <si>
    <t>101678-00</t>
  </si>
  <si>
    <t>104370-00</t>
  </si>
  <si>
    <t>205267-00</t>
  </si>
  <si>
    <t>205300-00</t>
  </si>
  <si>
    <t>103869-00</t>
  </si>
  <si>
    <t>205307-00</t>
  </si>
  <si>
    <t>103266-00</t>
  </si>
  <si>
    <t>103370-00</t>
  </si>
  <si>
    <t>102979-00</t>
  </si>
  <si>
    <t>102958-00</t>
  </si>
  <si>
    <t>102939-00</t>
  </si>
  <si>
    <t>103385-00</t>
  </si>
  <si>
    <t>103421-00</t>
  </si>
  <si>
    <t>103382-00</t>
  </si>
  <si>
    <t>103384-00</t>
  </si>
  <si>
    <t>205392-00</t>
  </si>
  <si>
    <t>101308-00</t>
  </si>
  <si>
    <t>101287-00</t>
  </si>
  <si>
    <t>101358-00</t>
  </si>
  <si>
    <t>101420-00</t>
  </si>
  <si>
    <t>104504-00</t>
  </si>
  <si>
    <t>103440-00</t>
  </si>
  <si>
    <t>103552-00</t>
  </si>
  <si>
    <t>104405-00</t>
  </si>
  <si>
    <t>102087-00</t>
  </si>
  <si>
    <t>102036-00</t>
  </si>
  <si>
    <t>101253-00</t>
  </si>
  <si>
    <t>103053-00</t>
  </si>
  <si>
    <t>103357-00</t>
  </si>
  <si>
    <t>101162-00</t>
  </si>
  <si>
    <t>101144-00</t>
  </si>
  <si>
    <t>104952-00</t>
  </si>
  <si>
    <t>103763-00</t>
  </si>
  <si>
    <t>101872-00</t>
  </si>
  <si>
    <t>101800-00</t>
  </si>
  <si>
    <t>101892-00</t>
  </si>
  <si>
    <t>101731-00</t>
  </si>
  <si>
    <t>101475-00</t>
  </si>
  <si>
    <t>101458-00</t>
  </si>
  <si>
    <t>205332-00</t>
  </si>
  <si>
    <t>102828-00</t>
  </si>
  <si>
    <t>102809-00</t>
  </si>
  <si>
    <t>101875-00</t>
  </si>
  <si>
    <t>205334-00</t>
  </si>
  <si>
    <t>205385-00</t>
  </si>
  <si>
    <t>205386-00</t>
  </si>
  <si>
    <t>205341-00</t>
  </si>
  <si>
    <t>205291-00</t>
  </si>
  <si>
    <t>205290-00</t>
  </si>
  <si>
    <t>205391-00</t>
  </si>
  <si>
    <t>102194-00</t>
  </si>
  <si>
    <t>205273-00</t>
  </si>
  <si>
    <t>205296-00</t>
  </si>
  <si>
    <t>104547-00</t>
  </si>
  <si>
    <t>103062-00</t>
  </si>
  <si>
    <t>103235-00</t>
  </si>
  <si>
    <t>205402-00</t>
  </si>
  <si>
    <t>205395-00</t>
  </si>
  <si>
    <t>102602-00</t>
  </si>
  <si>
    <t>101012-00</t>
  </si>
  <si>
    <t>104842-00</t>
  </si>
  <si>
    <t>101262-00</t>
  </si>
  <si>
    <t>104517-00</t>
  </si>
  <si>
    <t>205378-00</t>
  </si>
  <si>
    <t>205398-00</t>
  </si>
  <si>
    <t>205399-00</t>
  </si>
  <si>
    <t>205346-00</t>
  </si>
  <si>
    <t>205420-00</t>
  </si>
  <si>
    <t>205404-00</t>
  </si>
  <si>
    <t>105406-00</t>
  </si>
  <si>
    <t>205298-00</t>
  </si>
  <si>
    <t>102778-00</t>
  </si>
  <si>
    <t>100881-00</t>
  </si>
  <si>
    <t>100816-00</t>
  </si>
  <si>
    <t>102155-00</t>
  </si>
  <si>
    <t>102192-00</t>
  </si>
  <si>
    <t>104667-00</t>
  </si>
  <si>
    <t>104826-00</t>
  </si>
  <si>
    <t>104824-00</t>
  </si>
  <si>
    <t>102786-00</t>
  </si>
  <si>
    <t>102654-00</t>
  </si>
  <si>
    <t>205418-00</t>
  </si>
  <si>
    <t>101087-00</t>
  </si>
  <si>
    <t>103147-00</t>
  </si>
  <si>
    <t>103294-00</t>
  </si>
  <si>
    <t>104487-00</t>
  </si>
  <si>
    <t>101261-00</t>
  </si>
  <si>
    <t>205215-00</t>
  </si>
  <si>
    <t>104407-00</t>
  </si>
  <si>
    <t>103624-00</t>
  </si>
  <si>
    <t>103844-00</t>
  </si>
  <si>
    <t>103538-00</t>
  </si>
  <si>
    <t>102513-00</t>
  </si>
  <si>
    <t>102600-00</t>
  </si>
  <si>
    <t>205347-00</t>
  </si>
  <si>
    <t>103226-00</t>
  </si>
  <si>
    <t>103091-00</t>
  </si>
  <si>
    <t>103123-00</t>
  </si>
  <si>
    <t>105088-00</t>
  </si>
  <si>
    <t>100985-00</t>
  </si>
  <si>
    <t>100918-00</t>
  </si>
  <si>
    <t>101260-00</t>
  </si>
  <si>
    <t>101232-00</t>
  </si>
  <si>
    <t>102996-00</t>
  </si>
  <si>
    <t>205416-00</t>
  </si>
  <si>
    <t>101301-00</t>
  </si>
  <si>
    <t>101323-00</t>
  </si>
  <si>
    <t>100568-00</t>
  </si>
  <si>
    <t>205412-00</t>
  </si>
  <si>
    <t>205280-00</t>
  </si>
  <si>
    <t>105405-00</t>
  </si>
  <si>
    <t>102864-00</t>
  </si>
  <si>
    <t>205403-00</t>
  </si>
  <si>
    <t>101082-00</t>
  </si>
  <si>
    <t>205396-00</t>
  </si>
  <si>
    <t>104392-00</t>
  </si>
  <si>
    <t>103000-00</t>
  </si>
  <si>
    <t>102235-00</t>
  </si>
  <si>
    <t>103687-00</t>
  </si>
  <si>
    <t>200249-00</t>
  </si>
  <si>
    <t>205429-00</t>
  </si>
  <si>
    <t>100807-00</t>
  </si>
  <si>
    <t>200425-00</t>
  </si>
  <si>
    <t>103043-00</t>
  </si>
  <si>
    <t>103076-00</t>
  </si>
  <si>
    <t>105090-00</t>
  </si>
  <si>
    <t>101499-00</t>
  </si>
  <si>
    <t>101819-00</t>
  </si>
  <si>
    <t>101582-00</t>
  </si>
  <si>
    <t>100840-00</t>
  </si>
  <si>
    <t>103832-00</t>
  </si>
  <si>
    <t>103817-00</t>
  </si>
  <si>
    <t>104408-00</t>
  </si>
  <si>
    <t>105500-00</t>
  </si>
  <si>
    <t>102538-00</t>
  </si>
  <si>
    <t>205424-00</t>
  </si>
  <si>
    <t>205425-00</t>
  </si>
  <si>
    <t>101968-00</t>
  </si>
  <si>
    <t>102745-00</t>
  </si>
  <si>
    <t>102843-00</t>
  </si>
  <si>
    <t>102043-00</t>
  </si>
  <si>
    <t>103161-00</t>
  </si>
  <si>
    <t>101752-00</t>
  </si>
  <si>
    <t>101845-00</t>
  </si>
  <si>
    <t>101775-00</t>
  </si>
  <si>
    <t>101740-00</t>
  </si>
  <si>
    <t>104820-00</t>
  </si>
  <si>
    <t>102999-00</t>
  </si>
  <si>
    <t>205503-00</t>
  </si>
  <si>
    <t>205513-00</t>
  </si>
  <si>
    <t>205419-00</t>
  </si>
  <si>
    <t>103269-00</t>
  </si>
  <si>
    <t>104536-00</t>
  </si>
  <si>
    <t>205423-00</t>
  </si>
  <si>
    <t>205285-00</t>
  </si>
  <si>
    <t>104960-00</t>
  </si>
  <si>
    <t>205504-00</t>
  </si>
  <si>
    <t>205506-00</t>
  </si>
  <si>
    <t>102639-00</t>
  </si>
  <si>
    <t>103071-00</t>
  </si>
  <si>
    <t>100891-00</t>
  </si>
  <si>
    <t>100954-00</t>
  </si>
  <si>
    <t>101086-00</t>
  </si>
  <si>
    <t>101167-00</t>
  </si>
  <si>
    <t>102319-00</t>
  </si>
  <si>
    <t>101556-00</t>
  </si>
  <si>
    <t>101574-00</t>
  </si>
  <si>
    <t>101653-00</t>
  </si>
  <si>
    <t>101562-00</t>
  </si>
  <si>
    <t>101642-00</t>
  </si>
  <si>
    <t>103551-00</t>
  </si>
  <si>
    <t>103797-00</t>
  </si>
  <si>
    <t>103800-00</t>
  </si>
  <si>
    <t>205511-00</t>
  </si>
  <si>
    <t>100926-00</t>
  </si>
  <si>
    <t>102761-00</t>
  </si>
  <si>
    <t>101830-00</t>
  </si>
  <si>
    <t>102780-00</t>
  </si>
  <si>
    <t>104825-00</t>
  </si>
  <si>
    <t>105022-00</t>
  </si>
  <si>
    <t>102061-00</t>
  </si>
  <si>
    <t>104954-00</t>
  </si>
  <si>
    <t>205422-00</t>
  </si>
  <si>
    <t>205525-00</t>
  </si>
  <si>
    <t>205533-00</t>
  </si>
  <si>
    <t>205512-00</t>
  </si>
  <si>
    <t>101146-00</t>
  </si>
  <si>
    <t>101879-00</t>
  </si>
  <si>
    <t>101886-00</t>
  </si>
  <si>
    <t>205528-00</t>
  </si>
  <si>
    <t>205532-00</t>
  </si>
  <si>
    <t>103831-00</t>
  </si>
  <si>
    <t>205526-00</t>
  </si>
  <si>
    <t>205530-00</t>
  </si>
  <si>
    <t>100838-00</t>
  </si>
  <si>
    <t>104597-00</t>
  </si>
  <si>
    <t>205520-00</t>
  </si>
  <si>
    <t>100728-00</t>
  </si>
  <si>
    <t>105450-00</t>
  </si>
  <si>
    <t>104386-00</t>
  </si>
  <si>
    <t>205522-00</t>
  </si>
  <si>
    <t>100983-00</t>
  </si>
  <si>
    <t>101747-00</t>
  </si>
  <si>
    <t>205524-00</t>
  </si>
  <si>
    <t>105479-00</t>
  </si>
  <si>
    <t>205537-00</t>
  </si>
  <si>
    <t>205509-00</t>
  </si>
  <si>
    <t>205519-00</t>
  </si>
  <si>
    <t>105478-00</t>
  </si>
  <si>
    <t>205502-00</t>
  </si>
  <si>
    <t>105469-00</t>
  </si>
  <si>
    <t>105462-00</t>
  </si>
  <si>
    <t>105467-00</t>
  </si>
  <si>
    <t>102432-00</t>
  </si>
  <si>
    <t>103829-00</t>
  </si>
  <si>
    <t>200485-00</t>
  </si>
  <si>
    <t>103239-00</t>
  </si>
  <si>
    <t>205545-00</t>
  </si>
  <si>
    <t>103222-00</t>
  </si>
  <si>
    <t>205546-00</t>
  </si>
  <si>
    <t>105548-00</t>
  </si>
  <si>
    <t>105498-00</t>
  </si>
  <si>
    <t>105499-00</t>
  </si>
  <si>
    <t>105459-00</t>
  </si>
  <si>
    <t>105460-00</t>
  </si>
  <si>
    <t>105442-00</t>
  </si>
  <si>
    <t>105457-00</t>
  </si>
  <si>
    <t>105480-00</t>
  </si>
  <si>
    <t>105497-00</t>
  </si>
  <si>
    <t>105482-00</t>
  </si>
  <si>
    <t>105494-00</t>
  </si>
  <si>
    <t>105447-00</t>
  </si>
  <si>
    <t>105448-00</t>
  </si>
  <si>
    <t>105441-00</t>
  </si>
  <si>
    <t>105443-00</t>
  </si>
  <si>
    <t>105456-00</t>
  </si>
  <si>
    <t>105455-00</t>
  </si>
  <si>
    <t>105438-00</t>
  </si>
  <si>
    <t>105444-00</t>
  </si>
  <si>
    <t>105445-00</t>
  </si>
  <si>
    <t>105446-00</t>
  </si>
  <si>
    <t>105463-00</t>
  </si>
  <si>
    <t>105464-00</t>
  </si>
  <si>
    <t>105466-00</t>
  </si>
  <si>
    <t>105454-00</t>
  </si>
  <si>
    <t>105468-00</t>
  </si>
  <si>
    <t>105451-00</t>
  </si>
  <si>
    <t>105452-00</t>
  </si>
  <si>
    <t>105453-00</t>
  </si>
  <si>
    <t>105449-00</t>
  </si>
  <si>
    <t>105474-00</t>
  </si>
  <si>
    <t>105461-00</t>
  </si>
  <si>
    <t>101555-00</t>
  </si>
  <si>
    <t>101437-00</t>
  </si>
  <si>
    <t>101801-00</t>
  </si>
  <si>
    <t>104506-00</t>
  </si>
  <si>
    <t>101796-00</t>
  </si>
  <si>
    <t>102817-00</t>
  </si>
  <si>
    <t>205555-00</t>
  </si>
  <si>
    <t>102105-00</t>
  </si>
  <si>
    <t>101459-00</t>
  </si>
  <si>
    <t>102928-00</t>
  </si>
  <si>
    <t>102071-00</t>
  </si>
  <si>
    <t>205549-00</t>
  </si>
  <si>
    <t>200511-00</t>
  </si>
  <si>
    <t>205544-00</t>
  </si>
  <si>
    <t>200372-00</t>
  </si>
  <si>
    <t>101014-00</t>
  </si>
  <si>
    <t>105547-00</t>
  </si>
  <si>
    <t>103187-00</t>
  </si>
  <si>
    <t>205551-00</t>
  </si>
  <si>
    <t>CENTRO EDUCATIVO DNC VIRGEN DE LOS ANGELES DAY AND NIGHT CARE</t>
  </si>
  <si>
    <t>200140-00</t>
  </si>
  <si>
    <t>Indique si se ofrece lo siguiente:</t>
  </si>
  <si>
    <t>Los estudiantes con Discapacidad o Condición, ¿reciben algún Servicio de Apoyo Educativo?</t>
  </si>
  <si>
    <t>Firma Director (a)</t>
  </si>
  <si>
    <t>Firma Supervisor (a)</t>
  </si>
  <si>
    <t>Teléfono contacto Director (a):</t>
  </si>
  <si>
    <t>Etiquetas de fila</t>
  </si>
  <si>
    <t>Total general</t>
  </si>
  <si>
    <t>Cuenta de NOMBRE</t>
  </si>
  <si>
    <r>
      <t>Inglés</t>
    </r>
    <r>
      <rPr>
        <sz val="11"/>
        <rFont val="Gentium Basic"/>
      </rPr>
      <t xml:space="preserve"> (grupo específico -total inmersión-)</t>
    </r>
  </si>
  <si>
    <r>
      <t xml:space="preserve">Inglés </t>
    </r>
    <r>
      <rPr>
        <sz val="11"/>
        <rFont val="Gentium Basic"/>
      </rPr>
      <t>(en experiencias de la Jornada)</t>
    </r>
  </si>
  <si>
    <t>EL CURSO LECTIVO 2026, EDUCACIÓN PREESCOLAR</t>
  </si>
  <si>
    <t>(En este cuadro debe considerarse a cada funcionario una sola vez)</t>
  </si>
  <si>
    <t>Administrativos</t>
  </si>
  <si>
    <t>Técnicos-Docentes</t>
  </si>
  <si>
    <t>Oficinista</t>
  </si>
  <si>
    <t>Trabajador Calificado</t>
  </si>
  <si>
    <t>Oficial de Seguridad</t>
  </si>
  <si>
    <t>Auxiliar de Vigilancia</t>
  </si>
  <si>
    <t>Conserje</t>
  </si>
  <si>
    <t>Cocinera</t>
  </si>
  <si>
    <t>Administ. y de Servicios Reubicados / Readecuados</t>
  </si>
  <si>
    <r>
      <t xml:space="preserve">(+) = Solo para los Servicios de Educación Preescolar </t>
    </r>
    <r>
      <rPr>
        <b/>
        <u/>
        <sz val="12"/>
        <color rgb="FF0060A8"/>
        <rFont val="Gentium Basic"/>
      </rPr>
      <t>Independientes</t>
    </r>
    <r>
      <rPr>
        <b/>
        <sz val="12"/>
        <color rgb="FF0060A8"/>
        <rFont val="Gentium Basic"/>
      </rPr>
      <t>.</t>
    </r>
  </si>
  <si>
    <t>(En este cuadro debe considerarse a cada funcionario, tantas veces como cargos tenga)</t>
  </si>
  <si>
    <t>Total Educación Preescolar</t>
  </si>
  <si>
    <t>Docentes Educación Preescolar</t>
  </si>
  <si>
    <t>PT
(1-6)</t>
  </si>
  <si>
    <t>PAU
(1-2)</t>
  </si>
  <si>
    <t>200128-00</t>
  </si>
  <si>
    <t>Educación  Preescolar -Nuevos o Reaperturas-</t>
  </si>
  <si>
    <t>Nombre de la Red de Cuido</t>
  </si>
  <si>
    <t>SAN_CARLOS</t>
  </si>
  <si>
    <t>ZONA_NORTE_NORTE</t>
  </si>
  <si>
    <t>DRE</t>
  </si>
  <si>
    <t>CIRCUITOS</t>
  </si>
  <si>
    <t>SAN_JOSE_CENTRAL</t>
  </si>
  <si>
    <t>SAN_JOSE_NORTE</t>
  </si>
  <si>
    <t>SAN_JOSE_OESTE</t>
  </si>
  <si>
    <t>PEREZ_ZELEDON</t>
  </si>
  <si>
    <t>LOS_SANTOS</t>
  </si>
  <si>
    <t>SANTA_CRUZ</t>
  </si>
  <si>
    <t>GRANDE_DE_TERRABA</t>
  </si>
  <si>
    <t>01-06</t>
  </si>
  <si>
    <t>01-05</t>
  </si>
  <si>
    <t>01-07</t>
  </si>
  <si>
    <t>01-10</t>
  </si>
  <si>
    <t>01-03</t>
  </si>
  <si>
    <t>01-09</t>
  </si>
  <si>
    <t>01-14</t>
  </si>
  <si>
    <t>01-08</t>
  </si>
  <si>
    <t>01-04</t>
  </si>
  <si>
    <t>XX</t>
  </si>
  <si>
    <t>PIRUETAS CENTRO EDUCATIVO Y GUARDERIA (Circ.09)</t>
  </si>
  <si>
    <r>
      <t xml:space="preserve">Inglés (Prof. lengua extranj. de I y II Ciclos que amplían lecc.) </t>
    </r>
    <r>
      <rPr>
        <vertAlign val="superscript"/>
        <sz val="11"/>
        <color theme="1"/>
        <rFont val="Gentium Basic"/>
      </rPr>
      <t>1/</t>
    </r>
  </si>
  <si>
    <r>
      <t xml:space="preserve">Inglés </t>
    </r>
    <r>
      <rPr>
        <sz val="11"/>
        <rFont val="Gentium Basic"/>
      </rPr>
      <t xml:space="preserve">(Prof. lengua extranj. de I y II Ciclos que amplían lecc.) </t>
    </r>
    <r>
      <rPr>
        <vertAlign val="superscript"/>
        <sz val="11"/>
        <rFont val="Gentium Basic"/>
      </rPr>
      <t>4/</t>
    </r>
  </si>
  <si>
    <t>PERSONAL TOTAL QUE SE PRESENTA AL CENTRO PARA ATENDER A LOS ESTUDIANTES DE EDUCACIÓN PREESCOLAR</t>
  </si>
  <si>
    <r>
      <t xml:space="preserve">Docentes 
</t>
    </r>
    <r>
      <rPr>
        <i/>
        <sz val="10"/>
        <rFont val="Gentium Basic"/>
      </rPr>
      <t>(Docente de Preescolar  y de Asignaturas Complementarias)</t>
    </r>
  </si>
  <si>
    <t>Repitentes</t>
  </si>
  <si>
    <t>Formación Tecnológica / Informática / Cómputo</t>
  </si>
  <si>
    <t>ABC Mouse-Aprende Inglés</t>
  </si>
  <si>
    <t>Teléfono del Centro Educativo -1:</t>
  </si>
  <si>
    <t>Teléfono del Centro Educativo -2:</t>
  </si>
  <si>
    <t>Los números telefónicos que se registren en estos espacios serán públicos y podrán ser publicados en páginas del MEP de acceso libre para facilitar consultas, investigaciones y el contacto con el centro educativo. Si no desea que un número celular sea público, no lo incluya.</t>
  </si>
  <si>
    <r>
      <t xml:space="preserve">RESPONDA LAS SIGUIENTES </t>
    </r>
    <r>
      <rPr>
        <b/>
        <u/>
        <sz val="14"/>
        <rFont val="Gentium Basic"/>
      </rPr>
      <t>SIETE</t>
    </r>
    <r>
      <rPr>
        <b/>
        <sz val="14"/>
        <rFont val="Gentium Basic"/>
      </rPr>
      <t xml:space="preserve"> PREGUNTAS: CONSIDERE LO RELACIONADO CON EDUCACIÓN PREESCOLAR</t>
    </r>
  </si>
  <si>
    <t>ESPACIO FISICO: CONSIDERE LO RELACIONADO CON EDUCACIÓN PREESCOLAR</t>
  </si>
  <si>
    <t>COMPUTADORAS EN BUEN ESTADO: CONSIDERE LO RELACIONADO CON EDUCACIÓN PREESCOLAR</t>
  </si>
  <si>
    <t>SANITARIOS Y LAVAMANOS: CONSIDERE LO RELACIONADO CON EDUCACIÓN PREESCOLAR</t>
  </si>
  <si>
    <t>Asignatura / Acelerador</t>
  </si>
  <si>
    <t>Informática Educativa / Informática / Cómputo</t>
  </si>
  <si>
    <t>Psicólogo</t>
  </si>
  <si>
    <t>(+) Solamente lo deben completar los Servicios de Educación Preescolar Independientes.
En el caso de los siguientes puestos indicados en Administrativos y de Servicios: Psicólogo, Sociólogo, Trabajo Social, Terapia Física (Rehabilitación Física), Terapia Ocupacional (Rehabilitación Ocupacional), considere a los que atienden Educación Preescolar.</t>
  </si>
  <si>
    <r>
      <t xml:space="preserve">Lo que se conoce como  </t>
    </r>
    <r>
      <rPr>
        <b/>
        <sz val="11"/>
        <rFont val="Gentium Basic"/>
      </rPr>
      <t>Modelo de Atención Heterogéneo:</t>
    </r>
  </si>
  <si>
    <t>CENTRO INFANTIL CINAI BOCA DE ARENAL (CEN CINAI)</t>
  </si>
  <si>
    <t>Trabaja la institución con grupo de estudiantes de diferentes Ciclos (Interactivo I, Interactivo II o Transición) en una sola sección o grupo?</t>
  </si>
  <si>
    <r>
      <t xml:space="preserve">“La información aquí certificada por el director del Centro Educativo la hace bajo la fe y la palabra de certeza, conociendo que cualquier inexactitud o falsedad estaría incurriendo en las responsabilidades administrativas disciplinarias, sin perjuicio de las acciones civiles”. 
</t>
    </r>
    <r>
      <rPr>
        <sz val="10"/>
        <color theme="1"/>
        <rFont val="Gentium Basic"/>
      </rPr>
      <t>Legislación vinculante a la legitimidad de la información: Constitución Política de Costa Rica (Artículos 191 y 192), Ley General de Administración Pública N° 6227 (Artículo 4), Estatuto de Servicio Civil N° 1581 (Artículo 39), Ley General de Control Interno N° 8292 (Artículo 39) y Ley Contra la Corrupción y el Enriquecimiento Ilícito en la Función Pública N° 8422 (Artículo 3).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</si>
</sst>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###\-####"/>
  </numFmts>
  <fonts count="106" x14ac:knownFonts="1">
    <font>
      <sz val="11"/>
      <color theme="1"/>
      <name val="Calibri"/>
      <family val="2"/>
      <scheme val="minor"/>
    </font>
    <font>
      <sz val="10"/>
      <color theme="1"/>
      <name val="Aptos"/>
      <family val="2"/>
    </font>
    <font>
      <u/>
      <sz val="11"/>
      <color theme="10"/>
      <name val="Calibri"/>
      <family val="2"/>
    </font>
    <font>
      <i/>
      <sz val="11"/>
      <color rgb="FF7F7F7F"/>
      <name val="Calibri"/>
      <family val="2"/>
      <scheme val="minor"/>
    </font>
    <font>
      <b/>
      <sz val="10"/>
      <color rgb="FFFF0000"/>
      <name val="Aptos"/>
      <family val="2"/>
    </font>
    <font>
      <sz val="10"/>
      <color rgb="FFFF0000"/>
      <name val="Aptos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name val="Aptos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0"/>
      <name val="Aptos"/>
      <family val="2"/>
    </font>
    <font>
      <b/>
      <sz val="10"/>
      <color theme="1"/>
      <name val="Aptos"/>
      <family val="2"/>
    </font>
    <font>
      <sz val="11"/>
      <color theme="0"/>
      <name val="Calibri"/>
      <family val="2"/>
      <scheme val="minor"/>
    </font>
    <font>
      <sz val="11"/>
      <color rgb="FFFF0000"/>
      <name val="Gentium Basic"/>
    </font>
    <font>
      <b/>
      <sz val="14"/>
      <name val="Gentium Basic"/>
    </font>
    <font>
      <sz val="11"/>
      <name val="Gentium Basic"/>
    </font>
    <font>
      <b/>
      <sz val="12"/>
      <name val="Gentium Basic"/>
    </font>
    <font>
      <b/>
      <sz val="11"/>
      <name val="Gentium Basic"/>
    </font>
    <font>
      <b/>
      <sz val="10"/>
      <name val="Gentium Basic"/>
    </font>
    <font>
      <b/>
      <i/>
      <sz val="12"/>
      <name val="Gentium Basic"/>
    </font>
    <font>
      <sz val="10"/>
      <name val="Gentium Basic"/>
    </font>
    <font>
      <b/>
      <i/>
      <sz val="12"/>
      <color rgb="FFFF0000"/>
      <name val="Gentium Basic"/>
    </font>
    <font>
      <sz val="10"/>
      <color theme="1"/>
      <name val="Gentium Basic"/>
    </font>
    <font>
      <b/>
      <i/>
      <sz val="11"/>
      <color rgb="FFFF0000"/>
      <name val="Gentium Basic"/>
    </font>
    <font>
      <b/>
      <sz val="14"/>
      <color theme="1"/>
      <name val="Gentium Basic"/>
    </font>
    <font>
      <sz val="11"/>
      <color theme="1"/>
      <name val="Gentium Basic"/>
    </font>
    <font>
      <b/>
      <i/>
      <sz val="10"/>
      <name val="Gentium Basic"/>
    </font>
    <font>
      <b/>
      <i/>
      <sz val="11"/>
      <name val="Gentium Basic"/>
    </font>
    <font>
      <b/>
      <sz val="11"/>
      <color theme="1"/>
      <name val="Gentium Basic"/>
    </font>
    <font>
      <b/>
      <sz val="10"/>
      <color theme="1"/>
      <name val="Gentium Basic"/>
    </font>
    <font>
      <sz val="10"/>
      <color rgb="FFFF0000"/>
      <name val="Gentium Basic"/>
    </font>
    <font>
      <b/>
      <sz val="12"/>
      <color theme="1"/>
      <name val="Gentium Basic"/>
    </font>
    <font>
      <b/>
      <i/>
      <sz val="11"/>
      <color theme="1"/>
      <name val="Gentium Basic"/>
    </font>
    <font>
      <i/>
      <sz val="11"/>
      <name val="Gentium Basic"/>
    </font>
    <font>
      <b/>
      <sz val="11"/>
      <color rgb="FFFF0000"/>
      <name val="Gentium Basic"/>
    </font>
    <font>
      <b/>
      <u/>
      <sz val="14"/>
      <name val="Gentium Basic"/>
    </font>
    <font>
      <b/>
      <sz val="12"/>
      <color rgb="FFFF0000"/>
      <name val="Gentium Basic"/>
    </font>
    <font>
      <sz val="12"/>
      <name val="Gentium Basic"/>
    </font>
    <font>
      <b/>
      <i/>
      <sz val="10"/>
      <color rgb="FFFF0000"/>
      <name val="Gentium Basic"/>
    </font>
    <font>
      <b/>
      <i/>
      <sz val="11"/>
      <color rgb="FF0060A8"/>
      <name val="Gentium Basic"/>
    </font>
    <font>
      <sz val="11"/>
      <color rgb="FF3366FF"/>
      <name val="Gentium Basic"/>
    </font>
    <font>
      <b/>
      <i/>
      <sz val="12"/>
      <color theme="1"/>
      <name val="Gentium Basic"/>
    </font>
    <font>
      <vertAlign val="superscript"/>
      <sz val="11"/>
      <color theme="1"/>
      <name val="Gentium Basic"/>
    </font>
    <font>
      <sz val="12"/>
      <color theme="1"/>
      <name val="Gentium Basic"/>
    </font>
    <font>
      <b/>
      <sz val="14"/>
      <color rgb="FFFF0000"/>
      <name val="Gentium Basic"/>
    </font>
    <font>
      <i/>
      <sz val="10"/>
      <name val="Gentium Basic"/>
    </font>
    <font>
      <b/>
      <sz val="14"/>
      <color theme="9" tint="-0.499984740745262"/>
      <name val="Gentium Basic"/>
    </font>
    <font>
      <b/>
      <i/>
      <sz val="14"/>
      <color rgb="FFFF0000"/>
      <name val="Gentium Basic"/>
    </font>
    <font>
      <b/>
      <i/>
      <sz val="14"/>
      <name val="Gentium Basic"/>
    </font>
    <font>
      <b/>
      <u/>
      <sz val="11"/>
      <name val="Gentium Basic"/>
    </font>
    <font>
      <i/>
      <sz val="12"/>
      <name val="Gentium Basic"/>
    </font>
    <font>
      <b/>
      <vertAlign val="superscript"/>
      <sz val="11"/>
      <name val="Gentium Basic"/>
    </font>
    <font>
      <sz val="12"/>
      <color rgb="FFFF0000"/>
      <name val="Gentium Basic"/>
    </font>
    <font>
      <b/>
      <sz val="11"/>
      <color rgb="FF7030A0"/>
      <name val="Gentium Basic"/>
    </font>
    <font>
      <b/>
      <i/>
      <sz val="11"/>
      <color rgb="FF7030A0"/>
      <name val="Gentium Basic"/>
    </font>
    <font>
      <b/>
      <sz val="10"/>
      <color rgb="FFFF0000"/>
      <name val="Gentium Basic"/>
    </font>
    <font>
      <b/>
      <i/>
      <sz val="13"/>
      <color rgb="FFFF0000"/>
      <name val="Gentium Basic"/>
    </font>
    <font>
      <b/>
      <i/>
      <sz val="11"/>
      <color rgb="FF3366FF"/>
      <name val="Gentium Basic"/>
    </font>
    <font>
      <b/>
      <vertAlign val="superscript"/>
      <sz val="12"/>
      <name val="Gentium Basic"/>
    </font>
    <font>
      <b/>
      <i/>
      <vertAlign val="superscript"/>
      <sz val="11"/>
      <name val="Gentium Basic"/>
    </font>
    <font>
      <vertAlign val="superscript"/>
      <sz val="11"/>
      <name val="Gentium Basic"/>
    </font>
    <font>
      <sz val="11"/>
      <color theme="0"/>
      <name val="Gentium Basic"/>
    </font>
    <font>
      <i/>
      <sz val="24"/>
      <name val="Gentium Basic"/>
    </font>
    <font>
      <b/>
      <i/>
      <sz val="24"/>
      <color theme="1"/>
      <name val="Gentium Basic"/>
    </font>
    <font>
      <b/>
      <sz val="11"/>
      <color rgb="FF0060A8"/>
      <name val="Gentium Basic"/>
    </font>
    <font>
      <b/>
      <sz val="12"/>
      <color rgb="FF0060A8"/>
      <name val="Gentium Basic"/>
    </font>
    <font>
      <sz val="11"/>
      <color rgb="FF0060A8"/>
      <name val="Gentium Basic"/>
    </font>
    <font>
      <b/>
      <sz val="20"/>
      <color theme="1"/>
      <name val="Gentium Basic"/>
    </font>
    <font>
      <b/>
      <sz val="24"/>
      <color theme="1"/>
      <name val="Gentium Basic"/>
    </font>
    <font>
      <b/>
      <sz val="20"/>
      <name val="Gentium Basic"/>
    </font>
    <font>
      <sz val="11"/>
      <color rgb="FF002060"/>
      <name val="Gentium Basic"/>
    </font>
    <font>
      <i/>
      <sz val="12"/>
      <color theme="3"/>
      <name val="Gentium Basic"/>
    </font>
    <font>
      <sz val="11"/>
      <color rgb="FFC00000"/>
      <name val="Gentium Basic"/>
    </font>
    <font>
      <sz val="9"/>
      <color theme="1"/>
      <name val="Gentium Basic"/>
    </font>
    <font>
      <i/>
      <vertAlign val="superscript"/>
      <sz val="11"/>
      <name val="Gentium Basic"/>
    </font>
    <font>
      <b/>
      <sz val="10"/>
      <color theme="0"/>
      <name val="Gentium Basic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2"/>
      <color rgb="FF0060A8"/>
      <name val="Gentium Basic"/>
    </font>
    <font>
      <b/>
      <sz val="14"/>
      <color theme="0"/>
      <name val="Gentium Basic"/>
    </font>
    <font>
      <b/>
      <sz val="10"/>
      <color rgb="FF002060"/>
      <name val="Gentium Basic"/>
    </font>
    <font>
      <b/>
      <sz val="11"/>
      <color rgb="FF002060"/>
      <name val="Gentium Basic"/>
    </font>
    <font>
      <sz val="10"/>
      <color rgb="FF002060"/>
      <name val="Gentium Basic"/>
    </font>
    <font>
      <sz val="10"/>
      <color rgb="FF000000"/>
      <name val="Calibri"/>
      <family val="2"/>
      <scheme val="minor"/>
    </font>
    <font>
      <u/>
      <sz val="10"/>
      <color theme="10"/>
      <name val="Aptos"/>
      <family val="2"/>
    </font>
    <font>
      <sz val="10"/>
      <color rgb="FFC00000"/>
      <name val="Aptos"/>
      <family val="2"/>
    </font>
    <font>
      <sz val="10"/>
      <color rgb="FFEE0000"/>
      <name val="Aptos"/>
      <family val="2"/>
    </font>
    <font>
      <sz val="10"/>
      <color rgb="FFCC0066"/>
      <name val="Aptos"/>
      <family val="2"/>
    </font>
    <font>
      <sz val="9"/>
      <color rgb="FFFF0000"/>
      <name val="Gentium Basic"/>
    </font>
    <font>
      <sz val="9"/>
      <color theme="1"/>
      <name val="Aptos"/>
      <family val="2"/>
    </font>
    <font>
      <b/>
      <sz val="10"/>
      <color rgb="FFC00000"/>
      <name val="Gentium Basic"/>
    </font>
    <font>
      <b/>
      <sz val="11"/>
      <color rgb="FFC00000"/>
      <name val="Gentium Basic"/>
    </font>
    <font>
      <i/>
      <sz val="11"/>
      <color theme="1"/>
      <name val="Gentium Basic"/>
    </font>
    <font>
      <i/>
      <sz val="10"/>
      <color theme="1"/>
      <name val="Gentium Basic"/>
    </font>
  </fonts>
  <fills count="5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</fills>
  <borders count="203">
    <border>
      <left/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ashDotDot">
        <color auto="1"/>
      </bottom>
      <diagonal/>
    </border>
    <border>
      <left style="thick">
        <color auto="1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 style="slantDashDot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/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slantDashDot">
        <color indexed="64"/>
      </top>
      <bottom style="thin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 style="thick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dashDot">
        <color indexed="64"/>
      </bottom>
      <diagonal/>
    </border>
    <border>
      <left style="thick">
        <color indexed="64"/>
      </left>
      <right/>
      <top/>
      <bottom style="dashDot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slantDashDot">
        <color indexed="64"/>
      </bottom>
      <diagonal/>
    </border>
    <border>
      <left/>
      <right style="medium">
        <color indexed="64"/>
      </right>
      <top style="thick">
        <color indexed="64"/>
      </top>
      <bottom style="slantDashDot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slantDashDot">
        <color indexed="64"/>
      </top>
      <bottom style="thin">
        <color indexed="64"/>
      </bottom>
      <diagonal/>
    </border>
    <border>
      <left/>
      <right style="medium">
        <color indexed="64"/>
      </right>
      <top style="slantDashDot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thick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/>
      <top style="dashed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auto="1"/>
      </top>
      <bottom style="thick">
        <color auto="1"/>
      </bottom>
      <diagonal/>
    </border>
    <border>
      <left/>
      <right/>
      <top style="hair">
        <color indexed="64"/>
      </top>
      <bottom style="thick">
        <color auto="1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dashed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/>
      <right/>
      <top style="dotted">
        <color indexed="64"/>
      </top>
      <bottom style="thick">
        <color auto="1"/>
      </bottom>
      <diagonal/>
    </border>
    <border>
      <left style="medium">
        <color auto="1"/>
      </left>
      <right/>
      <top style="dotted">
        <color indexed="64"/>
      </top>
      <bottom style="thick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ashDot">
        <color indexed="64"/>
      </bottom>
      <diagonal/>
    </border>
    <border>
      <left style="dotted">
        <color indexed="64"/>
      </left>
      <right style="dotted">
        <color indexed="64"/>
      </right>
      <top style="dashDot">
        <color indexed="64"/>
      </top>
      <bottom style="dashDot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/>
      <top style="thick">
        <color auto="1"/>
      </top>
      <bottom style="thick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ck">
        <color auto="1"/>
      </bottom>
      <diagonal/>
    </border>
    <border>
      <left style="thick">
        <color indexed="64"/>
      </left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dotted">
        <color indexed="64"/>
      </left>
      <right/>
      <top style="thick">
        <color indexed="64"/>
      </top>
      <bottom/>
      <diagonal/>
    </border>
    <border>
      <left style="dotted">
        <color indexed="64"/>
      </left>
      <right/>
      <top/>
      <bottom style="thick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auto="1"/>
      </left>
      <right style="dotted">
        <color auto="1"/>
      </right>
      <top style="dashed">
        <color indexed="64"/>
      </top>
      <bottom style="hair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slantDashDot">
        <color auto="1"/>
      </right>
      <top/>
      <bottom/>
      <diagonal/>
    </border>
    <border>
      <left/>
      <right style="slantDashDot">
        <color auto="1"/>
      </right>
      <top/>
      <bottom style="thick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ashed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slantDashDot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slantDashDot">
        <color indexed="64"/>
      </right>
      <top style="thick">
        <color indexed="64"/>
      </top>
      <bottom style="thin">
        <color indexed="64"/>
      </bottom>
      <diagonal/>
    </border>
    <border>
      <left style="slantDashDot">
        <color indexed="64"/>
      </left>
      <right/>
      <top/>
      <bottom style="thick">
        <color indexed="64"/>
      </bottom>
      <diagonal/>
    </border>
    <border>
      <left style="slantDashDot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ck">
        <color indexed="64"/>
      </top>
      <bottom style="medium">
        <color indexed="64"/>
      </bottom>
      <diagonal/>
    </border>
    <border>
      <left style="slantDashDot">
        <color indexed="64"/>
      </left>
      <right/>
      <top/>
      <bottom/>
      <diagonal/>
    </border>
    <border>
      <left style="slantDashDot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slantDashDot">
        <color indexed="64"/>
      </right>
      <top style="dotted">
        <color auto="1"/>
      </top>
      <bottom style="dotted">
        <color auto="1"/>
      </bottom>
      <diagonal/>
    </border>
    <border>
      <left style="slantDashDot">
        <color indexed="64"/>
      </left>
      <right/>
      <top/>
      <bottom style="dashDot">
        <color indexed="64"/>
      </bottom>
      <diagonal/>
    </border>
    <border>
      <left/>
      <right style="slantDashDot">
        <color indexed="64"/>
      </right>
      <top/>
      <bottom style="dashDot">
        <color indexed="64"/>
      </bottom>
      <diagonal/>
    </border>
    <border>
      <left style="slantDashDot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slant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auto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slantDashDot">
        <color indexed="64"/>
      </top>
      <bottom style="dotted">
        <color indexed="64"/>
      </bottom>
      <diagonal/>
    </border>
    <border>
      <left style="thick">
        <color indexed="64"/>
      </left>
      <right/>
      <top style="slantDashDot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slantDashDot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slantDashDot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thick">
        <color indexed="64"/>
      </left>
      <right/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slantDashDot">
        <color indexed="64"/>
      </top>
      <bottom/>
      <diagonal/>
    </border>
    <border>
      <left/>
      <right style="thick">
        <color indexed="64"/>
      </right>
      <top style="dash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dashDotDot">
        <color auto="1"/>
      </top>
      <bottom style="dotted">
        <color auto="1"/>
      </bottom>
      <diagonal/>
    </border>
    <border>
      <left style="hair">
        <color indexed="64"/>
      </left>
      <right style="hair">
        <color indexed="64"/>
      </right>
      <top style="dotted">
        <color auto="1"/>
      </top>
      <bottom style="thick">
        <color auto="1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 style="thick">
        <color auto="1"/>
      </left>
      <right/>
      <top style="thick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dotted">
        <color indexed="64"/>
      </bottom>
      <diagonal/>
    </border>
    <border>
      <left style="medium">
        <color indexed="64"/>
      </left>
      <right/>
      <top style="thick">
        <color indexed="64"/>
      </top>
      <bottom style="dotted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auto="1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ck">
        <color indexed="64"/>
      </top>
      <bottom style="dotted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auto="1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dotted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ck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dashDotDot">
        <color indexed="64"/>
      </top>
      <bottom style="dotted">
        <color indexed="64"/>
      </bottom>
      <diagonal/>
    </border>
    <border>
      <left style="dotted">
        <color auto="1"/>
      </left>
      <right/>
      <top style="dashDotDot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/>
      <diagonal/>
    </border>
    <border>
      <left/>
      <right/>
      <top style="thin">
        <color theme="4" tint="0.39997558519241921"/>
      </top>
      <bottom style="hair">
        <color theme="0" tint="-0.14996795556505021"/>
      </bottom>
      <diagonal/>
    </border>
    <border>
      <left/>
      <right/>
      <top style="thin">
        <color theme="4" tint="0.39997558519241921"/>
      </top>
      <bottom/>
      <diagonal/>
    </border>
    <border>
      <left style="thick">
        <color theme="7" tint="0.79995117038483843"/>
      </left>
      <right style="thick">
        <color theme="7" tint="0.79995117038483843"/>
      </right>
      <top style="thick">
        <color theme="7" tint="0.79995117038483843"/>
      </top>
      <bottom/>
      <diagonal/>
    </border>
    <border>
      <left style="thick">
        <color theme="7" tint="0.79995117038483843"/>
      </left>
      <right style="thick">
        <color theme="7" tint="0.79995117038483843"/>
      </right>
      <top/>
      <bottom/>
      <diagonal/>
    </border>
    <border>
      <left style="thick">
        <color theme="7" tint="0.79995117038483843"/>
      </left>
      <right style="thick">
        <color theme="7" tint="0.79995117038483843"/>
      </right>
      <top/>
      <bottom style="thick">
        <color theme="7" tint="0.79995117038483843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7" fillId="0" borderId="0"/>
    <xf numFmtId="0" fontId="10" fillId="11" borderId="192" applyNumberFormat="0" applyFont="0" applyAlignment="0" applyProtection="0"/>
    <xf numFmtId="0" fontId="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85" applyNumberFormat="0" applyFill="0" applyAlignment="0" applyProtection="0"/>
    <xf numFmtId="0" fontId="80" fillId="0" borderId="186" applyNumberFormat="0" applyFill="0" applyAlignment="0" applyProtection="0"/>
    <xf numFmtId="0" fontId="81" fillId="0" borderId="187" applyNumberFormat="0" applyFill="0" applyAlignment="0" applyProtection="0"/>
    <xf numFmtId="0" fontId="81" fillId="0" borderId="0" applyNumberFormat="0" applyFill="0" applyBorder="0" applyAlignment="0" applyProtection="0"/>
    <xf numFmtId="0" fontId="82" fillId="5" borderId="0" applyNumberFormat="0" applyBorder="0" applyAlignment="0" applyProtection="0"/>
    <xf numFmtId="0" fontId="83" fillId="6" borderId="0" applyNumberFormat="0" applyBorder="0" applyAlignment="0" applyProtection="0"/>
    <xf numFmtId="0" fontId="84" fillId="7" borderId="0" applyNumberFormat="0" applyBorder="0" applyAlignment="0" applyProtection="0"/>
    <xf numFmtId="0" fontId="85" fillId="8" borderId="188" applyNumberFormat="0" applyAlignment="0" applyProtection="0"/>
    <xf numFmtId="0" fontId="86" fillId="9" borderId="189" applyNumberFormat="0" applyAlignment="0" applyProtection="0"/>
    <xf numFmtId="0" fontId="87" fillId="9" borderId="188" applyNumberFormat="0" applyAlignment="0" applyProtection="0"/>
    <xf numFmtId="0" fontId="88" fillId="0" borderId="190" applyNumberFormat="0" applyFill="0" applyAlignment="0" applyProtection="0"/>
    <xf numFmtId="0" fontId="89" fillId="10" borderId="191" applyNumberFormat="0" applyAlignment="0" applyProtection="0"/>
    <xf numFmtId="0" fontId="8" fillId="0" borderId="193" applyNumberFormat="0" applyFill="0" applyAlignment="0" applyProtection="0"/>
    <xf numFmtId="0" fontId="14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4" fillId="35" borderId="0" applyNumberFormat="0" applyBorder="0" applyAlignment="0" applyProtection="0"/>
    <xf numFmtId="0" fontId="11" fillId="0" borderId="0" applyNumberForma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7" fillId="0" borderId="0"/>
    <xf numFmtId="0" fontId="7" fillId="0" borderId="0"/>
    <xf numFmtId="0" fontId="95" fillId="0" borderId="0"/>
    <xf numFmtId="0" fontId="96" fillId="0" borderId="0" applyNumberFormat="0" applyFill="0" applyBorder="0" applyAlignment="0" applyProtection="0"/>
    <xf numFmtId="0" fontId="1" fillId="0" borderId="0"/>
  </cellStyleXfs>
  <cellXfs count="754">
    <xf numFmtId="0" fontId="0" fillId="0" borderId="0" xfId="0"/>
    <xf numFmtId="0" fontId="0" fillId="3" borderId="0" xfId="0" applyFill="1"/>
    <xf numFmtId="0" fontId="16" fillId="0" borderId="0" xfId="0" applyFont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0" fontId="20" fillId="0" borderId="103" xfId="0" applyFont="1" applyBorder="1" applyAlignment="1" applyProtection="1">
      <alignment horizontal="center" vertical="center" wrapText="1"/>
      <protection hidden="1"/>
    </xf>
    <xf numFmtId="0" fontId="20" fillId="0" borderId="104" xfId="0" applyFont="1" applyBorder="1" applyAlignment="1" applyProtection="1">
      <alignment horizontal="center" vertical="center" wrapText="1"/>
      <protection hidden="1"/>
    </xf>
    <xf numFmtId="0" fontId="20" fillId="0" borderId="70" xfId="0" applyFont="1" applyBorder="1" applyAlignment="1" applyProtection="1">
      <alignment horizontal="center" vertical="center" wrapText="1"/>
      <protection hidden="1"/>
    </xf>
    <xf numFmtId="0" fontId="19" fillId="0" borderId="32" xfId="0" applyFont="1" applyBorder="1" applyAlignment="1" applyProtection="1">
      <alignment horizontal="center" vertical="center" wrapText="1"/>
      <protection hidden="1"/>
    </xf>
    <xf numFmtId="0" fontId="21" fillId="0" borderId="154" xfId="0" applyFont="1" applyBorder="1" applyAlignment="1" applyProtection="1">
      <alignment horizontal="left" vertical="center" wrapText="1"/>
      <protection hidden="1"/>
    </xf>
    <xf numFmtId="3" fontId="22" fillId="0" borderId="155" xfId="0" applyNumberFormat="1" applyFont="1" applyBorder="1" applyAlignment="1" applyProtection="1">
      <alignment horizontal="center" vertical="center" shrinkToFit="1"/>
      <protection hidden="1"/>
    </xf>
    <xf numFmtId="3" fontId="22" fillId="0" borderId="156" xfId="0" applyNumberFormat="1" applyFont="1" applyBorder="1" applyAlignment="1" applyProtection="1">
      <alignment horizontal="center" vertical="center" shrinkToFit="1"/>
      <protection hidden="1"/>
    </xf>
    <xf numFmtId="3" fontId="22" fillId="0" borderId="154" xfId="0" applyNumberFormat="1" applyFont="1" applyBorder="1" applyAlignment="1" applyProtection="1">
      <alignment horizontal="center" vertical="center" shrinkToFit="1"/>
      <protection hidden="1"/>
    </xf>
    <xf numFmtId="3" fontId="22" fillId="0" borderId="157" xfId="0" applyNumberFormat="1" applyFont="1" applyBorder="1" applyAlignment="1" applyProtection="1">
      <alignment horizontal="center" vertical="center" shrinkToFit="1"/>
      <protection hidden="1"/>
    </xf>
    <xf numFmtId="3" fontId="22" fillId="0" borderId="52" xfId="0" applyNumberFormat="1" applyFont="1" applyBorder="1" applyAlignment="1" applyProtection="1">
      <alignment horizontal="center" vertical="center" shrinkToFit="1"/>
      <protection hidden="1"/>
    </xf>
    <xf numFmtId="3" fontId="22" fillId="0" borderId="151" xfId="0" applyNumberFormat="1" applyFont="1" applyBorder="1" applyAlignment="1" applyProtection="1">
      <alignment horizontal="center" vertical="center" shrinkToFit="1"/>
      <protection hidden="1"/>
    </xf>
    <xf numFmtId="3" fontId="22" fillId="0" borderId="54" xfId="0" applyNumberFormat="1" applyFont="1" applyBorder="1" applyAlignment="1" applyProtection="1">
      <alignment horizontal="center" vertical="center" shrinkToFit="1"/>
      <protection hidden="1"/>
    </xf>
    <xf numFmtId="3" fontId="22" fillId="0" borderId="142" xfId="0" applyNumberFormat="1" applyFont="1" applyBorder="1" applyAlignment="1" applyProtection="1">
      <alignment horizontal="center" vertical="center" shrinkToFit="1"/>
      <protection hidden="1"/>
    </xf>
    <xf numFmtId="3" fontId="22" fillId="0" borderId="42" xfId="0" applyNumberFormat="1" applyFont="1" applyBorder="1" applyAlignment="1" applyProtection="1">
      <alignment horizontal="center" vertical="center" shrinkToFit="1"/>
      <protection hidden="1"/>
    </xf>
    <xf numFmtId="3" fontId="22" fillId="36" borderId="13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58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37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0" xfId="0" applyFont="1" applyAlignment="1" applyProtection="1">
      <alignment vertical="center"/>
      <protection hidden="1"/>
    </xf>
    <xf numFmtId="3" fontId="22" fillId="0" borderId="44" xfId="0" applyNumberFormat="1" applyFont="1" applyBorder="1" applyAlignment="1" applyProtection="1">
      <alignment horizontal="center" vertical="center" shrinkToFit="1"/>
      <protection hidden="1"/>
    </xf>
    <xf numFmtId="3" fontId="22" fillId="36" borderId="105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81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7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95" xfId="0" applyNumberFormat="1" applyFont="1" applyBorder="1" applyAlignment="1" applyProtection="1">
      <alignment horizontal="center" vertical="center" shrinkToFit="1"/>
      <protection hidden="1"/>
    </xf>
    <xf numFmtId="3" fontId="22" fillId="36" borderId="153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61" xfId="0" applyNumberFormat="1" applyFont="1" applyFill="1" applyBorder="1" applyAlignment="1" applyProtection="1">
      <alignment horizontal="center" vertical="center" shrinkToFit="1"/>
      <protection locked="0"/>
    </xf>
    <xf numFmtId="3" fontId="24" fillId="36" borderId="62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horizontal="left" vertical="center" indent="2"/>
      <protection hidden="1"/>
    </xf>
    <xf numFmtId="0" fontId="20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9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1" fillId="0" borderId="26" xfId="0" applyFont="1" applyBorder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27" fillId="0" borderId="5" xfId="0" applyFont="1" applyBorder="1" applyAlignment="1" applyProtection="1">
      <alignment vertical="center"/>
      <protection hidden="1"/>
    </xf>
    <xf numFmtId="0" fontId="27" fillId="0" borderId="26" xfId="0" applyFont="1" applyBorder="1" applyAlignment="1" applyProtection="1">
      <alignment vertical="center"/>
      <protection hidden="1"/>
    </xf>
    <xf numFmtId="0" fontId="31" fillId="0" borderId="97" xfId="0" applyFont="1" applyBorder="1" applyAlignment="1" applyProtection="1">
      <alignment horizontal="center" vertical="center"/>
      <protection hidden="1"/>
    </xf>
    <xf numFmtId="0" fontId="31" fillId="0" borderId="92" xfId="0" applyFont="1" applyBorder="1" applyAlignment="1" applyProtection="1">
      <alignment horizontal="center" vertical="center" wrapText="1"/>
      <protection hidden="1"/>
    </xf>
    <xf numFmtId="0" fontId="31" fillId="0" borderId="172" xfId="0" applyFont="1" applyBorder="1" applyAlignment="1" applyProtection="1">
      <alignment horizontal="center" vertical="center" wrapText="1"/>
      <protection hidden="1"/>
    </xf>
    <xf numFmtId="0" fontId="31" fillId="0" borderId="132" xfId="0" applyFont="1" applyBorder="1" applyAlignment="1" applyProtection="1">
      <alignment horizontal="center" vertical="center" wrapText="1"/>
      <protection hidden="1"/>
    </xf>
    <xf numFmtId="0" fontId="31" fillId="0" borderId="90" xfId="0" applyFont="1" applyBorder="1" applyAlignment="1" applyProtection="1">
      <alignment horizontal="center" vertical="center" wrapText="1"/>
      <protection hidden="1"/>
    </xf>
    <xf numFmtId="0" fontId="30" fillId="0" borderId="40" xfId="0" applyFont="1" applyBorder="1" applyAlignment="1" applyProtection="1">
      <alignment horizontal="left" vertical="center" indent="1"/>
      <protection hidden="1"/>
    </xf>
    <xf numFmtId="0" fontId="24" fillId="0" borderId="173" xfId="0" applyFont="1" applyBorder="1" applyAlignment="1" applyProtection="1">
      <alignment horizontal="center" vertical="center"/>
      <protection hidden="1"/>
    </xf>
    <xf numFmtId="0" fontId="24" fillId="0" borderId="174" xfId="0" applyFont="1" applyBorder="1" applyAlignment="1" applyProtection="1">
      <alignment horizontal="center" vertical="center"/>
      <protection hidden="1"/>
    </xf>
    <xf numFmtId="0" fontId="24" fillId="36" borderId="41" xfId="0" applyFont="1" applyFill="1" applyBorder="1" applyAlignment="1" applyProtection="1">
      <alignment horizontal="center" vertical="center"/>
      <protection locked="0"/>
    </xf>
    <xf numFmtId="0" fontId="24" fillId="36" borderId="39" xfId="0" applyFont="1" applyFill="1" applyBorder="1" applyAlignment="1" applyProtection="1">
      <alignment horizontal="center" vertical="center"/>
      <protection locked="0"/>
    </xf>
    <xf numFmtId="0" fontId="24" fillId="36" borderId="175" xfId="0" applyFont="1" applyFill="1" applyBorder="1" applyAlignment="1" applyProtection="1">
      <alignment horizontal="center" vertical="center"/>
      <protection locked="0"/>
    </xf>
    <xf numFmtId="0" fontId="24" fillId="36" borderId="174" xfId="0" applyFont="1" applyFill="1" applyBorder="1" applyAlignment="1" applyProtection="1">
      <alignment horizontal="center" vertical="center"/>
      <protection locked="0"/>
    </xf>
    <xf numFmtId="0" fontId="30" fillId="0" borderId="58" xfId="0" applyFont="1" applyBorder="1" applyAlignment="1" applyProtection="1">
      <alignment horizontal="left" vertical="center" indent="1"/>
      <protection hidden="1"/>
    </xf>
    <xf numFmtId="0" fontId="24" fillId="0" borderId="176" xfId="0" applyFont="1" applyBorder="1" applyAlignment="1" applyProtection="1">
      <alignment horizontal="center" vertical="center"/>
      <protection hidden="1"/>
    </xf>
    <xf numFmtId="0" fontId="24" fillId="0" borderId="94" xfId="0" applyFont="1" applyBorder="1" applyAlignment="1" applyProtection="1">
      <alignment horizontal="center" vertical="center"/>
      <protection hidden="1"/>
    </xf>
    <xf numFmtId="0" fontId="24" fillId="36" borderId="59" xfId="0" applyFont="1" applyFill="1" applyBorder="1" applyAlignment="1" applyProtection="1">
      <alignment horizontal="center" vertical="center"/>
      <protection locked="0"/>
    </xf>
    <xf numFmtId="0" fontId="24" fillId="36" borderId="57" xfId="0" applyFont="1" applyFill="1" applyBorder="1" applyAlignment="1" applyProtection="1">
      <alignment horizontal="center" vertical="center"/>
      <protection locked="0"/>
    </xf>
    <xf numFmtId="0" fontId="24" fillId="36" borderId="177" xfId="0" applyFont="1" applyFill="1" applyBorder="1" applyAlignment="1" applyProtection="1">
      <alignment horizontal="center" vertical="center"/>
      <protection locked="0"/>
    </xf>
    <xf numFmtId="0" fontId="24" fillId="36" borderId="94" xfId="0" applyFont="1" applyFill="1" applyBorder="1" applyAlignment="1" applyProtection="1">
      <alignment horizontal="center" vertical="center"/>
      <protection locked="0"/>
    </xf>
    <xf numFmtId="0" fontId="30" fillId="0" borderId="35" xfId="0" applyFont="1" applyBorder="1" applyAlignment="1" applyProtection="1">
      <alignment horizontal="left" vertical="center" indent="1"/>
      <protection hidden="1"/>
    </xf>
    <xf numFmtId="0" fontId="24" fillId="0" borderId="183" xfId="0" applyFont="1" applyBorder="1" applyAlignment="1" applyProtection="1">
      <alignment horizontal="center" vertical="center"/>
      <protection hidden="1"/>
    </xf>
    <xf numFmtId="0" fontId="24" fillId="0" borderId="184" xfId="0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horizontal="left" vertical="center" indent="1"/>
      <protection hidden="1"/>
    </xf>
    <xf numFmtId="0" fontId="24" fillId="36" borderId="178" xfId="0" applyFont="1" applyFill="1" applyBorder="1" applyAlignment="1" applyProtection="1">
      <alignment horizontal="center" vertical="center"/>
      <protection locked="0"/>
    </xf>
    <xf numFmtId="0" fontId="24" fillId="36" borderId="179" xfId="0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0" borderId="5" xfId="0" applyFont="1" applyBorder="1" applyAlignment="1" applyProtection="1">
      <alignment horizontal="center" vertical="center" wrapText="1"/>
      <protection hidden="1"/>
    </xf>
    <xf numFmtId="0" fontId="31" fillId="0" borderId="99" xfId="0" applyFont="1" applyBorder="1" applyAlignment="1" applyProtection="1">
      <alignment horizontal="center" vertical="center" wrapText="1"/>
      <protection hidden="1"/>
    </xf>
    <xf numFmtId="0" fontId="31" fillId="0" borderId="100" xfId="0" applyFont="1" applyBorder="1" applyAlignment="1" applyProtection="1">
      <alignment horizontal="center" vertical="center" wrapText="1"/>
      <protection hidden="1"/>
    </xf>
    <xf numFmtId="0" fontId="31" fillId="0" borderId="131" xfId="0" applyFont="1" applyBorder="1" applyAlignment="1" applyProtection="1">
      <alignment horizontal="center" vertical="center" wrapText="1"/>
      <protection hidden="1"/>
    </xf>
    <xf numFmtId="0" fontId="31" fillId="0" borderId="98" xfId="0" applyFont="1" applyBorder="1" applyAlignment="1" applyProtection="1">
      <alignment horizontal="center" vertical="center" wrapText="1"/>
      <protection hidden="1"/>
    </xf>
    <xf numFmtId="0" fontId="34" fillId="0" borderId="5" xfId="0" applyFont="1" applyBorder="1" applyAlignment="1" applyProtection="1">
      <alignment vertical="center"/>
      <protection hidden="1"/>
    </xf>
    <xf numFmtId="0" fontId="24" fillId="0" borderId="8" xfId="0" applyFont="1" applyBorder="1" applyAlignment="1" applyProtection="1">
      <alignment horizontal="center" vertical="center" shrinkToFit="1"/>
      <protection hidden="1"/>
    </xf>
    <xf numFmtId="0" fontId="24" fillId="0" borderId="93" xfId="0" applyFont="1" applyBorder="1" applyAlignment="1" applyProtection="1">
      <alignment horizontal="center" vertical="center" shrinkToFit="1"/>
      <protection hidden="1"/>
    </xf>
    <xf numFmtId="0" fontId="24" fillId="0" borderId="33" xfId="0" applyFont="1" applyBorder="1" applyAlignment="1" applyProtection="1">
      <alignment horizontal="center" vertical="center" shrinkToFit="1"/>
      <protection hidden="1"/>
    </xf>
    <xf numFmtId="0" fontId="24" fillId="0" borderId="89" xfId="0" applyFont="1" applyBorder="1" applyAlignment="1" applyProtection="1">
      <alignment horizontal="center" vertical="center" shrinkToFit="1"/>
      <protection hidden="1"/>
    </xf>
    <xf numFmtId="0" fontId="27" fillId="0" borderId="58" xfId="0" applyFont="1" applyBorder="1" applyAlignment="1" applyProtection="1">
      <alignment horizontal="left" vertical="center" indent="3"/>
      <protection hidden="1"/>
    </xf>
    <xf numFmtId="0" fontId="24" fillId="36" borderId="66" xfId="0" applyFont="1" applyFill="1" applyBorder="1" applyAlignment="1" applyProtection="1">
      <alignment horizontal="center" vertical="center" shrinkToFit="1"/>
      <protection locked="0"/>
    </xf>
    <xf numFmtId="0" fontId="24" fillId="36" borderId="94" xfId="0" applyFont="1" applyFill="1" applyBorder="1" applyAlignment="1" applyProtection="1">
      <alignment horizontal="center" vertical="center" shrinkToFit="1"/>
      <protection locked="0"/>
    </xf>
    <xf numFmtId="0" fontId="24" fillId="36" borderId="67" xfId="0" applyFont="1" applyFill="1" applyBorder="1" applyAlignment="1" applyProtection="1">
      <alignment horizontal="center" vertical="center" shrinkToFit="1"/>
      <protection locked="0"/>
    </xf>
    <xf numFmtId="0" fontId="24" fillId="36" borderId="57" xfId="0" applyFont="1" applyFill="1" applyBorder="1" applyAlignment="1" applyProtection="1">
      <alignment horizontal="center" vertical="center" shrinkToFit="1"/>
      <protection locked="0"/>
    </xf>
    <xf numFmtId="0" fontId="27" fillId="0" borderId="61" xfId="0" applyFont="1" applyBorder="1" applyAlignment="1" applyProtection="1">
      <alignment horizontal="left" vertical="center" indent="3"/>
      <protection hidden="1"/>
    </xf>
    <xf numFmtId="0" fontId="24" fillId="36" borderId="11" xfId="0" applyFont="1" applyFill="1" applyBorder="1" applyAlignment="1" applyProtection="1">
      <alignment horizontal="center" vertical="center" shrinkToFit="1"/>
      <protection locked="0"/>
    </xf>
    <xf numFmtId="0" fontId="24" fillId="36" borderId="92" xfId="0" applyFont="1" applyFill="1" applyBorder="1" applyAlignment="1" applyProtection="1">
      <alignment horizontal="center" vertical="center" shrinkToFit="1"/>
      <protection locked="0"/>
    </xf>
    <xf numFmtId="0" fontId="24" fillId="36" borderId="32" xfId="0" applyFont="1" applyFill="1" applyBorder="1" applyAlignment="1" applyProtection="1">
      <alignment horizontal="center" vertical="center" shrinkToFit="1"/>
      <protection locked="0"/>
    </xf>
    <xf numFmtId="0" fontId="24" fillId="36" borderId="90" xfId="0" applyFont="1" applyFill="1" applyBorder="1" applyAlignment="1" applyProtection="1">
      <alignment horizontal="center" vertical="center" shrinkToFit="1"/>
      <protection locked="0"/>
    </xf>
    <xf numFmtId="0" fontId="21" fillId="0" borderId="7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 indent="8"/>
      <protection hidden="1"/>
    </xf>
    <xf numFmtId="0" fontId="16" fillId="0" borderId="0" xfId="0" applyFont="1" applyAlignment="1" applyProtection="1">
      <alignment horizontal="left" vertical="center" indent="8"/>
      <protection hidden="1"/>
    </xf>
    <xf numFmtId="0" fontId="18" fillId="0" borderId="3" xfId="0" applyFont="1" applyBorder="1" applyAlignment="1" applyProtection="1">
      <alignment vertical="center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9" fillId="0" borderId="82" xfId="0" applyFont="1" applyBorder="1" applyAlignment="1" applyProtection="1">
      <alignment horizontal="center" vertical="center" wrapText="1"/>
      <protection hidden="1"/>
    </xf>
    <xf numFmtId="0" fontId="30" fillId="0" borderId="166" xfId="0" applyFont="1" applyBorder="1" applyAlignment="1" applyProtection="1">
      <alignment horizontal="center" vertical="center" wrapText="1"/>
      <protection hidden="1"/>
    </xf>
    <xf numFmtId="0" fontId="19" fillId="0" borderId="85" xfId="0" applyFont="1" applyBorder="1" applyAlignment="1" applyProtection="1">
      <alignment vertical="center"/>
      <protection hidden="1"/>
    </xf>
    <xf numFmtId="3" fontId="22" fillId="0" borderId="102" xfId="0" applyNumberFormat="1" applyFont="1" applyBorder="1" applyAlignment="1" applyProtection="1">
      <alignment horizontal="center" vertical="center"/>
      <protection hidden="1"/>
    </xf>
    <xf numFmtId="3" fontId="22" fillId="0" borderId="85" xfId="0" applyNumberFormat="1" applyFont="1" applyBorder="1" applyAlignment="1" applyProtection="1">
      <alignment horizontal="center" vertical="center"/>
      <protection hidden="1"/>
    </xf>
    <xf numFmtId="0" fontId="17" fillId="0" borderId="43" xfId="0" applyFont="1" applyBorder="1" applyAlignment="1" applyProtection="1">
      <alignment horizontal="left" vertical="center" indent="3"/>
      <protection hidden="1"/>
    </xf>
    <xf numFmtId="0" fontId="17" fillId="0" borderId="45" xfId="0" applyFont="1" applyBorder="1" applyAlignment="1" applyProtection="1">
      <alignment horizontal="left" vertical="center" indent="3"/>
      <protection hidden="1"/>
    </xf>
    <xf numFmtId="3" fontId="22" fillId="36" borderId="44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91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 indent="3"/>
      <protection hidden="1"/>
    </xf>
    <xf numFmtId="3" fontId="22" fillId="0" borderId="37" xfId="0" applyNumberFormat="1" applyFont="1" applyBorder="1" applyAlignment="1" applyProtection="1">
      <alignment horizontal="center" vertical="center" shrinkToFit="1"/>
      <protection hidden="1"/>
    </xf>
    <xf numFmtId="0" fontId="35" fillId="36" borderId="58" xfId="0" applyFont="1" applyFill="1" applyBorder="1" applyAlignment="1" applyProtection="1">
      <alignment horizontal="left" vertical="center" wrapText="1" indent="3"/>
      <protection locked="0"/>
    </xf>
    <xf numFmtId="0" fontId="35" fillId="0" borderId="58" xfId="0" applyFont="1" applyBorder="1" applyAlignment="1" applyProtection="1">
      <alignment horizontal="left" vertical="center" wrapText="1" indent="3"/>
      <protection hidden="1"/>
    </xf>
    <xf numFmtId="3" fontId="22" fillId="36" borderId="66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57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58" xfId="0" applyFont="1" applyBorder="1" applyAlignment="1" applyProtection="1">
      <alignment horizontal="left" vertical="center"/>
      <protection hidden="1"/>
    </xf>
    <xf numFmtId="0" fontId="22" fillId="36" borderId="57" xfId="0" applyFont="1" applyFill="1" applyBorder="1" applyAlignment="1" applyProtection="1">
      <alignment horizontal="center" vertical="center" shrinkToFit="1"/>
      <protection locked="0"/>
    </xf>
    <xf numFmtId="0" fontId="30" fillId="0" borderId="58" xfId="0" applyFont="1" applyBorder="1" applyAlignment="1" applyProtection="1">
      <alignment horizontal="left" vertical="center"/>
      <protection hidden="1"/>
    </xf>
    <xf numFmtId="0" fontId="36" fillId="0" borderId="147" xfId="0" applyFont="1" applyBorder="1" applyAlignment="1" applyProtection="1">
      <alignment horizontal="center" vertical="center"/>
      <protection hidden="1"/>
    </xf>
    <xf numFmtId="0" fontId="30" fillId="0" borderId="35" xfId="0" applyFont="1" applyBorder="1" applyAlignment="1" applyProtection="1">
      <alignment horizontal="left" vertical="center"/>
      <protection hidden="1"/>
    </xf>
    <xf numFmtId="3" fontId="22" fillId="36" borderId="108" xfId="0" applyNumberFormat="1" applyFont="1" applyFill="1" applyBorder="1" applyAlignment="1" applyProtection="1">
      <alignment horizontal="center" vertical="center" shrinkToFit="1"/>
      <protection locked="0"/>
    </xf>
    <xf numFmtId="0" fontId="22" fillId="36" borderId="34" xfId="0" applyFont="1" applyFill="1" applyBorder="1" applyAlignment="1" applyProtection="1">
      <alignment horizontal="center" vertical="center" shrinkToFit="1"/>
      <protection locked="0"/>
    </xf>
    <xf numFmtId="0" fontId="19" fillId="0" borderId="152" xfId="0" applyFont="1" applyBorder="1" applyAlignment="1" applyProtection="1">
      <alignment horizontal="left" vertical="center"/>
      <protection hidden="1"/>
    </xf>
    <xf numFmtId="3" fontId="22" fillId="36" borderId="181" xfId="0" applyNumberFormat="1" applyFont="1" applyFill="1" applyBorder="1" applyAlignment="1" applyProtection="1">
      <alignment horizontal="center" vertical="center" shrinkToFit="1"/>
      <protection locked="0"/>
    </xf>
    <xf numFmtId="0" fontId="22" fillId="36" borderId="182" xfId="0" applyFont="1" applyFill="1" applyBorder="1" applyAlignment="1" applyProtection="1">
      <alignment horizontal="center" vertical="center" shrinkToFit="1"/>
      <protection locked="0"/>
    </xf>
    <xf numFmtId="0" fontId="19" fillId="0" borderId="61" xfId="0" applyFont="1" applyBorder="1" applyAlignment="1" applyProtection="1">
      <alignment horizontal="left" vertical="center"/>
      <protection hidden="1"/>
    </xf>
    <xf numFmtId="3" fontId="22" fillId="36" borderId="95" xfId="0" applyNumberFormat="1" applyFont="1" applyFill="1" applyBorder="1" applyAlignment="1" applyProtection="1">
      <alignment horizontal="center" vertical="center" shrinkToFit="1"/>
      <protection locked="0"/>
    </xf>
    <xf numFmtId="0" fontId="22" fillId="36" borderId="150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Alignment="1" applyProtection="1">
      <alignment horizontal="left" vertical="center"/>
      <protection hidden="1"/>
    </xf>
    <xf numFmtId="3" fontId="22" fillId="0" borderId="0" xfId="0" applyNumberFormat="1" applyFont="1" applyAlignment="1" applyProtection="1">
      <alignment horizontal="center" vertical="center" shrinkToFit="1"/>
      <protection hidden="1"/>
    </xf>
    <xf numFmtId="0" fontId="22" fillId="0" borderId="0" xfId="0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16" fillId="0" borderId="7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27" fillId="36" borderId="56" xfId="0" applyFont="1" applyFill="1" applyBorder="1" applyAlignment="1" applyProtection="1">
      <alignment horizontal="center" vertical="center"/>
      <protection locked="0"/>
    </xf>
    <xf numFmtId="0" fontId="15" fillId="0" borderId="0" xfId="0" applyFont="1"/>
    <xf numFmtId="0" fontId="39" fillId="0" borderId="0" xfId="0" applyFont="1" applyAlignment="1" applyProtection="1">
      <alignment horizontal="left" vertical="top" wrapText="1"/>
      <protection hidden="1"/>
    </xf>
    <xf numFmtId="0" fontId="17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left" vertical="center" indent="3"/>
      <protection hidden="1"/>
    </xf>
    <xf numFmtId="0" fontId="27" fillId="0" borderId="0" xfId="0" applyFont="1" applyAlignment="1">
      <alignment horizontal="left"/>
    </xf>
    <xf numFmtId="0" fontId="27" fillId="0" borderId="0" xfId="0" applyFont="1"/>
    <xf numFmtId="0" fontId="40" fillId="0" borderId="0" xfId="0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27" fillId="36" borderId="57" xfId="0" applyFont="1" applyFill="1" applyBorder="1" applyAlignment="1" applyProtection="1">
      <alignment horizontal="left" vertical="top" shrinkToFit="1"/>
      <protection locked="0"/>
    </xf>
    <xf numFmtId="0" fontId="27" fillId="0" borderId="0" xfId="0" applyFont="1" applyAlignment="1" applyProtection="1">
      <alignment horizontal="left" vertical="top" shrinkToFi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26" fillId="0" borderId="26" xfId="0" applyFont="1" applyBorder="1" applyAlignment="1" applyProtection="1">
      <alignment horizontal="left" vertical="center"/>
      <protection hidden="1"/>
    </xf>
    <xf numFmtId="0" fontId="26" fillId="0" borderId="26" xfId="0" applyFont="1" applyBorder="1" applyAlignment="1" applyProtection="1">
      <alignment horizontal="left" vertical="center" indent="2"/>
      <protection hidden="1"/>
    </xf>
    <xf numFmtId="0" fontId="33" fillId="0" borderId="4" xfId="0" applyFont="1" applyBorder="1" applyAlignment="1" applyProtection="1">
      <alignment horizontal="center" vertical="center" wrapText="1"/>
      <protection hidden="1"/>
    </xf>
    <xf numFmtId="0" fontId="30" fillId="0" borderId="82" xfId="0" applyFont="1" applyBorder="1" applyAlignment="1" applyProtection="1">
      <alignment horizontal="center" vertical="center" wrapText="1"/>
      <protection hidden="1"/>
    </xf>
    <xf numFmtId="0" fontId="19" fillId="0" borderId="73" xfId="0" applyFont="1" applyBorder="1" applyAlignment="1" applyProtection="1">
      <alignment horizontal="center" vertical="center" wrapText="1"/>
      <protection hidden="1"/>
    </xf>
    <xf numFmtId="0" fontId="30" fillId="0" borderId="73" xfId="0" applyFont="1" applyBorder="1" applyAlignment="1" applyProtection="1">
      <alignment horizontal="center" vertical="center" wrapText="1"/>
      <protection hidden="1"/>
    </xf>
    <xf numFmtId="0" fontId="30" fillId="0" borderId="3" xfId="0" applyFont="1" applyBorder="1" applyAlignment="1" applyProtection="1">
      <alignment horizontal="center" vertical="center" wrapText="1"/>
      <protection hidden="1"/>
    </xf>
    <xf numFmtId="0" fontId="43" fillId="0" borderId="18" xfId="0" applyFont="1" applyBorder="1" applyAlignment="1" applyProtection="1">
      <alignment horizontal="left" vertical="center" wrapText="1"/>
      <protection hidden="1"/>
    </xf>
    <xf numFmtId="3" fontId="22" fillId="0" borderId="50" xfId="0" applyNumberFormat="1" applyFont="1" applyBorder="1" applyAlignment="1" applyProtection="1">
      <alignment horizontal="center" vertical="center" shrinkToFit="1"/>
      <protection hidden="1"/>
    </xf>
    <xf numFmtId="0" fontId="24" fillId="0" borderId="84" xfId="0" applyFont="1" applyBorder="1" applyAlignment="1" applyProtection="1">
      <alignment horizontal="center" vertical="center"/>
      <protection hidden="1"/>
    </xf>
    <xf numFmtId="3" fontId="22" fillId="0" borderId="84" xfId="0" applyNumberFormat="1" applyFont="1" applyBorder="1" applyAlignment="1" applyProtection="1">
      <alignment horizontal="center" vertical="center" shrinkToFit="1"/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34" fillId="0" borderId="47" xfId="0" applyFont="1" applyBorder="1" applyAlignment="1" applyProtection="1">
      <alignment vertical="center" wrapText="1"/>
      <protection hidden="1"/>
    </xf>
    <xf numFmtId="3" fontId="22" fillId="0" borderId="51" xfId="0" applyNumberFormat="1" applyFont="1" applyBorder="1" applyAlignment="1" applyProtection="1">
      <alignment horizontal="center" vertical="center" shrinkToFit="1"/>
      <protection hidden="1"/>
    </xf>
    <xf numFmtId="0" fontId="24" fillId="0" borderId="77" xfId="0" applyFont="1" applyBorder="1" applyAlignment="1" applyProtection="1">
      <alignment horizontal="center" vertical="center"/>
      <protection hidden="1"/>
    </xf>
    <xf numFmtId="3" fontId="22" fillId="0" borderId="77" xfId="0" applyNumberFormat="1" applyFont="1" applyBorder="1" applyAlignment="1" applyProtection="1">
      <alignment horizontal="center" vertical="center" shrinkToFit="1"/>
      <protection hidden="1"/>
    </xf>
    <xf numFmtId="3" fontId="22" fillId="0" borderId="101" xfId="0" applyNumberFormat="1" applyFont="1" applyBorder="1" applyAlignment="1" applyProtection="1">
      <alignment horizontal="center" vertical="center" shrinkToFit="1"/>
      <protection hidden="1"/>
    </xf>
    <xf numFmtId="0" fontId="24" fillId="0" borderId="54" xfId="0" applyFont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left" vertical="center" wrapText="1" indent="1"/>
      <protection hidden="1"/>
    </xf>
    <xf numFmtId="0" fontId="24" fillId="36" borderId="78" xfId="0" applyFont="1" applyFill="1" applyBorder="1" applyAlignment="1" applyProtection="1">
      <alignment horizontal="center" vertical="center"/>
      <protection locked="0"/>
    </xf>
    <xf numFmtId="3" fontId="22" fillId="36" borderId="78" xfId="0" applyNumberFormat="1" applyFont="1" applyFill="1" applyBorder="1" applyAlignment="1" applyProtection="1">
      <alignment horizontal="center" vertical="center" shrinkToFit="1"/>
      <protection locked="0"/>
    </xf>
    <xf numFmtId="0" fontId="24" fillId="36" borderId="43" xfId="0" applyFont="1" applyFill="1" applyBorder="1" applyAlignment="1" applyProtection="1">
      <alignment horizontal="center" vertical="center"/>
      <protection locked="0"/>
    </xf>
    <xf numFmtId="0" fontId="22" fillId="36" borderId="78" xfId="0" applyFont="1" applyFill="1" applyBorder="1" applyAlignment="1" applyProtection="1">
      <alignment horizontal="center" wrapText="1"/>
      <protection locked="0"/>
    </xf>
    <xf numFmtId="0" fontId="22" fillId="36" borderId="43" xfId="0" applyFont="1" applyFill="1" applyBorder="1" applyAlignment="1" applyProtection="1">
      <alignment horizontal="center" wrapText="1"/>
      <protection locked="0"/>
    </xf>
    <xf numFmtId="3" fontId="22" fillId="0" borderId="79" xfId="0" applyNumberFormat="1" applyFont="1" applyBorder="1" applyAlignment="1" applyProtection="1">
      <alignment horizontal="center" vertical="center" shrinkToFit="1"/>
      <protection hidden="1"/>
    </xf>
    <xf numFmtId="0" fontId="24" fillId="36" borderId="80" xfId="0" applyFont="1" applyFill="1" applyBorder="1" applyAlignment="1" applyProtection="1">
      <alignment horizontal="center" vertical="center"/>
      <protection locked="0"/>
    </xf>
    <xf numFmtId="3" fontId="22" fillId="36" borderId="80" xfId="0" applyNumberFormat="1" applyFont="1" applyFill="1" applyBorder="1" applyAlignment="1" applyProtection="1">
      <alignment horizontal="center" vertical="center" shrinkToFit="1"/>
      <protection locked="0"/>
    </xf>
    <xf numFmtId="0" fontId="24" fillId="36" borderId="81" xfId="0" applyFont="1" applyFill="1" applyBorder="1" applyAlignment="1" applyProtection="1">
      <alignment horizontal="center" vertical="center"/>
      <protection locked="0"/>
    </xf>
    <xf numFmtId="0" fontId="34" fillId="0" borderId="144" xfId="0" applyFont="1" applyBorder="1" applyAlignment="1" applyProtection="1">
      <alignment vertical="center" wrapText="1"/>
      <protection hidden="1"/>
    </xf>
    <xf numFmtId="3" fontId="22" fillId="0" borderId="145" xfId="0" applyNumberFormat="1" applyFont="1" applyBorder="1" applyAlignment="1" applyProtection="1">
      <alignment horizontal="center" vertical="center" shrinkToFit="1"/>
      <protection hidden="1"/>
    </xf>
    <xf numFmtId="0" fontId="24" fillId="0" borderId="146" xfId="0" applyFont="1" applyBorder="1" applyAlignment="1" applyProtection="1">
      <alignment horizontal="center" vertical="center"/>
      <protection hidden="1"/>
    </xf>
    <xf numFmtId="3" fontId="22" fillId="0" borderId="146" xfId="0" applyNumberFormat="1" applyFont="1" applyBorder="1" applyAlignment="1" applyProtection="1">
      <alignment horizontal="center" vertical="center" shrinkToFit="1"/>
      <protection hidden="1"/>
    </xf>
    <xf numFmtId="0" fontId="24" fillId="0" borderId="144" xfId="0" applyFont="1" applyBorder="1" applyAlignment="1" applyProtection="1">
      <alignment horizontal="center" vertical="center"/>
      <protection hidden="1"/>
    </xf>
    <xf numFmtId="3" fontId="22" fillId="0" borderId="53" xfId="0" applyNumberFormat="1" applyFont="1" applyBorder="1" applyAlignment="1" applyProtection="1">
      <alignment horizontal="center" vertical="center" shrinkToFit="1"/>
      <protection hidden="1"/>
    </xf>
    <xf numFmtId="3" fontId="22" fillId="36" borderId="86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5" xfId="0" applyFont="1" applyBorder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18" fillId="0" borderId="0" xfId="0" applyFont="1" applyProtection="1">
      <protection hidden="1"/>
    </xf>
    <xf numFmtId="0" fontId="45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left" vertical="center" indent="7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0" fontId="33" fillId="0" borderId="3" xfId="0" applyFont="1" applyBorder="1" applyAlignment="1" applyProtection="1">
      <alignment horizontal="left" vertical="center" wrapText="1"/>
      <protection hidden="1"/>
    </xf>
    <xf numFmtId="0" fontId="43" fillId="0" borderId="6" xfId="0" applyFont="1" applyBorder="1" applyAlignment="1" applyProtection="1">
      <alignment horizontal="left" vertical="center" wrapText="1"/>
      <protection hidden="1"/>
    </xf>
    <xf numFmtId="0" fontId="38" fillId="0" borderId="160" xfId="0" applyFont="1" applyBorder="1" applyAlignment="1" applyProtection="1">
      <alignment horizontal="center" vertical="center" wrapText="1"/>
      <protection hidden="1"/>
    </xf>
    <xf numFmtId="3" fontId="22" fillId="0" borderId="18" xfId="0" applyNumberFormat="1" applyFont="1" applyBorder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vertical="center" wrapText="1"/>
      <protection hidden="1"/>
    </xf>
    <xf numFmtId="0" fontId="36" fillId="0" borderId="96" xfId="0" applyFont="1" applyBorder="1" applyAlignment="1" applyProtection="1">
      <alignment horizontal="center" vertical="center" wrapText="1"/>
      <protection hidden="1"/>
    </xf>
    <xf numFmtId="3" fontId="22" fillId="0" borderId="76" xfId="0" applyNumberFormat="1" applyFont="1" applyBorder="1" applyAlignment="1" applyProtection="1">
      <alignment horizontal="center" vertical="center" shrinkToFit="1"/>
      <protection hidden="1"/>
    </xf>
    <xf numFmtId="3" fontId="22" fillId="0" borderId="65" xfId="0" applyNumberFormat="1" applyFont="1" applyBorder="1" applyAlignment="1" applyProtection="1">
      <alignment horizontal="center" vertical="center" shrinkToFit="1"/>
      <protection hidden="1"/>
    </xf>
    <xf numFmtId="3" fontId="22" fillId="0" borderId="16" xfId="0" applyNumberFormat="1" applyFont="1" applyBorder="1" applyAlignment="1" applyProtection="1">
      <alignment horizontal="center" vertical="center" shrinkToFit="1"/>
      <protection hidden="1"/>
    </xf>
    <xf numFmtId="0" fontId="27" fillId="0" borderId="43" xfId="0" applyFont="1" applyBorder="1" applyAlignment="1" applyProtection="1">
      <alignment horizontal="left" vertical="center" wrapText="1" indent="2"/>
      <protection hidden="1"/>
    </xf>
    <xf numFmtId="0" fontId="27" fillId="0" borderId="45" xfId="0" applyFont="1" applyBorder="1" applyAlignment="1" applyProtection="1">
      <alignment horizontal="left" vertical="center" wrapText="1" indent="2"/>
      <protection hidden="1"/>
    </xf>
    <xf numFmtId="3" fontId="22" fillId="36" borderId="43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81" xfId="0" applyFont="1" applyBorder="1" applyAlignment="1" applyProtection="1">
      <alignment horizontal="left" vertical="center" wrapText="1" indent="2"/>
      <protection hidden="1"/>
    </xf>
    <xf numFmtId="0" fontId="27" fillId="0" borderId="46" xfId="0" applyFont="1" applyBorder="1" applyAlignment="1" applyProtection="1">
      <alignment horizontal="left" vertical="center" wrapText="1" indent="2"/>
      <protection hidden="1"/>
    </xf>
    <xf numFmtId="0" fontId="27" fillId="0" borderId="83" xfId="0" applyFont="1" applyBorder="1" applyAlignment="1" applyProtection="1">
      <alignment horizontal="left" vertical="center" wrapText="1" indent="2"/>
      <protection hidden="1"/>
    </xf>
    <xf numFmtId="0" fontId="27" fillId="0" borderId="135" xfId="0" applyFont="1" applyBorder="1" applyAlignment="1" applyProtection="1">
      <alignment horizontal="left" vertical="center" wrapText="1" indent="2"/>
      <protection hidden="1"/>
    </xf>
    <xf numFmtId="3" fontId="22" fillId="0" borderId="87" xfId="0" applyNumberFormat="1" applyFont="1" applyBorder="1" applyAlignment="1" applyProtection="1">
      <alignment horizontal="center" vertical="center" shrinkToFit="1"/>
      <protection hidden="1"/>
    </xf>
    <xf numFmtId="3" fontId="22" fillId="36" borderId="88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83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72" xfId="0" applyNumberFormat="1" applyFont="1" applyBorder="1" applyAlignment="1" applyProtection="1">
      <alignment horizontal="center" vertical="center" shrinkToFit="1"/>
      <protection hidden="1"/>
    </xf>
    <xf numFmtId="3" fontId="24" fillId="0" borderId="0" xfId="0" applyNumberFormat="1" applyFont="1" applyAlignment="1" applyProtection="1">
      <alignment horizontal="center" vertical="center" shrinkToFit="1"/>
      <protection hidden="1"/>
    </xf>
    <xf numFmtId="0" fontId="27" fillId="0" borderId="45" xfId="0" applyFont="1" applyBorder="1" applyAlignment="1" applyProtection="1">
      <alignment vertical="center" wrapText="1"/>
      <protection hidden="1"/>
    </xf>
    <xf numFmtId="0" fontId="17" fillId="0" borderId="43" xfId="0" applyFont="1" applyBorder="1" applyAlignment="1" applyProtection="1">
      <alignment horizontal="left" vertical="center" indent="2"/>
      <protection hidden="1"/>
    </xf>
    <xf numFmtId="0" fontId="17" fillId="0" borderId="45" xfId="0" applyFont="1" applyBorder="1" applyAlignment="1" applyProtection="1">
      <alignment horizontal="left" vertical="center" indent="2"/>
      <protection hidden="1"/>
    </xf>
    <xf numFmtId="0" fontId="36" fillId="0" borderId="165" xfId="0" applyFont="1" applyBorder="1" applyAlignment="1" applyProtection="1">
      <alignment horizontal="center" vertical="center" wrapText="1"/>
      <protection hidden="1"/>
    </xf>
    <xf numFmtId="3" fontId="22" fillId="0" borderId="144" xfId="0" applyNumberFormat="1" applyFont="1" applyBorder="1" applyAlignment="1" applyProtection="1">
      <alignment horizontal="center" vertical="center" shrinkToFit="1"/>
      <protection hidden="1"/>
    </xf>
    <xf numFmtId="0" fontId="17" fillId="0" borderId="43" xfId="0" applyFont="1" applyBorder="1" applyAlignment="1" applyProtection="1">
      <alignment horizontal="left" vertical="center" wrapText="1" indent="2"/>
      <protection hidden="1"/>
    </xf>
    <xf numFmtId="0" fontId="17" fillId="0" borderId="45" xfId="0" applyFont="1" applyBorder="1" applyAlignment="1" applyProtection="1">
      <alignment horizontal="left" vertical="center" wrapText="1" indent="2"/>
      <protection hidden="1"/>
    </xf>
    <xf numFmtId="0" fontId="17" fillId="0" borderId="83" xfId="0" applyFont="1" applyBorder="1" applyAlignment="1" applyProtection="1">
      <alignment horizontal="left" vertical="center" wrapText="1" indent="2"/>
      <protection hidden="1"/>
    </xf>
    <xf numFmtId="0" fontId="17" fillId="0" borderId="135" xfId="0" applyFont="1" applyBorder="1" applyAlignment="1" applyProtection="1">
      <alignment horizontal="left" vertical="center" wrapText="1" indent="2"/>
      <protection hidden="1"/>
    </xf>
    <xf numFmtId="0" fontId="29" fillId="0" borderId="0" xfId="0" applyFont="1" applyAlignment="1" applyProtection="1">
      <alignment vertical="center" wrapText="1"/>
      <protection hidden="1"/>
    </xf>
    <xf numFmtId="0" fontId="27" fillId="0" borderId="49" xfId="0" applyFont="1" applyBorder="1" applyAlignment="1" applyProtection="1">
      <alignment horizontal="left" vertical="center" wrapText="1" indent="2"/>
      <protection hidden="1"/>
    </xf>
    <xf numFmtId="0" fontId="27" fillId="0" borderId="48" xfId="0" applyFont="1" applyBorder="1" applyAlignment="1" applyProtection="1">
      <alignment horizontal="left" vertical="center" wrapText="1" indent="2"/>
      <protection hidden="1"/>
    </xf>
    <xf numFmtId="3" fontId="22" fillId="36" borderId="49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5" xfId="0" applyFont="1" applyBorder="1" applyAlignment="1" applyProtection="1">
      <alignment horizontal="left" vertical="center"/>
      <protection hidden="1"/>
    </xf>
    <xf numFmtId="0" fontId="27" fillId="0" borderId="5" xfId="0" applyFont="1" applyBorder="1" applyAlignment="1" applyProtection="1">
      <alignment horizontal="left" vertical="center" wrapText="1" indent="2"/>
      <protection hidden="1"/>
    </xf>
    <xf numFmtId="3" fontId="22" fillId="0" borderId="5" xfId="0" applyNumberFormat="1" applyFont="1" applyBorder="1" applyAlignment="1" applyProtection="1">
      <alignment horizontal="center" vertical="center" shrinkToFit="1"/>
      <protection hidden="1"/>
    </xf>
    <xf numFmtId="3" fontId="22" fillId="0" borderId="5" xfId="0" applyNumberFormat="1" applyFont="1" applyBorder="1" applyAlignment="1" applyProtection="1">
      <alignment horizontal="center" vertical="center" shrinkToFit="1"/>
      <protection locked="0"/>
    </xf>
    <xf numFmtId="0" fontId="27" fillId="0" borderId="0" xfId="0" applyFont="1" applyAlignment="1" applyProtection="1">
      <alignment horizontal="left" vertical="center" wrapText="1" indent="2"/>
      <protection hidden="1"/>
    </xf>
    <xf numFmtId="3" fontId="22" fillId="0" borderId="0" xfId="0" applyNumberFormat="1" applyFont="1" applyAlignment="1" applyProtection="1">
      <alignment horizontal="center" vertical="center" shrinkToFit="1"/>
      <protection locked="0"/>
    </xf>
    <xf numFmtId="0" fontId="36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left" vertical="center" wrapText="1" indent="1"/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16" fillId="0" borderId="26" xfId="0" applyFont="1" applyBorder="1" applyAlignment="1" applyProtection="1">
      <alignment horizontal="left" vertical="center" wrapText="1"/>
      <protection hidden="1"/>
    </xf>
    <xf numFmtId="0" fontId="18" fillId="0" borderId="5" xfId="0" applyFont="1" applyBorder="1" applyAlignment="1" applyProtection="1">
      <alignment horizontal="left" vertical="center" wrapText="1"/>
      <protection hidden="1"/>
    </xf>
    <xf numFmtId="0" fontId="18" fillId="0" borderId="4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18" fillId="0" borderId="63" xfId="0" applyFont="1" applyBorder="1" applyAlignment="1" applyProtection="1">
      <alignment horizontal="center" vertical="center" wrapText="1"/>
      <protection hidden="1"/>
    </xf>
    <xf numFmtId="0" fontId="18" fillId="0" borderId="26" xfId="0" applyFont="1" applyBorder="1" applyAlignment="1" applyProtection="1">
      <alignment horizontal="center" vertical="center" wrapText="1"/>
      <protection hidden="1"/>
    </xf>
    <xf numFmtId="0" fontId="21" fillId="0" borderId="22" xfId="0" applyFont="1" applyBorder="1" applyAlignment="1" applyProtection="1">
      <alignment horizontal="left" vertical="center" wrapText="1"/>
      <protection hidden="1"/>
    </xf>
    <xf numFmtId="0" fontId="21" fillId="0" borderId="159" xfId="0" applyFont="1" applyBorder="1" applyAlignment="1" applyProtection="1">
      <alignment horizontal="left" vertical="center" wrapText="1"/>
      <protection hidden="1"/>
    </xf>
    <xf numFmtId="3" fontId="22" fillId="0" borderId="23" xfId="0" applyNumberFormat="1" applyFont="1" applyBorder="1" applyAlignment="1" applyProtection="1">
      <alignment horizontal="center" vertical="center" shrinkToFit="1"/>
      <protection hidden="1"/>
    </xf>
    <xf numFmtId="3" fontId="22" fillId="0" borderId="64" xfId="0" applyNumberFormat="1" applyFont="1" applyBorder="1" applyAlignment="1" applyProtection="1">
      <alignment horizontal="center" vertical="center" shrinkToFit="1"/>
      <protection hidden="1"/>
    </xf>
    <xf numFmtId="3" fontId="22" fillId="0" borderId="22" xfId="0" applyNumberFormat="1" applyFont="1" applyBorder="1" applyAlignment="1" applyProtection="1">
      <alignment horizontal="center" vertical="center" shrinkToFit="1"/>
      <protection hidden="1"/>
    </xf>
    <xf numFmtId="0" fontId="19" fillId="0" borderId="0" xfId="0" applyFont="1" applyAlignment="1" applyProtection="1">
      <alignment horizontal="left" vertical="center" wrapText="1" indent="2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3" fontId="22" fillId="36" borderId="72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0" xfId="0" applyNumberFormat="1" applyFont="1" applyFill="1" applyAlignment="1" applyProtection="1">
      <alignment horizontal="center" vertical="center" shrinkToFit="1"/>
      <protection locked="0"/>
    </xf>
    <xf numFmtId="0" fontId="19" fillId="0" borderId="58" xfId="0" applyFont="1" applyBorder="1" applyAlignment="1" applyProtection="1">
      <alignment horizontal="left" vertical="center" wrapText="1" indent="2"/>
      <protection hidden="1"/>
    </xf>
    <xf numFmtId="0" fontId="19" fillId="0" borderId="58" xfId="0" applyFont="1" applyBorder="1" applyAlignment="1" applyProtection="1">
      <alignment horizontal="center" vertical="center" wrapText="1"/>
      <protection hidden="1"/>
    </xf>
    <xf numFmtId="0" fontId="36" fillId="0" borderId="147" xfId="0" applyFont="1" applyBorder="1" applyAlignment="1" applyProtection="1">
      <alignment horizontal="center" vertical="center" wrapText="1"/>
      <protection hidden="1"/>
    </xf>
    <xf numFmtId="3" fontId="22" fillId="0" borderId="66" xfId="0" applyNumberFormat="1" applyFont="1" applyBorder="1" applyAlignment="1" applyProtection="1">
      <alignment horizontal="center" vertical="center" shrinkToFit="1"/>
      <protection hidden="1"/>
    </xf>
    <xf numFmtId="3" fontId="22" fillId="36" borderId="56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58" xfId="0" applyNumberFormat="1" applyFont="1" applyFill="1" applyBorder="1" applyAlignment="1" applyProtection="1">
      <alignment horizontal="center" vertical="center" shrinkToFit="1"/>
      <protection locked="0"/>
    </xf>
    <xf numFmtId="0" fontId="36" fillId="0" borderId="161" xfId="0" applyFont="1" applyBorder="1" applyAlignment="1" applyProtection="1">
      <alignment horizontal="center" vertical="center" wrapText="1"/>
      <protection hidden="1"/>
    </xf>
    <xf numFmtId="3" fontId="24" fillId="36" borderId="72" xfId="0" applyNumberFormat="1" applyFont="1" applyFill="1" applyBorder="1" applyAlignment="1" applyProtection="1">
      <alignment horizontal="center" vertical="center" shrinkToFit="1"/>
      <protection locked="0"/>
    </xf>
    <xf numFmtId="3" fontId="20" fillId="36" borderId="0" xfId="0" applyNumberFormat="1" applyFont="1" applyFill="1" applyAlignment="1" applyProtection="1">
      <alignment horizontal="center" vertical="center" shrinkToFit="1"/>
      <protection locked="0"/>
    </xf>
    <xf numFmtId="0" fontId="20" fillId="0" borderId="0" xfId="0" applyFont="1" applyAlignment="1" applyProtection="1">
      <alignment horizontal="left" vertical="center" wrapText="1" indent="1"/>
      <protection hidden="1"/>
    </xf>
    <xf numFmtId="0" fontId="36" fillId="0" borderId="40" xfId="0" applyFont="1" applyBorder="1" applyAlignment="1" applyProtection="1">
      <alignment vertical="center"/>
      <protection hidden="1"/>
    </xf>
    <xf numFmtId="0" fontId="48" fillId="0" borderId="0" xfId="0" applyFont="1" applyAlignment="1">
      <alignment horizontal="center" vertical="center"/>
    </xf>
    <xf numFmtId="0" fontId="49" fillId="0" borderId="1" xfId="0" applyFont="1" applyBorder="1" applyAlignment="1" applyProtection="1">
      <alignment horizontal="center" vertical="center" wrapText="1"/>
      <protection hidden="1"/>
    </xf>
    <xf numFmtId="0" fontId="18" fillId="0" borderId="96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69" xfId="0" applyFont="1" applyBorder="1" applyAlignment="1" applyProtection="1">
      <alignment horizontal="center" vertical="center" wrapText="1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3" fontId="20" fillId="0" borderId="23" xfId="0" applyNumberFormat="1" applyFont="1" applyBorder="1" applyAlignment="1" applyProtection="1">
      <alignment horizontal="center" vertical="center" shrinkToFit="1"/>
      <protection hidden="1"/>
    </xf>
    <xf numFmtId="3" fontId="20" fillId="0" borderId="64" xfId="0" applyNumberFormat="1" applyFont="1" applyBorder="1" applyAlignment="1" applyProtection="1">
      <alignment horizontal="center" vertical="center" shrinkToFit="1"/>
      <protection hidden="1"/>
    </xf>
    <xf numFmtId="3" fontId="20" fillId="0" borderId="22" xfId="0" applyNumberFormat="1" applyFont="1" applyBorder="1" applyAlignment="1" applyProtection="1">
      <alignment horizontal="center" vertical="center" shrinkToFit="1"/>
      <protection hidden="1"/>
    </xf>
    <xf numFmtId="3" fontId="20" fillId="0" borderId="136" xfId="0" applyNumberFormat="1" applyFont="1" applyBorder="1" applyAlignment="1" applyProtection="1">
      <alignment horizontal="center" vertical="center" shrinkToFit="1"/>
      <protection hidden="1"/>
    </xf>
    <xf numFmtId="0" fontId="19" fillId="0" borderId="58" xfId="0" applyFont="1" applyBorder="1" applyAlignment="1" applyProtection="1">
      <alignment horizontal="left" vertical="center" wrapText="1" indent="1"/>
      <protection hidden="1"/>
    </xf>
    <xf numFmtId="3" fontId="22" fillId="36" borderId="65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6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141" xfId="0" applyNumberFormat="1" applyFont="1" applyBorder="1" applyAlignment="1" applyProtection="1">
      <alignment horizontal="center" vertical="center" shrinkToFit="1"/>
      <protection hidden="1"/>
    </xf>
    <xf numFmtId="3" fontId="22" fillId="0" borderId="67" xfId="0" applyNumberFormat="1" applyFont="1" applyBorder="1" applyAlignment="1" applyProtection="1">
      <alignment horizontal="center" vertical="center" shrinkToFit="1"/>
      <protection hidden="1"/>
    </xf>
    <xf numFmtId="3" fontId="22" fillId="0" borderId="139" xfId="0" applyNumberFormat="1" applyFont="1" applyBorder="1" applyAlignment="1" applyProtection="1">
      <alignment horizontal="center" vertical="center" shrinkToFit="1"/>
      <protection hidden="1"/>
    </xf>
    <xf numFmtId="3" fontId="22" fillId="36" borderId="140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38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143" xfId="0" applyNumberFormat="1" applyFont="1" applyBorder="1" applyAlignment="1" applyProtection="1">
      <alignment horizontal="center" vertical="center" shrinkToFit="1"/>
      <protection hidden="1"/>
    </xf>
    <xf numFmtId="3" fontId="22" fillId="36" borderId="134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62" xfId="0" applyNumberFormat="1" applyFont="1" applyBorder="1" applyAlignment="1" applyProtection="1">
      <alignment horizontal="center" vertical="center" shrinkToFit="1"/>
      <protection hidden="1"/>
    </xf>
    <xf numFmtId="0" fontId="22" fillId="0" borderId="0" xfId="0" applyFont="1" applyAlignment="1" applyProtection="1">
      <alignment wrapText="1"/>
      <protection hidden="1"/>
    </xf>
    <xf numFmtId="0" fontId="54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0" xfId="0" applyFont="1" applyAlignment="1">
      <alignment vertical="center" wrapText="1"/>
    </xf>
    <xf numFmtId="0" fontId="16" fillId="0" borderId="0" xfId="0" applyFont="1" applyAlignment="1" applyProtection="1">
      <alignment horizontal="left" vertical="center" indent="5"/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20" fillId="0" borderId="11" xfId="0" applyFont="1" applyBorder="1" applyAlignment="1" applyProtection="1">
      <alignment horizontal="center" vertical="center" wrapText="1"/>
      <protection hidden="1"/>
    </xf>
    <xf numFmtId="0" fontId="20" fillId="0" borderId="69" xfId="0" applyFont="1" applyBorder="1" applyAlignment="1" applyProtection="1">
      <alignment horizontal="center" vertical="center" wrapText="1"/>
      <protection hidden="1"/>
    </xf>
    <xf numFmtId="0" fontId="20" fillId="0" borderId="26" xfId="0" applyFont="1" applyBorder="1" applyAlignment="1" applyProtection="1">
      <alignment horizontal="center" vertical="center" wrapText="1"/>
      <protection hidden="1"/>
    </xf>
    <xf numFmtId="0" fontId="20" fillId="0" borderId="120" xfId="0" applyFont="1" applyBorder="1" applyAlignment="1" applyProtection="1">
      <alignment horizontal="center" vertical="center" wrapText="1"/>
      <protection hidden="1"/>
    </xf>
    <xf numFmtId="0" fontId="20" fillId="0" borderId="107" xfId="0" applyFont="1" applyBorder="1" applyAlignment="1" applyProtection="1">
      <alignment horizontal="center" vertical="center" wrapText="1"/>
      <protection hidden="1"/>
    </xf>
    <xf numFmtId="0" fontId="36" fillId="0" borderId="22" xfId="0" applyFont="1" applyBorder="1" applyAlignment="1" applyProtection="1">
      <alignment horizontal="center" vertical="center" wrapText="1"/>
      <protection hidden="1"/>
    </xf>
    <xf numFmtId="3" fontId="20" fillId="0" borderId="121" xfId="0" applyNumberFormat="1" applyFont="1" applyBorder="1" applyAlignment="1" applyProtection="1">
      <alignment horizontal="center" vertical="center" shrinkToFit="1"/>
      <protection hidden="1"/>
    </xf>
    <xf numFmtId="3" fontId="20" fillId="0" borderId="122" xfId="0" applyNumberFormat="1" applyFont="1" applyBorder="1" applyAlignment="1" applyProtection="1">
      <alignment horizontal="center" vertical="center" shrinkToFit="1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3" fontId="22" fillId="0" borderId="123" xfId="0" applyNumberFormat="1" applyFont="1" applyBorder="1" applyAlignment="1" applyProtection="1">
      <alignment horizontal="center" vertical="center" shrinkToFit="1"/>
      <protection hidden="1"/>
    </xf>
    <xf numFmtId="3" fontId="22" fillId="36" borderId="106" xfId="0" applyNumberFormat="1" applyFont="1" applyFill="1" applyBorder="1" applyAlignment="1" applyProtection="1">
      <alignment horizontal="center" vertical="center" shrinkToFit="1"/>
      <protection locked="0"/>
    </xf>
    <xf numFmtId="0" fontId="57" fillId="0" borderId="58" xfId="0" applyFont="1" applyBorder="1" applyAlignment="1" applyProtection="1">
      <alignment horizontal="center" vertical="center" wrapText="1"/>
      <protection hidden="1"/>
    </xf>
    <xf numFmtId="3" fontId="22" fillId="0" borderId="124" xfId="0" applyNumberFormat="1" applyFont="1" applyBorder="1" applyAlignment="1" applyProtection="1">
      <alignment horizontal="center" vertical="center" shrinkToFit="1"/>
      <protection hidden="1"/>
    </xf>
    <xf numFmtId="3" fontId="22" fillId="36" borderId="125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58" xfId="0" applyNumberFormat="1" applyFont="1" applyBorder="1" applyAlignment="1" applyProtection="1">
      <alignment horizontal="center" vertical="center" shrinkToFit="1"/>
      <protection hidden="1"/>
    </xf>
    <xf numFmtId="0" fontId="57" fillId="0" borderId="24" xfId="0" applyFont="1" applyBorder="1" applyAlignment="1" applyProtection="1">
      <alignment horizontal="center" vertical="center" wrapText="1"/>
      <protection hidden="1"/>
    </xf>
    <xf numFmtId="3" fontId="22" fillId="0" borderId="25" xfId="0" applyNumberFormat="1" applyFont="1" applyBorder="1" applyAlignment="1" applyProtection="1">
      <alignment horizontal="center" vertical="center" shrinkToFit="1"/>
      <protection hidden="1"/>
    </xf>
    <xf numFmtId="3" fontId="22" fillId="36" borderId="74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24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126" xfId="0" applyNumberFormat="1" applyFont="1" applyBorder="1" applyAlignment="1" applyProtection="1">
      <alignment horizontal="center" vertical="center" shrinkToFit="1"/>
      <protection hidden="1"/>
    </xf>
    <xf numFmtId="3" fontId="22" fillId="36" borderId="127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24" xfId="0" applyNumberFormat="1" applyFont="1" applyBorder="1" applyAlignment="1" applyProtection="1">
      <alignment horizontal="center" vertical="center" shrinkToFit="1"/>
      <protection hidden="1"/>
    </xf>
    <xf numFmtId="0" fontId="57" fillId="0" borderId="20" xfId="0" applyFont="1" applyBorder="1" applyAlignment="1" applyProtection="1">
      <alignment horizontal="center" vertical="center" wrapText="1"/>
      <protection hidden="1"/>
    </xf>
    <xf numFmtId="3" fontId="22" fillId="0" borderId="21" xfId="0" applyNumberFormat="1" applyFont="1" applyBorder="1" applyAlignment="1" applyProtection="1">
      <alignment horizontal="center" vertical="center" shrinkToFit="1"/>
      <protection hidden="1"/>
    </xf>
    <xf numFmtId="3" fontId="22" fillId="36" borderId="75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20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128" xfId="0" applyNumberFormat="1" applyFont="1" applyBorder="1" applyAlignment="1" applyProtection="1">
      <alignment horizontal="center" vertical="center" shrinkToFit="1"/>
      <protection hidden="1"/>
    </xf>
    <xf numFmtId="3" fontId="22" fillId="36" borderId="129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20" xfId="0" applyNumberFormat="1" applyFont="1" applyBorder="1" applyAlignment="1" applyProtection="1">
      <alignment horizontal="center" vertical="center" shrinkToFit="1"/>
      <protection hidden="1"/>
    </xf>
    <xf numFmtId="0" fontId="57" fillId="0" borderId="26" xfId="0" applyFont="1" applyBorder="1" applyAlignment="1" applyProtection="1">
      <alignment horizontal="center" vertical="center" wrapText="1"/>
      <protection hidden="1"/>
    </xf>
    <xf numFmtId="3" fontId="22" fillId="0" borderId="11" xfId="0" applyNumberFormat="1" applyFont="1" applyBorder="1" applyAlignment="1" applyProtection="1">
      <alignment horizontal="center" vertical="center" shrinkToFit="1"/>
      <protection hidden="1"/>
    </xf>
    <xf numFmtId="3" fontId="22" fillId="36" borderId="69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26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120" xfId="0" applyNumberFormat="1" applyFont="1" applyBorder="1" applyAlignment="1" applyProtection="1">
      <alignment horizontal="center" vertical="center" shrinkToFit="1"/>
      <protection hidden="1"/>
    </xf>
    <xf numFmtId="3" fontId="22" fillId="36" borderId="107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26" xfId="0" applyNumberFormat="1" applyFont="1" applyBorder="1" applyAlignment="1" applyProtection="1">
      <alignment horizontal="center" vertical="center" shrinkToFi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18" fillId="0" borderId="3" xfId="0" applyFont="1" applyBorder="1" applyAlignment="1" applyProtection="1">
      <alignment horizontal="left" vertical="center" wrapText="1"/>
      <protection hidden="1"/>
    </xf>
    <xf numFmtId="0" fontId="18" fillId="0" borderId="163" xfId="0" applyFont="1" applyBorder="1" applyAlignment="1" applyProtection="1">
      <alignment horizontal="center" vertical="center" wrapText="1"/>
      <protection hidden="1"/>
    </xf>
    <xf numFmtId="0" fontId="19" fillId="0" borderId="164" xfId="0" applyFont="1" applyBorder="1" applyAlignment="1" applyProtection="1">
      <alignment horizontal="center" vertical="center" wrapText="1"/>
      <protection hidden="1"/>
    </xf>
    <xf numFmtId="0" fontId="20" fillId="0" borderId="29" xfId="0" applyFont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22" fillId="36" borderId="0" xfId="0" applyFont="1" applyFill="1" applyAlignment="1" applyProtection="1">
      <alignment horizontal="left" vertical="center" shrinkToFit="1"/>
      <protection locked="0"/>
    </xf>
    <xf numFmtId="0" fontId="22" fillId="0" borderId="0" xfId="0" applyFont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 vertical="center" wrapText="1"/>
      <protection hidden="1"/>
    </xf>
    <xf numFmtId="0" fontId="22" fillId="36" borderId="17" xfId="0" applyFont="1" applyFill="1" applyBorder="1" applyAlignment="1" applyProtection="1">
      <alignment horizontal="center" vertical="center" shrinkToFit="1"/>
      <protection locked="0"/>
    </xf>
    <xf numFmtId="0" fontId="22" fillId="36" borderId="58" xfId="0" applyFont="1" applyFill="1" applyBorder="1" applyAlignment="1" applyProtection="1">
      <alignment horizontal="left" vertical="center" shrinkToFit="1"/>
      <protection locked="0"/>
    </xf>
    <xf numFmtId="0" fontId="22" fillId="0" borderId="58" xfId="0" applyFont="1" applyBorder="1" applyAlignment="1" applyProtection="1">
      <alignment horizontal="center" vertical="center" wrapText="1"/>
      <protection hidden="1"/>
    </xf>
    <xf numFmtId="0" fontId="22" fillId="36" borderId="67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left" vertical="center" indent="1"/>
      <protection hidden="1"/>
    </xf>
    <xf numFmtId="0" fontId="59" fillId="0" borderId="0" xfId="0" applyFont="1" applyAlignment="1" applyProtection="1">
      <alignment vertical="center" wrapText="1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3" fontId="22" fillId="36" borderId="67" xfId="0" applyNumberFormat="1" applyFont="1" applyFill="1" applyBorder="1" applyAlignment="1" applyProtection="1">
      <alignment horizontal="center" vertical="center" shrinkToFit="1"/>
      <protection locked="0"/>
    </xf>
    <xf numFmtId="0" fontId="22" fillId="36" borderId="61" xfId="0" applyFont="1" applyFill="1" applyBorder="1" applyAlignment="1" applyProtection="1">
      <alignment horizontal="left" vertical="center" shrinkToFit="1"/>
      <protection locked="0"/>
    </xf>
    <xf numFmtId="0" fontId="22" fillId="0" borderId="61" xfId="0" applyFont="1" applyBorder="1" applyAlignment="1" applyProtection="1">
      <alignment horizontal="center" vertical="center" wrapText="1"/>
      <protection hidden="1"/>
    </xf>
    <xf numFmtId="0" fontId="57" fillId="0" borderId="61" xfId="0" applyFont="1" applyBorder="1" applyAlignment="1" applyProtection="1">
      <alignment horizontal="center" vertical="center" wrapText="1"/>
      <protection hidden="1"/>
    </xf>
    <xf numFmtId="3" fontId="22" fillId="36" borderId="62" xfId="0" applyNumberFormat="1" applyFont="1" applyFill="1" applyBorder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 vertical="center" wrapText="1"/>
      <protection hidden="1"/>
    </xf>
    <xf numFmtId="3" fontId="39" fillId="0" borderId="0" xfId="0" applyNumberFormat="1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left" vertical="center" wrapText="1"/>
      <protection hidden="1"/>
    </xf>
    <xf numFmtId="0" fontId="49" fillId="0" borderId="0" xfId="0" applyFont="1" applyAlignment="1" applyProtection="1">
      <alignment vertical="center"/>
      <protection hidden="1"/>
    </xf>
    <xf numFmtId="0" fontId="16" fillId="0" borderId="26" xfId="0" applyFont="1" applyBorder="1" applyAlignment="1" applyProtection="1">
      <alignment vertical="center"/>
      <protection hidden="1"/>
    </xf>
    <xf numFmtId="0" fontId="20" fillId="0" borderId="11" xfId="0" applyFont="1" applyBorder="1" applyAlignment="1" applyProtection="1">
      <alignment horizontal="center" wrapText="1"/>
      <protection hidden="1"/>
    </xf>
    <xf numFmtId="0" fontId="20" fillId="0" borderId="63" xfId="0" applyFont="1" applyBorder="1" applyAlignment="1" applyProtection="1">
      <alignment horizontal="center" wrapText="1"/>
      <protection hidden="1"/>
    </xf>
    <xf numFmtId="0" fontId="20" fillId="0" borderId="26" xfId="0" applyFont="1" applyBorder="1" applyAlignment="1" applyProtection="1">
      <alignment horizontal="center" wrapText="1"/>
      <protection hidden="1"/>
    </xf>
    <xf numFmtId="0" fontId="20" fillId="0" borderId="32" xfId="0" applyFont="1" applyBorder="1" applyAlignment="1" applyProtection="1">
      <alignment horizontal="center" wrapText="1"/>
      <protection hidden="1"/>
    </xf>
    <xf numFmtId="0" fontId="20" fillId="0" borderId="60" xfId="0" applyFont="1" applyBorder="1" applyAlignment="1" applyProtection="1">
      <alignment horizontal="center" wrapText="1"/>
      <protection hidden="1"/>
    </xf>
    <xf numFmtId="0" fontId="20" fillId="0" borderId="70" xfId="0" applyFont="1" applyBorder="1" applyAlignment="1" applyProtection="1">
      <alignment horizontal="center" wrapText="1"/>
      <protection hidden="1"/>
    </xf>
    <xf numFmtId="3" fontId="22" fillId="0" borderId="113" xfId="0" applyNumberFormat="1" applyFont="1" applyBorder="1" applyAlignment="1" applyProtection="1">
      <alignment horizontal="center" vertical="center" shrinkToFit="1"/>
      <protection hidden="1"/>
    </xf>
    <xf numFmtId="3" fontId="22" fillId="0" borderId="114" xfId="0" applyNumberFormat="1" applyFont="1" applyBorder="1" applyAlignment="1" applyProtection="1">
      <alignment horizontal="center" vertical="center" shrinkToFit="1"/>
      <protection hidden="1"/>
    </xf>
    <xf numFmtId="3" fontId="22" fillId="0" borderId="40" xfId="0" applyNumberFormat="1" applyFont="1" applyBorder="1" applyAlignment="1" applyProtection="1">
      <alignment horizontal="center" vertical="center" shrinkToFit="1"/>
      <protection hidden="1"/>
    </xf>
    <xf numFmtId="3" fontId="22" fillId="0" borderId="115" xfId="0" applyNumberFormat="1" applyFont="1" applyBorder="1" applyAlignment="1" applyProtection="1">
      <alignment horizontal="center" vertical="center" shrinkToFit="1"/>
      <protection hidden="1"/>
    </xf>
    <xf numFmtId="3" fontId="22" fillId="0" borderId="162" xfId="0" applyNumberFormat="1" applyFont="1" applyBorder="1" applyAlignment="1" applyProtection="1">
      <alignment horizontal="center" vertical="center" shrinkToFit="1"/>
      <protection hidden="1"/>
    </xf>
    <xf numFmtId="3" fontId="22" fillId="36" borderId="114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16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17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40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56" xfId="0" applyNumberFormat="1" applyFont="1" applyBorder="1" applyAlignment="1" applyProtection="1">
      <alignment horizontal="center" vertical="center" shrinkToFit="1"/>
      <protection hidden="1"/>
    </xf>
    <xf numFmtId="3" fontId="22" fillId="36" borderId="71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68" xfId="0" applyNumberFormat="1" applyFont="1" applyFill="1" applyBorder="1" applyAlignment="1" applyProtection="1">
      <alignment horizontal="center" vertical="center" shrinkToFit="1"/>
      <protection locked="0"/>
    </xf>
    <xf numFmtId="3" fontId="22" fillId="0" borderId="108" xfId="0" applyNumberFormat="1" applyFont="1" applyBorder="1" applyAlignment="1" applyProtection="1">
      <alignment horizontal="center" vertical="center" shrinkToFit="1"/>
      <protection hidden="1"/>
    </xf>
    <xf numFmtId="3" fontId="22" fillId="0" borderId="109" xfId="0" applyNumberFormat="1" applyFont="1" applyBorder="1" applyAlignment="1" applyProtection="1">
      <alignment horizontal="center" vertical="center" shrinkToFit="1"/>
      <protection hidden="1"/>
    </xf>
    <xf numFmtId="3" fontId="22" fillId="0" borderId="35" xfId="0" applyNumberFormat="1" applyFont="1" applyBorder="1" applyAlignment="1" applyProtection="1">
      <alignment horizontal="center" vertical="center" shrinkToFit="1"/>
      <protection hidden="1"/>
    </xf>
    <xf numFmtId="3" fontId="22" fillId="0" borderId="110" xfId="0" applyNumberFormat="1" applyFont="1" applyBorder="1" applyAlignment="1" applyProtection="1">
      <alignment horizontal="center" vertical="center" shrinkToFit="1"/>
      <protection hidden="1"/>
    </xf>
    <xf numFmtId="3" fontId="22" fillId="36" borderId="109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11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112" xfId="0" applyNumberFormat="1" applyFont="1" applyFill="1" applyBorder="1" applyAlignment="1" applyProtection="1">
      <alignment horizontal="center" vertical="center" shrinkToFit="1"/>
      <protection locked="0"/>
    </xf>
    <xf numFmtId="3" fontId="22" fillId="36" borderId="35" xfId="0" applyNumberFormat="1" applyFont="1" applyFill="1" applyBorder="1" applyAlignment="1" applyProtection="1">
      <alignment horizontal="center" vertical="center" shrinkToFit="1"/>
      <protection locked="0"/>
    </xf>
    <xf numFmtId="0" fontId="22" fillId="0" borderId="5" xfId="0" applyFont="1" applyBorder="1" applyAlignment="1" applyProtection="1">
      <alignment horizontal="left" vertical="center" indent="2"/>
      <protection hidden="1"/>
    </xf>
    <xf numFmtId="3" fontId="63" fillId="0" borderId="5" xfId="0" applyNumberFormat="1" applyFont="1" applyBorder="1" applyAlignment="1" applyProtection="1">
      <alignment horizontal="center" vertical="center" shrinkToFit="1"/>
      <protection hidden="1"/>
    </xf>
    <xf numFmtId="0" fontId="36" fillId="0" borderId="5" xfId="0" applyFont="1" applyBorder="1" applyAlignment="1" applyProtection="1">
      <alignment horizontal="center" vertical="center" wrapText="1"/>
      <protection hidden="1"/>
    </xf>
    <xf numFmtId="3" fontId="15" fillId="0" borderId="5" xfId="0" applyNumberFormat="1" applyFont="1" applyBorder="1" applyAlignment="1" applyProtection="1">
      <alignment horizontal="center" vertical="center" shrinkToFit="1"/>
      <protection hidden="1"/>
    </xf>
    <xf numFmtId="0" fontId="63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 indent="2"/>
      <protection hidden="1"/>
    </xf>
    <xf numFmtId="0" fontId="39" fillId="0" borderId="0" xfId="0" applyFont="1" applyAlignment="1" applyProtection="1">
      <alignment vertical="center"/>
      <protection hidden="1"/>
    </xf>
    <xf numFmtId="0" fontId="27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68" fillId="0" borderId="0" xfId="0" applyFont="1" applyProtection="1">
      <protection hidden="1"/>
    </xf>
    <xf numFmtId="0" fontId="70" fillId="0" borderId="0" xfId="0" applyFont="1" applyAlignment="1" applyProtection="1">
      <alignment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/>
      <protection hidden="1"/>
    </xf>
    <xf numFmtId="164" fontId="35" fillId="0" borderId="0" xfId="0" applyNumberFormat="1" applyFont="1" applyAlignment="1" applyProtection="1">
      <alignment horizontal="left" vertical="center"/>
      <protection locked="0" hidden="1"/>
    </xf>
    <xf numFmtId="0" fontId="27" fillId="0" borderId="180" xfId="0" applyFont="1" applyBorder="1" applyAlignment="1" applyProtection="1">
      <alignment vertical="top"/>
      <protection hidden="1"/>
    </xf>
    <xf numFmtId="0" fontId="27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Alignment="1" applyProtection="1">
      <alignment vertical="center"/>
      <protection hidden="1"/>
    </xf>
    <xf numFmtId="0" fontId="69" fillId="0" borderId="56" xfId="0" applyFont="1" applyBorder="1" applyAlignment="1" applyProtection="1">
      <alignment horizontal="left" vertical="center"/>
      <protection hidden="1"/>
    </xf>
    <xf numFmtId="164" fontId="35" fillId="0" borderId="0" xfId="0" applyNumberFormat="1" applyFont="1" applyAlignment="1" applyProtection="1">
      <alignment vertical="center"/>
      <protection locked="0" hidden="1"/>
    </xf>
    <xf numFmtId="0" fontId="17" fillId="0" borderId="0" xfId="1" applyFont="1" applyFill="1" applyBorder="1" applyAlignment="1" applyProtection="1">
      <alignment vertical="center" shrinkToFit="1"/>
      <protection locked="0" hidden="1"/>
    </xf>
    <xf numFmtId="0" fontId="35" fillId="0" borderId="0" xfId="0" applyFont="1" applyAlignment="1" applyProtection="1">
      <alignment vertical="center" shrinkToFit="1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0" fontId="73" fillId="0" borderId="0" xfId="0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vertical="center" shrinkToFit="1"/>
      <protection locked="0"/>
    </xf>
    <xf numFmtId="0" fontId="35" fillId="0" borderId="0" xfId="0" applyFont="1" applyAlignment="1" applyProtection="1">
      <alignment vertical="center"/>
      <protection locked="0"/>
    </xf>
    <xf numFmtId="0" fontId="75" fillId="0" borderId="0" xfId="0" applyFont="1"/>
    <xf numFmtId="0" fontId="19" fillId="0" borderId="54" xfId="0" applyFont="1" applyBorder="1" applyAlignment="1" applyProtection="1">
      <alignment horizontal="left" vertical="center" wrapText="1" indent="2"/>
      <protection hidden="1"/>
    </xf>
    <xf numFmtId="0" fontId="19" fillId="0" borderId="61" xfId="0" applyFont="1" applyBorder="1" applyAlignment="1" applyProtection="1">
      <alignment horizontal="left" vertical="center" wrapText="1" indent="2"/>
      <protection hidden="1"/>
    </xf>
    <xf numFmtId="0" fontId="35" fillId="0" borderId="0" xfId="0" applyFont="1" applyAlignment="1" applyProtection="1">
      <alignment horizontal="left" vertical="center" wrapText="1" indent="3"/>
      <protection hidden="1"/>
    </xf>
    <xf numFmtId="0" fontId="35" fillId="0" borderId="43" xfId="0" applyFont="1" applyBorder="1" applyAlignment="1" applyProtection="1">
      <alignment horizontal="left" vertical="center" wrapText="1" indent="3"/>
      <protection hidden="1"/>
    </xf>
    <xf numFmtId="0" fontId="15" fillId="0" borderId="0" xfId="0" applyFont="1" applyAlignment="1" applyProtection="1">
      <alignment horizontal="center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0" fontId="92" fillId="0" borderId="0" xfId="0" applyFont="1"/>
    <xf numFmtId="0" fontId="93" fillId="0" borderId="0" xfId="0" applyFont="1" applyAlignment="1">
      <alignment wrapText="1"/>
    </xf>
    <xf numFmtId="0" fontId="94" fillId="0" borderId="0" xfId="0" applyFont="1"/>
    <xf numFmtId="0" fontId="94" fillId="0" borderId="0" xfId="0" quotePrefix="1" applyFont="1"/>
    <xf numFmtId="0" fontId="1" fillId="3" borderId="0" xfId="45" applyFill="1"/>
    <xf numFmtId="0" fontId="1" fillId="0" borderId="0" xfId="45"/>
    <xf numFmtId="0" fontId="5" fillId="0" borderId="0" xfId="51" applyFont="1"/>
    <xf numFmtId="0" fontId="5" fillId="0" borderId="0" xfId="45" applyFont="1"/>
    <xf numFmtId="0" fontId="13" fillId="0" borderId="0" xfId="45" applyFont="1"/>
    <xf numFmtId="0" fontId="90" fillId="0" borderId="0" xfId="0" applyFont="1" applyAlignment="1" applyProtection="1">
      <alignment horizontal="center" wrapText="1"/>
      <protection hidden="1"/>
    </xf>
    <xf numFmtId="0" fontId="97" fillId="0" borderId="0" xfId="45" applyFont="1"/>
    <xf numFmtId="0" fontId="97" fillId="40" borderId="195" xfId="45" applyFont="1" applyFill="1" applyBorder="1"/>
    <xf numFmtId="0" fontId="4" fillId="3" borderId="194" xfId="0" applyFont="1" applyFill="1" applyBorder="1"/>
    <xf numFmtId="0" fontId="5" fillId="3" borderId="0" xfId="0" applyFont="1" applyFill="1"/>
    <xf numFmtId="0" fontId="12" fillId="39" borderId="0" xfId="0" applyFont="1" applyFill="1"/>
    <xf numFmtId="0" fontId="12" fillId="39" borderId="0" xfId="0" applyFont="1" applyFill="1" applyAlignment="1">
      <alignment horizontal="left" wrapText="1"/>
    </xf>
    <xf numFmtId="0" fontId="99" fillId="45" borderId="0" xfId="0" applyFont="1" applyFill="1"/>
    <xf numFmtId="0" fontId="97" fillId="3" borderId="0" xfId="0" applyFont="1" applyFill="1"/>
    <xf numFmtId="0" fontId="0" fillId="37" borderId="0" xfId="0" applyFill="1"/>
    <xf numFmtId="0" fontId="0" fillId="38" borderId="0" xfId="0" quotePrefix="1" applyFill="1"/>
    <xf numFmtId="0" fontId="0" fillId="38" borderId="0" xfId="0" applyFill="1"/>
    <xf numFmtId="0" fontId="97" fillId="0" borderId="0" xfId="0" applyFont="1"/>
    <xf numFmtId="0" fontId="99" fillId="46" borderId="0" xfId="0" applyFont="1" applyFill="1"/>
    <xf numFmtId="0" fontId="5" fillId="3" borderId="0" xfId="0" quotePrefix="1" applyFont="1" applyFill="1"/>
    <xf numFmtId="0" fontId="0" fillId="2" borderId="0" xfId="0" applyFill="1"/>
    <xf numFmtId="0" fontId="5" fillId="2" borderId="0" xfId="0" applyFont="1" applyFill="1"/>
    <xf numFmtId="0" fontId="0" fillId="0" borderId="0" xfId="0" quotePrefix="1"/>
    <xf numFmtId="0" fontId="98" fillId="0" borderId="0" xfId="0" applyFont="1"/>
    <xf numFmtId="0" fontId="97" fillId="3" borderId="0" xfId="0" quotePrefix="1" applyFont="1" applyFill="1"/>
    <xf numFmtId="0" fontId="0" fillId="0" borderId="195" xfId="0" applyBorder="1"/>
    <xf numFmtId="0" fontId="0" fillId="3" borderId="0" xfId="0" quotePrefix="1" applyFill="1"/>
    <xf numFmtId="0" fontId="5" fillId="0" borderId="195" xfId="0" applyFont="1" applyBorder="1"/>
    <xf numFmtId="0" fontId="5" fillId="3" borderId="195" xfId="0" applyFont="1" applyFill="1" applyBorder="1"/>
    <xf numFmtId="0" fontId="5" fillId="0" borderId="0" xfId="0" applyFont="1"/>
    <xf numFmtId="0" fontId="5" fillId="3" borderId="195" xfId="0" quotePrefix="1" applyFont="1" applyFill="1" applyBorder="1"/>
    <xf numFmtId="0" fontId="0" fillId="0" borderId="196" xfId="0" applyBorder="1"/>
    <xf numFmtId="0" fontId="5" fillId="3" borderId="197" xfId="0" applyFont="1" applyFill="1" applyBorder="1"/>
    <xf numFmtId="0" fontId="5" fillId="3" borderId="197" xfId="0" quotePrefix="1" applyFont="1" applyFill="1" applyBorder="1"/>
    <xf numFmtId="0" fontId="97" fillId="43" borderId="0" xfId="0" applyFont="1" applyFill="1"/>
    <xf numFmtId="0" fontId="0" fillId="42" borderId="0" xfId="0" applyFill="1"/>
    <xf numFmtId="0" fontId="0" fillId="0" borderId="197" xfId="0" applyBorder="1"/>
    <xf numFmtId="0" fontId="0" fillId="0" borderId="0" xfId="0" applyAlignment="1">
      <alignment horizontal="left"/>
    </xf>
    <xf numFmtId="49" fontId="0" fillId="40" borderId="0" xfId="0" applyNumberFormat="1" applyFill="1"/>
    <xf numFmtId="0" fontId="0" fillId="0" borderId="199" xfId="0" applyBorder="1"/>
    <xf numFmtId="0" fontId="5" fillId="40" borderId="0" xfId="0" quotePrefix="1" applyFont="1" applyFill="1"/>
    <xf numFmtId="0" fontId="99" fillId="3" borderId="0" xfId="0" quotePrefix="1" applyFont="1" applyFill="1"/>
    <xf numFmtId="49" fontId="5" fillId="4" borderId="0" xfId="0" quotePrefix="1" applyNumberFormat="1" applyFont="1" applyFill="1"/>
    <xf numFmtId="0" fontId="0" fillId="0" borderId="197" xfId="0" quotePrefix="1" applyBorder="1"/>
    <xf numFmtId="0" fontId="97" fillId="41" borderId="0" xfId="0" applyFont="1" applyFill="1"/>
    <xf numFmtId="0" fontId="0" fillId="41" borderId="0" xfId="0" applyFill="1"/>
    <xf numFmtId="0" fontId="0" fillId="40" borderId="0" xfId="0" applyFill="1"/>
    <xf numFmtId="0" fontId="99" fillId="3" borderId="0" xfId="0" applyFont="1" applyFill="1"/>
    <xf numFmtId="0" fontId="5" fillId="41" borderId="0" xfId="0" applyFont="1" applyFill="1"/>
    <xf numFmtId="0" fontId="0" fillId="38" borderId="197" xfId="0" applyFill="1" applyBorder="1"/>
    <xf numFmtId="0" fontId="0" fillId="40" borderId="0" xfId="0" quotePrefix="1" applyFill="1"/>
    <xf numFmtId="0" fontId="9" fillId="40" borderId="0" xfId="0" applyFont="1" applyFill="1"/>
    <xf numFmtId="0" fontId="5" fillId="40" borderId="0" xfId="0" applyFont="1" applyFill="1"/>
    <xf numFmtId="0" fontId="5" fillId="40" borderId="0" xfId="0" applyFont="1" applyFill="1" applyAlignment="1">
      <alignment horizontal="left"/>
    </xf>
    <xf numFmtId="0" fontId="5" fillId="40" borderId="0" xfId="0" quotePrefix="1" applyFont="1" applyFill="1" applyAlignment="1">
      <alignment horizontal="right"/>
    </xf>
    <xf numFmtId="0" fontId="0" fillId="0" borderId="198" xfId="0" applyBorder="1"/>
    <xf numFmtId="49" fontId="71" fillId="47" borderId="56" xfId="0" applyNumberFormat="1" applyFont="1" applyFill="1" applyBorder="1" applyAlignment="1" applyProtection="1">
      <alignment horizontal="left" vertical="center"/>
      <protection locked="0" hidden="1"/>
    </xf>
    <xf numFmtId="2" fontId="0" fillId="0" borderId="0" xfId="0" applyNumberFormat="1" applyAlignment="1">
      <alignment horizontal="left"/>
    </xf>
    <xf numFmtId="2" fontId="5" fillId="40" borderId="0" xfId="0" applyNumberFormat="1" applyFont="1" applyFill="1" applyAlignment="1">
      <alignment horizontal="left"/>
    </xf>
    <xf numFmtId="0" fontId="71" fillId="47" borderId="56" xfId="0" applyFont="1" applyFill="1" applyBorder="1" applyAlignment="1" applyProtection="1">
      <alignment horizontal="left" vertical="center" shrinkToFit="1"/>
      <protection locked="0" hidden="1"/>
    </xf>
    <xf numFmtId="2" fontId="0" fillId="3" borderId="0" xfId="0" applyNumberFormat="1" applyFill="1"/>
    <xf numFmtId="2" fontId="0" fillId="0" borderId="0" xfId="0" applyNumberFormat="1"/>
    <xf numFmtId="0" fontId="77" fillId="39" borderId="194" xfId="45" applyFont="1" applyFill="1" applyBorder="1" applyAlignment="1">
      <alignment wrapText="1"/>
    </xf>
    <xf numFmtId="0" fontId="77" fillId="39" borderId="196" xfId="45" applyFont="1" applyFill="1" applyBorder="1" applyAlignment="1">
      <alignment wrapText="1"/>
    </xf>
    <xf numFmtId="2" fontId="0" fillId="0" borderId="195" xfId="0" applyNumberFormat="1" applyBorder="1"/>
    <xf numFmtId="2" fontId="99" fillId="3" borderId="0" xfId="0" applyNumberFormat="1" applyFont="1" applyFill="1"/>
    <xf numFmtId="2" fontId="97" fillId="0" borderId="0" xfId="0" applyNumberFormat="1" applyFont="1"/>
    <xf numFmtId="2" fontId="0" fillId="0" borderId="196" xfId="0" applyNumberFormat="1" applyBorder="1"/>
    <xf numFmtId="2" fontId="0" fillId="40" borderId="0" xfId="0" applyNumberFormat="1" applyFill="1" applyAlignment="1">
      <alignment horizontal="left"/>
    </xf>
    <xf numFmtId="2" fontId="0" fillId="40" borderId="0" xfId="0" applyNumberFormat="1" applyFill="1"/>
    <xf numFmtId="0" fontId="39" fillId="0" borderId="0" xfId="0" applyFont="1" applyAlignment="1" applyProtection="1">
      <alignment horizontal="right" vertical="center" wrapText="1"/>
      <protection hidden="1"/>
    </xf>
    <xf numFmtId="0" fontId="27" fillId="0" borderId="0" xfId="0" quotePrefix="1" applyFont="1" applyProtection="1">
      <protection hidden="1"/>
    </xf>
    <xf numFmtId="0" fontId="45" fillId="0" borderId="0" xfId="0" applyFont="1" applyAlignment="1" applyProtection="1">
      <alignment horizontal="right" vertical="center" indent="1"/>
      <protection hidden="1"/>
    </xf>
    <xf numFmtId="0" fontId="0" fillId="0" borderId="0" xfId="0" pivotButton="1"/>
    <xf numFmtId="0" fontId="39" fillId="0" borderId="0" xfId="0" applyFont="1" applyAlignment="1" applyProtection="1">
      <alignment horizontal="right" vertical="center"/>
      <protection hidden="1"/>
    </xf>
    <xf numFmtId="0" fontId="33" fillId="0" borderId="0" xfId="0" applyFont="1" applyAlignment="1" applyProtection="1">
      <alignment horizontal="right" vertical="center" indent="1"/>
      <protection hidden="1"/>
    </xf>
    <xf numFmtId="0" fontId="39" fillId="0" borderId="0" xfId="0" applyFont="1" applyAlignment="1" applyProtection="1">
      <alignment horizontal="right" vertical="center" indent="1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45" fillId="0" borderId="0" xfId="0" applyFont="1" applyProtection="1">
      <protection hidden="1"/>
    </xf>
    <xf numFmtId="164" fontId="39" fillId="36" borderId="56" xfId="0" applyNumberFormat="1" applyFont="1" applyFill="1" applyBorder="1" applyAlignment="1" applyProtection="1">
      <alignment horizontal="left" vertical="center" shrinkToFit="1"/>
      <protection locked="0" hidden="1"/>
    </xf>
    <xf numFmtId="0" fontId="21" fillId="0" borderId="22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justify" vertical="center"/>
      <protection hidden="1"/>
    </xf>
    <xf numFmtId="0" fontId="74" fillId="0" borderId="0" xfId="0" applyFont="1" applyAlignment="1" applyProtection="1">
      <alignment vertical="center"/>
      <protection hidden="1"/>
    </xf>
    <xf numFmtId="0" fontId="30" fillId="0" borderId="16" xfId="0" applyFont="1" applyBorder="1" applyAlignment="1" applyProtection="1">
      <alignment horizontal="center" vertical="center" wrapText="1"/>
      <protection hidden="1"/>
    </xf>
    <xf numFmtId="0" fontId="19" fillId="0" borderId="43" xfId="0" applyFont="1" applyBorder="1" applyAlignment="1" applyProtection="1">
      <alignment horizontal="center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15" fillId="0" borderId="46" xfId="0" applyFont="1" applyBorder="1" applyAlignment="1" applyProtection="1">
      <alignment horizontal="left" vertical="center" wrapText="1" indent="1"/>
      <protection hidden="1"/>
    </xf>
    <xf numFmtId="0" fontId="38" fillId="0" borderId="5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left" vertical="center" indent="2"/>
      <protection hidden="1"/>
    </xf>
    <xf numFmtId="0" fontId="18" fillId="0" borderId="40" xfId="0" applyFont="1" applyBorder="1" applyProtection="1">
      <protection hidden="1"/>
    </xf>
    <xf numFmtId="0" fontId="45" fillId="0" borderId="40" xfId="0" applyFont="1" applyBorder="1" applyAlignment="1" applyProtection="1">
      <alignment vertical="center"/>
      <protection hidden="1"/>
    </xf>
    <xf numFmtId="0" fontId="23" fillId="0" borderId="40" xfId="0" applyFont="1" applyBorder="1" applyAlignment="1" applyProtection="1">
      <alignment vertical="center" wrapText="1"/>
      <protection hidden="1"/>
    </xf>
    <xf numFmtId="49" fontId="71" fillId="36" borderId="56" xfId="0" applyNumberFormat="1" applyFont="1" applyFill="1" applyBorder="1" applyAlignment="1" applyProtection="1">
      <alignment horizontal="left" vertical="center"/>
      <protection locked="0"/>
    </xf>
    <xf numFmtId="0" fontId="100" fillId="0" borderId="0" xfId="0" applyFont="1"/>
    <xf numFmtId="0" fontId="13" fillId="0" borderId="13" xfId="0" applyFont="1" applyBorder="1"/>
    <xf numFmtId="0" fontId="13" fillId="0" borderId="158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101" fillId="0" borderId="0" xfId="0" applyFont="1" applyAlignment="1">
      <alignment horizontal="right"/>
    </xf>
    <xf numFmtId="0" fontId="0" fillId="0" borderId="13" xfId="0" applyBorder="1"/>
    <xf numFmtId="49" fontId="0" fillId="0" borderId="13" xfId="0" applyNumberFormat="1" applyBorder="1" applyAlignment="1">
      <alignment horizontal="center"/>
    </xf>
    <xf numFmtId="0" fontId="75" fillId="0" borderId="0" xfId="0" quotePrefix="1" applyFont="1"/>
    <xf numFmtId="49" fontId="0" fillId="3" borderId="13" xfId="0" applyNumberFormat="1" applyFill="1" applyBorder="1" applyAlignment="1">
      <alignment horizontal="center"/>
    </xf>
    <xf numFmtId="49" fontId="0" fillId="0" borderId="158" xfId="0" applyNumberFormat="1" applyBorder="1" applyAlignment="1">
      <alignment horizontal="center"/>
    </xf>
    <xf numFmtId="0" fontId="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75" fillId="36" borderId="0" xfId="0" applyFont="1" applyFill="1"/>
    <xf numFmtId="0" fontId="0" fillId="40" borderId="194" xfId="0" applyFill="1" applyBorder="1"/>
    <xf numFmtId="0" fontId="0" fillId="40" borderId="196" xfId="0" applyFill="1" applyBorder="1"/>
    <xf numFmtId="0" fontId="0" fillId="0" borderId="194" xfId="0" applyBorder="1"/>
    <xf numFmtId="0" fontId="4" fillId="3" borderId="196" xfId="0" applyFont="1" applyFill="1" applyBorder="1"/>
    <xf numFmtId="0" fontId="12" fillId="39" borderId="196" xfId="0" applyFont="1" applyFill="1" applyBorder="1"/>
    <xf numFmtId="0" fontId="99" fillId="45" borderId="196" xfId="0" applyFont="1" applyFill="1" applyBorder="1"/>
    <xf numFmtId="0" fontId="99" fillId="46" borderId="196" xfId="0" applyFont="1" applyFill="1" applyBorder="1"/>
    <xf numFmtId="0" fontId="5" fillId="40" borderId="196" xfId="0" quotePrefix="1" applyFont="1" applyFill="1" applyBorder="1"/>
    <xf numFmtId="0" fontId="5" fillId="3" borderId="196" xfId="0" quotePrefix="1" applyFont="1" applyFill="1" applyBorder="1" applyAlignment="1">
      <alignment horizontal="left"/>
    </xf>
    <xf numFmtId="0" fontId="5" fillId="3" borderId="196" xfId="0" applyFont="1" applyFill="1" applyBorder="1" applyAlignment="1">
      <alignment horizontal="left"/>
    </xf>
    <xf numFmtId="0" fontId="0" fillId="3" borderId="196" xfId="0" applyFill="1" applyBorder="1"/>
    <xf numFmtId="0" fontId="0" fillId="40" borderId="196" xfId="0" quotePrefix="1" applyFill="1" applyBorder="1"/>
    <xf numFmtId="0" fontId="5" fillId="3" borderId="196" xfId="0" quotePrefix="1" applyFont="1" applyFill="1" applyBorder="1"/>
    <xf numFmtId="0" fontId="5" fillId="3" borderId="196" xfId="0" applyFont="1" applyFill="1" applyBorder="1"/>
    <xf numFmtId="49" fontId="0" fillId="40" borderId="196" xfId="0" applyNumberFormat="1" applyFill="1" applyBorder="1"/>
    <xf numFmtId="0" fontId="0" fillId="41" borderId="196" xfId="0" applyFill="1" applyBorder="1"/>
    <xf numFmtId="0" fontId="97" fillId="43" borderId="196" xfId="0" applyFont="1" applyFill="1" applyBorder="1"/>
    <xf numFmtId="0" fontId="0" fillId="37" borderId="196" xfId="0" applyFill="1" applyBorder="1"/>
    <xf numFmtId="0" fontId="0" fillId="40" borderId="195" xfId="0" applyFill="1" applyBorder="1"/>
    <xf numFmtId="0" fontId="97" fillId="3" borderId="196" xfId="0" applyFont="1" applyFill="1" applyBorder="1"/>
    <xf numFmtId="0" fontId="5" fillId="0" borderId="196" xfId="0" applyFont="1" applyBorder="1"/>
    <xf numFmtId="0" fontId="5" fillId="0" borderId="196" xfId="0" quotePrefix="1" applyFont="1" applyBorder="1"/>
    <xf numFmtId="0" fontId="0" fillId="0" borderId="196" xfId="0" quotePrefix="1" applyBorder="1"/>
    <xf numFmtId="0" fontId="77" fillId="39" borderId="0" xfId="45" applyFont="1" applyFill="1" applyAlignment="1">
      <alignment wrapText="1"/>
    </xf>
    <xf numFmtId="0" fontId="0" fillId="48" borderId="196" xfId="0" applyFill="1" applyBorder="1"/>
    <xf numFmtId="0" fontId="0" fillId="48" borderId="0" xfId="0" applyFill="1"/>
    <xf numFmtId="0" fontId="0" fillId="49" borderId="196" xfId="0" applyFill="1" applyBorder="1"/>
    <xf numFmtId="0" fontId="39" fillId="36" borderId="109" xfId="1" applyFont="1" applyFill="1" applyBorder="1" applyAlignment="1" applyProtection="1">
      <alignment horizontal="left" vertical="center" shrinkToFit="1"/>
      <protection locked="0" hidden="1"/>
    </xf>
    <xf numFmtId="164" fontId="39" fillId="0" borderId="0" xfId="0" applyNumberFormat="1" applyFont="1" applyAlignment="1" applyProtection="1">
      <alignment horizontal="left" vertical="center" shrinkToFit="1"/>
      <protection locked="0" hidden="1"/>
    </xf>
    <xf numFmtId="0" fontId="39" fillId="36" borderId="56" xfId="1" applyFont="1" applyFill="1" applyBorder="1" applyAlignment="1" applyProtection="1">
      <alignment horizontal="left" vertical="center" shrinkToFit="1"/>
      <protection locked="0" hidden="1"/>
    </xf>
    <xf numFmtId="0" fontId="39" fillId="36" borderId="56" xfId="0" applyFont="1" applyFill="1" applyBorder="1" applyAlignment="1" applyProtection="1">
      <alignment horizontal="left" vertical="center" shrinkToFit="1"/>
      <protection locked="0" hidden="1"/>
    </xf>
    <xf numFmtId="0" fontId="39" fillId="47" borderId="56" xfId="0" applyFont="1" applyFill="1" applyBorder="1" applyAlignment="1" applyProtection="1">
      <alignment horizontal="left" vertical="center"/>
      <protection hidden="1"/>
    </xf>
    <xf numFmtId="0" fontId="45" fillId="0" borderId="0" xfId="0" applyFont="1" applyAlignment="1" applyProtection="1">
      <alignment horizontal="left"/>
      <protection hidden="1"/>
    </xf>
    <xf numFmtId="0" fontId="45" fillId="36" borderId="56" xfId="0" applyFont="1" applyFill="1" applyBorder="1" applyAlignment="1" applyProtection="1">
      <alignment horizontal="left" vertical="center" shrinkToFit="1"/>
      <protection locked="0" hidden="1"/>
    </xf>
    <xf numFmtId="0" fontId="39" fillId="36" borderId="56" xfId="0" applyFont="1" applyFill="1" applyBorder="1" applyAlignment="1" applyProtection="1">
      <alignment horizontal="left" vertical="center"/>
      <protection locked="0" hidden="1"/>
    </xf>
    <xf numFmtId="0" fontId="39" fillId="36" borderId="56" xfId="0" applyFont="1" applyFill="1" applyBorder="1" applyAlignment="1" applyProtection="1">
      <alignment horizontal="left" vertical="center" shrinkToFit="1"/>
      <protection locked="0"/>
    </xf>
    <xf numFmtId="0" fontId="39" fillId="36" borderId="109" xfId="1" applyFont="1" applyFill="1" applyBorder="1" applyAlignment="1" applyProtection="1">
      <alignment horizontal="left" vertical="center" shrinkToFit="1"/>
      <protection locked="0"/>
    </xf>
    <xf numFmtId="164" fontId="39" fillId="36" borderId="56" xfId="0" applyNumberFormat="1" applyFont="1" applyFill="1" applyBorder="1" applyAlignment="1" applyProtection="1">
      <alignment horizontal="left" vertical="center" shrinkToFit="1"/>
      <protection locked="0"/>
    </xf>
    <xf numFmtId="0" fontId="39" fillId="36" borderId="56" xfId="1" applyFont="1" applyFill="1" applyBorder="1" applyAlignment="1" applyProtection="1">
      <alignment horizontal="left" vertical="center" shrinkToFit="1"/>
      <protection locked="0"/>
    </xf>
    <xf numFmtId="0" fontId="15" fillId="0" borderId="83" xfId="0" applyFont="1" applyBorder="1" applyAlignment="1" applyProtection="1">
      <alignment horizontal="left" vertical="center" wrapText="1" indent="1"/>
      <protection hidden="1"/>
    </xf>
    <xf numFmtId="0" fontId="24" fillId="36" borderId="88" xfId="0" applyFont="1" applyFill="1" applyBorder="1" applyAlignment="1" applyProtection="1">
      <alignment horizontal="center" vertical="center"/>
      <protection locked="0"/>
    </xf>
    <xf numFmtId="0" fontId="24" fillId="36" borderId="83" xfId="0" applyFont="1" applyFill="1" applyBorder="1" applyAlignment="1" applyProtection="1">
      <alignment horizontal="center" vertical="center"/>
      <protection locked="0"/>
    </xf>
    <xf numFmtId="0" fontId="74" fillId="0" borderId="0" xfId="0" applyFont="1" applyProtection="1">
      <protection hidden="1"/>
    </xf>
    <xf numFmtId="0" fontId="102" fillId="0" borderId="0" xfId="0" applyFont="1" applyAlignment="1" applyProtection="1">
      <alignment horizontal="left" vertical="center" indent="1"/>
      <protection hidden="1"/>
    </xf>
    <xf numFmtId="0" fontId="102" fillId="0" borderId="0" xfId="0" applyFont="1" applyAlignment="1" applyProtection="1">
      <alignment vertical="center" wrapText="1"/>
      <protection hidden="1"/>
    </xf>
    <xf numFmtId="0" fontId="103" fillId="0" borderId="0" xfId="0" applyFont="1" applyProtection="1">
      <protection hidden="1"/>
    </xf>
    <xf numFmtId="0" fontId="12" fillId="39" borderId="0" xfId="0" applyFont="1" applyFill="1" applyAlignment="1">
      <alignment horizontal="left"/>
    </xf>
    <xf numFmtId="0" fontId="1" fillId="0" borderId="0" xfId="45" applyAlignment="1">
      <alignment horizontal="right"/>
    </xf>
    <xf numFmtId="0" fontId="23" fillId="0" borderId="0" xfId="0" applyFont="1" applyAlignment="1" applyProtection="1">
      <alignment horizontal="left" vertical="center" indent="1"/>
      <protection hidden="1"/>
    </xf>
    <xf numFmtId="0" fontId="104" fillId="0" borderId="0" xfId="0" applyFont="1" applyAlignment="1" applyProtection="1">
      <alignment vertical="center"/>
      <protection hidden="1"/>
    </xf>
    <xf numFmtId="0" fontId="105" fillId="0" borderId="0" xfId="0" applyFont="1" applyAlignment="1" applyProtection="1">
      <alignment vertical="center"/>
      <protection hidden="1"/>
    </xf>
    <xf numFmtId="0" fontId="16" fillId="0" borderId="26" xfId="0" applyFont="1" applyBorder="1" applyAlignment="1" applyProtection="1">
      <alignment horizontal="left"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22" fillId="0" borderId="5" xfId="0" applyFont="1" applyBorder="1" applyAlignment="1" applyProtection="1">
      <alignment horizontal="left" vertical="center" wrapText="1" indent="2"/>
      <protection hidden="1"/>
    </xf>
    <xf numFmtId="0" fontId="27" fillId="0" borderId="43" xfId="0" applyFont="1" applyBorder="1" applyAlignment="1" applyProtection="1">
      <alignment horizontal="left" vertical="center"/>
      <protection hidden="1"/>
    </xf>
    <xf numFmtId="0" fontId="27" fillId="0" borderId="81" xfId="0" applyFont="1" applyBorder="1" applyAlignment="1" applyProtection="1">
      <alignment horizontal="left" vertical="center"/>
      <protection hidden="1"/>
    </xf>
    <xf numFmtId="0" fontId="27" fillId="0" borderId="83" xfId="0" applyFont="1" applyBorder="1" applyAlignment="1" applyProtection="1">
      <alignment horizontal="left"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4" fillId="0" borderId="54" xfId="0" applyFont="1" applyBorder="1" applyAlignment="1" applyProtection="1">
      <alignment vertical="center"/>
      <protection hidden="1"/>
    </xf>
    <xf numFmtId="0" fontId="17" fillId="0" borderId="43" xfId="0" applyFont="1" applyBorder="1" applyAlignment="1" applyProtection="1">
      <alignment horizontal="left" vertical="center"/>
      <protection hidden="1"/>
    </xf>
    <xf numFmtId="0" fontId="34" fillId="0" borderId="144" xfId="0" applyFont="1" applyBorder="1" applyAlignment="1" applyProtection="1">
      <alignment vertical="center"/>
      <protection hidden="1"/>
    </xf>
    <xf numFmtId="0" fontId="17" fillId="0" borderId="83" xfId="0" applyFont="1" applyBorder="1" applyAlignment="1" applyProtection="1">
      <alignment horizontal="left"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27" fillId="0" borderId="49" xfId="0" applyFont="1" applyBorder="1" applyAlignment="1" applyProtection="1">
      <alignment horizontal="left" vertical="center"/>
      <protection hidden="1"/>
    </xf>
    <xf numFmtId="0" fontId="27" fillId="0" borderId="43" xfId="0" applyFont="1" applyBorder="1" applyAlignment="1" applyProtection="1">
      <alignment horizontal="left" vertical="center" indent="1"/>
      <protection hidden="1"/>
    </xf>
    <xf numFmtId="0" fontId="17" fillId="0" borderId="43" xfId="0" applyFont="1" applyBorder="1" applyAlignment="1" applyProtection="1">
      <alignment horizontal="left" vertical="center" indent="1"/>
      <protection hidden="1"/>
    </xf>
    <xf numFmtId="0" fontId="27" fillId="0" borderId="83" xfId="0" applyFont="1" applyBorder="1" applyAlignment="1" applyProtection="1">
      <alignment horizontal="left" vertical="center" indent="1"/>
      <protection hidden="1"/>
    </xf>
    <xf numFmtId="0" fontId="27" fillId="0" borderId="81" xfId="0" applyFont="1" applyBorder="1" applyAlignment="1" applyProtection="1">
      <alignment horizontal="left" vertical="center" indent="1"/>
      <protection hidden="1"/>
    </xf>
    <xf numFmtId="0" fontId="19" fillId="0" borderId="58" xfId="0" applyFont="1" applyBorder="1" applyAlignment="1" applyProtection="1">
      <alignment horizontal="left" vertical="center" indent="1"/>
      <protection hidden="1"/>
    </xf>
    <xf numFmtId="0" fontId="19" fillId="0" borderId="144" xfId="0" applyFont="1" applyBorder="1" applyAlignment="1" applyProtection="1">
      <alignment horizontal="left" vertical="center" indent="1"/>
      <protection hidden="1"/>
    </xf>
    <xf numFmtId="0" fontId="19" fillId="0" borderId="148" xfId="0" applyFont="1" applyBorder="1" applyAlignment="1" applyProtection="1">
      <alignment horizontal="left" vertical="center" indent="1"/>
      <protection hidden="1"/>
    </xf>
    <xf numFmtId="0" fontId="19" fillId="0" borderId="149" xfId="0" applyFont="1" applyBorder="1" applyAlignment="1" applyProtection="1">
      <alignment horizontal="left" vertical="center" indent="1"/>
      <protection hidden="1"/>
    </xf>
    <xf numFmtId="0" fontId="19" fillId="0" borderId="147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7" fillId="0" borderId="0" xfId="0" applyFont="1" applyAlignment="1" applyProtection="1">
      <alignment horizontal="right" vertical="center" wrapText="1"/>
      <protection hidden="1"/>
    </xf>
    <xf numFmtId="0" fontId="19" fillId="0" borderId="40" xfId="0" applyFont="1" applyBorder="1" applyAlignment="1" applyProtection="1">
      <alignment horizontal="left" vertical="center" indent="1"/>
      <protection hidden="1"/>
    </xf>
    <xf numFmtId="0" fontId="19" fillId="0" borderId="35" xfId="0" applyFont="1" applyBorder="1" applyAlignment="1" applyProtection="1">
      <alignment horizontal="left" vertical="center" indent="1"/>
      <protection hidden="1"/>
    </xf>
    <xf numFmtId="0" fontId="19" fillId="0" borderId="0" xfId="0" applyFont="1" applyAlignment="1" applyProtection="1">
      <alignment horizontal="left" vertical="center" indent="2"/>
      <protection hidden="1"/>
    </xf>
    <xf numFmtId="0" fontId="19" fillId="0" borderId="58" xfId="0" applyFont="1" applyBorder="1" applyAlignment="1" applyProtection="1">
      <alignment horizontal="left" vertical="center" indent="2"/>
      <protection hidden="1"/>
    </xf>
    <xf numFmtId="0" fontId="19" fillId="0" borderId="24" xfId="0" applyFont="1" applyBorder="1" applyAlignment="1" applyProtection="1">
      <alignment horizontal="left" vertical="center" indent="2"/>
      <protection hidden="1"/>
    </xf>
    <xf numFmtId="0" fontId="19" fillId="0" borderId="20" xfId="0" applyFont="1" applyBorder="1" applyAlignment="1" applyProtection="1">
      <alignment horizontal="left" vertical="center" indent="2"/>
      <protection hidden="1"/>
    </xf>
    <xf numFmtId="0" fontId="19" fillId="0" borderId="26" xfId="0" applyFont="1" applyBorder="1" applyAlignment="1" applyProtection="1">
      <alignment horizontal="left" vertical="center" indent="2"/>
      <protection hidden="1"/>
    </xf>
    <xf numFmtId="0" fontId="5" fillId="3" borderId="0" xfId="0" quotePrefix="1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5" fillId="0" borderId="0" xfId="0" quotePrefix="1" applyFont="1"/>
    <xf numFmtId="0" fontId="5" fillId="40" borderId="0" xfId="0" applyFont="1" applyFill="1" applyAlignment="1">
      <alignment horizontal="right"/>
    </xf>
    <xf numFmtId="2" fontId="5" fillId="0" borderId="0" xfId="0" applyNumberFormat="1" applyFont="1"/>
    <xf numFmtId="1" fontId="5" fillId="0" borderId="0" xfId="0" applyNumberFormat="1" applyFont="1"/>
    <xf numFmtId="49" fontId="71" fillId="36" borderId="56" xfId="0" applyNumberFormat="1" applyFont="1" applyFill="1" applyBorder="1" applyAlignment="1" applyProtection="1">
      <alignment horizontal="left" vertical="center" shrinkToFit="1"/>
      <protection locked="0"/>
    </xf>
    <xf numFmtId="49" fontId="69" fillId="47" borderId="56" xfId="0" applyNumberFormat="1" applyFont="1" applyFill="1" applyBorder="1" applyAlignment="1" applyProtection="1">
      <alignment horizontal="left" vertical="center"/>
      <protection locked="0"/>
    </xf>
    <xf numFmtId="0" fontId="64" fillId="0" borderId="0" xfId="0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center" vertical="center"/>
      <protection hidden="1"/>
    </xf>
    <xf numFmtId="0" fontId="91" fillId="44" borderId="200" xfId="0" applyFont="1" applyFill="1" applyBorder="1" applyAlignment="1" applyProtection="1">
      <alignment horizontal="center" vertical="center" wrapText="1" shrinkToFit="1"/>
      <protection hidden="1"/>
    </xf>
    <xf numFmtId="0" fontId="91" fillId="44" borderId="201" xfId="0" applyFont="1" applyFill="1" applyBorder="1" applyAlignment="1" applyProtection="1">
      <alignment horizontal="center" vertical="center" wrapText="1" shrinkToFit="1"/>
      <protection hidden="1"/>
    </xf>
    <xf numFmtId="0" fontId="91" fillId="44" borderId="202" xfId="0" applyFont="1" applyFill="1" applyBorder="1" applyAlignment="1" applyProtection="1">
      <alignment horizontal="center" vertical="center" wrapText="1" shrinkToFit="1"/>
      <protection hidden="1"/>
    </xf>
    <xf numFmtId="0" fontId="41" fillId="0" borderId="35" xfId="0" applyFont="1" applyBorder="1" applyAlignment="1" applyProtection="1">
      <alignment horizontal="left" vertical="center" wrapText="1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0" fontId="26" fillId="0" borderId="0" xfId="0" applyFont="1" applyAlignment="1" applyProtection="1">
      <alignment horizontal="left" vertical="center" indent="11"/>
      <protection hidden="1"/>
    </xf>
    <xf numFmtId="0" fontId="45" fillId="0" borderId="0" xfId="0" applyFont="1" applyAlignment="1" applyProtection="1">
      <alignment horizontal="right" vertical="center" wrapText="1" indent="34"/>
      <protection hidden="1"/>
    </xf>
    <xf numFmtId="0" fontId="101" fillId="3" borderId="0" xfId="0" applyFont="1" applyFill="1" applyAlignment="1">
      <alignment horizontal="center" wrapText="1"/>
    </xf>
    <xf numFmtId="0" fontId="16" fillId="0" borderId="26" xfId="0" applyFont="1" applyBorder="1" applyAlignment="1" applyProtection="1">
      <alignment horizontal="left" vertical="top" wrapText="1"/>
      <protection hidden="1"/>
    </xf>
    <xf numFmtId="0" fontId="17" fillId="36" borderId="34" xfId="0" applyFont="1" applyFill="1" applyBorder="1" applyAlignment="1" applyProtection="1">
      <alignment horizontal="left" vertical="top" wrapText="1"/>
      <protection locked="0"/>
    </xf>
    <xf numFmtId="0" fontId="17" fillId="4" borderId="35" xfId="0" applyFont="1" applyFill="1" applyBorder="1" applyAlignment="1" applyProtection="1">
      <alignment horizontal="left" vertical="top" wrapText="1"/>
      <protection locked="0"/>
    </xf>
    <xf numFmtId="0" fontId="17" fillId="4" borderId="36" xfId="0" applyFont="1" applyFill="1" applyBorder="1" applyAlignment="1" applyProtection="1">
      <alignment horizontal="left" vertical="top" wrapText="1"/>
      <protection locked="0"/>
    </xf>
    <xf numFmtId="0" fontId="17" fillId="4" borderId="37" xfId="0" applyFont="1" applyFill="1" applyBorder="1" applyAlignment="1" applyProtection="1">
      <alignment horizontal="left" vertical="top" wrapText="1"/>
      <protection locked="0"/>
    </xf>
    <xf numFmtId="0" fontId="17" fillId="4" borderId="0" xfId="0" applyFont="1" applyFill="1" applyAlignment="1" applyProtection="1">
      <alignment horizontal="left" vertical="top" wrapText="1"/>
      <protection locked="0"/>
    </xf>
    <xf numFmtId="0" fontId="17" fillId="4" borderId="38" xfId="0" applyFont="1" applyFill="1" applyBorder="1" applyAlignment="1" applyProtection="1">
      <alignment horizontal="left" vertical="top" wrapText="1"/>
      <protection locked="0"/>
    </xf>
    <xf numFmtId="0" fontId="17" fillId="4" borderId="39" xfId="0" applyFont="1" applyFill="1" applyBorder="1" applyAlignment="1" applyProtection="1">
      <alignment horizontal="left" vertical="top" wrapText="1"/>
      <protection locked="0"/>
    </xf>
    <xf numFmtId="0" fontId="17" fillId="4" borderId="40" xfId="0" applyFont="1" applyFill="1" applyBorder="1" applyAlignment="1" applyProtection="1">
      <alignment horizontal="left" vertical="top" wrapText="1"/>
      <protection locked="0"/>
    </xf>
    <xf numFmtId="0" fontId="17" fillId="4" borderId="41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center" wrapText="1"/>
      <protection hidden="1"/>
    </xf>
    <xf numFmtId="0" fontId="18" fillId="0" borderId="2" xfId="0" applyFont="1" applyBorder="1" applyAlignment="1" applyProtection="1">
      <alignment horizontal="left" vertical="center" wrapText="1"/>
      <protection hidden="1"/>
    </xf>
    <xf numFmtId="0" fontId="19" fillId="0" borderId="33" xfId="0" applyFont="1" applyBorder="1" applyAlignment="1" applyProtection="1">
      <alignment horizontal="center" vertical="center" wrapText="1"/>
      <protection hidden="1"/>
    </xf>
    <xf numFmtId="0" fontId="19" fillId="0" borderId="32" xfId="0" applyFont="1" applyBorder="1" applyAlignment="1" applyProtection="1">
      <alignment horizontal="center" vertical="center" wrapText="1"/>
      <protection hidden="1"/>
    </xf>
    <xf numFmtId="0" fontId="19" fillId="0" borderId="8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23" fillId="0" borderId="5" xfId="0" applyFont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23" fillId="0" borderId="40" xfId="0" applyFont="1" applyBorder="1" applyAlignment="1" applyProtection="1">
      <alignment horizontal="center" vertical="center" wrapText="1"/>
      <protection hidden="1"/>
    </xf>
    <xf numFmtId="0" fontId="29" fillId="0" borderId="30" xfId="0" applyFont="1" applyBorder="1" applyAlignment="1" applyProtection="1">
      <alignment horizontal="center" vertical="center" wrapText="1"/>
      <protection hidden="1"/>
    </xf>
    <xf numFmtId="0" fontId="29" fillId="0" borderId="19" xfId="0" applyFont="1" applyBorder="1" applyAlignment="1" applyProtection="1">
      <alignment horizontal="center" vertical="center" wrapText="1"/>
      <protection hidden="1"/>
    </xf>
    <xf numFmtId="0" fontId="29" fillId="0" borderId="31" xfId="0" applyFont="1" applyBorder="1" applyAlignment="1" applyProtection="1">
      <alignment horizontal="center" vertical="center" wrapText="1"/>
      <protection hidden="1"/>
    </xf>
    <xf numFmtId="0" fontId="18" fillId="0" borderId="5" xfId="0" applyFont="1" applyBorder="1" applyAlignment="1" applyProtection="1">
      <alignment horizontal="left" vertical="center" wrapText="1"/>
      <protection hidden="1"/>
    </xf>
    <xf numFmtId="0" fontId="18" fillId="0" borderId="0" xfId="0" applyFont="1" applyAlignment="1" applyProtection="1">
      <alignment horizontal="left" vertical="center" wrapText="1"/>
      <protection hidden="1"/>
    </xf>
    <xf numFmtId="0" fontId="18" fillId="0" borderId="26" xfId="0" applyFont="1" applyBorder="1" applyAlignment="1" applyProtection="1">
      <alignment horizontal="left" vertical="center" wrapText="1"/>
      <protection hidden="1"/>
    </xf>
    <xf numFmtId="0" fontId="18" fillId="0" borderId="8" xfId="0" applyFont="1" applyBorder="1" applyAlignment="1" applyProtection="1">
      <alignment horizontal="center" wrapText="1"/>
      <protection hidden="1"/>
    </xf>
    <xf numFmtId="0" fontId="18" fillId="0" borderId="5" xfId="0" applyFont="1" applyBorder="1" applyAlignment="1" applyProtection="1">
      <alignment horizontal="center" wrapText="1"/>
      <protection hidden="1"/>
    </xf>
    <xf numFmtId="0" fontId="18" fillId="0" borderId="9" xfId="0" applyFont="1" applyBorder="1" applyAlignment="1" applyProtection="1">
      <alignment horizontal="center" wrapText="1"/>
      <protection hidden="1"/>
    </xf>
    <xf numFmtId="0" fontId="18" fillId="0" borderId="10" xfId="0" applyFont="1" applyBorder="1" applyAlignment="1" applyProtection="1">
      <alignment horizontal="center" wrapText="1"/>
      <protection hidden="1"/>
    </xf>
    <xf numFmtId="0" fontId="18" fillId="0" borderId="27" xfId="0" applyFont="1" applyBorder="1" applyAlignment="1" applyProtection="1">
      <alignment horizontal="center" vertical="center"/>
      <protection hidden="1"/>
    </xf>
    <xf numFmtId="0" fontId="18" fillId="0" borderId="12" xfId="0" applyFont="1" applyBorder="1" applyAlignment="1" applyProtection="1">
      <alignment horizontal="center" vertical="center"/>
      <protection hidden="1"/>
    </xf>
    <xf numFmtId="0" fontId="18" fillId="0" borderId="28" xfId="0" applyFont="1" applyBorder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3" fontId="22" fillId="0" borderId="67" xfId="0" applyNumberFormat="1" applyFont="1" applyBorder="1" applyAlignment="1" applyProtection="1">
      <alignment horizontal="center" vertical="center" shrinkToFit="1"/>
      <protection hidden="1"/>
    </xf>
    <xf numFmtId="3" fontId="22" fillId="0" borderId="58" xfId="0" applyNumberFormat="1" applyFont="1" applyBorder="1" applyAlignment="1" applyProtection="1">
      <alignment horizontal="center" vertical="center" shrinkToFit="1"/>
      <protection hidden="1"/>
    </xf>
    <xf numFmtId="3" fontId="22" fillId="0" borderId="68" xfId="0" applyNumberFormat="1" applyFont="1" applyBorder="1" applyAlignment="1" applyProtection="1">
      <alignment horizontal="center" vertical="center" shrinkToFit="1"/>
      <protection hidden="1"/>
    </xf>
    <xf numFmtId="0" fontId="23" fillId="0" borderId="0" xfId="0" applyFont="1" applyAlignment="1" applyProtection="1">
      <alignment horizontal="left" vertical="center" wrapText="1" indent="1"/>
      <protection hidden="1"/>
    </xf>
    <xf numFmtId="0" fontId="21" fillId="0" borderId="10" xfId="0" applyFont="1" applyBorder="1" applyAlignment="1" applyProtection="1">
      <alignment horizontal="right" vertical="center" wrapText="1"/>
      <protection hidden="1"/>
    </xf>
    <xf numFmtId="0" fontId="21" fillId="0" borderId="130" xfId="0" applyFont="1" applyBorder="1" applyAlignment="1" applyProtection="1">
      <alignment horizontal="right" vertical="center" wrapText="1"/>
      <protection hidden="1"/>
    </xf>
    <xf numFmtId="0" fontId="23" fillId="0" borderId="0" xfId="0" applyFont="1" applyAlignment="1" applyProtection="1">
      <alignment horizontal="left" vertical="center" wrapText="1" indent="2"/>
      <protection hidden="1"/>
    </xf>
    <xf numFmtId="0" fontId="23" fillId="0" borderId="0" xfId="0" applyFont="1" applyAlignment="1" applyProtection="1">
      <alignment horizontal="left" vertical="top" wrapText="1" indent="1"/>
      <protection hidden="1"/>
    </xf>
    <xf numFmtId="0" fontId="17" fillId="36" borderId="35" xfId="0" applyFont="1" applyFill="1" applyBorder="1" applyAlignment="1" applyProtection="1">
      <alignment horizontal="left" vertical="top" wrapText="1"/>
      <protection locked="0"/>
    </xf>
    <xf numFmtId="0" fontId="17" fillId="36" borderId="36" xfId="0" applyFont="1" applyFill="1" applyBorder="1" applyAlignment="1" applyProtection="1">
      <alignment horizontal="left" vertical="top" wrapText="1"/>
      <protection locked="0"/>
    </xf>
    <xf numFmtId="0" fontId="17" fillId="36" borderId="37" xfId="0" applyFont="1" applyFill="1" applyBorder="1" applyAlignment="1" applyProtection="1">
      <alignment horizontal="left" vertical="top" wrapText="1"/>
      <protection locked="0"/>
    </xf>
    <xf numFmtId="0" fontId="17" fillId="36" borderId="0" xfId="0" applyFont="1" applyFill="1" applyAlignment="1" applyProtection="1">
      <alignment horizontal="left" vertical="top" wrapText="1"/>
      <protection locked="0"/>
    </xf>
    <xf numFmtId="0" fontId="17" fillId="36" borderId="38" xfId="0" applyFont="1" applyFill="1" applyBorder="1" applyAlignment="1" applyProtection="1">
      <alignment horizontal="left" vertical="top" wrapText="1"/>
      <protection locked="0"/>
    </xf>
    <xf numFmtId="0" fontId="17" fillId="36" borderId="39" xfId="0" applyFont="1" applyFill="1" applyBorder="1" applyAlignment="1" applyProtection="1">
      <alignment horizontal="left" vertical="top" wrapText="1"/>
      <protection locked="0"/>
    </xf>
    <xf numFmtId="0" fontId="17" fillId="36" borderId="40" xfId="0" applyFont="1" applyFill="1" applyBorder="1" applyAlignment="1" applyProtection="1">
      <alignment horizontal="left" vertical="top" wrapText="1"/>
      <protection locked="0"/>
    </xf>
    <xf numFmtId="0" fontId="17" fillId="36" borderId="41" xfId="0" applyFont="1" applyFill="1" applyBorder="1" applyAlignment="1" applyProtection="1">
      <alignment horizontal="left" vertical="top" wrapText="1"/>
      <protection locked="0"/>
    </xf>
    <xf numFmtId="0" fontId="58" fillId="0" borderId="0" xfId="0" applyFont="1" applyAlignment="1" applyProtection="1">
      <alignment horizontal="center" vertical="center" wrapText="1"/>
      <protection hidden="1"/>
    </xf>
    <xf numFmtId="0" fontId="18" fillId="0" borderId="14" xfId="0" applyFont="1" applyBorder="1" applyAlignment="1" applyProtection="1">
      <alignment horizontal="center" vertical="center" wrapText="1"/>
      <protection hidden="1"/>
    </xf>
    <xf numFmtId="0" fontId="18" fillId="0" borderId="15" xfId="0" applyFont="1" applyBorder="1" applyAlignment="1" applyProtection="1">
      <alignment horizontal="center" vertical="center" wrapText="1"/>
      <protection hidden="1"/>
    </xf>
    <xf numFmtId="0" fontId="18" fillId="0" borderId="118" xfId="0" applyFont="1" applyBorder="1" applyAlignment="1" applyProtection="1">
      <alignment horizontal="center" vertical="center" wrapText="1"/>
      <protection hidden="1"/>
    </xf>
    <xf numFmtId="0" fontId="18" fillId="0" borderId="119" xfId="0" applyFont="1" applyBorder="1" applyAlignment="1" applyProtection="1">
      <alignment horizontal="center" vertical="center" wrapText="1"/>
      <protection hidden="1"/>
    </xf>
    <xf numFmtId="0" fontId="22" fillId="4" borderId="35" xfId="0" applyFont="1" applyFill="1" applyBorder="1" applyAlignment="1" applyProtection="1">
      <alignment horizontal="left" vertical="top" wrapText="1"/>
      <protection locked="0"/>
    </xf>
    <xf numFmtId="0" fontId="22" fillId="4" borderId="36" xfId="0" applyFont="1" applyFill="1" applyBorder="1" applyAlignment="1" applyProtection="1">
      <alignment horizontal="left" vertical="top" wrapText="1"/>
      <protection locked="0"/>
    </xf>
    <xf numFmtId="0" fontId="22" fillId="4" borderId="0" xfId="0" applyFont="1" applyFill="1" applyAlignment="1" applyProtection="1">
      <alignment horizontal="left" vertical="top" wrapText="1"/>
      <protection locked="0"/>
    </xf>
    <xf numFmtId="0" fontId="22" fillId="4" borderId="38" xfId="0" applyFont="1" applyFill="1" applyBorder="1" applyAlignment="1" applyProtection="1">
      <alignment horizontal="left" vertical="top" wrapText="1"/>
      <protection locked="0"/>
    </xf>
    <xf numFmtId="0" fontId="16" fillId="0" borderId="14" xfId="0" applyFont="1" applyBorder="1" applyAlignment="1" applyProtection="1">
      <alignment horizontal="center" vertical="center" wrapText="1"/>
      <protection hidden="1"/>
    </xf>
    <xf numFmtId="0" fontId="16" fillId="0" borderId="15" xfId="0" applyFont="1" applyBorder="1" applyAlignment="1" applyProtection="1">
      <alignment horizontal="center" vertical="center" wrapText="1"/>
      <protection hidden="1"/>
    </xf>
    <xf numFmtId="0" fontId="16" fillId="0" borderId="133" xfId="0" applyFont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left" vertical="center" wrapText="1" indent="1"/>
      <protection hidden="1"/>
    </xf>
    <xf numFmtId="0" fontId="56" fillId="0" borderId="0" xfId="0" applyFont="1" applyAlignment="1" applyProtection="1">
      <alignment horizontal="left" vertical="center" wrapText="1" indent="1"/>
      <protection hidden="1"/>
    </xf>
    <xf numFmtId="0" fontId="66" fillId="0" borderId="5" xfId="0" applyFont="1" applyBorder="1" applyAlignment="1" applyProtection="1">
      <alignment horizontal="left" vertical="center" wrapText="1" indent="1"/>
      <protection hidden="1"/>
    </xf>
    <xf numFmtId="0" fontId="66" fillId="0" borderId="0" xfId="0" applyFont="1" applyAlignment="1" applyProtection="1">
      <alignment horizontal="left" vertical="center" wrapText="1" inden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0" fontId="27" fillId="36" borderId="34" xfId="0" applyFont="1" applyFill="1" applyBorder="1" applyAlignment="1" applyProtection="1">
      <alignment horizontal="left" vertical="top" wrapText="1"/>
      <protection locked="0"/>
    </xf>
    <xf numFmtId="0" fontId="27" fillId="36" borderId="35" xfId="0" applyFont="1" applyFill="1" applyBorder="1" applyAlignment="1" applyProtection="1">
      <alignment horizontal="left" vertical="top" wrapText="1"/>
      <protection locked="0"/>
    </xf>
    <xf numFmtId="0" fontId="27" fillId="4" borderId="35" xfId="0" applyFont="1" applyFill="1" applyBorder="1" applyAlignment="1" applyProtection="1">
      <alignment horizontal="left" vertical="top" wrapText="1"/>
      <protection locked="0"/>
    </xf>
    <xf numFmtId="0" fontId="27" fillId="4" borderId="36" xfId="0" applyFont="1" applyFill="1" applyBorder="1" applyAlignment="1" applyProtection="1">
      <alignment horizontal="left" vertical="top" wrapText="1"/>
      <protection locked="0"/>
    </xf>
    <xf numFmtId="0" fontId="27" fillId="4" borderId="37" xfId="0" applyFont="1" applyFill="1" applyBorder="1" applyAlignment="1" applyProtection="1">
      <alignment horizontal="left" vertical="top" wrapText="1"/>
      <protection locked="0"/>
    </xf>
    <xf numFmtId="0" fontId="27" fillId="4" borderId="0" xfId="0" applyFont="1" applyFill="1" applyAlignment="1" applyProtection="1">
      <alignment horizontal="left" vertical="top" wrapText="1"/>
      <protection locked="0"/>
    </xf>
    <xf numFmtId="0" fontId="27" fillId="4" borderId="38" xfId="0" applyFont="1" applyFill="1" applyBorder="1" applyAlignment="1" applyProtection="1">
      <alignment horizontal="left" vertical="top" wrapText="1"/>
      <protection locked="0"/>
    </xf>
    <xf numFmtId="0" fontId="27" fillId="4" borderId="39" xfId="0" applyFont="1" applyFill="1" applyBorder="1" applyAlignment="1" applyProtection="1">
      <alignment horizontal="left" vertical="top" wrapText="1"/>
      <protection locked="0"/>
    </xf>
    <xf numFmtId="0" fontId="27" fillId="4" borderId="40" xfId="0" applyFont="1" applyFill="1" applyBorder="1" applyAlignment="1" applyProtection="1">
      <alignment horizontal="left" vertical="top" wrapText="1"/>
      <protection locked="0"/>
    </xf>
    <xf numFmtId="0" fontId="27" fillId="4" borderId="41" xfId="0" applyFont="1" applyFill="1" applyBorder="1" applyAlignment="1" applyProtection="1">
      <alignment horizontal="left" vertical="top" wrapText="1"/>
      <protection locked="0"/>
    </xf>
    <xf numFmtId="0" fontId="67" fillId="0" borderId="0" xfId="0" applyFont="1" applyAlignment="1" applyProtection="1">
      <alignment horizontal="left" vertical="top" wrapText="1" indent="1"/>
      <protection hidden="1"/>
    </xf>
    <xf numFmtId="0" fontId="33" fillId="0" borderId="3" xfId="0" applyFont="1" applyBorder="1" applyAlignment="1" applyProtection="1">
      <alignment horizontal="left" vertical="center" wrapText="1"/>
      <protection hidden="1"/>
    </xf>
    <xf numFmtId="0" fontId="33" fillId="0" borderId="4" xfId="0" applyFont="1" applyBorder="1" applyAlignment="1" applyProtection="1">
      <alignment horizontal="left" vertical="center" wrapText="1"/>
      <protection hidden="1"/>
    </xf>
    <xf numFmtId="0" fontId="23" fillId="0" borderId="37" xfId="0" applyFont="1" applyBorder="1" applyAlignment="1" applyProtection="1">
      <alignment horizontal="left" vertical="center" wrapText="1" indent="1"/>
      <protection hidden="1"/>
    </xf>
    <xf numFmtId="0" fontId="24" fillId="36" borderId="34" xfId="0" applyFont="1" applyFill="1" applyBorder="1" applyAlignment="1" applyProtection="1">
      <alignment horizontal="left" vertical="top" wrapText="1"/>
      <protection locked="0"/>
    </xf>
    <xf numFmtId="0" fontId="24" fillId="4" borderId="36" xfId="0" applyFont="1" applyFill="1" applyBorder="1" applyAlignment="1" applyProtection="1">
      <alignment horizontal="left" vertical="top" wrapText="1"/>
      <protection locked="0"/>
    </xf>
    <xf numFmtId="0" fontId="24" fillId="4" borderId="37" xfId="0" applyFont="1" applyFill="1" applyBorder="1" applyAlignment="1" applyProtection="1">
      <alignment horizontal="left" vertical="top" wrapText="1"/>
      <protection locked="0"/>
    </xf>
    <xf numFmtId="0" fontId="24" fillId="4" borderId="38" xfId="0" applyFont="1" applyFill="1" applyBorder="1" applyAlignment="1" applyProtection="1">
      <alignment horizontal="left" vertical="top" wrapText="1"/>
      <protection locked="0"/>
    </xf>
    <xf numFmtId="0" fontId="24" fillId="4" borderId="39" xfId="0" applyFont="1" applyFill="1" applyBorder="1" applyAlignment="1" applyProtection="1">
      <alignment horizontal="left" vertical="top" wrapText="1"/>
      <protection locked="0"/>
    </xf>
    <xf numFmtId="0" fontId="24" fillId="4" borderId="41" xfId="0" applyFont="1" applyFill="1" applyBorder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left" vertical="top" wrapText="1"/>
      <protection hidden="1"/>
    </xf>
    <xf numFmtId="0" fontId="24" fillId="4" borderId="35" xfId="0" applyFont="1" applyFill="1" applyBorder="1" applyAlignment="1" applyProtection="1">
      <alignment horizontal="left" vertical="top" wrapText="1"/>
      <protection locked="0"/>
    </xf>
    <xf numFmtId="0" fontId="24" fillId="4" borderId="0" xfId="0" applyFont="1" applyFill="1" applyAlignment="1" applyProtection="1">
      <alignment horizontal="left" vertical="top" wrapText="1"/>
      <protection locked="0"/>
    </xf>
    <xf numFmtId="0" fontId="24" fillId="4" borderId="40" xfId="0" applyFont="1" applyFill="1" applyBorder="1" applyAlignment="1" applyProtection="1">
      <alignment horizontal="left" vertical="top" wrapText="1"/>
      <protection locked="0"/>
    </xf>
    <xf numFmtId="0" fontId="33" fillId="0" borderId="1" xfId="0" applyFont="1" applyBorder="1" applyAlignment="1" applyProtection="1">
      <alignment vertical="center"/>
      <protection hidden="1"/>
    </xf>
    <xf numFmtId="0" fontId="33" fillId="0" borderId="96" xfId="0" applyFont="1" applyBorder="1" applyAlignment="1" applyProtection="1">
      <alignment vertical="center"/>
      <protection hidden="1"/>
    </xf>
    <xf numFmtId="0" fontId="18" fillId="0" borderId="8" xfId="0" applyFont="1" applyBorder="1" applyAlignment="1" applyProtection="1">
      <alignment horizontal="center" vertical="center" wrapText="1"/>
      <protection hidden="1"/>
    </xf>
    <xf numFmtId="0" fontId="18" fillId="0" borderId="55" xfId="0" applyFont="1" applyBorder="1" applyAlignment="1" applyProtection="1">
      <alignment horizontal="center" vertical="center" wrapText="1"/>
      <protection hidden="1"/>
    </xf>
    <xf numFmtId="0" fontId="18" fillId="0" borderId="33" xfId="0" applyFont="1" applyBorder="1" applyAlignment="1" applyProtection="1">
      <alignment horizontal="center" vertical="center" wrapText="1"/>
      <protection hidden="1"/>
    </xf>
    <xf numFmtId="0" fontId="18" fillId="0" borderId="5" xfId="0" applyFont="1" applyBorder="1" applyAlignment="1" applyProtection="1">
      <alignment horizontal="center" vertical="center" wrapText="1"/>
      <protection hidden="1"/>
    </xf>
    <xf numFmtId="3" fontId="32" fillId="0" borderId="0" xfId="0" applyNumberFormat="1" applyFont="1" applyAlignment="1" applyProtection="1">
      <alignment horizontal="left" vertical="center" wrapText="1" shrinkToFit="1"/>
      <protection hidden="1"/>
    </xf>
    <xf numFmtId="0" fontId="24" fillId="4" borderId="35" xfId="0" applyFont="1" applyFill="1" applyBorder="1" applyAlignment="1" applyProtection="1">
      <alignment vertical="top" wrapText="1"/>
      <protection locked="0"/>
    </xf>
    <xf numFmtId="0" fontId="24" fillId="4" borderId="36" xfId="0" applyFont="1" applyFill="1" applyBorder="1" applyAlignment="1" applyProtection="1">
      <alignment vertical="top" wrapText="1"/>
      <protection locked="0"/>
    </xf>
    <xf numFmtId="0" fontId="24" fillId="4" borderId="0" xfId="0" applyFont="1" applyFill="1" applyAlignment="1" applyProtection="1">
      <alignment vertical="top" wrapText="1"/>
      <protection locked="0"/>
    </xf>
    <xf numFmtId="0" fontId="24" fillId="4" borderId="38" xfId="0" applyFont="1" applyFill="1" applyBorder="1" applyAlignment="1" applyProtection="1">
      <alignment vertical="top" wrapText="1"/>
      <protection locked="0"/>
    </xf>
    <xf numFmtId="0" fontId="24" fillId="4" borderId="39" xfId="0" applyFont="1" applyFill="1" applyBorder="1" applyAlignment="1" applyProtection="1">
      <alignment vertical="top" wrapText="1"/>
      <protection locked="0"/>
    </xf>
    <xf numFmtId="0" fontId="24" fillId="4" borderId="40" xfId="0" applyFont="1" applyFill="1" applyBorder="1" applyAlignment="1" applyProtection="1">
      <alignment vertical="top" wrapText="1"/>
      <protection locked="0"/>
    </xf>
    <xf numFmtId="0" fontId="24" fillId="4" borderId="41" xfId="0" applyFont="1" applyFill="1" applyBorder="1" applyAlignment="1" applyProtection="1">
      <alignment vertical="top" wrapText="1"/>
      <protection locked="0"/>
    </xf>
    <xf numFmtId="0" fontId="30" fillId="0" borderId="167" xfId="0" applyFont="1" applyBorder="1" applyAlignment="1" applyProtection="1">
      <alignment horizontal="center" vertical="center"/>
      <protection hidden="1"/>
    </xf>
    <xf numFmtId="0" fontId="30" fillId="0" borderId="168" xfId="0" applyFont="1" applyBorder="1" applyAlignment="1" applyProtection="1">
      <alignment horizontal="center" vertical="center"/>
      <protection hidden="1"/>
    </xf>
    <xf numFmtId="0" fontId="30" fillId="0" borderId="169" xfId="0" applyFont="1" applyBorder="1" applyAlignment="1" applyProtection="1">
      <alignment horizontal="center" vertical="center"/>
      <protection hidden="1"/>
    </xf>
    <xf numFmtId="0" fontId="30" fillId="0" borderId="170" xfId="0" applyFont="1" applyBorder="1" applyAlignment="1" applyProtection="1">
      <alignment horizontal="center" vertical="center"/>
      <protection hidden="1"/>
    </xf>
    <xf numFmtId="0" fontId="30" fillId="0" borderId="171" xfId="0" applyFont="1" applyBorder="1" applyAlignment="1" applyProtection="1">
      <alignment horizontal="center" vertical="center"/>
      <protection hidden="1"/>
    </xf>
    <xf numFmtId="0" fontId="27" fillId="0" borderId="26" xfId="0" applyFont="1" applyBorder="1" applyAlignment="1" applyProtection="1">
      <alignment horizontal="center" vertical="center"/>
      <protection hidden="1"/>
    </xf>
    <xf numFmtId="0" fontId="105" fillId="0" borderId="109" xfId="0" applyFont="1" applyBorder="1" applyAlignment="1" applyProtection="1">
      <alignment horizontal="left" vertical="center" wrapText="1" indent="1"/>
      <protection hidden="1"/>
    </xf>
    <xf numFmtId="0" fontId="105" fillId="0" borderId="72" xfId="0" applyFont="1" applyBorder="1" applyAlignment="1" applyProtection="1">
      <alignment horizontal="left" vertical="center" wrapText="1" indent="1"/>
      <protection hidden="1"/>
    </xf>
    <xf numFmtId="0" fontId="105" fillId="0" borderId="114" xfId="0" applyFont="1" applyBorder="1" applyAlignment="1" applyProtection="1">
      <alignment horizontal="left" vertical="center" wrapText="1" indent="1"/>
      <protection hidden="1"/>
    </xf>
  </cellXfs>
  <cellStyles count="53">
    <cellStyle name="20% - Énfasis1 2" xfId="21" xr:uid="{2F39E338-5F82-4BCB-99EA-095EB11AFD38}"/>
    <cellStyle name="20% - Énfasis2 2" xfId="25" xr:uid="{4AC4173E-8231-4091-A729-C3C1B9303887}"/>
    <cellStyle name="20% - Énfasis3 2" xfId="29" xr:uid="{E9F40365-6830-4A90-9D95-5DC97DB672F7}"/>
    <cellStyle name="20% - Énfasis4 2" xfId="33" xr:uid="{0EF1CD61-446E-4E50-A991-CEF4D770E339}"/>
    <cellStyle name="20% - Énfasis5 2" xfId="37" xr:uid="{646BC0E9-92B2-48EF-97AA-71FB37F766AE}"/>
    <cellStyle name="20% - Énfasis6 2" xfId="41" xr:uid="{3454CF4B-9BF0-449D-B78D-71C309D6CDCC}"/>
    <cellStyle name="40% - Énfasis1 2" xfId="22" xr:uid="{F768F3BE-5368-497B-A487-AAC528FFCFC2}"/>
    <cellStyle name="40% - Énfasis2 2" xfId="26" xr:uid="{7C1F4CE9-9838-42F1-8873-EF2CF6491CCD}"/>
    <cellStyle name="40% - Énfasis3 2" xfId="30" xr:uid="{95814205-CB0C-4C6E-95A7-C1468C619A32}"/>
    <cellStyle name="40% - Énfasis4 2" xfId="34" xr:uid="{3478303C-4910-4AC7-B23D-67E60C67FD3E}"/>
    <cellStyle name="40% - Énfasis5 2" xfId="38" xr:uid="{905395FC-B197-4383-B89F-64F274759243}"/>
    <cellStyle name="40% - Énfasis6 2" xfId="42" xr:uid="{BC2BB2E3-D45A-4F28-922B-D07B7163DCB9}"/>
    <cellStyle name="60% - Énfasis1 2" xfId="23" xr:uid="{2AA80E11-6FC9-4C71-942F-3B8E8DCCCF2B}"/>
    <cellStyle name="60% - Énfasis2 2" xfId="27" xr:uid="{2CC906BB-EA7C-45C9-B7D7-F407CB45F97D}"/>
    <cellStyle name="60% - Énfasis3 2" xfId="31" xr:uid="{FD8D5FB6-2078-44F0-B5C4-1AA4EE93ECF7}"/>
    <cellStyle name="60% - Énfasis4 2" xfId="35" xr:uid="{1FAC653F-2619-4FE9-BE26-63A823D4C234}"/>
    <cellStyle name="60% - Énfasis5 2" xfId="39" xr:uid="{E815553A-173F-4F85-9BE7-DC8123809802}"/>
    <cellStyle name="60% - Énfasis6 2" xfId="43" xr:uid="{6485AE30-82AC-47D1-81CE-7D7DF9B1C6C9}"/>
    <cellStyle name="Bueno 2" xfId="11" xr:uid="{6C76C963-5B40-4313-9DCD-25F25DF6052E}"/>
    <cellStyle name="Cálculo 2" xfId="16" xr:uid="{A918C103-2CA2-44F6-B775-0DF36CFE899E}"/>
    <cellStyle name="Celda de comprobación 2" xfId="18" xr:uid="{F950BB74-8C81-459E-B5AE-6E3488A19E5B}"/>
    <cellStyle name="Celda vinculada 2" xfId="17" xr:uid="{9E0CA6DE-4E2B-4B35-BE77-B3263EDB6DE9}"/>
    <cellStyle name="Encabezado 1 2" xfId="7" xr:uid="{7552162A-F75A-4C44-9047-3428CD0359D4}"/>
    <cellStyle name="Encabezado 4 2" xfId="10" xr:uid="{76166205-3147-425E-8D6F-6768F089819D}"/>
    <cellStyle name="Énfasis1 2" xfId="20" xr:uid="{E590E434-D80B-4841-A7BD-54EA3A893D9B}"/>
    <cellStyle name="Énfasis2 2" xfId="24" xr:uid="{EE10953E-695B-4323-9A9D-F9BCF5E5D18C}"/>
    <cellStyle name="Énfasis3 2" xfId="28" xr:uid="{D9318520-9180-4B4E-8F8F-9C0F06C0B7B8}"/>
    <cellStyle name="Énfasis4 2" xfId="32" xr:uid="{68B113D1-998B-482D-8E09-765E47073D9B}"/>
    <cellStyle name="Énfasis5 2" xfId="36" xr:uid="{C71D583E-614B-4596-BF44-4D265698A25B}"/>
    <cellStyle name="Énfasis6 2" xfId="40" xr:uid="{2C01ABAD-1843-473F-B130-70D24F3E9E02}"/>
    <cellStyle name="Entrada 2" xfId="14" xr:uid="{2675A18B-11F0-4CE1-B56B-E6DE4B20EF9B}"/>
    <cellStyle name="Hipervínculo" xfId="1" builtinId="8"/>
    <cellStyle name="Hipervínculo 2" xfId="51" xr:uid="{D8D0F970-D5F7-4394-803A-74772D5ED120}"/>
    <cellStyle name="Incorrecto 2" xfId="12" xr:uid="{65D2C226-EDE3-40AD-AF94-3B4B38963B16}"/>
    <cellStyle name="Neutral 2" xfId="13" xr:uid="{DBE6E6CF-38FD-4265-97E2-F0E250DCC2D9}"/>
    <cellStyle name="Normal" xfId="0" builtinId="0"/>
    <cellStyle name="Normal 2" xfId="3" xr:uid="{005AD92C-94CE-4516-BF64-823FD21C450A}"/>
    <cellStyle name="Normal 2 2" xfId="48" xr:uid="{9D1E0BBC-F0C4-486B-A12B-A8060ECC62C0}"/>
    <cellStyle name="Normal 2 3" xfId="47" xr:uid="{703E1E5B-C808-4171-A53E-A10F973531E0}"/>
    <cellStyle name="Normal 3" xfId="45" xr:uid="{DB1CF1B0-766A-4536-96AF-9048BDAD68AE}"/>
    <cellStyle name="Normal 3 2" xfId="49" xr:uid="{B242F078-B3B3-40F8-8E0B-837CD9464672}"/>
    <cellStyle name="Normal 4" xfId="50" xr:uid="{BB857334-93C0-469A-9F66-7DCE48C38247}"/>
    <cellStyle name="Normal 4 2" xfId="52" xr:uid="{E2A5CB35-82CE-4989-AE81-5908F37D51BC}"/>
    <cellStyle name="Normal 5" xfId="46" xr:uid="{26A3125D-5AFB-4A88-8B51-75702A5D3D3A}"/>
    <cellStyle name="Notas" xfId="4" builtinId="10" customBuiltin="1"/>
    <cellStyle name="Salida 2" xfId="15" xr:uid="{B91F57FF-D8BA-46B1-96D3-619041E4B510}"/>
    <cellStyle name="Texto de advertencia 2" xfId="5" xr:uid="{8403A22A-BF08-43EC-9E33-EF4BF8747CC3}"/>
    <cellStyle name="Texto explicativo" xfId="2" builtinId="53" customBuiltin="1"/>
    <cellStyle name="Título 2 2" xfId="8" xr:uid="{3AA78F26-7367-4ECC-9657-1AE360C356C7}"/>
    <cellStyle name="Título 3 2" xfId="9" xr:uid="{A75CC036-A284-4277-BEA9-9E6806367F99}"/>
    <cellStyle name="Título 4" xfId="44" xr:uid="{CD0AD64A-4003-40FD-B118-5738A4F89FD4}"/>
    <cellStyle name="Título 5" xfId="6" xr:uid="{A5FB9A91-D0FA-49C1-81DF-8F216A7EE798}"/>
    <cellStyle name="Total 2" xfId="19" xr:uid="{0D75206F-F53D-4581-8B4A-9A61FA69EEE0}"/>
  </cellStyles>
  <dxfs count="72"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dotted">
          <color rgb="FF7030A0"/>
        </left>
        <right style="dotted">
          <color rgb="FF7030A0"/>
        </right>
        <top style="dotted">
          <color rgb="FF7030A0"/>
        </top>
        <bottom style="dotted">
          <color rgb="FF7030A0"/>
        </bottom>
        <vertical/>
        <horizontal/>
      </border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ont>
        <color rgb="FFFFFFCC"/>
      </font>
    </dxf>
    <dxf>
      <fill>
        <patternFill>
          <bgColor theme="7" tint="0.59996337778862885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color theme="0"/>
      </font>
      <fill>
        <patternFill patternType="solid">
          <bgColor theme="0"/>
        </patternFill>
      </fill>
      <border>
        <left style="dotted">
          <color theme="0"/>
        </left>
        <right style="dotted">
          <color theme="0"/>
        </right>
        <top style="dotted">
          <color auto="1"/>
        </top>
        <bottom style="dotted">
          <color theme="0"/>
        </bottom>
        <vertical/>
        <horizontal/>
      </border>
    </dxf>
    <dxf>
      <font>
        <color rgb="FFFFFFCC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ont>
        <color rgb="FFFFFFCC"/>
      </font>
    </dxf>
    <dxf>
      <font>
        <color rgb="FFFFFF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</dxfs>
  <tableStyles count="1" defaultTableStyle="TableStyleMedium9" defaultPivotStyle="PivotStyleLight16">
    <tableStyle name="Invisible" pivot="0" table="0" count="0" xr9:uid="{6E088E10-966B-415D-9185-D2D034DE2814}"/>
  </tableStyles>
  <colors>
    <mruColors>
      <color rgb="FFFFFF99"/>
      <color rgb="FF0060A8"/>
      <color rgb="FF3366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xie Brenes Vindas" refreshedDate="46087.727146527781" createdVersion="8" refreshedVersion="8" minRefreshableVersion="3" recordCount="3878" xr:uid="{B5B54655-73D6-49BE-91AB-CA97B5C5351C}">
  <cacheSource type="worksheet">
    <worksheetSource name="portada_F"/>
  </cacheSource>
  <cacheFields count="37">
    <cacheField name="NCODINS" numFmtId="0">
      <sharedItems/>
    </cacheField>
    <cacheField name="COD_SABER" numFmtId="0">
      <sharedItems containsBlank="1"/>
    </cacheField>
    <cacheField name="CODINS" numFmtId="0">
      <sharedItems/>
    </cacheField>
    <cacheField name="CODIGO" numFmtId="0">
      <sharedItems count="3271">
        <s v="0000"/>
        <s v="0301"/>
        <s v="0302"/>
        <s v="0304"/>
        <s v="0305"/>
        <s v="0306"/>
        <s v="0307"/>
        <s v="0308"/>
        <s v="0309"/>
        <s v="0310"/>
        <s v="0311"/>
        <s v="0312"/>
        <s v="0313"/>
        <s v="0314"/>
        <s v="0317"/>
        <s v="0318"/>
        <s v="0319"/>
        <s v="0321"/>
        <s v="0322"/>
        <s v="0323"/>
        <s v="0324"/>
        <s v="0326"/>
        <s v="0327"/>
        <s v="0328"/>
        <s v="0329"/>
        <s v="0331"/>
        <s v="0332"/>
        <s v="0333"/>
        <s v="0334"/>
        <s v="0336"/>
        <s v="0337"/>
        <s v="0338"/>
        <s v="0340"/>
        <s v="0343"/>
        <s v="0344"/>
        <s v="0345"/>
        <s v="0346"/>
        <s v="0348"/>
        <s v="0349"/>
        <s v="0350"/>
        <s v="0353"/>
        <s v="0354"/>
        <s v="0355"/>
        <s v="0356"/>
        <s v="0357"/>
        <s v="0359"/>
        <s v="0360"/>
        <s v="0362"/>
        <s v="0364"/>
        <s v="0366"/>
        <s v="0367"/>
        <s v="0368"/>
        <s v="0369"/>
        <s v="0371"/>
        <s v="0372"/>
        <s v="0374"/>
        <s v="0375"/>
        <s v="0376"/>
        <s v="0377"/>
        <s v="0378"/>
        <s v="0379"/>
        <s v="0380"/>
        <s v="0381"/>
        <s v="0382"/>
        <s v="0383"/>
        <s v="0384"/>
        <s v="0385"/>
        <s v="0387"/>
        <s v="0389"/>
        <s v="0390"/>
        <s v="0391"/>
        <s v="0392"/>
        <s v="0393"/>
        <s v="0394"/>
        <s v="0395"/>
        <s v="0396"/>
        <s v="0398"/>
        <s v="0399"/>
        <s v="0400"/>
        <s v="0402"/>
        <s v="0403"/>
        <s v="0404"/>
        <s v="0405"/>
        <s v="0406"/>
        <s v="0408"/>
        <s v="0415"/>
        <s v="0417"/>
        <s v="0419"/>
        <s v="0420"/>
        <s v="0421"/>
        <s v="0422"/>
        <s v="0424"/>
        <s v="0425"/>
        <s v="0427"/>
        <s v="0428"/>
        <s v="0429"/>
        <s v="0430"/>
        <s v="0432"/>
        <s v="0433"/>
        <s v="0434"/>
        <s v="0436"/>
        <s v="0438"/>
        <s v="0440"/>
        <s v="0441"/>
        <s v="0442"/>
        <s v="0444"/>
        <s v="0446"/>
        <s v="0448"/>
        <s v="0449"/>
        <s v="0450"/>
        <s v="0451"/>
        <s v="0452"/>
        <s v="0453"/>
        <s v="0455"/>
        <s v="0457"/>
        <s v="0458"/>
        <s v="0459"/>
        <s v="0460"/>
        <s v="0461"/>
        <s v="0462"/>
        <s v="0463"/>
        <s v="0464"/>
        <s v="0466"/>
        <s v="0467"/>
        <s v="0468"/>
        <s v="0471"/>
        <s v="0472"/>
        <s v="0473"/>
        <s v="0474"/>
        <s v="0475"/>
        <s v="0476"/>
        <s v="0477"/>
        <s v="0478"/>
        <s v="0480"/>
        <s v="0481"/>
        <s v="0484"/>
        <s v="0485"/>
        <s v="0486"/>
        <s v="0487"/>
        <s v="0488"/>
        <s v="0490"/>
        <s v="0491"/>
        <s v="0492"/>
        <s v="0493"/>
        <s v="0494"/>
        <s v="0495"/>
        <s v="0496"/>
        <s v="0497"/>
        <s v="0498"/>
        <s v="0500"/>
        <s v="0501"/>
        <s v="0502"/>
        <s v="0503"/>
        <s v="0505"/>
        <s v="0506"/>
        <s v="0507"/>
        <s v="0509"/>
        <s v="0510"/>
        <s v="0511"/>
        <s v="0512"/>
        <s v="0513"/>
        <s v="0514"/>
        <s v="0516"/>
        <s v="0517"/>
        <s v="0518"/>
        <s v="0519"/>
        <s v="0520"/>
        <s v="0521"/>
        <s v="0522"/>
        <s v="0523"/>
        <s v="0524"/>
        <s v="0525"/>
        <s v="0526"/>
        <s v="0527"/>
        <s v="0528"/>
        <s v="0529"/>
        <s v="0530"/>
        <s v="0531"/>
        <s v="0533"/>
        <s v="0535"/>
        <s v="0536"/>
        <s v="0537"/>
        <s v="0539"/>
        <s v="0540"/>
        <s v="0541"/>
        <s v="0543"/>
        <s v="0544"/>
        <s v="0545"/>
        <s v="0546"/>
        <s v="0547"/>
        <s v="0548"/>
        <s v="0549"/>
        <s v="0550"/>
        <s v="0551"/>
        <s v="0552"/>
        <s v="0553"/>
        <s v="0554"/>
        <s v="0556"/>
        <s v="0557"/>
        <s v="0558"/>
        <s v="0559"/>
        <s v="0560"/>
        <s v="0562"/>
        <s v="0563"/>
        <s v="0564"/>
        <s v="0565"/>
        <s v="0566"/>
        <s v="0569"/>
        <s v="0570"/>
        <s v="0571"/>
        <s v="0572"/>
        <s v="0574"/>
        <s v="0575"/>
        <s v="0576"/>
        <s v="0578"/>
        <s v="0579"/>
        <s v="0580"/>
        <s v="0581"/>
        <s v="0582"/>
        <s v="0583"/>
        <s v="0584"/>
        <s v="0585"/>
        <s v="0586"/>
        <s v="0587"/>
        <s v="0588"/>
        <s v="0589"/>
        <s v="0590"/>
        <s v="0591"/>
        <s v="0592"/>
        <s v="0593"/>
        <s v="0594"/>
        <s v="0595"/>
        <s v="0596"/>
        <s v="0597"/>
        <s v="0598"/>
        <s v="0599"/>
        <s v="0602"/>
        <s v="0603"/>
        <s v="0604"/>
        <s v="0605"/>
        <s v="0606"/>
        <s v="0608"/>
        <s v="0609"/>
        <s v="0610"/>
        <s v="0611"/>
        <s v="0612"/>
        <s v="0613"/>
        <s v="0614"/>
        <s v="0615"/>
        <s v="0616"/>
        <s v="0617"/>
        <s v="0618"/>
        <s v="0619"/>
        <s v="0621"/>
        <s v="0622"/>
        <s v="0623"/>
        <s v="0624"/>
        <s v="0626"/>
        <s v="0630"/>
        <s v="0634"/>
        <s v="0635"/>
        <s v="0636"/>
        <s v="0638"/>
        <s v="0642"/>
        <s v="0643"/>
        <s v="0644"/>
        <s v="0645"/>
        <s v="0648"/>
        <s v="0649"/>
        <s v="0651"/>
        <s v="0652"/>
        <s v="0656"/>
        <s v="0658"/>
        <s v="0660"/>
        <s v="0664"/>
        <s v="0666"/>
        <s v="0667"/>
        <s v="0668"/>
        <s v="0669"/>
        <s v="0670"/>
        <s v="0673"/>
        <s v="0674"/>
        <s v="0675"/>
        <s v="0676"/>
        <s v="0677"/>
        <s v="0678"/>
        <s v="0679"/>
        <s v="0680"/>
        <s v="0681"/>
        <s v="0682"/>
        <s v="0683"/>
        <s v="0684"/>
        <s v="0685"/>
        <s v="0688"/>
        <s v="0689"/>
        <s v="0690"/>
        <s v="0691"/>
        <s v="0692"/>
        <s v="0694"/>
        <s v="0695"/>
        <s v="0696"/>
        <s v="0697"/>
        <s v="0698"/>
        <s v="0699"/>
        <s v="0701"/>
        <s v="0702"/>
        <s v="0704"/>
        <s v="0705"/>
        <s v="0706"/>
        <s v="0709"/>
        <s v="0711"/>
        <s v="0712"/>
        <s v="0713"/>
        <s v="0714"/>
        <s v="0715"/>
        <s v="0716"/>
        <s v="0717"/>
        <s v="0720"/>
        <s v="0721"/>
        <s v="0722"/>
        <s v="0723"/>
        <s v="0724"/>
        <s v="0725"/>
        <s v="0726"/>
        <s v="0727"/>
        <s v="0728"/>
        <s v="0729"/>
        <s v="0731"/>
        <s v="0732"/>
        <s v="0733"/>
        <s v="0735"/>
        <s v="0736"/>
        <s v="0738"/>
        <s v="0741"/>
        <s v="0742"/>
        <s v="0743"/>
        <s v="0744"/>
        <s v="0745"/>
        <s v="0746"/>
        <s v="0747"/>
        <s v="0748"/>
        <s v="0749"/>
        <s v="0750"/>
        <s v="0751"/>
        <s v="0752"/>
        <s v="0754"/>
        <s v="0755"/>
        <s v="0756"/>
        <s v="0757"/>
        <s v="0758"/>
        <s v="0759"/>
        <s v="0760"/>
        <s v="0761"/>
        <s v="0762"/>
        <s v="0766"/>
        <s v="0767"/>
        <s v="0771"/>
        <s v="0772"/>
        <s v="0773"/>
        <s v="0774"/>
        <s v="0776"/>
        <s v="0777"/>
        <s v="0778"/>
        <s v="0779"/>
        <s v="0780"/>
        <s v="0781"/>
        <s v="0782"/>
        <s v="0783"/>
        <s v="0785"/>
        <s v="0786"/>
        <s v="0787"/>
        <s v="0788"/>
        <s v="0791"/>
        <s v="0792"/>
        <s v="0793"/>
        <s v="0794"/>
        <s v="0795"/>
        <s v="0796"/>
        <s v="0797"/>
        <s v="0799"/>
        <s v="0800"/>
        <s v="0801"/>
        <s v="0802"/>
        <s v="0803"/>
        <s v="0804"/>
        <s v="0805"/>
        <s v="0806"/>
        <s v="0807"/>
        <s v="0808"/>
        <s v="0809"/>
        <s v="0810"/>
        <s v="0811"/>
        <s v="0812"/>
        <s v="0813"/>
        <s v="0814"/>
        <s v="0815"/>
        <s v="0816"/>
        <s v="0817"/>
        <s v="0818"/>
        <s v="0821"/>
        <s v="0822"/>
        <s v="0823"/>
        <s v="0824"/>
        <s v="0825"/>
        <s v="0826"/>
        <s v="0827"/>
        <s v="0829"/>
        <s v="0830"/>
        <s v="0831"/>
        <s v="0833"/>
        <s v="0834"/>
        <s v="0835"/>
        <s v="0836"/>
        <s v="0837"/>
        <s v="0838"/>
        <s v="0839"/>
        <s v="0840"/>
        <s v="0842"/>
        <s v="0843"/>
        <s v="0844"/>
        <s v="0846"/>
        <s v="0847"/>
        <s v="0848"/>
        <s v="0849"/>
        <s v="0850"/>
        <s v="0851"/>
        <s v="0855"/>
        <s v="0856"/>
        <s v="0857"/>
        <s v="0858"/>
        <s v="0859"/>
        <s v="0860"/>
        <s v="0861"/>
        <s v="0862"/>
        <s v="0863"/>
        <s v="0864"/>
        <s v="0865"/>
        <s v="0867"/>
        <s v="0869"/>
        <s v="0870"/>
        <s v="0871"/>
        <s v="0872"/>
        <s v="0873"/>
        <s v="0874"/>
        <s v="0875"/>
        <s v="0876"/>
        <s v="0877"/>
        <s v="0878"/>
        <s v="0880"/>
        <s v="0881"/>
        <s v="0882"/>
        <s v="0884"/>
        <s v="0885"/>
        <s v="0886"/>
        <s v="0887"/>
        <s v="0888"/>
        <s v="0889"/>
        <s v="0890"/>
        <s v="0891"/>
        <s v="0892"/>
        <s v="0894"/>
        <s v="0895"/>
        <s v="0896"/>
        <s v="0897"/>
        <s v="0898"/>
        <s v="0899"/>
        <s v="0900"/>
        <s v="0901"/>
        <s v="0902"/>
        <s v="0903"/>
        <s v="0905"/>
        <s v="0906"/>
        <s v="0908"/>
        <s v="0909"/>
        <s v="0910"/>
        <s v="0911"/>
        <s v="0912"/>
        <s v="0914"/>
        <s v="0917"/>
        <s v="0919"/>
        <s v="0920"/>
        <s v="0921"/>
        <s v="0922"/>
        <s v="0923"/>
        <s v="0924"/>
        <s v="0925"/>
        <s v="0926"/>
        <s v="0927"/>
        <s v="0928"/>
        <s v="0929"/>
        <s v="0931"/>
        <s v="0933"/>
        <s v="0935"/>
        <s v="0936"/>
        <s v="0939"/>
        <s v="0940"/>
        <s v="0942"/>
        <s v="0943"/>
        <s v="0944"/>
        <s v="0945"/>
        <s v="0947"/>
        <s v="0950"/>
        <s v="0951"/>
        <s v="0953"/>
        <s v="0954"/>
        <s v="0955"/>
        <s v="0956"/>
        <s v="0957"/>
        <s v="0958"/>
        <s v="0959"/>
        <s v="0960"/>
        <s v="0961"/>
        <s v="0962"/>
        <s v="0963"/>
        <s v="0964"/>
        <s v="0965"/>
        <s v="0966"/>
        <s v="0967"/>
        <s v="0968"/>
        <s v="0969"/>
        <s v="0970"/>
        <s v="0971"/>
        <s v="0972"/>
        <s v="0973"/>
        <s v="0974"/>
        <s v="0975"/>
        <s v="0976"/>
        <s v="0977"/>
        <s v="0978"/>
        <s v="0980"/>
        <s v="0981"/>
        <s v="0982"/>
        <s v="0983"/>
        <s v="0984"/>
        <s v="0985"/>
        <s v="0986"/>
        <s v="0987"/>
        <s v="0988"/>
        <s v="0989"/>
        <s v="0990"/>
        <s v="0992"/>
        <s v="0993"/>
        <s v="0994"/>
        <s v="0995"/>
        <s v="0996"/>
        <s v="0997"/>
        <s v="0998"/>
        <s v="0999"/>
        <s v="1000"/>
        <s v="1001"/>
        <s v="1002"/>
        <s v="1003"/>
        <s v="1004"/>
        <s v="1005"/>
        <s v="1006"/>
        <s v="1008"/>
        <s v="1009"/>
        <s v="1010"/>
        <s v="1011"/>
        <s v="1012"/>
        <s v="1013"/>
        <s v="1014"/>
        <s v="1015"/>
        <s v="1016"/>
        <s v="1017"/>
        <s v="1019"/>
        <s v="1020"/>
        <s v="1021"/>
        <s v="1022"/>
        <s v="1023"/>
        <s v="1024"/>
        <s v="1025"/>
        <s v="1026"/>
        <s v="1027"/>
        <s v="1028"/>
        <s v="1029"/>
        <s v="1032"/>
        <s v="1033"/>
        <s v="1034"/>
        <s v="1035"/>
        <s v="1036"/>
        <s v="1037"/>
        <s v="1038"/>
        <s v="1039"/>
        <s v="1040"/>
        <s v="1041"/>
        <s v="1043"/>
        <s v="1044"/>
        <s v="1046"/>
        <s v="1047"/>
        <s v="1051"/>
        <s v="1053"/>
        <s v="1054"/>
        <s v="1055"/>
        <s v="1059"/>
        <s v="1060"/>
        <s v="1061"/>
        <s v="1062"/>
        <s v="1066"/>
        <s v="1067"/>
        <s v="1068"/>
        <s v="1070"/>
        <s v="1071"/>
        <s v="1072"/>
        <s v="1073"/>
        <s v="1074"/>
        <s v="1076"/>
        <s v="1077"/>
        <s v="1078"/>
        <s v="1079"/>
        <s v="1081"/>
        <s v="1082"/>
        <s v="1083"/>
        <s v="1084"/>
        <s v="1085"/>
        <s v="1086"/>
        <s v="1087"/>
        <s v="1088"/>
        <s v="1089"/>
        <s v="1090"/>
        <s v="1091"/>
        <s v="1092"/>
        <s v="1093"/>
        <s v="1094"/>
        <s v="1095"/>
        <s v="1096"/>
        <s v="1097"/>
        <s v="1098"/>
        <s v="1099"/>
        <s v="1100"/>
        <s v="1101"/>
        <s v="1102"/>
        <s v="1103"/>
        <s v="1104"/>
        <s v="1105"/>
        <s v="1106"/>
        <s v="1107"/>
        <s v="1108"/>
        <s v="1109"/>
        <s v="1110"/>
        <s v="1111"/>
        <s v="1112"/>
        <s v="1113"/>
        <s v="1114"/>
        <s v="1115"/>
        <s v="1116"/>
        <s v="1117"/>
        <s v="1118"/>
        <s v="1119"/>
        <s v="1120"/>
        <s v="1121"/>
        <s v="1122"/>
        <s v="1123"/>
        <s v="1124"/>
        <s v="1125"/>
        <s v="1126"/>
        <s v="1127"/>
        <s v="1128"/>
        <s v="1129"/>
        <s v="1130"/>
        <s v="1131"/>
        <s v="1132"/>
        <s v="1133"/>
        <s v="1134"/>
        <s v="1135"/>
        <s v="1136"/>
        <s v="1137"/>
        <s v="1138"/>
        <s v="1140"/>
        <s v="1141"/>
        <s v="1142"/>
        <s v="1143"/>
        <s v="1144"/>
        <s v="1145"/>
        <s v="1146"/>
        <s v="1147"/>
        <s v="1148"/>
        <s v="1149"/>
        <s v="1150"/>
        <s v="1151"/>
        <s v="1152"/>
        <s v="1153"/>
        <s v="1154"/>
        <s v="1155"/>
        <s v="1156"/>
        <s v="1157"/>
        <s v="1158"/>
        <s v="1159"/>
        <s v="1160"/>
        <s v="1161"/>
        <s v="1163"/>
        <s v="1164"/>
        <s v="1165"/>
        <s v="1166"/>
        <s v="1167"/>
        <s v="1169"/>
        <s v="1170"/>
        <s v="1171"/>
        <s v="1172"/>
        <s v="1173"/>
        <s v="1174"/>
        <s v="1175"/>
        <s v="1176"/>
        <s v="1177"/>
        <s v="1178"/>
        <s v="1179"/>
        <s v="1180"/>
        <s v="1181"/>
        <s v="1182"/>
        <s v="1184"/>
        <s v="1185"/>
        <s v="1186"/>
        <s v="1188"/>
        <s v="1189"/>
        <s v="1190"/>
        <s v="1191"/>
        <s v="1192"/>
        <s v="1193"/>
        <s v="1194"/>
        <s v="1195"/>
        <s v="1196"/>
        <s v="1197"/>
        <s v="1198"/>
        <s v="1199"/>
        <s v="1200"/>
        <s v="1201"/>
        <s v="1202"/>
        <s v="1203"/>
        <s v="1204"/>
        <s v="1205"/>
        <s v="1206"/>
        <s v="1207"/>
        <s v="1208"/>
        <s v="1209"/>
        <s v="1211"/>
        <s v="1212"/>
        <s v="1213"/>
        <s v="1214"/>
        <s v="1215"/>
        <s v="1216"/>
        <s v="1217"/>
        <s v="1219"/>
        <s v="1220"/>
        <s v="1221"/>
        <s v="1222"/>
        <s v="1223"/>
        <s v="1224"/>
        <s v="1225"/>
        <s v="1226"/>
        <s v="1227"/>
        <s v="1228"/>
        <s v="1229"/>
        <s v="1230"/>
        <s v="1231"/>
        <s v="1232"/>
        <s v="1233"/>
        <s v="1234"/>
        <s v="1235"/>
        <s v="1236"/>
        <s v="1237"/>
        <s v="1238"/>
        <s v="1239"/>
        <s v="1240"/>
        <s v="1241"/>
        <s v="1242"/>
        <s v="1243"/>
        <s v="1244"/>
        <s v="1245"/>
        <s v="1247"/>
        <s v="1248"/>
        <s v="1249"/>
        <s v="1250"/>
        <s v="1251"/>
        <s v="1252"/>
        <s v="1253"/>
        <s v="1254"/>
        <s v="1255"/>
        <s v="1256"/>
        <s v="1257"/>
        <s v="1258"/>
        <s v="1259"/>
        <s v="1260"/>
        <s v="1261"/>
        <s v="1262"/>
        <s v="1263"/>
        <s v="1264"/>
        <s v="1265"/>
        <s v="1267"/>
        <s v="1268"/>
        <s v="1269"/>
        <s v="1270"/>
        <s v="1271"/>
        <s v="1272"/>
        <s v="1273"/>
        <s v="1274"/>
        <s v="1275"/>
        <s v="1276"/>
        <s v="1278"/>
        <s v="1279"/>
        <s v="1280"/>
        <s v="1281"/>
        <s v="1283"/>
        <s v="1284"/>
        <s v="1285"/>
        <s v="1286"/>
        <s v="1287"/>
        <s v="1288"/>
        <s v="1290"/>
        <s v="1291"/>
        <s v="1292"/>
        <s v="1293"/>
        <s v="1294"/>
        <s v="1295"/>
        <s v="1296"/>
        <s v="1298"/>
        <s v="1299"/>
        <s v="1300"/>
        <s v="1301"/>
        <s v="1302"/>
        <s v="1303"/>
        <s v="1304"/>
        <s v="1305"/>
        <s v="1306"/>
        <s v="1307"/>
        <s v="1308"/>
        <s v="1309"/>
        <s v="1310"/>
        <s v="1311"/>
        <s v="1312"/>
        <s v="1313"/>
        <s v="1314"/>
        <s v="1315"/>
        <s v="1317"/>
        <s v="1318"/>
        <s v="1319"/>
        <s v="1320"/>
        <s v="1321"/>
        <s v="1322"/>
        <s v="1323"/>
        <s v="1324"/>
        <s v="1325"/>
        <s v="1326"/>
        <s v="1327"/>
        <s v="1328"/>
        <s v="1330"/>
        <s v="1331"/>
        <s v="1332"/>
        <s v="1333"/>
        <s v="1334"/>
        <s v="1335"/>
        <s v="1336"/>
        <s v="1337"/>
        <s v="1338"/>
        <s v="1339"/>
        <s v="1340"/>
        <s v="1341"/>
        <s v="1342"/>
        <s v="1343"/>
        <s v="1344"/>
        <s v="1345"/>
        <s v="1347"/>
        <s v="1348"/>
        <s v="1349"/>
        <s v="1350"/>
        <s v="1351"/>
        <s v="1352"/>
        <s v="1353"/>
        <s v="1354"/>
        <s v="1355"/>
        <s v="1356"/>
        <s v="1357"/>
        <s v="1358"/>
        <s v="1360"/>
        <s v="1361"/>
        <s v="1362"/>
        <s v="1363"/>
        <s v="1364"/>
        <s v="1365"/>
        <s v="1366"/>
        <s v="1367"/>
        <s v="1368"/>
        <s v="1369"/>
        <s v="1370"/>
        <s v="1371"/>
        <s v="1372"/>
        <s v="1373"/>
        <s v="1374"/>
        <s v="1375"/>
        <s v="1376"/>
        <s v="1377"/>
        <s v="1378"/>
        <s v="1379"/>
        <s v="1380"/>
        <s v="1382"/>
        <s v="1383"/>
        <s v="1385"/>
        <s v="1386"/>
        <s v="1387"/>
        <s v="1388"/>
        <s v="1389"/>
        <s v="1390"/>
        <s v="1391"/>
        <s v="1392"/>
        <s v="1395"/>
        <s v="1396"/>
        <s v="1397"/>
        <s v="1398"/>
        <s v="1399"/>
        <s v="1400"/>
        <s v="1401"/>
        <s v="1402"/>
        <s v="1403"/>
        <s v="1404"/>
        <s v="1405"/>
        <s v="1406"/>
        <s v="1407"/>
        <s v="1408"/>
        <s v="1409"/>
        <s v="1410"/>
        <s v="1411"/>
        <s v="1412"/>
        <s v="1413"/>
        <s v="1414"/>
        <s v="1415"/>
        <s v="1416"/>
        <s v="1417"/>
        <s v="1418"/>
        <s v="1419"/>
        <s v="1420"/>
        <s v="1421"/>
        <s v="1424"/>
        <s v="1425"/>
        <s v="1427"/>
        <s v="1428"/>
        <s v="1429"/>
        <s v="1430"/>
        <s v="1431"/>
        <s v="1432"/>
        <s v="1433"/>
        <s v="1434"/>
        <s v="1435"/>
        <s v="1436"/>
        <s v="1438"/>
        <s v="1439"/>
        <s v="1441"/>
        <s v="1444"/>
        <s v="1445"/>
        <s v="1446"/>
        <s v="1447"/>
        <s v="1448"/>
        <s v="1449"/>
        <s v="1452"/>
        <s v="1453"/>
        <s v="1454"/>
        <s v="1455"/>
        <s v="1456"/>
        <s v="1458"/>
        <s v="1459"/>
        <s v="1461"/>
        <s v="1462"/>
        <s v="1463"/>
        <s v="1464"/>
        <s v="1467"/>
        <s v="1468"/>
        <s v="1470"/>
        <s v="1472"/>
        <s v="1473"/>
        <s v="1474"/>
        <s v="1478"/>
        <s v="1479"/>
        <s v="1480"/>
        <s v="1481"/>
        <s v="1482"/>
        <s v="1484"/>
        <s v="1485"/>
        <s v="1486"/>
        <s v="1487"/>
        <s v="1488"/>
        <s v="1489"/>
        <s v="1490"/>
        <s v="1491"/>
        <s v="1492"/>
        <s v="1493"/>
        <s v="1495"/>
        <s v="1496"/>
        <s v="1497"/>
        <s v="1498"/>
        <s v="1499"/>
        <s v="1500"/>
        <s v="1501"/>
        <s v="1502"/>
        <s v="1503"/>
        <s v="1504"/>
        <s v="1505"/>
        <s v="1506"/>
        <s v="1507"/>
        <s v="1509"/>
        <s v="1510"/>
        <s v="1511"/>
        <s v="1512"/>
        <s v="1513"/>
        <s v="1514"/>
        <s v="1515"/>
        <s v="1516"/>
        <s v="1517"/>
        <s v="1518"/>
        <s v="1519"/>
        <s v="1520"/>
        <s v="1521"/>
        <s v="1522"/>
        <s v="1523"/>
        <s v="1524"/>
        <s v="1525"/>
        <s v="1526"/>
        <s v="1527"/>
        <s v="1528"/>
        <s v="1529"/>
        <s v="1530"/>
        <s v="1531"/>
        <s v="1532"/>
        <s v="1533"/>
        <s v="1534"/>
        <s v="1535"/>
        <s v="1537"/>
        <s v="1538"/>
        <s v="1539"/>
        <s v="1540"/>
        <s v="1541"/>
        <s v="1542"/>
        <s v="1543"/>
        <s v="1544"/>
        <s v="1545"/>
        <s v="1546"/>
        <s v="1548"/>
        <s v="1549"/>
        <s v="1550"/>
        <s v="1551"/>
        <s v="1552"/>
        <s v="1553"/>
        <s v="1554"/>
        <s v="1555"/>
        <s v="1556"/>
        <s v="1557"/>
        <s v="1558"/>
        <s v="1559"/>
        <s v="1560"/>
        <s v="1561"/>
        <s v="1562"/>
        <s v="1563"/>
        <s v="1564"/>
        <s v="1565"/>
        <s v="1566"/>
        <s v="1567"/>
        <s v="1568"/>
        <s v="1570"/>
        <s v="1571"/>
        <s v="1572"/>
        <s v="1573"/>
        <s v="1574"/>
        <s v="1575"/>
        <s v="1576"/>
        <s v="1577"/>
        <s v="1578"/>
        <s v="1579"/>
        <s v="1580"/>
        <s v="1581"/>
        <s v="1582"/>
        <s v="1583"/>
        <s v="1585"/>
        <s v="1586"/>
        <s v="1587"/>
        <s v="1588"/>
        <s v="1589"/>
        <s v="1590"/>
        <s v="1591"/>
        <s v="1593"/>
        <s v="1594"/>
        <s v="1595"/>
        <s v="1597"/>
        <s v="1598"/>
        <s v="1599"/>
        <s v="1600"/>
        <s v="1601"/>
        <s v="1602"/>
        <s v="1603"/>
        <s v="1604"/>
        <s v="1605"/>
        <s v="1606"/>
        <s v="1607"/>
        <s v="1608"/>
        <s v="1610"/>
        <s v="1612"/>
        <s v="1613"/>
        <s v="1614"/>
        <s v="1615"/>
        <s v="1616"/>
        <s v="1617"/>
        <s v="1618"/>
        <s v="1619"/>
        <s v="1620"/>
        <s v="1621"/>
        <s v="1622"/>
        <s v="1623"/>
        <s v="1624"/>
        <s v="1625"/>
        <s v="1626"/>
        <s v="1627"/>
        <s v="1628"/>
        <s v="1629"/>
        <s v="1630"/>
        <s v="1631"/>
        <s v="1632"/>
        <s v="1634"/>
        <s v="1635"/>
        <s v="1636"/>
        <s v="1638"/>
        <s v="1639"/>
        <s v="1640"/>
        <s v="1643"/>
        <s v="1644"/>
        <s v="1645"/>
        <s v="1647"/>
        <s v="1648"/>
        <s v="1649"/>
        <s v="1650"/>
        <s v="1652"/>
        <s v="1654"/>
        <s v="1655"/>
        <s v="1656"/>
        <s v="1657"/>
        <s v="1658"/>
        <s v="1659"/>
        <s v="1660"/>
        <s v="1661"/>
        <s v="1662"/>
        <s v="1663"/>
        <s v="1664"/>
        <s v="1665"/>
        <s v="1666"/>
        <s v="1667"/>
        <s v="1668"/>
        <s v="1669"/>
        <s v="1670"/>
        <s v="1671"/>
        <s v="1672"/>
        <s v="1673"/>
        <s v="1675"/>
        <s v="1676"/>
        <s v="1678"/>
        <s v="1681"/>
        <s v="1682"/>
        <s v="1683"/>
        <s v="1684"/>
        <s v="1685"/>
        <s v="1686"/>
        <s v="1687"/>
        <s v="1688"/>
        <s v="1689"/>
        <s v="1692"/>
        <s v="1693"/>
        <s v="1694"/>
        <s v="1695"/>
        <s v="1698"/>
        <s v="1699"/>
        <s v="1700"/>
        <s v="1702"/>
        <s v="1703"/>
        <s v="1704"/>
        <s v="1706"/>
        <s v="1707"/>
        <s v="1708"/>
        <s v="1709"/>
        <s v="1710"/>
        <s v="1711"/>
        <s v="1712"/>
        <s v="1713"/>
        <s v="1714"/>
        <s v="1715"/>
        <s v="1716"/>
        <s v="1718"/>
        <s v="1719"/>
        <s v="1720"/>
        <s v="1721"/>
        <s v="1722"/>
        <s v="1723"/>
        <s v="1724"/>
        <s v="1725"/>
        <s v="1726"/>
        <s v="1727"/>
        <s v="1728"/>
        <s v="1729"/>
        <s v="1730"/>
        <s v="1731"/>
        <s v="1732"/>
        <s v="1733"/>
        <s v="1735"/>
        <s v="1737"/>
        <s v="1738"/>
        <s v="1739"/>
        <s v="1740"/>
        <s v="1741"/>
        <s v="1742"/>
        <s v="1743"/>
        <s v="1744"/>
        <s v="1745"/>
        <s v="1746"/>
        <s v="1747"/>
        <s v="1748"/>
        <s v="1749"/>
        <s v="1750"/>
        <s v="1751"/>
        <s v="1752"/>
        <s v="1753"/>
        <s v="1754"/>
        <s v="1755"/>
        <s v="1757"/>
        <s v="1758"/>
        <s v="1759"/>
        <s v="1760"/>
        <s v="1761"/>
        <s v="1762"/>
        <s v="1763"/>
        <s v="1764"/>
        <s v="1765"/>
        <s v="1766"/>
        <s v="1767"/>
        <s v="1768"/>
        <s v="1769"/>
        <s v="1770"/>
        <s v="1771"/>
        <s v="1772"/>
        <s v="1773"/>
        <s v="1774"/>
        <s v="1776"/>
        <s v="1777"/>
        <s v="1778"/>
        <s v="1779"/>
        <s v="1780"/>
        <s v="1781"/>
        <s v="1782"/>
        <s v="1783"/>
        <s v="1784"/>
        <s v="1785"/>
        <s v="1786"/>
        <s v="1787"/>
        <s v="1788"/>
        <s v="1789"/>
        <s v="1790"/>
        <s v="1791"/>
        <s v="1792"/>
        <s v="1793"/>
        <s v="1794"/>
        <s v="1795"/>
        <s v="1796"/>
        <s v="1797"/>
        <s v="1798"/>
        <s v="1799"/>
        <s v="1800"/>
        <s v="1802"/>
        <s v="1804"/>
        <s v="1805"/>
        <s v="1808"/>
        <s v="1810"/>
        <s v="1811"/>
        <s v="1812"/>
        <s v="1813"/>
        <s v="1814"/>
        <s v="1815"/>
        <s v="1816"/>
        <s v="1817"/>
        <s v="1818"/>
        <s v="1820"/>
        <s v="1821"/>
        <s v="1822"/>
        <s v="1823"/>
        <s v="1824"/>
        <s v="1825"/>
        <s v="1826"/>
        <s v="1827"/>
        <s v="1828"/>
        <s v="1829"/>
        <s v="1830"/>
        <s v="1831"/>
        <s v="1832"/>
        <s v="1833"/>
        <s v="1834"/>
        <s v="1835"/>
        <s v="1836"/>
        <s v="1837"/>
        <s v="1838"/>
        <s v="1839"/>
        <s v="1840"/>
        <s v="1842"/>
        <s v="1843"/>
        <s v="1844"/>
        <s v="1845"/>
        <s v="1846"/>
        <s v="1847"/>
        <s v="1848"/>
        <s v="1851"/>
        <s v="1852"/>
        <s v="1853"/>
        <s v="1854"/>
        <s v="1855"/>
        <s v="1856"/>
        <s v="1858"/>
        <s v="1859"/>
        <s v="1860"/>
        <s v="1862"/>
        <s v="1863"/>
        <s v="1864"/>
        <s v="1865"/>
        <s v="1866"/>
        <s v="1867"/>
        <s v="1868"/>
        <s v="1869"/>
        <s v="1870"/>
        <s v="1871"/>
        <s v="1872"/>
        <s v="1873"/>
        <s v="1874"/>
        <s v="1875"/>
        <s v="1876"/>
        <s v="1877"/>
        <s v="1878"/>
        <s v="1879"/>
        <s v="1880"/>
        <s v="1881"/>
        <s v="1882"/>
        <s v="1883"/>
        <s v="1886"/>
        <s v="1887"/>
        <s v="1888"/>
        <s v="1889"/>
        <s v="1890"/>
        <s v="1891"/>
        <s v="1892"/>
        <s v="1893"/>
        <s v="1894"/>
        <s v="1895"/>
        <s v="1896"/>
        <s v="1897"/>
        <s v="1898"/>
        <s v="1899"/>
        <s v="1900"/>
        <s v="1901"/>
        <s v="1902"/>
        <s v="1903"/>
        <s v="1904"/>
        <s v="1905"/>
        <s v="1906"/>
        <s v="1907"/>
        <s v="1908"/>
        <s v="1910"/>
        <s v="1911"/>
        <s v="1912"/>
        <s v="1914"/>
        <s v="1915"/>
        <s v="1916"/>
        <s v="1917"/>
        <s v="1918"/>
        <s v="1919"/>
        <s v="1921"/>
        <s v="1922"/>
        <s v="1923"/>
        <s v="1924"/>
        <s v="1925"/>
        <s v="1926"/>
        <s v="1928"/>
        <s v="1929"/>
        <s v="1930"/>
        <s v="1931"/>
        <s v="1932"/>
        <s v="1933"/>
        <s v="1934"/>
        <s v="1935"/>
        <s v="1936"/>
        <s v="1937"/>
        <s v="1938"/>
        <s v="1939"/>
        <s v="1940"/>
        <s v="1941"/>
        <s v="1942"/>
        <s v="1943"/>
        <s v="1944"/>
        <s v="1945"/>
        <s v="1946"/>
        <s v="1947"/>
        <s v="1948"/>
        <s v="1949"/>
        <s v="1950"/>
        <s v="1951"/>
        <s v="1952"/>
        <s v="1953"/>
        <s v="1954"/>
        <s v="1955"/>
        <s v="1956"/>
        <s v="1957"/>
        <s v="1958"/>
        <s v="1959"/>
        <s v="1960"/>
        <s v="1961"/>
        <s v="1962"/>
        <s v="1963"/>
        <s v="1964"/>
        <s v="1965"/>
        <s v="1966"/>
        <s v="1967"/>
        <s v="1968"/>
        <s v="1969"/>
        <s v="1970"/>
        <s v="1971"/>
        <s v="1972"/>
        <s v="1973"/>
        <s v="1974"/>
        <s v="1975"/>
        <s v="1976"/>
        <s v="1977"/>
        <s v="1978"/>
        <s v="1979"/>
        <s v="1980"/>
        <s v="1981"/>
        <s v="1982"/>
        <s v="1983"/>
        <s v="1984"/>
        <s v="1985"/>
        <s v="1986"/>
        <s v="1987"/>
        <s v="1988"/>
        <s v="1989"/>
        <s v="1990"/>
        <s v="1992"/>
        <s v="1993"/>
        <s v="1994"/>
        <s v="1995"/>
        <s v="1997"/>
        <s v="1998"/>
        <s v="1999"/>
        <s v="2000"/>
        <s v="2001"/>
        <s v="2002"/>
        <s v="2003"/>
        <s v="2004"/>
        <s v="2005"/>
        <s v="2006"/>
        <s v="2008"/>
        <s v="2009"/>
        <s v="2010"/>
        <s v="2011"/>
        <s v="2012"/>
        <s v="2013"/>
        <s v="2014"/>
        <s v="2015"/>
        <s v="2016"/>
        <s v="2017"/>
        <s v="2018"/>
        <s v="2021"/>
        <s v="2022"/>
        <s v="2023"/>
        <s v="2024"/>
        <s v="2025"/>
        <s v="2026"/>
        <s v="2027"/>
        <s v="2028"/>
        <s v="2029"/>
        <s v="2030"/>
        <s v="2031"/>
        <s v="2032"/>
        <s v="2033"/>
        <s v="2034"/>
        <s v="2035"/>
        <s v="2036"/>
        <s v="2037"/>
        <s v="2038"/>
        <s v="2039"/>
        <s v="2040"/>
        <s v="2041"/>
        <s v="2042"/>
        <s v="2043"/>
        <s v="2044"/>
        <s v="2045"/>
        <s v="2047"/>
        <s v="2048"/>
        <s v="2049"/>
        <s v="2050"/>
        <s v="2051"/>
        <s v="2052"/>
        <s v="2053"/>
        <s v="2054"/>
        <s v="2055"/>
        <s v="2056"/>
        <s v="2057"/>
        <s v="2058"/>
        <s v="2059"/>
        <s v="2060"/>
        <s v="2061"/>
        <s v="2062"/>
        <s v="2063"/>
        <s v="2064"/>
        <s v="2065"/>
        <s v="2066"/>
        <s v="2067"/>
        <s v="2068"/>
        <s v="2069"/>
        <s v="2070"/>
        <s v="2071"/>
        <s v="2073"/>
        <s v="2074"/>
        <s v="2075"/>
        <s v="2077"/>
        <s v="2078"/>
        <s v="2079"/>
        <s v="2080"/>
        <s v="2081"/>
        <s v="2082"/>
        <s v="2084"/>
        <s v="2085"/>
        <s v="2086"/>
        <s v="2087"/>
        <s v="2089"/>
        <s v="2090"/>
        <s v="2091"/>
        <s v="2092"/>
        <s v="2093"/>
        <s v="2094"/>
        <s v="2095"/>
        <s v="2096"/>
        <s v="2097"/>
        <s v="2098"/>
        <s v="2099"/>
        <s v="2100"/>
        <s v="2101"/>
        <s v="2103"/>
        <s v="2104"/>
        <s v="2105"/>
        <s v="2106"/>
        <s v="2107"/>
        <s v="2108"/>
        <s v="2109"/>
        <s v="2110"/>
        <s v="2111"/>
        <s v="2112"/>
        <s v="2113"/>
        <s v="2114"/>
        <s v="2115"/>
        <s v="2116"/>
        <s v="2117"/>
        <s v="2118"/>
        <s v="2119"/>
        <s v="2120"/>
        <s v="2122"/>
        <s v="2123"/>
        <s v="2124"/>
        <s v="2125"/>
        <s v="2126"/>
        <s v="2127"/>
        <s v="2128"/>
        <s v="2129"/>
        <s v="2130"/>
        <s v="2131"/>
        <s v="2133"/>
        <s v="2134"/>
        <s v="2135"/>
        <s v="2136"/>
        <s v="2137"/>
        <s v="2138"/>
        <s v="2139"/>
        <s v="2141"/>
        <s v="2142"/>
        <s v="2143"/>
        <s v="2144"/>
        <s v="2145"/>
        <s v="2146"/>
        <s v="2147"/>
        <s v="2148"/>
        <s v="2149"/>
        <s v="2150"/>
        <s v="2151"/>
        <s v="2152"/>
        <s v="2153"/>
        <s v="2154"/>
        <s v="2155"/>
        <s v="2156"/>
        <s v="2157"/>
        <s v="2158"/>
        <s v="2159"/>
        <s v="2160"/>
        <s v="2161"/>
        <s v="2162"/>
        <s v="2163"/>
        <s v="2164"/>
        <s v="2165"/>
        <s v="2166"/>
        <s v="2167"/>
        <s v="2168"/>
        <s v="2169"/>
        <s v="2170"/>
        <s v="2171"/>
        <s v="2172"/>
        <s v="2173"/>
        <s v="2174"/>
        <s v="2175"/>
        <s v="2176"/>
        <s v="2177"/>
        <s v="2178"/>
        <s v="2179"/>
        <s v="2180"/>
        <s v="2181"/>
        <s v="2182"/>
        <s v="2183"/>
        <s v="2184"/>
        <s v="2185"/>
        <s v="2186"/>
        <s v="2187"/>
        <s v="2189"/>
        <s v="2190"/>
        <s v="2191"/>
        <s v="2192"/>
        <s v="2193"/>
        <s v="2194"/>
        <s v="2196"/>
        <s v="2197"/>
        <s v="2199"/>
        <s v="2201"/>
        <s v="2202"/>
        <s v="2203"/>
        <s v="2204"/>
        <s v="2205"/>
        <s v="2206"/>
        <s v="2207"/>
        <s v="2208"/>
        <s v="2210"/>
        <s v="2211"/>
        <s v="2212"/>
        <s v="2213"/>
        <s v="2214"/>
        <s v="2215"/>
        <s v="2217"/>
        <s v="2218"/>
        <s v="2219"/>
        <s v="2220"/>
        <s v="2222"/>
        <s v="2223"/>
        <s v="2224"/>
        <s v="2225"/>
        <s v="2226"/>
        <s v="2227"/>
        <s v="2229"/>
        <s v="2230"/>
        <s v="2231"/>
        <s v="2232"/>
        <s v="2233"/>
        <s v="2234"/>
        <s v="2235"/>
        <s v="2236"/>
        <s v="2237"/>
        <s v="2238"/>
        <s v="2239"/>
        <s v="2240"/>
        <s v="2241"/>
        <s v="2242"/>
        <s v="2243"/>
        <s v="2244"/>
        <s v="2245"/>
        <s v="2246"/>
        <s v="2247"/>
        <s v="2248"/>
        <s v="2249"/>
        <s v="2250"/>
        <s v="2251"/>
        <s v="2252"/>
        <s v="2253"/>
        <s v="2254"/>
        <s v="2256"/>
        <s v="2257"/>
        <s v="2258"/>
        <s v="2259"/>
        <s v="2260"/>
        <s v="2261"/>
        <s v="2262"/>
        <s v="2263"/>
        <s v="2264"/>
        <s v="2265"/>
        <s v="2266"/>
        <s v="2267"/>
        <s v="2268"/>
        <s v="2269"/>
        <s v="2270"/>
        <s v="2271"/>
        <s v="2273"/>
        <s v="2274"/>
        <s v="2275"/>
        <s v="2276"/>
        <s v="2277"/>
        <s v="2278"/>
        <s v="2279"/>
        <s v="2280"/>
        <s v="2281"/>
        <s v="2282"/>
        <s v="2283"/>
        <s v="2285"/>
        <s v="2286"/>
        <s v="2287"/>
        <s v="2288"/>
        <s v="2289"/>
        <s v="2290"/>
        <s v="2291"/>
        <s v="2292"/>
        <s v="2293"/>
        <s v="2294"/>
        <s v="2295"/>
        <s v="2296"/>
        <s v="2297"/>
        <s v="2298"/>
        <s v="2299"/>
        <s v="2300"/>
        <s v="2301"/>
        <s v="2302"/>
        <s v="2303"/>
        <s v="2305"/>
        <s v="2306"/>
        <s v="2307"/>
        <s v="2308"/>
        <s v="2310"/>
        <s v="2311"/>
        <s v="2312"/>
        <s v="2313"/>
        <s v="2314"/>
        <s v="2315"/>
        <s v="2316"/>
        <s v="2317"/>
        <s v="2318"/>
        <s v="2320"/>
        <s v="2321"/>
        <s v="2323"/>
        <s v="2324"/>
        <s v="2326"/>
        <s v="2327"/>
        <s v="2328"/>
        <s v="2329"/>
        <s v="2330"/>
        <s v="2331"/>
        <s v="2332"/>
        <s v="2335"/>
        <s v="2338"/>
        <s v="2340"/>
        <s v="2341"/>
        <s v="2342"/>
        <s v="2344"/>
        <s v="2345"/>
        <s v="2347"/>
        <s v="2352"/>
        <s v="2353"/>
        <s v="2355"/>
        <s v="2356"/>
        <s v="2358"/>
        <s v="2360"/>
        <s v="2361"/>
        <s v="2362"/>
        <s v="2364"/>
        <s v="2366"/>
        <s v="2368"/>
        <s v="2369"/>
        <s v="2371"/>
        <s v="2374"/>
        <s v="2376"/>
        <s v="2379"/>
        <s v="2383"/>
        <s v="2384"/>
        <s v="2385"/>
        <s v="2390"/>
        <s v="2392"/>
        <s v="2393"/>
        <s v="2395"/>
        <s v="2396"/>
        <s v="2397"/>
        <s v="2399"/>
        <s v="2400"/>
        <s v="2405"/>
        <s v="2408"/>
        <s v="2410"/>
        <s v="2411"/>
        <s v="2412"/>
        <s v="2416"/>
        <s v="2417"/>
        <s v="2422"/>
        <s v="2423"/>
        <s v="2424"/>
        <s v="2425"/>
        <s v="2427"/>
        <s v="2429"/>
        <s v="2430"/>
        <s v="2431"/>
        <s v="2433"/>
        <s v="2434"/>
        <s v="2438"/>
        <s v="2439"/>
        <s v="2441"/>
        <s v="2443"/>
        <s v="2444"/>
        <s v="2446"/>
        <s v="2447"/>
        <s v="2448"/>
        <s v="2451"/>
        <s v="2454"/>
        <s v="2455"/>
        <s v="2456"/>
        <s v="2457"/>
        <s v="2461"/>
        <s v="2462"/>
        <s v="2465"/>
        <s v="2466"/>
        <s v="2469"/>
        <s v="2471"/>
        <s v="2472"/>
        <s v="2473"/>
        <s v="2478"/>
        <s v="2479"/>
        <s v="2480"/>
        <s v="2482"/>
        <s v="2484"/>
        <s v="2487"/>
        <s v="2488"/>
        <s v="2491"/>
        <s v="2492"/>
        <s v="2497"/>
        <s v="2498"/>
        <s v="2499"/>
        <s v="2500"/>
        <s v="2501"/>
        <s v="2503"/>
        <s v="2504"/>
        <s v="2505"/>
        <s v="2506"/>
        <s v="2507"/>
        <s v="2508"/>
        <s v="2509"/>
        <s v="2510"/>
        <s v="2511"/>
        <s v="2512"/>
        <s v="2513"/>
        <s v="2514"/>
        <s v="2515"/>
        <s v="2516"/>
        <s v="2517"/>
        <s v="2518"/>
        <s v="2519"/>
        <s v="2520"/>
        <s v="2522"/>
        <s v="2523"/>
        <s v="2524"/>
        <s v="2525"/>
        <s v="2526"/>
        <s v="2527"/>
        <s v="2528"/>
        <s v="2529"/>
        <s v="2530"/>
        <s v="2531"/>
        <s v="2532"/>
        <s v="2534"/>
        <s v="2535"/>
        <s v="2536"/>
        <s v="2537"/>
        <s v="2538"/>
        <s v="2539"/>
        <s v="2540"/>
        <s v="2544"/>
        <s v="2545"/>
        <s v="2547"/>
        <s v="2548"/>
        <s v="2549"/>
        <s v="2550"/>
        <s v="2551"/>
        <s v="2552"/>
        <s v="2555"/>
        <s v="2556"/>
        <s v="2558"/>
        <s v="2559"/>
        <s v="2563"/>
        <s v="2564"/>
        <s v="2565"/>
        <s v="2566"/>
        <s v="2567"/>
        <s v="2568"/>
        <s v="2569"/>
        <s v="2570"/>
        <s v="2571"/>
        <s v="2572"/>
        <s v="2573"/>
        <s v="2574"/>
        <s v="2575"/>
        <s v="2577"/>
        <s v="2578"/>
        <s v="2579"/>
        <s v="2580"/>
        <s v="2581"/>
        <s v="2582"/>
        <s v="2583"/>
        <s v="2584"/>
        <s v="2586"/>
        <s v="2587"/>
        <s v="2588"/>
        <s v="2589"/>
        <s v="2590"/>
        <s v="2591"/>
        <s v="2592"/>
        <s v="2593"/>
        <s v="2594"/>
        <s v="2595"/>
        <s v="2596"/>
        <s v="2597"/>
        <s v="2599"/>
        <s v="2600"/>
        <s v="2601"/>
        <s v="2603"/>
        <s v="2604"/>
        <s v="2605"/>
        <s v="2606"/>
        <s v="2608"/>
        <s v="2609"/>
        <s v="2610"/>
        <s v="2611"/>
        <s v="2612"/>
        <s v="2615"/>
        <s v="2616"/>
        <s v="2617"/>
        <s v="2618"/>
        <s v="2619"/>
        <s v="2620"/>
        <s v="2621"/>
        <s v="2622"/>
        <s v="2623"/>
        <s v="2625"/>
        <s v="2627"/>
        <s v="2629"/>
        <s v="2630"/>
        <s v="2631"/>
        <s v="2632"/>
        <s v="2633"/>
        <s v="2635"/>
        <s v="2636"/>
        <s v="2638"/>
        <s v="2639"/>
        <s v="2640"/>
        <s v="2641"/>
        <s v="2643"/>
        <s v="2645"/>
        <s v="2647"/>
        <s v="2648"/>
        <s v="2649"/>
        <s v="2650"/>
        <s v="2651"/>
        <s v="2652"/>
        <s v="2655"/>
        <s v="2656"/>
        <s v="2657"/>
        <s v="2658"/>
        <s v="2659"/>
        <s v="2660"/>
        <s v="2661"/>
        <s v="2662"/>
        <s v="2663"/>
        <s v="2664"/>
        <s v="2665"/>
        <s v="2666"/>
        <s v="2667"/>
        <s v="2668"/>
        <s v="2669"/>
        <s v="2670"/>
        <s v="2671"/>
        <s v="2672"/>
        <s v="2674"/>
        <s v="2676"/>
        <s v="2677"/>
        <s v="2678"/>
        <s v="2680"/>
        <s v="2681"/>
        <s v="2682"/>
        <s v="2683"/>
        <s v="2685"/>
        <s v="2687"/>
        <s v="2688"/>
        <s v="2690"/>
        <s v="2691"/>
        <s v="2692"/>
        <s v="2693"/>
        <s v="2695"/>
        <s v="2696"/>
        <s v="2697"/>
        <s v="2700"/>
        <s v="2701"/>
        <s v="2702"/>
        <s v="2703"/>
        <s v="2704"/>
        <s v="2705"/>
        <s v="2706"/>
        <s v="2708"/>
        <s v="2709"/>
        <s v="2710"/>
        <s v="2712"/>
        <s v="2714"/>
        <s v="2715"/>
        <s v="2717"/>
        <s v="2718"/>
        <s v="2719"/>
        <s v="2720"/>
        <s v="2721"/>
        <s v="2722"/>
        <s v="2723"/>
        <s v="2725"/>
        <s v="2726"/>
        <s v="2727"/>
        <s v="2728"/>
        <s v="2731"/>
        <s v="2732"/>
        <s v="2734"/>
        <s v="2735"/>
        <s v="2737"/>
        <s v="2738"/>
        <s v="2739"/>
        <s v="2740"/>
        <s v="2741"/>
        <s v="2742"/>
        <s v="2743"/>
        <s v="2744"/>
        <s v="2745"/>
        <s v="2746"/>
        <s v="2748"/>
        <s v="2749"/>
        <s v="2750"/>
        <s v="2751"/>
        <s v="2752"/>
        <s v="2753"/>
        <s v="2754"/>
        <s v="2755"/>
        <s v="2756"/>
        <s v="2758"/>
        <s v="2759"/>
        <s v="2760"/>
        <s v="2761"/>
        <s v="2762"/>
        <s v="2763"/>
        <s v="2764"/>
        <s v="2766"/>
        <s v="2767"/>
        <s v="2768"/>
        <s v="2769"/>
        <s v="2770"/>
        <s v="2771"/>
        <s v="2772"/>
        <s v="2773"/>
        <s v="2774"/>
        <s v="2775"/>
        <s v="2776"/>
        <s v="2777"/>
        <s v="2779"/>
        <s v="2780"/>
        <s v="2781"/>
        <s v="2782"/>
        <s v="2784"/>
        <s v="2785"/>
        <s v="2786"/>
        <s v="2787"/>
        <s v="2789"/>
        <s v="2790"/>
        <s v="2792"/>
        <s v="2793"/>
        <s v="2794"/>
        <s v="2795"/>
        <s v="2796"/>
        <s v="2797"/>
        <s v="2798"/>
        <s v="2799"/>
        <s v="2800"/>
        <s v="2803"/>
        <s v="2804"/>
        <s v="2805"/>
        <s v="2806"/>
        <s v="2807"/>
        <s v="2808"/>
        <s v="2809"/>
        <s v="2811"/>
        <s v="2813"/>
        <s v="2814"/>
        <s v="2815"/>
        <s v="2816"/>
        <s v="2819"/>
        <s v="2820"/>
        <s v="2821"/>
        <s v="2823"/>
        <s v="2824"/>
        <s v="2826"/>
        <s v="2827"/>
        <s v="2828"/>
        <s v="2831"/>
        <s v="2832"/>
        <s v="2834"/>
        <s v="2835"/>
        <s v="2836"/>
        <s v="2837"/>
        <s v="2838"/>
        <s v="2839"/>
        <s v="2840"/>
        <s v="2841"/>
        <s v="2842"/>
        <s v="2843"/>
        <s v="2844"/>
        <s v="2845"/>
        <s v="2846"/>
        <s v="2847"/>
        <s v="2848"/>
        <s v="2849"/>
        <s v="2851"/>
        <s v="2853"/>
        <s v="2854"/>
        <s v="2855"/>
        <s v="2856"/>
        <s v="2858"/>
        <s v="2859"/>
        <s v="2861"/>
        <s v="2863"/>
        <s v="2864"/>
        <s v="2865"/>
        <s v="2866"/>
        <s v="2867"/>
        <s v="2869"/>
        <s v="2870"/>
        <s v="2871"/>
        <s v="2873"/>
        <s v="2874"/>
        <s v="2875"/>
        <s v="2876"/>
        <s v="2878"/>
        <s v="2879"/>
        <s v="2881"/>
        <s v="2883"/>
        <s v="2885"/>
        <s v="2886"/>
        <s v="2889"/>
        <s v="2891"/>
        <s v="2892"/>
        <s v="2893"/>
        <s v="2894"/>
        <s v="2895"/>
        <s v="2896"/>
        <s v="2898"/>
        <s v="2899"/>
        <s v="2900"/>
        <s v="2901"/>
        <s v="2902"/>
        <s v="2904"/>
        <s v="2907"/>
        <s v="2908"/>
        <s v="2911"/>
        <s v="2912"/>
        <s v="2915"/>
        <s v="2916"/>
        <s v="2918"/>
        <s v="2920"/>
        <s v="2923"/>
        <s v="2927"/>
        <s v="2929"/>
        <s v="2931"/>
        <s v="2932"/>
        <s v="2933"/>
        <s v="2934"/>
        <s v="2935"/>
        <s v="2936"/>
        <s v="2937"/>
        <s v="2938"/>
        <s v="2939"/>
        <s v="2940"/>
        <s v="2941"/>
        <s v="2942"/>
        <s v="2943"/>
        <s v="2944"/>
        <s v="2945"/>
        <s v="2946"/>
        <s v="2947"/>
        <s v="2948"/>
        <s v="2949"/>
        <s v="2950"/>
        <s v="2951"/>
        <s v="2952"/>
        <s v="2955"/>
        <s v="2956"/>
        <s v="2957"/>
        <s v="2959"/>
        <s v="2960"/>
        <s v="2961"/>
        <s v="2962"/>
        <s v="2963"/>
        <s v="2964"/>
        <s v="2965"/>
        <s v="2967"/>
        <s v="2969"/>
        <s v="2970"/>
        <s v="2972"/>
        <s v="2973"/>
        <s v="2974"/>
        <s v="2975"/>
        <s v="2976"/>
        <s v="2981"/>
        <s v="2985"/>
        <s v="2986"/>
        <s v="2988"/>
        <s v="2989"/>
        <s v="2990"/>
        <s v="2992"/>
        <s v="2993"/>
        <s v="2994"/>
        <s v="2995"/>
        <s v="2998"/>
        <s v="3000"/>
        <s v="3001"/>
        <s v="3004"/>
        <s v="3006"/>
        <s v="3007"/>
        <s v="3008"/>
        <s v="3009"/>
        <s v="3010"/>
        <s v="3011"/>
        <s v="3012"/>
        <s v="3013"/>
        <s v="3014"/>
        <s v="3015"/>
        <s v="3016"/>
        <s v="3018"/>
        <s v="3019"/>
        <s v="3020"/>
        <s v="3021"/>
        <s v="3022"/>
        <s v="3023"/>
        <s v="3026"/>
        <s v="3027"/>
        <s v="3028"/>
        <s v="3029"/>
        <s v="3032"/>
        <s v="3035"/>
        <s v="3036"/>
        <s v="3037"/>
        <s v="3038"/>
        <s v="3039"/>
        <s v="3040"/>
        <s v="3041"/>
        <s v="3042"/>
        <s v="3043"/>
        <s v="3044"/>
        <s v="3046"/>
        <s v="3047"/>
        <s v="3048"/>
        <s v="3049"/>
        <s v="3051"/>
        <s v="3052"/>
        <s v="3053"/>
        <s v="3054"/>
        <s v="3056"/>
        <s v="3057"/>
        <s v="3058"/>
        <s v="3061"/>
        <s v="3062"/>
        <s v="3063"/>
        <s v="3064"/>
        <s v="3065"/>
        <s v="3066"/>
        <s v="3067"/>
        <s v="3068"/>
        <s v="3069"/>
        <s v="3070"/>
        <s v="3071"/>
        <s v="3072"/>
        <s v="3073"/>
        <s v="3075"/>
        <s v="3076"/>
        <s v="3077"/>
        <s v="3078"/>
        <s v="3079"/>
        <s v="3080"/>
        <s v="3081"/>
        <s v="3082"/>
        <s v="3083"/>
        <s v="3084"/>
        <s v="3085"/>
        <s v="3086"/>
        <s v="3087"/>
        <s v="3088"/>
        <s v="3089"/>
        <s v="3090"/>
        <s v="3091"/>
        <s v="3093"/>
        <s v="3095"/>
        <s v="3096"/>
        <s v="3097"/>
        <s v="3099"/>
        <s v="3100"/>
        <s v="3101"/>
        <s v="3103"/>
        <s v="3104"/>
        <s v="3105"/>
        <s v="3106"/>
        <s v="3109"/>
        <s v="3110"/>
        <s v="3111"/>
        <s v="3112"/>
        <s v="3113"/>
        <s v="3114"/>
        <s v="3115"/>
        <s v="3116"/>
        <s v="3117"/>
        <s v="3118"/>
        <s v="3119"/>
        <s v="3120"/>
        <s v="3126"/>
        <s v="3128"/>
        <s v="3129"/>
        <s v="3130"/>
        <s v="3131"/>
        <s v="3135"/>
        <s v="3136"/>
        <s v="3137"/>
        <s v="3140"/>
        <s v="3142"/>
        <s v="3146"/>
        <s v="3149"/>
        <s v="3151"/>
        <s v="3153"/>
        <s v="3154"/>
        <s v="3155"/>
        <s v="3156"/>
        <s v="3157"/>
        <s v="3159"/>
        <s v="3160"/>
        <s v="3162"/>
        <s v="3164"/>
        <s v="3165"/>
        <s v="3166"/>
        <s v="3167"/>
        <s v="3168"/>
        <s v="3169"/>
        <s v="3170"/>
        <s v="3171"/>
        <s v="3172"/>
        <s v="3173"/>
        <s v="3174"/>
        <s v="3175"/>
        <s v="3177"/>
        <s v="3178"/>
        <s v="3179"/>
        <s v="3180"/>
        <s v="3181"/>
        <s v="3182"/>
        <s v="3184"/>
        <s v="3185"/>
        <s v="3187"/>
        <s v="3188"/>
        <s v="3189"/>
        <s v="3190"/>
        <s v="3191"/>
        <s v="3192"/>
        <s v="3193"/>
        <s v="3194"/>
        <s v="3195"/>
        <s v="3196"/>
        <s v="3197"/>
        <s v="3198"/>
        <s v="3199"/>
        <s v="3200"/>
        <s v="3201"/>
        <s v="3202"/>
        <s v="3203"/>
        <s v="3204"/>
        <s v="3206"/>
        <s v="3209"/>
        <s v="3210"/>
        <s v="3211"/>
        <s v="3212"/>
        <s v="3216"/>
        <s v="3217"/>
        <s v="3218"/>
        <s v="3219"/>
        <s v="3220"/>
        <s v="3221"/>
        <s v="3223"/>
        <s v="3224"/>
        <s v="3225"/>
        <s v="3228"/>
        <s v="3229"/>
        <s v="3230"/>
        <s v="3233"/>
        <s v="3234"/>
        <s v="3235"/>
        <s v="3236"/>
        <s v="3237"/>
        <s v="3240"/>
        <s v="3241"/>
        <s v="3242"/>
        <s v="3244"/>
        <s v="3245"/>
        <s v="3247"/>
        <s v="3248"/>
        <s v="3249"/>
        <s v="3250"/>
        <s v="3252"/>
        <s v="3254"/>
        <s v="3255"/>
        <s v="3257"/>
        <s v="3261"/>
        <s v="3262"/>
        <s v="3263"/>
        <s v="3266"/>
        <s v="3267"/>
        <s v="3268"/>
        <s v="3269"/>
        <s v="3271"/>
        <s v="3272"/>
        <s v="3273"/>
        <s v="3274"/>
        <s v="3275"/>
        <s v="3276"/>
        <s v="3277"/>
        <s v="3278"/>
        <s v="3279"/>
        <s v="3280"/>
        <s v="3281"/>
        <s v="3282"/>
        <s v="3283"/>
        <s v="3284"/>
        <s v="3285"/>
        <s v="3286"/>
        <s v="3288"/>
        <s v="3289"/>
        <s v="3290"/>
        <s v="3291"/>
        <s v="3292"/>
        <s v="3293"/>
        <s v="3294"/>
        <s v="3295"/>
        <s v="3297"/>
        <s v="3298"/>
        <s v="3299"/>
        <s v="3300"/>
        <s v="3303"/>
        <s v="3304"/>
        <s v="3305"/>
        <s v="3306"/>
        <s v="3307"/>
        <s v="3308"/>
        <s v="3309"/>
        <s v="3310"/>
        <s v="3311"/>
        <s v="3312"/>
        <s v="3313"/>
        <s v="3314"/>
        <s v="3315"/>
        <s v="3316"/>
        <s v="3317"/>
        <s v="3318"/>
        <s v="3319"/>
        <s v="3320"/>
        <s v="3321"/>
        <s v="3322"/>
        <s v="3323"/>
        <s v="3324"/>
        <s v="3326"/>
        <s v="3327"/>
        <s v="3328"/>
        <s v="3329"/>
        <s v="3330"/>
        <s v="3331"/>
        <s v="3333"/>
        <s v="3334"/>
        <s v="3335"/>
        <s v="3336"/>
        <s v="3337"/>
        <s v="3338"/>
        <s v="3339"/>
        <s v="3341"/>
        <s v="3342"/>
        <s v="3343"/>
        <s v="3344"/>
        <s v="3345"/>
        <s v="3346"/>
        <s v="3347"/>
        <s v="3348"/>
        <s v="3349"/>
        <s v="3351"/>
        <s v="3352"/>
        <s v="3353"/>
        <s v="3355"/>
        <s v="3356"/>
        <s v="3357"/>
        <s v="3358"/>
        <s v="3359"/>
        <s v="3360"/>
        <s v="3361"/>
        <s v="3362"/>
        <s v="3363"/>
        <s v="3364"/>
        <s v="3365"/>
        <s v="3366"/>
        <s v="3367"/>
        <s v="3368"/>
        <s v="3370"/>
        <s v="3371"/>
        <s v="3372"/>
        <s v="3373"/>
        <s v="3374"/>
        <s v="3375"/>
        <s v="3376"/>
        <s v="3379"/>
        <s v="3380"/>
        <s v="3382"/>
        <s v="3383"/>
        <s v="3384"/>
        <s v="3385"/>
        <s v="3386"/>
        <s v="3387"/>
        <s v="3388"/>
        <s v="3389"/>
        <s v="3390"/>
        <s v="3391"/>
        <s v="3392"/>
        <s v="3393"/>
        <s v="3394"/>
        <s v="3395"/>
        <s v="3396"/>
        <s v="3397"/>
        <s v="3399"/>
        <s v="3400"/>
        <s v="3402"/>
        <s v="3403"/>
        <s v="3404"/>
        <s v="3405"/>
        <s v="3406"/>
        <s v="3407"/>
        <s v="3408"/>
        <s v="3411"/>
        <s v="3412"/>
        <s v="3413"/>
        <s v="3414"/>
        <s v="3415"/>
        <s v="3416"/>
        <s v="3417"/>
        <s v="3418"/>
        <s v="3419"/>
        <s v="3420"/>
        <s v="3421"/>
        <s v="3422"/>
        <s v="3423"/>
        <s v="3424"/>
        <s v="3425"/>
        <s v="3426"/>
        <s v="3427"/>
        <s v="3428"/>
        <s v="3429"/>
        <s v="3430"/>
        <s v="3432"/>
        <s v="3435"/>
        <s v="3436"/>
        <s v="3437"/>
        <s v="3438"/>
        <s v="3439"/>
        <s v="3440"/>
        <s v="3441"/>
        <s v="3442"/>
        <s v="3443"/>
        <s v="3444"/>
        <s v="3445"/>
        <s v="3446"/>
        <s v="3447"/>
        <s v="3448"/>
        <s v="3449"/>
        <s v="3450"/>
        <s v="3451"/>
        <s v="3452"/>
        <s v="3453"/>
        <s v="3454"/>
        <s v="3455"/>
        <s v="3456"/>
        <s v="3457"/>
        <s v="3458"/>
        <s v="3459"/>
        <s v="3460"/>
        <s v="3461"/>
        <s v="3462"/>
        <s v="3463"/>
        <s v="3464"/>
        <s v="3465"/>
        <s v="3466"/>
        <s v="3467"/>
        <s v="3468"/>
        <s v="3469"/>
        <s v="3470"/>
        <s v="3471"/>
        <s v="3472"/>
        <s v="3474"/>
        <s v="3475"/>
        <s v="3476"/>
        <s v="3477"/>
        <s v="3478"/>
        <s v="3479"/>
        <s v="3480"/>
        <s v="3481"/>
        <s v="3482"/>
        <s v="3483"/>
        <s v="3484"/>
        <s v="3485"/>
        <s v="3486"/>
        <s v="3487"/>
        <s v="3488"/>
        <s v="3489"/>
        <s v="3490"/>
        <s v="3491"/>
        <s v="3492"/>
        <s v="3493"/>
        <s v="3495"/>
        <s v="3496"/>
        <s v="3497"/>
        <s v="3498"/>
        <s v="3500"/>
        <s v="3501"/>
        <s v="3502"/>
        <s v="3503"/>
        <s v="3504"/>
        <s v="3505"/>
        <s v="3506"/>
        <s v="3507"/>
        <s v="3508"/>
        <s v="3509"/>
        <s v="3511"/>
        <s v="3513"/>
        <s v="3514"/>
        <s v="3515"/>
        <s v="3516"/>
        <s v="3517"/>
        <s v="3518"/>
        <s v="3519"/>
        <s v="3520"/>
        <s v="3521"/>
        <s v="3522"/>
        <s v="3523"/>
        <s v="3525"/>
        <s v="3527"/>
        <s v="3528"/>
        <s v="3529"/>
        <s v="3531"/>
        <s v="3532"/>
        <s v="3533"/>
        <s v="3534"/>
        <s v="3535"/>
        <s v="3536"/>
        <s v="3537"/>
        <s v="3538"/>
        <s v="3539"/>
        <s v="3540"/>
        <s v="3541"/>
        <s v="3542"/>
        <s v="3543"/>
        <s v="3544"/>
        <s v="3545"/>
        <s v="3547"/>
        <s v="3548"/>
        <s v="3550"/>
        <s v="3551"/>
        <s v="3552"/>
        <s v="3553"/>
        <s v="3554"/>
        <s v="3555"/>
        <s v="3556"/>
        <s v="3557"/>
        <s v="3558"/>
        <s v="3559"/>
        <s v="3560"/>
        <s v="3561"/>
        <s v="3562"/>
        <s v="3563"/>
        <s v="3565"/>
        <s v="3566"/>
        <s v="3567"/>
        <s v="3568"/>
        <s v="3569"/>
        <s v="3570"/>
        <s v="3571"/>
        <s v="3572"/>
        <s v="3573"/>
        <s v="3574"/>
        <s v="3575"/>
        <s v="3576"/>
        <s v="3577"/>
        <s v="3578"/>
        <s v="3579"/>
        <s v="3580"/>
        <s v="3581"/>
        <s v="3582"/>
        <s v="3583"/>
        <s v="3584"/>
        <s v="3585"/>
        <s v="3586"/>
        <s v="3587"/>
        <s v="3588"/>
        <s v="3589"/>
        <s v="3590"/>
        <s v="3591"/>
        <s v="3592"/>
        <s v="3593"/>
        <s v="3594"/>
        <s v="3595"/>
        <s v="3597"/>
        <s v="3598"/>
        <s v="3599"/>
        <s v="3600"/>
        <s v="3602"/>
        <s v="3603"/>
        <s v="3604"/>
        <s v="3605"/>
        <s v="3606"/>
        <s v="3607"/>
        <s v="3608"/>
        <s v="3609"/>
        <s v="3610"/>
        <s v="3611"/>
        <s v="3612"/>
        <s v="3613"/>
        <s v="3614"/>
        <s v="3615"/>
        <s v="3616"/>
        <s v="3617"/>
        <s v="3618"/>
        <s v="3619"/>
        <s v="3620"/>
        <s v="3621"/>
        <s v="3622"/>
        <s v="3623"/>
        <s v="3625"/>
        <s v="3626"/>
        <s v="3627"/>
        <s v="3628"/>
        <s v="3629"/>
        <s v="3630"/>
        <s v="3631"/>
        <s v="3632"/>
        <s v="3633"/>
        <s v="3634"/>
        <s v="3635"/>
        <s v="3636"/>
        <s v="3638"/>
        <s v="3639"/>
        <s v="3640"/>
        <s v="3641"/>
        <s v="3642"/>
        <s v="3643"/>
        <s v="3644"/>
        <s v="3645"/>
        <s v="3646"/>
        <s v="3647"/>
        <s v="3648"/>
        <s v="3649"/>
        <s v="3650"/>
        <s v="3652"/>
        <s v="3653"/>
        <s v="3654"/>
        <s v="3655"/>
        <s v="3656"/>
        <s v="3657"/>
        <s v="3658"/>
        <s v="3659"/>
        <s v="3660"/>
        <s v="3661"/>
        <s v="3662"/>
        <s v="3663"/>
        <s v="3665"/>
        <s v="3666"/>
        <s v="3667"/>
        <s v="3668"/>
        <s v="3669"/>
        <s v="3670"/>
        <s v="3671"/>
        <s v="3672"/>
        <s v="3673"/>
        <s v="3674"/>
        <s v="3675"/>
        <s v="3676"/>
        <s v="3677"/>
        <s v="3678"/>
        <s v="3679"/>
        <s v="3680"/>
        <s v="3681"/>
        <s v="3682"/>
        <s v="3683"/>
        <s v="3684"/>
        <s v="3686"/>
        <s v="3687"/>
        <s v="3688"/>
        <s v="3689"/>
        <s v="3690"/>
        <s v="3691"/>
        <s v="3692"/>
        <s v="3693"/>
        <s v="3697"/>
        <s v="3698"/>
        <s v="3699"/>
        <s v="3700"/>
        <s v="3701"/>
        <s v="3702"/>
        <s v="3703"/>
        <s v="3704"/>
        <s v="3705"/>
        <s v="3706"/>
        <s v="3707"/>
        <s v="3708"/>
        <s v="3710"/>
        <s v="3711"/>
        <s v="3712"/>
        <s v="3715"/>
        <s v="3716"/>
        <s v="3717"/>
        <s v="3718"/>
        <s v="3719"/>
        <s v="3720"/>
        <s v="3722"/>
        <s v="3723"/>
        <s v="3724"/>
        <s v="3725"/>
        <s v="3726"/>
        <s v="3727"/>
        <s v="3728"/>
        <s v="3729"/>
        <s v="3730"/>
        <s v="3732"/>
        <s v="3733"/>
        <s v="3735"/>
        <s v="3736"/>
        <s v="3737"/>
        <s v="3738"/>
        <s v="3739"/>
        <s v="3740"/>
        <s v="3742"/>
        <s v="3743"/>
        <s v="3744"/>
        <s v="3746"/>
        <s v="3748"/>
        <s v="3749"/>
        <s v="3750"/>
        <s v="3751"/>
        <s v="3752"/>
        <s v="3753"/>
        <s v="3754"/>
        <s v="3755"/>
        <s v="3757"/>
        <s v="3758"/>
        <s v="3759"/>
        <s v="3760"/>
        <s v="3761"/>
        <s v="3762"/>
        <s v="3763"/>
        <s v="3764"/>
        <s v="3765"/>
        <s v="3766"/>
        <s v="3767"/>
        <s v="3768"/>
        <s v="3769"/>
        <s v="3772"/>
        <s v="3773"/>
        <s v="3774"/>
        <s v="3775"/>
        <s v="3776"/>
        <s v="3777"/>
        <s v="3778"/>
        <s v="3779"/>
        <s v="3780"/>
        <s v="3781"/>
        <s v="3783"/>
        <s v="3787"/>
        <s v="3790"/>
        <s v="3791"/>
        <s v="3793"/>
        <s v="3794"/>
        <s v="3795"/>
        <s v="3796"/>
        <s v="3797"/>
        <s v="3798"/>
        <s v="3799"/>
        <s v="3801"/>
        <s v="3802"/>
        <s v="3803"/>
        <s v="3804"/>
        <s v="3805"/>
        <s v="3806"/>
        <s v="3807"/>
        <s v="3808"/>
        <s v="3809"/>
        <s v="3810"/>
        <s v="3811"/>
        <s v="3812"/>
        <s v="3813"/>
        <s v="3814"/>
        <s v="3815"/>
        <s v="3816"/>
        <s v="3817"/>
        <s v="3818"/>
        <s v="3820"/>
        <s v="3821"/>
        <s v="3822"/>
        <s v="3823"/>
        <s v="3824"/>
        <s v="3826"/>
        <s v="3827"/>
        <s v="3828"/>
        <s v="3829"/>
        <s v="3831"/>
        <s v="3832"/>
        <s v="3833"/>
        <s v="3834"/>
        <s v="3835"/>
        <s v="3836"/>
        <s v="3837"/>
        <s v="3838"/>
        <s v="3839"/>
        <s v="3840"/>
        <s v="3841"/>
        <s v="3842"/>
        <s v="3843"/>
        <s v="3844"/>
        <s v="3845"/>
        <s v="3846"/>
        <s v="3847"/>
        <s v="3848"/>
        <s v="3849"/>
        <s v="3850"/>
        <s v="3851"/>
        <s v="3852"/>
        <s v="3853"/>
        <s v="3855"/>
        <s v="3856"/>
        <s v="3857"/>
        <s v="3858"/>
        <s v="3859"/>
        <s v="3861"/>
        <s v="3862"/>
        <s v="3863"/>
        <s v="3864"/>
        <s v="3865"/>
        <s v="3866"/>
        <s v="3867"/>
        <s v="3868"/>
        <s v="3869"/>
        <s v="3870"/>
        <s v="3871"/>
        <s v="3872"/>
        <s v="3873"/>
        <s v="3874"/>
        <s v="3875"/>
        <s v="3876"/>
        <s v="3877"/>
        <s v="3878"/>
        <s v="3879"/>
        <s v="3880"/>
        <s v="3881"/>
        <s v="3882"/>
        <s v="3883"/>
        <s v="3884"/>
        <s v="3885"/>
        <s v="3886"/>
        <s v="3887"/>
        <s v="3888"/>
        <s v="3889"/>
        <s v="3890"/>
        <s v="3892"/>
        <s v="3893"/>
        <s v="3894"/>
        <s v="3895"/>
        <s v="3896"/>
        <s v="3897"/>
        <s v="3898"/>
        <s v="3899"/>
        <s v="3900"/>
        <s v="3901"/>
        <s v="3902"/>
        <s v="3903"/>
        <s v="3904"/>
        <s v="3905"/>
        <s v="3906"/>
        <s v="3907"/>
        <s v="3908"/>
        <s v="3909"/>
        <s v="3910"/>
        <s v="3911"/>
        <s v="3912"/>
        <s v="3913"/>
        <s v="3914"/>
        <s v="3915"/>
        <s v="3916"/>
        <s v="3917"/>
        <s v="3918"/>
        <s v="3919"/>
        <s v="3921"/>
        <s v="3922"/>
        <s v="3923"/>
        <s v="3924"/>
        <s v="3925"/>
        <s v="3926"/>
        <s v="3927"/>
        <s v="3929"/>
        <s v="3931"/>
        <s v="4899"/>
        <s v="4917"/>
        <s v="4918"/>
        <s v="4929"/>
        <s v="4930"/>
        <s v="4939"/>
        <s v="4940"/>
        <s v="4941"/>
        <s v="4942"/>
        <s v="4943"/>
        <s v="4947"/>
        <s v="4948"/>
        <s v="4955"/>
        <s v="4957"/>
        <s v="4958"/>
        <s v="4964"/>
        <s v="4965"/>
        <s v="4967"/>
        <s v="4971"/>
        <s v="4972"/>
        <s v="4973"/>
        <s v="4974"/>
        <s v="4978"/>
        <s v="4979"/>
        <s v="4980"/>
        <s v="4981"/>
        <s v="4986"/>
        <s v="4987"/>
        <s v="4989"/>
        <s v="4995"/>
        <s v="4996"/>
        <s v="4997"/>
        <s v="5004"/>
        <s v="5005"/>
        <s v="5006"/>
        <s v="5011"/>
        <s v="5012"/>
        <s v="5013"/>
        <s v="5017"/>
        <s v="5018"/>
        <s v="5021"/>
        <s v="5023"/>
        <s v="5025"/>
        <s v="5026"/>
        <s v="5028"/>
        <s v="5029"/>
        <s v="5030"/>
        <s v="5032"/>
        <s v="5033"/>
        <s v="5036"/>
        <s v="5037"/>
        <s v="5039"/>
        <s v="5040"/>
        <s v="5041"/>
        <s v="5044"/>
        <s v="5045"/>
        <s v="5047"/>
        <s v="5048"/>
        <s v="5053"/>
        <s v="5065"/>
        <s v="5305"/>
        <s v="5306"/>
        <s v="5307"/>
        <s v="5308"/>
        <s v="5309"/>
        <s v="5310"/>
        <s v="5311"/>
        <s v="5312"/>
        <s v="5313"/>
        <s v="5314"/>
        <s v="5315"/>
        <s v="5319"/>
        <s v="5320"/>
        <s v="5322"/>
        <s v="5323"/>
        <s v="5324"/>
        <s v="5325"/>
        <s v="5327"/>
        <s v="5328"/>
        <s v="5329"/>
        <s v="5330"/>
        <s v="5331"/>
        <s v="5332"/>
        <s v="5333"/>
        <s v="5334"/>
        <s v="5343"/>
        <s v="5345"/>
        <s v="5346"/>
        <s v="5348"/>
        <s v="5349"/>
        <s v="5355"/>
        <s v="5358"/>
        <s v="5449"/>
        <s v="5450"/>
        <s v="5455"/>
        <s v="5501"/>
        <s v="5512"/>
        <s v="5516"/>
        <s v="5523"/>
        <s v="5525"/>
        <s v="5526"/>
        <s v="5528"/>
        <s v="5529"/>
        <s v="5534"/>
        <s v="5542"/>
        <s v="5543"/>
        <s v="5547"/>
        <s v="5548"/>
        <s v="5550"/>
        <s v="5552"/>
        <s v="5553"/>
        <s v="5554"/>
        <s v="5555"/>
        <s v="5560"/>
        <s v="5561"/>
        <s v="5562"/>
        <s v="5563"/>
        <s v="5564"/>
        <s v="5566"/>
        <s v="5570"/>
        <s v="5573"/>
        <s v="5574"/>
        <s v="5593"/>
        <s v="5641"/>
        <s v="5642"/>
        <s v="5643"/>
        <s v="5644"/>
        <s v="5646"/>
        <s v="5647"/>
        <s v="5648"/>
        <s v="5649"/>
        <s v="5652"/>
        <s v="5653"/>
        <s v="5654"/>
        <s v="5690"/>
        <s v="5691"/>
        <s v="5692"/>
        <s v="5693"/>
        <s v="5694"/>
        <s v="5695"/>
        <s v="5696"/>
        <s v="5697"/>
        <s v="5699"/>
        <s v="5700"/>
        <s v="5701"/>
        <s v="5703"/>
        <s v="5704"/>
        <s v="5705"/>
        <s v="5712"/>
        <s v="5720"/>
        <s v="5721"/>
        <s v="5722"/>
        <s v="5723"/>
        <s v="5726"/>
        <s v="5727"/>
        <s v="5736"/>
        <s v="5745"/>
        <s v="5799"/>
        <s v="5801"/>
        <s v="5802"/>
        <s v="5803"/>
        <s v="5804"/>
        <s v="5805"/>
        <s v="5808"/>
        <s v="5811"/>
        <s v="5812"/>
        <s v="5813"/>
        <s v="5824"/>
        <s v="5830"/>
        <s v="5831"/>
        <s v="5832"/>
        <s v="5861"/>
        <s v="5862"/>
        <s v="5864"/>
        <s v="5865"/>
        <s v="5866"/>
        <s v="5867"/>
        <s v="5868"/>
        <s v="5877"/>
        <s v="5878"/>
        <s v="5879"/>
        <s v="5883"/>
        <s v="5885"/>
        <s v="5887"/>
        <s v="5890"/>
        <s v="5958"/>
        <s v="5982"/>
        <s v="5987"/>
        <s v="5989"/>
        <s v="6002"/>
        <s v="6010"/>
        <s v="6014"/>
        <s v="6018"/>
        <s v="6023"/>
        <s v="6024"/>
        <s v="6025"/>
        <s v="6026"/>
        <s v="6095"/>
        <s v="6098"/>
        <s v="6099"/>
        <s v="6100"/>
        <s v="6111"/>
        <s v="6114"/>
        <s v="6132"/>
        <s v="6139"/>
        <s v="6140"/>
        <s v="6141"/>
        <s v="6143"/>
        <s v="6144"/>
        <s v="6145"/>
        <s v="6151"/>
        <s v="6152"/>
        <s v="6154"/>
        <s v="6218"/>
        <s v="6223"/>
        <s v="6272"/>
        <s v="6279"/>
        <s v="6296"/>
        <s v="6297"/>
        <s v="6298"/>
        <s v="6331"/>
        <s v="6356"/>
        <s v="6357"/>
        <s v="6360"/>
        <s v="6368"/>
        <s v="6374"/>
        <s v="6387"/>
        <s v="6388"/>
        <s v="6389"/>
        <s v="6390"/>
        <s v="6391"/>
        <s v="6392"/>
        <s v="6393"/>
        <s v="6394"/>
        <s v="6395"/>
        <s v="6397"/>
        <s v="6400"/>
        <s v="6401"/>
        <s v="6402"/>
        <s v="6403"/>
        <s v="6404"/>
        <s v="6405"/>
        <s v="6493"/>
        <s v="6543"/>
        <s v="6554"/>
        <s v="6555"/>
        <s v="6556"/>
        <s v="6557"/>
        <s v="6558"/>
        <s v="6559"/>
        <s v="6560"/>
        <s v="6561"/>
        <s v="6563"/>
        <s v="6566"/>
        <s v="6648"/>
        <s v="6651"/>
        <s v="6664"/>
        <s v="6665"/>
        <s v="6688"/>
        <s v="6703"/>
        <s v="6743"/>
        <s v="6848"/>
        <s v="6871"/>
        <s v="6877"/>
        <s v="6997"/>
        <s v="6998"/>
        <s v="7043"/>
      </sharedItems>
    </cacheField>
    <cacheField name="NOMBRE" numFmtId="0">
      <sharedItems/>
    </cacheField>
    <cacheField name="REGION" numFmtId="0">
      <sharedItems/>
    </cacheField>
    <cacheField name="CIRCUITO" numFmtId="0">
      <sharedItems/>
    </cacheField>
    <cacheField name="NIVEL" numFmtId="0">
      <sharedItems/>
    </cacheField>
    <cacheField name="NIVEL-2" numFmtId="0">
      <sharedItems/>
    </cacheField>
    <cacheField name="DEPENDENCIA" numFmtId="0">
      <sharedItems/>
    </cacheField>
    <cacheField name="PRCADI" numFmtId="0">
      <sharedItems containsString="0" containsBlank="1" containsNumber="1" containsInteger="1" minValue="10101" maxValue="70605"/>
    </cacheField>
    <cacheField name="PR" numFmtId="0">
      <sharedItems/>
    </cacheField>
    <cacheField name="CAN" numFmtId="0">
      <sharedItems/>
    </cacheField>
    <cacheField name="DIS" numFmtId="0">
      <sharedItems/>
    </cacheField>
    <cacheField name="UBICACION" numFmtId="0">
      <sharedItems/>
    </cacheField>
    <cacheField name="PROVINCIA" numFmtId="0">
      <sharedItems/>
    </cacheField>
    <cacheField name="CANTON" numFmtId="0">
      <sharedItems/>
    </cacheField>
    <cacheField name="DISTRITO" numFmtId="0">
      <sharedItems/>
    </cacheField>
    <cacheField name="POBLADO" numFmtId="0">
      <sharedItems containsBlank="1"/>
    </cacheField>
    <cacheField name="EXACTA" numFmtId="0">
      <sharedItems containsBlank="1"/>
    </cacheField>
    <cacheField name="EMAIL" numFmtId="0">
      <sharedItems containsBlank="1"/>
    </cacheField>
    <cacheField name="TELEFONO1" numFmtId="0">
      <sharedItems containsBlank="1" containsMixedTypes="1" containsNumber="1" containsInteger="1" minValue="25411101" maxValue="87106996"/>
    </cacheField>
    <cacheField name="TELEFONO2" numFmtId="0">
      <sharedItems containsBlank="1" containsMixedTypes="1" containsNumber="1" containsInteger="1" minValue="25411101" maxValue="88191626"/>
    </cacheField>
    <cacheField name="DIRECTOR" numFmtId="0">
      <sharedItems containsBlank="1"/>
    </cacheField>
    <cacheField name="TELEFONO3" numFmtId="0">
      <sharedItems containsBlank="1" containsMixedTypes="1" containsNumber="1" containsInteger="1" minValue="25411101" maxValue="87106996"/>
    </cacheField>
    <cacheField name="SUPERVISOR" numFmtId="0">
      <sharedItems containsBlank="1"/>
    </cacheField>
    <cacheField name="TELEFONO4" numFmtId="0">
      <sharedItems containsBlank="1" containsMixedTypes="1" containsNumber="1" containsInteger="1" minValue="25412000" maxValue="88882851"/>
    </cacheField>
    <cacheField name="ACRED_RED" numFmtId="0">
      <sharedItems containsBlank="1"/>
    </cacheField>
    <cacheField name="CUIDO_ASIG" numFmtId="0">
      <sharedItems containsBlank="1"/>
    </cacheField>
    <cacheField name="NIPERTE_RED" numFmtId="0">
      <sharedItems containsBlank="1"/>
    </cacheField>
    <cacheField name="codigo_CUIDO" numFmtId="0">
      <sharedItems containsBlank="1"/>
    </cacheField>
    <cacheField name="CUIDO" numFmtId="0">
      <sharedItems containsBlank="1"/>
    </cacheField>
    <cacheField name="PROPIO" numFmtId="0">
      <sharedItems/>
    </cacheField>
    <cacheField name="PERTENE" numFmtId="0">
      <sharedItems/>
    </cacheField>
    <cacheField name="NIPERTE" numFmtId="0">
      <sharedItems containsBlank="1"/>
    </cacheField>
    <cacheField name="NOMBRE_PERTE" numFmtId="0">
      <sharedItems containsBlank="1"/>
    </cacheField>
    <cacheField name="TOTAL" numFmtId="0">
      <sharedItems containsString="0" containsBlank="1" containsNumber="1" containsInteger="1" minValue="0" maxValue="5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78">
  <r>
    <s v="1.04028"/>
    <s v="205252-00"/>
    <s v="04028"/>
    <x v="0"/>
    <s v="ABC MONTESSORI KINDER DAYCARE"/>
    <s v="GUAPILES"/>
    <s v="01"/>
    <s v="1"/>
    <s v="2_PREESCOLAR"/>
    <s v="PRIVADA"/>
    <n v="70201"/>
    <s v="7"/>
    <s v="02"/>
    <s v="01"/>
    <s v="LIMON / POCOCI / GUAPILES"/>
    <s v="LIMON"/>
    <s v="POCOCI"/>
    <s v="GUAPILES"/>
    <s v="GUAPILES"/>
    <s v="200 M ESTE COLEGIO EXPERIMENTAL DE POCOCI"/>
    <s v="abc.montessori.kinder.daycare@gmail.com"/>
    <n v="27101765"/>
    <n v="88191626"/>
    <s v="YULIANA SOTO MORA"/>
    <s v="86715208"/>
    <s v="LAURA ASTORGA AGUILAR"/>
    <s v="27111497"/>
    <m/>
    <s v="NO"/>
    <m/>
    <m/>
    <m/>
    <s v="2"/>
    <s v="00000"/>
    <s v="0"/>
    <m/>
    <n v="127"/>
  </r>
  <r>
    <s v="1.00632"/>
    <s v="200428-00"/>
    <s v="00632"/>
    <x v="0"/>
    <s v="ACADEMIA TEOCALI"/>
    <s v="LIBERIA"/>
    <s v="04"/>
    <s v="1"/>
    <s v="1_PREESCOLAR"/>
    <s v="PRIVADA"/>
    <n v="50101"/>
    <s v="5"/>
    <s v="01"/>
    <s v="01"/>
    <s v="GUANACASTE / LIBERIA / LIBERIA"/>
    <s v="GUANACASTE"/>
    <s v="LIBERIA"/>
    <s v="LIBERIA"/>
    <s v="EL CAMBALACHE"/>
    <s v="2,5 KM NORTE SEMAFOROS DE ENTRADA PRINCIPAL LIBERIA"/>
    <s v="academiateocali@teocali.org"/>
    <s v="26660273"/>
    <s v="26668780"/>
    <s v="ESTEBAN PORRAS MURILLO"/>
    <s v="26660273"/>
    <s v="ROXANA MUÑOZ RIVERA"/>
    <s v="24591100 Ext.42761"/>
    <m/>
    <s v="NO"/>
    <m/>
    <m/>
    <m/>
    <s v="1"/>
    <s v="01812"/>
    <s v="3"/>
    <s v="ACADEMIA TEOCALI"/>
    <n v="33"/>
  </r>
  <r>
    <s v="1.01749"/>
    <s v="200226-00"/>
    <s v="01749"/>
    <x v="0"/>
    <s v="ACADEMICA DE LA TECNOLOGIA MODERNA"/>
    <s v="ALAJUELA"/>
    <s v="05"/>
    <s v="1"/>
    <s v="1_PREESCOLAR"/>
    <s v="PRIVADA"/>
    <n v="20102"/>
    <s v="2"/>
    <s v="01"/>
    <s v="02"/>
    <s v="ALAJUELA / ALAJUELA / SAN JOSE"/>
    <s v="ALAJUELA"/>
    <s v="ALAJUELA"/>
    <s v="SAN JOSE"/>
    <s v="SAN JOSE"/>
    <s v="200 M OESTE Y 75 M NORTE DEL CEMENTERIO"/>
    <s v="info@atm.ed.cr"/>
    <s v="24333210"/>
    <s v="24333225"/>
    <s v="GUILLERMO CHANTO ARAYA"/>
    <s v="24333210"/>
    <s v="DANIEL VARGAS RODRIGUEZ"/>
    <s v="24434942"/>
    <m/>
    <s v="NO"/>
    <m/>
    <m/>
    <m/>
    <s v="1"/>
    <s v="03775"/>
    <s v="3"/>
    <s v="ACADEMICA DE LA TECNOLOGIA MODERNA"/>
    <n v="1"/>
  </r>
  <r>
    <s v="1.00447"/>
    <s v="200310-00"/>
    <s v="00447"/>
    <x v="0"/>
    <s v="ADVENTISTA DE CARTAGO"/>
    <s v="CARTAGO"/>
    <s v="01"/>
    <s v="1"/>
    <s v="1_PREESCOLAR"/>
    <s v="PRIVADA"/>
    <n v="30103"/>
    <s v="3"/>
    <s v="01"/>
    <s v="03"/>
    <s v="CARTAGO / CARTAGO / CARMEN"/>
    <s v="CARTAGO"/>
    <s v="CARTAGO"/>
    <s v="CARMEN"/>
    <s v="SAN BLAS"/>
    <s v="DE LAS RUINAS 500 NORTE Y 175 OESTE"/>
    <s v="info@ceac.ed.cr"/>
    <s v="25532617"/>
    <s v="83069777"/>
    <s v="ABIGAIL EUNICE ROJAS DEZAMO"/>
    <s v="64749205"/>
    <s v="ALONSO MORA VALVERDE"/>
    <s v="25520752"/>
    <m/>
    <s v="NO"/>
    <m/>
    <m/>
    <m/>
    <s v="1"/>
    <s v="01379"/>
    <s v="3"/>
    <s v="ADVENTISTA DE CARTAGO"/>
    <n v="13"/>
  </r>
  <r>
    <s v="1.00101"/>
    <s v="200042-00"/>
    <s v="00101"/>
    <x v="0"/>
    <s v="ADVENTISTA DE COSTA RICA"/>
    <s v="SAN JOSE CENTRAL"/>
    <s v="05"/>
    <s v="1"/>
    <s v="1_PREESCOLAR"/>
    <s v="PRIVADA"/>
    <n v="10110"/>
    <s v="1"/>
    <s v="01"/>
    <s v="10"/>
    <s v="SAN JOSE / SAN JOSE / HATILLO"/>
    <s v="SAN JOSE"/>
    <s v="SAN JOSE"/>
    <s v="HATILLO"/>
    <s v="HATILLO 1"/>
    <s v="150 NOROESTE DE LA VETERINARIA VEHASA"/>
    <s v="academico@colegioadventista.ed.cr"/>
    <s v="22543555"/>
    <m/>
    <s v="XENIA GAMBOA MORA"/>
    <s v="85788608"/>
    <s v="LAYMAN RODRIGUEZ UMAÑA"/>
    <s v="22544090"/>
    <m/>
    <s v="NO"/>
    <m/>
    <m/>
    <m/>
    <s v="1"/>
    <s v="03237"/>
    <s v="3"/>
    <s v="ADVENTISTA DE COSTA RICA"/>
    <n v="64"/>
  </r>
  <r>
    <s v="1.00730"/>
    <s v="200495-00"/>
    <s v="00730"/>
    <x v="0"/>
    <s v="ADVENTISTA DE LIMON"/>
    <s v="LIMON"/>
    <s v="01"/>
    <s v="1"/>
    <s v="1_PREESCOLAR"/>
    <s v="PRIVADA"/>
    <n v="70101"/>
    <s v="7"/>
    <s v="01"/>
    <s v="01"/>
    <s v="LIMON / LIMON / LIMON"/>
    <s v="LIMON"/>
    <s v="LIMON"/>
    <s v="LIMON"/>
    <s v="MOIN"/>
    <s v="400 M OESTE DEL SERVICENTRO MOIN"/>
    <s v="cealimonn@gmail.com"/>
    <s v="27983804"/>
    <s v="27583786"/>
    <s v="NOEMY LOPEZ MENDOZA"/>
    <s v="27583786"/>
    <s v="LEISEL ARCE CAMPOS"/>
    <s v="22017169"/>
    <m/>
    <s v="NO"/>
    <m/>
    <m/>
    <m/>
    <s v="1"/>
    <s v="02874"/>
    <s v="3"/>
    <s v="ADVENTISTA DE LIMON"/>
    <n v="11"/>
  </r>
  <r>
    <s v="1.02924"/>
    <s v="200470-00"/>
    <s v="02924"/>
    <x v="0"/>
    <s v="ADVENTISTA DE MONTEVERDE"/>
    <s v="PUNTARENAS"/>
    <s v="06"/>
    <s v="1"/>
    <s v="1_PREESCOLAR"/>
    <s v="PRIVADA"/>
    <n v="61201"/>
    <s v="6"/>
    <s v="12"/>
    <s v="01"/>
    <s v="PUNTARENAS / MONTEVERDE / MONTEVERDE"/>
    <s v="PUNTARENAS"/>
    <s v="MONTEVERDE"/>
    <s v="MONTEVERDE"/>
    <s v="MONTEVERDE"/>
    <s v="25 NORESTE DE RESTAURANTE DE KARI"/>
    <s v="inst.adventistademonteverde@gmail.com"/>
    <s v="26455467"/>
    <s v="62857770"/>
    <s v="ELISA ANNAVI AGUILAR GARCIA"/>
    <s v="26455467"/>
    <s v="RITA UGALDE RIVERA"/>
    <s v="26455244"/>
    <m/>
    <s v="NO"/>
    <m/>
    <m/>
    <m/>
    <s v="1"/>
    <s v="04121"/>
    <s v="3"/>
    <s v="ADVENTISTA DE MONTEVERDE"/>
    <n v="15"/>
  </r>
  <r>
    <s v="1.02233"/>
    <s v="200451-00"/>
    <s v="02233"/>
    <x v="0"/>
    <s v="ADVENTISTA EMANUEL"/>
    <s v="LIBERIA"/>
    <s v="03"/>
    <s v="1"/>
    <s v="1_PREESCOLAR"/>
    <s v="PRIVADA"/>
    <n v="50403"/>
    <s v="5"/>
    <s v="04"/>
    <s v="03"/>
    <s v="GUANACASTE / BAGACES / MOGOTE"/>
    <s v="GUANACASTE"/>
    <s v="BAGACES"/>
    <s v="MOGOTE"/>
    <s v="GUAYABO"/>
    <s v="150 M SUR DEL PUESTO DE LA GUARDIA, GUAYABO"/>
    <s v="ia_guayabo@hotmail.com"/>
    <s v="47011867"/>
    <s v="61635995"/>
    <s v="MARIELA ARAYA MENDOZA"/>
    <s v="88874181"/>
    <s v="OSCAR LUIS VILLALOBOS VARGAS"/>
    <s v="26711140"/>
    <m/>
    <s v="NO"/>
    <m/>
    <m/>
    <m/>
    <s v="1"/>
    <s v="03893"/>
    <s v="3"/>
    <s v="ADVENTISTA EMANUEL"/>
    <n v="20"/>
  </r>
  <r>
    <s v="1.00726"/>
    <s v="200489-00"/>
    <s v="00726"/>
    <x v="0"/>
    <s v="ADVENTISTA PASO CANOAS"/>
    <s v="COTO"/>
    <s v="10"/>
    <s v="1"/>
    <s v="1_PREESCOLAR"/>
    <s v="PRIVADA"/>
    <n v="61003"/>
    <s v="6"/>
    <s v="10"/>
    <s v="03"/>
    <s v="PUNTARENAS / CORREDORES / CANOAS"/>
    <s v="PUNTARENAS"/>
    <s v="CORREDORES"/>
    <s v="CANOAS"/>
    <s v="BETHEL"/>
    <s v="CONTIGUO A LAS CANCHAS SINTETICAS"/>
    <s v="ceapc80@gmail.com"/>
    <s v="27328286"/>
    <m/>
    <s v="MARIO OSWALDO CATACHO MENA"/>
    <s v="27322886"/>
    <s v="DEIVIN JOSE RODRIGUEZ RAMIREZ"/>
    <s v="27322287"/>
    <m/>
    <s v="NO"/>
    <m/>
    <m/>
    <m/>
    <s v="1"/>
    <s v="02814"/>
    <s v="3"/>
    <s v="ADVENTISTA PASO CANOAS"/>
    <n v="24"/>
  </r>
  <r>
    <s v="1.01757"/>
    <s v="200502-00"/>
    <s v="01757"/>
    <x v="0"/>
    <s v="ADVENTISTA PENIEL"/>
    <s v="GUAPILES"/>
    <s v="01"/>
    <s v="1"/>
    <s v="1_PREESCOLAR"/>
    <s v="PRIVADA"/>
    <n v="70201"/>
    <s v="7"/>
    <s v="02"/>
    <s v="01"/>
    <s v="LIMON / POCOCI / GUAPILES"/>
    <s v="LIMON"/>
    <s v="POCOCI"/>
    <s v="GUAPILES"/>
    <s v="COOPEVIGUA #1"/>
    <s v="FRENTE A COMPLEJO RECREATIVO JAVIER VARGAS"/>
    <s v="infoceapguapiles@gmail.com"/>
    <s v="40313344"/>
    <m/>
    <s v="MARIA MILAGROS RODRIGUEZ FUENTES"/>
    <s v="40313344"/>
    <s v="LAURA ASTORGA AGUILAR"/>
    <s v="27101497"/>
    <m/>
    <s v="NO"/>
    <m/>
    <m/>
    <m/>
    <s v="1"/>
    <s v="03819"/>
    <s v="3"/>
    <s v="ADVENTISTA PENIEL"/>
    <n v="6"/>
  </r>
  <r>
    <s v="1.03942"/>
    <s v="205233-00"/>
    <s v="03942"/>
    <x v="0"/>
    <s v="ALTAMORAVIA"/>
    <s v="SAN JOSE NORTE"/>
    <s v="05"/>
    <s v="1"/>
    <s v="2_PREESCOLAR"/>
    <s v="PRIVADA"/>
    <n v="11401"/>
    <s v="1"/>
    <s v="14"/>
    <s v="01"/>
    <s v="SAN JOSE / MORAVIA / SAN VICENTE"/>
    <s v="SAN JOSE"/>
    <s v="MORAVIA"/>
    <s v="SAN VICENTE"/>
    <s v="SAN VICENTE"/>
    <s v="RESIDENCIAL ALTAMORAVIA PROPIEDAD K1"/>
    <s v="mgabriela.jimenez@hotmail.com"/>
    <s v="22457850"/>
    <s v="88575968"/>
    <s v="MARIA GABRIELA JIMENEZ MOYA"/>
    <s v="88575968"/>
    <s v="WILFREDO CASTRO CAMPOS"/>
    <s v="22352880"/>
    <m/>
    <s v="NO"/>
    <m/>
    <m/>
    <m/>
    <s v="2"/>
    <s v="00000"/>
    <s v="0"/>
    <m/>
    <n v="66"/>
  </r>
  <r>
    <s v="1.00225"/>
    <s v="200141-00"/>
    <s v="00225"/>
    <x v="0"/>
    <s v="AMADITA ROJAS DE MALAVASSI"/>
    <s v="SAN JOSE NORTE"/>
    <s v="06"/>
    <s v="1"/>
    <s v="1_PREESCOLAR"/>
    <s v="PRIVADA"/>
    <n v="11101"/>
    <s v="1"/>
    <s v="11"/>
    <s v="01"/>
    <s v="SAN JOSE / VASQUEZ DE CORONADO / SAN ISIDRO"/>
    <s v="SAN JOSE"/>
    <s v="VASQUEZ DE CORONADO"/>
    <s v="SAN ISIDRO"/>
    <s v="CORONADO"/>
    <s v="COSTADO OESTE DEL CEMENTERIO LOCAL"/>
    <s v="info@amadita.ed.cr"/>
    <s v="22293462"/>
    <s v="22299249"/>
    <s v="TATIANA ALVAREZ BORBON"/>
    <s v="22293462"/>
    <s v="ILEANA ARCE CAMPOS"/>
    <s v="22942049"/>
    <m/>
    <s v="NO"/>
    <m/>
    <m/>
    <m/>
    <s v="1"/>
    <s v="00212"/>
    <s v="3"/>
    <s v="AMADITA ROJAS DE MALAVASSI"/>
    <n v="121"/>
  </r>
  <r>
    <s v="1.04065"/>
    <s v="205265-00"/>
    <s v="04065"/>
    <x v="0"/>
    <s v="AMANI PRESCHOOL"/>
    <s v="HEREDIA"/>
    <s v="06"/>
    <s v="1"/>
    <s v="2_PREESCOLAR"/>
    <s v="PRIVADA"/>
    <n v="40901"/>
    <s v="4"/>
    <s v="09"/>
    <s v="01"/>
    <s v="HEREDIA / SAN PABLO / SAN PABLO"/>
    <s v="HEREDIA"/>
    <s v="SAN PABLO"/>
    <s v="SAN PABLO"/>
    <s v="SAN PABLO"/>
    <s v="500 SO DEL MAS X MENOS"/>
    <s v="info@amanicr.com"/>
    <s v="22601807"/>
    <m/>
    <s v="JULIA QUIROS ARGUEDAS"/>
    <s v="22601807"/>
    <s v="MARCO ANTONIO MARCOS ARCE"/>
    <s v="22618569"/>
    <m/>
    <s v="NO"/>
    <m/>
    <m/>
    <m/>
    <s v="2"/>
    <s v="00000"/>
    <s v="0"/>
    <m/>
    <n v="48"/>
  </r>
  <r>
    <s v="1.00557"/>
    <s v="200413-00"/>
    <s v="00557"/>
    <x v="0"/>
    <s v="AMERICAN INTERNACIONAL SCHOOL"/>
    <s v="HEREDIA"/>
    <s v="07"/>
    <s v="1"/>
    <s v="1_PREESCOLAR"/>
    <s v="PRIVADA"/>
    <n v="40703"/>
    <s v="4"/>
    <s v="07"/>
    <s v="03"/>
    <s v="HEREDIA / BELEN / LA ASUNCION"/>
    <s v="HEREDIA"/>
    <s v="BELEN"/>
    <s v="LA ASUNCION"/>
    <s v="BOSQUES DE DOÑA ROSA"/>
    <s v="BOSQUES DE DOÑA ROSA, LA ASUNCION DE BELEN"/>
    <s v="aismepinfo@ais.ed.cr"/>
    <s v="22932567"/>
    <s v="22390625"/>
    <s v="MARCO GUEVARA SOLANO"/>
    <s v="22932567"/>
    <s v="ALEJANDRO ROJAS SABORIO"/>
    <s v="22654304"/>
    <m/>
    <s v="NO"/>
    <m/>
    <m/>
    <m/>
    <s v="1"/>
    <s v="03303"/>
    <s v="3"/>
    <s v="AMERICAN INTERNACIONAL SCHOOL"/>
    <n v="24"/>
  </r>
  <r>
    <s v="1.02431"/>
    <s v="200468-00"/>
    <s v="02431"/>
    <x v="0"/>
    <s v="AMERICANA SAN PATRICIO"/>
    <s v="PUNTARENAS"/>
    <s v="01"/>
    <s v="1"/>
    <s v="1_PREESCOLAR"/>
    <s v="PRIVADA"/>
    <n v="60108"/>
    <s v="6"/>
    <s v="01"/>
    <s v="08"/>
    <s v="PUNTARENAS / PUNTARENAS / BARRANCA"/>
    <s v="PUNTARENAS"/>
    <s v="PUNTARENAS"/>
    <s v="BARRANCA"/>
    <s v="SAN MIGUELITO"/>
    <s v="400 NORTE DE LA ENTRADA DE SAN MIGUELITO"/>
    <s v="direccion@saintpatrickcr.com"/>
    <s v="26633839"/>
    <s v="26632505"/>
    <s v="MARITZA BUZANO ROMERO"/>
    <s v="26633839"/>
    <s v="RODJAN MIGUEL CARRILLO FONSECA"/>
    <s v="26639730"/>
    <m/>
    <s v="NO"/>
    <m/>
    <m/>
    <m/>
    <s v="1"/>
    <s v="03976"/>
    <s v="3"/>
    <s v="AMERICANA SAN PATRICIO"/>
    <n v="27"/>
  </r>
  <r>
    <s v="1.02773"/>
    <s v="200471-00"/>
    <s v="02773"/>
    <x v="0"/>
    <s v="AMIGOS DE MONTEVERDE"/>
    <s v="PUNTARENAS"/>
    <s v="06"/>
    <s v="1"/>
    <s v="1_PREESCOLAR"/>
    <s v="PRIVADA"/>
    <n v="61201"/>
    <s v="6"/>
    <s v="12"/>
    <s v="01"/>
    <s v="PUNTARENAS / MONTEVERDE / MONTEVERDE"/>
    <s v="PUNTARENAS"/>
    <s v="MONTEVERDE"/>
    <s v="MONTEVERDE"/>
    <s v="MONTE VERDE"/>
    <s v="300 M SUR DE LA FABRICA DE QUESOS"/>
    <s v="sgabrielson@mfschool.org"/>
    <s v="26455530"/>
    <s v="26455302"/>
    <s v="LIZA MAUREEN EWEN"/>
    <s v="89272929"/>
    <s v="RITA UGALDE RIVERA"/>
    <s v="26455244"/>
    <m/>
    <s v="NO"/>
    <m/>
    <m/>
    <m/>
    <s v="1"/>
    <s v="04066"/>
    <s v="3"/>
    <s v="AMIGOS DE MONTEVERDE"/>
    <n v="12"/>
  </r>
  <r>
    <s v="1.04120"/>
    <s v="205332-00"/>
    <s v="04120"/>
    <x v="0"/>
    <s v="ANGELITOS CENTRO EDUCATIVO"/>
    <s v="OCCIDENTE"/>
    <s v="08"/>
    <s v="1"/>
    <s v="2_PREESCOLAR"/>
    <s v="PRIVADA"/>
    <n v="20601"/>
    <s v="2"/>
    <s v="06"/>
    <s v="01"/>
    <s v="ALAJUELA / NARANJO / NARANJO"/>
    <s v="ALAJUELA"/>
    <s v="NARANJO"/>
    <s v="NARANJO"/>
    <s v="EL MURO"/>
    <s v="200 NORTE DE MAXI PALI"/>
    <s v="xiniavm@hotmail.es"/>
    <s v="86349797"/>
    <m/>
    <s v="XINIA VARGAS MENDEZ"/>
    <s v="86349797"/>
    <s v="MARJORIE RODRIGUEZ CARRANZA"/>
    <s v="24510036"/>
    <m/>
    <s v="NO"/>
    <m/>
    <m/>
    <m/>
    <s v="2"/>
    <s v="00000"/>
    <s v="0"/>
    <m/>
    <n v="2"/>
  </r>
  <r>
    <s v="1.00246"/>
    <s v="200332-00"/>
    <s v="00246"/>
    <x v="0"/>
    <s v="ANGLOAMERICANA"/>
    <s v="SAN JOSE NORTE"/>
    <s v="03"/>
    <s v="1"/>
    <s v="1_PREESCOLAR"/>
    <s v="PRIVADA"/>
    <n v="30305"/>
    <s v="3"/>
    <s v="03"/>
    <s v="05"/>
    <s v="CARTAGO / LA UNION / CONCEPCION"/>
    <s v="CARTAGO"/>
    <s v="LA UNION"/>
    <s v="CONCEPCION"/>
    <s v="CONCEPCION"/>
    <s v="1 KM NORTE DE LA SUBESTACION DEL ICE"/>
    <s v="sllach@anglo.ed.cr"/>
    <s v="22792626"/>
    <s v="22797894"/>
    <s v="SHARON LLACH BARRANTES"/>
    <s v="22792626"/>
    <s v="JENNIFER AYMERICH BOLAÑOS"/>
    <s v="22340456"/>
    <m/>
    <s v="NO"/>
    <m/>
    <m/>
    <m/>
    <s v="1"/>
    <s v="00004"/>
    <s v="3"/>
    <s v="ANGLOAMERICANA"/>
    <n v="86"/>
  </r>
  <r>
    <s v="1.03280"/>
    <s v="200178-00"/>
    <s v="03280"/>
    <x v="0"/>
    <s v="APOYO EDUCATIVO INAPE"/>
    <s v="SAN JOSE NORTE"/>
    <s v="05"/>
    <s v="1"/>
    <s v="2_PREESCOLAR"/>
    <s v="PRIVADA"/>
    <n v="11403"/>
    <s v="1"/>
    <s v="14"/>
    <s v="03"/>
    <s v="SAN JOSE / MORAVIA / TRINIDAD"/>
    <s v="SAN JOSE"/>
    <s v="MORAVIA"/>
    <s v="TRINIDAD"/>
    <s v="EL ALTO LA TRINIDAD"/>
    <s v="FRENTE A LA FARMACIA DIVINO NIÑO"/>
    <s v="direccion@inape.ed.cr"/>
    <s v="22450101"/>
    <s v="71671385"/>
    <s v="CRISTINA AGUINAGA ARAYA"/>
    <s v="22450101"/>
    <s v="WILFREDO CASTRO CAMPOS"/>
    <s v="22352880"/>
    <m/>
    <s v="NO"/>
    <m/>
    <m/>
    <m/>
    <s v="2"/>
    <s v="00000"/>
    <s v="0"/>
    <m/>
    <n v="35"/>
  </r>
  <r>
    <s v="1.03298"/>
    <s v="200057-00"/>
    <s v="03298"/>
    <x v="0"/>
    <s v="ARANDU SCHOOL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LOS LAURELES"/>
    <s v="DE SPOON PLAZA LOS LAURELES, 50 OESTE"/>
    <s v="direccion@arandu.co.cr"/>
    <s v="22886113"/>
    <s v="22281178"/>
    <s v="LAURA BARQUERO SANCHO"/>
    <s v="22886113"/>
    <s v="JENNY VALVERDE OVIEDO"/>
    <s v="22284630"/>
    <m/>
    <s v="NO"/>
    <m/>
    <m/>
    <m/>
    <s v="1"/>
    <s v="04277"/>
    <s v="3"/>
    <s v="ARANDU SCHOOL"/>
    <n v="26"/>
  </r>
  <r>
    <s v="1.02759"/>
    <s v="200243-00"/>
    <s v="02759"/>
    <x v="0"/>
    <s v="ARTISTICO CREARTE"/>
    <s v="ALAJUELA"/>
    <s v="02"/>
    <s v="1"/>
    <s v="2_PREESCOLAR"/>
    <s v="PRIVADA"/>
    <n v="20110"/>
    <s v="2"/>
    <s v="01"/>
    <s v="10"/>
    <s v="ALAJUELA / ALAJUELA / DESAMPARADOS"/>
    <s v="ALAJUELA"/>
    <s v="ALAJUELA"/>
    <s v="DESAMPARADOS"/>
    <s v="VILLAS ALICANTE"/>
    <s v="300 ESTE DE VILLAS ALICANTE"/>
    <s v="alfarocaroll@hotmail.es"/>
    <s v="61271522"/>
    <m/>
    <s v="CAROL ALFARO FERNANDEZ"/>
    <s v="61271522"/>
    <s v="_x000a_GERARDO ANTONIO ARIAS SANCHEZ"/>
    <s v="24302389"/>
    <m/>
    <s v="NO"/>
    <m/>
    <m/>
    <m/>
    <s v="2"/>
    <s v="00000"/>
    <s v="0"/>
    <m/>
    <n v="16"/>
  </r>
  <r>
    <s v="1.02255"/>
    <s v="200271-00"/>
    <s v="02255"/>
    <x v="0"/>
    <s v="ATENAS PREESCOLAR"/>
    <s v="ALAJUELA"/>
    <s v="08"/>
    <s v="1"/>
    <s v="1_PREESCOLAR"/>
    <s v="PRIVADA"/>
    <n v="20505"/>
    <s v="2"/>
    <s v="05"/>
    <s v="05"/>
    <s v="ALAJUELA / ATENAS / CONCEPCION"/>
    <s v="ALAJUELA"/>
    <s v="ATENAS"/>
    <s v="CONCEPCION"/>
    <s v="LOS ANGELES"/>
    <s v="300 ESTE DE LA VIRGEN DE LOS ANGELES"/>
    <s v="colinaazul@gmail.com"/>
    <s v="24464027"/>
    <s v="24469063"/>
    <s v="ROCIO QUESADA RAMOS"/>
    <s v="24464027"/>
    <s v="ROBERTO MUÑOZ BEITA"/>
    <s v="24465922"/>
    <m/>
    <s v="NO"/>
    <m/>
    <m/>
    <m/>
    <s v="1"/>
    <s v="03957"/>
    <s v="3"/>
    <s v="ESCUELA COLINA AZUL"/>
    <n v="27"/>
  </r>
  <r>
    <s v="1.03160"/>
    <s v="200508-00"/>
    <s v="03160"/>
    <x v="0"/>
    <s v="ATLANTIC COLLEGE"/>
    <s v="LIMON"/>
    <s v="05"/>
    <s v="1"/>
    <s v="1_PREESCOLAR"/>
    <s v="PRIVADA"/>
    <n v="70301"/>
    <s v="7"/>
    <s v="03"/>
    <s v="01"/>
    <s v="LIMON / SIQUIRRES / SIQUIRRES"/>
    <s v="LIMON"/>
    <s v="SIQUIRRES"/>
    <s v="SIQUIRRES"/>
    <s v="EL COCO"/>
    <s v="200 M SUR RESIDENCIA ESTANDAR, CARRETERA TURRIALBA"/>
    <s v="mrodriguez@atlanticcollegecr.com"/>
    <s v="27682847"/>
    <m/>
    <s v="ANA M. RODRIGUEZ ALVAREZ"/>
    <s v="87024729"/>
    <s v="JEIMMY CATLON SOLANO"/>
    <s v="27687141"/>
    <m/>
    <s v="NO"/>
    <m/>
    <m/>
    <m/>
    <s v="1"/>
    <s v="04206"/>
    <s v="3"/>
    <s v="ATLANTIC COLLEGE"/>
    <n v="21"/>
  </r>
  <r>
    <s v="1.00331"/>
    <s v="200238-00"/>
    <s v="00331"/>
    <x v="0"/>
    <s v="AUTUMN MILLER"/>
    <s v="ALAJUELA"/>
    <s v="03"/>
    <s v="1"/>
    <s v="1_PREESCOLAR"/>
    <s v="PRIVADA"/>
    <n v="20106"/>
    <s v="2"/>
    <s v="01"/>
    <s v="06"/>
    <s v="ALAJUELA / ALAJUELA / SAN ISIDRO"/>
    <s v="ALAJUELA"/>
    <s v="ALAJUELA"/>
    <s v="SAN ISIDRO"/>
    <s v="LA CEIBA"/>
    <s v="1 KM DE LA CORTE EN EL CAMPUS UNIVERSITARIO ADVENTISTA"/>
    <s v="info@eam.cr/ezuniga@eam.cr/rulate@eam.cr"/>
    <s v="24413820"/>
    <m/>
    <s v="ELIZABETH ZUÑIGA CERVANTES"/>
    <s v="24413820"/>
    <s v="MARVIN JIMENEZ BARBOZA"/>
    <s v="24303339"/>
    <m/>
    <s v="NO"/>
    <m/>
    <m/>
    <m/>
    <s v="1"/>
    <s v="00751"/>
    <s v="3"/>
    <s v="AUTUMN MILLER"/>
    <n v="36"/>
  </r>
  <r>
    <s v="1.01394"/>
    <s v="200194-00"/>
    <s v="01394"/>
    <x v="0"/>
    <s v="AVENTURAS DEL SABER"/>
    <s v="SAN JOSE CENTRAL"/>
    <s v="03"/>
    <s v="1"/>
    <s v="1_PREESCOLAR"/>
    <s v="PRIVADA"/>
    <n v="11801"/>
    <s v="1"/>
    <s v="18"/>
    <s v="01"/>
    <s v="SAN JOSE / CURRIDABAT / CURRIDABAT"/>
    <s v="SAN JOSE"/>
    <s v="CURRIDABAT"/>
    <s v="CURRIDABAT"/>
    <s v="CENTRAL"/>
    <s v="200 M NORTE DE LA IGLESIA DE CURRIDABAT"/>
    <s v="lujosa2424@hotmail.com"/>
    <s v="22721524"/>
    <s v="22723969"/>
    <s v="FANNY ALVAREZ GARBANZO"/>
    <s v="87016326"/>
    <s v="MARIBEL CAMBRONERO AGUILAR"/>
    <s v="22271729"/>
    <m/>
    <s v="NO"/>
    <m/>
    <m/>
    <m/>
    <s v="1"/>
    <s v="03457"/>
    <s v="3"/>
    <s v="SAN ANTONIO DE PADUA"/>
    <n v="14"/>
  </r>
  <r>
    <s v="1.04059"/>
    <s v="205254-00"/>
    <s v="04059"/>
    <x v="0"/>
    <s v="BELLELLI EDUCACION"/>
    <s v="SAN JOSE OESTE"/>
    <s v="04"/>
    <s v="1"/>
    <s v="1_PREESCOLAR"/>
    <s v="PRIVADA"/>
    <n v="10901"/>
    <s v="1"/>
    <s v="09"/>
    <s v="01"/>
    <s v="SAN JOSE / SANTA ANA / SANTA ANA"/>
    <s v="SAN JOSE"/>
    <s v="SANTA ANA"/>
    <s v="SANTA ANA"/>
    <s v="ALTO LAS PALOMAS"/>
    <s v="ALTO LAS PALOMAS, DEL REFUGIO 25 S Y 75 O"/>
    <s v="carolina@bellelli.ed.cr"/>
    <s v="22034953"/>
    <s v="22035029"/>
    <s v="ADRIANA CECILIA MONGE QUIROS"/>
    <s v="22034953"/>
    <s v="JESUS ALONSO JIMENEZ DIAZ"/>
    <s v="25821525"/>
    <m/>
    <s v="NO"/>
    <m/>
    <m/>
    <m/>
    <s v="1"/>
    <s v="04405"/>
    <s v="3"/>
    <s v="BELLELLI EDUCACION"/>
    <n v="43"/>
  </r>
  <r>
    <s v="1.02746"/>
    <s v="200117-00"/>
    <s v="02746"/>
    <x v="0"/>
    <s v="BERKELEY ACADEMY"/>
    <s v="SAN JOSE OESTE"/>
    <s v="04"/>
    <s v="1"/>
    <s v="1_PREESCOLAR"/>
    <s v="PRIVADA"/>
    <n v="10901"/>
    <s v="1"/>
    <s v="09"/>
    <s v="01"/>
    <s v="SAN JOSE / SANTA ANA / SANTA ANA"/>
    <s v="SAN JOSE"/>
    <s v="SANTA ANA"/>
    <s v="SANTA ANA"/>
    <s v="CALLE MACHETE"/>
    <s v="150 OESTE Y 300 SUR DE LA CRUZ ROJA SANTA ANA"/>
    <s v="admin@berkeleycr.com"/>
    <s v="22034621"/>
    <s v="22030230"/>
    <s v="PETER JOSEPH SWING"/>
    <s v="22034621"/>
    <s v="JESUS ALONSO JIMENEZ DIAZ"/>
    <s v="25821525"/>
    <m/>
    <s v="NO"/>
    <m/>
    <m/>
    <m/>
    <s v="1"/>
    <s v="04065"/>
    <s v="3"/>
    <s v="BERKELEY ACADEMY"/>
    <n v="24"/>
  </r>
  <r>
    <s v="1.00027"/>
    <s v="200192-00"/>
    <s v="00027"/>
    <x v="0"/>
    <s v="BETHABA"/>
    <s v="SAN JOSE CENTRAL"/>
    <s v="03"/>
    <s v="1"/>
    <s v="1_PREESCOLAR"/>
    <s v="PRIVADA"/>
    <n v="11801"/>
    <s v="1"/>
    <s v="18"/>
    <s v="01"/>
    <s v="SAN JOSE / CURRIDABAT / CURRIDABAT"/>
    <s v="SAN JOSE"/>
    <s v="CURRIDABAT"/>
    <s v="CURRIDABAT"/>
    <s v="CURRIDABAT"/>
    <s v="DEL COSTADO SUROESTE DEL PARQUE 200 SUR"/>
    <s v="centroeducativo@bethaba.ed.cr"/>
    <s v="22725792"/>
    <s v="89377151"/>
    <s v="GUISELLE ESTRADA BERROCAL"/>
    <s v="89377151"/>
    <s v="MARIBEL CAMBRONERO AGUILAR"/>
    <s v="22271729"/>
    <m/>
    <s v="NO"/>
    <m/>
    <m/>
    <m/>
    <s v="1"/>
    <s v="03460"/>
    <s v="3"/>
    <s v="BETHABA"/>
    <n v="25"/>
  </r>
  <r>
    <s v="1.03388"/>
    <s v="200213-00"/>
    <s v="03388"/>
    <x v="0"/>
    <s v="BILINGUAL MULTIDISCIPLINARY SCHOOL"/>
    <s v="PEREZ ZELEDON"/>
    <s v="03"/>
    <s v="1"/>
    <s v="1_PREESCOLAR"/>
    <s v="PRIVADA"/>
    <n v="11903"/>
    <s v="1"/>
    <s v="19"/>
    <s v="03"/>
    <s v="SAN JOSE / PEREZ ZELEDON / DANIEL FLORES"/>
    <s v="SAN JOSE"/>
    <s v="PEREZ ZELEDON"/>
    <s v="DANIEL FLORES"/>
    <s v="PEREZ ZELEDON"/>
    <s v="600 M OESTE DE LA CAMARA DE CAÑEROS"/>
    <s v="direccion@bmscostarica.com"/>
    <s v="27723033"/>
    <s v="27723034"/>
    <s v="DELIANA ESQUIVEL MENESES"/>
    <s v="27723033"/>
    <s v="DANILO BRENES NAVARRO"/>
    <s v="27725128"/>
    <m/>
    <s v="NO"/>
    <m/>
    <m/>
    <m/>
    <s v="1"/>
    <s v="04324"/>
    <s v="3"/>
    <s v="BILINGUAL MULTIDISCIPLINARY SCHOOL"/>
    <n v="51"/>
  </r>
  <r>
    <s v="1.04029"/>
    <s v="205259-00"/>
    <s v="04029"/>
    <x v="0"/>
    <s v="BILINGÜE CASTILLO DE COLORES"/>
    <s v="CARTAGO"/>
    <s v="04"/>
    <s v="1"/>
    <s v="2_PREESCOLAR"/>
    <s v="PRIVADA"/>
    <n v="30702"/>
    <s v="3"/>
    <s v="07"/>
    <s v="02"/>
    <s v="CARTAGO / OREAMUNO / COT"/>
    <s v="CARTAGO"/>
    <s v="OREAMUNO"/>
    <s v="COT"/>
    <s v="COT"/>
    <s v="200 M NORTE, 200 M OESTE Y 75 M SUR DEL SUPERMERCADO PALI"/>
    <s v="preescolarcastillodecolores@gmail.com"/>
    <s v="88544078"/>
    <m/>
    <s v="REBECA RIVERA CASTILLO"/>
    <s v="88544078"/>
    <s v="KATTIA ARAYA ARAYA"/>
    <s v="25515483"/>
    <m/>
    <s v="NO"/>
    <m/>
    <m/>
    <m/>
    <s v="2"/>
    <s v="00000"/>
    <s v="0"/>
    <m/>
    <n v="24"/>
  </r>
  <r>
    <s v="1.03195"/>
    <s v="200375-00"/>
    <s v="03195"/>
    <x v="0"/>
    <s v="BILINGÜE COSQUILLITAS"/>
    <s v="HEREDIA"/>
    <s v="02"/>
    <s v="1"/>
    <s v="2_PREESCOLAR"/>
    <s v="PRIVADA"/>
    <n v="40205"/>
    <s v="4"/>
    <s v="02"/>
    <s v="05"/>
    <s v="HEREDIA / BARVA / SANTA LUCIA"/>
    <s v="HEREDIA"/>
    <s v="BARVA"/>
    <s v="SANTA LUCIA"/>
    <s v="SANTA LUCIA"/>
    <s v="DEL PALI DE SANTA LUCIA 600 AL ESTE"/>
    <s v="kindercosquillitas@gmail.com"/>
    <s v="60074286"/>
    <m/>
    <s v="KATHERINE THOMPSON ESTRADA"/>
    <s v="60074286"/>
    <s v="GRETTEL MARIA MORALES ROJAS"/>
    <s v="22375839"/>
    <m/>
    <s v="NO"/>
    <m/>
    <m/>
    <m/>
    <s v="2"/>
    <s v="00000"/>
    <s v="0"/>
    <m/>
    <n v="12"/>
  </r>
  <r>
    <s v="1.02516"/>
    <s v="200300-00"/>
    <s v="02516"/>
    <x v="0"/>
    <s v="BILINGÜE DEL SAGRADO CORAZON DE JESUS"/>
    <s v="CARTAGO"/>
    <s v="01"/>
    <s v="1"/>
    <s v="1_PREESCOLAR"/>
    <s v="PRIVADA"/>
    <n v="30101"/>
    <s v="3"/>
    <s v="01"/>
    <s v="01"/>
    <s v="CARTAGO / CARTAGO / ORIENTAL"/>
    <s v="CARTAGO"/>
    <s v="CARTAGO"/>
    <s v="ORIENTAL"/>
    <s v="BARRIO ASIS"/>
    <s v="AVENIDA 1, CALLES 4 Y 6, CARTAGO CENTRO"/>
    <s v="direccion.institucional@sagradobilingualschool.com"/>
    <s v="25510832"/>
    <m/>
    <s v="DAMARIS VILLALOBOS CHAVARRÌA"/>
    <s v="25510832"/>
    <s v="ALONSO MORA VALVERDE"/>
    <s v="25520752"/>
    <m/>
    <s v="NO"/>
    <m/>
    <m/>
    <m/>
    <s v="1"/>
    <s v="04009"/>
    <s v="3"/>
    <s v="BILINGÜE DEL SAGRADO CORAZON DE JESUS"/>
    <n v="62"/>
  </r>
  <r>
    <s v="1.03043"/>
    <s v="200363-00"/>
    <s v="03043"/>
    <x v="0"/>
    <s v="BILINGÜE FROGGIES"/>
    <s v="HEREDIA"/>
    <s v="02"/>
    <s v="1"/>
    <s v="2_PREESCOLAR"/>
    <s v="PRIVADA"/>
    <n v="40103"/>
    <s v="4"/>
    <s v="01"/>
    <s v="03"/>
    <s v="HEREDIA / HEREDIA / SAN FRANCISCO"/>
    <s v="HEREDIA"/>
    <s v="HEREDIA"/>
    <s v="SAN FRANCISCO"/>
    <s v="SAN FRANCISCO"/>
    <s v="DE LA CLINICA JORGE VOLIO 500 M E Y 50 S"/>
    <s v="kinderfroggiesl@gmail.com"/>
    <s v="22386052"/>
    <s v="83565759"/>
    <s v="MARIA GABRIELA MARTINEZ FLORES"/>
    <s v="83565759"/>
    <s v="GRETTEL MARIA MORALES ROJAS"/>
    <s v="22375389"/>
    <m/>
    <s v="NO"/>
    <m/>
    <m/>
    <m/>
    <s v="2"/>
    <s v="00000"/>
    <s v="0"/>
    <m/>
    <n v="18"/>
  </r>
  <r>
    <s v="1.00972"/>
    <s v="200492-00"/>
    <s v="00972"/>
    <x v="0"/>
    <s v="BILINGÜE INMACULADA DE JACO"/>
    <s v="AGUIRRE"/>
    <s v="05"/>
    <s v="1"/>
    <s v="1_PREESCOLAR"/>
    <s v="PRIVADA"/>
    <n v="61101"/>
    <s v="6"/>
    <s v="11"/>
    <s v="01"/>
    <s v="PUNTARENAS / GARABITO / JACO"/>
    <s v="PUNTARENAS"/>
    <s v="GARABITO"/>
    <s v="JACO"/>
    <s v="JACO"/>
    <s v="300 OESTE Y 100 SUR DEL CTP DE JACO"/>
    <s v="inmaculadajaco@gmail.com"/>
    <s v="26433836"/>
    <s v="26432657"/>
    <s v="OBED JIMENEZ BORBON"/>
    <s v="88795571"/>
    <s v="KATTIA VILLALOBOS VALDEZ"/>
    <s v="26377451"/>
    <m/>
    <s v="NO"/>
    <m/>
    <m/>
    <m/>
    <s v="1"/>
    <s v="03453"/>
    <s v="3"/>
    <s v="BILINGÜE INMACULADA DE JACO"/>
    <n v="66"/>
  </r>
  <r>
    <s v="1.02961"/>
    <s v="200382-00"/>
    <s v="02961"/>
    <x v="0"/>
    <s v="BILINGÜE LITTLE BIRDS"/>
    <s v="HEREDIA"/>
    <s v="05"/>
    <s v="1"/>
    <s v="1_PREESCOLAR"/>
    <s v="PRIVADA"/>
    <n v="40303"/>
    <s v="4"/>
    <s v="03"/>
    <s v="03"/>
    <s v="HEREDIA / SANTO DOMINGO / SAN MIGUEL"/>
    <s v="HEREDIA"/>
    <s v="SANTO DOMINGO"/>
    <s v="SAN MIGUEL"/>
    <s v="CASTILLA"/>
    <s v="250 M ESTE DE LA PLAZA DE DEPORTES DE CASTILLA"/>
    <s v="varias@isaacphillipe.com"/>
    <s v="22353355"/>
    <s v="22358855"/>
    <s v="VANESSA ARIAS RETANA"/>
    <s v="22353355"/>
    <s v="JOHEL QUESADA CAMACHO"/>
    <s v="25660341"/>
    <m/>
    <s v="NO"/>
    <m/>
    <m/>
    <m/>
    <s v="1"/>
    <s v="04132"/>
    <s v="3"/>
    <s v="BILINGÜE ISAAC PHILLIPE"/>
    <n v="38"/>
  </r>
  <r>
    <s v="1.02583"/>
    <s v="200076-00"/>
    <s v="02583"/>
    <x v="0"/>
    <s v="BILINGÜE LLAMA DEL BOSQUE"/>
    <s v="DESAMPARADOS"/>
    <s v="02"/>
    <s v="1"/>
    <s v="1_PREESCOLAR"/>
    <s v="PRIVADA"/>
    <n v="10302"/>
    <s v="1"/>
    <s v="03"/>
    <s v="02"/>
    <s v="SAN JOSE / DESAMPARADOS / SAN MIGUEL"/>
    <s v="SAN JOSE"/>
    <s v="DESAMPARADOS"/>
    <s v="SAN MIGUEL"/>
    <s v="HIGUITO"/>
    <s v="100 S DE LA PLAZA DE DEPORTES DE HIGUITO"/>
    <s v="llamadelbosque.academico@gmail.com"/>
    <s v="22701091"/>
    <m/>
    <s v="SUSANA CERDAS GAITAN"/>
    <s v="22701091"/>
    <s v="NELSON SANCHEZ CASTRO"/>
    <s v="22700885"/>
    <m/>
    <s v="NO"/>
    <m/>
    <m/>
    <m/>
    <s v="1"/>
    <s v="04037"/>
    <s v="3"/>
    <s v="BILINGÜE LLAMA DEL BOSQUE"/>
    <n v="57"/>
  </r>
  <r>
    <s v="1.01972"/>
    <s v="200307-00"/>
    <s v="01972"/>
    <x v="0"/>
    <s v="BILINGÜE MARIA AUXILIADORA"/>
    <s v="CARTAGO"/>
    <s v="01"/>
    <s v="1"/>
    <s v="1_PREESCOLAR"/>
    <s v="PRIVADA"/>
    <n v="30102"/>
    <s v="3"/>
    <s v="01"/>
    <s v="02"/>
    <s v="CARTAGO / CARTAGO / OCCIDENTAL"/>
    <s v="CARTAGO"/>
    <s v="CARTAGO"/>
    <s v="OCCIDENTAL"/>
    <s v="BARRIO EL MOLINO"/>
    <s v="FRENTE A CENTRO SALESIANO SANTO DOMINGO SAVIO"/>
    <s v="direccionacademica@mas.ed.cr"/>
    <s v="25514808"/>
    <s v="25514808"/>
    <s v="GUADALUPE PIEDRA QUIROS"/>
    <s v="25514808"/>
    <s v="ALONSO MORA VALVERDE"/>
    <s v="25520752"/>
    <m/>
    <s v="NO"/>
    <m/>
    <m/>
    <m/>
    <s v="1"/>
    <s v="04259"/>
    <s v="3"/>
    <s v="BILINGÜE MARIA AUXILIADORA"/>
    <n v="66"/>
  </r>
  <r>
    <s v="1.02217"/>
    <s v="200370-00"/>
    <s v="02217"/>
    <x v="0"/>
    <s v="BILINGÜE NUESTRA SEÑORA DE LOURDES"/>
    <s v="HEREDIA"/>
    <s v="04"/>
    <s v="1"/>
    <s v="1_PREESCOLAR"/>
    <s v="PRIVADA"/>
    <n v="40201"/>
    <s v="4"/>
    <s v="02"/>
    <s v="01"/>
    <s v="HEREDIA / BARVA / BARVA"/>
    <s v="HEREDIA"/>
    <s v="BARVA"/>
    <s v="BARVA"/>
    <s v="EL CALVARIO"/>
    <s v="250 OESTE DEL BANCO NACIONAL"/>
    <s v="nuestrasenoradelourdes@virgenlourdes.com"/>
    <s v="22377271"/>
    <s v="22611112"/>
    <s v="GRETTEL MIRANDA VILLALTA"/>
    <s v="22377271"/>
    <s v="ARIEL EDUARDO MENDEZ MURILLO"/>
    <s v="22623025"/>
    <m/>
    <s v="NO"/>
    <m/>
    <m/>
    <m/>
    <s v="1"/>
    <s v="03890"/>
    <s v="3"/>
    <s v="BILINGÜE NUESTRA SEÑORA DE LOURDES"/>
    <n v="47"/>
  </r>
  <r>
    <s v="1.01226"/>
    <s v="200393-00"/>
    <s v="01226"/>
    <x v="0"/>
    <s v="BILINGÜE NUEVA ESPERANZA"/>
    <s v="HEREDIA"/>
    <s v="03"/>
    <s v="1"/>
    <s v="1_PREESCOLAR"/>
    <s v="PRIVADA"/>
    <n v="40403"/>
    <s v="4"/>
    <s v="04"/>
    <s v="03"/>
    <s v="HEREDIA / SANTA BARBARA / SAN JUAN"/>
    <s v="HEREDIA"/>
    <s v="SANTA BARBARA"/>
    <s v="SAN JUAN"/>
    <s v="SAN JUAN"/>
    <s v="600 N Y 600 OE DEL MAXIPALI, SAN JUAN SANTA BARBARA"/>
    <s v="info@nuevaesperanza.co.cr"/>
    <s v="22774501"/>
    <s v="22655393"/>
    <s v="SHIRLEY VIRGINIA VASCONCELOS GONZALEZ"/>
    <s v="22774522"/>
    <s v="ELVIN GERARDO JIMENEZ PEREZ"/>
    <s v="22694051"/>
    <m/>
    <s v="NO"/>
    <m/>
    <m/>
    <m/>
    <s v="1"/>
    <s v="03626"/>
    <s v="3"/>
    <s v="BILINGÜE NUEVA ESPERANZA"/>
    <n v="139"/>
  </r>
  <r>
    <s v="1.02575"/>
    <s v="200162-00"/>
    <s v="02575"/>
    <x v="0"/>
    <s v="BILINGÜE SABIDURIA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URBANIZACION LA FLOR"/>
    <s v="DEL COLEGIO DIVINO PASTOR 100 EST 200 NORTE 125 OESTE"/>
    <s v="info@centroeducativosanangel.ed.cr"/>
    <s v="22852626"/>
    <s v="22850926"/>
    <s v="MARIELA BARQUERO RIVERA"/>
    <s v="22850926"/>
    <s v="WILFREDO CASTRO CAMPOS"/>
    <s v="22352880"/>
    <m/>
    <s v="NO"/>
    <m/>
    <m/>
    <m/>
    <s v="1"/>
    <s v="04320"/>
    <s v="3"/>
    <s v="BILINGÜE SAN ANGEL"/>
    <n v="19"/>
  </r>
  <r>
    <s v="1.01529"/>
    <s v="200503-00"/>
    <s v="01529"/>
    <x v="0"/>
    <s v="BILINGÜE SAN FRANCISCO DE ASIS"/>
    <s v="GUAPILES"/>
    <s v="01"/>
    <s v="1"/>
    <s v="1_PREESCOLAR"/>
    <s v="PRIVADA"/>
    <n v="70201"/>
    <s v="7"/>
    <s v="02"/>
    <s v="01"/>
    <s v="LIMON / POCOCI / GUAPILES"/>
    <s v="LIMON"/>
    <s v="POCOCI"/>
    <s v="GUAPILES"/>
    <s v="SAN FRANCISCO"/>
    <s v="DIAGONAL AL HOGAR DE ANCIANOS"/>
    <s v="info@sanfraguapiles.com"/>
    <s v="27104025"/>
    <s v="27105646"/>
    <s v="RONALD RODRIGUEZ MENDOZA"/>
    <s v="27100475"/>
    <s v="LAURA ASTORGA AGUILAR"/>
    <s v="27111497"/>
    <m/>
    <s v="NO"/>
    <m/>
    <m/>
    <m/>
    <s v="1"/>
    <s v="03694"/>
    <s v="3"/>
    <s v="BILINGÜE SAN FRANCISCO DE ASIS"/>
    <n v="132"/>
  </r>
  <r>
    <s v="1.03004"/>
    <s v="200294-00"/>
    <s v="03004"/>
    <x v="0"/>
    <s v="BILINGÜE SAN ISIDRO"/>
    <s v="SAN CARLOS"/>
    <s v="05"/>
    <s v="1"/>
    <s v="1_PREESCOLAR"/>
    <s v="PRIVADA"/>
    <n v="21006"/>
    <s v="2"/>
    <s v="10"/>
    <s v="06"/>
    <s v="ALAJUELA / SAN CARLOS / PITAL"/>
    <s v="ALAJUELA"/>
    <s v="SAN CARLOS"/>
    <s v="PITAL"/>
    <s v="PITAL CENTRO"/>
    <s v="50 M ESTE DE RADIO CULTURAL DE PITAL"/>
    <s v="evaluacioniebsi@gmail.com"/>
    <s v="24734204"/>
    <s v="24734204"/>
    <s v="EMILY BARQUERO VARGAS"/>
    <s v="24734204"/>
    <s v="MARIA DE LOS ANGELES SOLIS ALVARADO"/>
    <s v="83187649"/>
    <m/>
    <s v="NO"/>
    <m/>
    <m/>
    <m/>
    <s v="1"/>
    <s v="04141"/>
    <s v="3"/>
    <s v="BILINGÜE SAN ISIDRO"/>
    <n v="28"/>
  </r>
  <r>
    <s v="1.01043"/>
    <s v="200260-00"/>
    <s v="01043"/>
    <x v="0"/>
    <s v="BILINGÜE SANTA JOSEFINA"/>
    <s v="ALAJUELA"/>
    <s v="06"/>
    <s v="1"/>
    <s v="1_PREESCOLAR"/>
    <s v="PRIVADA"/>
    <n v="20301"/>
    <s v="2"/>
    <s v="03"/>
    <s v="01"/>
    <s v="ALAJUELA / GRECIA / GRECIA"/>
    <s v="ALAJUELA"/>
    <s v="GRECIA"/>
    <s v="GRECIA"/>
    <s v="GRECIA"/>
    <s v="FRENTE AL CONDOMINIO PALMA REAL, GRECIA"/>
    <s v="centro_santajosefina@yahoo.es"/>
    <s v="24945665"/>
    <s v="24945445"/>
    <s v="KATTIA SANCHEZ SANCHEZ"/>
    <s v="24945445"/>
    <s v="LUIS FRANCISCO CORELLA ROJAS"/>
    <s v="24941124"/>
    <m/>
    <s v="NO"/>
    <m/>
    <m/>
    <m/>
    <s v="1"/>
    <s v="03635"/>
    <s v="3"/>
    <s v="BILINGÜE SANTA JOSEFINA"/>
    <n v="30"/>
  </r>
  <r>
    <s v="1.02925"/>
    <s v="200479-00"/>
    <s v="02925"/>
    <x v="0"/>
    <s v="BILINGÜE SANTA SOFIA"/>
    <s v="PUNTARENAS"/>
    <s v="07"/>
    <s v="1"/>
    <s v="1_PREESCOLAR"/>
    <s v="PRIVADA"/>
    <n v="60203"/>
    <s v="6"/>
    <s v="02"/>
    <s v="03"/>
    <s v="PUNTARENAS / ESPARZA / MACACONA"/>
    <s v="PUNTARENAS"/>
    <s v="ESPARZA"/>
    <s v="MACACONA"/>
    <s v="NANCES"/>
    <s v="200 M OESTE ESCUELA HERIBERTO ZELEDON"/>
    <s v="santasofiadirectora@gmail.com"/>
    <s v="26367771"/>
    <s v="26367775"/>
    <s v="MARIO LUNA CARVAJAL"/>
    <s v="26352379"/>
    <s v="ELENA LORENA ARAYA QUIROS"/>
    <s v="26350583"/>
    <m/>
    <s v="NO"/>
    <m/>
    <m/>
    <m/>
    <s v="1"/>
    <s v="03795"/>
    <s v="3"/>
    <s v="BILINGÜE SANTA SOFIA"/>
    <n v="12"/>
  </r>
  <r>
    <s v="1.00449"/>
    <s v="200301-00"/>
    <s v="00449"/>
    <x v="0"/>
    <s v="BILINGÜE SONNY"/>
    <s v="CARTAGO"/>
    <s v="01"/>
    <s v="1"/>
    <s v="1_PREESCOLAR"/>
    <s v="PRIVADA"/>
    <n v="30101"/>
    <s v="3"/>
    <s v="01"/>
    <s v="01"/>
    <s v="CARTAGO / CARTAGO / ORIENTAL"/>
    <s v="CARTAGO"/>
    <s v="CARTAGO"/>
    <s v="ORIENTAL"/>
    <s v="MONTELIMAR"/>
    <s v="300 OESTE ENTRADA PRINCIPAL I.T.C.R."/>
    <s v="erivera@sonny.cr"/>
    <s v="25511140"/>
    <s v="25922507"/>
    <s v="ERIKA RIVERA CASTILLO"/>
    <s v="25511140"/>
    <s v="ALONSO MORA VALVERDE"/>
    <s v="25520752"/>
    <m/>
    <s v="NO"/>
    <m/>
    <m/>
    <m/>
    <s v="1"/>
    <s v="01375"/>
    <s v="3"/>
    <s v="BILINGÜE SONNY"/>
    <n v="175"/>
  </r>
  <r>
    <s v="1.00495"/>
    <s v="200323-00"/>
    <s v="00495"/>
    <x v="0"/>
    <s v="BILINGÜE VILLA PARAISO"/>
    <s v="CARTAGO"/>
    <s v="05"/>
    <s v="1"/>
    <s v="1_PREESCOLAR"/>
    <s v="PRIVADA"/>
    <n v="30205"/>
    <s v="3"/>
    <s v="02"/>
    <s v="05"/>
    <s v="CARTAGO / PARAISO / LLANOS DE SANTA LUCIA"/>
    <s v="CARTAGO"/>
    <s v="PARAISO"/>
    <s v="LLANOS DE SANTA LUCIA"/>
    <s v="SECTOR OESTE ESTADIO"/>
    <s v="DEL ESTADIO DE PARAISO 200 OESTE"/>
    <s v="escuelavillaparaiso@yahoo.com.mx"/>
    <s v="25744728"/>
    <s v="84572648"/>
    <s v="CINDY BARQUERO FAJARDO"/>
    <s v="84572648"/>
    <s v="LUIS FRANCISCO QUESADA MENDEZ"/>
    <s v="25750123"/>
    <m/>
    <s v="NO"/>
    <m/>
    <m/>
    <m/>
    <s v="1"/>
    <s v="03268"/>
    <s v="3"/>
    <s v="BILINGÜE VILLA PARAISO"/>
    <n v="43"/>
  </r>
  <r>
    <s v="1.00859"/>
    <s v="200087-00"/>
    <s v="00859"/>
    <x v="0"/>
    <s v="BILINGÜE VIRGEN DE FATIMA"/>
    <s v="DESAMPARADOS"/>
    <s v="07"/>
    <s v="1"/>
    <s v="1_PREESCOLAR"/>
    <s v="PRIVADA"/>
    <n v="10311"/>
    <s v="1"/>
    <s v="03"/>
    <s v="11"/>
    <s v="SAN JOSE / DESAMPARADOS / SAN RAFAEL ABAJO"/>
    <s v="SAN JOSE"/>
    <s v="DESAMPARADOS"/>
    <s v="SAN RAFAEL ABAJO"/>
    <s v="SAN RAFAEL ABAJO"/>
    <s v="DE LA PANADERIA MUSMANNI 25 SUR, 100 OESTE"/>
    <s v="ce.virgendefatima@gmail.com"/>
    <s v="22752345"/>
    <s v="22752345"/>
    <s v="SYLVIA GRANADAS GAMBOA"/>
    <s v="22752345"/>
    <s v="FRANCISCO JAVIER FALLAS SOTO"/>
    <s v="22596011"/>
    <m/>
    <s v="NO"/>
    <m/>
    <m/>
    <m/>
    <s v="1"/>
    <s v="02215"/>
    <s v="3"/>
    <s v="BILINGÜE VIRGEN DE FATIMA"/>
    <n v="9"/>
  </r>
  <r>
    <s v="1.02580"/>
    <s v="200330-00"/>
    <s v="02580"/>
    <x v="0"/>
    <s v="BILINGÜE VIRGEN DEL PILAR"/>
    <s v="CARTAGO"/>
    <s v="06"/>
    <s v="1"/>
    <s v="1_PREESCOLAR"/>
    <s v="PRIVADA"/>
    <n v="30304"/>
    <s v="3"/>
    <s v="03"/>
    <s v="04"/>
    <s v="CARTAGO / LA UNION / SAN RAFAEL"/>
    <s v="CARTAGO"/>
    <s v="LA UNION"/>
    <s v="SAN RAFAEL"/>
    <s v="TRES RIOS CENTRO"/>
    <s v="150 M NORTE, CARRETERA A YERBABUENA"/>
    <s v="virgendelpilaroficina@hotmail.com"/>
    <s v="40821332"/>
    <s v="47087411"/>
    <s v="ILEANA LOAIZA VILLALOBOS"/>
    <s v="40821332"/>
    <s v="JUAN MARTIN ROJAS GOMEZ"/>
    <s v="22792767"/>
    <m/>
    <s v="NO"/>
    <m/>
    <m/>
    <m/>
    <s v="1"/>
    <s v="04114"/>
    <s v="3"/>
    <s v="BILINGÜE VIRGEN DEL PILAR"/>
    <n v="32"/>
  </r>
  <r>
    <s v="1.02248"/>
    <s v="200368-00"/>
    <s v="02248"/>
    <x v="0"/>
    <s v="BIO KIDS PRESCHOOL"/>
    <s v="HEREDIA"/>
    <s v="02"/>
    <s v="1"/>
    <s v="2_PREESCOLAR"/>
    <s v="PRIVADA"/>
    <n v="40104"/>
    <s v="4"/>
    <s v="01"/>
    <s v="04"/>
    <s v="HEREDIA / HEREDIA / ULLOA"/>
    <s v="HEREDIA"/>
    <s v="HEREDIA"/>
    <s v="ULLOA"/>
    <s v="BARREAL"/>
    <s v="ZONA FRANCA METRO BARREAL DE HEREDIA, 200 E CENADA"/>
    <s v="biokidspreschool.05@gmail.com"/>
    <s v="22394741"/>
    <s v="70145037"/>
    <s v="ISELA CARMONA SOTO"/>
    <s v="70145037"/>
    <s v="GRETTEL MARIA MORALES ROJAS"/>
    <s v="22375389"/>
    <m/>
    <s v="NO"/>
    <m/>
    <m/>
    <m/>
    <s v="2"/>
    <s v="00000"/>
    <s v="0"/>
    <m/>
    <n v="35"/>
  </r>
  <r>
    <s v="1.03920"/>
    <s v="205234-00"/>
    <s v="03920"/>
    <x v="0"/>
    <s v="BKIDS PRESCHOOL AND DAY CARE"/>
    <s v="HEREDIA"/>
    <s v="02"/>
    <s v="1"/>
    <s v="2_PREESCOLAR"/>
    <s v="PRIVADA"/>
    <n v="40102"/>
    <s v="4"/>
    <s v="01"/>
    <s v="02"/>
    <s v="HEREDIA / HEREDIA / MERCEDES"/>
    <s v="HEREDIA"/>
    <s v="HEREDIA"/>
    <s v="MERCEDES"/>
    <s v="MERCEDES SUR"/>
    <s v="DEL QUIROPRACTICO 250 AL ESTE"/>
    <s v="bekidsguarderia@gmail.com"/>
    <s v="22373004"/>
    <m/>
    <s v="LARISSA CANALES SOTO"/>
    <s v="22373004"/>
    <s v="GRETTEL MARIA MORALES ROJAS"/>
    <s v="22375389"/>
    <m/>
    <s v="NO"/>
    <m/>
    <m/>
    <m/>
    <s v="2"/>
    <s v="00000"/>
    <s v="0"/>
    <m/>
    <n v="20"/>
  </r>
  <r>
    <s v="1.04127"/>
    <s v="205341-00"/>
    <s v="04127"/>
    <x v="0"/>
    <s v="BORN 2 LEARN MONTESSORI KINDER &amp; DAYCARE"/>
    <s v="CARTAGO"/>
    <s v="06"/>
    <s v="1"/>
    <s v="2_PREESCOLAR"/>
    <s v="PRIVADA"/>
    <n v="30301"/>
    <s v="3"/>
    <s v="03"/>
    <s v="01"/>
    <s v="CARTAGO / LA UNION / TRES RIOS"/>
    <s v="CARTAGO"/>
    <s v="LA UNION"/>
    <s v="TRES RIOS"/>
    <s v="NO INDICA"/>
    <s v="DE BOMBA TINOCO 100 NORTE Y 100 OESTE"/>
    <s v="b2lmontessori@gmail.com"/>
    <s v="87575252"/>
    <m/>
    <s v="TAMARA JIMENEZ MONTERREY"/>
    <s v="83109358"/>
    <s v="JUAN MARTIN ROJAS GOMEZ"/>
    <s v="22792767"/>
    <m/>
    <s v="NO"/>
    <m/>
    <m/>
    <m/>
    <s v="2"/>
    <s v="00000"/>
    <s v="0"/>
    <m/>
    <n v="43"/>
  </r>
  <r>
    <s v="1.00797"/>
    <s v="200218-00"/>
    <s v="00797"/>
    <x v="0"/>
    <s v="BRI-BRI"/>
    <s v="ALAJUELA"/>
    <s v="01"/>
    <s v="1"/>
    <s v="1_PREESCOLAR"/>
    <s v="PRIVADA"/>
    <n v="20101"/>
    <s v="2"/>
    <s v="01"/>
    <s v="01"/>
    <s v="ALAJUELA / ALAJUELA / ALAJUELA"/>
    <s v="ALAJUELA"/>
    <s v="ALAJUELA"/>
    <s v="ALAJUELA"/>
    <s v="EL BRASIL"/>
    <s v="COSTADO ESTE HOGAR ANCIANOS SANTIAGO CRESPO"/>
    <s v="info@bribri.co.cr"/>
    <s v="24417541"/>
    <s v="24423663"/>
    <s v="MONICA HERRERA ALVAREZ"/>
    <s v="24417541"/>
    <s v="JOHNNY SANCHEZ SOLANO"/>
    <s v="24433490"/>
    <m/>
    <s v="NO"/>
    <m/>
    <m/>
    <m/>
    <s v="1"/>
    <s v="03445"/>
    <s v="3"/>
    <s v="BRI-BRI"/>
    <n v="22"/>
  </r>
  <r>
    <s v="1.04214"/>
    <s v="205416-00"/>
    <s v="04214"/>
    <x v="0"/>
    <s v="BRIGHT SPOT LEARNING CENTER"/>
    <s v="SAN JOSE CENTRAL"/>
    <s v="03"/>
    <s v="1"/>
    <s v="2_PREESCOLAR"/>
    <s v="PRIVADA"/>
    <n v="10106"/>
    <s v="1"/>
    <s v="01"/>
    <s v="06"/>
    <s v="SAN JOSE / SAN JOSE / SAN FRANCISCO DE DOS RIOS"/>
    <s v="SAN JOSE"/>
    <s v="SAN JOSE"/>
    <s v="SAN FRANCISCO DE DOS RIOS"/>
    <s v="SAN FRANCISCO DE DOS RIOS"/>
    <s v="250 M AL SUR DE LA IGLESIA CATOLICA EN SAN FRANCISCO DE DOS RIOS"/>
    <s v="info@brigthspotcr.com"/>
    <s v="22261819"/>
    <s v="89081444"/>
    <s v="REBECA CHAVARRIA CANTILLO"/>
    <s v="22261819"/>
    <s v="MARIBEL CAMBRONERO AGUILAR"/>
    <s v="22271729"/>
    <m/>
    <s v="NO"/>
    <m/>
    <m/>
    <m/>
    <s v="2"/>
    <s v="00000"/>
    <s v="0"/>
    <m/>
    <n v="13"/>
  </r>
  <r>
    <s v="1.00089"/>
    <s v="200033-00"/>
    <s v="00089"/>
    <x v="0"/>
    <s v="BRITANICO DE COSTA RICA"/>
    <s v="SAN JOSE OESTE"/>
    <s v="02"/>
    <s v="1"/>
    <s v="1_PREESCOLAR"/>
    <s v="PRIVADA"/>
    <n v="10109"/>
    <s v="1"/>
    <s v="01"/>
    <s v="09"/>
    <s v="SAN JOSE / SAN JOSE / PAVAS"/>
    <s v="SAN JOSE"/>
    <s v="SAN JOSE"/>
    <s v="PAVAS"/>
    <s v="SANTA CATALINA"/>
    <s v="125 NORTE DEL FINAL DEL BOULEVARD ROHRMOSER"/>
    <s v="recepcion@bscr.ed.crm"/>
    <s v="22200131"/>
    <s v="22327833"/>
    <s v="DAVID JONATHON BERRIDGE"/>
    <s v="22200131"/>
    <s v="SUSAN RAQUEL VINDAS MADRIGAL"/>
    <s v="22914901"/>
    <m/>
    <s v="NO"/>
    <m/>
    <m/>
    <m/>
    <s v="1"/>
    <s v="03233"/>
    <s v="3"/>
    <s v="BRITANICO DE COSTA RICA"/>
    <n v="89"/>
  </r>
  <r>
    <s v="1.02222"/>
    <s v="200443-00"/>
    <s v="02222"/>
    <x v="0"/>
    <s v="BUHO OKHY"/>
    <s v="SANTA CRUZ"/>
    <s v="01"/>
    <s v="1"/>
    <s v="1_PREESCOLAR"/>
    <s v="PRIVADA"/>
    <n v="50301"/>
    <s v="5"/>
    <s v="03"/>
    <s v="01"/>
    <s v="GUANACASTE / SANTA CRUZ / SANTA CRUZ"/>
    <s v="GUANACASTE"/>
    <s v="SANTA CRUZ"/>
    <s v="SANTA CRUZ"/>
    <s v="BARRIO LIMON OESTE"/>
    <s v="600 M ESTE DEL PUENTE DIRIA"/>
    <s v="cebuhookhy@hotmail.com"/>
    <s v="88638487"/>
    <m/>
    <s v="OLGA MARIA LEAL ARRIETA"/>
    <s v="-"/>
    <s v="ROLANDO ANTONIO PIZARRO PIZARRO"/>
    <s v="26801666"/>
    <m/>
    <s v="NO"/>
    <m/>
    <m/>
    <m/>
    <s v="1"/>
    <s v="03896"/>
    <s v="3"/>
    <s v="BUHO OKHY"/>
    <n v="5"/>
  </r>
  <r>
    <s v="1.02246"/>
    <s v="200476-00"/>
    <s v="02246"/>
    <x v="0"/>
    <s v="CAFORE ANTONIO JOSE OBANDO CHAN"/>
    <s v="PUNTARENAS"/>
    <s v="01"/>
    <s v="1"/>
    <s v="1_PREESCOLAR"/>
    <s v="PRIVADA"/>
    <n v="60115"/>
    <s v="6"/>
    <s v="01"/>
    <s v="15"/>
    <s v="PUNTARENAS / PUNTARENAS / EL ROBLE"/>
    <s v="PUNTARENAS"/>
    <s v="PUNTARENAS"/>
    <s v="EL ROBLE"/>
    <s v="EL ROBLE"/>
    <s v="75 NORTE BANCO POPULAR EL ROBLE"/>
    <s v="cafore@tonito.ed.cr"/>
    <s v="26634885"/>
    <s v="26631871"/>
    <s v="NERY CORDOBA OBANDO"/>
    <s v="26634885"/>
    <s v="RODJAN MIGUEL CARRILLO FONSECA"/>
    <s v="26639730"/>
    <m/>
    <s v="NO"/>
    <m/>
    <m/>
    <m/>
    <s v="1"/>
    <s v="03921"/>
    <s v="3"/>
    <s v="CAFORE ANTONIO JOSE OBANDO CHAN"/>
    <n v="25"/>
  </r>
  <r>
    <s v="1.03198"/>
    <s v="200405-00"/>
    <s v="03198"/>
    <x v="0"/>
    <s v="CAI NIÑOS Y NIÑAS TRIUNFADORES"/>
    <s v="HEREDIA"/>
    <s v="06"/>
    <s v="1"/>
    <s v="1_PREESCOLAR"/>
    <s v="PRIVADA"/>
    <n v="40602"/>
    <s v="4"/>
    <s v="06"/>
    <s v="02"/>
    <s v="HEREDIA / SAN ISIDRO / SAN JOSE"/>
    <s v="HEREDIA"/>
    <s v="SAN ISIDRO"/>
    <s v="SAN JOSE"/>
    <s v="SANTA ELENA"/>
    <s v="700 E Y 400 S DEL CRUCE DE SANTA ELENA"/>
    <s v="centroninostriunfadores@gmail.com"/>
    <s v="22684309"/>
    <s v="22684309"/>
    <s v="FRANCINE VIQUEZ ARCE"/>
    <s v="70848036"/>
    <s v="MARCO ANTONIO MARCOS ARCE"/>
    <s v="22618569"/>
    <m/>
    <s v="NO"/>
    <m/>
    <m/>
    <m/>
    <s v="1"/>
    <s v="04220"/>
    <s v="3"/>
    <s v="CAI NIÑOS Y NIÑAS TRIUNFADORES"/>
    <n v="1"/>
  </r>
  <r>
    <s v="1.00249"/>
    <s v="200180-00"/>
    <s v="00249"/>
    <x v="0"/>
    <s v="CALASANZ"/>
    <s v="SAN JOSE NORTE"/>
    <s v="03"/>
    <s v="1"/>
    <s v="1_PREESCOLAR"/>
    <s v="PRIVADA"/>
    <n v="11501"/>
    <s v="1"/>
    <s v="15"/>
    <s v="01"/>
    <s v="SAN JOSE / MONTES DE OCA / SAN PEDRO"/>
    <s v="SAN JOSE"/>
    <s v="MONTES DE OCA"/>
    <s v="SAN PEDRO"/>
    <s v="SAN PEDRO"/>
    <s v="DEL MAS POR MENOS DE SAN PEDRO 200 NORTE"/>
    <s v="colegio@colegiocalasanz.com"/>
    <s v="22834730"/>
    <s v="22831890"/>
    <s v="AGNES CAMPOS SANCHUN"/>
    <s v="25285340"/>
    <s v="JENNIFER AYMERICH BOLAÑOS"/>
    <s v="22340456"/>
    <m/>
    <s v="NO"/>
    <m/>
    <m/>
    <m/>
    <s v="1"/>
    <s v="00290"/>
    <s v="3"/>
    <s v="CALASANZ"/>
    <n v="63"/>
  </r>
  <r>
    <s v="1.04016"/>
    <s v="205212-00"/>
    <s v="04016"/>
    <x v="0"/>
    <s v="CAMINITO DE LUZ PRE-SCHOOL"/>
    <s v="HEREDIA"/>
    <s v="02"/>
    <s v="1"/>
    <s v="2_PREESCOLAR"/>
    <s v="PRIVADA"/>
    <n v="40103"/>
    <s v="4"/>
    <s v="01"/>
    <s v="03"/>
    <s v="HEREDIA / HEREDIA / SAN FRANCISCO"/>
    <s v="HEREDIA"/>
    <s v="HEREDIA"/>
    <s v="SAN FRANCISCO"/>
    <s v="LA LILLIANA"/>
    <s v="URBANIZACION LA LILLIANA 350 M AL SUR DE LA POPS"/>
    <s v="caminitodeluz08@gmail.com"/>
    <s v="22608553"/>
    <s v="85778472"/>
    <s v="JANINA BLANCO DELGADO"/>
    <s v="22608553"/>
    <s v="GRETTEL MARIA MORALES ROJAS"/>
    <s v="22375839"/>
    <m/>
    <s v="NO"/>
    <m/>
    <m/>
    <m/>
    <s v="2"/>
    <s v="00000"/>
    <s v="0"/>
    <m/>
    <n v="35"/>
  </r>
  <r>
    <s v="1.00063"/>
    <s v="200023-00"/>
    <s v="00063"/>
    <x v="0"/>
    <s v="CAMPANITA"/>
    <s v="SAN JOSE OESTE"/>
    <s v="05"/>
    <s v="1"/>
    <s v="2_PREESCOLAR"/>
    <s v="PRIVADA"/>
    <n v="10107"/>
    <s v="1"/>
    <s v="01"/>
    <s v="07"/>
    <s v="SAN JOSE / SAN JOSE / URUCA"/>
    <s v="SAN JOSE"/>
    <s v="SAN JOSE"/>
    <s v="URUCA"/>
    <s v="URBANIZACION LAS MAGNOLIAS"/>
    <s v="100 ESTE DE LAS ANTIGUAS OFICINAS DE AMANCO"/>
    <s v="kindercampanita@gmail.com"/>
    <s v="22907300"/>
    <m/>
    <s v="MARIANELLA HERNANDEZ CORDERO"/>
    <s v="87147420"/>
    <s v="KATHERINE CHANTO CERDAS"/>
    <s v="22310578"/>
    <m/>
    <s v="NO"/>
    <m/>
    <m/>
    <m/>
    <s v="2"/>
    <s v="00000"/>
    <s v="0"/>
    <m/>
    <n v="22"/>
  </r>
  <r>
    <s v="1.00258"/>
    <s v="200188-00"/>
    <s v="00258"/>
    <x v="0"/>
    <s v="CAMPESTRE"/>
    <s v="SAN JOSE NORTE"/>
    <s v="03"/>
    <s v="1"/>
    <s v="1_PREESCOLAR"/>
    <s v="PRIVADA"/>
    <n v="11502"/>
    <s v="1"/>
    <s v="15"/>
    <s v="02"/>
    <s v="SAN JOSE / MONTES DE OCA / SABANILLA"/>
    <s v="SAN JOSE"/>
    <s v="MONTES DE OCA"/>
    <s v="SABANILLA"/>
    <s v="LOS ROSALES"/>
    <s v="75 OESTE DE LA URBANIZACION MALAGA"/>
    <s v="info@centroeducativocampestre.com"/>
    <s v="22245080"/>
    <s v="22346329"/>
    <s v="CRISTINA MENENDEZ MUÑOZ"/>
    <s v="71665390"/>
    <s v="JENNIFER AYMERICH BOLAÑOS"/>
    <s v="22340456"/>
    <m/>
    <s v="NO"/>
    <m/>
    <m/>
    <m/>
    <s v="1"/>
    <s v="03477"/>
    <s v="3"/>
    <s v="CAMPESTRE"/>
    <n v="51"/>
  </r>
  <r>
    <s v="1.04277"/>
    <s v="205419-00"/>
    <s v="04277"/>
    <x v="0"/>
    <s v="CAP CASITA DEL ARBOL PREESCOLAR"/>
    <s v="ALAJUELA"/>
    <s v="10"/>
    <s v="1"/>
    <s v="2_PREESCOLAR"/>
    <s v="PRIVADA"/>
    <n v="20303"/>
    <s v="2"/>
    <s v="03"/>
    <s v="03"/>
    <s v="ALAJUELA / GRECIA / SAN JOSE"/>
    <s v="ALAJUELA"/>
    <s v="GRECIA"/>
    <s v="SAN JOSE"/>
    <s v="SANTA GERTRUDIS NORTE"/>
    <s v="100 M NOROESTE, DEL TEMPLO CATOLICO DE SANTA GERTRUDIS NORTE, GRECIA"/>
    <s v="casita.arbol19@gmail.com"/>
    <s v="24440484"/>
    <s v="88850761"/>
    <s v="DAYANA MARIA VARGAS ALFARO"/>
    <s v="88850761"/>
    <s v="CATALINA PORRAS QUESADA"/>
    <s v="24948687"/>
    <m/>
    <s v="NO"/>
    <m/>
    <m/>
    <m/>
    <s v="2"/>
    <s v="00000"/>
    <s v="0"/>
    <m/>
    <n v="65"/>
  </r>
  <r>
    <s v="1.00729"/>
    <s v="200496-00"/>
    <s v="00729"/>
    <x v="0"/>
    <s v="CARIBBEAN SCHOOL"/>
    <s v="LIMON"/>
    <s v="01"/>
    <s v="1"/>
    <s v="1_PREESCOLAR"/>
    <s v="PRIVADA"/>
    <n v="70101"/>
    <s v="7"/>
    <s v="01"/>
    <s v="01"/>
    <s v="LIMON / LIMON / LIMON"/>
    <s v="LIMON"/>
    <s v="LIMON"/>
    <s v="LIMON"/>
    <s v="ZONA AMERICANA"/>
    <s v="CONTIGUO AL HOSPITAL TONY FACIO CASTRO"/>
    <s v="preescolar@caribbeanlimon.com"/>
    <s v="27984979"/>
    <s v="27950800"/>
    <s v="ROCIO MASIS PEREIRA"/>
    <s v="27950800"/>
    <s v="LEISEL ARCE CAMPOS"/>
    <s v="22017169"/>
    <m/>
    <s v="NO"/>
    <m/>
    <m/>
    <m/>
    <s v="1"/>
    <s v="02897"/>
    <s v="3"/>
    <s v="CARIBBEAN SCHOOL"/>
    <n v="64"/>
  </r>
  <r>
    <s v="1.03396"/>
    <s v="200436-00"/>
    <s v="03396"/>
    <x v="0"/>
    <s v="CASA CUNA SUEÑOS Y SONRISAS"/>
    <s v="NICOYA"/>
    <s v="01"/>
    <s v="1"/>
    <s v="1_PREESCOLAR"/>
    <s v="PRIVADA"/>
    <n v="50201"/>
    <s v="5"/>
    <s v="02"/>
    <s v="01"/>
    <s v="GUANACASTE / NICOYA / NICOYA"/>
    <s v="GUANACASTE"/>
    <s v="NICOYA"/>
    <s v="NICOYA"/>
    <s v="LOS ANGELES"/>
    <s v="DE LA UNIVERSIDAD NACIONAL 400 M AL SUR Y 150 M AL ESTE DEL CRUCE DE CASITAS"/>
    <s v="casacuna01@gmail.com"/>
    <s v="26853568"/>
    <m/>
    <s v="MARY CRISS FLORES BARRANTES"/>
    <s v="88129172"/>
    <s v="HANNIA AVILA QUIROS"/>
    <s v="88160059"/>
    <m/>
    <s v="NO"/>
    <m/>
    <m/>
    <m/>
    <s v="1"/>
    <s v="04339"/>
    <s v="3"/>
    <s v="CENTRO EDUCATIVO CLOVER HILLS EDUCATIVE SYSTEM"/>
    <n v="115"/>
  </r>
  <r>
    <s v="1.04130"/>
    <s v="205391-00"/>
    <s v="04130"/>
    <x v="0"/>
    <s v="CASA DE LAS ESTRELLAS"/>
    <s v="NICOYA"/>
    <s v="06"/>
    <s v="1"/>
    <s v="1_PREESCOLAR"/>
    <s v="PRIVADA"/>
    <n v="50206"/>
    <s v="5"/>
    <s v="02"/>
    <s v="06"/>
    <s v="GUANACASTE / NICOYA / NOSARA"/>
    <s v="GUANACASTE"/>
    <s v="NICOYA"/>
    <s v="NOSARA"/>
    <s v="GARZA"/>
    <s v="200 M AL NORTE DEL ANTIGUO HOTEL VILLAGIO"/>
    <s v="casadelasestrellascr@gmail.com"/>
    <s v="26562022"/>
    <s v="88087291"/>
    <s v="IVETH MARIA ACOSTA GOMEZ"/>
    <s v="88087291"/>
    <s v="JOSE CARLOS SANDOVAL GOMEZ"/>
    <s v="26855230"/>
    <m/>
    <s v="NO"/>
    <m/>
    <m/>
    <m/>
    <s v="1"/>
    <s v="04386"/>
    <s v="3"/>
    <s v="CASA DE LAS ESTRELLAS"/>
    <n v="42"/>
  </r>
  <r>
    <s v="1.03031"/>
    <s v="205357-00"/>
    <s v="03031"/>
    <x v="0"/>
    <s v="CASA DE NIÑOS SAN LORENZO"/>
    <s v="HEREDIA"/>
    <s v="04"/>
    <s v="1"/>
    <s v="1_PREESCOLAR"/>
    <s v="PRIVADA"/>
    <n v="40205"/>
    <s v="4"/>
    <s v="02"/>
    <s v="05"/>
    <s v="HEREDIA / BARVA / SANTA LUCIA"/>
    <s v="HEREDIA"/>
    <s v="BARVA"/>
    <s v="SANTA LUCIA"/>
    <s v="SANTA LUCIA"/>
    <s v="200 M NORESTE DEL SALON COMUNAL"/>
    <s v="slmontessori@gmail.com"/>
    <s v="22607806"/>
    <s v="22607991"/>
    <s v="FLOR MARIA JIMENEZ BOLAÑOS"/>
    <s v="22607806"/>
    <s v="ARIEL EDUARDO MENDEZ MURILLO"/>
    <s v="22623025"/>
    <m/>
    <s v="NO"/>
    <m/>
    <m/>
    <m/>
    <s v="1"/>
    <s v="04160"/>
    <s v="3"/>
    <s v="SHKENUK"/>
    <n v="20"/>
  </r>
  <r>
    <s v="1.03409"/>
    <s v="200364-00"/>
    <s v="03409"/>
    <x v="0"/>
    <s v="CASPARI MONTESSORI SCHOOL"/>
    <s v="HEREDIA"/>
    <s v="02"/>
    <s v="1"/>
    <s v="1_PREESCOLAR"/>
    <s v="PRIVADA"/>
    <n v="40103"/>
    <s v="4"/>
    <s v="01"/>
    <s v="03"/>
    <s v="HEREDIA / HEREDIA / SAN FRANCISCO"/>
    <s v="HEREDIA"/>
    <s v="HEREDIA"/>
    <s v="SAN FRANCISCO"/>
    <s v="SANTA CECILIA"/>
    <s v="250 OESTE 100 NORTE DEL COMERCIAL MULTIFLORES"/>
    <s v="info@caspari.ed.cr"/>
    <s v="40003900"/>
    <m/>
    <s v="SHARON CASTRO ROJAS"/>
    <s v="40003900"/>
    <s v="GRETTEL MARIA MORALES ROJAS"/>
    <s v="22375839"/>
    <m/>
    <s v="NO"/>
    <m/>
    <m/>
    <m/>
    <s v="1"/>
    <s v="04328"/>
    <s v="3"/>
    <s v="CASPARI MONTESSORI SCHOOL"/>
    <n v="127"/>
  </r>
  <r>
    <s v="1.03934"/>
    <s v="205237-00"/>
    <s v="03934"/>
    <x v="0"/>
    <s v="CATAPLINKIS CENTER"/>
    <s v="SAN CARLOS"/>
    <s v="06"/>
    <s v="1"/>
    <s v="2_PREESCOLAR"/>
    <s v="PRIVADA"/>
    <n v="21007"/>
    <s v="2"/>
    <s v="10"/>
    <s v="07"/>
    <s v="ALAJUELA / SAN CARLOS / FORTUNA"/>
    <s v="ALAJUELA"/>
    <s v="SAN CARLOS"/>
    <s v="FORTUNA"/>
    <s v="LA FORTUNA"/>
    <s v="100 M ESTE Y 100 M NORTE DEL BCR"/>
    <s v="cataplinkiscenter@gmail.com"/>
    <s v="88942181"/>
    <m/>
    <s v="MARLEN VARGAS CAMPOS"/>
    <s v="88942181"/>
    <s v="EDGAR GARCIA OCON"/>
    <s v="24799162"/>
    <m/>
    <s v="NO"/>
    <m/>
    <m/>
    <m/>
    <s v="2"/>
    <s v="00000"/>
    <s v="0"/>
    <m/>
    <n v="19"/>
  </r>
  <r>
    <s v="1.00001"/>
    <s v="200128-00"/>
    <s v="00001"/>
    <x v="0"/>
    <s v="CATOLICA ACTIVA"/>
    <s v="SAN JOSE OESTE"/>
    <s v="04"/>
    <s v="1"/>
    <s v="1_PREESCOLAR"/>
    <s v="PRIVADA"/>
    <n v="10903"/>
    <s v="1"/>
    <s v="09"/>
    <s v="03"/>
    <s v="SAN JOSE / SANTA ANA / POZOS"/>
    <s v="SAN JOSE"/>
    <s v="SANTA ANA"/>
    <s v="POZOS"/>
    <s v="LINDORA"/>
    <s v="1 KM OESTE BANCO DAVIVIENDA"/>
    <s v="info@stjude.ed.cr"/>
    <s v="22036474"/>
    <s v="22821609"/>
    <s v="MARY JO GILL"/>
    <s v="22036474"/>
    <s v="JESUS ALONSO JIMENEZ DIAZ"/>
    <s v="25821525"/>
    <m/>
    <s v="NO"/>
    <m/>
    <m/>
    <m/>
    <s v="1"/>
    <s v="03215"/>
    <s v="3"/>
    <s v="CATOLICA ACTIVA"/>
    <n v="171"/>
  </r>
  <r>
    <s v="1.01115"/>
    <s v="200456-00"/>
    <s v="01115"/>
    <x v="0"/>
    <s v="CATOLICO EULOGIO LOPEZ OBANDO"/>
    <s v="CAÑAS"/>
    <s v="01"/>
    <s v="1"/>
    <s v="1_PREESCOLAR"/>
    <s v="PRIVADA"/>
    <n v="50601"/>
    <s v="5"/>
    <s v="06"/>
    <s v="01"/>
    <s v="GUANACASTE / CAÑAS / CAÑAS"/>
    <s v="GUANACASTE"/>
    <s v="CAÑAS"/>
    <s v="CAÑAS"/>
    <s v="BARRIO UNION"/>
    <s v="2 KM OESTE DEL CEMENTERIO DE CAÑAS"/>
    <s v="cecelo@prodieca.org"/>
    <s v="26690904"/>
    <s v="26687835"/>
    <s v="ORLANDO DE LA O CASTAÑEDA"/>
    <s v="26690904"/>
    <s v="YESSENIA RUIZ MATARRITA"/>
    <s v="26692611"/>
    <m/>
    <s v="NO"/>
    <m/>
    <m/>
    <m/>
    <s v="1"/>
    <s v="00480"/>
    <s v="3"/>
    <s v="CATOLICO EULOGIO LOPEZ OBANDO"/>
    <n v="24"/>
  </r>
  <r>
    <s v="1.04039"/>
    <s v="205340-00"/>
    <s v="04039"/>
    <x v="0"/>
    <s v="CECUDI LA UNION"/>
    <s v="CARTAGO"/>
    <s v="06"/>
    <s v="1"/>
    <s v="2_PREESCOLAR"/>
    <s v="PRIVADA"/>
    <n v="30303"/>
    <s v="3"/>
    <s v="03"/>
    <s v="03"/>
    <s v="CARTAGO / LA UNION / SAN JUAN"/>
    <s v="CARTAGO"/>
    <s v="LA UNION"/>
    <s v="SAN JUAN"/>
    <s v="SAN JUAN"/>
    <s v="URBANIZACION OMEGA"/>
    <s v="cecudilaunion@munilaunion.go.cr"/>
    <s v="22793773"/>
    <m/>
    <s v="KATTIA GONZALEZ PALMA"/>
    <s v="22793773"/>
    <s v="JUAN MARTIN ROJAS GOMEZ"/>
    <s v="22792767"/>
    <m/>
    <s v="NO"/>
    <m/>
    <m/>
    <m/>
    <s v="2"/>
    <s v="00000"/>
    <s v="0"/>
    <m/>
    <n v="36"/>
  </r>
  <r>
    <s v="1.04230"/>
    <s v="205403-00"/>
    <s v="04230"/>
    <x v="0"/>
    <s v="CENTRO BILINGÜE EL MUNDO DEL SABER"/>
    <s v="CARTAGO"/>
    <s v="02"/>
    <s v="1"/>
    <s v="2_PREESCOLAR"/>
    <s v="PRIVADA"/>
    <n v="30104"/>
    <s v="3"/>
    <s v="01"/>
    <s v="04"/>
    <s v="CARTAGO / CARTAGO / SAN NICOLAS"/>
    <s v="CARTAGO"/>
    <s v="CARTAGO"/>
    <s v="SAN NICOLAS"/>
    <s v="SAN NICOLAS"/>
    <s v="SAN NICOLAS"/>
    <s v="kmundodelsaber_07@hotmail.com"/>
    <s v="88275446"/>
    <m/>
    <s v="PAULA CALVO SOLANO"/>
    <s v="88275446"/>
    <s v="ZIANE SOTO UREÑA"/>
    <s v="25371825"/>
    <m/>
    <s v="NO"/>
    <m/>
    <m/>
    <m/>
    <s v="2"/>
    <s v="00000"/>
    <s v="0"/>
    <m/>
    <n v="50"/>
  </r>
  <r>
    <s v="1.03397"/>
    <s v="200255-00"/>
    <s v="03397"/>
    <x v="0"/>
    <s v="CENTRO BILINGÜE PEQUEÑOS POETAS"/>
    <s v="OCCIDENTE"/>
    <s v="01"/>
    <s v="1"/>
    <s v="2_PREESCOLAR"/>
    <s v="PRIVADA"/>
    <n v="20206"/>
    <s v="2"/>
    <s v="02"/>
    <s v="06"/>
    <s v="ALAJUELA / SAN RAMON / SAN RAFAEL"/>
    <s v="ALAJUELA"/>
    <s v="SAN RAMON"/>
    <s v="SAN RAFAEL"/>
    <s v="SAN RAFAEL"/>
    <s v="400 M SUR DE LA ESQUINA NOROESTE DEL INSTITUTO JULIO ACOSTA GARCIA"/>
    <s v="pequenospoetas2012@gmail.com"/>
    <s v="40338917"/>
    <s v="88834369"/>
    <s v="MARIA IVANIA RODRIGUEZ CHAVARRIA"/>
    <s v="83210765"/>
    <s v="GRETHEL MARIA AVILA VARGAS"/>
    <s v="24456978"/>
    <m/>
    <s v="NO"/>
    <m/>
    <m/>
    <m/>
    <s v="2"/>
    <s v="00000"/>
    <s v="0"/>
    <m/>
    <n v="27"/>
  </r>
  <r>
    <s v="1.01217"/>
    <s v="200448-00"/>
    <s v="01217"/>
    <x v="0"/>
    <s v="CENTRO DE APRENDIZAJE EDUCARTE"/>
    <s v="SANTA CRUZ"/>
    <s v="03"/>
    <s v="1"/>
    <s v="1_PREESCOLAR"/>
    <s v="PRIVADA"/>
    <n v="50308"/>
    <s v="5"/>
    <s v="03"/>
    <s v="08"/>
    <s v="GUANACASTE / SANTA CRUZ / CABO VELAS"/>
    <s v="GUANACASTE"/>
    <s v="SANTA CRUZ"/>
    <s v="CABO VELAS"/>
    <s v="LA GARITA"/>
    <s v="3 KM DE HUACAS A TAMARINDO"/>
    <s v="administracion@educartecostarica.com"/>
    <s v="45002323"/>
    <s v="62193160"/>
    <s v="YIRIA SAENZ CARAZO"/>
    <s v="-"/>
    <s v="DEYLIN ORTAGA GOMEZ"/>
    <s v="26750475"/>
    <m/>
    <s v="NO"/>
    <m/>
    <m/>
    <m/>
    <s v="1"/>
    <s v="04309"/>
    <s v="3"/>
    <s v="CENTRO DE APRENDIZAJE EDUCARTE"/>
    <n v="60"/>
  </r>
  <r>
    <s v="1.04078"/>
    <s v="205307-00"/>
    <s v="04078"/>
    <x v="0"/>
    <s v="CENTRO DE ATENCION INFANTIL WITTY LAND"/>
    <s v="SAN JOSE NORTE"/>
    <s v="06"/>
    <s v="1"/>
    <s v="2_PREESCOLAR"/>
    <s v="PRIVADA"/>
    <n v="11104"/>
    <s v="1"/>
    <s v="11"/>
    <s v="04"/>
    <s v="SAN JOSE / VASQUEZ DE CORONADO / PATALILLO"/>
    <s v="SAN JOSE"/>
    <s v="VASQUEZ DE CORONADO"/>
    <s v="PATALILLO"/>
    <s v="URBANIZACION JERUSALEN I"/>
    <s v="DE MCDONALDS SAN ANTONIO, 50 M O Y 25 M S"/>
    <s v="wittylandcoronado@gmail.com"/>
    <s v="22921893"/>
    <m/>
    <s v="PAOLA HERNANDEZ MORERA"/>
    <s v="84087417"/>
    <s v="ILEANA ARCE CAMPOS"/>
    <s v="22942049"/>
    <m/>
    <s v="NO"/>
    <m/>
    <m/>
    <m/>
    <s v="2"/>
    <s v="00000"/>
    <s v="0"/>
    <m/>
    <n v="11"/>
  </r>
  <r>
    <s v="1.03971"/>
    <s v="205224-00"/>
    <s v="03971"/>
    <x v="0"/>
    <s v="CENTRO DE CUIDO MUNICIPAL. BAJO EL ARCOIRIS"/>
    <s v="HEREDIA"/>
    <s v="06"/>
    <s v="1"/>
    <s v="2_PREESCOLAR"/>
    <s v="PRIVADA"/>
    <n v="40601"/>
    <s v="4"/>
    <s v="06"/>
    <s v="01"/>
    <s v="HEREDIA / SAN ISIDRO / SAN ISIDRO"/>
    <s v="HEREDIA"/>
    <s v="SAN ISIDRO"/>
    <s v="SAN ISIDRO"/>
    <s v="RESIDENCIAL EL PORTILLO"/>
    <s v="700 M SUR CEMENTERIO"/>
    <s v="teresita.mendez@munisanisidro.go.cr"/>
    <s v="22683607"/>
    <m/>
    <s v="TERESITA MENDEZ LOPEZ"/>
    <s v="85574427"/>
    <s v="MARCO ANTONIO MARCOS ARCE"/>
    <s v="22618569"/>
    <m/>
    <s v="NO"/>
    <m/>
    <m/>
    <m/>
    <s v="2"/>
    <s v="00000"/>
    <s v="0"/>
    <m/>
    <n v="25"/>
  </r>
  <r>
    <s v="1.03079"/>
    <s v="205417-00"/>
    <s v="03079"/>
    <x v="0"/>
    <s v="CENTRO DE DESARROLLO INTEGRAL PARA EL NIÑO Y LA NIÑA CEDEIN"/>
    <s v="SAN JOSE CENTRAL"/>
    <s v="06"/>
    <s v="1"/>
    <s v="1_PREESCOLAR"/>
    <s v="PRIVADA"/>
    <n v="11002"/>
    <s v="1"/>
    <s v="10"/>
    <s v="02"/>
    <s v="SAN JOSE / ALAJUELITA / SAN JOSECITO"/>
    <s v="SAN JOSE"/>
    <s v="ALAJUELITA"/>
    <s v="SAN JOSECITO"/>
    <s v="SAN JOSECITO CENTRO"/>
    <s v="250 NORTE DE LA IGLESIA CATOLICA"/>
    <s v="centropedagogicocedein@gmail.com"/>
    <s v="22143092"/>
    <m/>
    <s v="IRMA MARIA HERRERA VARGAS"/>
    <s v="22143092"/>
    <s v="FREDDY CALDERON CERDAS"/>
    <s v="22754085"/>
    <m/>
    <s v="NO"/>
    <m/>
    <m/>
    <m/>
    <s v="1"/>
    <s v="04258"/>
    <s v="3"/>
    <m/>
    <n v="24"/>
  </r>
  <r>
    <s v="1.04281"/>
    <s v="205285-00"/>
    <s v="04281"/>
    <x v="0"/>
    <s v="CENTRO DE ENSEÑANZA SUEÑOS EDUCATIVOS"/>
    <s v="DESAMPARADOS"/>
    <s v="01"/>
    <s v="1"/>
    <s v="2_PREESCOLAR"/>
    <s v="PRIVADA"/>
    <n v="10301"/>
    <s v="1"/>
    <s v="03"/>
    <s v="01"/>
    <s v="SAN JOSE / DESAMPARADOS / DESAMPARADOS"/>
    <s v="SAN JOSE"/>
    <s v="DESAMPARADOS"/>
    <s v="DESAMPARADOS"/>
    <s v="DESAMPARADOS"/>
    <s v="DE PAN X KILO 350 M SUR, KINDER MANO DERECHA PORTONES DE COLORES"/>
    <s v="sueducativos2086@gmail.com"/>
    <s v="22505062"/>
    <s v="83322717"/>
    <s v="ALEJANDRA MORERA VILLEGAS"/>
    <s v="83322717"/>
    <s v="MANUEL CALDERON ESQUIVEL"/>
    <s v="22591833"/>
    <m/>
    <s v="NO"/>
    <m/>
    <m/>
    <m/>
    <s v="2"/>
    <s v="00000"/>
    <s v="0"/>
    <m/>
    <n v="28"/>
  </r>
  <r>
    <s v="1.04031"/>
    <s v="205257-00"/>
    <s v="04031"/>
    <x v="0"/>
    <s v="CENTRO DE ESTIMULACION TEMPRANA BUBBLES"/>
    <s v="SAN JOSE NORTE"/>
    <s v="05"/>
    <s v="1"/>
    <s v="2_PREESCOLAR"/>
    <s v="PRIVADA"/>
    <n v="11401"/>
    <s v="1"/>
    <s v="14"/>
    <s v="01"/>
    <s v="SAN JOSE / MORAVIA / SAN VICENTE"/>
    <s v="SAN JOSE"/>
    <s v="MORAVIA"/>
    <s v="SAN VICENTE"/>
    <s v="MORAVIA"/>
    <s v="DE LA MUNICIPALIDAD DE MORAVIA 100 SUR Y 25 O"/>
    <s v="krysm4.km@gmail.com"/>
    <s v="22411925"/>
    <s v="22411925"/>
    <s v="KRYSIA MATAMOROS GRANADOS"/>
    <s v="88314518"/>
    <s v="WILFREDO CASTRO CAMPOS"/>
    <s v="22352880"/>
    <m/>
    <s v="NO"/>
    <m/>
    <m/>
    <m/>
    <s v="2"/>
    <s v="00000"/>
    <s v="0"/>
    <m/>
    <n v="70"/>
  </r>
  <r>
    <s v="1.04233"/>
    <s v="205396-00"/>
    <s v="04233"/>
    <x v="0"/>
    <s v="CENTRO DE ESTIMULACION TEMPRANA MAMA MARGARITA"/>
    <s v="PURISCAL"/>
    <s v="05"/>
    <s v="1"/>
    <s v="2_PREESCOLAR"/>
    <s v="PRIVADA"/>
    <n v="10701"/>
    <s v="1"/>
    <s v="07"/>
    <s v="01"/>
    <s v="SAN JOSE / MORA / COLON"/>
    <s v="SAN JOSE"/>
    <s v="MORA"/>
    <s v="COLON"/>
    <s v="BRASIL DE MORA"/>
    <s v="350 M OESTE DEL SUPER MORA, A UN COSTADO DE LA PLAZA DE FUTBOL DE CIUDAD COLON"/>
    <s v="info@mamamargaritacr.com"/>
    <s v="22493746"/>
    <s v="83043604"/>
    <s v="MARTA YINETH MONTERO VAEZ"/>
    <s v="88844085"/>
    <s v="NANCY ZUÑIGA MONTERO"/>
    <s v="24165218 Ext.2324/2329"/>
    <m/>
    <s v="NO"/>
    <m/>
    <m/>
    <m/>
    <s v="2"/>
    <s v="00000"/>
    <s v="0"/>
    <m/>
    <n v="23"/>
  </r>
  <r>
    <s v="1.02966"/>
    <s v="200358-00"/>
    <s v="02966"/>
    <x v="0"/>
    <s v="CENTRO DE FORMACION INTEGRAL DEL NIÑO"/>
    <s v="HEREDIA"/>
    <s v="02"/>
    <s v="1"/>
    <s v="2_PREESCOLAR"/>
    <s v="PRIVADA"/>
    <n v="40102"/>
    <s v="4"/>
    <s v="01"/>
    <s v="02"/>
    <s v="HEREDIA / HEREDIA / MERCEDES"/>
    <s v="HEREDIA"/>
    <s v="HEREDIA"/>
    <s v="MERCEDES"/>
    <s v="MERCEDES NORTE"/>
    <s v="300 M ESTE DEL COLEGIO CLARETIANO"/>
    <s v="lili.casa@hotmail.es"/>
    <s v="22374346"/>
    <s v="22374346"/>
    <s v="LILLIANA CAMACHO SANDOVAL"/>
    <s v="83903228"/>
    <s v="GRETTEL MARIA MORALES ROJAS"/>
    <s v="22375389"/>
    <m/>
    <s v="NO"/>
    <m/>
    <m/>
    <m/>
    <s v="2"/>
    <s v="00000"/>
    <s v="0"/>
    <m/>
    <n v="18"/>
  </r>
  <r>
    <s v="1.04068"/>
    <s v="205264-00"/>
    <s v="04068"/>
    <x v="0"/>
    <s v="CENTRO DE INCLUSION EDUCATIVA CIENAK"/>
    <s v="HEREDIA"/>
    <s v="07"/>
    <s v="1"/>
    <s v="1_PREESCOLAR"/>
    <s v="PRIVADA"/>
    <n v="40703"/>
    <s v="4"/>
    <s v="07"/>
    <s v="03"/>
    <s v="HEREDIA / BELEN / LA ASUNCION"/>
    <s v="HEREDIA"/>
    <s v="BELEN"/>
    <s v="LA ASUNCION"/>
    <s v="LA ASUNCION"/>
    <s v="75 O Y 150 N ENTRADA PEDREGAL"/>
    <s v="cienakcr@gmail.com"/>
    <s v="63569377"/>
    <s v="83506486"/>
    <s v="ALEJANDRA MENDEZ MADRIGAL"/>
    <s v="83506486"/>
    <s v="ALEJANDRO ROJAS SABORIO"/>
    <s v="22654304"/>
    <m/>
    <s v="NO"/>
    <m/>
    <m/>
    <m/>
    <s v="1"/>
    <s v="04380"/>
    <s v="3"/>
    <s v="CENTRO DE INCLUSION EDUCATIVA CIENAK"/>
    <n v="3"/>
  </r>
  <r>
    <s v="1.04332"/>
    <s v="205526-00"/>
    <s v="04332"/>
    <x v="0"/>
    <s v="CENTRO EDUCATIVO ACTIVE MINDS SCHOOL"/>
    <s v="SAN JOSE CENTRAL"/>
    <s v="01"/>
    <s v="1"/>
    <s v="1_PREESCOLAR"/>
    <s v="PRIVADA"/>
    <n v="10111"/>
    <s v="1"/>
    <s v="01"/>
    <s v="11"/>
    <s v="SAN JOSE / SAN JOSE / SAN SEBASTIAN"/>
    <s v="SAN JOSE"/>
    <s v="SAN JOSE"/>
    <s v="SAN SEBASTIAN"/>
    <s v="SAN SEBASTIAN"/>
    <s v="SAN JOSE, CARRETERA A PASO ANCHO, INA EDUCACION VIAL 150 M SUR, 40 M ESTE Y 40 M NORTE"/>
    <s v="activemindscr@gmail.com"/>
    <s v="70170558"/>
    <s v="88838485"/>
    <s v="MARIA DEL ROCIO MORA VARELA"/>
    <s v="70170558"/>
    <s v="MARJORIE BARQUERO GONZALEZ"/>
    <s v="22551257"/>
    <m/>
    <s v="NO"/>
    <m/>
    <m/>
    <m/>
    <s v="1"/>
    <s v="04412"/>
    <s v="3"/>
    <s v="CENTRO EDUCATIVO ACTIVE MINDS SCHOOL"/>
    <n v="16"/>
  </r>
  <r>
    <s v="1.04276"/>
    <s v="205513-00"/>
    <s v="04276"/>
    <x v="0"/>
    <s v="CENTRO EDUCATIVO ADONAI"/>
    <s v="ALAJUELA"/>
    <s v="10"/>
    <s v="1"/>
    <s v="1_PREESCOLAR"/>
    <s v="PRIVADA"/>
    <n v="20301"/>
    <s v="2"/>
    <s v="03"/>
    <s v="01"/>
    <s v="ALAJUELA / GRECIA / GRECIA"/>
    <s v="ALAJUELA"/>
    <s v="GRECIA"/>
    <s v="GRECIA"/>
    <s v="GRECIA"/>
    <s v="100 M ESTE Y 300 SUR DE PALI"/>
    <s v="centro.educ.adonai@gmail.com"/>
    <s v="24442855"/>
    <s v="88836481"/>
    <s v="BEATRIZ NUÑEZ BOLAÑOS"/>
    <s v="83978448"/>
    <s v="CATALINA PORRAS QUESADA"/>
    <s v="24948687"/>
    <m/>
    <s v="NO"/>
    <m/>
    <m/>
    <m/>
    <s v="1"/>
    <s v="04408"/>
    <s v="3"/>
    <s v="CENTRO EDUCATIVO ADONAI"/>
    <n v="27"/>
  </r>
  <r>
    <s v="1.00034"/>
    <s v="200227-00"/>
    <s v="00034"/>
    <x v="0"/>
    <s v="CENTRO EDUCATIVO AGUSTINO"/>
    <s v="ALAJUELA"/>
    <s v="05"/>
    <s v="1"/>
    <s v="1_PREESCOLAR"/>
    <s v="PRIVADA"/>
    <n v="20102"/>
    <s v="2"/>
    <s v="01"/>
    <s v="02"/>
    <s v="ALAJUELA / ALAJUELA / SAN JOSE"/>
    <s v="ALAJUELA"/>
    <s v="ALAJUELA"/>
    <s v="SAN JOSE"/>
    <s v="EL COYOL"/>
    <s v="CALLE LA MARGARITA, CONTIGUO AL EBAIS"/>
    <s v="cesanagustin@hotmail.com"/>
    <s v="24335449"/>
    <m/>
    <s v="LILIANA MARIA GUZMAN ALFARO"/>
    <s v="24335449"/>
    <s v="DANIEL VARGAS RODRIGUEZ"/>
    <s v="24303446"/>
    <m/>
    <s v="NO"/>
    <m/>
    <m/>
    <m/>
    <s v="1"/>
    <s v="03774"/>
    <s v="3"/>
    <s v="CENTRO EDUCATIVO AGUSTINO"/>
    <n v="35"/>
  </r>
  <r>
    <s v="1.04125"/>
    <s v="205385-00"/>
    <s v="04125"/>
    <x v="0"/>
    <s v="CENTRO EDUCATIVO ANGEL DE LA GUARDA"/>
    <s v="CARTAGO"/>
    <s v="03"/>
    <s v="1"/>
    <s v="2_PREESCOLAR"/>
    <s v="PRIVADA"/>
    <n v="30801"/>
    <s v="3"/>
    <s v="08"/>
    <s v="01"/>
    <s v="CARTAGO / EL GUARCO / TEJAR"/>
    <s v="CARTAGO"/>
    <s v="EL GUARCO"/>
    <s v="TEJAR"/>
    <s v="LOS SAUCES"/>
    <s v="200 SUROESTE Y 25 SUR DE LA PLAZA DE DEPORTES"/>
    <s v="angeldelaguardajn@gmail.com"/>
    <s v="21012594"/>
    <m/>
    <s v="MONICA SANCHEZ CHAVES"/>
    <s v="85362244"/>
    <s v="PRISCILLA BOGARIN VILLALOBOS"/>
    <s v="25530935"/>
    <m/>
    <s v="NO"/>
    <m/>
    <m/>
    <m/>
    <s v="2"/>
    <s v="00000"/>
    <s v="0"/>
    <m/>
    <n v="54"/>
  </r>
  <r>
    <s v="1.04062"/>
    <s v="205271-00"/>
    <s v="04062"/>
    <x v="0"/>
    <s v="CENTRO EDUCATIVO ARBOL DE DIOS"/>
    <s v="SAN JOSE CENTRAL"/>
    <s v="06"/>
    <s v="1"/>
    <s v="2_PREESCOLAR"/>
    <s v="PRIVADA"/>
    <n v="11001"/>
    <s v="1"/>
    <s v="10"/>
    <s v="01"/>
    <s v="SAN JOSE / ALAJUELITA / ALAJUELITA"/>
    <s v="SAN JOSE"/>
    <s v="ALAJUELITA"/>
    <s v="ALAJUELITA"/>
    <s v="ALAJUELITA"/>
    <s v="DETRAS DEL SANTUARIO SANTO CRISANTO ESQUIPULAS"/>
    <s v="centroinfantilarboldedios@gmail.com"/>
    <s v="22145949"/>
    <m/>
    <s v="MARIA CHAVES DELGADO"/>
    <s v="83154218"/>
    <s v="FREDDY CALDERON CERDAS"/>
    <s v="22754085"/>
    <m/>
    <s v="NO"/>
    <m/>
    <m/>
    <m/>
    <s v="2"/>
    <s v="00000"/>
    <s v="0"/>
    <m/>
    <n v="18"/>
  </r>
  <r>
    <s v="1.04349"/>
    <s v="205519-00"/>
    <s v="04349"/>
    <x v="0"/>
    <s v="CENTRO EDUCATIVO AZURVILLE SCHOOL"/>
    <s v="HEREDIA"/>
    <s v="04"/>
    <s v="1"/>
    <s v="1_PREESCOLAR"/>
    <s v="PRIVADA"/>
    <n v="40203"/>
    <s v="4"/>
    <s v="02"/>
    <s v="03"/>
    <s v="HEREDIA / BARVA / SAN PABLO"/>
    <s v="HEREDIA"/>
    <s v="BARVA"/>
    <s v="SAN PABLO"/>
    <s v="SAN PABLO"/>
    <s v="100 M NORTE DE VILLA BARVA"/>
    <s v="direccion@azurville.cr"/>
    <s v="22620287"/>
    <s v="85620287"/>
    <s v="YULIANA GOMEZ CASTRO"/>
    <s v="88070793"/>
    <s v="ARIEL EDUARDO MENDEZ MURILLO"/>
    <s v="22623025"/>
    <m/>
    <s v="NO"/>
    <m/>
    <m/>
    <m/>
    <s v="1"/>
    <s v="04417"/>
    <s v="3"/>
    <s v="CENTRO EDUCATIVO AZURVILLE SCHOOL"/>
    <n v="46"/>
  </r>
  <r>
    <s v="1.04409"/>
    <s v="205549-00"/>
    <s v="04409"/>
    <x v="0"/>
    <s v="CENTRO EDUCATIVO BARQUITO DE PAPEL"/>
    <s v="AGUIRRE"/>
    <s v="03"/>
    <s v="1"/>
    <s v="1_PREESCOLAR"/>
    <s v="PRIVADA"/>
    <n v="60901"/>
    <s v="6"/>
    <s v="09"/>
    <s v="01"/>
    <s v="PUNTARENAS / PARRITA / PARRITA"/>
    <s v="PUNTARENAS"/>
    <s v="PARRITA"/>
    <s v="PARRITA"/>
    <s v="LOS ANGELES"/>
    <s v="FRENTE A RESTAURANTE LOS PILONES, SOBRE RUTA NÚMERO 34 - COSTANERA SUR"/>
    <s v="parrita@barquitocr.com"/>
    <n v="87106996"/>
    <m/>
    <s v="Gilbert Rolando Barquero Villalobos"/>
    <n v="87106996"/>
    <s v="Joaquín Arias Quirós"/>
    <n v="27798158"/>
    <m/>
    <m/>
    <m/>
    <m/>
    <m/>
    <s v="1"/>
    <s v="04421"/>
    <s v="3"/>
    <s v="CENTRO EDUCATIVO BARQUITO DE PAPEL"/>
    <m/>
  </r>
  <r>
    <s v="1.03321"/>
    <s v="200019-00"/>
    <s v="03321"/>
    <x v="0"/>
    <s v="CENTRO EDUCATIVO BILINGÜE ILE"/>
    <s v="SAN JOSE CENTRAL"/>
    <s v="03"/>
    <s v="1"/>
    <s v="1_PREESCOLAR"/>
    <s v="PRIVADA"/>
    <n v="10106"/>
    <s v="1"/>
    <s v="01"/>
    <s v="06"/>
    <s v="SAN JOSE / SAN JOSE / SAN FRANCISCO DE DOS RIOS"/>
    <s v="SAN JOSE"/>
    <s v="SAN JOSE"/>
    <s v="SAN FRANCISCO DE DOS RIOS"/>
    <s v="EL BOSQUE"/>
    <s v="100 SUR Y 25 ESTE DE LAVANDERIA MARGARITA"/>
    <s v="bilingueile@gmail.com"/>
    <s v="40364554"/>
    <s v="22270211"/>
    <s v="DORCAS ENRIQUEZ MORA"/>
    <s v="40364554"/>
    <s v="MARIBEL CAMBRONERO AGUILAR"/>
    <s v="22271729"/>
    <m/>
    <s v="NO"/>
    <m/>
    <m/>
    <m/>
    <s v="1"/>
    <s v="04300"/>
    <s v="3"/>
    <s v="CENTRO EDUCATIVO BILINGÜE ILE"/>
    <n v="36"/>
  </r>
  <r>
    <s v="1.03395"/>
    <s v="200278-00"/>
    <s v="03395"/>
    <x v="0"/>
    <s v="CENTRO EDUCATIVO BILINGÜE MANCRE"/>
    <s v="ALAJUELA"/>
    <s v="07"/>
    <s v="1"/>
    <s v="1_PREESCOLAR"/>
    <s v="PRIVADA"/>
    <n v="20801"/>
    <s v="2"/>
    <s v="08"/>
    <s v="01"/>
    <s v="ALAJUELA / POAS / SAN PEDRO"/>
    <s v="ALAJUELA"/>
    <s v="POAS"/>
    <s v="SAN PEDRO"/>
    <s v="CALLE CHILAMATE"/>
    <s v="500 M DE LA ENTRADA CALLE CHILAMATE"/>
    <s v="mancre13@gmail.com"/>
    <s v="24483786"/>
    <m/>
    <s v="TRACY SOTO LOPEZ"/>
    <s v="24483786"/>
    <s v="YANSY ALPIZAR JIMENEZ"/>
    <s v="24485212"/>
    <m/>
    <s v="NO"/>
    <m/>
    <m/>
    <m/>
    <s v="1"/>
    <s v="04363"/>
    <s v="3"/>
    <s v="CENTRO EDUCATIVO BILINGÜE MANCRE"/>
    <n v="34"/>
  </r>
  <r>
    <s v="1.03569"/>
    <s v="200163-00"/>
    <s v="03569"/>
    <x v="0"/>
    <s v="CENTRO EDUCATIVO BILINGÜE MENTES BRILLANTES"/>
    <s v="SAN JOSE NORTE"/>
    <s v="05"/>
    <s v="1"/>
    <s v="2_PREESCOLAR"/>
    <s v="PRIVADA"/>
    <n v="11401"/>
    <s v="1"/>
    <s v="14"/>
    <s v="01"/>
    <s v="SAN JOSE / MORAVIA / SAN VICENTE"/>
    <s v="SAN JOSE"/>
    <s v="MORAVIA"/>
    <s v="SAN VICENTE"/>
    <s v="UBRANIZACION SAN CLARE"/>
    <s v="DE LA CLINICA JERUSALEN 200 NORTE Y 100 ESTE"/>
    <s v="mentesbrillantespreeschool@gmail.com"/>
    <s v="22851210"/>
    <m/>
    <s v="SUGEILYN CORDERO CASTILLO"/>
    <s v="-"/>
    <s v="WILFREDO CASTRO CAMPOS"/>
    <s v="22352880"/>
    <m/>
    <s v="NO"/>
    <m/>
    <m/>
    <m/>
    <s v="2"/>
    <s v="00000"/>
    <s v="0"/>
    <m/>
    <n v="57"/>
  </r>
  <r>
    <s v="1.03346"/>
    <s v="200477-00"/>
    <s v="03346"/>
    <x v="0"/>
    <s v="CENTRO EDUCATIVO BILINGÜE SUNNY SIDE"/>
    <s v="PUNTARENAS"/>
    <s v="08"/>
    <s v="1"/>
    <s v="1_PREESCOLAR"/>
    <s v="PRIVADA"/>
    <n v="60201"/>
    <s v="6"/>
    <s v="02"/>
    <s v="01"/>
    <s v="PUNTARENAS / ESPARZA / ESPIRITU SANTO"/>
    <s v="PUNTARENAS"/>
    <s v="ESPARZA"/>
    <s v="ESPIRITU SANTO"/>
    <s v="ESPARZA"/>
    <s v="25 M OESTE DEL RESTAURANTE OASIS"/>
    <s v="sunnysideesparza@gmail.com"/>
    <s v="26355555"/>
    <m/>
    <s v="KATHERINE HERNANDEZ MADRIZ"/>
    <s v="-"/>
    <s v="EVELIA BARQUERO NUÑEZ"/>
    <s v="26355272"/>
    <m/>
    <s v="NO"/>
    <m/>
    <m/>
    <m/>
    <s v="1"/>
    <s v="04349"/>
    <s v="3"/>
    <s v="CENTRO EDUCATIVO BILINGÜE SUNNY SIDE"/>
    <n v="47"/>
  </r>
  <r>
    <s v="1.03372"/>
    <s v="200286-00"/>
    <s v="03372"/>
    <x v="0"/>
    <s v="CENTRO EDUCATIVO CARMEN LYRA"/>
    <s v="SAN CARLOS"/>
    <s v="14"/>
    <s v="1"/>
    <s v="1_PREESCOLAR"/>
    <s v="PRIVADA"/>
    <n v="21001"/>
    <s v="2"/>
    <s v="10"/>
    <s v="01"/>
    <s v="ALAJUELA / SAN CARLOS / QUESADA"/>
    <s v="ALAJUELA"/>
    <s v="SAN CARLOS"/>
    <s v="QUESADA"/>
    <s v="QUESADA"/>
    <s v="200 M ESTE DE MUSICOLOR CAMPUS UNIVERSIDAD SAN JOSE"/>
    <s v="informacion@carmenlyra.ed.cr"/>
    <s v="24602979"/>
    <m/>
    <s v="HEINER MADRIGAL PICADO"/>
    <s v="83411159"/>
    <s v="ZEIDY ZAMORA ALFARO"/>
    <s v="24601646"/>
    <m/>
    <s v="NO"/>
    <m/>
    <m/>
    <m/>
    <s v="1"/>
    <s v="04311"/>
    <s v="3"/>
    <s v="CENTRO EDUCATIVO CARMEN LYRA"/>
    <n v="36"/>
  </r>
  <r>
    <s v="1.04331"/>
    <s v="205531-00"/>
    <s v="04331"/>
    <x v="0"/>
    <s v="CENTRO EDUCATIVO CHIRRIPO FINCA MIA"/>
    <s v="PEREZ ZELEDON"/>
    <s v="05"/>
    <s v="1"/>
    <s v="2_PREESCOLAR"/>
    <s v="PRIVADA"/>
    <n v="11904"/>
    <s v="1"/>
    <s v="19"/>
    <s v="04"/>
    <s v="SAN JOSE / PEREZ ZELEDON / RIVAS"/>
    <s v="SAN JOSE"/>
    <s v="PEREZ ZELEDON"/>
    <s v="RIVAS"/>
    <s v="CANAAN"/>
    <s v="2 KM AL NORTE DEL COLEGIO DE CANAAN RIVAS"/>
    <s v="escuelachirripofincamia@gmail.com"/>
    <s v="87945400"/>
    <m/>
    <s v="REBECA MURILLO VARGAS"/>
    <s v="70119611"/>
    <s v="OTTO MAURICIO BARRANTES ELIZONDO"/>
    <s v="27713417"/>
    <m/>
    <s v="NO"/>
    <m/>
    <m/>
    <m/>
    <s v="2"/>
    <s v="00000"/>
    <s v="0"/>
    <m/>
    <n v="2"/>
  </r>
  <r>
    <s v="1.04309"/>
    <s v="205511-00"/>
    <s v="04309"/>
    <x v="0"/>
    <s v="CENTRO EDUCATIVO CIAN"/>
    <s v="HEREDIA"/>
    <s v="07"/>
    <s v="1"/>
    <s v="2_PREESCOLAR"/>
    <s v="PRIVADA"/>
    <n v="40801"/>
    <s v="4"/>
    <s v="08"/>
    <s v="01"/>
    <s v="HEREDIA / FLORES / SAN JOAQUIN"/>
    <s v="HEREDIA"/>
    <s v="FLORES"/>
    <s v="SAN JOAQUIN"/>
    <s v="SANTA MARTA"/>
    <s v="DE LOS TANQUES DE AGUA POTABLE 150 M AL SUROESTE Y 75 M AL ESTE"/>
    <s v="angelitoshr@hotmail.com"/>
    <s v="84789999"/>
    <s v="87082500"/>
    <s v="YANCY ALEJANDRA ROMAN HIDALGO"/>
    <s v="86880729"/>
    <s v="ALEJANDRO ROJAS SABORIO"/>
    <s v="22654304"/>
    <m/>
    <s v="NO"/>
    <m/>
    <m/>
    <m/>
    <s v="2"/>
    <s v="00000"/>
    <s v="0"/>
    <m/>
    <n v="28"/>
  </r>
  <r>
    <s v="1.03742"/>
    <s v="200254-00"/>
    <s v="03742"/>
    <x v="0"/>
    <s v="CENTRO EDUCATIVO CRISTIANO MI GRAN OSITO"/>
    <s v="OCCIDENTE"/>
    <s v="01"/>
    <s v="1"/>
    <s v="2_PREESCOLAR"/>
    <s v="PRIVADA"/>
    <n v="20206"/>
    <s v="2"/>
    <s v="02"/>
    <s v="06"/>
    <s v="ALAJUELA / SAN RAMON / SAN RAFAEL"/>
    <s v="ALAJUELA"/>
    <s v="SAN RAMON"/>
    <s v="SAN RAFAEL"/>
    <s v="-NO INDICA-"/>
    <s v="100 M SUR DEL INSTITUTO JULIO ACOSTA GARCIA"/>
    <s v="info@migranosito.com"/>
    <s v="24471812"/>
    <s v="87999802"/>
    <s v="KAREN CARTIN AGUERO"/>
    <s v="24471812"/>
    <s v="GRETHEL MARIA AVILA VARGAS"/>
    <s v="24456978"/>
    <m/>
    <s v="NO"/>
    <m/>
    <m/>
    <m/>
    <s v="2"/>
    <s v="00000"/>
    <s v="0"/>
    <m/>
    <n v="28"/>
  </r>
  <r>
    <s v="1.04413"/>
    <s v="205551-00"/>
    <s v="04413"/>
    <x v="0"/>
    <s v="CENTRO EDUCATIVO DNC VIRGEN DE LOS ANGELES DAY AND NIGHT CARE"/>
    <s v="SAN JOSE NORTE"/>
    <s v="04"/>
    <s v="1"/>
    <s v="2_PREESCOLAR"/>
    <s v="PRIVADA"/>
    <n v="11301"/>
    <s v="1"/>
    <s v="13"/>
    <s v="01"/>
    <s v="SAN JOSE / TIBAS / SAN JUAN"/>
    <s v="SAN JOSE"/>
    <s v="TIBAS"/>
    <s v="SAN JUAN"/>
    <m/>
    <s v="DEL RESTAURANTE ANTOJITOS 100 METROS SUR, 40 METROS OESTE, MANO IZQUIERDA"/>
    <s v="losangelesdnc@gmail.com"/>
    <n v="83277494"/>
    <n v="85163824"/>
    <s v="Andrea Alvarado Chaves"/>
    <n v="83277494"/>
    <s v="Fanny Cano Salazar"/>
    <n v="88882851"/>
    <m/>
    <s v="NO"/>
    <m/>
    <m/>
    <m/>
    <s v="2"/>
    <s v="00000"/>
    <s v="0"/>
    <m/>
    <m/>
  </r>
  <r>
    <s v="1.04329"/>
    <s v="205532-00"/>
    <s v="04329"/>
    <x v="0"/>
    <s v="CENTRO EDUCATIVO EDUCADI"/>
    <s v="SANTA CRUZ"/>
    <s v="03"/>
    <s v="1"/>
    <s v="2_PREESCOLAR"/>
    <s v="PRIVADA"/>
    <n v="50305"/>
    <s v="5"/>
    <s v="03"/>
    <s v="05"/>
    <s v="GUANACASTE / SANTA CRUZ / CARTAGENA"/>
    <s v="GUANACASTE"/>
    <s v="SANTA CRUZ"/>
    <s v="CARTAGENA"/>
    <s v="CARTAGENA"/>
    <s v="150 M SUR DE SUPERCOMPRO CARTAGENA"/>
    <s v="ceducativo.educadi@gmai.com"/>
    <m/>
    <m/>
    <s v="LIZETH FERNANDEZ MATARRITA"/>
    <s v="89903408"/>
    <s v="DAYLIN ORTEGA GOMEZ"/>
    <s v="26750475"/>
    <m/>
    <s v="NO"/>
    <m/>
    <m/>
    <m/>
    <s v="2"/>
    <s v="00000"/>
    <s v="0"/>
    <m/>
    <n v="19"/>
  </r>
  <r>
    <s v="1.03282"/>
    <s v="200083-00"/>
    <s v="03282"/>
    <x v="0"/>
    <s v="CENTRO EDUCATIVO EDUCARTE"/>
    <s v="DESAMPARADOS"/>
    <s v="02"/>
    <s v="1"/>
    <s v="1_PREESCOLAR"/>
    <s v="PRIVADA"/>
    <n v="10304"/>
    <s v="1"/>
    <s v="03"/>
    <s v="04"/>
    <s v="SAN JOSE / DESAMPARADOS / SAN RAFAEL ARRIBA"/>
    <s v="SAN JOSE"/>
    <s v="DESAMPARADOS"/>
    <s v="SAN RAFAEL ARRIBA"/>
    <s v="SAN RAFAEL ARRIBA"/>
    <s v="DE MAXIPALI 800 M SUR CARRETERA ASERRI"/>
    <s v="info@educartecr.net"/>
    <s v="22504242"/>
    <m/>
    <s v="EUNICE MADRIGAL ORTIZ"/>
    <s v="88155497"/>
    <s v="NELSON SANCHEZ CASTRO"/>
    <s v="22700885"/>
    <m/>
    <s v="NO"/>
    <m/>
    <m/>
    <m/>
    <s v="1"/>
    <s v="04274"/>
    <s v="3"/>
    <s v="CENTRO EDUCATIVO EDUCARTE"/>
    <n v="86"/>
  </r>
  <r>
    <s v="1.03852"/>
    <s v="200140-00"/>
    <s v="03852"/>
    <x v="0"/>
    <s v="CENTRO EDUCATIVO EUCARISTICO MARIA DEL REFUGIO"/>
    <s v="SAN JOSE CENTRAL"/>
    <s v="06"/>
    <s v="1"/>
    <s v="2_PREESCOLAR"/>
    <s v="PRIVADA"/>
    <n v="11005"/>
    <s v="1"/>
    <s v="10"/>
    <s v="05"/>
    <s v="SAN JOSE / ALAJUELITA / SAN FELIPE"/>
    <s v="SAN JOSE"/>
    <s v="ALAJUELITA"/>
    <s v="SAN FELIPE"/>
    <s v="SAN FELIPE"/>
    <s v="200 M NORTE DEL TEMPLO SAN FELIPE"/>
    <s v="cemariadelrefugiodireccion@gmail.com "/>
    <n v="71248090"/>
    <n v="83496908"/>
    <s v="CINDY OCONITRILLO RIVAS"/>
    <n v="71248090"/>
    <s v="FREDDY CALDERON CERDAS"/>
    <s v="22754085"/>
    <m/>
    <m/>
    <m/>
    <m/>
    <m/>
    <s v="2"/>
    <s v="00000"/>
    <s v="0"/>
    <m/>
    <m/>
  </r>
  <r>
    <s v="1.02983"/>
    <s v="200209-00"/>
    <s v="02983"/>
    <x v="0"/>
    <s v="CENTRO EDUCATIVO FRAY FELIPE"/>
    <s v="PEREZ ZELEDON"/>
    <s v="01"/>
    <s v="1"/>
    <s v="1_PREESCOLAR"/>
    <s v="PRIVADA"/>
    <n v="11901"/>
    <s v="1"/>
    <s v="19"/>
    <s v="01"/>
    <s v="SAN JOSE / PEREZ ZELEDON / SAN ISIDRO DE EL GENERAL"/>
    <s v="SAN JOSE"/>
    <s v="PEREZ ZELEDON"/>
    <s v="SAN ISIDRO DE EL GENERAL"/>
    <s v="SAN ISIDRO CENTRO"/>
    <s v="DE CABLETICA 100 M SUR Y 75 M ESTE"/>
    <s v="direccions@frayfelipe.com"/>
    <s v="27710766"/>
    <m/>
    <s v="MARY ANN VILLALOBOS MORALES"/>
    <s v="-"/>
    <s v="JORGE GAMBOA ZUÑIGA"/>
    <s v="27718453"/>
    <m/>
    <s v="NO"/>
    <m/>
    <m/>
    <m/>
    <s v="1"/>
    <s v="04338"/>
    <s v="3"/>
    <s v="CENTRO EDUCATIVO FRAY FELIPE"/>
    <n v="36"/>
  </r>
  <r>
    <s v="1.04328"/>
    <s v="205528-00"/>
    <s v="04328"/>
    <x v="0"/>
    <s v="CENTRO EDUCATIVO HAPPY GARDEN"/>
    <s v="SANTA CRUZ"/>
    <s v="03"/>
    <s v="1"/>
    <s v="1_PREESCOLAR"/>
    <s v="PRIVADA"/>
    <n v="50309"/>
    <s v="5"/>
    <s v="03"/>
    <s v="09"/>
    <s v="GUANACASTE / SANTA CRUZ / TAMARINDO"/>
    <s v="GUANACASTE"/>
    <s v="SANTA CRUZ"/>
    <s v="TAMARINDO"/>
    <s v="LA GARITA NUEVA"/>
    <s v="1,5 KM DEL CRUCE DE HUACAS HACIA TAMARINDO, CONTIGUO A MOTOS HONDA"/>
    <s v="happygarden_huacas@yahoo.es"/>
    <s v="62985861"/>
    <s v="60539757"/>
    <s v="PATRICIA BERTARIONI BOLAÑOS"/>
    <s v="85684801"/>
    <s v="DEYLIN ORTEGA GOMEZ"/>
    <s v="26750475"/>
    <m/>
    <s v="NO"/>
    <m/>
    <m/>
    <m/>
    <s v="1"/>
    <s v="04411"/>
    <s v="3"/>
    <s v="CENTRO EDUCATIVO HAPPY GARDEN"/>
    <n v="40"/>
  </r>
  <r>
    <s v="1.04321"/>
    <s v="205533-00"/>
    <s v="04321"/>
    <x v="0"/>
    <s v="CENTRO EDUCATIVO HEAVEN´S DREAM EDUCATION"/>
    <s v="SAN JOSE NORTE"/>
    <s v="01"/>
    <s v="1"/>
    <s v="1_PREESCOLAR"/>
    <s v="PRIVADA"/>
    <n v="10803"/>
    <s v="1"/>
    <s v="08"/>
    <s v="03"/>
    <s v="SAN JOSE / GOICOECHEA / CALLE BLANCOS"/>
    <s v="SAN JOSE"/>
    <s v="GOICOECHEA"/>
    <s v="CALLE BLANCOS"/>
    <s v="CALLE BLANCOS"/>
    <s v="DEL HOSPITAL LA CATOLICA 100 M ESTE Y 50 M NORTE, CONTIGUO APARTAMENTOS DA LUZ"/>
    <s v="heavensdreamswp@gmail.com"/>
    <s v="83583210"/>
    <s v="83189801"/>
    <s v="WENDY PICADO VAGLIO"/>
    <s v="83189801"/>
    <s v="FABIO RODOLFO VARGAS BRENES"/>
    <s v="22254561"/>
    <m/>
    <s v="NO"/>
    <m/>
    <m/>
    <m/>
    <s v="1"/>
    <s v="04410"/>
    <s v="3"/>
    <s v="CENTRO EDUCATIVO HEAVEN´S DREAM EDUCATION"/>
    <n v="18"/>
  </r>
  <r>
    <s v="1.04046"/>
    <s v="205272-00"/>
    <s v="04046"/>
    <x v="0"/>
    <s v="CENTRO EDUCATIVO INFANTIL BILINGÜE ANGEL GABRIEL"/>
    <s v="SAN CARLOS"/>
    <s v="06"/>
    <s v="1"/>
    <s v="2_PREESCOLAR"/>
    <s v="PRIVADA"/>
    <n v="21007"/>
    <s v="2"/>
    <s v="10"/>
    <s v="07"/>
    <s v="ALAJUELA / SAN CARLOS / FORTUNA"/>
    <s v="ALAJUELA"/>
    <s v="SAN CARLOS"/>
    <s v="FORTUNA"/>
    <s v="ZETA TRECE"/>
    <s v="FRENTE A CABLETICA"/>
    <s v="bilingueangelgabriel@gmail.com"/>
    <s v="61139190"/>
    <s v="88256977"/>
    <s v="ANDREA SALAS BLANCO"/>
    <s v="88256977"/>
    <s v="EDGAR GARCIA OCON"/>
    <s v="24799162"/>
    <m/>
    <s v="NO"/>
    <m/>
    <m/>
    <m/>
    <s v="2"/>
    <s v="00000"/>
    <s v="0"/>
    <m/>
    <n v="29"/>
  </r>
  <r>
    <s v="1.04341"/>
    <s v="205522-00"/>
    <s v="04341"/>
    <x v="0"/>
    <s v="CENTRO EDUCATIVO JARDIN DE INFANTES OVEJITAS DE DIOS"/>
    <s v="NICOYA"/>
    <s v="01"/>
    <s v="1"/>
    <s v="2_PREESCOLAR"/>
    <s v="PRIVADA"/>
    <n v="50201"/>
    <s v="5"/>
    <s v="02"/>
    <s v="01"/>
    <s v="GUANACASTE / NICOYA / NICOYA"/>
    <s v="GUANACASTE"/>
    <s v="NICOYA"/>
    <s v="NICOYA"/>
    <s v="SAN MARTIN"/>
    <s v="75 M SUR DE FERRETERIA HNOS. BLANCO, A MANO DERCHA"/>
    <s v="odiliezuniga2@gmail.com"/>
    <s v="40819093"/>
    <s v="88235849"/>
    <s v="ODILIE ARIAS ZÙÑIGA"/>
    <s v="88235849"/>
    <s v="HANNIA AVILA QUIROS"/>
    <s v="26867009"/>
    <m/>
    <s v="NO"/>
    <m/>
    <m/>
    <m/>
    <s v="2"/>
    <s v="00000"/>
    <s v="0"/>
    <m/>
    <n v="32"/>
  </r>
  <r>
    <s v="1.03767"/>
    <s v="200244-00"/>
    <s v="03767"/>
    <x v="0"/>
    <s v="CENTRO EDUCATIVO JERUSALEN"/>
    <s v="ALAJUELA"/>
    <s v="02"/>
    <s v="1"/>
    <s v="1_PREESCOLAR"/>
    <s v="PRIVADA"/>
    <n v="20110"/>
    <s v="2"/>
    <s v="01"/>
    <s v="10"/>
    <s v="ALAJUELA / ALAJUELA / DESAMPARADOS"/>
    <s v="ALAJUELA"/>
    <s v="ALAJUELA"/>
    <s v="DESAMPARADOS"/>
    <s v="MOJON"/>
    <s v="50 OESTE DE SUPER YIRE"/>
    <s v="centroeducajerusalen@hotmail.com"/>
    <s v="24427276"/>
    <s v="83049904"/>
    <s v="KAREN ALVARADO DURAN"/>
    <s v="84345263"/>
    <s v="_x000a_GERARDO ANTONIO ARIAS SANCHEZ"/>
    <s v="24302389"/>
    <m/>
    <s v="NO"/>
    <m/>
    <m/>
    <m/>
    <s v="1"/>
    <s v="04359"/>
    <s v="3"/>
    <s v="CENTRO EDUCATIVO JERUSALEN"/>
    <n v="14"/>
  </r>
  <r>
    <s v="1.03925"/>
    <s v="205195-00"/>
    <s v="03925"/>
    <x v="0"/>
    <s v="CENTRO EDUCATIVO KID'S LAND"/>
    <s v="ALAJUELA"/>
    <s v="01"/>
    <s v="1"/>
    <s v="2_PREESCOLAR"/>
    <s v="PRIVADA"/>
    <n v="20101"/>
    <s v="2"/>
    <s v="01"/>
    <s v="01"/>
    <s v="ALAJUELA / ALAJUELA / ALAJUELA"/>
    <s v="ALAJUELA"/>
    <s v="ALAJUELA"/>
    <s v="ALAJUELA"/>
    <s v="CANOAS"/>
    <s v="100 M NORTE Y 100 M ESTE DEL SUPER EL REY"/>
    <s v="info@kidsland-cr.com"/>
    <s v="24423031"/>
    <m/>
    <s v="ANA YANSI ALFARO ARAYA"/>
    <s v="89237399"/>
    <s v="JOHNNY SANCHEZ SOLANO"/>
    <s v="24433490"/>
    <m/>
    <s v="NO"/>
    <m/>
    <m/>
    <m/>
    <s v="2"/>
    <s v="00000"/>
    <s v="0"/>
    <m/>
    <n v="21"/>
  </r>
  <r>
    <s v="1.04320"/>
    <s v="205525-00"/>
    <s v="04320"/>
    <x v="0"/>
    <s v="CENTRO EDUCATIVO KIDS U"/>
    <s v="SAN JOSE OESTE"/>
    <s v="04"/>
    <s v="1"/>
    <s v="2_PREESCOLAR"/>
    <s v="PRIVADA"/>
    <n v="10901"/>
    <s v="1"/>
    <s v="09"/>
    <s v="01"/>
    <s v="SAN JOSE / SANTA ANA / SANTA ANA"/>
    <s v="SAN JOSE"/>
    <s v="SANTA ANA"/>
    <s v="SANTA ANA"/>
    <s v="SANTA ANA"/>
    <s v="SAN JOSE, SANTA ANA, DEL BANCO POPULAR 300 M OESTE"/>
    <s v="kidsusantaana@gmail.com"/>
    <s v="88124973"/>
    <s v="88713872"/>
    <s v="MILENA ALFARO CASTEGNARO"/>
    <s v="88165174"/>
    <s v="JESUS ALONSO JIMENEZ DIAZ"/>
    <s v="25475700"/>
    <m/>
    <s v="NO"/>
    <m/>
    <m/>
    <m/>
    <s v="2"/>
    <s v="00000"/>
    <s v="0"/>
    <m/>
    <n v="49"/>
  </r>
  <r>
    <s v="1.03741"/>
    <s v="200199-00"/>
    <s v="03741"/>
    <x v="0"/>
    <s v="CENTRO EDUCATIVO KID'S WORLD MONTESSORI"/>
    <s v="SAN JOSE CENTRAL"/>
    <s v="04"/>
    <s v="1"/>
    <s v="2_PREESCOLAR"/>
    <s v="PRIVADA"/>
    <n v="11803"/>
    <s v="1"/>
    <s v="18"/>
    <s v="03"/>
    <s v="SAN JOSE / CURRIDABAT / SANCHEZ"/>
    <s v="SAN JOSE"/>
    <s v="CURRIDABAT"/>
    <s v="SANCHEZ"/>
    <s v="PINARES"/>
    <s v="DE LA FARMACIA FISHEL 200 N 200 E"/>
    <s v="kidsworldmontesori@yahoo.com"/>
    <s v="22723200"/>
    <m/>
    <s v="TATIANA MONTERREY SAENZ"/>
    <s v="22723200"/>
    <s v="ELIZABETH ELIZONDO RODRIGUEZ"/>
    <s v="22340570"/>
    <m/>
    <s v="NO"/>
    <m/>
    <m/>
    <m/>
    <s v="2"/>
    <s v="00000"/>
    <s v="0"/>
    <m/>
    <n v="67"/>
  </r>
  <r>
    <s v="1.04319"/>
    <s v="205422-00"/>
    <s v="04319"/>
    <x v="0"/>
    <s v="CENTRO EDUCATIVO KINDER PANDAS DAYCARE"/>
    <s v="SAN JOSE OESTE"/>
    <s v="03"/>
    <s v="1"/>
    <s v="2_PREESCOLAR"/>
    <s v="PRIVADA"/>
    <n v="10203"/>
    <s v="1"/>
    <s v="02"/>
    <s v="03"/>
    <s v="SAN JOSE / ESCAZU / SAN RAFAEL"/>
    <s v="SAN JOSE"/>
    <s v="ESCAZU"/>
    <s v="SAN RAFAEL"/>
    <s v="SAN RAFAEL"/>
    <s v="300 M SURESTE DEL MULTICENTRO LA PACO, SAN RAFAEL DE ESCAZU,"/>
    <s v="geanina@pandasdaycarecr.com"/>
    <s v="22280384"/>
    <s v="88727937"/>
    <s v="VIVIANA LEIVA"/>
    <s v="85393348"/>
    <s v="JENNY VALVERDE OVIEDO"/>
    <s v="22284630"/>
    <m/>
    <s v="NO"/>
    <m/>
    <m/>
    <m/>
    <s v="2"/>
    <s v="00000"/>
    <s v="0"/>
    <m/>
    <n v="11"/>
  </r>
  <r>
    <s v="1.03763"/>
    <s v="200253-00"/>
    <s v="03763"/>
    <x v="0"/>
    <s v="CENTRO EDUCATIVO KINDERLANDIA"/>
    <s v="OCCIDENTE"/>
    <s v="02"/>
    <s v="1"/>
    <s v="2_PREESCOLAR"/>
    <s v="PRIVADA"/>
    <n v="20203"/>
    <s v="2"/>
    <s v="02"/>
    <s v="03"/>
    <s v="ALAJUELA / SAN RAMON / SAN JUAN"/>
    <s v="ALAJUELA"/>
    <s v="SAN RAMON"/>
    <s v="SAN JUAN"/>
    <s v="EL LLAMARON"/>
    <s v="200 OESTE Y 75 NORTE DE MOLIGAS"/>
    <s v="administracion@kinderlandiacr.com"/>
    <s v="24472073"/>
    <s v="24477337"/>
    <s v="RUTH ELENA LEITON JIMENEZ"/>
    <s v="84807317"/>
    <s v="AIDA MENDEZ JIMENEZ"/>
    <s v="24456861"/>
    <m/>
    <s v="NO"/>
    <m/>
    <m/>
    <m/>
    <s v="2"/>
    <s v="00000"/>
    <s v="0"/>
    <m/>
    <n v="30"/>
  </r>
  <r>
    <s v="1.04143"/>
    <s v="205395-00"/>
    <s v="04143"/>
    <x v="0"/>
    <s v="CENTRO EDUCATIVO KIPOS"/>
    <s v="SAN JOSE OESTE"/>
    <s v="03"/>
    <s v="1"/>
    <s v="2_PREESCOLAR"/>
    <s v="PRIVADA"/>
    <n v="10203"/>
    <s v="1"/>
    <s v="02"/>
    <s v="03"/>
    <s v="SAN JOSE / ESCAZU / SAN RAFAEL"/>
    <s v="SAN JOSE"/>
    <s v="ESCAZU"/>
    <s v="SAN RAFAEL"/>
    <s v="GUACHIPELIN"/>
    <s v="DEL MEMORIAL PARK 400 OESTE GUACHIPELIN"/>
    <s v="daniela.m@kiposcr.com"/>
    <s v="22015919"/>
    <s v="21011048"/>
    <s v="DANIELA FERNANDEZ FAITH"/>
    <s v="22015919"/>
    <s v="JENNY VALVERDE OVIEDO"/>
    <s v="22284630"/>
    <m/>
    <s v="NO"/>
    <m/>
    <m/>
    <m/>
    <s v="2"/>
    <s v="00000"/>
    <s v="0"/>
    <m/>
    <n v="9"/>
  </r>
  <r>
    <s v="1.03938"/>
    <s v="205208-00"/>
    <s v="03938"/>
    <x v="0"/>
    <s v="CENTRO EDUCATIVO KLC"/>
    <s v="HEREDIA"/>
    <s v="07"/>
    <s v="1"/>
    <s v="2_PREESCOLAR"/>
    <s v="PRIVADA"/>
    <n v="40702"/>
    <s v="4"/>
    <s v="07"/>
    <s v="02"/>
    <s v="HEREDIA / BELEN / RIBERA"/>
    <s v="HEREDIA"/>
    <s v="BELEN"/>
    <s v="RIBERA"/>
    <s v="LA RIBERA"/>
    <s v="DE INTEL 700 M OESTE FRENTE BAR GUAPINOL"/>
    <s v="info@centroklc.com"/>
    <s v="22935693"/>
    <s v="22398503"/>
    <s v="Mª PATRICIA NARANJO MENA"/>
    <s v="22935690"/>
    <s v="ALEJANDRO ROJAS SABORIO"/>
    <s v="22654304"/>
    <m/>
    <s v="NO"/>
    <m/>
    <m/>
    <m/>
    <s v="2"/>
    <s v="00000"/>
    <s v="0"/>
    <m/>
    <n v="78"/>
  </r>
  <r>
    <s v="1.03534"/>
    <s v="200272-00"/>
    <s v="03534"/>
    <x v="0"/>
    <s v="CENTRO EDUCATIVO LEON"/>
    <s v="ALAJUELA"/>
    <s v="08"/>
    <s v="1"/>
    <s v="1_PREESCOLAR"/>
    <s v="PRIVADA"/>
    <n v="20505"/>
    <s v="2"/>
    <s v="05"/>
    <s v="05"/>
    <s v="ALAJUELA / ATENAS / CONCEPCION"/>
    <s v="ALAJUELA"/>
    <s v="ATENAS"/>
    <s v="CONCEPCION"/>
    <s v="CONCEPCION"/>
    <s v="300 M ESTE CRUCE RIO GRANDE"/>
    <s v="info@centroeducativoleon.com"/>
    <s v="24467792"/>
    <m/>
    <s v="HILDA LEON VILLALTA"/>
    <s v="24467792"/>
    <s v="ROBERTO MUÑOZ BEITA"/>
    <s v="24465922"/>
    <m/>
    <s v="NO"/>
    <m/>
    <m/>
    <m/>
    <s v="1"/>
    <s v="04362"/>
    <s v="3"/>
    <s v="CENTRO EDUCATIVO LEON"/>
    <n v="42"/>
  </r>
  <r>
    <s v="1.04258"/>
    <s v="205424-00"/>
    <s v="04258"/>
    <x v="0"/>
    <s v="CENTRO EDUCATIVO MALEKU"/>
    <s v="CARTAGO"/>
    <s v="01"/>
    <s v="1"/>
    <s v="2_PREESCOLAR"/>
    <s v="PRIVADA"/>
    <n v="30101"/>
    <s v="3"/>
    <s v="01"/>
    <s v="01"/>
    <s v="CARTAGO / CARTAGO / ORIENTAL"/>
    <s v="CARTAGO"/>
    <s v="CARTAGO"/>
    <s v="ORIENTAL"/>
    <s v="CARTAGO"/>
    <s v="500 SUR DE LOS TRIBUNALES DE JUSTICIA"/>
    <s v="jemaleku@gmail.com"/>
    <s v="25924865"/>
    <m/>
    <s v="ANABELLE BRENES HERNANDEZ"/>
    <s v="25924865"/>
    <s v="ALONSO MORA VALVERDE"/>
    <s v="25520752"/>
    <m/>
    <s v="NO"/>
    <m/>
    <m/>
    <m/>
    <s v="2"/>
    <s v="00000"/>
    <s v="0"/>
    <m/>
    <n v="27"/>
  </r>
  <r>
    <s v="1.04322"/>
    <s v="205512-00"/>
    <s v="04322"/>
    <x v="0"/>
    <s v="CENTRO EDUCATIVO MINI IDEAS"/>
    <s v="CARTAGO"/>
    <s v="01"/>
    <s v="1"/>
    <s v="2_PREESCOLAR"/>
    <s v="PRIVADA"/>
    <n v="30101"/>
    <s v="3"/>
    <s v="01"/>
    <s v="01"/>
    <s v="CARTAGO / CARTAGO / ORIENTAL"/>
    <s v="CARTAGO"/>
    <s v="CARTAGO"/>
    <s v="ORIENTAL"/>
    <s v="LOS ANGELES"/>
    <s v="50 M AL ESTE DEL RESTAURANTE LA TORTILLERIA, CARTAGO"/>
    <s v="educacionmep@miniideascr.com; info@miniideascr.com"/>
    <s v="88584929"/>
    <m/>
    <s v="YENCI FABIOLA CORRALES CHINCHILLA"/>
    <s v="83224285"/>
    <s v="ALONSO MORA VALVERDE"/>
    <s v="25520752"/>
    <m/>
    <s v="NO"/>
    <m/>
    <m/>
    <m/>
    <s v="2"/>
    <s v="00000"/>
    <s v="0"/>
    <m/>
    <n v="31"/>
  </r>
  <r>
    <s v="1.04129"/>
    <s v="205290-00"/>
    <s v="04129"/>
    <x v="0"/>
    <s v="CENTRO EDUCATIVO MUNDO DE ILUSIONES"/>
    <s v="PURISCAL"/>
    <s v="05"/>
    <s v="1"/>
    <s v="2_PREESCOLAR"/>
    <s v="PRIVADA"/>
    <n v="10701"/>
    <s v="1"/>
    <s v="07"/>
    <s v="01"/>
    <s v="SAN JOSE / MORA / COLON"/>
    <s v="SAN JOSE"/>
    <s v="MORA"/>
    <s v="COLON"/>
    <s v="CIUDAD COLON"/>
    <s v="CIUDAD COLON 25 O DE BCR"/>
    <s v="centromundodeilusiones@gmail.com"/>
    <s v="22492639"/>
    <s v="88963504"/>
    <s v="VERONICA DURAN RETANA"/>
    <s v="88963504"/>
    <s v="NANCY ZUÑIGA MONTERO"/>
    <s v="24165218 Ext.2324/2329"/>
    <m/>
    <s v="NO"/>
    <m/>
    <m/>
    <m/>
    <s v="2"/>
    <s v="00000"/>
    <s v="0"/>
    <m/>
    <n v="1"/>
  </r>
  <r>
    <s v="1.04056"/>
    <s v="205232-00"/>
    <s v="04056"/>
    <x v="0"/>
    <s v="CENTRO EDUCATIVO NBS"/>
    <s v="OCCIDENTE"/>
    <s v="08"/>
    <s v="1"/>
    <s v="1_PREESCOLAR"/>
    <s v="PRIVADA"/>
    <n v="20601"/>
    <s v="2"/>
    <s v="06"/>
    <s v="01"/>
    <s v="ALAJUELA / NARANJO / NARANJO"/>
    <s v="ALAJUELA"/>
    <s v="NARANJO"/>
    <s v="NARANJO"/>
    <s v="SAN JUAN"/>
    <s v="475 M NOROESTE DE LA ENTRADA CALLE GARCIA"/>
    <s v="naranjobilingualschool@gmail.com"/>
    <s v="70148383"/>
    <s v="70148383"/>
    <s v="FLOR QUESADA VALVERDE"/>
    <s v="70148383"/>
    <s v="MARJORIE RODRIGUEZ CARRANZA"/>
    <s v="24510036"/>
    <m/>
    <s v="NO"/>
    <m/>
    <m/>
    <m/>
    <s v="1"/>
    <s v="04385"/>
    <s v="3"/>
    <s v="CENTRO EDUCATIVO NBS"/>
    <n v="37"/>
  </r>
  <r>
    <s v="1.04259"/>
    <s v="205425-00"/>
    <s v="04259"/>
    <x v="0"/>
    <s v="CENTRO EDUCATIVO NEUROKIDS"/>
    <s v="CARTAGO"/>
    <s v="06"/>
    <s v="1"/>
    <s v="2_PREESCOLAR"/>
    <s v="PRIVADA"/>
    <n v="30301"/>
    <s v="3"/>
    <s v="03"/>
    <s v="01"/>
    <s v="CARTAGO / LA UNION / TRES RIOS"/>
    <s v="CARTAGO"/>
    <s v="LA UNION"/>
    <s v="TRES RIOS"/>
    <s v="RESIDENCIAL LA ANTIGUA"/>
    <s v="200 ESTE Y 50 AL NORTE DE LA MUNICIPALIDAD"/>
    <s v="neurokidscr@gmail.com"/>
    <s v="83532147"/>
    <s v="22781974"/>
    <s v="ANTONIETA RAMIREZ SERRANO"/>
    <s v="22781974"/>
    <s v="JUAN MARTIN ROJAS GOMEZ"/>
    <s v="22792767"/>
    <m/>
    <s v="NO"/>
    <m/>
    <m/>
    <m/>
    <s v="2"/>
    <s v="00000"/>
    <s v="0"/>
    <m/>
    <n v="18"/>
  </r>
  <r>
    <s v="1.04134"/>
    <s v="205273-00"/>
    <s v="04134"/>
    <x v="0"/>
    <s v="CENTRO EDUCATIVO PRADERAS DE ENSEÑANZA"/>
    <s v="LIBERIA"/>
    <s v="02"/>
    <s v="1"/>
    <s v="2_PREESCOLAR"/>
    <s v="PRIVADA"/>
    <n v="50101"/>
    <s v="5"/>
    <s v="01"/>
    <s v="01"/>
    <s v="GUANACASTE / LIBERIA / LIBERIA"/>
    <s v="GUANACASTE"/>
    <s v="LIBERIA"/>
    <s v="LIBERIA"/>
    <s v="LA AMERICA"/>
    <s v="DE MATRA 300 M OESTE SOBRE RUTA 21"/>
    <s v="info@praderasdeensenanza.com"/>
    <s v="70421177"/>
    <s v="83038784"/>
    <s v="JOYCE CORRALES LOPEZ"/>
    <s v="83038784"/>
    <s v="OLGA LIDIA BARRERA GALIANO"/>
    <s v="26657732"/>
    <m/>
    <s v="NO"/>
    <m/>
    <m/>
    <m/>
    <s v="2"/>
    <s v="00000"/>
    <s v="0"/>
    <m/>
    <n v="13"/>
  </r>
  <r>
    <s v="1.02127"/>
    <s v="200499-00"/>
    <s v="02127"/>
    <x v="0"/>
    <s v="CENTRO EDUCATIVO PREESCOLAR LA SIRENITA"/>
    <s v="LIMON"/>
    <s v="01"/>
    <s v="1"/>
    <s v="1_PREESCOLAR"/>
    <s v="PRIVADA"/>
    <n v="70101"/>
    <s v="7"/>
    <s v="01"/>
    <s v="01"/>
    <s v="LIMON / LIMON / LIMON"/>
    <s v="LIMON"/>
    <s v="LIMON"/>
    <s v="LIMON"/>
    <s v="ROOSBELTH"/>
    <s v="DIAGONAL AL GIMNASIO EDDY BERMUDEZ"/>
    <s v="preescolarlasirenita@hotmail.com"/>
    <s v="27980003"/>
    <s v="87029031"/>
    <s v="MARIA DE LOS ANGELES CARMONA MAXWELL"/>
    <s v="27980003"/>
    <s v="LEISEL ARCE CAMPOS"/>
    <s v="22017169"/>
    <m/>
    <s v="NO"/>
    <m/>
    <m/>
    <m/>
    <s v="1"/>
    <s v="03884"/>
    <s v="3"/>
    <s v="INSTITUTO PEDAGOGICO SAGRADA FAMILIA"/>
    <n v="2"/>
  </r>
  <r>
    <s v="1.04181"/>
    <s v="205215-00"/>
    <s v="04181"/>
    <x v="0"/>
    <s v="CENTRO EDUCATIVO RINCONCITO EDUCATIVO"/>
    <s v="LIBERIA"/>
    <s v="03"/>
    <s v="1"/>
    <s v="2_PREESCOLAR"/>
    <s v="PRIVADA"/>
    <n v="50401"/>
    <s v="5"/>
    <s v="04"/>
    <s v="01"/>
    <s v="GUANACASTE / BAGACES / BAGACES"/>
    <s v="GUANACASTE"/>
    <s v="BAGACES"/>
    <s v="BAGACES"/>
    <s v="BARRIO EL CHILE"/>
    <s v="DEL COLEGIO DE BAGACES, 600 M NORTE"/>
    <s v="edurinconcito@gmail.com"/>
    <s v="83338046"/>
    <m/>
    <s v="YALITZA CANALES RUIZ"/>
    <s v="83338046"/>
    <s v="OSCAR LUIS VILLALOBOS VARGAS"/>
    <s v="26711140"/>
    <m/>
    <s v="NO"/>
    <m/>
    <m/>
    <m/>
    <s v="2"/>
    <s v="00000"/>
    <s v="0"/>
    <m/>
    <n v="17"/>
  </r>
  <r>
    <s v="1.03121"/>
    <s v="200452-00"/>
    <s v="03121"/>
    <x v="0"/>
    <s v="CENTRO EDUCATIVO SAGRADA FAMILIA"/>
    <s v="SANTA CRUZ"/>
    <s v="05"/>
    <s v="1"/>
    <s v="1_PREESCOLAR"/>
    <s v="PRIVADA"/>
    <n v="50501"/>
    <s v="5"/>
    <s v="05"/>
    <s v="01"/>
    <s v="GUANACASTE / CARRILLO / FILADELFIA"/>
    <s v="GUANACASTE"/>
    <s v="CARRILLO"/>
    <s v="FILADELFIA"/>
    <s v="BARRIO LA CRUZ"/>
    <s v="200 M AL NORTE DEL PALACIO MUNICIPAL"/>
    <s v="sagradafamilia95@gmail.com"/>
    <s v="26888174"/>
    <s v="26888174"/>
    <s v="MAUDY LINETTE ANGULO BRENES"/>
    <s v="83261555"/>
    <s v="PAOLA CRISTINA RAMIREZ BRICEÑO"/>
    <s v="84043437"/>
    <m/>
    <s v="NO"/>
    <m/>
    <m/>
    <m/>
    <s v="1"/>
    <s v="04190"/>
    <s v="3"/>
    <s v="CENTRO EDUCATIVO SAGRADA FAMILIA"/>
    <n v="30"/>
  </r>
  <r>
    <s v="1.04348"/>
    <s v="205509-00"/>
    <s v="04348"/>
    <x v="0"/>
    <s v="CENTRO EDUCATIVO SAIN'T MARK-LITTLE PEOPLE"/>
    <s v="HEREDIA"/>
    <s v="04"/>
    <s v="1"/>
    <s v="2_PREESCOLAR"/>
    <s v="PRIVADA"/>
    <n v="40204"/>
    <s v="4"/>
    <s v="02"/>
    <s v="04"/>
    <s v="HEREDIA / BARVA / SAN ROQUE"/>
    <s v="HEREDIA"/>
    <s v="BARVA"/>
    <s v="SAN ROQUE"/>
    <s v="SAN ROQUE"/>
    <s v="RESIDENCIAL EL PORTICO"/>
    <s v="meplittlepeople@gmail.com"/>
    <s v="22615903"/>
    <s v="83516975"/>
    <s v="-"/>
    <s v="-"/>
    <s v="ARIEL EDUARDO MENDEZ MURILLO"/>
    <s v="22623025"/>
    <m/>
    <s v="NO"/>
    <m/>
    <m/>
    <m/>
    <s v="2"/>
    <s v="00000"/>
    <s v="0"/>
    <m/>
    <n v="20"/>
  </r>
  <r>
    <s v="1.04170"/>
    <s v="205418-00"/>
    <s v="04170"/>
    <x v="0"/>
    <s v="CENTRO EDUCATIVO SAINT RAPHAEL SCHOOL"/>
    <s v="OCCIDENTE"/>
    <s v="07"/>
    <s v="1"/>
    <s v="2_PREESCOLAR"/>
    <s v="PRIVADA"/>
    <n v="21101"/>
    <s v="2"/>
    <s v="11"/>
    <s v="01"/>
    <s v="ALAJUELA / ZARCERO / ZARCERO"/>
    <s v="ALAJUELA"/>
    <s v="ZARCERO"/>
    <s v="ZARCERO"/>
    <s v="ZARCERO"/>
    <s v="200 M NORTE Y 125 ESTE DE COOCIQUE"/>
    <s v="saintrszarcero@gmaol.com"/>
    <s v="24631915"/>
    <s v="86833061"/>
    <s v="OLGA PATRICIA VARGAS ROJAS"/>
    <s v="86833061"/>
    <s v="GONZALO ALBERTO BARAHONA SOLANO"/>
    <s v="24633545"/>
    <m/>
    <s v="NO"/>
    <m/>
    <m/>
    <m/>
    <s v="2"/>
    <s v="00000"/>
    <s v="0"/>
    <m/>
    <n v="8"/>
  </r>
  <r>
    <s v="1.00164"/>
    <s v="200058-00"/>
    <s v="00164"/>
    <x v="0"/>
    <s v="CENTRO EDUCATIVO SAN AGUSTIN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MONTE ROCA"/>
    <s v="DE PLAZA ROLEX, 300 M SUR 100 ESTE"/>
    <s v="educagustin@escuelabilinguesanagustin.com"/>
    <s v="22280562"/>
    <s v="22280562"/>
    <s v="MARTIN TORRES RODRIGUEZ"/>
    <s v="22280562"/>
    <s v="JENNY VALVERDE OVIEDO"/>
    <s v="22284630"/>
    <m/>
    <s v="NO"/>
    <m/>
    <m/>
    <m/>
    <s v="1"/>
    <s v="04253"/>
    <s v="3"/>
    <s v="CENTRO EDUCATIVO SAN AGUSTIN"/>
    <n v="15"/>
  </r>
  <r>
    <s v="1.00421"/>
    <s v="200287-00"/>
    <s v="00421"/>
    <x v="0"/>
    <s v="CENTRO EDUCATIVO SAN FRANCISCO DE ASIS"/>
    <s v="SAN CARLOS"/>
    <s v="03"/>
    <s v="1"/>
    <s v="1_PREESCOLAR"/>
    <s v="PRIVADA"/>
    <n v="21001"/>
    <s v="2"/>
    <s v="10"/>
    <s v="01"/>
    <s v="ALAJUELA / SAN CARLOS / QUESADA"/>
    <s v="ALAJUELA"/>
    <s v="SAN CARLOS"/>
    <s v="QUESADA"/>
    <s v="BARRIO SAN ANTONIO"/>
    <s v="25 M NORTE DEL BANCO DAVIVIENDA"/>
    <s v="centroeducativosanfranciscocq@ucatolica.ac.cr"/>
    <s v="41117272 Ext.506"/>
    <s v="41117272 Ext.506"/>
    <s v="MELISSA ARRIETA CHAVES"/>
    <s v="83470130"/>
    <s v="YANIXIA MARIA CHAVES MURILLO"/>
    <s v="24601238"/>
    <m/>
    <s v="NO"/>
    <m/>
    <m/>
    <m/>
    <s v="1"/>
    <s v="03530"/>
    <s v="3"/>
    <s v="CENTRO EDUCATIVO SAN FRANCISCO DE ASIS"/>
    <n v="49"/>
  </r>
  <r>
    <s v="1.04041"/>
    <s v="205384-00"/>
    <s v="04041"/>
    <x v="0"/>
    <s v="CENTRO EDUCATIVO SAN GIUSEPPE"/>
    <s v="CARTAGO"/>
    <s v="03"/>
    <s v="1"/>
    <s v="2_PREESCOLAR"/>
    <s v="PRIVADA"/>
    <n v="30801"/>
    <s v="3"/>
    <s v="08"/>
    <s v="01"/>
    <s v="CARTAGO / EL GUARCO / TEJAR"/>
    <s v="CARTAGO"/>
    <s v="EL GUARCO"/>
    <s v="TEJAR"/>
    <s v="EL TEJAR"/>
    <s v="RESIDENCIAL ANA LUCIA"/>
    <s v="deisyalarcon12@hotmail.com"/>
    <s v="25919048"/>
    <s v="61034624"/>
    <s v="ANDREA NAVARRO CALDERON"/>
    <s v="70620180"/>
    <s v="PRISCILLA BOGARIN VILLALOBOS"/>
    <s v="25521557"/>
    <m/>
    <s v="NO"/>
    <m/>
    <m/>
    <m/>
    <s v="2"/>
    <s v="00000"/>
    <s v="0"/>
    <m/>
    <n v="20"/>
  </r>
  <r>
    <s v="1.00610"/>
    <s v="200378-00"/>
    <s v="00610"/>
    <x v="0"/>
    <s v="CENTRO EDUCATIVO SANTA MARIA"/>
    <s v="HEREDIA"/>
    <s v="05"/>
    <s v="1"/>
    <s v="1_PREESCOLAR"/>
    <s v="PRIVADA"/>
    <n v="40301"/>
    <s v="4"/>
    <s v="03"/>
    <s v="01"/>
    <s v="HEREDIA / SANTO DOMINGO / SANTO DOMINGO"/>
    <s v="HEREDIA"/>
    <s v="SANTO DOMINGO"/>
    <s v="SANTO DOMINGO"/>
    <s v="SANTO DOMINGO"/>
    <s v="325 M AL OESTE DEL PALI DE SANTO DOMINGO"/>
    <s v="centroeducativo.santamaria@gmail.com"/>
    <s v="22442673"/>
    <m/>
    <s v="INGRID BOLAÑOS SANCHEZ"/>
    <s v="22442673"/>
    <s v="JOHEL QUESADA CAMACHO"/>
    <s v="25660341"/>
    <m/>
    <s v="NO"/>
    <m/>
    <m/>
    <m/>
    <s v="1"/>
    <s v="03587"/>
    <s v="3"/>
    <s v="CENTRO EDUCATIVO SANTA MARIA"/>
    <n v="15"/>
  </r>
  <r>
    <s v="1.04333"/>
    <s v="205530-00"/>
    <s v="04333"/>
    <x v="0"/>
    <s v="CENTRO EDUCATIVO STEP BY STEP"/>
    <s v="SAN JOSE CENTRAL"/>
    <s v="03"/>
    <s v="1"/>
    <s v="2_PREESCOLAR"/>
    <s v="PRIVADA"/>
    <n v="10106"/>
    <s v="1"/>
    <s v="01"/>
    <s v="06"/>
    <s v="SAN JOSE / SAN JOSE / SAN FRANCISCO DE DOS RIOS"/>
    <s v="SAN JOSE"/>
    <s v="SAN JOSE"/>
    <s v="SAN FRANCISCO DE DOS RIOS"/>
    <s v="SAN FRANCISCO DE DOS RIOS"/>
    <s v="DE LA IGLESIA CATOLICA 100 M SUR, 100 M OESTE Y 50 M SUR"/>
    <s v="iselamurillo78@yahoo.es"/>
    <s v="88607840"/>
    <m/>
    <s v="ANDREA LEON MASIS"/>
    <s v="88607840"/>
    <s v="MARIBEL CAMBRONERO AGUILAR"/>
    <s v="22271729"/>
    <m/>
    <s v="NO"/>
    <m/>
    <m/>
    <m/>
    <s v="2"/>
    <s v="00000"/>
    <s v="0"/>
    <m/>
    <n v="31"/>
  </r>
  <r>
    <s v="1.03919"/>
    <s v="205389-00"/>
    <s v="03919"/>
    <x v="0"/>
    <s v="CENTRO EDUCATIVO TALLER INFANTIL SN DE CARTAGO"/>
    <s v="CARTAGO"/>
    <s v="05"/>
    <s v="1"/>
    <s v="2_PREESCOLAR"/>
    <s v="PRIVADA"/>
    <n v="30201"/>
    <s v="3"/>
    <s v="02"/>
    <s v="01"/>
    <s v="CARTAGO / PARAISO / PARAISO"/>
    <s v="CARTAGO"/>
    <s v="PARAISO"/>
    <s v="PARAISO"/>
    <s v="PARAISO"/>
    <s v="DE LA MUNICIPALIDAD 400 ESTE Y 300 SUR"/>
    <s v="sannicolas.centroeducativo@gmail.com"/>
    <s v="25750675"/>
    <m/>
    <s v="ADRIANA ARCE PICADO"/>
    <s v="70160689"/>
    <s v="LUIS FRANCISCO QUESADA MENDEZ"/>
    <s v="25750123"/>
    <m/>
    <s v="NO"/>
    <m/>
    <m/>
    <m/>
    <s v="2"/>
    <s v="00000"/>
    <s v="0"/>
    <m/>
    <n v="14"/>
  </r>
  <r>
    <s v="1.04347"/>
    <s v="205537-00"/>
    <s v="04347"/>
    <x v="0"/>
    <s v="CENTRO EDUCATIVO TRINITAS CHRISTIAN ACADEMY"/>
    <s v="HEREDIA"/>
    <s v="07"/>
    <s v="1"/>
    <s v="2_PREESCOLAR"/>
    <s v="PRIVADA"/>
    <n v="40802"/>
    <s v="4"/>
    <s v="08"/>
    <s v="02"/>
    <s v="HEREDIA / FLORES / BARRANTES"/>
    <s v="HEREDIA"/>
    <s v="FLORES"/>
    <s v="BARRANTES"/>
    <s v="SAN LORENZO"/>
    <s v="100 M ESTE DEL MEGASUPER DE SAN LORENZO DE FLORES"/>
    <s v="direccion.trinitas@gmail.com"/>
    <s v="40806759"/>
    <s v="60759629"/>
    <s v="VALERIA SEQUEIRA MORA"/>
    <s v="60759629"/>
    <s v="ALEJANDRO ROJAS SABORIO"/>
    <s v="22654304"/>
    <m/>
    <s v="NO"/>
    <m/>
    <m/>
    <m/>
    <s v="2"/>
    <s v="00000"/>
    <s v="0"/>
    <m/>
    <n v="7"/>
  </r>
  <r>
    <s v="1.03698"/>
    <s v="200444-00"/>
    <s v="03698"/>
    <x v="0"/>
    <s v="CENTRO EDUCATIVO UCR-GUANACASTE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BARRIO LIMON"/>
    <s v="1,5 KM NORTE DEL BNC"/>
    <s v="proyectocentroeducativo.ucr@gmail.com"/>
    <s v="25117656"/>
    <s v="88131277"/>
    <s v="KAREN ZAMORA NAVARRETE"/>
    <s v="89146011"/>
    <s v="ROLANDO ANTONIO PIZARRO PIZARRO"/>
    <s v="71068358"/>
    <s v="CIU"/>
    <s v="NO"/>
    <m/>
    <m/>
    <m/>
    <s v="1"/>
    <s v="04344"/>
    <s v="3"/>
    <s v="CENTRO EDUCATIVO UCR-GUANACASTE"/>
    <n v="21"/>
  </r>
  <r>
    <s v="1.03743"/>
    <s v="200082-00"/>
    <s v="03743"/>
    <x v="0"/>
    <s v="CENTRO EDUCATIVO VAS CHRISTIAN SCHOOL"/>
    <s v="DESAMPARADOS"/>
    <s v="02"/>
    <s v="1"/>
    <s v="1_PREESCOLAR"/>
    <s v="PRIVADA"/>
    <n v="10304"/>
    <s v="1"/>
    <s v="03"/>
    <s v="04"/>
    <s v="SAN JOSE / DESAMPARADOS / SAN RAFAEL ARRIBA"/>
    <s v="SAN JOSE"/>
    <s v="DESAMPARADOS"/>
    <s v="SAN RAFAEL ARRIBA"/>
    <s v="BARRIO LOMAS"/>
    <s v="DE AGENCIA GUACAMAYA, 100 M SUR Y 150 M O"/>
    <s v="educacion@vas.cr"/>
    <s v="22592275"/>
    <s v="22504963"/>
    <s v="SANGARVEY ROJAS"/>
    <s v="22592275"/>
    <s v="NELSON SANCHEZ CASTRO"/>
    <s v="22700885"/>
    <m/>
    <s v="NO"/>
    <m/>
    <m/>
    <m/>
    <s v="1"/>
    <s v="04358"/>
    <s v="3"/>
    <s v="CENTRO EDUCATIVO VAS CHRISTIAN SCHOOL"/>
    <n v="43"/>
  </r>
  <r>
    <s v="1.03429"/>
    <s v="200426-00"/>
    <s v="03429"/>
    <x v="0"/>
    <s v="CENTRO EDUCATIVO YORI"/>
    <s v="SARAPIQUI"/>
    <s v="03"/>
    <s v="1"/>
    <s v="1_PREESCOLAR"/>
    <s v="PRIVADA"/>
    <n v="41001"/>
    <s v="4"/>
    <s v="10"/>
    <s v="01"/>
    <s v="HEREDIA / SARAPIQUI / PUERTO VIEJO"/>
    <s v="HEREDIA"/>
    <s v="SARAPIQUI"/>
    <s v="PUERTO VIEJO"/>
    <s v="LA GUARIA"/>
    <s v="150 M ESTE Y 50 N DEL ABASTECEDOR LA GUARIA"/>
    <s v="institutoyori1@gmail.com"/>
    <s v="27665737"/>
    <m/>
    <s v="ANA ISABEL GONZALEZ ALVAREZ"/>
    <s v="89321665"/>
    <s v="ZAIDA ALFARO ESQUIVEL"/>
    <s v="27666283"/>
    <m/>
    <s v="NO"/>
    <m/>
    <m/>
    <m/>
    <s v="1"/>
    <s v="04333"/>
    <s v="3"/>
    <s v="CENTRO EDUCATIVO YORI"/>
    <n v="12"/>
  </r>
  <r>
    <s v="1.03918"/>
    <s v="205223-00"/>
    <s v="03918"/>
    <x v="0"/>
    <s v="CENTRO ESTIMUL. Y DESARROLLO INTEGRAL RAISI MC"/>
    <s v="PUNTARENAS"/>
    <s v="05"/>
    <s v="1"/>
    <s v="2_PREESCOLAR"/>
    <s v="PRIVADA"/>
    <n v="60112"/>
    <s v="6"/>
    <s v="01"/>
    <s v="12"/>
    <s v="PUNTARENAS / PUNTARENAS / CHACARITA"/>
    <s v="PUNTARENAS"/>
    <s v="PUNTARENAS"/>
    <s v="CHACARITA"/>
    <s v="CHACARITA"/>
    <s v="FRENTE AL LICEO DE CHACARITA"/>
    <s v="cediraisimc@hotmail.com"/>
    <s v="26639090"/>
    <s v="26636062"/>
    <s v="SIANNY JIMENEZ ALVAREZ"/>
    <s v="-"/>
    <s v="MARIA CRISTINA MARTINEZ CALERO"/>
    <s v="26611133"/>
    <m/>
    <s v="NO"/>
    <m/>
    <m/>
    <m/>
    <s v="2"/>
    <s v="00000"/>
    <s v="0"/>
    <m/>
    <n v="18"/>
  </r>
  <r>
    <s v="1.02027"/>
    <s v="200034-00"/>
    <s v="02027"/>
    <x v="0"/>
    <s v="CENTRO FORMACION INFANTIL ICE"/>
    <s v="SAN JOSE OESTE"/>
    <s v="02"/>
    <s v="1"/>
    <s v="2_PREESCOLAR"/>
    <s v="PRIVADA"/>
    <n v="10109"/>
    <s v="1"/>
    <s v="01"/>
    <s v="09"/>
    <s v="SAN JOSE / SAN JOSE / PAVAS"/>
    <s v="SAN JOSE"/>
    <s v="SAN JOSE"/>
    <s v="PAVAS"/>
    <s v="SANTA FE"/>
    <s v="3 KM OESTE DE LA EMBAJADA AMERICANA"/>
    <s v="cformacioninfantil@ice.go.cr"/>
    <s v="22001265"/>
    <s v="22130149"/>
    <s v="MARIANELA BOLAÑOS MORA"/>
    <s v="20001265"/>
    <s v="SUSAN RAQUEL VINDAS MADRIGAL"/>
    <s v="22914842"/>
    <m/>
    <s v="NO"/>
    <m/>
    <m/>
    <m/>
    <s v="2"/>
    <s v="00000"/>
    <s v="0"/>
    <m/>
    <n v="55"/>
  </r>
  <r>
    <s v="1.04223"/>
    <s v="205412-00"/>
    <s v="04223"/>
    <x v="0"/>
    <s v="CENTRO INFANTIL AGROECOLOGICO LA GRANJA"/>
    <s v="ALAJUELA"/>
    <s v="04"/>
    <s v="1"/>
    <s v="2_PREESCOLAR"/>
    <s v="PRIVADA"/>
    <n v="20105"/>
    <s v="2"/>
    <s v="01"/>
    <s v="05"/>
    <s v="ALAJUELA / ALAJUELA / GUACIMA"/>
    <s v="ALAJUELA"/>
    <s v="ALAJUELA"/>
    <s v="GUACIMA"/>
    <s v="EL COCO"/>
    <s v="300 M OESTE DE LA ESCUELA LEON CORTES"/>
    <s v="casvenazul@gmail.com/lagranja.alajuela@gmail.com"/>
    <s v="24303122"/>
    <s v="88419386"/>
    <s v="SANDRA PATRICIA FALLAS GAMBOA"/>
    <s v="87071441"/>
    <s v="LIZ KELLEN ACOSTA ARAYA"/>
    <s v="24302406"/>
    <m/>
    <s v="NO"/>
    <m/>
    <m/>
    <m/>
    <s v="2"/>
    <s v="00000"/>
    <s v="0"/>
    <m/>
    <n v="21"/>
  </r>
  <r>
    <s v="1.03882"/>
    <s v="205196-00"/>
    <s v="03882"/>
    <x v="0"/>
    <s v="CENTRO INFANTIL AMIGUITOS"/>
    <s v="SAN CARLOS"/>
    <s v="03"/>
    <s v="1"/>
    <s v="2_PREESCOLAR"/>
    <s v="PRIVADA"/>
    <n v="21001"/>
    <s v="2"/>
    <s v="10"/>
    <s v="01"/>
    <s v="ALAJUELA / SAN CARLOS / QUESADA"/>
    <s v="ALAJUELA"/>
    <s v="SAN CARLOS"/>
    <s v="QUESADA"/>
    <s v="BARRIO SAN ROQUE"/>
    <s v="300 M OESTE DE LA BOMBA MECO"/>
    <s v="care_amiguitos@hotmail.com"/>
    <s v="24600822"/>
    <m/>
    <s v="PRISCILA RODRIGUEZ GUERRERO"/>
    <s v="88563592"/>
    <s v="YANIXIA MARIA CHAVES MURILLO"/>
    <s v="24601238"/>
    <m/>
    <s v="NO"/>
    <m/>
    <m/>
    <m/>
    <s v="2"/>
    <s v="00000"/>
    <s v="0"/>
    <m/>
    <n v="34"/>
  </r>
  <r>
    <s v="1.04280"/>
    <s v="205423-00"/>
    <s v="04280"/>
    <x v="0"/>
    <s v="CENTRO INFANTIL BILINGÜE MUNDO DE COLORES"/>
    <s v="SAN CARLOS"/>
    <s v="14"/>
    <s v="1"/>
    <s v="2_PREESCOLAR"/>
    <s v="PRIVADA"/>
    <n v="21001"/>
    <s v="2"/>
    <s v="10"/>
    <s v="01"/>
    <s v="ALAJUELA / SAN CARLOS / QUESADA"/>
    <s v="ALAJUELA"/>
    <s v="SAN CARLOS"/>
    <s v="QUESADA"/>
    <s v="SAN JUAN DE QUESADA"/>
    <s v="DEL EBAIS DE SAN JUAN DE QUESADA 200 M SUR"/>
    <s v="cibmundodecolores@gmail.com"/>
    <s v="83673039"/>
    <s v="84394170"/>
    <s v="LAVINIA GONZALEZ CARVAJAL"/>
    <s v="24603552"/>
    <s v="ZEIDY ZAMORA ALFARO"/>
    <s v="24601646"/>
    <m/>
    <s v="NO"/>
    <m/>
    <m/>
    <m/>
    <s v="2"/>
    <s v="00000"/>
    <s v="0"/>
    <m/>
    <n v="2"/>
  </r>
  <r>
    <s v="1.04403"/>
    <s v="105461-00"/>
    <s v="04403"/>
    <x v="0"/>
    <s v="CENTRO INFANTIL CAI NUEVO DE GOICOECHEA (CEN CINAI)"/>
    <s v="SAN JOSE NORTE"/>
    <s v="01"/>
    <s v="1"/>
    <s v="2_PREESCOLAR"/>
    <s v="PUBLICA"/>
    <n v="10801"/>
    <s v="1"/>
    <s v="08"/>
    <s v="01"/>
    <s v="SAN JOSE / GOICOECHEA / GUADALUPE"/>
    <s v="SAN JOSE"/>
    <s v="GOICOECHEA"/>
    <s v="GUADALUPE"/>
    <s v="BARRIO AVENDAÑO"/>
    <s v="400 M SUR DE LA IGLESIA NUESTRA SEÑORA DE GUADALUPE 25 ESTE EDIFICIO ESQUINERO"/>
    <s v="dixie.vargas@cen-cinai.go.cr"/>
    <s v="22349928"/>
    <m/>
    <s v="DIXIE MARIA VARGAS VARGAS"/>
    <s v="60152086"/>
    <s v="FABIO RODOLFO VARGAS BRENES"/>
    <s v="22254561"/>
    <s v="CEN_CINAI"/>
    <s v="NO"/>
    <m/>
    <m/>
    <m/>
    <s v="2"/>
    <s v="00000"/>
    <s v="0"/>
    <m/>
    <n v="6"/>
  </r>
  <r>
    <s v="1.00546"/>
    <s v="200353-00"/>
    <s v="00546"/>
    <x v="0"/>
    <s v="CENTRO INFANTIL CARMEN LYRA"/>
    <s v="HEREDIA"/>
    <s v="01"/>
    <s v="1"/>
    <s v="2_PREESCOLAR"/>
    <s v="PRIVADA"/>
    <n v="40101"/>
    <s v="4"/>
    <s v="01"/>
    <s v="01"/>
    <s v="HEREDIA / HEREDIA / HEREDIA"/>
    <s v="HEREDIA"/>
    <s v="HEREDIA"/>
    <s v="HEREDIA"/>
    <s v="MARIA AUXILIADORA"/>
    <s v="DETRAS DE LA ESCUELA DE MUSICA DE LA UNA"/>
    <s v="ciuna@fobeso.com/secretaria_ciuna@fobeso.com"/>
    <s v="22610055"/>
    <s v="22773445"/>
    <s v="SUZETTE DYALA ESPINOZA FUENTES"/>
    <s v="22610055"/>
    <s v="WALTER CERDAS MONTANO"/>
    <s v="22383504"/>
    <m/>
    <s v="NO"/>
    <m/>
    <m/>
    <m/>
    <s v="2"/>
    <s v="00000"/>
    <s v="0"/>
    <m/>
    <n v="104"/>
  </r>
  <r>
    <s v="1.04383"/>
    <s v="105448-00"/>
    <s v="04383"/>
    <x v="0"/>
    <s v="CENTRO INFANTIL CEN CINAI CIUDAD COLON (CEN CINAI)"/>
    <s v="PURISCAL"/>
    <s v="05"/>
    <s v="1"/>
    <s v="2_PREESCOLAR"/>
    <s v="PUBLICA"/>
    <n v="10701"/>
    <s v="1"/>
    <s v="07"/>
    <s v="01"/>
    <s v="SAN JOSE / MORA / COLON"/>
    <s v="SAN JOSE"/>
    <s v="MORA"/>
    <s v="COLON"/>
    <s v="CIUDAD COLON"/>
    <s v="DETRAS DE LA CRUZ ROJA"/>
    <s v="mari.fallas@cen-cinai.go.cr"/>
    <s v="22491382"/>
    <m/>
    <s v="MARIA EUGENIA FALLAS DURAN"/>
    <s v="88586426"/>
    <s v="NANCY ZUÑIGA MONTERO"/>
    <s v="24165218 Ext.2324/2329"/>
    <s v="CEN_CINAI"/>
    <s v="NO"/>
    <m/>
    <m/>
    <m/>
    <s v="2"/>
    <s v="00000"/>
    <s v="0"/>
    <m/>
    <n v="17"/>
  </r>
  <r>
    <s v="1.04392"/>
    <s v="105446-00"/>
    <s v="04392"/>
    <x v="0"/>
    <s v="CENTRO INFANTIL CEN CINAI CONCEPCION DE ALAJUELITA (CEN CINAI)"/>
    <s v="SAN JOSE CENTRAL"/>
    <s v="06"/>
    <s v="1"/>
    <s v="2_PREESCOLAR"/>
    <s v="PUBLICA"/>
    <n v="11004"/>
    <s v="1"/>
    <s v="10"/>
    <s v="04"/>
    <s v="SAN JOSE / ALAJUELITA / CONCEPCION"/>
    <s v="SAN JOSE"/>
    <s v="ALAJUELITA"/>
    <s v="CONCEPCION"/>
    <s v="CONCEPCION ABAJO"/>
    <s v="DE LA ESCUELA DE CONCEPCION ABAJO 200 M ESTE"/>
    <s v="yanori.fonseca@cen-cinai.go.cr"/>
    <s v="22758339"/>
    <m/>
    <s v="YANORI FONSECA PORRAS"/>
    <s v="22758339"/>
    <s v="FREDDY CALDERON CERDAS"/>
    <s v="22754085"/>
    <s v="CEN_CINAI"/>
    <s v="NO"/>
    <m/>
    <m/>
    <m/>
    <s v="2"/>
    <s v="00000"/>
    <s v="0"/>
    <m/>
    <n v="20"/>
  </r>
  <r>
    <s v="1.04393"/>
    <s v="105463-00"/>
    <s v="04393"/>
    <x v="0"/>
    <s v="CENTRO INFANTIL CEN CINAI DE IPIS LA FACIO (CEN CINAI)"/>
    <s v="SAN JOSE NORTE"/>
    <s v="02"/>
    <s v="1"/>
    <s v="2_PREESCOLAR"/>
    <s v="PUBLICA"/>
    <n v="10805"/>
    <s v="1"/>
    <s v="08"/>
    <s v="05"/>
    <s v="SAN JOSE / GOICOECHEA / IPIS"/>
    <s v="SAN JOSE"/>
    <s v="GOICOECHEA"/>
    <s v="IPIS"/>
    <s v="LA FACIO"/>
    <s v="50 M SUR DE LA PLAZA DE IPIS"/>
    <s v="-"/>
    <s v="22294433"/>
    <m/>
    <s v="MARIA BEATRIZ OCAMPO VARGAS"/>
    <s v="83460049"/>
    <s v="KENNETH JIMENEZ GONZALEZ"/>
    <s v="22450450"/>
    <s v="CEN_CINAI"/>
    <s v="NO"/>
    <m/>
    <m/>
    <m/>
    <s v="2"/>
    <s v="00000"/>
    <s v="0"/>
    <m/>
    <n v="17"/>
  </r>
  <r>
    <s v="1.04381"/>
    <s v="105494-00"/>
    <s v="04381"/>
    <x v="0"/>
    <s v="CENTRO INFANTIL CEN CINAI ESPARZA (CEN CINAI)"/>
    <s v="PUNTARENAS"/>
    <s v="08"/>
    <s v="1"/>
    <s v="2_PREESCOLAR"/>
    <s v="PUBLICA"/>
    <n v="60201"/>
    <s v="6"/>
    <s v="02"/>
    <s v="01"/>
    <s v="PUNTARENAS / ESPARZA / ESPIRITU SANTO"/>
    <s v="PUNTARENAS"/>
    <s v="ESPARZA"/>
    <s v="ESPIRITU SANTO"/>
    <s v="MOJON"/>
    <s v="150 M NOROESTE DEL RESTAURANTE OASIS"/>
    <s v="jenny.villagra@cen-cinai.go.cr"/>
    <s v="26368100"/>
    <m/>
    <s v="JENNY VILLAGRA JEN"/>
    <s v="63516818"/>
    <s v="EVELIA BARQUERO NUÑEZ"/>
    <s v="26355272"/>
    <s v="CEN_CINAI"/>
    <s v="NO"/>
    <m/>
    <m/>
    <m/>
    <s v="2"/>
    <s v="00000"/>
    <s v="0"/>
    <m/>
    <n v="4"/>
  </r>
  <r>
    <s v="1.04385"/>
    <s v="105443-00"/>
    <s v="04385"/>
    <x v="0"/>
    <s v="CENTRO INFANTIL CEN CINAI LOPEZ MATEOS (CEN CINAI)"/>
    <s v="SAN JOSE CENTRAL"/>
    <s v="01"/>
    <s v="1"/>
    <s v="2_PREESCOLAR"/>
    <s v="PUBLICA"/>
    <n v="10111"/>
    <s v="1"/>
    <s v="01"/>
    <s v="11"/>
    <s v="SAN JOSE / SAN JOSE / SAN SEBASTIAN"/>
    <s v="SAN JOSE"/>
    <s v="SAN JOSE"/>
    <s v="SAN SEBASTIAN"/>
    <s v="LOPEZ MATEO"/>
    <s v="DEL BCR DE SAN SEBASTIAN 100 OESTE 50 SUR, COSTADO DE LA TARRE DE CLARO"/>
    <s v="astrid.asch@cen-cinai.go.cr"/>
    <s v="22267594"/>
    <m/>
    <s v="ASTRID ASCH ALVAREZ"/>
    <s v="88958154"/>
    <s v="MARJORIE BARQUERO GONZALEZ"/>
    <s v="22551257"/>
    <s v="CEN_CINAI"/>
    <s v="NO"/>
    <m/>
    <m/>
    <m/>
    <s v="2"/>
    <s v="00000"/>
    <s v="0"/>
    <m/>
    <n v="25"/>
  </r>
  <r>
    <s v="1.04394"/>
    <s v="105464-00"/>
    <s v="04394"/>
    <x v="0"/>
    <s v="CENTRO INFANTIL CEN CINAI LOS CUADROS (CEN CINAI)"/>
    <s v="SAN JOSE NORTE"/>
    <s v="02"/>
    <s v="1"/>
    <s v="2_PREESCOLAR"/>
    <s v="PUBLICA"/>
    <n v="10807"/>
    <s v="1"/>
    <s v="08"/>
    <s v="07"/>
    <s v="SAN JOSE / GOICOECHEA / PURRAL"/>
    <s v="SAN JOSE"/>
    <s v="GOICOECHEA"/>
    <s v="PURRAL"/>
    <s v="LOS CUADROS"/>
    <s v="FRENTE AL SUPER PURRAL #1"/>
    <s v="yesenia.quesada@cen-cinai.go.cr"/>
    <s v="22299271"/>
    <m/>
    <s v="YESENIA QUESADA MORA"/>
    <s v="72022536"/>
    <s v="KENNETH JIMENEZ GONZALEZ"/>
    <s v="22296193/22296094"/>
    <s v="CEN_CINAI"/>
    <s v="NO"/>
    <m/>
    <m/>
    <m/>
    <s v="2"/>
    <s v="00000"/>
    <s v="0"/>
    <m/>
    <n v="25"/>
  </r>
  <r>
    <s v="1.04355"/>
    <s v="105467-00"/>
    <s v="04355"/>
    <x v="0"/>
    <s v="CENTRO INFANTIL CEN CINAI SABANILLA (CEN CINAI)"/>
    <s v="SAN JOSE NORTE"/>
    <s v="03"/>
    <s v="1"/>
    <s v="2_PREESCOLAR"/>
    <s v="PUBLICA"/>
    <n v="11502"/>
    <s v="1"/>
    <s v="15"/>
    <s v="02"/>
    <s v="SAN JOSE / MONTES DE OCA / SABANILLA"/>
    <s v="SAN JOSE"/>
    <s v="MONTES DE OCA"/>
    <s v="SABANILLA"/>
    <s v="URBANIZACION BOLAÑOS"/>
    <s v="DEL BNCR DE SABANILLA MONTES DE OCA, 125 M NORTE CONTIGUO BODEGAS DE MEGASUPER"/>
    <s v="gabriela.calero@cen-cinai.go.cr"/>
    <s v="22830597"/>
    <s v="70808152"/>
    <s v="MARIA GABRIELA CALERO VALVERDE"/>
    <s v="22830597"/>
    <s v="JENNIFER AYMERICH BOLAÑOS"/>
    <s v="22340456"/>
    <s v="CEN_CINAI"/>
    <s v="NO"/>
    <m/>
    <m/>
    <m/>
    <s v="2"/>
    <s v="00000"/>
    <s v="0"/>
    <m/>
    <n v="12"/>
  </r>
  <r>
    <s v="1.04354"/>
    <s v="105462-00"/>
    <s v="04354"/>
    <x v="0"/>
    <s v="CENTRO INFANTIL CEN CINAI SAN ANTONIO DE GUADALUPE (CEN CINAI)"/>
    <s v="SAN JOSE NORTE"/>
    <s v="01"/>
    <s v="1"/>
    <s v="2_PREESCOLAR"/>
    <s v="PUBLICA"/>
    <n v="10801"/>
    <s v="1"/>
    <s v="08"/>
    <s v="01"/>
    <s v="SAN JOSE / GOICOECHEA / GUADALUPE"/>
    <s v="SAN JOSE"/>
    <s v="GOICOECHEA"/>
    <s v="GUADALUPE"/>
    <s v="BARRIO ESQUIVEL BADILLA"/>
    <s v="200 SUR Y 75 ESTE DE LA ENTRADA DE LA FARMACIA CLINICA CATOLICA"/>
    <s v="comité.1080106@cen-cinai.go.cr"/>
    <s v="24384877"/>
    <m/>
    <s v="PAULA ROMERO RAMIREZ"/>
    <s v="89148820"/>
    <s v="FABIO RODOLFO VARGAS BRENES"/>
    <s v="22254561"/>
    <s v="CEN_CINAI"/>
    <s v="NO"/>
    <m/>
    <m/>
    <m/>
    <s v="2"/>
    <s v="00000"/>
    <s v="0"/>
    <m/>
    <n v="13"/>
  </r>
  <r>
    <s v="1.04397"/>
    <s v="105468-00"/>
    <s v="04397"/>
    <x v="0"/>
    <s v="CENTRO INFANTIL CEN CINAI SAN ISIDRO CORONADO (CEN CINAI)"/>
    <s v="SAN JOSE NORTE"/>
    <s v="06"/>
    <s v="1"/>
    <s v="2_PREESCOLAR"/>
    <s v="PUBLICA"/>
    <n v="11101"/>
    <s v="1"/>
    <s v="11"/>
    <s v="01"/>
    <s v="SAN JOSE / VASQUEZ DE CORONADO / SAN ISIDRO"/>
    <s v="SAN JOSE"/>
    <s v="VASQUEZ DE CORONADO"/>
    <s v="SAN ISIDRO"/>
    <s v="SAN ISIDRO"/>
    <s v="CONTIGUO A LA CRUZ ROJA"/>
    <s v="carmen.jimenez@cen-cinai.go.cr"/>
    <s v="22922583"/>
    <m/>
    <s v="CARMEN ROSA EMILIA DE JESUS JIMENEZ VARGAS"/>
    <s v="22922583"/>
    <s v="ILEANA ARCE CAMPOS"/>
    <s v="21012292"/>
    <s v="CEN_CINAI"/>
    <s v="NO"/>
    <m/>
    <m/>
    <m/>
    <s v="2"/>
    <s v="00000"/>
    <s v="0"/>
    <m/>
    <n v="8"/>
  </r>
  <r>
    <s v="1.04401"/>
    <s v="105449-00"/>
    <s v="04401"/>
    <x v="0"/>
    <s v="CENTRO INFANTIL CEN CINAI SANTA ANA (CEN CINAI)"/>
    <s v="SAN JOSE OESTE"/>
    <s v="04"/>
    <s v="1"/>
    <s v="2_PREESCOLAR"/>
    <s v="PUBLICA"/>
    <n v="10901"/>
    <s v="1"/>
    <s v="09"/>
    <s v="01"/>
    <s v="SAN JOSE / SANTA ANA / SANTA ANA"/>
    <s v="SAN JOSE"/>
    <s v="SANTA ANA"/>
    <s v="SANTA ANA"/>
    <s v="SANTA ANA"/>
    <s v="A LA PAR DE LA OFICINA DE LA POLICIA MUNICIPAL DE SANTA ANA"/>
    <s v="milena.soto@cen-cinai.go.cr"/>
    <s v="22034889"/>
    <s v="22034889"/>
    <s v="MILENA MARIA SOTO AMADOR"/>
    <s v="22034889"/>
    <s v="JESUS ALONSO JIMENEZ DIAZ"/>
    <s v="25821525"/>
    <s v="CEN_CINAI"/>
    <s v="NO"/>
    <m/>
    <m/>
    <m/>
    <s v="2"/>
    <s v="00000"/>
    <s v="0"/>
    <m/>
    <n v="15"/>
  </r>
  <r>
    <s v="1.04398"/>
    <s v="105451-00"/>
    <s v="04398"/>
    <x v="0"/>
    <s v="CENTRO INFANTIL CEN CINAI SANTA CATALINA DE PAVAS (CEN CINAI)"/>
    <s v="SAN JOSE OESTE"/>
    <s v="02"/>
    <s v="1"/>
    <s v="2_PREESCOLAR"/>
    <s v="PUBLICA"/>
    <n v="10109"/>
    <s v="1"/>
    <s v="01"/>
    <s v="09"/>
    <s v="SAN JOSE / SAN JOSE / PAVAS"/>
    <s v="SAN JOSE"/>
    <s v="SAN JOSE"/>
    <s v="PAVAS"/>
    <s v="SANTA CATALINA"/>
    <s v="100 M SUR DE LA ENTRADA PRINCIPAL DE LA CLINICA DE PAVAS AL LADO DEL CTP PAVAS"/>
    <s v="gabriela.esquivel@cen-cinai.go.cr"/>
    <s v="22200746"/>
    <m/>
    <s v="MARIA GABRIEL ESQUIVEL MENESES"/>
    <s v="22200746"/>
    <s v="SUSAN RAQUEL VINDAS MADRIGAL"/>
    <s v="22914842"/>
    <s v="CEN_CINAI"/>
    <s v="NO"/>
    <m/>
    <m/>
    <m/>
    <s v="2"/>
    <s v="00000"/>
    <s v="0"/>
    <m/>
    <n v="13"/>
  </r>
  <r>
    <s v="1.04395"/>
    <s v="105466-00"/>
    <s v="04395"/>
    <x v="0"/>
    <s v="CENTRO INFANTIL CEN CINAI VARGAS ARAYA (CEN CINAI)"/>
    <s v="SAN JOSE NORTE"/>
    <s v="03"/>
    <s v="1"/>
    <s v="2_PREESCOLAR"/>
    <s v="PUBLICA"/>
    <n v="11501"/>
    <s v="1"/>
    <s v="15"/>
    <s v="01"/>
    <s v="SAN JOSE / MONTES DE OCA / SAN PEDRO"/>
    <s v="SAN JOSE"/>
    <s v="MONTES DE OCA"/>
    <s v="SAN PEDRO"/>
    <s v="VARGAS ARAYA"/>
    <s v="DE LA ESCUELA LABORATORIO UCR 100 M SUR"/>
    <s v="maria.melendez@cen-cinai.go.cr"/>
    <s v="22250730"/>
    <m/>
    <s v="MARIA DE LOS ANGELES MELENDEZ CAMPOS"/>
    <s v="22250730"/>
    <s v="JENNIFER AYMERICH BOLAÑOS"/>
    <s v="22340456"/>
    <s v="CEN_CINAI"/>
    <s v="NO"/>
    <m/>
    <m/>
    <m/>
    <s v="2"/>
    <s v="00000"/>
    <s v="0"/>
    <m/>
    <n v="5"/>
  </r>
  <r>
    <s v="1.04378"/>
    <s v="105480-00"/>
    <s v="04378"/>
    <x v="0"/>
    <s v="CENTRO INFANTIL CEN DE BATAAN (CEN CINAI)"/>
    <s v="LIMON"/>
    <s v="09"/>
    <s v="1"/>
    <s v="2_PREESCOLAR"/>
    <s v="PUBLICA"/>
    <n v="70502"/>
    <s v="7"/>
    <s v="05"/>
    <s v="02"/>
    <s v="LIMON / MATINA / BATAN"/>
    <s v="LIMON"/>
    <s v="MATINA"/>
    <s v="BATAN"/>
    <s v="BARRIO IMAS"/>
    <s v="DE LAS OFICINAS DEL ICE 30 M AL OESTE O CONTIGUO A ESCUELA DE BATAAN"/>
    <s v="teresa.saenz@cen-cinai.go.cr"/>
    <s v="27186583"/>
    <m/>
    <s v="-"/>
    <s v="-"/>
    <s v="GUILLERMO WALESS CAMBEL"/>
    <s v="27186207"/>
    <s v="CEN_CINAI"/>
    <s v="NO"/>
    <m/>
    <m/>
    <m/>
    <s v="2"/>
    <s v="00000"/>
    <s v="0"/>
    <m/>
    <n v="8"/>
  </r>
  <r>
    <s v="1.04399"/>
    <s v="105452-00"/>
    <s v="04399"/>
    <x v="0"/>
    <s v="CENTRO INFANTIL CEN METROPOLIS II PAVAS (CEN CINAI)"/>
    <s v="SAN JOSE OESTE"/>
    <s v="02"/>
    <s v="1"/>
    <s v="2_PREESCOLAR"/>
    <s v="PUBLICA"/>
    <n v="10109"/>
    <s v="1"/>
    <s v="01"/>
    <s v="09"/>
    <s v="SAN JOSE / SAN JOSE / PAVAS"/>
    <s v="SAN JOSE"/>
    <s v="SAN JOSE"/>
    <s v="PAVAS"/>
    <s v="METROPOLIS 2"/>
    <s v="ABASTECEDOR SAN GERARDO, 100 N, O Y 25 S, FRENTE AL IGLESIA CATOLICA JESUS, MARIA Y JOSE"/>
    <s v="arlili.chavarria@cen-cinai.go.cr"/>
    <s v="22131458"/>
    <m/>
    <s v="ARLILI CHAVARRIA RODRIGUEZ"/>
    <s v="22131458/72244603"/>
    <s v="SUSAN RAQUEL VINDAS MADRIGAL"/>
    <s v="22914842"/>
    <s v="CEN_CINAI"/>
    <s v="NO"/>
    <m/>
    <m/>
    <m/>
    <s v="2"/>
    <s v="00000"/>
    <s v="0"/>
    <m/>
    <n v="6"/>
  </r>
  <r>
    <s v="1.04390"/>
    <s v="105444-00"/>
    <s v="04390"/>
    <x v="0"/>
    <s v="CENTRO INFANTIL CINAI ALAJUELITA (CEN CINAI)"/>
    <s v="SAN JOSE CENTRAL"/>
    <s v="06"/>
    <s v="1"/>
    <s v="2_PREESCOLAR"/>
    <s v="PUBLICA"/>
    <n v="11005"/>
    <s v="1"/>
    <s v="10"/>
    <s v="05"/>
    <s v="SAN JOSE / ALAJUELITA / SAN FELIPE"/>
    <s v="SAN JOSE"/>
    <s v="ALAJUELITA"/>
    <s v="SAN FELIPE"/>
    <s v="BARRIO LA MACHA"/>
    <s v="100 M NORTE Y 100 OESTE DEL MAXIPALI"/>
    <s v="wendoly.montoya@cen-cinai.go.cr"/>
    <s v="22523687"/>
    <m/>
    <s v="WENDOLY MONTOYA AGUILAR"/>
    <s v="86383837"/>
    <s v="FREDDY CALDERON CERDAS"/>
    <s v="22754085"/>
    <s v="CEN_CINAI"/>
    <s v="NO"/>
    <m/>
    <m/>
    <m/>
    <s v="2"/>
    <s v="00000"/>
    <s v="0"/>
    <m/>
    <n v="14"/>
  </r>
  <r>
    <s v="1.04353"/>
    <s v="105469-00"/>
    <s v="04353"/>
    <x v="0"/>
    <s v="CENTRO INFANTIL CINAI ARTURO HIDALGO-CIUDAD QUESADA (CEN CINAI)"/>
    <s v="SAN CARLOS"/>
    <s v="14"/>
    <s v="1"/>
    <s v="2_PREESCOLAR"/>
    <s v="PUBLICA"/>
    <n v="21001"/>
    <s v="2"/>
    <s v="10"/>
    <s v="01"/>
    <s v="ALAJUELA / SAN CARLOS / QUESADA"/>
    <s v="ALAJUELA"/>
    <s v="SAN CARLOS"/>
    <s v="QUESADA"/>
    <s v="BARRIO LOURDES"/>
    <s v="400 M SUR DEL PARQUE CIUDAD QUESADA"/>
    <s v="esc.lasmercedesdequesada@mep.go.cr"/>
    <s v="24601098"/>
    <s v="24604945"/>
    <s v="MARTHA EUGENIA ANGULO VARELA"/>
    <s v="24604945"/>
    <s v="ZEIDY ZAMORA ALFARO"/>
    <s v="24601646"/>
    <s v="CEN_CINAI"/>
    <s v="NO"/>
    <m/>
    <m/>
    <m/>
    <s v="2"/>
    <s v="00000"/>
    <s v="0"/>
    <m/>
    <n v="13"/>
  </r>
  <r>
    <s v="1.04375"/>
    <s v="105460-00"/>
    <s v="04375"/>
    <x v="0"/>
    <s v="CENTRO INFANTIL CINAI ASERRI. S.J. (CEN CINAI)"/>
    <s v="DESAMPARADOS"/>
    <s v="03"/>
    <s v="1"/>
    <s v="2_PREESCOLAR"/>
    <s v="PUBLICA"/>
    <n v="10601"/>
    <s v="1"/>
    <s v="06"/>
    <s v="01"/>
    <s v="SAN JOSE / ASERRI / ASERRI"/>
    <s v="SAN JOSE"/>
    <s v="ASERRI"/>
    <s v="ASERRI"/>
    <s v="BARRIO SAN LUIS"/>
    <s v="DE LA IGLESIA CATOLICA 600 M ESTE Y 100 M NORTE, DETRAS HOGAR DIURNO DE ANCIANOS"/>
    <s v="ivannia.arce@cen-cinai.go.cr"/>
    <s v="22304172"/>
    <s v="72888261"/>
    <s v="IVANNIA ARCE NARANJO"/>
    <s v="22304172/72888261"/>
    <s v="WILFREDO CALDERON VARGAS"/>
    <s v="25821525"/>
    <s v="CEN_CINAI"/>
    <s v="NO"/>
    <m/>
    <m/>
    <m/>
    <s v="2"/>
    <s v="00000"/>
    <s v="0"/>
    <m/>
    <n v="26"/>
  </r>
  <r>
    <s v="1.04384"/>
    <s v="105441-00"/>
    <s v="04384"/>
    <x v="0"/>
    <s v="CENTRO INFANTIL CINAI BARRIO CUBA (CEN CINAI)"/>
    <s v="SAN JOSE CENTRAL"/>
    <s v="01"/>
    <s v="1"/>
    <s v="2_PREESCOLAR"/>
    <s v="PUBLICA"/>
    <n v="10103"/>
    <s v="1"/>
    <s v="01"/>
    <s v="03"/>
    <s v="SAN JOSE / SAN JOSE / HOSPITAL"/>
    <s v="SAN JOSE"/>
    <s v="SAN JOSE"/>
    <s v="HOSPITAL"/>
    <s v="BARRIO CUBA"/>
    <s v="DEL DEPOSITO EL LAGAR 100 AL ESTE FRENTE A MULTIFAMILAIRES"/>
    <s v="maria.diaz@cen-cinai.go.cr"/>
    <s v="22261597"/>
    <m/>
    <s v="MARIA AUXILIADORA DIAZ MORA"/>
    <s v="83249534"/>
    <s v="MARJORIE BARQUERO GONZALEZ"/>
    <s v="22551257"/>
    <s v="CEN_CINAI"/>
    <s v="NO"/>
    <m/>
    <m/>
    <m/>
    <s v="2"/>
    <s v="00000"/>
    <s v="0"/>
    <m/>
    <n v="19"/>
  </r>
  <r>
    <s v="1.04372"/>
    <s v="105498-00"/>
    <s v="04372"/>
    <x v="0"/>
    <s v="CENTRO INFANTIL CINAI CARTAGO (CEN CINAI)"/>
    <s v="CARTAGO"/>
    <s v="01"/>
    <s v="1"/>
    <s v="2_PREESCOLAR"/>
    <s v="PUBLICA"/>
    <n v="30103"/>
    <s v="3"/>
    <s v="01"/>
    <s v="03"/>
    <s v="CARTAGO / CARTAGO / CARMEN"/>
    <s v="CARTAGO"/>
    <s v="CARTAGO"/>
    <s v="CARMEN"/>
    <s v="EL CARMEN"/>
    <s v="300 M NORTE,100 M OESTE Y 100 M NORTE DEL ASILO DE LA VEJEZ"/>
    <s v="raquel.rojas@cen-cinai.go.cr"/>
    <s v="25522354"/>
    <m/>
    <s v="MARIA ISABEL MARTINEZ CUBERO"/>
    <s v="25914272"/>
    <s v="ALONSO MORA VALVERDE"/>
    <s v="25520752"/>
    <s v="CEN_CINAI"/>
    <s v="NO"/>
    <m/>
    <m/>
    <m/>
    <s v="2"/>
    <s v="00000"/>
    <s v="0"/>
    <m/>
    <n v="25"/>
  </r>
  <r>
    <s v="1.04396"/>
    <s v="105454-00"/>
    <s v="04396"/>
    <x v="0"/>
    <s v="CENTRO INFANTIL CINAI CINCO ESQUINAS DE TIBAS (CEN CINAI)"/>
    <s v="SAN JOSE NORTE"/>
    <s v="04"/>
    <s v="1"/>
    <s v="2_PREESCOLAR"/>
    <s v="PUBLICA"/>
    <n v="11302"/>
    <s v="1"/>
    <s v="13"/>
    <s v="02"/>
    <s v="SAN JOSE / TIBAS / CINCO ESQUINAS"/>
    <s v="SAN JOSE"/>
    <s v="TIBAS"/>
    <s v="CINCO ESQUINAS"/>
    <s v="CINCO ESQUINAS"/>
    <s v="FRENTE A LA CLINICA CLORITO PICADO"/>
    <s v="kattia.fernandez@cen-cinai.go.cr"/>
    <s v="22211719"/>
    <s v="22417572"/>
    <s v="KATTIA FERNANDEZ CASTRO"/>
    <s v="22211719/84348240"/>
    <s v="FANNY CANO SALAZAR"/>
    <s v="40153094/22407360"/>
    <s v="CEN_CINAI"/>
    <s v="NO"/>
    <m/>
    <m/>
    <m/>
    <s v="2"/>
    <s v="00000"/>
    <s v="0"/>
    <m/>
    <n v="4"/>
  </r>
  <r>
    <s v="1.04377"/>
    <s v="105457-00"/>
    <s v="04377"/>
    <x v="0"/>
    <s v="CENTRO INFANTIL CINAI DESAMPARADOS (CEN CINAI)"/>
    <s v="DESAMPARADOS"/>
    <s v="07"/>
    <s v="1"/>
    <s v="2_PREESCOLAR"/>
    <s v="PUBLICA"/>
    <n v="10301"/>
    <s v="1"/>
    <s v="03"/>
    <s v="01"/>
    <s v="SAN JOSE / DESAMPARADOS / DESAMPARADOS"/>
    <s v="SAN JOSE"/>
    <s v="DESAMPARADOS"/>
    <s v="DESAMPARADOS"/>
    <s v="DESAMPARADOS"/>
    <s v="300 SUR DE LA SUCURSAL DEL ICE, CONTIGUO A LA CASA PASTORAL"/>
    <s v="catalina.rodriguez@cen-cinai.go.cr"/>
    <s v="22500336"/>
    <m/>
    <s v="CATALINA RODRIGUEZ MARIN"/>
    <s v="83454471"/>
    <s v="FRANCISCO JAVIER FALLAS SOTO"/>
    <s v="22596011"/>
    <s v="CEN_CINAI"/>
    <s v="NO"/>
    <m/>
    <m/>
    <m/>
    <s v="2"/>
    <s v="00000"/>
    <s v="0"/>
    <m/>
    <n v="8"/>
  </r>
  <r>
    <s v="1.04400"/>
    <s v="105453-00"/>
    <s v="04400"/>
    <x v="0"/>
    <s v="CENTRO INFANTIL CINAI ESCAZU (CEN CINAI)"/>
    <s v="SAN JOSE OESTE"/>
    <s v="03"/>
    <s v="1"/>
    <s v="2_PREESCOLAR"/>
    <s v="PUBLICA"/>
    <n v="10201"/>
    <s v="1"/>
    <s v="02"/>
    <s v="01"/>
    <s v="SAN JOSE / ESCAZU / ESCAZU"/>
    <s v="SAN JOSE"/>
    <s v="ESCAZU"/>
    <s v="ESCAZU"/>
    <s v="ESCAZU"/>
    <s v="FRENTE AL RESTAURANTE LA POSADA DE LA BRUJA"/>
    <s v="kengie.rojas@cen-cinai.go.cr"/>
    <s v="22282883"/>
    <m/>
    <s v="KENGIE ROJAS AGUILAR"/>
    <s v="85314647"/>
    <s v="JENNY VALVERDE OVIEDO"/>
    <s v="22284630"/>
    <s v="CEN_CINAI"/>
    <s v="NO"/>
    <m/>
    <m/>
    <m/>
    <s v="2"/>
    <s v="00000"/>
    <s v="0"/>
    <m/>
    <n v="25"/>
  </r>
  <r>
    <s v="1.04374"/>
    <s v="105459-00"/>
    <s v="04374"/>
    <x v="0"/>
    <s v="CENTRO INFANTIL CINAI GRAVILLAS (CEN CINAI)"/>
    <s v="DESAMPARADOS"/>
    <s v="01"/>
    <s v="1"/>
    <s v="2_PREESCOLAR"/>
    <s v="PUBLICA"/>
    <n v="10312"/>
    <s v="1"/>
    <s v="03"/>
    <s v="12"/>
    <s v="SAN JOSE / DESAMPARADOS / GRAVILIAS"/>
    <s v="SAN JOSE"/>
    <s v="DESAMPARADOS"/>
    <s v="GRAVILIAS"/>
    <s v="GRAVILIAS"/>
    <s v="DE LA ESCUELA LAS GRAVILIAS 100 M NORTE"/>
    <s v="jessica.gonzalez@cen-cinai.go.cr"/>
    <s v="22195039"/>
    <m/>
    <s v="JESSICA GONZALEZ BARRANTES"/>
    <s v="83240757"/>
    <s v="MANUEL CALDERON ESQUIVEL"/>
    <s v="21010915"/>
    <s v="CEN_CINAI"/>
    <s v="NO"/>
    <m/>
    <m/>
    <m/>
    <s v="2"/>
    <s v="00000"/>
    <s v="0"/>
    <m/>
    <n v="6"/>
  </r>
  <r>
    <s v="1.04345"/>
    <s v="105479-00"/>
    <s v="04345"/>
    <x v="0"/>
    <s v="CENTRO INFANTIL CINAI GUACIMO (CEN CINAI)"/>
    <s v="GUAPILES"/>
    <s v="04"/>
    <s v="1"/>
    <s v="2_PREESCOLAR"/>
    <s v="PUBLICA"/>
    <n v="70601"/>
    <s v="7"/>
    <s v="06"/>
    <s v="01"/>
    <s v="LIMON / GUACIMO / GUACIMO"/>
    <s v="LIMON"/>
    <s v="GUACIMO"/>
    <s v="GUACIMO"/>
    <s v="GUACIMO"/>
    <s v="GUACIMO CENTRO CONTIGUO ALMACEN ARTELEC"/>
    <s v="mery.sosa@cen-cinai.go.cr"/>
    <s v="27166493"/>
    <m/>
    <s v="LUZ MERY SOSA BADILLA"/>
    <s v="27166493"/>
    <s v="RIGOBERTO ROMAN GONZALEZ"/>
    <s v="27165048"/>
    <s v="CEN_CINAI"/>
    <s v="NO"/>
    <m/>
    <m/>
    <m/>
    <s v="2"/>
    <s v="00000"/>
    <s v="0"/>
    <m/>
    <n v="18"/>
  </r>
  <r>
    <s v="1.04351"/>
    <s v="105478-00"/>
    <s v="04351"/>
    <x v="0"/>
    <s v="CENTRO INFANTIL CINAI GUAPILES (CEN CINAI)"/>
    <s v="GUAPILES"/>
    <s v="01"/>
    <s v="1"/>
    <s v="2_PREESCOLAR"/>
    <s v="PUBLICA"/>
    <n v="70201"/>
    <s v="7"/>
    <s v="02"/>
    <s v="01"/>
    <s v="LIMON / POCOCI / GUAPILES"/>
    <s v="LIMON"/>
    <s v="POCOCI"/>
    <s v="GUAPILES"/>
    <s v="BARRIO SANTA CECILIA"/>
    <s v="200 ESTE DE L CEMENTERIO GUAPILES"/>
    <s v="sonia.monge@cen-cinai.go.cr"/>
    <s v="83173694"/>
    <m/>
    <s v="SONIA GISELLE MONGE SOLIS"/>
    <s v="83173694"/>
    <s v="LAURA ASTORGA AGUILAR"/>
    <s v="27111497"/>
    <s v="CEN_CINAI"/>
    <s v="NO"/>
    <m/>
    <m/>
    <m/>
    <s v="2"/>
    <s v="00000"/>
    <s v="0"/>
    <m/>
    <n v="20"/>
  </r>
  <r>
    <s v="1.04388"/>
    <s v="105438-00"/>
    <s v="04388"/>
    <x v="0"/>
    <s v="CENTRO INFANTIL CINAI HATILLO 8 (CEN CINAI)"/>
    <s v="SAN JOSE CENTRAL"/>
    <s v="05"/>
    <s v="1"/>
    <s v="2_PREESCOLAR"/>
    <s v="PUBLICA"/>
    <n v="10110"/>
    <s v="1"/>
    <s v="01"/>
    <s v="10"/>
    <s v="SAN JOSE / SAN JOSE / HATILLO"/>
    <s v="SAN JOSE"/>
    <s v="SAN JOSE"/>
    <s v="HATILLO"/>
    <s v="HATILLO 8"/>
    <s v="DE LA TERMINAL DE BUSES, 300 M OESTE"/>
    <s v="iris.guido@cen-cinai.go.cr"/>
    <s v="22201158"/>
    <m/>
    <s v="IRIS GUIDO SERRANO"/>
    <s v="22201158"/>
    <s v="LAYMAN RODRIGUEZ UMAÑA"/>
    <s v="22544090"/>
    <s v="CEN_CINAI"/>
    <s v="NO"/>
    <m/>
    <m/>
    <m/>
    <s v="2"/>
    <s v="00000"/>
    <s v="0"/>
    <m/>
    <n v="17"/>
  </r>
  <r>
    <s v="1.04391"/>
    <s v="105445-00"/>
    <s v="04391"/>
    <x v="0"/>
    <s v="CENTRO INFANTIL CINAI LA CHOROTEGA (CEN CINAI)"/>
    <s v="SAN JOSE CENTRAL"/>
    <s v="06"/>
    <s v="1"/>
    <s v="2_PREESCOLAR"/>
    <s v="PUBLICA"/>
    <n v="11001"/>
    <s v="1"/>
    <s v="10"/>
    <s v="01"/>
    <s v="SAN JOSE / ALAJUELITA / ALAJUELITA"/>
    <s v="SAN JOSE"/>
    <s v="ALAJUELITA"/>
    <s v="ALAJUELITA"/>
    <s v="URBANIZACION CHOROTEGA"/>
    <s v="100 M ESTE DEL INA, ALAJUELITA, EDIFICIO ESQUINERO"/>
    <s v="victoria.mora@cen-cinai.go.cr"/>
    <m/>
    <m/>
    <s v="VICTORIA MORA SOLIS"/>
    <s v="40808023"/>
    <s v="FREDDY CALDERON CERDAS"/>
    <s v="22754085"/>
    <s v="CEN_CINAI"/>
    <s v="NO"/>
    <m/>
    <m/>
    <m/>
    <s v="2"/>
    <s v="00000"/>
    <s v="0"/>
    <m/>
    <n v="20"/>
  </r>
  <r>
    <s v="1.04339"/>
    <s v="105450-00"/>
    <s v="04339"/>
    <x v="0"/>
    <s v="CENTRO INFANTIL CINAI LA URUCA (CEN CINAI)"/>
    <s v="SAN JOSE OESTE"/>
    <s v="05"/>
    <s v="1"/>
    <s v="2_PREESCOLAR"/>
    <s v="PUBLICA"/>
    <n v="10107"/>
    <s v="1"/>
    <s v="01"/>
    <s v="07"/>
    <s v="SAN JOSE / SAN JOSE / URUCA"/>
    <s v="SAN JOSE"/>
    <s v="SAN JOSE"/>
    <s v="URUCA"/>
    <s v="URUCA"/>
    <s v="CONTIGUO A LA IMPRENTA NACIONAL"/>
    <s v="maria.matamoros@cen-cinai.go.cr"/>
    <s v="22900800"/>
    <s v="22417572"/>
    <s v="MARIA CELINA MATAMOROS ALVAREZ"/>
    <s v="84242127"/>
    <s v="KATHERINE CHANTO CERDAS"/>
    <s v="22200592"/>
    <s v="CEN_CINAI"/>
    <s v="NO"/>
    <m/>
    <m/>
    <m/>
    <s v="2"/>
    <s v="00000"/>
    <s v="0"/>
    <m/>
    <n v="25"/>
  </r>
  <r>
    <s v="1.04373"/>
    <s v="105499-00"/>
    <s v="04373"/>
    <x v="0"/>
    <s v="CENTRO INFANTIL CINAI LLANOS DE SANTA LUCIA. PARAISO (CEN CINAI)"/>
    <s v="CARTAGO"/>
    <s v="05"/>
    <s v="1"/>
    <s v="2_PREESCOLAR"/>
    <s v="PUBLICA"/>
    <n v="30205"/>
    <s v="3"/>
    <s v="02"/>
    <s v="05"/>
    <s v="CARTAGO / PARAISO / LLANOS DE SANTA LUCIA"/>
    <s v="CARTAGO"/>
    <s v="PARAISO"/>
    <s v="LLANOS DE SANTA LUCIA"/>
    <s v="LLANOS SANTA LUCIA"/>
    <s v="COSTADO ESTE DE LA IGLESIA CATOLICA"/>
    <s v="kattia.brenes@cen-cinai.go.cr"/>
    <s v="25745479"/>
    <s v="25922162"/>
    <s v="KATTIA BRENES MADRIGAL"/>
    <s v="87957932"/>
    <s v="LUIS FRANCISCO QUESADA MENDEZ"/>
    <s v="25743475/25750123"/>
    <s v="CEN_CINAI"/>
    <s v="NO"/>
    <m/>
    <m/>
    <m/>
    <s v="2"/>
    <s v="00000"/>
    <s v="0"/>
    <m/>
    <n v="20"/>
  </r>
  <r>
    <s v="1.04379"/>
    <s v="105497-00"/>
    <s v="04379"/>
    <x v="0"/>
    <s v="CENTRO INFANTIL CINAI NARANJO (CEN CINAI)"/>
    <s v="OCCIDENTE"/>
    <s v="05"/>
    <s v="1"/>
    <s v="2_PREESCOLAR"/>
    <s v="PUBLICA"/>
    <n v="20601"/>
    <s v="2"/>
    <s v="06"/>
    <s v="01"/>
    <s v="ALAJUELA / NARANJO / NARANJO"/>
    <s v="ALAJUELA"/>
    <s v="NARANJO"/>
    <s v="NARANJO"/>
    <s v="BARRIO EL CARMEN"/>
    <s v="DETRAS FUERZA PUBLICA NARANJO"/>
    <s v="mariana.chinchilla@cen-cinai.go.cr"/>
    <s v="24505222"/>
    <m/>
    <s v="MARIANA CHINCHILLA VILLALOBOS"/>
    <s v="24505222"/>
    <s v="GEOVANNY ROJAS MORALES"/>
    <s v="24511520"/>
    <s v="CEN_CINAI"/>
    <s v="NO"/>
    <m/>
    <m/>
    <m/>
    <s v="2"/>
    <s v="00000"/>
    <s v="0"/>
    <m/>
    <n v="4"/>
  </r>
  <r>
    <s v="1.04387"/>
    <s v="105455-00"/>
    <s v="04387"/>
    <x v="0"/>
    <s v="CENTRO INFANTIL CINAI QUESADA DURAN (CEN CINAI)"/>
    <s v="SAN JOSE CENTRAL"/>
    <s v="03"/>
    <s v="1"/>
    <s v="2_PREESCOLAR"/>
    <s v="PUBLICA"/>
    <n v="10105"/>
    <s v="1"/>
    <s v="01"/>
    <s v="05"/>
    <s v="SAN JOSE / SAN JOSE / ZAPOTE"/>
    <s v="SAN JOSE"/>
    <s v="SAN JOSE"/>
    <s v="ZAPOTE"/>
    <s v="QUESADA DURAN"/>
    <s v="DE LA PULPERIA LA ARGENTINA 100 M AL SUR, DIAGONAL AL TALLER MARTINEZ"/>
    <s v="maria.calvo@cen-cinai.go.cr"/>
    <s v="22242815"/>
    <s v="22714887"/>
    <s v="MARIA CALVO DIAZ"/>
    <s v="22242815"/>
    <s v="MARIBEL CAMBRONERO AGUILAR"/>
    <s v="22271729"/>
    <s v="CEN_CINAI"/>
    <s v="NO"/>
    <m/>
    <m/>
    <m/>
    <s v="2"/>
    <s v="00000"/>
    <s v="0"/>
    <m/>
    <n v="7"/>
  </r>
  <r>
    <s v="1.04380"/>
    <s v="105482-00"/>
    <s v="04380"/>
    <x v="0"/>
    <s v="CENTRO INFANTIL CINAI SAN ISIDRO DEL GENERAL (CEN CINAI)"/>
    <s v="PEREZ ZELEDON"/>
    <s v="01"/>
    <s v="1"/>
    <s v="2_PREESCOLAR"/>
    <s v="PUBLICA"/>
    <n v="11901"/>
    <s v="1"/>
    <s v="19"/>
    <s v="01"/>
    <s v="SAN JOSE / PEREZ ZELEDON / SAN ISIDRO DE EL GENERAL"/>
    <s v="SAN JOSE"/>
    <s v="PEREZ ZELEDON"/>
    <s v="SAN ISIDRO DE EL GENERAL"/>
    <s v="BARRIO COOPERATIVA"/>
    <s v="BARRIO COOPERATIVA, CONTIGUO A LIBERTY"/>
    <s v="mayra.valverde@cen-cinai.go.cr"/>
    <s v="27703596"/>
    <s v="87193427"/>
    <s v="MAYRA VALVERDE NAVARRO"/>
    <s v="87193427"/>
    <s v="JORGE GAMBOA ZUÑIGA"/>
    <s v="27718453"/>
    <s v="CEN_CINAI"/>
    <s v="NO"/>
    <m/>
    <m/>
    <m/>
    <s v="2"/>
    <s v="00000"/>
    <s v="0"/>
    <m/>
    <n v="13"/>
  </r>
  <r>
    <s v="1.04376"/>
    <s v="105442-00"/>
    <s v="04376"/>
    <x v="0"/>
    <s v="CENTRO INFANTIL CINAI SAN RAFAEL ABAJO (CEN CINAI)"/>
    <s v="DESAMPARADOS"/>
    <s v="07"/>
    <s v="1"/>
    <s v="2_PREESCOLAR"/>
    <s v="PUBLICA"/>
    <n v="10311"/>
    <s v="1"/>
    <s v="03"/>
    <s v="11"/>
    <s v="SAN JOSE / DESAMPARADOS / SAN RAFAEL ABAJO"/>
    <s v="SAN JOSE"/>
    <s v="DESAMPARADOS"/>
    <s v="SAN RAFAEL ABAJO"/>
    <s v="SAN RAFAEL ABAJO"/>
    <s v="CONTIGUO A LA FUNERARIA LA CRUZ"/>
    <s v="beatriz.diaz@cen-cinai.go.cr"/>
    <s v="22753797"/>
    <s v="88538948"/>
    <s v="BEATRIZ DIAZ HERNANDEZ"/>
    <s v="22753797/88538940"/>
    <s v="FRANCISCO JAVIER FALLAS SOTO"/>
    <s v="22596011"/>
    <s v="CEN_CINAI"/>
    <s v="NO"/>
    <m/>
    <m/>
    <m/>
    <s v="2"/>
    <s v="00000"/>
    <s v="0"/>
    <m/>
    <n v="21"/>
  </r>
  <r>
    <s v="1.04402"/>
    <s v="105474-00"/>
    <s v="04402"/>
    <x v="0"/>
    <s v="CENTRO INFANTIL CINAI SANTA CRUZ, SANTA CRUZ (CEN CINAI)"/>
    <s v="SANTA CRUZ"/>
    <s v="01"/>
    <s v="1"/>
    <s v="2_PREESCOLAR"/>
    <s v="PUBLICA"/>
    <n v="50301"/>
    <s v="5"/>
    <s v="03"/>
    <s v="01"/>
    <s v="GUANACASTE / SANTA CRUZ / SANTA CRUZ"/>
    <s v="GUANACASTE"/>
    <s v="SANTA CRUZ"/>
    <s v="SANTA CRUZ"/>
    <s v="SANTA CRUZ"/>
    <s v="FRENTE AL POLIPORDEPORTIVO DE SANTA CRUZ, CARRETERA AL CEMENTERIO GENERAL"/>
    <s v="giselle.rodriguez@cen-cinai.go.cr"/>
    <s v="26800160"/>
    <m/>
    <s v="GISELLE RODRIGUEZ CABALCETA"/>
    <s v="88441679"/>
    <s v="ROLANDO ANTONIO PIZARRO PIZARRO"/>
    <s v="71068358"/>
    <s v="CEN_CINAI"/>
    <s v="NO"/>
    <m/>
    <m/>
    <m/>
    <s v="2"/>
    <s v="00000"/>
    <s v="0"/>
    <m/>
    <n v="19"/>
  </r>
  <r>
    <s v="1.04382"/>
    <s v="105447-00"/>
    <s v="04382"/>
    <x v="0"/>
    <s v="CENTRO INFANTIL CINAI SANTIAGO DE PURISCAL (CEN CINAI)"/>
    <s v="PURISCAL"/>
    <s v="01"/>
    <s v="1"/>
    <s v="2_PREESCOLAR"/>
    <s v="PUBLICA"/>
    <n v="10401"/>
    <s v="1"/>
    <s v="04"/>
    <s v="01"/>
    <s v="SAN JOSE / PURISCAL / SANTIAGO"/>
    <s v="SAN JOSE"/>
    <s v="PURISCAL"/>
    <s v="SANTIAGO"/>
    <s v="SANTIAGO CENTRO"/>
    <s v="CONTIGUO A OFICINAS DEL ICE EN SANTIAGO DE PURISCAL"/>
    <s v="daisy.parra@cen-cinai.go.cr"/>
    <s v="24166170"/>
    <s v="22490552"/>
    <s v="DAISY MARIA PARRA SOLIS"/>
    <s v="24166170"/>
    <s v="ORLANDO CHACON ARTAVIA"/>
    <s v="-"/>
    <s v="CEN_CINAI"/>
    <s v="NO"/>
    <m/>
    <m/>
    <m/>
    <s v="2"/>
    <s v="00000"/>
    <s v="0"/>
    <m/>
    <n v="16"/>
  </r>
  <r>
    <s v="1.04386"/>
    <s v="105456-00"/>
    <s v="04386"/>
    <x v="0"/>
    <s v="CENTRO INFANTIL CINAI ZAPOTE (CEN CINAI)"/>
    <s v="SAN JOSE CENTRAL"/>
    <s v="03"/>
    <s v="1"/>
    <s v="2_PREESCOLAR"/>
    <s v="PUBLICA"/>
    <n v="10105"/>
    <s v="1"/>
    <s v="01"/>
    <s v="05"/>
    <s v="SAN JOSE / SAN JOSE / ZAPOTE"/>
    <s v="SAN JOSE"/>
    <s v="SAN JOSE"/>
    <s v="ZAPOTE"/>
    <s v="ZAPOTE"/>
    <s v="FRENTE AL LICEO RODRIGO FACIO BRENES"/>
    <s v="cencinaizapote@gmail.com"/>
    <s v="22259626"/>
    <s v="89206658"/>
    <s v="GABRIELA PALACIOS FALLAS"/>
    <s v="22259626"/>
    <s v="MARIBEL CAMBRONERO AGUILAR"/>
    <s v="22271729"/>
    <s v="CEN_CINAI"/>
    <s v="NO"/>
    <m/>
    <m/>
    <m/>
    <s v="2"/>
    <s v="00000"/>
    <s v="0"/>
    <m/>
    <n v="13"/>
  </r>
  <r>
    <s v="1.04256"/>
    <s v="105500-00"/>
    <s v="04256"/>
    <x v="0"/>
    <s v="CENTRO INFANTIL DE GUANACASTE-LIBERIA"/>
    <s v="LIBERIA"/>
    <s v="02"/>
    <s v="1"/>
    <s v="2_PREESCOLAR"/>
    <s v="PUBLICA"/>
    <n v="50101"/>
    <s v="5"/>
    <s v="01"/>
    <s v="01"/>
    <s v="GUANACASTE / LIBERIA / LIBERIA"/>
    <s v="GUANACASTE"/>
    <s v="LIBERIA"/>
    <s v="LIBERIA"/>
    <s v="EL CAPULIN"/>
    <s v="UCR, CONTIGUO AL INA, SEDE REGIONAL CHOROTEGA"/>
    <s v="centroinfantil.sg@ucr.ac.cr"/>
    <s v="25119557"/>
    <s v="89146011"/>
    <s v="KAREN BISSET ZAMORA NAVARRETE"/>
    <s v="25119557"/>
    <s v="OLGA LIDIA BARRERA GALIANO"/>
    <s v="85976933"/>
    <s v="CIU"/>
    <s v="NO"/>
    <m/>
    <m/>
    <m/>
    <s v="2"/>
    <s v="00000"/>
    <s v="0"/>
    <m/>
    <n v="42"/>
  </r>
  <r>
    <s v="1.02993"/>
    <s v="200010-00"/>
    <s v="02993"/>
    <x v="0"/>
    <s v="CENTRO INFANTIL DEL PODER JUDICIAL"/>
    <s v="SAN JOSE CENTRAL"/>
    <s v="02"/>
    <s v="1"/>
    <s v="2_PREESCOLAR"/>
    <s v="PRIVADA"/>
    <n v="10104"/>
    <s v="1"/>
    <s v="01"/>
    <s v="04"/>
    <s v="SAN JOSE / SAN JOSE / CATEDRAL"/>
    <s v="SAN JOSE"/>
    <s v="SAN JOSE"/>
    <s v="CATEDRAL"/>
    <s v="BARRIO GONZALEZ LAHAMAN"/>
    <s v="100 SUR 100 ESTE DE CASA MATUTE GOMEZ"/>
    <s v="centroinfantilpj@gmail.com"/>
    <s v="22210240"/>
    <s v="22582739"/>
    <s v="CAROLINA AGUIRRE QUIROS"/>
    <s v="22582739"/>
    <s v="DANIEL ESPINOZA VALVERDE"/>
    <s v="22227080"/>
    <m/>
    <s v="NO"/>
    <m/>
    <m/>
    <m/>
    <s v="2"/>
    <s v="00000"/>
    <s v="0"/>
    <m/>
    <n v="61"/>
  </r>
  <r>
    <s v="1.03760"/>
    <s v="200070-00"/>
    <s v="03760"/>
    <x v="0"/>
    <s v="CENTRO INFANTIL IBCE KID'S ACADEMY"/>
    <s v="DESAMPARADOS"/>
    <s v="01"/>
    <s v="1"/>
    <s v="2_PREESCOLAR"/>
    <s v="PRIVADA"/>
    <n v="10301"/>
    <s v="1"/>
    <s v="03"/>
    <s v="01"/>
    <s v="SAN JOSE / DESAMPARADOS / DESAMPARADOS"/>
    <s v="SAN JOSE"/>
    <s v="DESAMPARADOS"/>
    <s v="DESAMPARADOS"/>
    <s v="DESAMPARADOS"/>
    <s v="100 M OESTE PLAZA DE DEPORTES GRAVILIAS"/>
    <s v="pilisofiambar@hotmail.com"/>
    <s v="22513476"/>
    <s v="83780869"/>
    <s v="PILAR GARCIA VILLEGAS"/>
    <s v="83780869"/>
    <s v="MANUEL CALDERON ESQUIVEL"/>
    <s v="22591833"/>
    <m/>
    <s v="NO"/>
    <m/>
    <m/>
    <m/>
    <s v="2"/>
    <s v="00000"/>
    <s v="0"/>
    <m/>
    <n v="11"/>
  </r>
  <r>
    <s v="1.04019"/>
    <s v="205240-00"/>
    <s v="04019"/>
    <x v="0"/>
    <s v="CENTRO INFANTIL KAYROS"/>
    <s v="SAN JOSE CENTRAL"/>
    <s v="03"/>
    <s v="1"/>
    <s v="2_PREESCOLAR"/>
    <s v="PRIVADA"/>
    <n v="11801"/>
    <s v="1"/>
    <s v="18"/>
    <s v="01"/>
    <s v="SAN JOSE / CURRIDABAT / CURRIDABAT"/>
    <s v="SAN JOSE"/>
    <s v="CURRIDABAT"/>
    <s v="CURRIDABAT"/>
    <s v="CURRIDABAT"/>
    <s v="DE LA ESQUINA NOROESTE DEL PARQUE 20 M"/>
    <s v="info@kinderkayros.com"/>
    <s v="22712600"/>
    <m/>
    <s v="SANTIAGO DELGADO MADRIGAL"/>
    <s v="83805052"/>
    <s v="MARIBEL CAMBRONERO AGUILAR"/>
    <s v="22271729"/>
    <m/>
    <s v="NO"/>
    <m/>
    <m/>
    <m/>
    <s v="2"/>
    <s v="00000"/>
    <s v="0"/>
    <m/>
    <n v="17"/>
  </r>
  <r>
    <s v="1.04366"/>
    <s v="105548-00"/>
    <s v="04366"/>
    <x v="0"/>
    <s v="CENTRO INFANTIL LABORATORIO ERMELINDA MORA"/>
    <s v="OCCIDENTE"/>
    <s v="01"/>
    <s v="1"/>
    <s v="2_PREESCOLAR"/>
    <s v="PUBLICA"/>
    <n v="20201"/>
    <s v="2"/>
    <s v="02"/>
    <s v="01"/>
    <s v="ALAJUELA / SAN RAMON / SAN RAMON"/>
    <s v="ALAJUELA"/>
    <s v="SAN RAMON"/>
    <s v="SAN RAMON"/>
    <s v="SAN RAMON"/>
    <s v="23 ESTE DEL BANCO NACIONAL"/>
    <s v="cilem.so@ucr.ac.cr"/>
    <s v="25119036"/>
    <s v="25119037"/>
    <s v="SARITA HIDALGO ARIAS"/>
    <s v="25119036"/>
    <s v="GRETHEL MARIA AVILA VARGAS"/>
    <s v="24456978"/>
    <s v="CIU"/>
    <s v="NO"/>
    <m/>
    <m/>
    <m/>
    <s v="2"/>
    <s v="00000"/>
    <s v="0"/>
    <m/>
    <n v="56"/>
  </r>
  <r>
    <s v="1.03824"/>
    <s v="200429-00"/>
    <s v="03824"/>
    <x v="0"/>
    <s v="CENTRO INFANTIL LILY'S GARDEN"/>
    <s v="LIBERIA"/>
    <s v="02"/>
    <s v="1"/>
    <s v="2_PREESCOLAR"/>
    <s v="PRIVADA"/>
    <n v="50101"/>
    <s v="5"/>
    <s v="01"/>
    <s v="01"/>
    <s v="GUANACASTE / LIBERIA / LIBERIA"/>
    <s v="GUANACASTE"/>
    <s v="LIBERIA"/>
    <s v="LIBERIA"/>
    <s v="SAN ROQUE"/>
    <s v="400 ESTE, 100 NORTE Y 50 ESTE DEL PALI"/>
    <s v="direccionlilysgarden@gmail.com/li-ly1209@gmail.com"/>
    <s v="26664157"/>
    <s v="70193455"/>
    <s v="LILIANA ALVAREZ MARTINEZ"/>
    <s v="70193455"/>
    <s v="OLGA LIDIA BARRERA GALIANO"/>
    <s v="85976933"/>
    <m/>
    <s v="NO"/>
    <m/>
    <m/>
    <m/>
    <s v="2"/>
    <s v="00000"/>
    <s v="0"/>
    <m/>
    <n v="51"/>
  </r>
  <r>
    <s v="1.03921"/>
    <s v="205205-00"/>
    <s v="03921"/>
    <x v="0"/>
    <s v="CENTRO INFANTIL SAN SELERIN"/>
    <s v="HEREDIA"/>
    <s v="02"/>
    <s v="1"/>
    <s v="2_PREESCOLAR"/>
    <s v="PRIVADA"/>
    <n v="40103"/>
    <s v="4"/>
    <s v="01"/>
    <s v="03"/>
    <s v="HEREDIA / HEREDIA / SAN FRANCISCO"/>
    <s v="HEREDIA"/>
    <s v="HEREDIA"/>
    <s v="SAN FRANCISCO"/>
    <s v="SANTA CECILIA"/>
    <s v="DE WALMART 800 M OE CARRETERA A LA AURORA"/>
    <s v="sanselerin@hotmail.com"/>
    <s v="22377787"/>
    <m/>
    <s v="MONICA VENEGAS ULATE"/>
    <s v="22377787"/>
    <s v="GRETTEL MARIA MORALES ROJAS"/>
    <s v="22378013"/>
    <m/>
    <s v="NO"/>
    <m/>
    <m/>
    <m/>
    <s v="2"/>
    <s v="00000"/>
    <s v="0"/>
    <m/>
    <n v="20"/>
  </r>
  <r>
    <s v="1.04032"/>
    <s v="205260-00"/>
    <s v="04032"/>
    <x v="0"/>
    <s v="CENTRO INFANTIL SANTA TERESA"/>
    <s v="OCCIDENTE"/>
    <s v="02"/>
    <s v="1"/>
    <s v="2_PREESCOLAR"/>
    <s v="PRIVADA"/>
    <n v="20203"/>
    <s v="2"/>
    <s v="02"/>
    <s v="03"/>
    <s v="ALAJUELA / SAN RAMON / SAN JUAN"/>
    <s v="ALAJUELA"/>
    <s v="SAN RAMON"/>
    <s v="SAN JUAN"/>
    <s v="SAN JUAN"/>
    <s v="COSTADO SUR DEL INAMU"/>
    <s v="centroinfsantateresa@gmail.com"/>
    <s v="24453054"/>
    <s v="71665408"/>
    <s v="SIDER JIMENEZ HERNANDEZ"/>
    <s v="88189924"/>
    <s v="AIDA MENDEZ JIMENEZ"/>
    <s v="24456861"/>
    <m/>
    <s v="NO"/>
    <m/>
    <m/>
    <m/>
    <s v="2"/>
    <s v="00000"/>
    <s v="0"/>
    <m/>
    <n v="33"/>
  </r>
  <r>
    <s v="1.03798"/>
    <s v="200235-00"/>
    <s v="03798"/>
    <x v="0"/>
    <s v="CENTRO INFANTIL SWEET KIDS - LA GUACIMA"/>
    <s v="ALAJUELA"/>
    <s v="04"/>
    <s v="1"/>
    <s v="2_PREESCOLAR"/>
    <s v="PRIVADA"/>
    <n v="20105"/>
    <s v="2"/>
    <s v="01"/>
    <s v="05"/>
    <s v="ALAJUELA / ALAJUELA / GUACIMA"/>
    <s v="ALAJUELA"/>
    <s v="ALAJUELA"/>
    <s v="GUACIMA"/>
    <s v="GUACIMA ARRIBA"/>
    <s v="800 M ESTE DEL SUPER LA CANASTICA"/>
    <s v="centroinfantil.co.cr@gmail.com"/>
    <s v="24380150"/>
    <s v="88397136"/>
    <s v="MARIA ALEJANDRA ALVAREZ PEREZ"/>
    <s v="88397136"/>
    <s v="LIZ KELLEN ACOSTA ARAYA"/>
    <s v="24302406"/>
    <m/>
    <s v="NO"/>
    <m/>
    <m/>
    <m/>
    <s v="2"/>
    <s v="00000"/>
    <s v="0"/>
    <m/>
    <n v="37"/>
  </r>
  <r>
    <s v="1.04096"/>
    <m/>
    <s v="04096"/>
    <x v="0"/>
    <s v="CENTRO INFANTIL UNIVERSITARIO BILINGÜE-LIMON"/>
    <s v="LIMON"/>
    <s v="02"/>
    <s v="1"/>
    <s v="2_PREESCOLAR"/>
    <s v="PUBLICA"/>
    <n v="70101"/>
    <s v="7"/>
    <s v="01"/>
    <s v="01"/>
    <s v="LIMON / LIMON / LIMON"/>
    <s v="LIMON"/>
    <s v="LIMON"/>
    <s v="LIMON"/>
    <s v="LA COLINA"/>
    <s v="UCR, CONTIGUO AL LICEO NUEVO DE LIMON"/>
    <s v="ciub.sedecaribe@ucr.ac.cr"/>
    <s v="25117331"/>
    <m/>
    <s v="CINDY BRICEÑO MENDOZA"/>
    <s v="25117323"/>
    <s v="JUAN LUIS MATARRITA THOMPSON"/>
    <s v="27582530"/>
    <m/>
    <s v="NO"/>
    <m/>
    <m/>
    <m/>
    <s v="2"/>
    <s v="00000"/>
    <s v="0"/>
    <m/>
    <n v="19"/>
  </r>
  <r>
    <s v="1.00830"/>
    <s v="200412-00"/>
    <s v="00830"/>
    <x v="0"/>
    <s v="CENTRO INTEGRAL DE EDUCACION PRIVADA"/>
    <s v="HEREDIA"/>
    <s v="07"/>
    <s v="1"/>
    <s v="1_PREESCOLAR"/>
    <s v="PRIVADA"/>
    <n v="40702"/>
    <s v="4"/>
    <s v="07"/>
    <s v="02"/>
    <s v="HEREDIA / BELEN / RIBERA"/>
    <s v="HEREDIA"/>
    <s v="BELEN"/>
    <s v="RIBERA"/>
    <s v="URBANIZACION ZAYQUI"/>
    <s v="1 KM AL OESTE DEL HOTEL MARRIOTT DEL SUPER BELEN 200 SUR Y 25 ESTE"/>
    <s v="direccion@ciped.ed.cr"/>
    <s v="22396293"/>
    <s v="22390457"/>
    <s v="MARIA LUISA YEN PEÑA"/>
    <s v="22396293"/>
    <s v="ALEJANDRO ROJAS SABORIO"/>
    <s v="22654304"/>
    <m/>
    <s v="NO"/>
    <m/>
    <m/>
    <m/>
    <s v="1"/>
    <s v="03428"/>
    <s v="3"/>
    <s v="CENTRO INTEGRAL DE EDUCACION PRIVADA"/>
    <n v="45"/>
  </r>
  <r>
    <s v="1.03520"/>
    <s v="200138-00"/>
    <s v="03520"/>
    <x v="0"/>
    <s v="CENTRO PEDAGOGICO LA VILLA CREATIVA"/>
    <s v="SAN JOSE CENTRAL"/>
    <s v="06"/>
    <s v="1"/>
    <s v="1_PREESCOLAR"/>
    <s v="PRIVADA"/>
    <n v="11002"/>
    <s v="1"/>
    <s v="10"/>
    <s v="02"/>
    <s v="SAN JOSE / ALAJUELITA / SAN JOSECITO"/>
    <s v="SAN JOSE"/>
    <s v="ALAJUELITA"/>
    <s v="SAN JOSECITO"/>
    <s v="CALLE COCHEA"/>
    <s v="FRENTE AL CONDOMINIO RIO LINDO"/>
    <s v="cplavillacreativa@hotmail.com"/>
    <s v="47005010"/>
    <s v="47005010"/>
    <s v="MELISSA ZAMORA GODINEZ"/>
    <s v="47005010"/>
    <s v="FREDDY CALDERON CERDAS"/>
    <s v="22754085"/>
    <m/>
    <s v="NO"/>
    <m/>
    <m/>
    <m/>
    <s v="1"/>
    <s v="04390"/>
    <s v="3"/>
    <s v="CENTRO PEDAGOGICO LA VILLA CREATIVA"/>
    <n v="59"/>
  </r>
  <r>
    <s v="1.03927"/>
    <s v="205226-00"/>
    <s v="03927"/>
    <x v="0"/>
    <s v="CENTRO PEDAGOGICO SAN MARTIN DE PORRES"/>
    <s v="NICOYA"/>
    <s v="01"/>
    <s v="1"/>
    <s v="2_PREESCOLAR"/>
    <s v="PRIVADA"/>
    <n v="50201"/>
    <s v="5"/>
    <s v="02"/>
    <s v="01"/>
    <s v="GUANACASTE / NICOYA / NICOYA"/>
    <s v="GUANACASTE"/>
    <s v="NICOYA"/>
    <s v="NICOYA"/>
    <s v="BARRIO SAN MARTIN"/>
    <s v="400 M OESTE, 100 N, Y 50 OESTE DE LUBRICENTRO S.MART"/>
    <s v="cduniavirginia@yahoo.es"/>
    <s v="88123181"/>
    <s v="88123181"/>
    <s v="DUNIA CHAVARRIA CARDENAS"/>
    <s v="88123181"/>
    <s v="HANNIA AVILA QUIROS"/>
    <s v="26867009"/>
    <m/>
    <s v="NO"/>
    <m/>
    <m/>
    <m/>
    <s v="2"/>
    <s v="00000"/>
    <s v="0"/>
    <m/>
    <n v="27"/>
  </r>
  <r>
    <s v="1.01636"/>
    <s v="200198-00"/>
    <s v="01636"/>
    <x v="0"/>
    <s v="CENTRO PSICOPEDAGOGICO JARDIN DE NIÑOS CRAYOLAS"/>
    <s v="SAN JOSE CENTRAL"/>
    <s v="04"/>
    <s v="1"/>
    <s v="2_PREESCOLAR"/>
    <s v="PRIVADA"/>
    <n v="11802"/>
    <s v="1"/>
    <s v="18"/>
    <s v="02"/>
    <s v="SAN JOSE / CURRIDABAT / GRANADILLA"/>
    <s v="SAN JOSE"/>
    <s v="CURRIDABAT"/>
    <s v="GRANADILLA"/>
    <s v="PRADOS"/>
    <s v="400 M SUR DE LA POPS DE CURRIDABAT"/>
    <s v="dania@kindercrayolas.org"/>
    <s v="22347711"/>
    <s v="22713361"/>
    <s v="DANIA ESPINOZA GONZALEZ"/>
    <s v="22347711"/>
    <s v="ELIZABETH ELIZONDO RODRIGUEZ"/>
    <s v="22206976"/>
    <m/>
    <s v="NO"/>
    <m/>
    <m/>
    <m/>
    <s v="2"/>
    <s v="00000"/>
    <s v="0"/>
    <m/>
    <n v="13"/>
  </r>
  <r>
    <s v="1.03768"/>
    <s v="200373-00"/>
    <s v="03768"/>
    <x v="0"/>
    <s v="CHIRRIPO SCHOOL"/>
    <s v="HEREDIA"/>
    <s v="04"/>
    <s v="1"/>
    <s v="1_PREESCOLAR"/>
    <s v="PRIVADA"/>
    <n v="40204"/>
    <s v="4"/>
    <s v="02"/>
    <s v="04"/>
    <s v="HEREDIA / BARVA / SAN ROQUE"/>
    <s v="HEREDIA"/>
    <s v="BARVA"/>
    <s v="SAN ROQUE"/>
    <s v="SAN ROQUE"/>
    <s v="1 KM AL OESTE DEL COLEGIO CLARETIANO"/>
    <s v="chirriposchool@gmail.com"/>
    <s v="22372757"/>
    <m/>
    <s v="GRACIELA MONTERO CECILIANO"/>
    <s v="22372757"/>
    <s v="ARIEL EDUARDO MENDEZ MURILLO"/>
    <s v="22623025"/>
    <m/>
    <s v="NO"/>
    <m/>
    <m/>
    <m/>
    <s v="1"/>
    <s v="04360"/>
    <s v="3"/>
    <s v="CHIRRIPO SCHOOL"/>
    <n v="11"/>
  </r>
  <r>
    <s v="1.01263"/>
    <s v="200048-00"/>
    <s v="01263"/>
    <x v="0"/>
    <s v="CIENTIFICO BILINGÜE DEL SUR"/>
    <s v="SAN JOSE CENTRAL"/>
    <s v="01"/>
    <s v="1"/>
    <s v="1_PREESCOLAR"/>
    <s v="PRIVADA"/>
    <n v="10111"/>
    <s v="1"/>
    <s v="01"/>
    <s v="11"/>
    <s v="SAN JOSE / SAN JOSE / SAN SEBASTIAN"/>
    <s v="SAN JOSE"/>
    <s v="SAN JOSE"/>
    <s v="SAN SEBASTIAN"/>
    <s v="MUSMANI"/>
    <s v="100 OESTE DEL PALI DE SAN SEBASTIAN"/>
    <s v="cientificobilingue@gmail.com"/>
    <s v="22262244"/>
    <s v="84214748"/>
    <s v="WENDY SALAS ARTAVIA"/>
    <s v="84214748"/>
    <s v="MARJORIE BARQUERO GONZALEZ"/>
    <s v="22551257"/>
    <m/>
    <s v="NO"/>
    <m/>
    <m/>
    <m/>
    <s v="1"/>
    <s v="03677"/>
    <s v="3"/>
    <s v="CIENTIFICO BILINGÜE DEL SUR"/>
    <n v="9"/>
  </r>
  <r>
    <s v="1.02891"/>
    <s v="200372-00"/>
    <s v="02891"/>
    <x v="0"/>
    <s v="CIMA DE HORIZONTES"/>
    <s v="HEREDIA"/>
    <s v="04"/>
    <s v="1"/>
    <s v="1_PREESCOLAR"/>
    <s v="PRIVADA"/>
    <n v="40203"/>
    <s v="4"/>
    <s v="02"/>
    <s v="03"/>
    <s v="HEREDIA / BARVA / SAN PABLO"/>
    <s v="HEREDIA"/>
    <s v="BARVA"/>
    <s v="SAN PABLO"/>
    <s v="SAN PABLO"/>
    <s v="BUENA VISTA DE BARVA"/>
    <s v="info@corporacioneducativalima.com"/>
    <s v="83425811"/>
    <m/>
    <m/>
    <m/>
    <m/>
    <m/>
    <m/>
    <m/>
    <m/>
    <m/>
    <m/>
    <s v="1"/>
    <s v="00716"/>
    <s v="3"/>
    <s v="CIMA DE HORIZONTES"/>
    <m/>
  </r>
  <r>
    <s v="1.04066"/>
    <s v="205219-00"/>
    <s v="04066"/>
    <x v="0"/>
    <s v="CIUDAD DE FE"/>
    <s v="HEREDIA"/>
    <s v="01"/>
    <s v="1"/>
    <s v="1_PREESCOLAR"/>
    <s v="PRIVADA"/>
    <n v="40103"/>
    <s v="4"/>
    <s v="01"/>
    <s v="03"/>
    <s v="HEREDIA / HEREDIA / SAN FRANCISCO"/>
    <s v="HEREDIA"/>
    <s v="HEREDIA"/>
    <s v="SAN FRANCISCO"/>
    <s v="SAN FRANCISCO"/>
    <s v="DEL HOSPITAL 500 SUR Y 200 OESTE"/>
    <s v="centroeducativocf@gmail.com"/>
    <s v="64863315"/>
    <m/>
    <s v="LUIS DIEGO VEGA CRUZ"/>
    <s v="72666578"/>
    <s v="WALTER CERDAS MONTANO"/>
    <s v="22604275"/>
    <m/>
    <s v="NO"/>
    <m/>
    <m/>
    <m/>
    <s v="1"/>
    <s v="04379"/>
    <s v="3"/>
    <s v="CIUDAD DE FE"/>
    <n v="12"/>
  </r>
  <r>
    <s v="1.02992"/>
    <s v="200183-00"/>
    <s v="02992"/>
    <x v="0"/>
    <s v="COCORI"/>
    <s v="SAN JOSE NORTE"/>
    <s v="03"/>
    <s v="1"/>
    <s v="1_PREESCOLAR"/>
    <s v="PRIVADA"/>
    <n v="11501"/>
    <s v="1"/>
    <s v="15"/>
    <s v="01"/>
    <s v="SAN JOSE / MONTES DE OCA / SAN PEDRO"/>
    <s v="SAN JOSE"/>
    <s v="MONTES DE OCA"/>
    <s v="SAN PEDRO"/>
    <s v="LOURDES"/>
    <s v="125 NORESTE DE LA UNIVERSIDAD LATINA"/>
    <s v="info@sunviewschoolcr.com"/>
    <s v="22241289"/>
    <s v="40001027"/>
    <s v="MELISSA HERNANDEZ DELGADO"/>
    <s v="40001027"/>
    <s v="JENNIFER AYMERICH BOLAÑOS"/>
    <s v="22340456"/>
    <m/>
    <s v="NO"/>
    <m/>
    <m/>
    <m/>
    <s v="1"/>
    <s v="04252"/>
    <s v="3"/>
    <s v="SUN VIEW ELEMENTARY SCHOOL"/>
    <n v="100"/>
  </r>
  <r>
    <s v="1.02442"/>
    <s v="200431-00"/>
    <s v="02442"/>
    <x v="0"/>
    <s v="COLEGIO BILINGÜE CIUDAD BLANCA"/>
    <s v="LIBERIA"/>
    <s v="02"/>
    <s v="1"/>
    <s v="1_PREESCOLAR"/>
    <s v="PRIVADA"/>
    <n v="50101"/>
    <s v="5"/>
    <s v="01"/>
    <s v="01"/>
    <s v="GUANACASTE / LIBERIA / LIBERIA"/>
    <s v="GUANACASTE"/>
    <s v="LIBERIA"/>
    <s v="LIBERIA"/>
    <s v="SAN MIGUEL"/>
    <s v="350 M SUR DEL PUENTE REAL"/>
    <s v="jjuarez@cbcb.ed.cr"/>
    <s v="26663000"/>
    <s v="26664146"/>
    <s v="JAIRO JUAREZ RAMIREZ"/>
    <s v="89901391"/>
    <s v="OLGA LIDIA BARRERA GALIANO"/>
    <s v="85976933"/>
    <m/>
    <s v="NO"/>
    <m/>
    <m/>
    <m/>
    <s v="1"/>
    <s v="03979"/>
    <s v="3"/>
    <s v="COLEGIO BILINGÜE CIUDAD BLANCA"/>
    <n v="36"/>
  </r>
  <r>
    <s v="1.01405"/>
    <s v="200032-00"/>
    <s v="01405"/>
    <x v="0"/>
    <s v="COLEGIO BILINGÜE LA SABANA"/>
    <s v="SAN JOSE OESTE"/>
    <s v="02"/>
    <s v="1"/>
    <s v="1_PREESCOLAR"/>
    <s v="PRIVADA"/>
    <n v="10109"/>
    <s v="1"/>
    <s v="01"/>
    <s v="09"/>
    <s v="SAN JOSE / SAN JOSE / PAVAS"/>
    <s v="SAN JOSE"/>
    <s v="SAN JOSE"/>
    <s v="PAVAS"/>
    <s v="ROHRMOSER"/>
    <s v="300 NORTE 125 ESTE DEL PARQUE DE LA AMISTAD"/>
    <s v="info@colbilsabana.com"/>
    <s v="22901174"/>
    <s v="21026206"/>
    <s v="ROSA MARIA ROJAS RAMIREZ"/>
    <s v="22901174"/>
    <s v="SUSAN RAQUEL VINDAS MADRIGAL"/>
    <s v="22914901"/>
    <m/>
    <s v="NO"/>
    <m/>
    <m/>
    <m/>
    <s v="1"/>
    <s v="03703"/>
    <s v="3"/>
    <s v="COLEGIO BILINGÜE LA SABANA"/>
    <n v="10"/>
  </r>
  <r>
    <s v="1.00387"/>
    <s v="200259-00"/>
    <s v="00387"/>
    <x v="0"/>
    <s v="COLEGIO BILINGÜE SAN RAMON"/>
    <s v="OCCIDENTE"/>
    <s v="03"/>
    <s v="1"/>
    <s v="1_PREESCOLAR"/>
    <s v="PRIVADA"/>
    <n v="20209"/>
    <s v="2"/>
    <s v="02"/>
    <s v="09"/>
    <s v="ALAJUELA / SAN RAMON / ALFARO"/>
    <s v="ALAJUELA"/>
    <s v="SAN RAMON"/>
    <s v="ALFARO"/>
    <s v="CATARATAS"/>
    <s v="2,5 KM OESTE DE LA SEDE DE OCCIDENTE DE UCR"/>
    <s v="info@colegiobilinguesr.com"/>
    <s v="24456454"/>
    <s v="24456454"/>
    <s v="MARICRUZ SOLIS VARGAS"/>
    <s v="-"/>
    <s v="ALFONSO ERNESTO FORBES SHAW"/>
    <s v="24560275"/>
    <m/>
    <s v="NO"/>
    <m/>
    <m/>
    <m/>
    <s v="1"/>
    <s v="03308"/>
    <s v="3"/>
    <s v="COLEGIO BILINGÜE SAN RAMON"/>
    <n v="67"/>
  </r>
  <r>
    <s v="1.00608"/>
    <s v="200381-00"/>
    <s v="00608"/>
    <x v="0"/>
    <s v="COLEGIO BILINGÜE YURUSTI"/>
    <s v="HEREDIA"/>
    <s v="05"/>
    <s v="1"/>
    <s v="1_PREESCOLAR"/>
    <s v="PRIVADA"/>
    <n v="40302"/>
    <s v="4"/>
    <s v="03"/>
    <s v="02"/>
    <s v="HEREDIA / SANTO DOMINGO / SAN VICENTE"/>
    <s v="HEREDIA"/>
    <s v="SANTO DOMINGO"/>
    <s v="SAN VICENTE"/>
    <s v="LA QUINTANA"/>
    <s v="DE LA BASILICA, 200 M NORTE, 800 M ESTE 1000 NORTE"/>
    <s v="direccionpreescolar@yurusti.ed.cr"/>
    <s v="22448686"/>
    <s v="22442900"/>
    <s v="ALEJANDRA VARGAS HERRERA"/>
    <s v="22442900 Ext.1127"/>
    <s v="JOHEL QUESADA CAMACHO"/>
    <s v="25660341"/>
    <m/>
    <s v="NO"/>
    <m/>
    <m/>
    <m/>
    <s v="1"/>
    <s v="03333"/>
    <s v="3"/>
    <s v="COLEGIO YURUSTI"/>
    <n v="56"/>
  </r>
  <r>
    <s v="1.01208"/>
    <s v="200051-00"/>
    <s v="01208"/>
    <x v="0"/>
    <s v="COLEGIO CIENTIFICO BILINGÜE REINA DE LOS ANGELES"/>
    <s v="SAN JOSE CENTRAL"/>
    <s v="03"/>
    <s v="1"/>
    <s v="1_PREESCOLAR"/>
    <s v="PRIVADA"/>
    <n v="10111"/>
    <s v="1"/>
    <s v="01"/>
    <s v="11"/>
    <s v="SAN JOSE / SAN JOSE / SAN SEBASTIAN"/>
    <s v="SAN JOSE"/>
    <s v="SAN JOSE"/>
    <s v="SAN SEBASTIAN"/>
    <s v="JARDINES DE CASCAJAL"/>
    <s v="DE LA ROTONDA &quot;Y&quot; DESAMPARADOS 200 M S Y 200 O"/>
    <s v="asuntosacademicos@ccbr.com"/>
    <s v="22272141"/>
    <s v="22272161"/>
    <s v="GRETTEL SOLANO AGÜERO"/>
    <s v="22272141"/>
    <s v="MARIBEL CAMBRONERO AGUILAR"/>
    <s v="22271729"/>
    <m/>
    <s v="NO"/>
    <m/>
    <m/>
    <m/>
    <s v="1"/>
    <s v="03465"/>
    <s v="3"/>
    <s v="COLEGIO CIENTIFICO BILINGÜE REINA DE LOS ANGELES"/>
    <n v="65"/>
  </r>
  <r>
    <s v="1.00195"/>
    <s v="200116-00"/>
    <s v="00195"/>
    <x v="0"/>
    <s v="COLEGIO CRISTIANO ASAMBLEAS DE DIOS"/>
    <s v="SAN JOSE NORTE"/>
    <s v="02"/>
    <s v="1"/>
    <s v="1_PREESCOLAR"/>
    <s v="PRIVADA"/>
    <n v="10807"/>
    <s v="1"/>
    <s v="08"/>
    <s v="07"/>
    <s v="SAN JOSE / GOICOECHEA / PURRAL"/>
    <s v="SAN JOSE"/>
    <s v="GOICOECHEA"/>
    <s v="PURRAL"/>
    <s v="LOS CUADROS"/>
    <s v="COSTADO ESTE DE LA PLAZA DE DEPORTES"/>
    <s v="elec@fundacionpiedad.com"/>
    <s v="22292249"/>
    <s v="22292249"/>
    <s v="PAOLA REDONDO SIERRA"/>
    <s v="88558805"/>
    <s v="KENNETH JIMENEZ GONZALEZ"/>
    <s v="22450450"/>
    <m/>
    <s v="NO"/>
    <m/>
    <m/>
    <m/>
    <s v="1"/>
    <s v="00201"/>
    <s v="3"/>
    <s v="COLEGIO CRISTIANO ASAMBLEAS DE DIOS"/>
    <n v="49"/>
  </r>
  <r>
    <s v="1.00084"/>
    <s v="200035-00"/>
    <s v="00084"/>
    <x v="0"/>
    <s v="COLEGIO HUMBOLDT"/>
    <s v="SAN JOSE OESTE"/>
    <s v="02"/>
    <s v="1"/>
    <s v="1_PREESCOLAR"/>
    <s v="PRIVADA"/>
    <n v="10109"/>
    <s v="1"/>
    <s v="01"/>
    <s v="09"/>
    <s v="SAN JOSE / SAN JOSE / PAVAS"/>
    <s v="SAN JOSE"/>
    <s v="SAN JOSE"/>
    <s v="PAVAS"/>
    <s v="ROHRMOSER"/>
    <s v="50 NORTE DE LA IGLESIA DE LORETO"/>
    <s v="humboldt@colegiohumboldt.cr"/>
    <s v="22321455"/>
    <m/>
    <s v="ANA PATRICIA ARROYO UMAÑA"/>
    <s v="60529515"/>
    <s v="SUSAN RAQUEL VINDAS MADRIGAL"/>
    <s v="22914842"/>
    <m/>
    <s v="NO"/>
    <m/>
    <m/>
    <m/>
    <s v="1"/>
    <s v="03232"/>
    <s v="3"/>
    <s v="COLEGIO HUMBOLDT"/>
    <n v="189"/>
  </r>
  <r>
    <s v="1.00090"/>
    <s v="200029-00"/>
    <s v="00090"/>
    <x v="0"/>
    <s v="COLEGIO LA SALLE"/>
    <s v="SAN JOSE OESTE"/>
    <s v="01"/>
    <s v="1"/>
    <s v="1_PREESCOLAR"/>
    <s v="PRIVADA"/>
    <n v="10108"/>
    <s v="1"/>
    <s v="01"/>
    <s v="08"/>
    <s v="SAN JOSE / SAN JOSE / MATA REDONDA"/>
    <s v="SAN JOSE"/>
    <s v="SAN JOSE"/>
    <s v="MATA REDONDA"/>
    <s v="CALLE LANG. SABANA SUR"/>
    <s v="DEL COLEGIO DE MEDICOS 25 M ESTE, 150 M SUR"/>
    <s v="lasalle@lasalle.ed.cr"/>
    <s v="22911633"/>
    <s v="22325179"/>
    <s v="JULIO CESAR ALVAREZ GUTIERREZ"/>
    <s v="22911633"/>
    <s v="ERICK VILLALOBOS SALAZAR"/>
    <s v="22901136"/>
    <m/>
    <s v="NO"/>
    <m/>
    <m/>
    <m/>
    <s v="1"/>
    <s v="03234"/>
    <s v="3"/>
    <s v="COLEGIO LA SALLE"/>
    <n v="154"/>
  </r>
  <r>
    <s v="1.00937"/>
    <s v="200184-00"/>
    <s v="00937"/>
    <x v="0"/>
    <s v="COLEGIO MONT BERKELEY INTERNACIONAL"/>
    <s v="SAN JOSE NORTE"/>
    <s v="03"/>
    <s v="1"/>
    <s v="1_PREESCOLAR"/>
    <s v="PRIVADA"/>
    <n v="11501"/>
    <s v="1"/>
    <s v="15"/>
    <s v="01"/>
    <s v="SAN JOSE / MONTES DE OCA / SAN PEDRO"/>
    <s v="SAN JOSE"/>
    <s v="MONTES DE OCA"/>
    <s v="SAN PEDRO"/>
    <s v="LOURDES"/>
    <s v="400 M ESTE DE LA UNIVERSIDAD LATINA"/>
    <s v="secretaria@montberkeley.com"/>
    <s v="22341424"/>
    <s v="22340161"/>
    <s v="MARIANELLA BARRANTES BADILLA"/>
    <s v="22341424"/>
    <s v="JENNIFER AYMERICH BOLAÑOS"/>
    <s v="22340456"/>
    <m/>
    <s v="NO"/>
    <m/>
    <m/>
    <m/>
    <s v="1"/>
    <s v="02337"/>
    <s v="3"/>
    <s v="COLEGIO MONT BERKELEY INTERNACIONAL"/>
    <n v="12"/>
  </r>
  <r>
    <s v="1.00146"/>
    <s v="200054-00"/>
    <s v="00146"/>
    <x v="0"/>
    <s v="COLEGIO NUESTRA SEÑORA DEL PILAR"/>
    <s v="SAN JOSE OESTE"/>
    <s v="03"/>
    <s v="1"/>
    <s v="1_PREESCOLAR"/>
    <s v="PRIVADA"/>
    <n v="10201"/>
    <s v="1"/>
    <s v="02"/>
    <s v="01"/>
    <s v="SAN JOSE / ESCAZU / ESCAZU"/>
    <s v="SAN JOSE"/>
    <s v="ESCAZU"/>
    <s v="ESCAZU"/>
    <s v="ESCAZU"/>
    <s v="300 M SUR DE LA IGLESIA CATOLICA"/>
    <s v="asopilar@gmail.com"/>
    <s v="22898889"/>
    <m/>
    <s v="SILVIA ULATE OVIEDO"/>
    <s v="22898889"/>
    <s v="JENNY VALVERDE OVIEDO"/>
    <s v="22284630"/>
    <m/>
    <s v="NO"/>
    <m/>
    <m/>
    <m/>
    <s v="1"/>
    <s v="03242"/>
    <s v="3"/>
    <s v="COLEGIO NUESTRA SEÑORA DEL PILAR"/>
    <n v="23"/>
  </r>
  <r>
    <s v="1.02654"/>
    <s v="200206-00"/>
    <s v="02654"/>
    <x v="0"/>
    <s v="COLEGIO SAN BENEDICTO"/>
    <s v="SAN JOSE CENTRAL"/>
    <s v="03"/>
    <s v="1"/>
    <s v="1_PREESCOLAR"/>
    <s v="PRIVADA"/>
    <n v="11804"/>
    <s v="1"/>
    <s v="18"/>
    <s v="04"/>
    <s v="SAN JOSE / CURRIDABAT / TIRRASES"/>
    <s v="SAN JOSE"/>
    <s v="CURRIDABAT"/>
    <s v="TIRRASES"/>
    <s v="RESIDENCIA LA COLINA"/>
    <s v="DE LA PANADERIA MUSMANNI 100 S Y 350 S"/>
    <s v="info@saintbenedict.ed.cr"/>
    <s v="22767639"/>
    <s v="22769942"/>
    <s v="CAROLINA FLORES MENDEZ"/>
    <s v="22767639"/>
    <s v="MARIBEL CAMBRONERO AGUILAR"/>
    <s v="22271729"/>
    <m/>
    <s v="NO"/>
    <m/>
    <m/>
    <m/>
    <s v="1"/>
    <s v="04038"/>
    <s v="3"/>
    <s v="COLEGIO SAN BENEDICTO"/>
    <n v="30"/>
  </r>
  <r>
    <s v="1.00221"/>
    <s v="200173-00"/>
    <s v="00221"/>
    <x v="0"/>
    <s v="COLIBRI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SAN BLAS"/>
    <s v="200 NORTE DE LA UNIVERSIDAD CATOLICA"/>
    <s v="jsancho@lasamericas.ed.cr"/>
    <s v="22407511"/>
    <s v="22369796"/>
    <s v="GLORIA DUARTE ESPAÑA"/>
    <s v="22407511"/>
    <s v="WILFREDO CASTRO CAMPOS"/>
    <s v="22352880"/>
    <m/>
    <s v="NO"/>
    <m/>
    <m/>
    <m/>
    <s v="1"/>
    <s v="00211"/>
    <s v="3"/>
    <s v="LAS AMERICAS"/>
    <n v="62"/>
  </r>
  <r>
    <s v="1.00145"/>
    <s v="200120-00"/>
    <s v="00145"/>
    <x v="0"/>
    <s v="COMPLEJO EDUCATIVO CEDIC"/>
    <s v="SAN JOSE OESTE"/>
    <s v="04"/>
    <s v="1"/>
    <s v="1_PREESCOLAR"/>
    <s v="PRIVADA"/>
    <n v="10901"/>
    <s v="1"/>
    <s v="09"/>
    <s v="01"/>
    <s v="SAN JOSE / SANTA ANA / SANTA ANA"/>
    <s v="SAN JOSE"/>
    <s v="SANTA ANA"/>
    <s v="SANTA ANA"/>
    <s v="EL ROBLE"/>
    <s v="DE LA CRUZ ROJA 400 ESTE Y 25 SUR"/>
    <s v="complejocedic@hotmail.com"/>
    <s v="22033246"/>
    <s v="22034676"/>
    <s v="SEIDY HERRERA ALVARADO"/>
    <s v="83856808"/>
    <s v="JESUS ALONSO JIMENEZ DIAZ"/>
    <s v="22822636 Ext.2112/2113"/>
    <m/>
    <s v="NO"/>
    <m/>
    <m/>
    <m/>
    <s v="1"/>
    <s v="03970"/>
    <s v="3"/>
    <s v="COMPLEJO EDUCATIVO CEDIC"/>
    <n v="14"/>
  </r>
  <r>
    <s v="1.00569"/>
    <s v="200420-00"/>
    <s v="00569"/>
    <x v="0"/>
    <s v="COMPLEJO EDUCATIVO SANANGEL"/>
    <s v="HEREDIA"/>
    <s v="07"/>
    <s v="1"/>
    <s v="1_PREESCOLAR"/>
    <s v="PRIVADA"/>
    <n v="40802"/>
    <s v="4"/>
    <s v="08"/>
    <s v="02"/>
    <s v="HEREDIA / FLORES / BARRANTES"/>
    <s v="HEREDIA"/>
    <s v="FLORES"/>
    <s v="BARRANTES"/>
    <s v="SAN JOAQUIN DE FLORES"/>
    <s v="700 M NORTE DE LA PLAZA DE SAN JOAQUIN DE FLORES"/>
    <s v="info@sanangelschool.ed.cr"/>
    <s v="22657391"/>
    <s v="22658519"/>
    <s v="HARRY MORALES AVILES"/>
    <s v="85115333"/>
    <s v="ALEJANDRO ROJAS SABORIO"/>
    <s v="22654304"/>
    <m/>
    <s v="NO"/>
    <m/>
    <m/>
    <m/>
    <s v="1"/>
    <s v="01618"/>
    <s v="3"/>
    <s v="COMPLEJO EDUCATIVO SANANGEL"/>
    <n v="54"/>
  </r>
  <r>
    <s v="1.03785"/>
    <s v="200091-00"/>
    <s v="03785"/>
    <x v="0"/>
    <s v="COMPLEJO EDUCATIVO SANTA LUCIA"/>
    <s v="PURISCAL"/>
    <s v="01"/>
    <s v="1"/>
    <s v="1_PREESCOLAR"/>
    <s v="PRIVADA"/>
    <n v="10401"/>
    <s v="1"/>
    <s v="04"/>
    <s v="01"/>
    <s v="SAN JOSE / PURISCAL / SANTIAGO"/>
    <s v="SAN JOSE"/>
    <s v="PURISCAL"/>
    <s v="SANTIAGO"/>
    <s v="BARRIO KAMAKIRI"/>
    <s v="50 M OESTE DE FIDERPAC"/>
    <s v="santaluciaeduca@outlook.com"/>
    <s v="84954832"/>
    <m/>
    <s v="ROSA IVETH JIMENEZ MADRIGAL"/>
    <s v="84954832"/>
    <s v="ORLANDO CHACON ARTAVIA"/>
    <s v="24166355"/>
    <m/>
    <s v="NO"/>
    <m/>
    <m/>
    <m/>
    <s v="1"/>
    <s v="04361"/>
    <s v="3"/>
    <s v="COMPLEJO EDUCATIVO SANTA LUCIA"/>
    <n v="26"/>
  </r>
  <r>
    <s v="1.03278"/>
    <s v="200360-00"/>
    <s v="03278"/>
    <x v="0"/>
    <s v="COMPLEJO EDUCATIVO VILLA HEREDIA"/>
    <s v="HEREDIA"/>
    <s v="02"/>
    <s v="1"/>
    <s v="2_PREESCOLAR"/>
    <s v="PRIVADA"/>
    <n v="40102"/>
    <s v="4"/>
    <s v="01"/>
    <s v="02"/>
    <s v="HEREDIA / HEREDIA / MERCEDES"/>
    <s v="HEREDIA"/>
    <s v="HEREDIA"/>
    <s v="MERCEDES"/>
    <s v="MERCEDES NORTE"/>
    <s v="COSTADO SUR DE LA IGLESIA CATOLICA, CONTIGUO ESCUELA JOSE FIGUERES F."/>
    <s v="info@villaheredia.com"/>
    <s v="22613640"/>
    <s v="22636893"/>
    <s v="MARILYN TATTIANA JIMENEZ MORA"/>
    <s v="22613640"/>
    <s v="GRETTEL MARIA MORALES ROJAS"/>
    <s v="22375389"/>
    <m/>
    <s v="NO"/>
    <m/>
    <m/>
    <m/>
    <s v="2"/>
    <s v="00000"/>
    <s v="0"/>
    <m/>
    <n v="18"/>
  </r>
  <r>
    <s v="1.00944"/>
    <s v="200510-00"/>
    <s v="00944"/>
    <x v="0"/>
    <s v="COMPLEMENTARIA CAHUITA"/>
    <s v="LIMON"/>
    <s v="08"/>
    <s v="1"/>
    <s v="1_PREESCOLAR"/>
    <s v="PRIVADA"/>
    <n v="70403"/>
    <s v="7"/>
    <s v="04"/>
    <s v="03"/>
    <s v="LIMON / TALAMANCA / CAHUITA"/>
    <s v="LIMON"/>
    <s v="TALAMANCA"/>
    <s v="CAHUITA"/>
    <s v="CAHUITA"/>
    <s v="CAHUITA, PLAYA NEGRA DETRAS PULPERIA LA AMISTAD"/>
    <s v="esccomplementariatalamanca@gmail.com"/>
    <s v="27550129"/>
    <s v="27550075"/>
    <s v="PIUS GRAF STUDER"/>
    <s v="27550129"/>
    <s v="JANNIK RICARDO BARRANTES RIVAS"/>
    <s v="27550289"/>
    <m/>
    <s v="NO"/>
    <m/>
    <m/>
    <m/>
    <s v="1"/>
    <s v="03606"/>
    <s v="3"/>
    <s v="COMPLEMENTARIA CAHUITA"/>
    <n v="19"/>
  </r>
  <r>
    <s v="1.02415"/>
    <s v="200374-00"/>
    <s v="02415"/>
    <x v="0"/>
    <s v="COMUNIDAD EDUCATIVA CRECER"/>
    <s v="HEREDIA"/>
    <s v="04"/>
    <s v="1"/>
    <s v="1_PREESCOLAR"/>
    <s v="PRIVADA"/>
    <n v="40204"/>
    <s v="4"/>
    <s v="02"/>
    <s v="04"/>
    <s v="HEREDIA / BARVA / SAN ROQUE"/>
    <s v="HEREDIA"/>
    <s v="BARVA"/>
    <s v="SAN ROQUE"/>
    <s v="SAN ROQUE"/>
    <s v="600 M OESTE DEL TEMPLO CATOLICO SAN ROQUE"/>
    <s v="info@comunidadeducativacrecer.com"/>
    <s v="21017459"/>
    <s v="85076363"/>
    <s v="LAURA VARGAS VIQUEZ"/>
    <s v="21017459"/>
    <s v="ARIEL EDUARDO MENDEZ MURILLO"/>
    <s v="22623025"/>
    <m/>
    <s v="NO"/>
    <m/>
    <m/>
    <m/>
    <s v="1"/>
    <s v="03966"/>
    <s v="3"/>
    <s v="COMUNIDAD EDUCATIVA CRECER"/>
    <n v="25"/>
  </r>
  <r>
    <s v="1.00060"/>
    <s v="200158-00"/>
    <s v="00060"/>
    <x v="0"/>
    <s v="CONEJITO SALTARIN"/>
    <s v="SAN JOSE NORTE"/>
    <s v="04"/>
    <s v="1"/>
    <s v="1_PREESCOLAR"/>
    <s v="PRIVADA"/>
    <n v="11303"/>
    <s v="1"/>
    <s v="13"/>
    <s v="03"/>
    <s v="SAN JOSE / TIBAS / ANSELMO LLORENTE"/>
    <s v="SAN JOSE"/>
    <s v="TIBAS"/>
    <s v="ANSELMO LLORENTE"/>
    <s v="SAN FRANCISCO"/>
    <s v="400 M NORTE DEL ANTIGUO SALON LA PISTA"/>
    <s v="nhorizontes2016@gmail.com"/>
    <s v="22410425"/>
    <s v="83770184"/>
    <s v="MARIA DEL PILAR ROJAS BLANCO"/>
    <s v="83770184"/>
    <s v="FANNY CANO SALAZAR"/>
    <s v="88882851"/>
    <m/>
    <s v="NO"/>
    <m/>
    <m/>
    <m/>
    <s v="1"/>
    <s v="00128"/>
    <s v="3"/>
    <s v="NUEVOS HORIZONTES ESCOLARES"/>
    <n v="57"/>
  </r>
  <r>
    <s v="1.03349"/>
    <s v="200132-00"/>
    <s v="03349"/>
    <x v="0"/>
    <s v="CONNELL ACADEMY"/>
    <s v="SAN JOSE OESTE"/>
    <s v="04"/>
    <s v="1"/>
    <s v="1_PREESCOLAR"/>
    <s v="PRIVADA"/>
    <n v="10905"/>
    <s v="1"/>
    <s v="09"/>
    <s v="05"/>
    <s v="SAN JOSE / SANTA ANA / PIEDADES"/>
    <s v="SAN JOSE"/>
    <s v="SANTA ANA"/>
    <s v="PIEDADES"/>
    <s v="CALLE CAÑAS"/>
    <s v="200 SUR DE BODEGAS DE ABOPAC"/>
    <s v="connellacademycr@gmail.com"/>
    <s v="22821282"/>
    <s v="22821282"/>
    <s v="SHIRLEY WELDY SALGUERA"/>
    <s v="22821282"/>
    <s v="JESUS ALONSO JIMENEZ DIAZ"/>
    <s v="22822636"/>
    <m/>
    <s v="NO"/>
    <m/>
    <m/>
    <m/>
    <s v="1"/>
    <s v="04312"/>
    <s v="3"/>
    <s v="CONNELL ACADEMY"/>
    <n v="28"/>
  </r>
  <r>
    <s v="1.02631"/>
    <s v="200504-00"/>
    <s v="02631"/>
    <x v="0"/>
    <s v="CONSERVATORIO SAN AGUSTIN"/>
    <s v="GUAPILES"/>
    <s v="01"/>
    <s v="1"/>
    <s v="1_PREESCOLAR"/>
    <s v="PRIVADA"/>
    <n v="70201"/>
    <s v="7"/>
    <s v="02"/>
    <s v="01"/>
    <s v="LIMON / POCOCI / GUAPILES"/>
    <s v="LIMON"/>
    <s v="POCOCI"/>
    <s v="GUAPILES"/>
    <s v="EL CUADRANTE"/>
    <s v="DEL HOSPITAL 600 M AL OESTE"/>
    <s v="sanagustin@csa-edu.net"/>
    <s v="27106171"/>
    <m/>
    <s v="SUSAN SOLEY JUNCO"/>
    <s v="27106171"/>
    <s v="LAURA ASTORGA AGUILAR"/>
    <s v="27111497"/>
    <m/>
    <s v="NO"/>
    <m/>
    <m/>
    <m/>
    <s v="1"/>
    <s v="04032"/>
    <s v="3"/>
    <s v="CONSERVATORIO SAN AGUSTIN"/>
    <n v="31"/>
  </r>
  <r>
    <s v="1.01515"/>
    <s v="200095-00"/>
    <s v="01515"/>
    <x v="0"/>
    <s v="CORPORACION EDUCATIVA SANTA MARIA"/>
    <s v="DESAMPARADOS"/>
    <s v="03"/>
    <s v="1"/>
    <s v="1_PREESCOLAR"/>
    <s v="PRIVADA"/>
    <n v="10601"/>
    <s v="1"/>
    <s v="06"/>
    <s v="01"/>
    <s v="SAN JOSE / ASERRI / ASERRI"/>
    <s v="SAN JOSE"/>
    <s v="ASERRI"/>
    <s v="ASERRI"/>
    <s v="CENTRO"/>
    <s v="ASERRI, 500 NORTE DEL CEMENTERIO"/>
    <s v="info@sanmariacr.com"/>
    <s v="22300821"/>
    <m/>
    <s v="MARIA FERNANDA SEGURA VALERIN"/>
    <s v="22300821"/>
    <s v="WILFREDO VARGAS CALDERON"/>
    <s v="22301358"/>
    <m/>
    <s v="NO"/>
    <m/>
    <m/>
    <m/>
    <s v="1"/>
    <s v="03727"/>
    <s v="3"/>
    <s v="CORPORACION EDUCATIVA SANTA MARIA"/>
    <n v="44"/>
  </r>
  <r>
    <s v="1.03394"/>
    <s v="200483-00"/>
    <s v="03394"/>
    <x v="0"/>
    <s v="COSTA BALLENA"/>
    <s v="GRANDE DE TERRABA"/>
    <s v="06"/>
    <s v="1"/>
    <s v="1_PREESCOLAR"/>
    <s v="PRIVADA"/>
    <n v="60504"/>
    <s v="6"/>
    <s v="05"/>
    <s v="04"/>
    <s v="PUNTARENAS / OSA / BAHIA BALLENA"/>
    <s v="PUNTARENAS"/>
    <s v="OSA"/>
    <s v="BAHIA BALLENA"/>
    <s v="BALLENA"/>
    <s v="300 SUR DEL HOTEL LA CUSINGA"/>
    <s v="info.cecostaballena@gmail.com"/>
    <s v="87035396"/>
    <m/>
    <s v="ELIBERTH RODRIGUEZ BARRANTES"/>
    <s v="87035396"/>
    <s v="CINTHYA MORA SOLIS"/>
    <s v="27869013"/>
    <m/>
    <s v="NO"/>
    <m/>
    <m/>
    <m/>
    <s v="1"/>
    <s v="04325"/>
    <s v="3"/>
    <s v="COSTA BALLENA"/>
    <n v="6"/>
  </r>
  <r>
    <s v="1.01850"/>
    <s v="200148-00"/>
    <s v="01850"/>
    <x v="0"/>
    <s v="COSTA RICA CHRISTIAN SCHOOL"/>
    <s v="SAN JOSE NORTE"/>
    <s v="06"/>
    <s v="1"/>
    <s v="1_PREESCOLAR"/>
    <s v="PRIVADA"/>
    <n v="11104"/>
    <s v="1"/>
    <s v="11"/>
    <s v="04"/>
    <s v="SAN JOSE / VASQUEZ DE CORONADO / PATALILLO"/>
    <s v="SAN JOSE"/>
    <s v="VASQUEZ DE CORONADO"/>
    <s v="PATALILLO"/>
    <s v="SAN ANTONIO"/>
    <s v="DE LA ESCUELA ESTADO DE ISRAEL 150 OESTE-FRENTE A MCDONALD'S SOBRE CALLE PRINCIPAL"/>
    <s v="info@crcs.cr"/>
    <s v="22296800"/>
    <m/>
    <s v="CYNTHIA BERMUDEZ ALFARO"/>
    <s v="22296800"/>
    <s v="ILEANA ARCE CAMPOS"/>
    <s v="21012292"/>
    <m/>
    <s v="NO"/>
    <m/>
    <m/>
    <m/>
    <s v="1"/>
    <s v="03812"/>
    <s v="3"/>
    <s v="COSTA RICA CHRISTIAN SCHOOL"/>
    <n v="111"/>
  </r>
  <r>
    <s v="1.03283"/>
    <s v="200449-00"/>
    <s v="03283"/>
    <x v="0"/>
    <s v="COSTA RICA INTERNATIONAL ACADEMY"/>
    <s v="SANTA CRUZ"/>
    <s v="03"/>
    <s v="1"/>
    <s v="1_PREESCOLAR"/>
    <s v="PRIVADA"/>
    <n v="50308"/>
    <s v="5"/>
    <s v="03"/>
    <s v="08"/>
    <s v="GUANACASTE / SANTA CRUZ / CABO VELAS"/>
    <s v="GUANACASTE"/>
    <s v="SANTA CRUZ"/>
    <s v="CABO VELAS"/>
    <s v="PLAYA BRASILITO"/>
    <s v="400 M SUR HOTEL ESTIN"/>
    <s v="info@criacademy.com"/>
    <s v="26545042"/>
    <s v="26545044"/>
    <s v="LOIS R MARE"/>
    <s v="26545042"/>
    <s v="DEYLIN ORTAGA GOMEZ"/>
    <s v="26750475"/>
    <m/>
    <s v="NO"/>
    <m/>
    <m/>
    <m/>
    <s v="1"/>
    <s v="04314"/>
    <s v="3"/>
    <s v="COSTA RICA INTERNATIONAL ACADEMY"/>
    <n v="37"/>
  </r>
  <r>
    <s v="1.00136"/>
    <s v="200240-00"/>
    <s v="00136"/>
    <x v="0"/>
    <s v="COUNTRY DAY SCHOOL"/>
    <s v="ALAJUELA"/>
    <s v="04"/>
    <s v="1"/>
    <s v="1_PREESCOLAR"/>
    <s v="PRIVADA"/>
    <n v="20108"/>
    <s v="2"/>
    <s v="01"/>
    <s v="08"/>
    <s v="ALAJUELA / ALAJUELA / SAN RAFAEL"/>
    <s v="ALAJUELA"/>
    <s v="ALAJUELA"/>
    <s v="SAN RAFAEL"/>
    <s v="HACIENDA ESPINAL"/>
    <s v="HACIENDA ESPINAL"/>
    <s v="jose.fernandez@cds.ed.cr"/>
    <s v="22890919"/>
    <s v="22282076"/>
    <s v="JOHN WILLIAM YOUNG"/>
    <s v="22890919"/>
    <s v="LIZ KELLEM ACOSTA ARAYA"/>
    <s v="24302406"/>
    <m/>
    <s v="NO"/>
    <m/>
    <m/>
    <m/>
    <s v="1"/>
    <s v="03241"/>
    <s v="3"/>
    <s v="COUNTRY DAY SCHOOL"/>
    <n v="124"/>
  </r>
  <r>
    <s v="1.03560"/>
    <s v="205229-00"/>
    <s v="03560"/>
    <x v="0"/>
    <s v="COUNTRYSIDE ACADEMY"/>
    <s v="PUNTARENAS"/>
    <s v="07"/>
    <s v="1"/>
    <s v="1_PREESCOLAR"/>
    <s v="PRIVADA"/>
    <n v="60203"/>
    <s v="6"/>
    <s v="02"/>
    <s v="03"/>
    <s v="PUNTARENAS / ESPARZA / MACACONA"/>
    <s v="PUNTARENAS"/>
    <s v="ESPARZA"/>
    <s v="MACACONA"/>
    <s v="NANCES"/>
    <s v="50 NORTE DE LA CANCHA DE FUTBOL DE NANCES"/>
    <s v="countrysideacademy@hotmail.com"/>
    <s v="26355873"/>
    <s v="26355373"/>
    <s v="CRISTIAN JIMENEZ LORENZANO"/>
    <s v="87179300"/>
    <s v="ELENA LORENA ARAYA QUIROS"/>
    <s v="26350583"/>
    <m/>
    <s v="NO"/>
    <m/>
    <m/>
    <m/>
    <s v="1"/>
    <s v="03772"/>
    <s v="3"/>
    <s v="COUNTRYSIDE ACADEMY"/>
    <n v="36"/>
  </r>
  <r>
    <s v="1.02904"/>
    <s v="200472-00"/>
    <s v="02904"/>
    <x v="0"/>
    <s v="CREATIVA"/>
    <s v="PUNTARENAS"/>
    <s v="06"/>
    <s v="1"/>
    <s v="1_PREESCOLAR"/>
    <s v="PRIVADA"/>
    <n v="61201"/>
    <s v="6"/>
    <s v="12"/>
    <s v="01"/>
    <s v="PUNTARENAS / MONTEVERDE / MONTEVERDE"/>
    <s v="PUNTARENAS"/>
    <s v="MONTEVERDE"/>
    <s v="MONTEVERDE"/>
    <s v="CERRO PLANO"/>
    <s v="500 M NORTE DEL BANCO DE COSTA RICA"/>
    <s v="direccion@cloudforestschool.org"/>
    <s v="26455161"/>
    <s v="89301415"/>
    <s v="EMILY MARQUES"/>
    <s v="-"/>
    <s v="RITA UGALDE RIVERA"/>
    <s v="26455244"/>
    <m/>
    <s v="NO"/>
    <m/>
    <m/>
    <m/>
    <s v="1"/>
    <s v="04110"/>
    <s v="3"/>
    <s v="CREATIVA"/>
    <n v="21"/>
  </r>
  <r>
    <s v="1.03940"/>
    <s v="205235-00"/>
    <s v="03940"/>
    <x v="0"/>
    <s v="CREATIVE HANDS MONTESSORI KINDER&amp;DAYCARE"/>
    <s v="SAN JOSE NORTE"/>
    <s v="03"/>
    <s v="1"/>
    <s v="2_PREESCOLAR"/>
    <s v="PRIVADA"/>
    <n v="11501"/>
    <s v="1"/>
    <s v="15"/>
    <s v="01"/>
    <s v="SAN JOSE / MONTES DE OCA / SAN PEDRO"/>
    <s v="SAN JOSE"/>
    <s v="MONTES DE OCA"/>
    <s v="SAN PEDRO"/>
    <s v="BARRIO DENT"/>
    <s v="DE AMBACAR 200 M NORTE Y 25 M OESTE"/>
    <s v="creativehandsmontessori@gmail.com"/>
    <s v="22345057"/>
    <m/>
    <s v="ERIKA ROLDAN VARGAS"/>
    <s v="22345057"/>
    <s v="JENNIFER AYMERICH BOLAÑOS"/>
    <s v="22340456"/>
    <m/>
    <s v="NO"/>
    <m/>
    <m/>
    <m/>
    <s v="2"/>
    <s v="00000"/>
    <s v="0"/>
    <m/>
    <n v="30"/>
  </r>
  <r>
    <s v="1.04285"/>
    <s v="205504-00"/>
    <s v="04285"/>
    <x v="0"/>
    <s v="CREATIVE HANDS MONTESSORI KINDER&amp;DAYCARE-SJC-"/>
    <s v="SAN JOSE CENTRAL"/>
    <s v="04"/>
    <s v="1"/>
    <s v="2_PREESCOLAR"/>
    <s v="PRIVADA"/>
    <n v="11802"/>
    <s v="1"/>
    <s v="18"/>
    <s v="02"/>
    <s v="SAN JOSE / CURRIDABAT / GRANADILLA"/>
    <s v="SAN JOSE"/>
    <s v="CURRIDABAT"/>
    <s v="GRANADILLA"/>
    <s v="GRANADILLA"/>
    <s v="DEL VINDI, 200 M AL ESTE"/>
    <s v="creativehandscurridabat@gmail.com"/>
    <s v="22737569"/>
    <m/>
    <s v="GABRIELA GOMEZ ZELEDON"/>
    <s v="88209174"/>
    <s v="ELIZABETH ELIZONDO RODRIGUEZ"/>
    <s v="21002108"/>
    <m/>
    <s v="NO"/>
    <m/>
    <m/>
    <m/>
    <s v="2"/>
    <s v="00000"/>
    <s v="0"/>
    <m/>
    <n v="36"/>
  </r>
  <r>
    <s v="1.03915"/>
    <s v="200144-00"/>
    <s v="03915"/>
    <x v="0"/>
    <s v="CRESTON SCHOOL"/>
    <s v="SAN JOSE NORTE"/>
    <s v="06"/>
    <s v="1"/>
    <s v="1_PREESCOLAR"/>
    <s v="PRIVADA"/>
    <n v="11102"/>
    <s v="1"/>
    <s v="11"/>
    <s v="02"/>
    <s v="SAN JOSE / VASQUEZ DE CORONADO / SAN RAFAEL"/>
    <s v="SAN JOSE"/>
    <s v="VASQUEZ DE CORONADO"/>
    <s v="SAN RAFAEL"/>
    <s v="SAN RAFAEL"/>
    <s v="SAN RAFAEL"/>
    <s v="direccion@coopecoceic.ed.cr"/>
    <s v="22928414"/>
    <s v="25290178"/>
    <s v="YORLENY ABARCA VILLALOBOS"/>
    <s v="89902402"/>
    <s v="ILEANA ARCE CAMPOS"/>
    <s v="22942049"/>
    <m/>
    <s v="NO"/>
    <m/>
    <m/>
    <m/>
    <s v="1"/>
    <s v="04366"/>
    <s v="3"/>
    <s v="CRESTON SCHOOL"/>
    <n v="113"/>
  </r>
  <r>
    <s v="1.00363"/>
    <s v="200262-00"/>
    <s v="00363"/>
    <x v="0"/>
    <s v="CRI-CRI"/>
    <s v="ALAJUELA"/>
    <s v="06"/>
    <s v="1"/>
    <s v="2_PREESCOLAR"/>
    <s v="PRIVADA"/>
    <n v="20301"/>
    <s v="2"/>
    <s v="03"/>
    <s v="01"/>
    <s v="ALAJUELA / GRECIA / GRECIA"/>
    <s v="ALAJUELA"/>
    <s v="GRECIA"/>
    <s v="GRECIA"/>
    <s v="GRECIA"/>
    <s v="125 ESTE DE LOS TRIBUNALES DE JUSTICIA"/>
    <s v="direccion@kindercricri.com"/>
    <s v="24948240"/>
    <s v="24948240"/>
    <s v="MARJORIE CESPEDES ZAMORA"/>
    <s v="24948240"/>
    <s v="LUIS FRANCISCO CORELLA ROJAS"/>
    <s v="24941124"/>
    <m/>
    <s v="NO"/>
    <m/>
    <m/>
    <m/>
    <s v="2"/>
    <s v="00000"/>
    <s v="0"/>
    <m/>
    <n v="176"/>
  </r>
  <r>
    <s v="1.00787"/>
    <s v="200469-00"/>
    <s v="00787"/>
    <x v="0"/>
    <s v="CRISTIANA ASAMBLEAS DE DIOS"/>
    <s v="PUNTARENAS"/>
    <s v="01"/>
    <s v="1"/>
    <s v="1_PREESCOLAR"/>
    <s v="PRIVADA"/>
    <n v="60108"/>
    <s v="6"/>
    <s v="01"/>
    <s v="08"/>
    <s v="PUNTARENAS / PUNTARENAS / BARRANCA"/>
    <s v="PUNTARENAS"/>
    <s v="PUNTARENAS"/>
    <s v="BARRANCA"/>
    <s v="LOS ANGELES"/>
    <s v="ENTRADA SANTA ROSA 300 SUR 150 ESTE"/>
    <s v="eba@fundacionpiedad.com"/>
    <s v="26632269"/>
    <s v="26632269"/>
    <s v="GERARDO A. MATARRITA FONSECA"/>
    <s v="26632269"/>
    <s v="RODJAN MIGUEL CARRILLO FONSECA"/>
    <s v="26639730"/>
    <m/>
    <s v="NO"/>
    <m/>
    <m/>
    <m/>
    <s v="1"/>
    <s v="03364"/>
    <s v="3"/>
    <s v="CRISTIANA ASAMBLEAS DE DIOS"/>
    <n v="15"/>
  </r>
  <r>
    <s v="1.00740"/>
    <s v="200498-00"/>
    <s v="00740"/>
    <x v="0"/>
    <s v="CRISTIANA ASAMBLEAS DE DIOS -LIMON-"/>
    <s v="LIMON"/>
    <s v="02"/>
    <s v="1"/>
    <s v="1_PREESCOLAR"/>
    <s v="PRIVADA"/>
    <n v="70101"/>
    <s v="7"/>
    <s v="01"/>
    <s v="01"/>
    <s v="LIMON / LIMON / LIMON"/>
    <s v="LIMON"/>
    <s v="LIMON"/>
    <s v="LIMON"/>
    <s v="LIMONCITO NUEVO"/>
    <s v="PLAZA PANIAGUA 250 M OESTE, MANO DERECHA"/>
    <s v="escuelacristianalimon9@gmail.com"/>
    <s v="27986114"/>
    <s v="27986114"/>
    <s v="ROBERTO CLARKE EDWARDS"/>
    <s v="27986114"/>
    <s v="JUAN LUIS MATARRITA THOMPSON"/>
    <s v="27582530"/>
    <m/>
    <s v="NO"/>
    <m/>
    <m/>
    <m/>
    <s v="1"/>
    <s v="02908"/>
    <s v="3"/>
    <s v="CRISTIANA ASAMBLEAS DE DIOS -LIMON-"/>
    <n v="41"/>
  </r>
  <r>
    <s v="1.00943"/>
    <s v="200090-00"/>
    <s v="00943"/>
    <x v="0"/>
    <s v="CRISTIANA ASAMBLEAS DE DIOS LOS GUIDOS"/>
    <s v="DESAMPARADOS"/>
    <s v="02"/>
    <s v="1"/>
    <s v="1_PREESCOLAR"/>
    <s v="PRIVADA"/>
    <n v="10313"/>
    <s v="1"/>
    <s v="03"/>
    <s v="13"/>
    <s v="SAN JOSE / DESAMPARADOS / LOS GUIDO"/>
    <s v="SAN JOSE"/>
    <s v="DESAMPARADOS"/>
    <s v="LOS GUIDO"/>
    <s v="LOS GUIDOS"/>
    <s v="100 M ESTE DE LA TERMINAL DE BUSES"/>
    <s v="elg@fundacionpiedad.com"/>
    <s v="22702694"/>
    <s v="22702694"/>
    <s v="ADRIANA SERRANO MUÑOZ"/>
    <s v="86892888"/>
    <s v="NELSON SANCHEZ CASTRO"/>
    <s v="22700885"/>
    <m/>
    <s v="NO"/>
    <m/>
    <m/>
    <m/>
    <s v="1"/>
    <s v="03299"/>
    <s v="3"/>
    <s v="CRISTIANA ASAMBLEAS DE DIOS LOS GUIDOS"/>
    <n v="69"/>
  </r>
  <r>
    <s v="1.00848"/>
    <s v="200072-00"/>
    <s v="00848"/>
    <x v="0"/>
    <s v="CRISTIANA ASAMBLEAS DE DIOS TORREMOLINOS"/>
    <s v="DESAMPARADOS"/>
    <s v="01"/>
    <s v="1"/>
    <s v="1_PREESCOLAR"/>
    <s v="PRIVADA"/>
    <n v="10301"/>
    <s v="1"/>
    <s v="03"/>
    <s v="01"/>
    <s v="SAN JOSE / DESAMPARADOS / DESAMPARADOS"/>
    <s v="SAN JOSE"/>
    <s v="DESAMPARADOS"/>
    <s v="DESAMPARADOS"/>
    <s v="TORREMOLINOS"/>
    <s v="DEL COLEGIO CONTADORES 150 O Y 100 SURESTE"/>
    <s v="et@fundacionpiedad.com"/>
    <s v="22199229"/>
    <s v="22199229"/>
    <s v="MARIA GAIRAUD ARAYA"/>
    <s v="60602176"/>
    <s v="MANUEL CALDERON ESQUIVEL"/>
    <s v="22591833"/>
    <m/>
    <s v="NO"/>
    <m/>
    <m/>
    <m/>
    <s v="1"/>
    <s v="03346"/>
    <s v="3"/>
    <s v="CRISTIANA ASAMBLEAS DE DIOS TORREMOLINOS"/>
    <n v="34"/>
  </r>
  <r>
    <s v="1.01187"/>
    <s v="200167-00"/>
    <s v="01187"/>
    <x v="0"/>
    <s v="CRISTIANA LIBERTAD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SAN RAFAEL"/>
    <s v="100 ESTE 600 NORTE Y 75 OESTE DE PLAZA LINCOLN"/>
    <s v="oficina@liberty.cr"/>
    <s v="22363886"/>
    <s v="22977533"/>
    <s v="KATHERINE CALDERON JIMENEZ"/>
    <s v="22363886"/>
    <s v="WILFREDO CASTRO CAMPOS"/>
    <s v="22352880"/>
    <m/>
    <s v="NO"/>
    <m/>
    <m/>
    <m/>
    <s v="1"/>
    <s v="03614"/>
    <s v="3"/>
    <s v="CRISTIANA LIBERTAD"/>
    <n v="53"/>
  </r>
  <r>
    <s v="1.00304"/>
    <s v="200241-00"/>
    <s v="00304"/>
    <x v="0"/>
    <s v="CRISTIANO BILINGÜE LA PALABRA DE VIDA"/>
    <s v="ALAJUELA"/>
    <s v="04"/>
    <s v="1"/>
    <s v="1_PREESCOLAR"/>
    <s v="PRIVADA"/>
    <n v="20108"/>
    <s v="2"/>
    <s v="01"/>
    <s v="08"/>
    <s v="ALAJUELA / ALAJUELA / SAN RAFAEL"/>
    <s v="ALAJUELA"/>
    <s v="ALAJUELA"/>
    <s v="SAN RAFAEL"/>
    <s v="SAN RAFAEL"/>
    <s v="300 M SUR DE LA PANASONIC"/>
    <s v="info@palabradevida.ed.cr"/>
    <s v="22390282"/>
    <s v="22930440"/>
    <s v="MARIA DE LOS ANGELES GAITAN ALFARO"/>
    <s v="22390282"/>
    <s v="LIZ KELLEM ACOSTA ARAYA"/>
    <s v="24433095"/>
    <m/>
    <s v="NO"/>
    <m/>
    <m/>
    <m/>
    <s v="1"/>
    <s v="03741"/>
    <s v="3"/>
    <s v="CRISTIANO BILINGÜE LA PALABRA DE VIDA"/>
    <n v="79"/>
  </r>
  <r>
    <s v="1.00935"/>
    <s v="200112-00"/>
    <s v="00935"/>
    <x v="0"/>
    <s v="CRISTIANO REFORMADO"/>
    <s v="SAN JOSE NORTE"/>
    <s v="02"/>
    <s v="1"/>
    <s v="1_PREESCOLAR"/>
    <s v="PRIVADA"/>
    <n v="10804"/>
    <s v="1"/>
    <s v="08"/>
    <s v="04"/>
    <s v="SAN JOSE / GOICOECHEA / MATA DE PLATANO"/>
    <s v="SAN JOSE"/>
    <s v="GOICOECHEA"/>
    <s v="MATA DE PLATANO"/>
    <s v="LOMAS DE TEPEYAC"/>
    <s v="25 OESTE 150 NORTE 25 OESTE FARMACIA LEISA"/>
    <s v="cristianoreformadoescuela@gmail.com"/>
    <s v="22853138"/>
    <s v="22852762"/>
    <s v="JOHANNA BRAVO CABEZAS"/>
    <s v="22853138"/>
    <s v="KENNETH JIMENEZ GONZALEZ"/>
    <s v="22450450"/>
    <m/>
    <s v="NO"/>
    <m/>
    <m/>
    <m/>
    <s v="1"/>
    <s v="03603"/>
    <s v="3"/>
    <s v="CRISTIANO REFORMADO"/>
    <n v="16"/>
  </r>
  <r>
    <s v="1.03884"/>
    <s v="205220-00"/>
    <s v="03884"/>
    <x v="0"/>
    <s v="CS PREESCOLAR"/>
    <s v="ALAJUELA"/>
    <s v="07"/>
    <s v="1"/>
    <s v="2_PREESCOLAR"/>
    <s v="PRIVADA"/>
    <n v="20801"/>
    <s v="2"/>
    <s v="08"/>
    <s v="01"/>
    <s v="ALAJUELA / POAS / SAN PEDRO"/>
    <s v="ALAJUELA"/>
    <s v="POAS"/>
    <s v="SAN PEDRO"/>
    <s v="-NO INDICA-"/>
    <s v="25 E Y 50 S DE LA CLINICA DE SALUD"/>
    <s v="directora@cslearningcr.com"/>
    <s v="40303080"/>
    <s v="88359187"/>
    <s v="ANDREA MADRIGAL BARRANTES"/>
    <s v="88359187"/>
    <s v="YANSY ALPIZAR JIMENEZ"/>
    <s v="24485212"/>
    <m/>
    <s v="NO"/>
    <m/>
    <m/>
    <m/>
    <s v="2"/>
    <s v="00000"/>
    <s v="0"/>
    <m/>
    <n v="91"/>
  </r>
  <r>
    <s v="1.03243"/>
    <s v="200442-00"/>
    <s v="03243"/>
    <x v="0"/>
    <s v="DEL MAR ACADEMY"/>
    <s v="NICOYA"/>
    <s v="06"/>
    <s v="1"/>
    <s v="1_PREESCOLAR"/>
    <s v="PRIVADA"/>
    <n v="50206"/>
    <s v="5"/>
    <s v="02"/>
    <s v="06"/>
    <s v="GUANACASTE / NICOYA / NOSARA"/>
    <s v="GUANACASTE"/>
    <s v="NICOYA"/>
    <s v="NOSARA"/>
    <s v="NOSARA"/>
    <s v="HOTEL ESTANCIA 1 KM ESTE, 25 M NORTE, Y 200 M ESTE"/>
    <s v="verenacastro@delmaracademy.com"/>
    <s v="26821210"/>
    <s v="26821213"/>
    <s v="VERENA CASTRO ROJAS"/>
    <s v="26821210"/>
    <s v="JOSE CARLOS SANDOVAL GOMEZ"/>
    <s v="26855230"/>
    <m/>
    <s v="NO"/>
    <m/>
    <m/>
    <m/>
    <s v="1"/>
    <s v="04257"/>
    <s v="3"/>
    <s v="DEL MAR ACADEMY"/>
    <n v="42"/>
  </r>
  <r>
    <s v="1.00873"/>
    <s v="200212-00"/>
    <s v="00873"/>
    <x v="0"/>
    <s v="DEL VALLE"/>
    <s v="PEREZ ZELEDON"/>
    <s v="01"/>
    <s v="1"/>
    <s v="1_PREESCOLAR"/>
    <s v="PRIVADA"/>
    <n v="11901"/>
    <s v="1"/>
    <s v="19"/>
    <s v="01"/>
    <s v="SAN JOSE / PEREZ ZELEDON / SAN ISIDRO DE EL GENERAL"/>
    <s v="SAN JOSE"/>
    <s v="PEREZ ZELEDON"/>
    <s v="SAN ISIDRO DE EL GENERAL"/>
    <s v="SAN ISIDRO"/>
    <s v="50 SUR DE LA CRUZ ROJA"/>
    <s v="info@escuelaycolegiodelvalle.com"/>
    <s v="27716994"/>
    <s v="27714632"/>
    <s v="LIONEL HERNANDEZ GAMBOA"/>
    <s v="83692721"/>
    <s v="JORGE GAMBOA ZUÑIGA"/>
    <s v="27718453"/>
    <m/>
    <s v="NO"/>
    <m/>
    <m/>
    <m/>
    <s v="1"/>
    <s v="03368"/>
    <s v="3"/>
    <s v="DEL VALLE"/>
    <n v="31"/>
  </r>
  <r>
    <s v="1.03159"/>
    <s v="200185-00"/>
    <s v="03159"/>
    <x v="0"/>
    <s v="DELFINES AZULES"/>
    <s v="SAN JOSE NORTE"/>
    <s v="03"/>
    <s v="1"/>
    <s v="2_PREESCOLAR"/>
    <s v="PRIVADA"/>
    <n v="11501"/>
    <s v="1"/>
    <s v="15"/>
    <s v="01"/>
    <s v="SAN JOSE / MONTES DE OCA / SAN PEDRO"/>
    <s v="SAN JOSE"/>
    <s v="MONTES DE OCA"/>
    <s v="SAN PEDRO"/>
    <s v="VARGAS ARAYA"/>
    <s v="300 SUR Y 25 OESTE DEL COLEGIO MONTERREY"/>
    <s v="delfinesazules01@gmail.com"/>
    <s v="22531448"/>
    <s v="22531448"/>
    <s v="REBECA RODRIGUEZ SALAZAR"/>
    <s v="22531448"/>
    <s v="JENNIFER AYMERICH BOLAÑOS"/>
    <s v="22340456"/>
    <m/>
    <s v="NO"/>
    <m/>
    <m/>
    <m/>
    <s v="2"/>
    <s v="00000"/>
    <s v="0"/>
    <m/>
    <n v="10"/>
  </r>
  <r>
    <s v="1.04194"/>
    <s v="205347-00"/>
    <s v="04194"/>
    <x v="0"/>
    <s v="DIVERSE MINDS PREESCHOOL AND DAY CARE"/>
    <s v="HEREDIA"/>
    <s v="01"/>
    <s v="1"/>
    <s v="2_PREESCOLAR"/>
    <s v="PRIVADA"/>
    <n v="40101"/>
    <s v="4"/>
    <s v="01"/>
    <s v="01"/>
    <s v="HEREDIA / HEREDIA / HEREDIA"/>
    <s v="HEREDIA"/>
    <s v="HEREDIA"/>
    <s v="HEREDIA"/>
    <s v="HEREDIA CENTRO"/>
    <s v="AVENIDA 7 Y 9, CALLE 12"/>
    <s v="diversemindscenter@gmail.com"/>
    <s v="85571590"/>
    <m/>
    <s v="MARIA GABRIELA ALVAREZ LEON"/>
    <s v="72054625"/>
    <s v="WALTER CERDAS MONTANO"/>
    <s v="22604275"/>
    <m/>
    <s v="NO"/>
    <m/>
    <m/>
    <m/>
    <s v="2"/>
    <s v="00000"/>
    <s v="0"/>
    <m/>
    <n v="10"/>
  </r>
  <r>
    <s v="1.03193"/>
    <s v="200407-00"/>
    <s v="03193"/>
    <x v="0"/>
    <s v="DIVINO NIÑO -HEREDIA-"/>
    <s v="HEREDIA"/>
    <s v="07"/>
    <s v="1"/>
    <s v="1_PREESCOLAR"/>
    <s v="PRIVADA"/>
    <n v="40701"/>
    <s v="4"/>
    <s v="07"/>
    <s v="01"/>
    <s v="HEREDIA / BELEN / SAN ANTONIO"/>
    <s v="HEREDIA"/>
    <s v="BELEN"/>
    <s v="SAN ANTONIO"/>
    <s v="SAN ANTONIO"/>
    <s v="75 M DE LA GUARDIA RURAL"/>
    <s v="centroeducativodivino@hotmail.com"/>
    <s v="22397250"/>
    <s v="60198682"/>
    <s v="MARTA ARGÜELLO ARAUZ"/>
    <s v="22397250"/>
    <s v="ALEJANDRO ROJAS SABORIO"/>
    <s v="22654304"/>
    <m/>
    <s v="NO"/>
    <m/>
    <m/>
    <m/>
    <s v="1"/>
    <s v="04219"/>
    <s v="3"/>
    <s v="DIVINO NIÑO -HEREDIA-"/>
    <n v="16"/>
  </r>
  <r>
    <s v="1.04136"/>
    <s v="205296-00"/>
    <s v="04136"/>
    <x v="0"/>
    <s v="DIVINO NIÑO SCIENTIFIC PRESCHOOL"/>
    <s v="SAN JOSE NORTE"/>
    <s v="01"/>
    <s v="1"/>
    <s v="1_PREESCOLAR"/>
    <s v="PRIVADA"/>
    <n v="10801"/>
    <s v="1"/>
    <s v="08"/>
    <s v="01"/>
    <s v="SAN JOSE / GOICOECHEA / GUADALUPE"/>
    <s v="SAN JOSE"/>
    <s v="GOICOECHEA"/>
    <s v="GUADALUPE"/>
    <s v="GUADALUPE"/>
    <s v="FRENTE A LA POPS DEL CENTRO COMERCIAL NOVACENTRO"/>
    <s v="recepcion@jeanpiaget.co.cr"/>
    <s v="40806215"/>
    <s v="71078229"/>
    <s v="THARA VILLEGAS BONILLA"/>
    <s v="40806215"/>
    <s v="FABIO RODOLFO VARGAS BRENES"/>
    <s v="22254561"/>
    <m/>
    <s v="NO"/>
    <m/>
    <m/>
    <m/>
    <s v="1"/>
    <s v="04418"/>
    <s v="3"/>
    <s v="DIVINO NIÑO SCIENTIFIC SCHOOL"/>
    <n v="25"/>
  </r>
  <r>
    <s v="1.03345"/>
    <s v="200453-00"/>
    <s v="03345"/>
    <x v="0"/>
    <s v="DOLPHINS ACADEMY SCHOOL"/>
    <s v="SANTA CRUZ"/>
    <s v="06"/>
    <s v="1"/>
    <s v="1_PREESCOLAR"/>
    <s v="PRIVADA"/>
    <n v="50503"/>
    <s v="5"/>
    <s v="05"/>
    <s v="03"/>
    <s v="GUANACASTE / CARRILLO / SARDINAL"/>
    <s v="GUANACASTE"/>
    <s v="CARRILLO"/>
    <s v="SARDINAL"/>
    <s v="EL COCO"/>
    <s v="100 M O Y 300 SUR DE LA ESCUELA PUBLICA PLAYAS DEL COCO"/>
    <s v="informacion@dolphinsacademycr.com"/>
    <s v="26701064"/>
    <s v="26700682"/>
    <s v="MELISSA ELIZONDO AGUERO"/>
    <s v="83402609"/>
    <s v="GUSTAVO CHAVARRIA SERRANO"/>
    <s v="83909628"/>
    <m/>
    <s v="NO"/>
    <m/>
    <m/>
    <m/>
    <s v="1"/>
    <s v="04304"/>
    <s v="3"/>
    <s v="DOLPHINS ACADEMY SCHOOL"/>
    <n v="62"/>
  </r>
  <r>
    <s v="1.01252"/>
    <s v="200435-00"/>
    <s v="01252"/>
    <x v="0"/>
    <s v="EBENEZER CENTRO EDUCATIVO ADVENTISTA DE LIBERIA"/>
    <s v="LIBERIA"/>
    <s v="02"/>
    <s v="1"/>
    <s v="1_PREESCOLAR"/>
    <s v="PRIVADA"/>
    <n v="50101"/>
    <s v="5"/>
    <s v="01"/>
    <s v="01"/>
    <s v="GUANACASTE / LIBERIA / LIBERIA"/>
    <s v="GUANACASTE"/>
    <s v="LIBERIA"/>
    <s v="LIBERIA"/>
    <s v="CONDEGA"/>
    <s v="DEL BANCO NACIONAL 200 M SUR"/>
    <s v="escueladventista@gmail.com"/>
    <s v="40033318"/>
    <s v="63734346"/>
    <s v="CINDY VANESSA ABARCA ELVIR"/>
    <s v="86731641"/>
    <s v="OLGA LIDIA BARRERA GALIANO"/>
    <s v="85976933"/>
    <m/>
    <s v="NO"/>
    <m/>
    <m/>
    <m/>
    <s v="1"/>
    <s v="03675"/>
    <s v="3"/>
    <s v="EBENEZER CENTRO EDUCATIVO ADVENTISTA DE LIBERIA"/>
    <n v="2"/>
  </r>
  <r>
    <s v="1.03822"/>
    <s v="200268-00"/>
    <s v="03822"/>
    <x v="0"/>
    <s v="ECO SCHOOL SK"/>
    <s v="ALAJUELA"/>
    <s v="08"/>
    <s v="1"/>
    <s v="1_PREESCOLAR"/>
    <s v="PRIVADA"/>
    <n v="20501"/>
    <s v="2"/>
    <s v="05"/>
    <s v="01"/>
    <s v="ALAJUELA / ATENAS / ATENAS"/>
    <s v="ALAJUELA"/>
    <s v="ATENAS"/>
    <s v="ATENAS"/>
    <s v="CALLE LA ARROCERA"/>
    <s v="200 M ESTE DE COOPEATENAS, CALLE ARROCERA"/>
    <s v="superkidsatenas@gmail.com"/>
    <s v="24460592"/>
    <m/>
    <s v="KAREN MORA MONTIEL"/>
    <s v="88102120"/>
    <s v="ROBERTO MUÑOZ BEITA"/>
    <s v="24465922"/>
    <m/>
    <s v="NO"/>
    <m/>
    <m/>
    <m/>
    <s v="1"/>
    <s v="04372"/>
    <s v="3"/>
    <s v="ECO SCHOOL SK"/>
    <n v="9"/>
  </r>
  <r>
    <s v="1.01769"/>
    <s v="200177-00"/>
    <s v="01769"/>
    <x v="0"/>
    <s v="ECOLOGICA BRAULIO CARRILLO"/>
    <s v="SAN JOSE NORTE"/>
    <s v="05"/>
    <s v="1"/>
    <s v="1_PREESCOLAR"/>
    <s v="PRIVADA"/>
    <n v="11402"/>
    <s v="1"/>
    <s v="14"/>
    <s v="02"/>
    <s v="SAN JOSE / MORAVIA / SAN JERONIMO"/>
    <s v="SAN JOSE"/>
    <s v="MORAVIA"/>
    <s v="SAN JERONIMO"/>
    <s v="SAN JERONIMO"/>
    <s v="COSTADO SUR DEL PARQUE SAN JERONIMO"/>
    <s v="proyectoeducativobc@gmail.com"/>
    <s v="22297708"/>
    <m/>
    <s v="ELSIE MARIA RAMOS VARGAS"/>
    <s v="22297708"/>
    <s v="WILFREDO CASTRO CAMPOS"/>
    <s v="22352880"/>
    <m/>
    <s v="NO"/>
    <m/>
    <m/>
    <m/>
    <s v="1"/>
    <s v="03779"/>
    <s v="3"/>
    <s v="ECOLOGICA BRAULIO CARRILLO"/>
    <n v="40"/>
  </r>
  <r>
    <s v="1.03155"/>
    <s v="200402-00"/>
    <s v="03155"/>
    <x v="0"/>
    <s v="ECOLOGICO LA BOCA DEL MONTE"/>
    <s v="HEREDIA"/>
    <s v="04"/>
    <s v="1"/>
    <s v="1_PREESCOLAR"/>
    <s v="PRIVADA"/>
    <n v="40505"/>
    <s v="4"/>
    <s v="05"/>
    <s v="05"/>
    <s v="HEREDIA / SAN RAFAEL / CONCEPCION"/>
    <s v="HEREDIA"/>
    <s v="SAN RAFAEL"/>
    <s v="CONCEPCION"/>
    <s v="CALLE EL AGUACATE"/>
    <s v="400 NORTE DEL ABASTECEDOR CAMACHO"/>
    <s v="bocadelmontecr@gmail.com"/>
    <s v="22688793"/>
    <s v="87353968"/>
    <s v="ADRIANA ROJAS BARRANTES"/>
    <s v="22688793"/>
    <s v="ARIEL EDUARDO MENDEZ MURILLO"/>
    <s v="22623025"/>
    <m/>
    <s v="NO"/>
    <m/>
    <m/>
    <m/>
    <s v="1"/>
    <s v="04251"/>
    <s v="3"/>
    <s v="ECOLOGICO LA BOCA DEL MONTE"/>
    <n v="88"/>
  </r>
  <r>
    <s v="1.00701"/>
    <s v="200484-00"/>
    <s v="00701"/>
    <x v="0"/>
    <s v="ECOTURISTICO DEL PACIFICO"/>
    <s v="AGUIRRE"/>
    <s v="01"/>
    <s v="1"/>
    <s v="1_PREESCOLAR"/>
    <s v="PRIVADA"/>
    <n v="60601"/>
    <s v="6"/>
    <s v="06"/>
    <s v="01"/>
    <s v="PUNTARENAS / QUEPOS / QUEPOS"/>
    <s v="PUNTARENAS"/>
    <s v="QUEPOS"/>
    <s v="QUEPOS"/>
    <s v="LA ZONA"/>
    <s v="150 M OESTE DE LA ACADEMIA DE GUARDACOSTAS"/>
    <s v="cepdirectora@gmail.com"/>
    <s v="27772211"/>
    <s v="27772929"/>
    <s v="WAINER ESPINOZA VALVERDE"/>
    <s v="87078653"/>
    <s v="ANA ROSEMARY SALAZAR MURILLO"/>
    <s v="27740318"/>
    <m/>
    <s v="NO"/>
    <m/>
    <m/>
    <m/>
    <s v="1"/>
    <s v="03301"/>
    <s v="3"/>
    <s v="ECOTURISTICO DEL PACIFICO"/>
    <n v="32"/>
  </r>
  <r>
    <s v="1.01947"/>
    <s v="200265-00"/>
    <s v="01947"/>
    <x v="0"/>
    <s v="EDUCATIONAL CENTER ABC"/>
    <s v="ALAJUELA"/>
    <s v="06"/>
    <s v="1"/>
    <s v="1_PREESCOLAR"/>
    <s v="PRIVADA"/>
    <n v="20302"/>
    <s v="2"/>
    <s v="03"/>
    <s v="02"/>
    <s v="ALAJUELA / GRECIA / SAN ISIDRO"/>
    <s v="ALAJUELA"/>
    <s v="GRECIA"/>
    <s v="SAN ISIDRO"/>
    <s v="EL MESON"/>
    <s v="800 M N DE ESCUELA EULOGIA RUIZ"/>
    <s v="educabc@msn.com"/>
    <s v="24948382"/>
    <s v="24948382"/>
    <s v="ANDREA BOLAÑOS CRUZ"/>
    <s v="24948382"/>
    <s v="LUIS FRANCISCO CORELLA ROJAS"/>
    <s v="24941124"/>
    <m/>
    <s v="NO"/>
    <m/>
    <m/>
    <m/>
    <s v="1"/>
    <s v="03876"/>
    <s v="3"/>
    <s v="EDUCATIONAL CENTER ABC"/>
    <n v="19"/>
  </r>
  <r>
    <s v="1.00003"/>
    <s v="200009-00"/>
    <s v="00003"/>
    <x v="0"/>
    <s v="EL CARMELO"/>
    <s v="SAN JOSE CENTRAL"/>
    <s v="01"/>
    <s v="1"/>
    <s v="1_PREESCOLAR"/>
    <s v="PRIVADA"/>
    <n v="10103"/>
    <s v="1"/>
    <s v="01"/>
    <s v="03"/>
    <s v="SAN JOSE / SAN JOSE / HOSPITAL"/>
    <s v="SAN JOSE"/>
    <s v="SAN JOSE"/>
    <s v="HOSPITAL"/>
    <s v="BARRIO CUBA"/>
    <s v="CALLE 18 B, AVENIDA 28"/>
    <s v="info@elcarmelo.ed.cr"/>
    <s v="22335489"/>
    <s v="22572114"/>
    <s v="NELLY RODRIGUEZ FLORES"/>
    <s v="22335489"/>
    <s v="MARJORIE BARQUERO GONZALEZ"/>
    <s v="22551257"/>
    <m/>
    <s v="NO"/>
    <m/>
    <m/>
    <m/>
    <s v="1"/>
    <s v="03472"/>
    <s v="3"/>
    <s v="EL CARMELO"/>
    <n v="39"/>
  </r>
  <r>
    <s v="1.02927"/>
    <s v="200084-00"/>
    <s v="02927"/>
    <x v="0"/>
    <s v="EL HIGUERONCITO"/>
    <s v="DESAMPARADOS"/>
    <s v="02"/>
    <s v="1"/>
    <s v="1_PREESCOLAR"/>
    <s v="PRIVADA"/>
    <n v="10304"/>
    <s v="1"/>
    <s v="03"/>
    <s v="04"/>
    <s v="SAN JOSE / DESAMPARADOS / SAN RAFAEL ARRIBA"/>
    <s v="SAN JOSE"/>
    <s v="DESAMPARADOS"/>
    <s v="SAN RAFAEL ARRIBA"/>
    <s v="EL BAMBU"/>
    <s v="800 M ESTE ENTRADA PRINCIPAL"/>
    <s v="kinderelhigueroncito@gmail.com"/>
    <s v="22508539"/>
    <s v="70514610"/>
    <s v="ROCIO BLANCA ROJAS"/>
    <s v="72004367"/>
    <s v="NELSON SANCHEZ CASTRO"/>
    <s v="22700885"/>
    <m/>
    <s v="NO"/>
    <m/>
    <m/>
    <m/>
    <s v="1"/>
    <s v="04182"/>
    <s v="3"/>
    <s v="EL HIGUERONCITO"/>
    <n v="32"/>
  </r>
  <r>
    <s v="1.00058"/>
    <s v="200151-00"/>
    <s v="00058"/>
    <x v="0"/>
    <s v="EL PIOLIN ALEGRE"/>
    <s v="SAN JOSE NORTE"/>
    <s v="04"/>
    <s v="1"/>
    <s v="2_PREESCOLAR"/>
    <s v="PRIVADA"/>
    <n v="11301"/>
    <s v="1"/>
    <s v="13"/>
    <s v="01"/>
    <s v="SAN JOSE / TIBAS / SAN JUAN"/>
    <s v="SAN JOSE"/>
    <s v="TIBAS"/>
    <s v="SAN JUAN"/>
    <s v="LA FLORIDA"/>
    <s v="175 NORTE DEL ICE"/>
    <s v="piolinalegrecr@hotmail.com"/>
    <s v="22403460"/>
    <s v="22403460"/>
    <s v="VALERIA ALVARADO HERNANDEZ"/>
    <s v="88268962"/>
    <s v="FANNY CANO SALAZAR"/>
    <s v="22407361"/>
    <m/>
    <s v="NO"/>
    <m/>
    <m/>
    <m/>
    <s v="2"/>
    <s v="00000"/>
    <s v="0"/>
    <m/>
    <n v="31"/>
  </r>
  <r>
    <s v="1.03973"/>
    <s v="205238-00"/>
    <s v="03973"/>
    <x v="0"/>
    <s v="ELIMAR HIGH SCHOOL"/>
    <s v="NICOYA"/>
    <s v="06"/>
    <s v="1"/>
    <s v="1_PREESCOLAR"/>
    <s v="PRIVADA"/>
    <n v="50206"/>
    <s v="5"/>
    <s v="02"/>
    <s v="06"/>
    <s v="GUANACASTE / NICOYA / NOSARA"/>
    <s v="GUANACASTE"/>
    <s v="NICOYA"/>
    <s v="NOSARA"/>
    <s v="NOSARA"/>
    <s v="300 M ESTE DEL EBAIS"/>
    <s v="info@elimarhighschoolnosara.com"/>
    <s v="26825330"/>
    <s v="88419393"/>
    <s v="MARBETH DIAZ NOGUERA"/>
    <s v="85729915"/>
    <s v="JOSE CARLOS SANDOVAL GOMEZ"/>
    <s v="26855230"/>
    <m/>
    <s v="NO"/>
    <m/>
    <m/>
    <m/>
    <s v="1"/>
    <s v="04371"/>
    <s v="3"/>
    <s v="ELIMAR HIGH SCHOOL"/>
    <n v="8"/>
  </r>
  <r>
    <s v="1.03937"/>
    <s v="205206-00"/>
    <s v="03937"/>
    <x v="0"/>
    <s v="ES-COOL DAYCARE PRESCHOOL"/>
    <s v="ALAJUELA"/>
    <s v="09"/>
    <s v="1"/>
    <s v="2_PREESCOLAR"/>
    <s v="PRIVADA"/>
    <n v="20901"/>
    <s v="2"/>
    <s v="09"/>
    <s v="01"/>
    <s v="ALAJUELA / OROTINA / OROTINA"/>
    <s v="ALAJUELA"/>
    <s v="OROTINA"/>
    <s v="OROTINA"/>
    <s v="KILOMETRO"/>
    <s v="250 M NORTE DEL COLEGIO SANTA FE"/>
    <s v="escoolorotina@gmail.com"/>
    <s v="70366433"/>
    <s v="88273066"/>
    <s v="MELISSA RODRIGUEZ VEGA"/>
    <s v="88273066"/>
    <s v="HEYNER PEREIRA CHAVES"/>
    <s v="24289926"/>
    <m/>
    <s v="NO"/>
    <m/>
    <m/>
    <m/>
    <s v="2"/>
    <s v="00000"/>
    <s v="0"/>
    <m/>
    <n v="35"/>
  </r>
  <r>
    <s v="1.04361"/>
    <s v="200485-00"/>
    <s v="04361"/>
    <x v="0"/>
    <s v="ESCUELA CRISTIANA EL PUENTE"/>
    <s v="AGUIRRE"/>
    <s v="01"/>
    <s v="1"/>
    <s v="1_PREESCOLAR"/>
    <s v="PRIVADA"/>
    <n v="60601"/>
    <s v="6"/>
    <s v="06"/>
    <s v="01"/>
    <s v="PUNTARENAS / AGUIRRE / QUEPOS"/>
    <s v="PUNTARENAS"/>
    <s v="QUEPOS"/>
    <s v="QUEPOS"/>
    <s v="COLINAS DEL ESTE. QUEPOS"/>
    <s v="EL PALI DE QUEPOS CENTRO 1 KM AL ESTE"/>
    <s v="cbrenes@elpuentecr.org"/>
    <s v="21012686"/>
    <s v="64296699"/>
    <s v="MED CATALINA BRENES PALMA"/>
    <s v="88821084"/>
    <s v="ANA ROSEMARY SALAZAR MURILLO"/>
    <s v="27740318"/>
    <m/>
    <s v="NO"/>
    <m/>
    <m/>
    <m/>
    <s v="1"/>
    <s v="04337"/>
    <s v="3"/>
    <s v="ESCUELA CRISTIANA EL PUENTE"/>
    <n v="48"/>
  </r>
  <r>
    <s v="1.00658"/>
    <s v="200445-00"/>
    <s v="00658"/>
    <x v="0"/>
    <s v="ESPIRITU SANTO"/>
    <s v="SANTA CRUZ"/>
    <s v="01"/>
    <s v="1"/>
    <s v="1_PREESCOLAR"/>
    <s v="PRIVADA"/>
    <n v="50301"/>
    <s v="5"/>
    <s v="03"/>
    <s v="01"/>
    <s v="GUANACASTE / SANTA CRUZ / SANTA CRUZ"/>
    <s v="GUANACASTE"/>
    <s v="SANTA CRUZ"/>
    <s v="SANTA CRUZ"/>
    <s v="BARRIO LIMON"/>
    <s v="600 M NORTE DEL BANCO NACIONAL"/>
    <s v="corporacionceees88@gmail.com"/>
    <s v="26801704"/>
    <s v="26801704"/>
    <s v="VILMA DEL CARMEN MENDOZA YANES"/>
    <s v="26801704"/>
    <s v="ROLANDO ANTONIO PIZARRO PIZARRO"/>
    <s v="21004099"/>
    <m/>
    <s v="NO"/>
    <m/>
    <m/>
    <m/>
    <s v="1"/>
    <s v="02016"/>
    <s v="3"/>
    <s v="ESPIRITU SANTO"/>
    <n v="38"/>
  </r>
  <r>
    <s v="1.03864"/>
    <s v="200369-00"/>
    <s v="03864"/>
    <x v="0"/>
    <s v="ESPLORATORI LEARNING CENTER"/>
    <s v="HEREDIA"/>
    <s v="07"/>
    <s v="1"/>
    <s v="2_PREESCOLAR"/>
    <s v="PRIVADA"/>
    <n v="40104"/>
    <s v="4"/>
    <s v="01"/>
    <s v="04"/>
    <s v="HEREDIA / HEREDIA / ULLOA"/>
    <s v="HEREDIA"/>
    <s v="HEREDIA"/>
    <s v="ULLOA"/>
    <s v="BARREAL"/>
    <s v="DE RITEVE 400 M NOROESTE"/>
    <s v="info@esploratoricr.com"/>
    <s v="22394319"/>
    <s v="88402509"/>
    <s v="LIDIA COTO FERNANDEZ"/>
    <s v="88402509"/>
    <s v="ALEJANDRO ROJAS SABORIO"/>
    <s v="22654304"/>
    <m/>
    <s v="NO"/>
    <m/>
    <m/>
    <m/>
    <s v="2"/>
    <s v="00000"/>
    <s v="0"/>
    <m/>
    <n v="33"/>
  </r>
  <r>
    <s v="1.03332"/>
    <s v="200464-00"/>
    <s v="03332"/>
    <x v="0"/>
    <s v="ESTRELLITA OROMONTANA"/>
    <s v="PUNTARENAS"/>
    <s v="05"/>
    <s v="1"/>
    <s v="1_PREESCOLAR"/>
    <s v="PRIVADA"/>
    <n v="60101"/>
    <s v="6"/>
    <s v="01"/>
    <s v="01"/>
    <s v="PUNTARENAS / PUNTARENAS / PUNTARENAS"/>
    <s v="PUNTARENAS"/>
    <s v="PUNTARENAS"/>
    <s v="PUNTARENAS"/>
    <s v="BARRIO EL CARMEN"/>
    <s v="100 M AL ESTE DEL HOTEL LAS BRISAS, FRENTE AL PASEO DE LOS TURISTAS"/>
    <s v="estrellitaoromontana1977@gmail.com"/>
    <s v="26613564"/>
    <m/>
    <s v="GERMAN CHAVARRIA MENDEZ"/>
    <s v="26611819"/>
    <s v="MARIA CRISTINA MARTINEZ CALERO"/>
    <s v="26611133"/>
    <m/>
    <s v="NO"/>
    <m/>
    <m/>
    <m/>
    <s v="1"/>
    <s v="04260"/>
    <s v="3"/>
    <s v="ESTRELLITA OROMONTANA"/>
    <n v="13"/>
  </r>
  <r>
    <s v="1.01229"/>
    <s v="200423-00"/>
    <s v="01229"/>
    <x v="0"/>
    <s v="EUROPEO"/>
    <s v="HEREDIA"/>
    <s v="06"/>
    <s v="1"/>
    <s v="1_PREESCOLAR"/>
    <s v="PRIVADA"/>
    <n v="40901"/>
    <s v="4"/>
    <s v="09"/>
    <s v="01"/>
    <s v="HEREDIA / SAN PABLO / SAN PABLO"/>
    <s v="HEREDIA"/>
    <s v="SAN PABLO"/>
    <s v="SAN PABLO"/>
    <s v="SAN PABLO"/>
    <s v="500 M O DE LA MUNICIPALIDAD DE SAN PABLO"/>
    <s v="info@europeanschool.com"/>
    <s v="22610717"/>
    <s v="22635793"/>
    <s v="ANNE ARONSON"/>
    <s v="22610717"/>
    <s v="MARCO ANTONIO MARCOS ARCE"/>
    <s v="22618569"/>
    <m/>
    <s v="NO"/>
    <m/>
    <m/>
    <m/>
    <s v="1"/>
    <s v="03629"/>
    <s v="3"/>
    <s v="EUROPEO"/>
    <n v="80"/>
  </r>
  <r>
    <s v="1.03943"/>
    <s v="205210-00"/>
    <s v="03943"/>
    <x v="0"/>
    <s v="EVEN START DISCOVERY"/>
    <s v="SAN JOSE NORTE"/>
    <s v="03"/>
    <s v="1"/>
    <s v="2_PREESCOLAR"/>
    <s v="PRIVADA"/>
    <n v="11502"/>
    <s v="1"/>
    <s v="15"/>
    <s v="02"/>
    <s v="SAN JOSE / MONTES DE OCA / SABANILLA"/>
    <s v="SAN JOSE"/>
    <s v="MONTES DE OCA"/>
    <s v="SABANILLA"/>
    <s v="SABANILLA"/>
    <s v="CENTRO COMERCIAL CARVA, 100 M SUR 75 OESTE"/>
    <s v="presstardiscovery@gmail.com"/>
    <s v="22536624"/>
    <m/>
    <s v="MONICA MUÑOZ MARIN"/>
    <s v="85560641"/>
    <s v="JENNIFER AYMERICH BOLAÑOS"/>
    <s v="22340456"/>
    <m/>
    <s v="NO"/>
    <m/>
    <m/>
    <m/>
    <s v="2"/>
    <s v="00000"/>
    <s v="0"/>
    <m/>
    <n v="22"/>
  </r>
  <r>
    <s v="1.03358"/>
    <s v="200493-00"/>
    <s v="03358"/>
    <x v="0"/>
    <s v="FICUS TREE SCHOOL"/>
    <s v="AGUIRRE"/>
    <s v="05"/>
    <s v="1"/>
    <s v="1_PREESCOLAR"/>
    <s v="PRIVADA"/>
    <n v="61101"/>
    <s v="6"/>
    <s v="11"/>
    <s v="01"/>
    <s v="PUNTARENAS / GARABITO / JACO"/>
    <s v="PUNTARENAS"/>
    <s v="GARABITO"/>
    <s v="JACO"/>
    <s v="PLAYA HERMOSA"/>
    <s v="BARRIO LAS BRISAS, CALLE HERMOSA"/>
    <s v="principal@ficustreecr.com"/>
    <s v="26434481"/>
    <m/>
    <s v="LUIS GUILLERMO SEGURA COTO"/>
    <s v="62128080"/>
    <s v="KATTIA VILLALOBOS VALDEZ"/>
    <s v="26377451"/>
    <m/>
    <s v="NO"/>
    <m/>
    <m/>
    <m/>
    <s v="1"/>
    <s v="04321"/>
    <s v="3"/>
    <s v="FICUS TREE SCHOOL"/>
    <n v="21"/>
  </r>
  <r>
    <s v="1.04057"/>
    <s v="205263-00"/>
    <s v="04057"/>
    <x v="0"/>
    <s v="FINLAND SCHOOL COSTA RICA"/>
    <s v="ALAJUELA"/>
    <s v="04"/>
    <s v="1"/>
    <s v="1_PREESCOLAR"/>
    <s v="PRIVADA"/>
    <n v="20105"/>
    <s v="2"/>
    <s v="01"/>
    <s v="05"/>
    <s v="ALAJUELA / ALAJUELA / GUACIMA"/>
    <s v="ALAJUELA"/>
    <s v="ALAJUELA"/>
    <s v="GUACIMA"/>
    <s v="GUACIMA"/>
    <s v="200 S DE FERRETERIA LOS PRINCIPES"/>
    <s v="info@finladschool.net-direccion@finlandschool.net"/>
    <s v="40001713"/>
    <m/>
    <s v="PAUL CHINCHILLA CARDENAS"/>
    <s v="-"/>
    <s v="LIZ KELLEM ACOSTA ARAYA"/>
    <s v="24302406"/>
    <m/>
    <s v="NO"/>
    <m/>
    <m/>
    <m/>
    <s v="1"/>
    <s v="04382"/>
    <s v="3"/>
    <s v="FINLAND SCHOOL COSTA RICA"/>
    <n v="74"/>
  </r>
  <r>
    <s v="1.00051"/>
    <s v="104022-00"/>
    <s v="00051"/>
    <x v="0"/>
    <s v="FRANCO COSTARRICENSE"/>
    <s v="SAN JOSE CENTRAL"/>
    <s v="04"/>
    <s v="1"/>
    <s v="1_PREESCOLAR"/>
    <s v="PRIVADA"/>
    <n v="11802"/>
    <s v="1"/>
    <s v="18"/>
    <s v="02"/>
    <s v="SAN JOSE / CURRIDABAT / GRANADILLA"/>
    <s v="SAN JOSE"/>
    <s v="CURRIDABAT"/>
    <s v="GRANADILLA"/>
    <s v="CALLE CABUYA"/>
    <s v="5 KM N CARRETERA A CONCEPCION DE TRES RIOS"/>
    <s v="franco@franco.ed.cr"/>
    <s v="22736373"/>
    <s v="22736380"/>
    <s v="MORGANE FATH"/>
    <s v="22736373"/>
    <s v="ELIZABETH ELIZONDO RODRIGUEZ"/>
    <s v="83097774"/>
    <m/>
    <s v="NO"/>
    <m/>
    <m/>
    <m/>
    <s v="1"/>
    <s v="00035"/>
    <s v="3"/>
    <s v="FRANCO COSTARRICENSE"/>
    <n v="267"/>
  </r>
  <r>
    <s v="1.03561"/>
    <s v="200053-00"/>
    <s v="03561"/>
    <x v="0"/>
    <s v="GARABATOS INSTITUTO PREESCOLAR"/>
    <s v="SAN JOSE OESTE"/>
    <s v="03"/>
    <s v="1"/>
    <s v="2_PREESCOLAR"/>
    <s v="PRIVADA"/>
    <n v="10201"/>
    <s v="1"/>
    <s v="02"/>
    <s v="01"/>
    <s v="SAN JOSE / ESCAZU / ESCAZU"/>
    <s v="SAN JOSE"/>
    <s v="ESCAZU"/>
    <s v="ESCAZU"/>
    <s v="SAN MIGUEL"/>
    <s v="200 ESTE Y 25 NORTE DE LA IGLESIA CATOLICA"/>
    <s v="kindergarabatos@gmail.com"/>
    <s v="22280716"/>
    <s v="88808197"/>
    <s v="ISABELLA DUARTE DORRONSORO"/>
    <s v="22280716"/>
    <s v="JENNY VALVERDE OVIEDO"/>
    <s v="22284630"/>
    <m/>
    <s v="NO"/>
    <m/>
    <m/>
    <m/>
    <s v="2"/>
    <s v="00000"/>
    <s v="0"/>
    <m/>
    <n v="54"/>
  </r>
  <r>
    <s v="1.02649"/>
    <s v="200134-00"/>
    <s v="02649"/>
    <x v="0"/>
    <s v="GENESIS CHRISTIAN SCHOOL"/>
    <s v="SAN JOSE CENTRAL"/>
    <s v="06"/>
    <s v="1"/>
    <s v="1_PREESCOLAR"/>
    <s v="PRIVADA"/>
    <n v="11001"/>
    <s v="1"/>
    <s v="10"/>
    <s v="01"/>
    <s v="SAN JOSE / ALAJUELITA / ALAJUELITA"/>
    <s v="SAN JOSE"/>
    <s v="ALAJUELITA"/>
    <s v="ALAJUELITA"/>
    <s v="CENTRAL"/>
    <s v="350 OESTE DEL SUPER ACAPULCO"/>
    <s v="genesischristianschool@gmail.com"/>
    <s v="22540924"/>
    <s v="86602234"/>
    <s v="RUTH TATIANA ARCE CASTILLO"/>
    <s v="86602234"/>
    <s v="FREDDY CALDERON CERDAS"/>
    <s v="22754085"/>
    <m/>
    <s v="NO"/>
    <m/>
    <m/>
    <m/>
    <s v="1"/>
    <s v="04033"/>
    <s v="3"/>
    <s v="GENESIS CHRISTIAN SCHOOL"/>
    <n v="86"/>
  </r>
  <r>
    <s v="1.04142"/>
    <s v="205402-00"/>
    <s v="04142"/>
    <x v="0"/>
    <s v="GHM SCHOOL LIBERIA"/>
    <s v="LIBERIA"/>
    <s v="04"/>
    <s v="1"/>
    <s v="1_PREESCOLAR"/>
    <s v="PRIVADA"/>
    <n v="50101"/>
    <s v="5"/>
    <s v="01"/>
    <s v="01"/>
    <s v="GUANACASTE / LIBERIA / LIBERIA"/>
    <s v="GUANACASTE"/>
    <s v="LIBERIA"/>
    <s v="LIBERIA"/>
    <s v="CAMBALACHE"/>
    <s v="100 N DEL HOTEL WILSON"/>
    <s v="info@ghmontessori.com"/>
    <s v="88371350"/>
    <m/>
    <s v="MARICRUZ OCHOA SEQUEIRA"/>
    <s v="88371350"/>
    <s v="ROXANA MUÑOZ RIVERA"/>
    <s v="24591100 Ext.42761"/>
    <m/>
    <s v="NO"/>
    <m/>
    <m/>
    <m/>
    <s v="1"/>
    <s v="04388"/>
    <s v="3"/>
    <s v="GHM SCHOOL LIBERIA"/>
    <n v="47"/>
  </r>
  <r>
    <s v="1.04042"/>
    <s v="205330-00"/>
    <s v="04042"/>
    <x v="0"/>
    <s v="GOLDEN VALLEY SCHOOL"/>
    <s v="ALAJUELA"/>
    <s v="02"/>
    <s v="1"/>
    <s v="1_PREESCOLAR"/>
    <s v="PRIVADA"/>
    <n v="20101"/>
    <s v="2"/>
    <s v="01"/>
    <s v="01"/>
    <s v="ALAJUELA / ALAJUELA / ALAJUELA"/>
    <s v="ALAJUELA"/>
    <s v="ALAJUELA"/>
    <s v="ALAJUELA"/>
    <s v="PORTON DE ANDALUCIA"/>
    <s v="CONTIGUO A PRICESMART, ALAJUELA"/>
    <s v="information@goldenvalley.ed.cr"/>
    <s v="21016016"/>
    <s v="40520560"/>
    <s v="KIMBERLY FONSECA ARGUELLO"/>
    <s v="83658585"/>
    <s v="_x000a_GERARDO ANTONIO ARIAS SANCHEZ"/>
    <s v="24302389"/>
    <m/>
    <s v="NO"/>
    <m/>
    <m/>
    <m/>
    <s v="1"/>
    <s v="04381"/>
    <s v="3"/>
    <s v="GOLDEN VALLEY SCHOOL"/>
    <n v="45"/>
  </r>
  <r>
    <s v="1.02428"/>
    <s v="200406-00"/>
    <s v="02428"/>
    <x v="0"/>
    <s v="GOLDEN VALLEY SCHOOL -HEREDIA-"/>
    <s v="HEREDIA"/>
    <s v="06"/>
    <s v="1"/>
    <s v="1_PREESCOLAR"/>
    <s v="PRIVADA"/>
    <n v="40604"/>
    <s v="4"/>
    <s v="06"/>
    <s v="04"/>
    <s v="HEREDIA / SAN ISIDRO / SAN FRANCISCO"/>
    <s v="HEREDIA"/>
    <s v="SAN ISIDRO"/>
    <s v="SAN FRANCISCO"/>
    <s v="CALLE LA RINCONADA"/>
    <s v="800 SURESTE DEL LUBRICENTRO SAN FRANCISCO"/>
    <s v="direcciones.gvs@goldenvalley.ed.cr"/>
    <s v="40520560"/>
    <m/>
    <s v="ALBERTO ROJAS BERNINI"/>
    <s v="40520560"/>
    <s v="MARCO ANTONIO MARCOS ARCE"/>
    <s v="22618569"/>
    <m/>
    <s v="NO"/>
    <m/>
    <m/>
    <m/>
    <s v="1"/>
    <s v="04071"/>
    <s v="3"/>
    <s v="GOLDEN VALLEY SCHOOL -HEREDIA-"/>
    <n v="21"/>
  </r>
  <r>
    <s v="1.04197"/>
    <s v="200406-00"/>
    <s v="04197"/>
    <x v="0"/>
    <s v="GOLDEN VALLEY SCHOOL-HEREDIA-(HORARIO DIFERENC.)"/>
    <s v="HEREDIA"/>
    <s v="06"/>
    <s v="1"/>
    <s v="1_PREESCOLAR"/>
    <s v="PRIVADA"/>
    <n v="40604"/>
    <s v="4"/>
    <s v="06"/>
    <s v="04"/>
    <s v="HEREDIA / SAN ISIDRO / SAN FRANCISCO"/>
    <s v="HEREDIA"/>
    <s v="SAN ISIDRO"/>
    <s v="SAN FRANCISCO"/>
    <s v="CALLE LA RINCONADA"/>
    <s v="800 SURESTE DEL LUBRICENTRO SAN FRANCISCO"/>
    <s v="direcciones.gvs@goldenvalley.ed.cr"/>
    <s v="40520560"/>
    <m/>
    <s v="ALBERTO ROJAS BERNINI"/>
    <s v="40520560"/>
    <s v="MARCO ANTONIO MARCOS ARCE"/>
    <s v="22618569"/>
    <m/>
    <s v="NO"/>
    <m/>
    <m/>
    <m/>
    <s v="1"/>
    <s v="04396"/>
    <s v="3"/>
    <s v="GOLDEN VALLEY SCHOOL-HEREDIA-(HORARIO DIFERENC.)"/>
    <n v="97"/>
  </r>
  <r>
    <s v="1.04241"/>
    <s v="205429-00"/>
    <s v="04241"/>
    <x v="0"/>
    <s v="GRACELAND SCHOOL"/>
    <s v="ALAJUELA"/>
    <s v="05"/>
    <s v="1"/>
    <s v="1_PREESCOLAR"/>
    <s v="PRIVADA"/>
    <n v="20102"/>
    <s v="2"/>
    <s v="01"/>
    <s v="02"/>
    <s v="ALAJUELA / ALAJUELA / SAN JOSE"/>
    <s v="ALAJUELA"/>
    <s v="ALAJUELA"/>
    <s v="SAN JOSE"/>
    <s v="BARRIO SAN JOSE"/>
    <s v="BARRIO SAN JOSE DE LA IGLESIA CATOLICA 500 M NORTE HASTA LA GASOLINERA Y 900 M OESTE CALLE FLORES"/>
    <s v="gracelandschoolcai@gmail.com"/>
    <s v="84253249"/>
    <s v="24338487"/>
    <s v="JULIA VANESSA SALAZAR MENA"/>
    <s v="84165774"/>
    <s v="DANIEL VARGAS RODRIGUEZ"/>
    <s v="24303446"/>
    <m/>
    <s v="NO"/>
    <m/>
    <m/>
    <m/>
    <s v="1"/>
    <s v="04402"/>
    <s v="3"/>
    <s v="GRACELAND SCHOOL"/>
    <n v="7"/>
  </r>
  <r>
    <s v="1.03554"/>
    <s v="200236-00"/>
    <s v="03554"/>
    <x v="0"/>
    <s v="GREDOS SAN DIEGO INTERNATIONAL SCHOOL"/>
    <s v="ALAJUELA"/>
    <s v="04"/>
    <s v="1"/>
    <s v="1_PREESCOLAR"/>
    <s v="PRIVADA"/>
    <n v="20105"/>
    <s v="2"/>
    <s v="01"/>
    <s v="05"/>
    <s v="ALAJUELA / ALAJUELA / GUACIMA"/>
    <s v="ALAJUELA"/>
    <s v="ALAJUELA"/>
    <s v="GUACIMA"/>
    <s v="GUACIMA ABAJO"/>
    <s v="600 M SUR AUTOMERCADO LA GUACIMA"/>
    <s v="iscr@gsdeducacion.com"/>
    <s v="22019467"/>
    <m/>
    <s v="JUAN BARRILERO CONTRERAS"/>
    <s v="22019467"/>
    <s v="LIZ KELLEM ACOSTA ARAYA"/>
    <s v="24302406"/>
    <m/>
    <s v="NO"/>
    <m/>
    <m/>
    <m/>
    <s v="1"/>
    <s v="04348"/>
    <s v="3"/>
    <s v="GREDOS SAN DIEGO INTERNATIONAL SCHOOL"/>
    <n v="137"/>
  </r>
  <r>
    <s v="1.00922"/>
    <s v="200288-00"/>
    <s v="00922"/>
    <x v="0"/>
    <s v="GREEN FOREST SCHOOL"/>
    <s v="SAN CARLOS"/>
    <s v="03"/>
    <s v="1"/>
    <s v="1_PREESCOLAR"/>
    <s v="PRIVADA"/>
    <n v="21001"/>
    <s v="2"/>
    <s v="10"/>
    <s v="01"/>
    <s v="ALAJUELA / SAN CARLOS / QUESADA"/>
    <s v="ALAJUELA"/>
    <s v="SAN CARLOS"/>
    <s v="QUESADA"/>
    <s v="BARRIO CEDRAL"/>
    <s v="1,5 KM AL NORTE DEL HOSPITAL DE SAN CARLOS"/>
    <s v="direccion@greenforestcr.com"/>
    <s v="24615656"/>
    <s v="24607355"/>
    <s v="OLMAN VARGAS ROJAS"/>
    <s v="24615656"/>
    <s v="YANIXIA MARIA CHAVES MURILLO"/>
    <s v="24601238"/>
    <m/>
    <s v="NO"/>
    <m/>
    <m/>
    <m/>
    <s v="1"/>
    <s v="03679"/>
    <s v="3"/>
    <s v="GREEN FOREST SCHOOL"/>
    <n v="44"/>
  </r>
  <r>
    <s v="1.01802"/>
    <s v="200421-00"/>
    <s v="01802"/>
    <x v="0"/>
    <s v="GREEN HOUSE"/>
    <s v="HEREDIA"/>
    <s v="07"/>
    <s v="1"/>
    <s v="2_PREESCOLAR"/>
    <s v="PRIVADA"/>
    <n v="40803"/>
    <s v="4"/>
    <s v="08"/>
    <s v="03"/>
    <s v="HEREDIA / FLORES / LLORENTE"/>
    <s v="HEREDIA"/>
    <s v="FLORES"/>
    <s v="LLORENTE"/>
    <s v="LOS ANGELES"/>
    <s v="500 M ESTE Y 200 M SUR PUENTE DE LA FIRESTONE"/>
    <s v="green.house2010@hotmail.com"/>
    <s v="22652869"/>
    <s v="22650218"/>
    <s v="HELLEN BOLAÑOS MORERA"/>
    <s v="70707029"/>
    <s v="ALEJANDRO ROJAS SABORIO"/>
    <s v="22654304"/>
    <m/>
    <s v="NO"/>
    <m/>
    <m/>
    <m/>
    <s v="2"/>
    <s v="00000"/>
    <s v="0"/>
    <m/>
    <n v="24"/>
  </r>
  <r>
    <s v="1.04240"/>
    <s v="200249-00"/>
    <s v="04240"/>
    <x v="0"/>
    <s v="GREEN HOUSE SCHOOL"/>
    <s v="ALAJUELA"/>
    <s v="02"/>
    <s v="1"/>
    <s v="1_PREESCOLAR"/>
    <s v="PRIVADA"/>
    <n v="20110"/>
    <s v="2"/>
    <s v="01"/>
    <s v="10"/>
    <s v="ALAJUELA / ALAJUELA / DESAMPARADOS"/>
    <s v="ALAJUELA"/>
    <s v="ALAJUELA"/>
    <s v="DESAMPARADOS"/>
    <s v="LA CLAUDIA"/>
    <s v="DE COLYPRO 200 OESTE Y 150 SUR"/>
    <s v="info@ghs.ed.cr"/>
    <s v="24314887"/>
    <s v="24410200"/>
    <s v="HELEN BOLAÑOS MORERA"/>
    <s v="70707029"/>
    <s v="_x000a_GERARDO ANTONIO ARIAS SANCHEZ"/>
    <s v="24302389"/>
    <m/>
    <s v="NO"/>
    <m/>
    <m/>
    <m/>
    <s v="1"/>
    <s v="03484"/>
    <s v="3"/>
    <s v="GREEN HOUSE SCHOOL"/>
    <n v="57"/>
  </r>
  <r>
    <s v="1.00268"/>
    <s v="200505-00"/>
    <s v="00268"/>
    <x v="0"/>
    <s v="GREEN VALLEY"/>
    <s v="GUAPILES"/>
    <s v="01"/>
    <s v="1"/>
    <s v="1_PREESCOLAR"/>
    <s v="PRIVADA"/>
    <n v="70201"/>
    <s v="7"/>
    <s v="02"/>
    <s v="01"/>
    <s v="LIMON / POCOCI / GUAPILES"/>
    <s v="LIMON"/>
    <s v="POCOCI"/>
    <s v="GUAPILES"/>
    <s v="NUMANCIA"/>
    <s v="800 M SUR DE TRIBUNALES DE JUSTICIA GUAPILES"/>
    <s v="centroeducativogreenvalley@gmail.com"/>
    <s v="27104827"/>
    <s v="27103043"/>
    <s v="JOSE LUIS CORRALES CORDERO"/>
    <s v="89281049"/>
    <s v="LAURA ASTORGA AGUILAR"/>
    <s v="27111497"/>
    <m/>
    <s v="NO"/>
    <m/>
    <m/>
    <m/>
    <s v="1"/>
    <s v="03269"/>
    <s v="3"/>
    <s v="GREEN VALLEY"/>
    <n v="16"/>
  </r>
  <r>
    <s v="1.03051"/>
    <s v="200424-00"/>
    <s v="03051"/>
    <x v="0"/>
    <s v="GREENFIELD SCHOOL"/>
    <s v="HEREDIA"/>
    <s v="06"/>
    <s v="1"/>
    <s v="1_PREESCOLAR"/>
    <s v="PRIVADA"/>
    <n v="40901"/>
    <s v="4"/>
    <s v="09"/>
    <s v="01"/>
    <s v="HEREDIA / SAN PABLO / SAN PABLO"/>
    <s v="HEREDIA"/>
    <s v="SAN PABLO"/>
    <s v="SAN PABLO"/>
    <s v="SAN PABLO"/>
    <s v="100 N 100 E Y 25 S DE LOS SEMAFOROS DEL MXM"/>
    <s v="greenfieldcr@gmail.com"/>
    <s v="22635012"/>
    <s v="22634971"/>
    <s v="SARA SILVIA JIMENEZ VIQUEZ"/>
    <s v="83614705"/>
    <s v="MARCO ANTONIO MARCOS ARCE"/>
    <s v="22618569"/>
    <m/>
    <s v="NO"/>
    <m/>
    <m/>
    <m/>
    <s v="1"/>
    <s v="04180"/>
    <s v="3"/>
    <s v="GREENFIELD SCHOOL"/>
    <n v="16"/>
  </r>
  <r>
    <s v="1.03516"/>
    <s v="200056-00"/>
    <s v="03516"/>
    <x v="0"/>
    <s v="GREENLAND MONTESSORI"/>
    <s v="SAN JOSE OESTE"/>
    <s v="03"/>
    <s v="1"/>
    <s v="1_PREESCOLAR"/>
    <s v="PRIVADA"/>
    <n v="10202"/>
    <s v="1"/>
    <s v="02"/>
    <s v="02"/>
    <s v="SAN JOSE / ESCAZU / SAN ANTONIO"/>
    <s v="SAN JOSE"/>
    <s v="ESCAZU"/>
    <s v="SAN ANTONIO"/>
    <s v="SAN ANTONIO"/>
    <s v="DE LA IGLESIA SAN MIGUEL 600 SUR, 100 OESTE"/>
    <s v="infogreenlandschoolcr@gmail.com"/>
    <s v="22882526"/>
    <m/>
    <s v="KARLA RODRIGUEZ LEITON"/>
    <s v="22882526"/>
    <s v="JENNY VALVERDE OVIEDO"/>
    <s v="22284630"/>
    <m/>
    <s v="NO"/>
    <m/>
    <m/>
    <m/>
    <s v="1"/>
    <s v="04375"/>
    <s v="3"/>
    <s v="GREENLAND SCHOOL"/>
    <n v="50"/>
  </r>
  <r>
    <s v="1.04337"/>
    <s v="205520-00"/>
    <s v="04337"/>
    <x v="0"/>
    <s v="GRUPO EDUCATIVO CRECIENDO JUNTOS DAYCARE Y SANTO TOMAS SCHOOL"/>
    <s v="DESAMPARADOS"/>
    <s v="01"/>
    <s v="1"/>
    <s v="2_PREESCOLAR"/>
    <s v="PRIVADA"/>
    <n v="10305"/>
    <s v="1"/>
    <s v="03"/>
    <s v="05"/>
    <s v="SAN JOSE / DESAMPARADOS / SAN ANTONIO"/>
    <s v="SAN JOSE"/>
    <s v="DESAMPARADOS"/>
    <s v="SAN ANTONIO"/>
    <s v="CALLE BATALLA"/>
    <s v="SAN ANTONIO, CALLE BATALLA"/>
    <s v="creciendojuntos@outlook.com.ar"/>
    <s v="22742323"/>
    <s v="72990064"/>
    <s v="DANIELA CAMACHO RAMIREZ"/>
    <s v="72990064"/>
    <s v="MANUEL CALDERON ESQUIVEL"/>
    <s v="21010915"/>
    <m/>
    <s v="NO"/>
    <m/>
    <m/>
    <m/>
    <s v="2"/>
    <s v="00000"/>
    <s v="0"/>
    <m/>
    <n v="16"/>
  </r>
  <r>
    <s v="1.00026"/>
    <s v="200207-00"/>
    <s v="00026"/>
    <x v="0"/>
    <s v="GUISELLE GONZALEZ"/>
    <s v="SAN JOSE CENTRAL"/>
    <s v="03"/>
    <s v="1"/>
    <s v="2_PREESCOLAR"/>
    <s v="PRIVADA"/>
    <n v="11804"/>
    <s v="1"/>
    <s v="18"/>
    <s v="04"/>
    <s v="SAN JOSE / CURRIDABAT / TIRRASES"/>
    <s v="SAN JOSE"/>
    <s v="CURRIDABAT"/>
    <s v="TIRRASES"/>
    <s v="LA COLINA"/>
    <s v="100 SUR 300 ESTE DE MUSI"/>
    <s v="guiselle.gonzalez@hotmail.com"/>
    <s v="22768342"/>
    <s v="84518240"/>
    <s v="GUISELLE GONZALEZ MENESES"/>
    <s v="88662060"/>
    <s v="MARIBEL CAMBRONERO AGUILAR"/>
    <s v="22271729"/>
    <m/>
    <s v="NO"/>
    <m/>
    <m/>
    <m/>
    <s v="2"/>
    <s v="00000"/>
    <s v="0"/>
    <m/>
    <n v="35"/>
  </r>
  <r>
    <s v="1.03865"/>
    <s v="200475-00"/>
    <s v="03865"/>
    <x v="0"/>
    <s v="HERMOSA VALLEY SCHOOL"/>
    <s v="PENINSULAR"/>
    <s v="02"/>
    <s v="1"/>
    <s v="1_PREESCOLAR"/>
    <s v="PRIVADA"/>
    <n v="60111"/>
    <s v="6"/>
    <s v="01"/>
    <s v="11"/>
    <s v="PUNTARENAS / PUNTARENAS / COBANO"/>
    <s v="PUNTARENAS"/>
    <s v="PUNTARENAS"/>
    <s v="COBANO"/>
    <s v="SAN MARTIN"/>
    <s v="400 SURESTE SUPER HERMOSA"/>
    <s v="direccion@hermosavalleyschool.org"/>
    <s v="26400249"/>
    <m/>
    <s v="WILLIAM ZUÑIGA JIMENEZ"/>
    <s v="-"/>
    <s v="IVETH ALVAREZ VILLALOBOS"/>
    <s v="26420211"/>
    <m/>
    <s v="NO"/>
    <m/>
    <m/>
    <m/>
    <s v="1"/>
    <s v="04352"/>
    <s v="3"/>
    <s v="HERMOSA VALLEY SCHOOL"/>
    <n v="37"/>
  </r>
  <r>
    <s v="1.03744"/>
    <s v="200060-00"/>
    <s v="03744"/>
    <x v="0"/>
    <s v="HOMETWO MONTESSORI"/>
    <s v="SAN JOSE OESTE"/>
    <s v="03"/>
    <s v="1"/>
    <s v="2_PREESCOLAR"/>
    <s v="PRIVADA"/>
    <n v="10203"/>
    <s v="1"/>
    <s v="02"/>
    <s v="03"/>
    <s v="SAN JOSE / ESCAZU / SAN RAFAEL"/>
    <s v="SAN JOSE"/>
    <s v="ESCAZU"/>
    <s v="SAN RAFAEL"/>
    <s v="SAN RAFAEL"/>
    <s v="COSTADO OESTE DE LA IGLESIA DE SAN RAFAEL"/>
    <s v="info@hometwo.com"/>
    <s v="22288674"/>
    <m/>
    <s v="DIANA RUBISTEIN VARGAS"/>
    <s v="22288674"/>
    <s v="JENNY VALVERDE OVIEDO"/>
    <s v="22284630"/>
    <m/>
    <s v="NO"/>
    <m/>
    <m/>
    <m/>
    <s v="2"/>
    <s v="00000"/>
    <s v="0"/>
    <m/>
    <n v="53"/>
  </r>
  <r>
    <s v="1.04071"/>
    <s v="205318-00"/>
    <s v="04071"/>
    <x v="0"/>
    <s v="HOPE HOME"/>
    <s v="SAN JOSE CENTRAL"/>
    <s v="03"/>
    <s v="1"/>
    <s v="2_PREESCOLAR"/>
    <s v="PRIVADA"/>
    <n v="10106"/>
    <s v="1"/>
    <s v="01"/>
    <s v="06"/>
    <s v="SAN JOSE / SAN JOSE / SAN FRANCISCO DE DOS RIOS"/>
    <s v="SAN JOSE"/>
    <s v="SAN JOSE"/>
    <s v="SAN FRANCISCO DE DOS RIOS"/>
    <s v="SAN FRANCISCO"/>
    <s v="200 NORTE Y 25 OESTE BANCO DE COSTA RICA"/>
    <s v="hopehome2014@gmail.com"/>
    <s v="87302020"/>
    <s v="22261862"/>
    <s v="EVELYN MEOÑO MARIN"/>
    <s v="70075105"/>
    <s v="MARIBEL CAMBRONERO AGUILAR"/>
    <s v="22271729"/>
    <m/>
    <s v="NO"/>
    <m/>
    <m/>
    <m/>
    <s v="2"/>
    <s v="00000"/>
    <s v="0"/>
    <m/>
    <n v="25"/>
  </r>
  <r>
    <s v="1.01921"/>
    <s v="200233-00"/>
    <s v="01921"/>
    <x v="0"/>
    <s v="HORIZONTES (CEDHORI)"/>
    <s v="ALAJUELA"/>
    <s v="04"/>
    <s v="1"/>
    <s v="1_PREESCOLAR"/>
    <s v="PRIVADA"/>
    <n v="20104"/>
    <s v="2"/>
    <s v="01"/>
    <s v="04"/>
    <s v="ALAJUELA / ALAJUELA / SAN ANTONIO"/>
    <s v="ALAJUELA"/>
    <s v="ALAJUELA"/>
    <s v="SAN ANTONIO"/>
    <s v="EL ROBLE"/>
    <s v="250 M NORTE DE SUPER EL NARANJO"/>
    <s v="cedhori@horizontes.cr"/>
    <s v="24381611"/>
    <s v="24382450"/>
    <s v="VILMA SOLIS JIMENEZ"/>
    <s v="24381611"/>
    <s v="LIZ KELLEM ACOSTA ARAYA"/>
    <s v="24302406"/>
    <m/>
    <s v="NO"/>
    <m/>
    <m/>
    <m/>
    <s v="1"/>
    <s v="03794"/>
    <s v="3"/>
    <s v="HORIZONTES (CEDHORI)"/>
    <n v="59"/>
  </r>
  <r>
    <s v="1.02584"/>
    <s v="200096-00"/>
    <s v="02584"/>
    <x v="0"/>
    <s v="HOSANNA"/>
    <s v="DESAMPARADOS"/>
    <s v="03"/>
    <s v="1"/>
    <s v="1_PREESCOLAR"/>
    <s v="PRIVADA"/>
    <n v="10601"/>
    <s v="1"/>
    <s v="06"/>
    <s v="01"/>
    <s v="SAN JOSE / ASERRI / ASERRI"/>
    <s v="SAN JOSE"/>
    <s v="ASERRI"/>
    <s v="ASERRI"/>
    <s v="ASERRI"/>
    <s v="200 M SUR DE SUPERMERCADOS M, FRENTE AL CEMENTERIO MUNICIPAL DE ASERRI"/>
    <s v="centroeducativo@hosannacr.net"/>
    <s v="22307417"/>
    <s v="22303147"/>
    <s v="KARLA SANDI MIRANDA"/>
    <s v="22307417"/>
    <s v="WILFREDO CALDERON VARGAS"/>
    <s v="22301358"/>
    <m/>
    <s v="NO"/>
    <m/>
    <m/>
    <m/>
    <s v="1"/>
    <s v="04017"/>
    <s v="3"/>
    <s v="HOSANNA"/>
    <n v="11"/>
  </r>
  <r>
    <s v="1.04153"/>
    <s v="205399-00"/>
    <s v="04153"/>
    <x v="0"/>
    <s v="HUELLAS EDUCATIVAS"/>
    <s v="SAN JOSE CENTRAL"/>
    <s v="03"/>
    <s v="1"/>
    <s v="2_PREESCOLAR"/>
    <s v="PRIVADA"/>
    <n v="10105"/>
    <s v="1"/>
    <s v="01"/>
    <s v="05"/>
    <s v="SAN JOSE / SAN JOSE / ZAPOTE"/>
    <s v="SAN JOSE"/>
    <s v="SAN JOSE"/>
    <s v="ZAPOTE"/>
    <s v="ZAPOTE"/>
    <s v="300 OESTE Y 25 SUR DE LA CASA PRESIDENCIAL"/>
    <s v="info@huellaseducativas.net"/>
    <s v="22348587"/>
    <s v="60121511"/>
    <s v="JESSICA GONZALEZ FONSECA"/>
    <s v="60121511"/>
    <s v="MARIBEL CAMBRONERO AGUILAR"/>
    <s v="22271729"/>
    <m/>
    <s v="NO"/>
    <m/>
    <m/>
    <m/>
    <s v="2"/>
    <s v="00000"/>
    <s v="0"/>
    <m/>
    <n v="14"/>
  </r>
  <r>
    <s v="1.03759"/>
    <s v="200228-00"/>
    <s v="03759"/>
    <x v="0"/>
    <s v="HUMMINGBIRD LEARNING CENTER"/>
    <s v="ALAJUELA"/>
    <s v="05"/>
    <s v="1"/>
    <s v="1_PREESCOLAR"/>
    <s v="PRIVADA"/>
    <n v="20102"/>
    <s v="2"/>
    <s v="01"/>
    <s v="02"/>
    <s v="ALAJUELA / ALAJUELA / SAN JOSE"/>
    <s v="ALAJUELA"/>
    <s v="ALAJUELA"/>
    <s v="SAN JOSE"/>
    <s v="BARRIO SAN JOSE"/>
    <s v="125 M ESTE DE MEGASUPER"/>
    <s v="lgonzalez@hummingbirdcr.com"/>
    <s v="24407193"/>
    <m/>
    <s v="LIGIA CECILIA GONZALEZ ARIAS"/>
    <s v="24407193"/>
    <s v="DANIEL VARGAS RODRIGUEZ"/>
    <s v="24433095"/>
    <m/>
    <s v="NO"/>
    <m/>
    <m/>
    <m/>
    <s v="1"/>
    <s v="04403"/>
    <s v="3"/>
    <s v="HUMMINGBIRD LEARNING CENTER"/>
    <n v="40"/>
  </r>
  <r>
    <s v="1.00251"/>
    <s v="200384-00"/>
    <s v="00251"/>
    <x v="0"/>
    <s v="ICS INTERNATIONAL CHRISTIAN SCHOOL"/>
    <s v="HEREDIA"/>
    <s v="05"/>
    <s v="1"/>
    <s v="1_PREESCOLAR"/>
    <s v="PRIVADA"/>
    <n v="40303"/>
    <s v="4"/>
    <s v="03"/>
    <s v="03"/>
    <s v="HEREDIA / SANTO DOMINGO / SAN MIGUEL"/>
    <s v="HEREDIA"/>
    <s v="SANTO DOMINGO"/>
    <s v="SAN MIGUEL"/>
    <s v="SAN MIGUEL"/>
    <s v="2 KM NE DEL PUENTE SAPRISSA"/>
    <s v="academico@ics.ed.cr"/>
    <s v="22411445"/>
    <s v="22411445"/>
    <s v="GUADALUPE AVILA ARGUETA"/>
    <s v="22411445"/>
    <s v="JOHEL QUESADA CAMACHO"/>
    <s v="25660341"/>
    <m/>
    <s v="NO"/>
    <m/>
    <m/>
    <m/>
    <s v="1"/>
    <s v="00278"/>
    <s v="3"/>
    <s v="ICS INTERNATIONAL CHRISTIAN SCHOOL"/>
    <n v="74"/>
  </r>
  <r>
    <s v="1.03961"/>
    <s v="200130-00"/>
    <s v="03961"/>
    <x v="0"/>
    <s v="ILPPAL"/>
    <s v="SAN JOSE OESTE"/>
    <s v="04"/>
    <s v="1"/>
    <s v="1_PREESCOLAR"/>
    <s v="PRIVADA"/>
    <n v="10904"/>
    <s v="1"/>
    <s v="09"/>
    <s v="04"/>
    <s v="SAN JOSE / SANTA ANA / URUCA"/>
    <s v="SAN JOSE"/>
    <s v="SANTA ANA"/>
    <s v="URUCA"/>
    <s v="RIO ORO"/>
    <s v="75 OESTE DE PLAZA OBELIZCO"/>
    <s v="ilppalcolegio@gmail.com"/>
    <s v="21011833"/>
    <s v="22826683"/>
    <s v="JUAN BAUTISTA CASTRO ELIZONDO"/>
    <s v="21011833"/>
    <s v="JESUS ALONSO JIMENEZ DIAZ"/>
    <s v="22822636"/>
    <m/>
    <s v="NO"/>
    <m/>
    <m/>
    <m/>
    <s v="1"/>
    <s v="04367"/>
    <s v="3"/>
    <s v="ILPPAL"/>
    <n v="18"/>
  </r>
  <r>
    <s v="1.04040"/>
    <s v="205342-00"/>
    <s v="04040"/>
    <x v="0"/>
    <s v="IMANI SG LOVE LEARM FAMILY"/>
    <s v="CARTAGO"/>
    <s v="07"/>
    <s v="1"/>
    <s v="2_PREESCOLAR"/>
    <s v="PRIVADA"/>
    <n v="30105"/>
    <s v="3"/>
    <s v="01"/>
    <s v="05"/>
    <s v="CARTAGO / CARTAGO / AGUACALIENTE (SAN FRANCISCO)"/>
    <s v="CARTAGO"/>
    <s v="CARTAGO"/>
    <s v="AGUACALIENTE (SAN FRANCISCO)"/>
    <s v="SAN FRANCISCO"/>
    <s v="URBANIZACION MARIA ISABEL"/>
    <s v="kinderimani@hotmail.com"/>
    <s v="25531961"/>
    <m/>
    <s v="ANA CAROLINA TORRES SANCHEZ"/>
    <s v="89214279"/>
    <s v="XIOMARA TORRES JIMENEZ"/>
    <s v="25519478"/>
    <m/>
    <s v="NO"/>
    <m/>
    <m/>
    <m/>
    <s v="2"/>
    <s v="00000"/>
    <s v="0"/>
    <m/>
    <n v="22"/>
  </r>
  <r>
    <s v="1.03200"/>
    <s v="200336-00"/>
    <s v="03200"/>
    <x v="0"/>
    <s v="INFANTIL SAN JOSE"/>
    <s v="CARTAGO"/>
    <s v="06"/>
    <s v="1"/>
    <s v="2_PREESCOLAR"/>
    <s v="PRIVADA"/>
    <n v="30306"/>
    <s v="3"/>
    <s v="03"/>
    <s v="06"/>
    <s v="CARTAGO / LA UNION / DULCE NOMBRE"/>
    <s v="CARTAGO"/>
    <s v="LA UNION"/>
    <s v="DULCE NOMBRE"/>
    <s v="ALTO EL CARMEN"/>
    <s v="150 AL NORTE DE LA ENTRADA AL HOGAR LUZ"/>
    <s v="ileasbe@yahoo.es / mastuab@gmail.com"/>
    <s v="85180789"/>
    <s v="85528558"/>
    <s v="ILEANA MARIA ASTUA BEJARANO"/>
    <s v="85180789"/>
    <s v="JUAN MARTIN ROJAS GOMEZ"/>
    <s v="22792767"/>
    <m/>
    <s v="NO"/>
    <m/>
    <m/>
    <m/>
    <s v="2"/>
    <s v="00000"/>
    <s v="0"/>
    <m/>
    <n v="26"/>
  </r>
  <r>
    <s v="1.04037"/>
    <s v="205308-00"/>
    <s v="04037"/>
    <x v="0"/>
    <s v="INSTITUTO CREATIVO DE EDUCACION INTEGRAL"/>
    <s v="SAN JOSE OESTE"/>
    <s v="04"/>
    <s v="1"/>
    <s v="2_PREESCOLAR"/>
    <s v="PRIVADA"/>
    <n v="10903"/>
    <s v="1"/>
    <s v="09"/>
    <s v="03"/>
    <s v="SAN JOSE / SANTA ANA / POZOS"/>
    <s v="SAN JOSE"/>
    <s v="SANTA ANA"/>
    <s v="POZOS"/>
    <s v="POZOS"/>
    <s v="DE LA IGLESIA CATOLICA 50 NORTE"/>
    <s v="kinderice@gmail.com"/>
    <s v="22033405"/>
    <s v="89982163"/>
    <s v="GENESIS ARAYA CASTRO"/>
    <s v="22033405"/>
    <s v="JESUS ALONSO JIMENEZ DIAZ"/>
    <s v="25821525"/>
    <m/>
    <s v="NO"/>
    <m/>
    <m/>
    <m/>
    <s v="2"/>
    <s v="00000"/>
    <s v="0"/>
    <m/>
    <n v="29"/>
  </r>
  <r>
    <s v="1.00097"/>
    <s v="200043-00"/>
    <s v="00097"/>
    <x v="0"/>
    <s v="INSTITUTO DE DESARROLLO DE INTELIGENCIA"/>
    <s v="SAN JOSE CENTRAL"/>
    <s v="05"/>
    <s v="1"/>
    <s v="1_PREESCOLAR"/>
    <s v="PRIVADA"/>
    <n v="10110"/>
    <s v="1"/>
    <s v="01"/>
    <s v="10"/>
    <s v="SAN JOSE / SAN JOSE / HATILLO"/>
    <s v="SAN JOSE"/>
    <s v="SAN JOSE"/>
    <s v="HATILLO"/>
    <s v="HATILLO 1"/>
    <s v="350 E DEL LICEO ROBERTO BRENES MESEN"/>
    <s v="idirljo@gmail.com"/>
    <s v="22543651"/>
    <m/>
    <s v="JUSTO OROZCO ALVAREZ"/>
    <s v="22543651"/>
    <s v="LAYMAN RODRIGUEZ UMAÑA"/>
    <s v="22544090"/>
    <m/>
    <s v="NO"/>
    <m/>
    <m/>
    <m/>
    <s v="1"/>
    <s v="03236"/>
    <s v="3"/>
    <s v="INSTITUTO DE DESARROLLO DE INTELIGENCIA"/>
    <n v="20"/>
  </r>
  <r>
    <s v="1.00228"/>
    <s v="200168-00"/>
    <s v="00228"/>
    <x v="0"/>
    <s v="INSTITUTO DE PSICOPEDAGOGIA INTEGRAL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CORAZON DE JESUS"/>
    <s v="DE PLAZA LINCOLN 100 ESTE, 500 NORTE Y 125 O"/>
    <s v="info@ipicim.ed.cr / jfallas@ipicim.ed.cr"/>
    <s v="22406034"/>
    <s v="22367022"/>
    <s v="JEHANINA FALLAS GONZALEZ"/>
    <s v="63113333"/>
    <s v="WILFREDO CASTRO CAMPOS"/>
    <s v="22353333"/>
    <m/>
    <s v="NO"/>
    <m/>
    <m/>
    <m/>
    <s v="1"/>
    <s v="03246"/>
    <s v="3"/>
    <s v="INSTITUTO DE PSICOPEDAGOGIA INTEGRAL"/>
    <n v="17"/>
  </r>
  <r>
    <s v="1.00088"/>
    <s v="200028-00"/>
    <s v="00088"/>
    <x v="0"/>
    <s v="INSTITUTO DR. JAIM WEIZMAN"/>
    <s v="SAN JOSE OESTE"/>
    <s v="01"/>
    <s v="1"/>
    <s v="1_PREESCOLAR"/>
    <s v="PRIVADA"/>
    <n v="10108"/>
    <s v="1"/>
    <s v="01"/>
    <s v="08"/>
    <s v="SAN JOSE / SAN JOSE / MATA REDONDA"/>
    <s v="SAN JOSE"/>
    <s v="SAN JOSE"/>
    <s v="MATA REDONDA"/>
    <s v="HOLANDA"/>
    <s v="100 NORTE 100 OESTE PLANTEL DE FUERZA Y LUZ"/>
    <s v="justifica@weizmancr.net"/>
    <s v="22201050"/>
    <s v="22917871"/>
    <s v="KATIA GABRIELA ALFARO ZUÑIGA"/>
    <s v="22201050"/>
    <s v="ERICK VILLALOBOS SALAZAR"/>
    <s v="22901136"/>
    <m/>
    <s v="NO"/>
    <m/>
    <m/>
    <m/>
    <s v="1"/>
    <s v="03228"/>
    <s v="3"/>
    <s v="INSTITUTO DR. JAIM WEIZMAN"/>
    <n v="62"/>
  </r>
  <r>
    <s v="1.03033"/>
    <s v="200365-00"/>
    <s v="03033"/>
    <x v="0"/>
    <s v="INSTITUTO EDUCATIVO ABC"/>
    <s v="HEREDIA"/>
    <s v="02"/>
    <s v="1"/>
    <s v="2_PREESCOLAR"/>
    <s v="PRIVADA"/>
    <n v="40103"/>
    <s v="4"/>
    <s v="01"/>
    <s v="03"/>
    <s v="HEREDIA / HEREDIA / SAN FRANCISCO"/>
    <s v="HEREDIA"/>
    <s v="HEREDIA"/>
    <s v="SAN FRANCISCO"/>
    <s v="LA LILLIANA"/>
    <s v="800 M AL OESTE DEL LICEO MANUEL BENAVIDES"/>
    <s v="direccion@abcpreescolar.com"/>
    <s v="22611482"/>
    <m/>
    <s v="FANNYA BARRANTES PORRAS"/>
    <s v="86720660"/>
    <s v="GRETTEL MARIA MORALES ROJAS"/>
    <s v="22375389"/>
    <m/>
    <s v="NO"/>
    <m/>
    <m/>
    <m/>
    <s v="2"/>
    <s v="00000"/>
    <s v="0"/>
    <m/>
    <n v="30"/>
  </r>
  <r>
    <s v="1.00025"/>
    <s v="200197-00"/>
    <s v="00025"/>
    <x v="0"/>
    <s v="INSTITUTO EDUCATIVO MODERNO"/>
    <s v="SAN JOSE CENTRAL"/>
    <s v="03"/>
    <s v="1"/>
    <s v="1_PREESCOLAR"/>
    <s v="PRIVADA"/>
    <n v="11802"/>
    <s v="1"/>
    <s v="18"/>
    <s v="02"/>
    <s v="SAN JOSE / CURRIDABAT / GRANADILLA"/>
    <s v="SAN JOSE"/>
    <s v="CURRIDABAT"/>
    <s v="GRANADILLA"/>
    <s v="GRANADILLA SUR"/>
    <s v="600 O Y 25 S DE LA IGLESIA CATOLICA"/>
    <s v="info@iem.ed.cr"/>
    <s v="22734271"/>
    <s v="22733414"/>
    <s v="MILENA BRENES MONTERO"/>
    <s v="22734271"/>
    <s v="MARIBEL CAMBRONERO AGUILAR"/>
    <s v="22271729"/>
    <m/>
    <s v="NO"/>
    <m/>
    <m/>
    <m/>
    <s v="1"/>
    <s v="03220"/>
    <s v="3"/>
    <s v="INSTITUTO EDUCATIVO MODERNO"/>
    <n v="34"/>
  </r>
  <r>
    <s v="1.02049"/>
    <s v="205313-00"/>
    <s v="02049"/>
    <x v="0"/>
    <s v="INSTITUTO PSICOPEDAGOGICO PEQUEÑINES"/>
    <s v="SAN JOSE NORTE"/>
    <s v="06"/>
    <s v="1"/>
    <s v="1_PREESCOLAR"/>
    <s v="PRIVADA"/>
    <n v="11102"/>
    <s v="1"/>
    <s v="11"/>
    <s v="02"/>
    <s v="SAN JOSE / VASQUEZ DE CORONADO / SAN RAFAEL"/>
    <s v="SAN JOSE"/>
    <s v="VASQUEZ DE CORONADO"/>
    <s v="SAN RAFAEL"/>
    <s v="SAN RAFAEL"/>
    <s v="100 OESTE DE LA IGLESIA SAN RAFAEL"/>
    <s v="institutopsicopedagogico@hotmail.com"/>
    <s v="22924451"/>
    <s v="22946217"/>
    <s v="YAMILETH VARGAS VARGAS"/>
    <s v="89821727"/>
    <s v="ILEANA ARCE CAMPOS"/>
    <s v="22942049"/>
    <m/>
    <s v="NO"/>
    <m/>
    <m/>
    <m/>
    <s v="1"/>
    <s v="03859"/>
    <s v="3"/>
    <s v="INSTITUTO PSICOPEDAGOGICO CORONADO"/>
    <n v="18"/>
  </r>
  <r>
    <s v="1.00528"/>
    <s v="200344-00"/>
    <s v="00528"/>
    <x v="0"/>
    <s v="INTERAMERICANA C.A.T.I.E."/>
    <s v="TURRIALBA"/>
    <s v="02"/>
    <s v="1"/>
    <s v="1_PREESCOLAR"/>
    <s v="PRIVADA"/>
    <n v="30501"/>
    <s v="3"/>
    <s v="05"/>
    <s v="01"/>
    <s v="CARTAGO / TURRIALBA / TURRIALBA"/>
    <s v="CARTAGO"/>
    <s v="TURRIALBA"/>
    <s v="TURRIALBA"/>
    <s v="CAMPUS CATIE"/>
    <s v="3 KM SE CENTRO TURRIALBA, CARRETERA, SIQUIRRES"/>
    <s v="escuela@catie.ed.cr"/>
    <s v="25567942"/>
    <m/>
    <s v="ESTEBAN CAMACHO HIDALGO"/>
    <s v="25567942"/>
    <s v="JORLENY SANCHEZ VEGA"/>
    <s v="25567876 Ext.2"/>
    <m/>
    <s v="NO"/>
    <m/>
    <m/>
    <m/>
    <s v="1"/>
    <s v="01513"/>
    <s v="3"/>
    <s v="INTERAMERICANA C.A.T.I.E."/>
    <n v="43"/>
  </r>
  <r>
    <s v="1.03312"/>
    <s v="200513-00"/>
    <s v="03312"/>
    <x v="0"/>
    <s v="INTERAMERICANA SEDE EARTH"/>
    <s v="GUAPILES"/>
    <s v="04"/>
    <s v="1"/>
    <s v="1_PREESCOLAR"/>
    <s v="PRIVADA"/>
    <n v="70602"/>
    <s v="7"/>
    <s v="06"/>
    <s v="02"/>
    <s v="LIMON / GUACIMO / MERCEDES"/>
    <s v="LIMON"/>
    <s v="GUACIMO"/>
    <s v="MERCEDES"/>
    <s v="LAS MERCEDES"/>
    <s v="CAMPUS DE LA UNIVERSIDAD EARTH"/>
    <s v="escuelaearth@catie.ed.cr"/>
    <s v="40003554"/>
    <m/>
    <s v="ANGIE MATA TENCIO"/>
    <s v="40003554"/>
    <s v="RIGOBERTO ROMAN GONZALEZ"/>
    <s v="27165048"/>
    <m/>
    <s v="NO"/>
    <m/>
    <m/>
    <m/>
    <s v="1"/>
    <s v="04302"/>
    <s v="3"/>
    <s v="ESCUELA INTERAMERICANA SEDE EARTH"/>
    <n v="28"/>
  </r>
  <r>
    <s v="1.00900"/>
    <s v="200200-00"/>
    <s v="00900"/>
    <x v="0"/>
    <s v="INTERNACIONAL CANADIENSE"/>
    <s v="SAN JOSE CENTRAL"/>
    <s v="03"/>
    <s v="1"/>
    <s v="1_PREESCOLAR"/>
    <s v="PRIVADA"/>
    <n v="11803"/>
    <s v="1"/>
    <s v="18"/>
    <s v="03"/>
    <s v="SAN JOSE / CURRIDABAT / SANCHEZ"/>
    <s v="SAN JOSE"/>
    <s v="CURRIDABAT"/>
    <s v="SANCHEZ"/>
    <s v="LOMAS AYARCO"/>
    <s v="1,2 KM SUR DEL RESTAURANTE DOÑA LELA"/>
    <s v="cicvirtual@gmail.com"/>
    <s v="22727097"/>
    <s v="22726634"/>
    <s v="EMILIA MENDEZ CALVO"/>
    <s v="22727097"/>
    <s v="MARIBEL CAMBRONERO AGUILAR"/>
    <s v="22271729"/>
    <m/>
    <s v="NO"/>
    <m/>
    <m/>
    <m/>
    <s v="1"/>
    <s v="03544"/>
    <s v="3"/>
    <s v="INTERNACIONAL CANADIENSE"/>
    <n v="9"/>
  </r>
  <r>
    <s v="1.01413"/>
    <s v="205510-00"/>
    <s v="01413"/>
    <x v="0"/>
    <s v="INTERNATIONAL ROYAL SCHOOL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GUACHIPELIN"/>
    <s v="400 NORTE DE CONSTRUPLAZA"/>
    <s v="info@royal.ed.cr"/>
    <s v="22151742"/>
    <s v="22151126"/>
    <s v="MIRTA BRITO DE LA CUESTA"/>
    <s v="88215872"/>
    <s v="JENNY VALVERDE OVIEDO"/>
    <s v="22284630"/>
    <m/>
    <s v="NO"/>
    <m/>
    <m/>
    <m/>
    <s v="1"/>
    <s v="03707"/>
    <s v="3"/>
    <s v="INTERNATIONAL ROYAL SCHOOL"/>
    <n v="6"/>
  </r>
  <r>
    <s v="1.01869"/>
    <s v="200347-00"/>
    <s v="01869"/>
    <x v="0"/>
    <s v="JARDIN DE NIÑOS ANTONIANO"/>
    <s v="CARTAGO"/>
    <s v="03"/>
    <s v="1"/>
    <s v="1_PREESCOLAR"/>
    <s v="PRIVADA"/>
    <n v="30801"/>
    <s v="3"/>
    <s v="08"/>
    <s v="01"/>
    <s v="CARTAGO / EL GUARCO / TEJAR"/>
    <s v="CARTAGO"/>
    <s v="EL GUARCO"/>
    <s v="TEJAR"/>
    <s v="EL TEJAR"/>
    <s v="FRENTE AL GIMNASIO ELIAS LEIVA QUIROS"/>
    <s v="info@escuelaantoniana.ed.cr"/>
    <s v="25520156"/>
    <s v="25510156"/>
    <s v="ERICKA SALAS HIDALGO"/>
    <s v="87876010"/>
    <s v="PRISCILLA BOGARIN VILLALOBOS"/>
    <s v="25521557"/>
    <m/>
    <s v="NO"/>
    <m/>
    <m/>
    <m/>
    <s v="1"/>
    <s v="03839"/>
    <s v="3"/>
    <s v="ANTONIANO"/>
    <n v="28"/>
  </r>
  <r>
    <s v="1.04038"/>
    <s v="205268-00"/>
    <s v="04038"/>
    <x v="0"/>
    <s v="JARDIN DE NIÑOS DE COLORES"/>
    <s v="SAN JOSE OESTE"/>
    <s v="02"/>
    <s v="1"/>
    <s v="2_PREESCOLAR"/>
    <s v="PRIVADA"/>
    <n v="10109"/>
    <s v="1"/>
    <s v="01"/>
    <s v="09"/>
    <s v="SAN JOSE / SAN JOSE / PAVAS"/>
    <s v="SAN JOSE"/>
    <s v="SAN JOSE"/>
    <s v="PAVAS"/>
    <s v="PAVAS"/>
    <s v="DEL PARQUE LA AMISTAD 100 O, 100 S Y 50 O"/>
    <s v="karlarecio.jnc@gmail.com"/>
    <s v="22322704"/>
    <s v="89150865"/>
    <s v="CARLA RECIO CASTRO"/>
    <s v="89150865"/>
    <s v="SUSAN RAQUEL VINDAS MADRIGAL"/>
    <s v="22914901"/>
    <m/>
    <s v="NO"/>
    <m/>
    <m/>
    <m/>
    <s v="2"/>
    <s v="00000"/>
    <s v="0"/>
    <m/>
    <n v="96"/>
  </r>
  <r>
    <s v="1.00649"/>
    <s v="200437-00"/>
    <s v="00649"/>
    <x v="0"/>
    <s v="JARDIN DE NIÑOS EUPI LA LECHUZA"/>
    <s v="NICOYA"/>
    <s v="01"/>
    <s v="1"/>
    <s v="1_PREESCOLAR"/>
    <s v="PRIVADA"/>
    <n v="50201"/>
    <s v="5"/>
    <s v="02"/>
    <s v="01"/>
    <s v="GUANACASTE / NICOYA / NICOYA"/>
    <s v="GUANACASTE"/>
    <s v="NICOYA"/>
    <s v="NICOYA"/>
    <s v="EL CARMEN"/>
    <s v="400 M ESTE DEL BANCO NACIONAL DE COSTA RICA"/>
    <s v="eupi83@gmail.com"/>
    <s v="26866561"/>
    <s v="88542836"/>
    <s v="EUGENIA OVARES RODRIGUEZ"/>
    <s v="26866561"/>
    <s v="HANNIA AVILA QUIROS"/>
    <s v="26867009"/>
    <m/>
    <s v="NO"/>
    <m/>
    <m/>
    <m/>
    <s v="1"/>
    <s v="01860"/>
    <s v="3"/>
    <s v="EUPI"/>
    <n v="25"/>
  </r>
  <r>
    <s v="1.02912"/>
    <s v="205216-00"/>
    <s v="02912"/>
    <x v="0"/>
    <s v="JARDIN DE NIÑOS LA SEMILLA DEL SABER"/>
    <s v="LIBERIA"/>
    <s v="03"/>
    <s v="1"/>
    <s v="2_PREESCOLAR"/>
    <s v="PRIVADA"/>
    <n v="50401"/>
    <s v="5"/>
    <s v="04"/>
    <s v="01"/>
    <s v="GUANACASTE / BAGACES / BAGACES"/>
    <s v="GUANACASTE"/>
    <s v="BAGACES"/>
    <s v="BAGACES"/>
    <s v="URBANIZACION EL RODEO"/>
    <s v="75 M NORTE, ESQUINA NOROESTE DEL REDONDEL"/>
    <s v="lumeru1966@hotmail.com"/>
    <s v="83161578"/>
    <s v="86930624"/>
    <s v="LUCIA MENDOZA RUIZ"/>
    <s v="83161578"/>
    <s v="OSCAR LUIS VILLALOBOS VARGAS"/>
    <s v="26711140"/>
    <m/>
    <s v="NO"/>
    <m/>
    <m/>
    <m/>
    <s v="2"/>
    <s v="00000"/>
    <s v="0"/>
    <m/>
    <n v="7"/>
  </r>
  <r>
    <s v="1.00547"/>
    <s v="200049-00"/>
    <s v="00547"/>
    <x v="0"/>
    <s v="JARDIN DE NIÑOS MANITAS ACTIVAS"/>
    <s v="SAN JOSE CENTRAL"/>
    <s v="01"/>
    <s v="1"/>
    <s v="2_PREESCOLAR"/>
    <s v="PRIVADA"/>
    <n v="10111"/>
    <s v="1"/>
    <s v="01"/>
    <s v="11"/>
    <s v="SAN JOSE / SAN JOSE / SAN SEBASTIAN"/>
    <s v="SAN JOSE"/>
    <s v="SAN JOSE"/>
    <s v="SAN SEBASTIAN"/>
    <s v="PASO ANCHO"/>
    <s v="BARRIO SAN GERARDO, DE TIENDA PICAROS 75 ESTE"/>
    <s v="kindermanitasactivas@gmail.com"/>
    <s v="22260892"/>
    <m/>
    <s v="NURY BARBOZA ROJAS"/>
    <s v="89825722"/>
    <s v="MARJORIE BARQUERO GONZALEZ"/>
    <s v="22229137"/>
    <m/>
    <s v="NO"/>
    <m/>
    <m/>
    <m/>
    <s v="2"/>
    <s v="00000"/>
    <s v="0"/>
    <m/>
    <n v="3"/>
  </r>
  <r>
    <s v="1.02637"/>
    <s v="205413-00"/>
    <s v="02637"/>
    <x v="0"/>
    <s v="JARDIN DE NIÑOS MANITAS TRAVIESAS (CENIT)"/>
    <s v="LIBERIA"/>
    <s v="04"/>
    <s v="1"/>
    <s v="1_PREESCOLAR"/>
    <s v="PRIVADA"/>
    <n v="50101"/>
    <s v="5"/>
    <s v="01"/>
    <s v="01"/>
    <s v="GUANACASTE / LIBERIA / LIBERIA"/>
    <s v="GUANACASTE"/>
    <s v="LIBERIA"/>
    <s v="LIBERIA"/>
    <s v="EL CAPULIN"/>
    <s v="500 NORTE, 200 OESTE, DE LIBERIA"/>
    <s v="info@cenit.com"/>
    <s v="26662134"/>
    <m/>
    <s v="MARLENE SALAZAR SOLORZANO"/>
    <s v="87197541"/>
    <s v="ROXANA MUÑOZ RIVERA"/>
    <s v="87100992"/>
    <m/>
    <s v="NO"/>
    <m/>
    <m/>
    <m/>
    <s v="1"/>
    <s v="04117"/>
    <s v="3"/>
    <s v="CENIT"/>
    <n v="59"/>
  </r>
  <r>
    <s v="1.00545"/>
    <s v="200359-00"/>
    <s v="00545"/>
    <x v="0"/>
    <s v="JARDIN DE NIÑOS OSITO CARINOSO"/>
    <s v="HEREDIA"/>
    <s v="02"/>
    <s v="1"/>
    <s v="1_PREESCOLAR"/>
    <s v="PRIVADA"/>
    <n v="40102"/>
    <s v="4"/>
    <s v="01"/>
    <s v="02"/>
    <s v="HEREDIA / HEREDIA / MERCEDES"/>
    <s v="HEREDIA"/>
    <s v="HEREDIA"/>
    <s v="MERCEDES"/>
    <s v="BARRIO MERCEDES"/>
    <s v="DEL PALACIO DE LOS DEPORTES 900 M AL NORTE"/>
    <s v="direccion@santaines.ed.cr"/>
    <s v="22615368"/>
    <s v="22604227"/>
    <s v="KAREN CHAVES AREAS"/>
    <s v="22383245/22615368/22604227"/>
    <s v="GRETTEL MARIA MORALES ROJAS"/>
    <s v="22375839"/>
    <m/>
    <s v="NO"/>
    <m/>
    <m/>
    <m/>
    <s v="1"/>
    <s v="03340"/>
    <s v="3"/>
    <s v="SANTA INES"/>
    <n v="69"/>
  </r>
  <r>
    <s v="1.04128"/>
    <s v="205291-00"/>
    <s v="04128"/>
    <x v="0"/>
    <s v="JARDIN DE NIÑOS PEQUEÑAS SONRISAS"/>
    <s v="PURISCAL"/>
    <s v="05"/>
    <s v="1"/>
    <s v="2_PREESCOLAR"/>
    <s v="PRIVADA"/>
    <n v="10701"/>
    <s v="1"/>
    <s v="07"/>
    <s v="01"/>
    <s v="SAN JOSE / MORA / COLON"/>
    <s v="SAN JOSE"/>
    <s v="MORA"/>
    <s v="COLON"/>
    <s v="CIUDAD COLON"/>
    <s v="450 N DE SERVICENTRO LOS ANGELES"/>
    <s v="kinderpequesonrisas@gmail.com"/>
    <s v="22491244"/>
    <m/>
    <s v="MARJORIE QUESADA CORDERO"/>
    <s v="83117788"/>
    <s v="NANCY ZUÑIGA MONTERO"/>
    <s v="22493058"/>
    <m/>
    <s v="NO"/>
    <m/>
    <m/>
    <m/>
    <s v="2"/>
    <s v="00000"/>
    <s v="0"/>
    <m/>
    <n v="19"/>
  </r>
  <r>
    <s v="1.03135"/>
    <s v="200220-00"/>
    <s v="03135"/>
    <x v="0"/>
    <s v="JARDIN DE NIÑOS SAN ALFONSO"/>
    <s v="ALAJUELA"/>
    <s v="02"/>
    <s v="1"/>
    <s v="2_PREESCOLAR"/>
    <s v="PRIVADA"/>
    <n v="20101"/>
    <s v="2"/>
    <s v="01"/>
    <s v="01"/>
    <s v="ALAJUELA / ALAJUELA / ALAJUELA"/>
    <s v="ALAJUELA"/>
    <s v="ALAJUELA"/>
    <s v="ALAJUELA"/>
    <s v="EL BRASIL"/>
    <s v="1 KM ESTE DE LA IGLESIA LA AGONIA"/>
    <s v="info@educacionsanalfonso.com"/>
    <s v="24406501"/>
    <s v="85096133"/>
    <s v="CINDY ARIAS CORELLA"/>
    <s v="24406501"/>
    <s v="_x000a_GERARDO ANTONIO ARIAS SANCHEZ"/>
    <s v="24302389"/>
    <m/>
    <s v="NO"/>
    <m/>
    <m/>
    <m/>
    <s v="2"/>
    <s v="00000"/>
    <s v="0"/>
    <m/>
    <n v="19"/>
  </r>
  <r>
    <s v="1.00119"/>
    <s v="200002-00"/>
    <s v="00119"/>
    <x v="0"/>
    <s v="JARDIN DE NIÑOS TRAVESURAS"/>
    <s v="SAN JOSE CENTRAL"/>
    <s v="01"/>
    <s v="1"/>
    <s v="1_PREESCOLAR"/>
    <s v="PRIVADA"/>
    <n v="10101"/>
    <s v="1"/>
    <s v="01"/>
    <s v="01"/>
    <s v="SAN JOSE / SAN JOSE / CARMEN"/>
    <s v="SAN JOSE"/>
    <s v="SAN JOSE"/>
    <s v="CARMEN"/>
    <s v="PASO ANCHO"/>
    <s v="200 NORTE, 25 OESTE DE LA SODA CASTRO"/>
    <s v="info@cebse.education"/>
    <s v="22268123"/>
    <s v="70040605"/>
    <s v="LORENA RAMIREZ BUSTAMANTE"/>
    <s v="22268123"/>
    <s v="MARJORIE BARQUERO GONZALEZ"/>
    <s v="22551257"/>
    <m/>
    <s v="NO"/>
    <m/>
    <m/>
    <m/>
    <s v="1"/>
    <s v="03935"/>
    <s v="3"/>
    <s v="BILINGÜE SAN ESTEBAN"/>
    <n v="48"/>
  </r>
  <r>
    <s v="1.02582"/>
    <s v="200077-00"/>
    <s v="02582"/>
    <x v="0"/>
    <s v="JARDIN DE NIÑOS Y NIÑAS ESTRELLITAS LUMINOSAS"/>
    <s v="DESAMPARADOS"/>
    <s v="02"/>
    <s v="1"/>
    <s v="2_PREESCOLAR"/>
    <s v="PRIVADA"/>
    <n v="10302"/>
    <s v="1"/>
    <s v="03"/>
    <s v="02"/>
    <s v="SAN JOSE / DESAMPARADOS / SAN MIGUEL"/>
    <s v="SAN JOSE"/>
    <s v="DESAMPARADOS"/>
    <s v="SAN MIGUEL"/>
    <s v="HIGUITO"/>
    <s v="DIAGONAL A LA PLAZA DE DEPORTES, FRENTE MUEBLERIA HIGUITO"/>
    <s v="eida_arce@hotmail.com"/>
    <s v="70574916"/>
    <s v="22701018"/>
    <s v="EIDA ARCE CHAVARRIA"/>
    <s v="70574916"/>
    <s v="NELSON SANCHEZ CASTRO"/>
    <s v="22700885"/>
    <m/>
    <s v="NO"/>
    <m/>
    <m/>
    <m/>
    <s v="2"/>
    <s v="00000"/>
    <s v="0"/>
    <m/>
    <n v="7"/>
  </r>
  <r>
    <s v="1.03850"/>
    <s v="200159-00"/>
    <s v="03850"/>
    <x v="0"/>
    <s v="JARDIN INFANTIL ADMIEL"/>
    <s v="SAN JOSE NORTE"/>
    <s v="04"/>
    <s v="1"/>
    <s v="2_PREESCOLAR"/>
    <s v="PRIVADA"/>
    <n v="11303"/>
    <s v="1"/>
    <s v="13"/>
    <s v="03"/>
    <s v="SAN JOSE / TIBAS / ANSELMO LLORENTE"/>
    <s v="SAN JOSE"/>
    <s v="TIBAS"/>
    <s v="ANSELMO LLORENTE"/>
    <s v="CALLE EL PROGRESO"/>
    <s v="CALLE EL PROGRESO, 125 NORTE ESCUELA LLORENTE"/>
    <s v="admiel2014@gmail.com"/>
    <s v="71036556"/>
    <m/>
    <s v="ANAYUBELL RODRIGUEZ GARCIA"/>
    <s v="71036556"/>
    <s v="FANNY CANO SALAZAR"/>
    <s v="22407361"/>
    <m/>
    <s v="NO"/>
    <m/>
    <m/>
    <m/>
    <s v="2"/>
    <s v="00000"/>
    <s v="0"/>
    <m/>
    <n v="34"/>
  </r>
  <r>
    <s v="1.01111"/>
    <s v="200026-00"/>
    <s v="01111"/>
    <x v="0"/>
    <s v="JARDIN INFANTIL DEL I.N.S."/>
    <s v="SAN JOSE OESTE"/>
    <s v="05"/>
    <s v="1"/>
    <s v="2_PREESCOLAR"/>
    <s v="PRIVADA"/>
    <n v="10107"/>
    <s v="1"/>
    <s v="01"/>
    <s v="07"/>
    <s v="SAN JOSE / SAN JOSE / URUCA"/>
    <s v="SAN JOSE"/>
    <s v="SAN JOSE"/>
    <s v="URUCA"/>
    <s v="EL JARDIN"/>
    <s v="CONTIGUO A CENARE"/>
    <s v="tcaridada@grupoins.com"/>
    <s v="22910856"/>
    <s v="22437061"/>
    <s v="TATIANA CARIDAD ALFARO"/>
    <s v="22910556"/>
    <s v="KATHERINE CHANTO CERDAS"/>
    <s v="22310578"/>
    <m/>
    <s v="NO"/>
    <m/>
    <m/>
    <m/>
    <s v="2"/>
    <s v="00000"/>
    <s v="0"/>
    <m/>
    <n v="13"/>
  </r>
  <r>
    <s v="1.02643"/>
    <s v="200061-00"/>
    <s v="02643"/>
    <x v="0"/>
    <s v="JARDIN INFANTIL INTEGRAL BORBOLETA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SAN RAFAEL"/>
    <s v="300 OESTE DEL CENTRO COMERCIAL PACO"/>
    <s v="integral.educacion@gmail.com"/>
    <s v="22281439"/>
    <s v="25881910"/>
    <s v="BEATRIZ ARTAVIA CAVALLINI"/>
    <s v="22281439"/>
    <s v="JENNY VALVERDE OVIEDO"/>
    <s v="22284630"/>
    <m/>
    <s v="NO"/>
    <m/>
    <m/>
    <m/>
    <s v="1"/>
    <s v="03880"/>
    <s v="3"/>
    <s v="ITSKATZU EDUCACION INTEGRAL"/>
    <n v="6"/>
  </r>
  <r>
    <s v="1.00559"/>
    <s v="205244-00"/>
    <s v="00559"/>
    <x v="0"/>
    <s v="JARDIN INFANTIL MI TALLERCITO"/>
    <s v="HEREDIA"/>
    <s v="02"/>
    <s v="1"/>
    <s v="2_PREESCOLAR"/>
    <s v="PRIVADA"/>
    <n v="40102"/>
    <s v="4"/>
    <s v="01"/>
    <s v="02"/>
    <s v="HEREDIA / HEREDIA / MERCEDES"/>
    <s v="HEREDIA"/>
    <s v="HEREDIA"/>
    <s v="MERCEDES"/>
    <s v="MERCEDES SUR"/>
    <s v="200 NORTE 25 OESTE DE LA IGLESIA CATOLICA"/>
    <s v="preescolar@tpmontebello.com"/>
    <s v="22383235"/>
    <s v="22383235"/>
    <s v="LUIS ALEJANDRO CAMACHO RODRIGUEZ"/>
    <s v="85452580"/>
    <s v="GRETTEL MARIA MORALES ROJAS"/>
    <s v="22375839"/>
    <m/>
    <s v="NO"/>
    <m/>
    <m/>
    <m/>
    <s v="2"/>
    <s v="00000"/>
    <s v="0"/>
    <m/>
    <n v="40"/>
  </r>
  <r>
    <s v="1.03244"/>
    <s v="200311-00"/>
    <s v="03244"/>
    <x v="0"/>
    <s v="JARDIN INFANTIL SAN FRANCISCO DE ASIS"/>
    <s v="CARTAGO"/>
    <s v="01"/>
    <s v="1"/>
    <s v="1_PREESCOLAR"/>
    <s v="PRIVADA"/>
    <n v="30103"/>
    <s v="3"/>
    <s v="01"/>
    <s v="03"/>
    <s v="CARTAGO / CARTAGO / CARMEN"/>
    <s v="CARTAGO"/>
    <s v="CARTAGO"/>
    <s v="CARMEN"/>
    <s v="SAN BLAS"/>
    <s v="100 M ESTE DE LA SUBESTACION DE LA JASEC"/>
    <s v="jardinsanfranciscoasis@hotmail.com"/>
    <s v="25530678"/>
    <s v="25520151"/>
    <s v="AUXILIADORA MENESES GUILLEN"/>
    <s v="25520151"/>
    <s v="ALONSO MORA VALVERDE"/>
    <s v="25520752"/>
    <m/>
    <s v="NO"/>
    <m/>
    <m/>
    <m/>
    <s v="1"/>
    <s v="04329"/>
    <s v="3"/>
    <s v="CENTRO EDUCATIVO SAN FRANCISCO DE ASIS-CARTAGO-"/>
    <n v="92"/>
  </r>
  <r>
    <s v="1.00137"/>
    <s v="200055-00"/>
    <s v="00137"/>
    <x v="0"/>
    <s v="JARDIN INFANTIL SORPRESITA"/>
    <s v="SAN JOSE OESTE"/>
    <s v="03"/>
    <s v="1"/>
    <s v="2_PREESCOLAR"/>
    <s v="PRIVADA"/>
    <n v="10201"/>
    <s v="1"/>
    <s v="02"/>
    <s v="01"/>
    <s v="SAN JOSE / ESCAZU / ESCAZU"/>
    <s v="SAN JOSE"/>
    <s v="ESCAZU"/>
    <s v="ESCAZU"/>
    <s v="ESCAZU"/>
    <s v="DE ACABADOS CAMACHO 150 OESTE"/>
    <s v="ksorpresita@hotmail.com"/>
    <s v="83429939"/>
    <m/>
    <s v="LADDY RUIZ ARIAS"/>
    <s v="83429939"/>
    <s v="JENNY VALVERDE OVIEDO"/>
    <s v="22284630"/>
    <m/>
    <s v="NO"/>
    <m/>
    <m/>
    <m/>
    <s v="2"/>
    <s v="00000"/>
    <s v="0"/>
    <m/>
    <n v="28"/>
  </r>
  <r>
    <s v="1.00526"/>
    <s v="200345-00"/>
    <s v="00526"/>
    <x v="0"/>
    <s v="JORGE DEBRAVO"/>
    <s v="TURRIALBA"/>
    <s v="02"/>
    <s v="1"/>
    <s v="1_PREESCOLAR"/>
    <s v="PRIVADA"/>
    <n v="30501"/>
    <s v="3"/>
    <s v="05"/>
    <s v="01"/>
    <s v="CARTAGO / TURRIALBA / TURRIALBA"/>
    <s v="CARTAGO"/>
    <s v="TURRIALBA"/>
    <s v="TURRIALBA"/>
    <s v="DON TOMAS"/>
    <s v="300 ESTE INSTALACIONES DEL PLANTEL DE RECOPE"/>
    <s v="academico@cedjorgedebravo.com"/>
    <s v="25569962"/>
    <s v="25560411"/>
    <s v="NATALIE MATA TENCIO"/>
    <s v="25569962"/>
    <s v="JORLENY SANCHEZ VEGA"/>
    <s v="25567876 Ext.2"/>
    <m/>
    <s v="NO"/>
    <m/>
    <m/>
    <m/>
    <s v="1"/>
    <s v="01511"/>
    <s v="3"/>
    <s v="JORGE DEBRAVO"/>
    <n v="38"/>
  </r>
  <r>
    <s v="1.02954"/>
    <s v="200387-00"/>
    <s v="02954"/>
    <x v="0"/>
    <s v="JOSEFINA SAGRADA FAMILIA"/>
    <s v="HEREDIA"/>
    <s v="05"/>
    <s v="1"/>
    <s v="1_PREESCOLAR"/>
    <s v="PRIVADA"/>
    <n v="40305"/>
    <s v="4"/>
    <s v="03"/>
    <s v="05"/>
    <s v="HEREDIA / SANTO DOMINGO / SANTO TOMAS"/>
    <s v="HEREDIA"/>
    <s v="SANTO DOMINGO"/>
    <s v="SANTO TOMAS"/>
    <s v="CALLE HIGINIA"/>
    <s v="100 SUR Y 800 ESTE DE SALON COMUNAL, FINAL CALLE HIGINIA"/>
    <s v="escjosefinasagradafamilia@gmail.com"/>
    <s v="22445686"/>
    <s v="85574721"/>
    <s v="LINZE YAMILETH REPREZA LOPEZ"/>
    <s v="85574721"/>
    <s v="JOHEL QUESADA CAMACHO"/>
    <s v="25660341"/>
    <m/>
    <s v="NO"/>
    <m/>
    <m/>
    <m/>
    <s v="1"/>
    <s v="04128"/>
    <s v="3"/>
    <s v="JOSEFINA SAGRADA FAMILIA"/>
    <n v="17"/>
  </r>
  <r>
    <s v="1.03376"/>
    <s v="200319-00"/>
    <s v="03376"/>
    <x v="0"/>
    <s v="JUAN PABLO II SCHOOL"/>
    <s v="CARTAGO"/>
    <s v="02"/>
    <s v="1"/>
    <s v="1_PREESCOLAR"/>
    <s v="PRIVADA"/>
    <n v="30105"/>
    <s v="3"/>
    <s v="01"/>
    <s v="05"/>
    <s v="CARTAGO / CARTAGO / AGUACALIENTE (SAN FRANCISCO)"/>
    <s v="CARTAGO"/>
    <s v="CARTAGO"/>
    <s v="AGUACALIENTE (SAN FRANCISCO)"/>
    <s v="AGUA CALIENTE"/>
    <s v="25 ESTE Y 400 NORTE FERRETERIA MERCASA"/>
    <s v="info@juanpablo2.ed.cr"/>
    <s v="25918071"/>
    <m/>
    <s v="MARTIN GONZALEZ ROMERO"/>
    <s v="25918071"/>
    <s v="ZIANE SOTO UREÑA"/>
    <s v="25371825"/>
    <m/>
    <s v="NO"/>
    <m/>
    <m/>
    <m/>
    <s v="1"/>
    <s v="04323"/>
    <s v="3"/>
    <s v="JUAN PABLO II SCHOOL"/>
    <n v="37"/>
  </r>
  <r>
    <s v="1.00048"/>
    <s v="200208-00"/>
    <s v="00048"/>
    <x v="0"/>
    <s v="JUAN SILVESTRE"/>
    <s v="SAN JOSE CENTRAL"/>
    <s v="04"/>
    <s v="1"/>
    <s v="2_PREESCOLAR"/>
    <s v="PRIVADA"/>
    <n v="11804"/>
    <s v="1"/>
    <s v="18"/>
    <s v="04"/>
    <s v="SAN JOSE / CURRIDABAT / TIRRASES"/>
    <s v="SAN JOSE"/>
    <s v="CURRIDABAT"/>
    <s v="TIRRASES"/>
    <s v="LA COLINA"/>
    <s v="RESIDENCIAL LA COLINA 150 ESTE EDIFICIO #24E"/>
    <s v="preescolarjuansilvestre@hotmail.com"/>
    <s v="22767718"/>
    <s v="83950895"/>
    <s v="OLGA MARTA FALLAS BLANCO"/>
    <s v="83950895"/>
    <s v="ELIZABETH ELIZONDO RODRIGUEZ"/>
    <s v="21002108"/>
    <m/>
    <s v="NO"/>
    <m/>
    <m/>
    <m/>
    <s v="2"/>
    <s v="00000"/>
    <s v="0"/>
    <m/>
    <n v="24"/>
  </r>
  <r>
    <s v="1.00059"/>
    <s v="200160-00"/>
    <s v="00059"/>
    <x v="0"/>
    <s v="KAMUK"/>
    <s v="SAN JOSE NORTE"/>
    <s v="04"/>
    <s v="1"/>
    <s v="1_PREESCOLAR"/>
    <s v="PRIVADA"/>
    <n v="11303"/>
    <s v="1"/>
    <s v="13"/>
    <s v="03"/>
    <s v="SAN JOSE / TIBAS / ANSELMO LLORENTE"/>
    <s v="SAN JOSE"/>
    <s v="TIBAS"/>
    <s v="ANSELMO LLORENTE"/>
    <s v="GONZALEZ TRUQUE"/>
    <s v="DE LOS APARTAMENTOS LLORENTE 200 NORTE Y 200 OESTE"/>
    <s v="info@kamukschool.ed.cr"/>
    <s v="22400440"/>
    <m/>
    <s v="ROMMEL PORRAS GONZALEZ"/>
    <s v="22400440 Ext.2043"/>
    <s v="FANNY CANO SALAZAR"/>
    <s v="22407361"/>
    <m/>
    <s v="NO"/>
    <m/>
    <m/>
    <m/>
    <s v="1"/>
    <s v="03702"/>
    <s v="3"/>
    <s v="KAMUK"/>
    <n v="89"/>
  </r>
  <r>
    <s v="1.01997"/>
    <s v="200044-00"/>
    <s v="01997"/>
    <x v="0"/>
    <s v="KENELY DE COLORES"/>
    <s v="SAN JOSE CENTRAL"/>
    <s v="05"/>
    <s v="1"/>
    <s v="1_PREESCOLAR"/>
    <s v="PRIVADA"/>
    <n v="10110"/>
    <s v="1"/>
    <s v="01"/>
    <s v="10"/>
    <s v="SAN JOSE / SAN JOSE / HATILLO"/>
    <s v="SAN JOSE"/>
    <s v="SAN JOSE"/>
    <s v="HATILLO"/>
    <s v="CIUDADELA HATILLO 2"/>
    <s v="250 E DEL LICEO ROBERTO BRENES MESEN"/>
    <s v="kenely@hotmail.com"/>
    <s v="22524118"/>
    <s v="88241506"/>
    <s v="OLGA MARTA ARAYA MOLINA"/>
    <s v="22524118"/>
    <s v="LAYMAN RODRIGUEZ UMAÑA"/>
    <s v="22544090"/>
    <m/>
    <s v="NO"/>
    <m/>
    <m/>
    <m/>
    <s v="1"/>
    <s v="03854"/>
    <s v="3"/>
    <s v="KENELY DE COLORES"/>
    <n v="35"/>
  </r>
  <r>
    <s v="1.04363"/>
    <s v="205545-00"/>
    <s v="04363"/>
    <x v="0"/>
    <s v="KIDS CLUB CARAMEL WORLD LEARNING CENTER 1"/>
    <s v="ALAJUELA"/>
    <s v="05"/>
    <s v="1"/>
    <s v="2_PREESCOLAR"/>
    <s v="PRIVADA"/>
    <n v="20102"/>
    <s v="2"/>
    <s v="01"/>
    <s v="02"/>
    <s v="ALAJUELA / ALAJUELA / SAN JOSE"/>
    <s v="ALAJUELA"/>
    <s v="ALAJUELA"/>
    <s v="SAN JOSE"/>
    <s v="URBANIZACION LA TRINIDAD"/>
    <s v="FRENTE A CEMENTERIO SANTISIMA TRINIDAD"/>
    <s v="kidsclubsede1@gmail.com"/>
    <s v="24325941"/>
    <s v="61920202"/>
    <s v="JEIMY SUSANA JIMENEZ ACUÑA"/>
    <s v="88922626"/>
    <s v="DANIEL VARGAS RODRIGUEZ"/>
    <s v="24434942"/>
    <m/>
    <s v="NO"/>
    <m/>
    <m/>
    <m/>
    <s v="2"/>
    <s v="00000"/>
    <s v="0"/>
    <m/>
    <n v="28"/>
  </r>
  <r>
    <s v="1.04365"/>
    <s v="205546-00"/>
    <s v="04365"/>
    <x v="0"/>
    <s v="KIDS CLUB CARAMEL WORLD LEARNING CENTER 2"/>
    <s v="ALAJUELA"/>
    <s v="05"/>
    <s v="1"/>
    <s v="2_PREESCOLAR"/>
    <s v="PRIVADA"/>
    <n v="20102"/>
    <s v="2"/>
    <s v="01"/>
    <s v="02"/>
    <s v="ALAJUELA / ALAJUELA / SAN JOSE"/>
    <s v="ALAJUELA"/>
    <s v="ALAJUELA"/>
    <s v="SAN JOSE"/>
    <s v="SAN JOSE"/>
    <s v="150 M ESTE DEL MEGA SUPER DEL BARRIO SAN JOSE"/>
    <s v="kidsclubsede2@gmail.com"/>
    <s v="40814192"/>
    <s v="86282971"/>
    <s v="LAURA MARIA SAENZ PRENDAS"/>
    <s v="60314040"/>
    <s v="DANIEL VARGAS RODRIGUEZ"/>
    <s v="24434942"/>
    <m/>
    <s v="NO"/>
    <m/>
    <m/>
    <m/>
    <s v="2"/>
    <s v="00000"/>
    <s v="0"/>
    <m/>
    <n v="22"/>
  </r>
  <r>
    <s v="1.03962"/>
    <s v="205243-00"/>
    <s v="03962"/>
    <x v="0"/>
    <s v="KIDS COMMUNITY"/>
    <s v="SAN JOSE OESTE"/>
    <s v="05"/>
    <s v="1"/>
    <s v="1_PREESCOLAR"/>
    <s v="PRIVADA"/>
    <n v="10107"/>
    <s v="1"/>
    <s v="01"/>
    <s v="07"/>
    <s v="SAN JOSE / SAN JOSE / URUCA"/>
    <s v="SAN JOSE"/>
    <s v="SAN JOSE"/>
    <s v="URUCA"/>
    <s v="RESIDENCIAL CARVAJAL CASTRO"/>
    <s v="800 OESTE Y 25 SUR DE REPRETEL CANAL 6"/>
    <s v="kidscommunity@yahoo.com"/>
    <s v="22910403"/>
    <s v="40346850"/>
    <s v="KARLA ZUÑIGA MADRIGAL"/>
    <s v="22910403"/>
    <s v="KATHERINE CHANTO CERDAS"/>
    <s v="22310578"/>
    <m/>
    <s v="NO"/>
    <m/>
    <m/>
    <m/>
    <s v="1"/>
    <s v="04368"/>
    <s v="3"/>
    <s v="KIDS COMMUNITY"/>
    <n v="77"/>
  </r>
  <r>
    <s v="1.03906"/>
    <s v="205249-00"/>
    <s v="03906"/>
    <x v="0"/>
    <s v="KIDS GROW"/>
    <s v="SAN JOSE CENTRAL"/>
    <s v="04"/>
    <s v="1"/>
    <s v="2_PREESCOLAR"/>
    <s v="PRIVADA"/>
    <n v="11801"/>
    <s v="1"/>
    <s v="18"/>
    <s v="01"/>
    <s v="SAN JOSE / CURRIDABAT / CURRIDABAT"/>
    <s v="SAN JOSE"/>
    <s v="CURRIDABAT"/>
    <s v="CURRIDABAT"/>
    <s v="CURRIDABAT"/>
    <s v="SAN JOSE CENTRAL"/>
    <s v="kidsgrown96@gmail.com"/>
    <s v="22242371"/>
    <s v="88871331"/>
    <s v="PRISCILLA QUESADA COUDIN"/>
    <s v="86919328"/>
    <s v="ELIZABETH ELIZONDO RODRIGUEZ"/>
    <s v="83097774"/>
    <m/>
    <s v="NO"/>
    <m/>
    <m/>
    <m/>
    <s v="2"/>
    <s v="00000"/>
    <s v="0"/>
    <m/>
    <n v="18"/>
  </r>
  <r>
    <s v="1.03932"/>
    <s v="205245-00"/>
    <s v="03932"/>
    <x v="0"/>
    <s v="KIDS IN ACTION ACADEMY"/>
    <s v="SAN JOSE CENTRAL"/>
    <s v="02"/>
    <s v="1"/>
    <s v="2_PREESCOLAR"/>
    <s v="PRIVADA"/>
    <n v="10101"/>
    <s v="1"/>
    <s v="01"/>
    <s v="01"/>
    <s v="SAN JOSE / SAN JOSE / CARMEN"/>
    <s v="SAN JOSE"/>
    <s v="SAN JOSE"/>
    <s v="CARMEN"/>
    <s v="BARRIO ESCALANTE"/>
    <s v="DETRAS DE LA ANTIGUA ADUANA"/>
    <s v="info@chikiklub.com"/>
    <s v="22224545"/>
    <m/>
    <s v="JEIMY JIMENEZ ACUNA"/>
    <s v="22224545"/>
    <s v="DANIEL ESPINOZA VALVERDE"/>
    <s v="22227080"/>
    <m/>
    <s v="NO"/>
    <m/>
    <m/>
    <m/>
    <s v="2"/>
    <s v="00000"/>
    <s v="0"/>
    <m/>
    <n v="51"/>
  </r>
  <r>
    <s v="1.04035"/>
    <s v="205255-00"/>
    <s v="04035"/>
    <x v="0"/>
    <s v="KID'S WORLD MONTESSORI"/>
    <s v="SAN JOSE OESTE"/>
    <s v="03"/>
    <s v="1"/>
    <s v="2_PREESCOLAR"/>
    <s v="PRIVADA"/>
    <n v="10902"/>
    <s v="1"/>
    <s v="09"/>
    <s v="02"/>
    <s v="SAN JOSE / SANTA ANA / SALITRAL"/>
    <s v="SAN JOSE"/>
    <s v="SANTA ANA"/>
    <s v="SALITRAL"/>
    <s v="ESCAZU"/>
    <s v="DEL COUNTRY CLUB 300 SUR Y 100 OESTE"/>
    <s v="escazu@kwmontessori.com"/>
    <s v="22882843"/>
    <s v="87085478"/>
    <s v="LUISANA JIMENEZ FLORES"/>
    <s v="87085478"/>
    <s v="JENNY VALVERDE OVIEDO"/>
    <s v="22284630"/>
    <m/>
    <s v="NO"/>
    <m/>
    <m/>
    <m/>
    <s v="2"/>
    <s v="00000"/>
    <s v="0"/>
    <m/>
    <n v="21"/>
  </r>
  <r>
    <s v="1.04158"/>
    <s v="205298-00"/>
    <s v="04158"/>
    <x v="0"/>
    <s v="KID'S WORLD MONTESSORI-PAVAS-"/>
    <s v="SAN JOSE OESTE"/>
    <s v="02"/>
    <s v="1"/>
    <s v="2_PREESCOLAR"/>
    <s v="PRIVADA"/>
    <n v="10109"/>
    <s v="1"/>
    <s v="01"/>
    <s v="09"/>
    <s v="SAN JOSE / SAN JOSE / PAVAS"/>
    <s v="SAN JOSE"/>
    <s v="SAN JOSE"/>
    <s v="PAVAS"/>
    <s v="PAVAS"/>
    <s v="100 N, 100 O, 100 N, DEL RESTAURANTE LOS ANTOJITOS"/>
    <s v="sabana@kwmontessori.com"/>
    <s v="87085478"/>
    <m/>
    <s v="LUISANA JIMENEZ FLORES"/>
    <s v="87085478"/>
    <s v="SUSAN RAQUEL VINDAS MADRIGAL"/>
    <s v="22284630"/>
    <m/>
    <s v="NO"/>
    <m/>
    <m/>
    <m/>
    <s v="2"/>
    <s v="00000"/>
    <s v="0"/>
    <m/>
    <n v="59"/>
  </r>
  <r>
    <s v="1.03766"/>
    <s v="200036-00"/>
    <s v="03766"/>
    <x v="0"/>
    <s v="KINDER CAMINO DE LUZ"/>
    <s v="SAN JOSE OESTE"/>
    <s v="02"/>
    <s v="1"/>
    <s v="2_PREESCOLAR"/>
    <s v="PRIVADA"/>
    <n v="10109"/>
    <s v="1"/>
    <s v="01"/>
    <s v="09"/>
    <s v="SAN JOSE / SAN JOSE / PAVAS"/>
    <s v="SAN JOSE"/>
    <s v="SAN JOSE"/>
    <s v="PAVAS"/>
    <s v="BOULEVARD"/>
    <s v="BOULEVARD DE LA FARMACIA ROHRMOSER 200 OESTE"/>
    <s v="kcaminodeluz@gmail.com"/>
    <s v="22201294"/>
    <s v="88485485"/>
    <s v="ANA LORENA WEBB CHOISEUL"/>
    <s v="88485435"/>
    <s v="SUSAN RAQUEL VINDAS MADRIGAL"/>
    <s v="22914842"/>
    <m/>
    <s v="NO"/>
    <m/>
    <m/>
    <m/>
    <s v="2"/>
    <s v="00000"/>
    <s v="0"/>
    <m/>
    <n v="34"/>
  </r>
  <r>
    <s v="1.04058"/>
    <s v="205261-00"/>
    <s v="04058"/>
    <x v="0"/>
    <s v="KINDER ESCALERITAS"/>
    <s v="CARTAGO"/>
    <s v="01"/>
    <s v="1"/>
    <s v="2_PREESCOLAR"/>
    <s v="PRIVADA"/>
    <n v="30101"/>
    <s v="3"/>
    <s v="01"/>
    <s v="01"/>
    <s v="CARTAGO / CARTAGO / ORIENTAL"/>
    <s v="CARTAGO"/>
    <s v="CARTAGO"/>
    <s v="ORIENTAL"/>
    <s v="LOS ANGELES"/>
    <s v="COSTADO NOROESTE DE LA BASILICA"/>
    <s v="kinderescaleritas@gmail.com"/>
    <s v="40313713"/>
    <s v="89721642"/>
    <s v="ROSELLA AGUILAR SANCHEZ"/>
    <s v="89721642"/>
    <s v="ALONSO MORA VALVERDE"/>
    <s v="25520752"/>
    <m/>
    <s v="NO"/>
    <m/>
    <m/>
    <m/>
    <s v="2"/>
    <s v="00000"/>
    <s v="0"/>
    <m/>
    <n v="48"/>
  </r>
  <r>
    <s v="1.00029"/>
    <s v="200020-00"/>
    <s v="00029"/>
    <x v="0"/>
    <s v="KINDER SAN FRANCISCO DE ASIS"/>
    <s v="SAN JOSE CENTRAL"/>
    <s v="03"/>
    <s v="1"/>
    <s v="2_PREESCOLAR"/>
    <s v="PRIVADA"/>
    <n v="10106"/>
    <s v="1"/>
    <s v="01"/>
    <s v="06"/>
    <s v="SAN JOSE / SAN JOSE / SAN FRANCISCO DE DOS RIOS"/>
    <s v="SAN JOSE"/>
    <s v="SAN JOSE"/>
    <s v="SAN FRANCISCO DE DOS RIOS"/>
    <s v="SAN FRANCISCO"/>
    <s v="200 SUR, 175 OESTE DE LA IGLESIA CATOLICA"/>
    <s v="kinder.bilinguesanfrancisco@gmail.com"/>
    <s v="22262627"/>
    <s v="22269213"/>
    <s v="ANA PATRICIA BENAVIDES FLORES"/>
    <s v="60528552"/>
    <s v="MARIBEL CAMBRONERO AGUILAR"/>
    <s v="22271729"/>
    <m/>
    <s v="NO"/>
    <m/>
    <m/>
    <m/>
    <s v="2"/>
    <s v="00000"/>
    <s v="0"/>
    <m/>
    <n v="34"/>
  </r>
  <r>
    <s v="1.04154"/>
    <s v="205346-00"/>
    <s v="04154"/>
    <x v="0"/>
    <s v="KINGDOM KIDS"/>
    <s v="HEREDIA"/>
    <s v="01"/>
    <s v="1"/>
    <s v="2_PREESCOLAR"/>
    <s v="PRIVADA"/>
    <n v="40103"/>
    <s v="4"/>
    <s v="01"/>
    <s v="03"/>
    <s v="HEREDIA / HEREDIA / SAN FRANCISCO"/>
    <s v="HEREDIA"/>
    <s v="HEREDIA"/>
    <s v="SAN FRANCISCO"/>
    <s v="SAN FRANCISCO"/>
    <s v="200 M OESTE DEL COLEGIO MANUEL BENAVIDES"/>
    <s v="direccion@kingdomkidscr.com/info@kingdomkidscr.com"/>
    <s v="22610707"/>
    <s v="83099345"/>
    <s v="ARIELA FLORES MORA"/>
    <s v="22610707"/>
    <s v="WALTER CERDAS MONTANO"/>
    <s v="22604275"/>
    <m/>
    <s v="NO"/>
    <m/>
    <m/>
    <m/>
    <s v="2"/>
    <s v="00000"/>
    <s v="0"/>
    <m/>
    <n v="50"/>
  </r>
  <r>
    <s v="1.03302"/>
    <s v="200127-00"/>
    <s v="03302"/>
    <x v="0"/>
    <s v="KIWI LEARNING CENTRE AND FRANZ LISZT SCHULE"/>
    <s v="SAN JOSE OESTE"/>
    <s v="04"/>
    <s v="1"/>
    <s v="1_PREESCOLAR"/>
    <s v="PRIVADA"/>
    <n v="10902"/>
    <s v="1"/>
    <s v="09"/>
    <s v="02"/>
    <s v="SAN JOSE / SANTA ANA / SALITRAL"/>
    <s v="SAN JOSE"/>
    <s v="SANTA ANA"/>
    <s v="SALITRAL"/>
    <s v="SAN RAFAEL"/>
    <s v="800 SUR DE LA GASOLINERA HERMANOS MONTES"/>
    <s v="mep@fls.ed.cr"/>
    <s v="22826512"/>
    <s v="22038128"/>
    <s v="HANNIA BEATRIZ ARAYA ABARCA"/>
    <s v="83933196"/>
    <s v="JESUS ALONSO JIMENEZ DIAZ"/>
    <s v="25821525"/>
    <m/>
    <s v="NO"/>
    <m/>
    <m/>
    <m/>
    <s v="1"/>
    <s v="04280"/>
    <s v="3"/>
    <s v="KIWI LEARNING CENTRE AND FRANZ LISZT SCHULE"/>
    <n v="20"/>
  </r>
  <r>
    <s v="1.03939"/>
    <s v="205197-00"/>
    <s v="03939"/>
    <x v="0"/>
    <s v="KLK KINDER LITTLE KIDS"/>
    <s v="DESAMPARADOS"/>
    <s v="07"/>
    <s v="1"/>
    <s v="2_PREESCOLAR"/>
    <s v="PRIVADA"/>
    <n v="10301"/>
    <s v="1"/>
    <s v="03"/>
    <s v="01"/>
    <s v="SAN JOSE / DESAMPARADOS / DESAMPARADOS"/>
    <s v="SAN JOSE"/>
    <s v="DESAMPARADOS"/>
    <s v="DESAMPARADOS"/>
    <s v="URBANIZACION METROPOLI"/>
    <s v="URBANIZACION METROPOLI 125 M ESTE CEMENTERIO"/>
    <s v="kinderlittlekids@hotmail.com"/>
    <s v="86474565"/>
    <s v="22594972"/>
    <s v="ROSALBA SANCHEZ DURAN"/>
    <s v="86474565"/>
    <s v="FRANCISCO JAVIER FALLAS SOTO"/>
    <s v="22596011"/>
    <m/>
    <s v="NO"/>
    <m/>
    <m/>
    <m/>
    <s v="2"/>
    <s v="00000"/>
    <s v="0"/>
    <m/>
    <n v="29"/>
  </r>
  <r>
    <s v="1.03439"/>
    <s v="200098-00"/>
    <s v="03439"/>
    <x v="0"/>
    <s v="KREATIVE STEPS MONTESSORI"/>
    <s v="PURISCAL"/>
    <s v="05"/>
    <s v="1"/>
    <s v="1_PREESCOLAR"/>
    <s v="PRIVADA"/>
    <n v="10701"/>
    <s v="1"/>
    <s v="07"/>
    <s v="01"/>
    <s v="SAN JOSE / MORA / COLON"/>
    <s v="SAN JOSE"/>
    <s v="MORA"/>
    <s v="COLON"/>
    <s v="BRASIL"/>
    <s v="50 M NORTE DE CENTRO COMERCIAL VIA COLON"/>
    <s v="info@kreativemontessori.com"/>
    <s v="22493569"/>
    <s v="22494829"/>
    <s v="ADRIANA RAMIREZ SANCHEZ"/>
    <s v="22493569"/>
    <s v="NANCY ZUÑIGA MONTERO"/>
    <s v="24165218 Ext.2324/2329"/>
    <m/>
    <s v="NO"/>
    <m/>
    <m/>
    <m/>
    <s v="1"/>
    <s v="04340"/>
    <s v="3"/>
    <s v="KREATIVE LEARNING SCHOOL"/>
    <n v="49"/>
  </r>
  <r>
    <s v="1.04152"/>
    <s v="205398-00"/>
    <s v="04152"/>
    <x v="0"/>
    <s v="KTS SCHOOL"/>
    <s v="SAN JOSE CENTRAL"/>
    <s v="03"/>
    <s v="1"/>
    <s v="1_PREESCOLAR"/>
    <s v="PRIVADA"/>
    <n v="10106"/>
    <s v="1"/>
    <s v="01"/>
    <s v="06"/>
    <s v="SAN JOSE / SAN JOSE / SAN FRANCISCO DE DOS RIOS"/>
    <s v="SAN JOSE"/>
    <s v="SAN JOSE"/>
    <s v="SAN FRANCISCO DE DOS RIOS"/>
    <s v="SAUCES"/>
    <s v="DEL PALI DE LOS SAUCES, 200 NORTE"/>
    <s v="direccionprimaria@ktscr.com"/>
    <s v="40000338"/>
    <s v="88694907"/>
    <s v="LUCIA ZAMORA CESPEDES"/>
    <s v="40000338"/>
    <s v="MARIBEL CAMBRONERO AGUILAR"/>
    <s v="22271729"/>
    <m/>
    <s v="NO"/>
    <m/>
    <m/>
    <m/>
    <s v="1"/>
    <s v="04389"/>
    <s v="3"/>
    <s v="KTS SCHOOL"/>
    <n v="100"/>
  </r>
  <r>
    <s v="1.04030"/>
    <s v="205248-00"/>
    <s v="04030"/>
    <x v="0"/>
    <s v="L.G.A SCHOOL"/>
    <s v="ALAJUELA"/>
    <s v="02"/>
    <s v="1"/>
    <s v="2_PREESCOLAR"/>
    <s v="PRIVADA"/>
    <n v="20101"/>
    <s v="2"/>
    <s v="01"/>
    <s v="01"/>
    <s v="ALAJUELA / ALAJUELA / ALAJUELA"/>
    <s v="ALAJUELA"/>
    <s v="ALAJUELA"/>
    <s v="ALAJUELA"/>
    <s v="ALAJUELA"/>
    <s v="150 M SUR MC DONALD"/>
    <s v="info@lgacr.com"/>
    <s v="40804596"/>
    <s v="83355847"/>
    <s v="KARLA AVILA MOLINA"/>
    <s v="40804596"/>
    <s v="_x000a_GERARDO ANTONIO ARIAS SANCHEZ"/>
    <s v="24302389"/>
    <m/>
    <s v="NO"/>
    <m/>
    <m/>
    <m/>
    <s v="2"/>
    <s v="00000"/>
    <s v="0"/>
    <m/>
    <n v="27"/>
  </r>
  <r>
    <s v="1.02553"/>
    <s v="200115-00"/>
    <s v="02553"/>
    <x v="0"/>
    <s v="LA CABAÑA FELIZ"/>
    <s v="SAN JOSE NORTE"/>
    <s v="02"/>
    <s v="1"/>
    <s v="2_PREESCOLAR"/>
    <s v="PRIVADA"/>
    <n v="10805"/>
    <s v="1"/>
    <s v="08"/>
    <s v="05"/>
    <s v="SAN JOSE / GOICOECHEA / IPIS"/>
    <s v="SAN JOSE"/>
    <s v="GOICOECHEA"/>
    <s v="IPIS"/>
    <s v="KOROBO"/>
    <s v="DEL PALI DE IPIS 200 ESTE Y 25 SUR"/>
    <s v="kinderlcf@gmail.com"/>
    <s v="83918091"/>
    <s v="22291223"/>
    <s v="IRIS PATRICIA ZAMORA BORLOZ"/>
    <s v="83918091"/>
    <s v="KENNETH JIMENEZ GONZALEZ"/>
    <s v="88759543"/>
    <m/>
    <s v="NO"/>
    <m/>
    <m/>
    <m/>
    <s v="2"/>
    <s v="00000"/>
    <s v="0"/>
    <m/>
    <n v="28"/>
  </r>
  <r>
    <s v="1.03965"/>
    <s v="205225-00"/>
    <s v="03965"/>
    <x v="0"/>
    <s v="LA CASITA DE MARI-LIZ"/>
    <s v="LIBERIA"/>
    <s v="02"/>
    <s v="1"/>
    <s v="2_PREESCOLAR"/>
    <s v="PRIVADA"/>
    <n v="50101"/>
    <s v="5"/>
    <s v="01"/>
    <s v="01"/>
    <s v="GUANACASTE / LIBERIA / LIBERIA"/>
    <s v="GUANACASTE"/>
    <s v="LIBERIA"/>
    <s v="LIBERIA"/>
    <s v="SAN MIGUEL"/>
    <s v="COSTADO NORTE DE LA ESCUELA EL PELONCITO"/>
    <s v="ce.lacasitademari@gmail.com"/>
    <s v="26651801"/>
    <s v="89442011"/>
    <s v="YIRA CECILIA RUIZ CONTRERAS"/>
    <s v="26651801"/>
    <s v="OLGA LIDIA BARRERA GALIANO"/>
    <s v="85976933"/>
    <m/>
    <s v="NO"/>
    <m/>
    <m/>
    <m/>
    <s v="2"/>
    <s v="00000"/>
    <s v="0"/>
    <m/>
    <n v="34"/>
  </r>
  <r>
    <s v="1.03823"/>
    <s v="200432-00"/>
    <s v="03823"/>
    <x v="0"/>
    <s v="LA CASITA DEL SABER PRESCHOOL &amp; DAYCARE"/>
    <s v="LIBERIA"/>
    <s v="04"/>
    <s v="1"/>
    <s v="2_PREESCOLAR"/>
    <s v="PRIVADA"/>
    <n v="50101"/>
    <s v="5"/>
    <s v="01"/>
    <s v="01"/>
    <s v="GUANACASTE / LIBERIA / LIBERIA"/>
    <s v="GUANACASTE"/>
    <s v="LIBERIA"/>
    <s v="LIBERIA"/>
    <s v="CORAZON DE JESUS"/>
    <s v="75 M SUR ABASTECEDOR SUSY, CONTIGUO CANCHA SINTETICA"/>
    <s v="ncasitadelsaber@gmail.com"/>
    <s v="70122251"/>
    <s v="26651193"/>
    <s v="NANCY RODRIGUEZ BUSTOS"/>
    <s v="70122251"/>
    <s v="ROXANA MUÑOZ RIVERA"/>
    <s v="87100992"/>
    <m/>
    <s v="NO"/>
    <m/>
    <m/>
    <m/>
    <s v="2"/>
    <s v="00000"/>
    <s v="0"/>
    <m/>
    <n v="58"/>
  </r>
  <r>
    <s v="1.03277"/>
    <s v="200450-00"/>
    <s v="03277"/>
    <x v="0"/>
    <s v="LA PAZ COMMUNITY SCHOOL"/>
    <s v="SANTA CRUZ"/>
    <s v="03"/>
    <s v="1"/>
    <s v="1_PREESCOLAR"/>
    <s v="PRIVADA"/>
    <n v="50308"/>
    <s v="5"/>
    <s v="03"/>
    <s v="08"/>
    <s v="GUANACASTE / SANTA CRUZ / CABO VELAS"/>
    <s v="GUANACASTE"/>
    <s v="SANTA CRUZ"/>
    <s v="CABO VELAS"/>
    <s v="FLAMINGO"/>
    <s v="DE LA ENTRADA DEL PROYECTO MAR VISTA 400 M ESTE"/>
    <s v="paz@lapazschool.org"/>
    <s v="26546087"/>
    <m/>
    <s v="KENIA CALDERON QUIROS"/>
    <s v="88880126"/>
    <s v="DEYLIN ORTAGA GOMEZ"/>
    <s v="26750475"/>
    <m/>
    <s v="NO"/>
    <m/>
    <m/>
    <m/>
    <s v="1"/>
    <s v="04275"/>
    <s v="3"/>
    <s v="LA PAZ COMMUNITY SCHOOL"/>
    <n v="78"/>
  </r>
  <r>
    <s v="1.04352"/>
    <s v="205502-00"/>
    <s v="04352"/>
    <x v="0"/>
    <s v="LA PAZ COMMUNITY SCHOOL-CARRILLO-"/>
    <s v="SANTA CRUZ"/>
    <s v="06"/>
    <s v="1"/>
    <s v="1_PREESCOLAR"/>
    <s v="PRIVADA"/>
    <n v="50502"/>
    <s v="5"/>
    <s v="05"/>
    <s v="02"/>
    <s v="GUANACASTE / CARRILLO / PALMIRA"/>
    <s v="GUANACASTE"/>
    <s v="CARRILLO"/>
    <s v="PALMIRA"/>
    <s v="PALMIRA"/>
    <s v="300 M ESTE DE LA ENTRADA AL CENTRO PAPAGAYO DO IT"/>
    <s v="colegiotempisque@lapazschool.org"/>
    <s v="22018992"/>
    <m/>
    <s v="RYAN DEAUSTIN"/>
    <s v="87869976"/>
    <s v="GUSTAVO CHAVARRIA SERRANO"/>
    <s v="26678291"/>
    <m/>
    <s v="NO"/>
    <m/>
    <m/>
    <m/>
    <s v="1"/>
    <s v="04414"/>
    <s v="3"/>
    <s v="LA PAZ COMMUNITY SCHOOL-CARRILLO-"/>
    <n v="41"/>
  </r>
  <r>
    <s v="1.00936"/>
    <s v="200190-00"/>
    <s v="00936"/>
    <x v="0"/>
    <s v="LA TORTUGA VERDE"/>
    <s v="SAN JOSE NORTE"/>
    <s v="03"/>
    <s v="1"/>
    <s v="2_PREESCOLAR"/>
    <s v="PRIVADA"/>
    <n v="11503"/>
    <s v="1"/>
    <s v="15"/>
    <s v="03"/>
    <s v="SAN JOSE / MONTES DE OCA / MERCEDES"/>
    <s v="SAN JOSE"/>
    <s v="MONTES DE OCA"/>
    <s v="MERCEDES"/>
    <s v="MERCEDES"/>
    <s v="500 NORTE DEL SUPER LA COSECHA"/>
    <s v="montessori.tortugaverde@gmail.com     /  nancyvieto@yahoo.com"/>
    <s v="70020075"/>
    <s v="21015486"/>
    <s v="NANCY VIETO DE LA FUENTE"/>
    <s v="70020075"/>
    <s v="JENNIFER AYMERICH BOLAÑOS"/>
    <s v="22340456"/>
    <m/>
    <s v="NO"/>
    <m/>
    <m/>
    <m/>
    <s v="2"/>
    <s v="00000"/>
    <s v="0"/>
    <m/>
    <n v="14"/>
  </r>
  <r>
    <s v="1.00866"/>
    <s v="200229-00"/>
    <s v="00866"/>
    <x v="0"/>
    <s v="LA TRINIDAD"/>
    <s v="ALAJUELA"/>
    <s v="02"/>
    <s v="1"/>
    <s v="1_PREESCOLAR"/>
    <s v="PRIVADA"/>
    <n v="20102"/>
    <s v="2"/>
    <s v="01"/>
    <s v="02"/>
    <s v="ALAJUELA / ALAJUELA / SAN JOSE"/>
    <s v="ALAJUELA"/>
    <s v="ALAJUELA"/>
    <s v="SAN JOSE"/>
    <s v="LA TRINIDAD"/>
    <s v="100 M SURESTE DEL PARQUE LA TRINIDAD"/>
    <s v="info@educaciontrinidad.com"/>
    <s v="24419977"/>
    <s v="24419977"/>
    <s v="ANA LORENA PANIAGUA SEGURA"/>
    <s v="89800303"/>
    <s v="_x000a_GERARDO ANTONIO ARIAS SANCHEZ"/>
    <s v="24302389"/>
    <m/>
    <s v="NO"/>
    <m/>
    <m/>
    <m/>
    <s v="1"/>
    <s v="02358"/>
    <s v="3"/>
    <s v="LA TRINIDAD"/>
    <n v="29"/>
  </r>
  <r>
    <s v="1.02250"/>
    <s v="200321-00"/>
    <s v="02250"/>
    <x v="0"/>
    <s v="LABORATORIO BILINGÜE"/>
    <s v="CARTAGO"/>
    <s v="02"/>
    <s v="1"/>
    <s v="1_PREESCOLAR"/>
    <s v="PRIVADA"/>
    <n v="30106"/>
    <s v="3"/>
    <s v="01"/>
    <s v="06"/>
    <s v="CARTAGO / CARTAGO / GUADALUPE (ARENILLA)"/>
    <s v="CARTAGO"/>
    <s v="CARTAGO"/>
    <s v="GUADALUPE (ARENILLA)"/>
    <s v="ARENILLA"/>
    <s v="175 SUROESTE DEL RESTAURANTE ELYTE"/>
    <s v="labschool@ice.co.cr"/>
    <s v="25521886"/>
    <s v="25522714"/>
    <s v="ANA LIGIA JIMENEZ MORUA"/>
    <s v="25521886"/>
    <s v="ZIANE SOTO UREÑA"/>
    <s v="25371825"/>
    <m/>
    <s v="NO"/>
    <m/>
    <m/>
    <m/>
    <s v="1"/>
    <s v="03945"/>
    <s v="3"/>
    <s v="LABORATORIO BILINGÜE"/>
    <n v="26"/>
  </r>
  <r>
    <s v="1.03304"/>
    <s v="200454-00"/>
    <s v="03304"/>
    <x v="0"/>
    <s v="LAKESIDE INTERNATIONAL SCHOOL"/>
    <s v="SANTA CRUZ"/>
    <s v="06"/>
    <s v="1"/>
    <s v="1_PREESCOLAR"/>
    <s v="PRIVADA"/>
    <n v="50503"/>
    <s v="5"/>
    <s v="05"/>
    <s v="03"/>
    <s v="GUANACASTE / CARRILLO / SARDINAL"/>
    <s v="GUANACASTE"/>
    <s v="CARRILLO"/>
    <s v="SARDINAL"/>
    <s v="TABLAZO"/>
    <s v="DE LA BOMBA 2,8 KM OESTE, CARRETERA AL COCO"/>
    <s v="info@lakesideschoolcr.com"/>
    <s v="40017993"/>
    <m/>
    <s v="GUADALUPE COREA CARAVACA"/>
    <s v="83214832"/>
    <s v="GUSTAVO CHAVARRIA SERRANO"/>
    <s v="83909628"/>
    <m/>
    <s v="NO"/>
    <m/>
    <m/>
    <m/>
    <s v="1"/>
    <s v="04282"/>
    <s v="3"/>
    <s v="LAKESIDE INTERNATIONAL SCHOOL"/>
    <n v="35"/>
  </r>
  <r>
    <s v="1.02502"/>
    <s v="200494-00"/>
    <s v="02502"/>
    <x v="0"/>
    <s v="LAS NUBES SCHOOL"/>
    <s v="AGUIRRE"/>
    <s v="05"/>
    <s v="1"/>
    <s v="1_PREESCOLAR"/>
    <s v="PRIVADA"/>
    <n v="61101"/>
    <s v="6"/>
    <s v="11"/>
    <s v="01"/>
    <s v="PUNTARENAS / GARABITO / JACO"/>
    <s v="PUNTARENAS"/>
    <s v="GARABITO"/>
    <s v="JACO"/>
    <s v="HERRADURA"/>
    <s v="RESIDENCIAL LAS NUBES, HERRADURA"/>
    <s v="larisaq@lasnubes.ed.cr"/>
    <s v="26432440"/>
    <s v="26432421"/>
    <s v="LARISA QUIROS AGUILAR"/>
    <s v="26431130"/>
    <s v="KATTIA VILLALOBOS VALDEZ"/>
    <s v="26377451"/>
    <m/>
    <s v="NO"/>
    <m/>
    <m/>
    <m/>
    <s v="1"/>
    <s v="04005"/>
    <s v="3"/>
    <s v="LAS NUBES SCHOOL"/>
    <n v="36"/>
  </r>
  <r>
    <s v="1.03930"/>
    <s v="205222-00"/>
    <s v="03930"/>
    <x v="0"/>
    <s v="LERNING CENTER LCCIMACE"/>
    <s v="ALAJUELA"/>
    <s v="05"/>
    <s v="1"/>
    <s v="2_PREESCOLAR"/>
    <s v="PRIVADA"/>
    <n v="20111"/>
    <s v="2"/>
    <s v="01"/>
    <s v="11"/>
    <s v="ALAJUELA / ALAJUELA / TURRUCARES"/>
    <s v="ALAJUELA"/>
    <s v="ALAJUELA"/>
    <s v="TURRUCARES"/>
    <s v="TURRUCARES"/>
    <s v="50 M SUR DEL BANCO NACIONAL DE TURRUCARES"/>
    <s v="info@lccima.com"/>
    <s v="24877070"/>
    <s v="24877070"/>
    <s v="NANCY CASTILLO ALVARENGA"/>
    <s v="24877070"/>
    <s v="DANIEL VARGAS RODRIGUEZ"/>
    <s v="24434942"/>
    <m/>
    <s v="NO"/>
    <m/>
    <m/>
    <m/>
    <s v="2"/>
    <s v="00000"/>
    <s v="0"/>
    <m/>
    <n v="9"/>
  </r>
  <r>
    <s v="1.03359"/>
    <s v="200063-00"/>
    <s v="03359"/>
    <x v="0"/>
    <s v="LIGHTHOUSE INTERNATIONAL SCHOOL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GUACHIPELIN"/>
    <s v="1 KM NORTE DE CONSTRUPLAZA"/>
    <s v="lighthouse@lis.ed.cr"/>
    <s v="22152393"/>
    <s v="22152398"/>
    <s v="CARLOS ZELAYA HARRIS"/>
    <s v="22152393"/>
    <s v="JENNY VALVERDE OVIEDO"/>
    <s v="22284630"/>
    <m/>
    <s v="NO"/>
    <m/>
    <m/>
    <m/>
    <s v="1"/>
    <s v="04322"/>
    <s v="3"/>
    <s v="LIGHTHOUSE INTERNATIONAL SCHOOL"/>
    <n v="53"/>
  </r>
  <r>
    <s v="1.00219"/>
    <s v="200385-00"/>
    <s v="00219"/>
    <x v="0"/>
    <s v="LINCOLN"/>
    <s v="SAN JOSE NORTE"/>
    <s v="05"/>
    <s v="1"/>
    <s v="1_PREESCOLAR"/>
    <s v="PRIVADA"/>
    <n v="40303"/>
    <s v="4"/>
    <s v="03"/>
    <s v="03"/>
    <s v="HEREDIA / SANTO DOMINGO / SAN MIGUEL"/>
    <s v="HEREDIA"/>
    <s v="SANTO DOMINGO"/>
    <s v="SAN MIGUEL"/>
    <s v="EL SOCORRO"/>
    <s v="FRENTE A LA IGLESIA CATOLICA DE BARRIO SOCORRO"/>
    <s v="jjiron@lincoln.ed.cr"/>
    <s v="22476612"/>
    <s v="22476686"/>
    <s v="VERONICA ARAGON CALZADA"/>
    <s v="22476612"/>
    <s v="WILFREDO CASTRO CAMPOS"/>
    <s v="22352880"/>
    <m/>
    <s v="NO"/>
    <m/>
    <m/>
    <m/>
    <s v="1"/>
    <s v="00232"/>
    <s v="3"/>
    <s v="LINCOLN"/>
    <n v="245"/>
  </r>
  <r>
    <s v="1.03276"/>
    <s v="200179-00"/>
    <s v="03276"/>
    <x v="0"/>
    <s v="LINDA VISTA"/>
    <s v="SAN JOSE NORTE"/>
    <s v="05"/>
    <s v="1"/>
    <s v="2_PREESCOLAR"/>
    <s v="PRIVADA"/>
    <n v="11403"/>
    <s v="1"/>
    <s v="14"/>
    <s v="03"/>
    <s v="SAN JOSE / MORAVIA / TRINIDAD"/>
    <s v="SAN JOSE"/>
    <s v="MORAVIA"/>
    <s v="TRINIDAD"/>
    <s v="CALLE DE LOS HERRERA"/>
    <s v="25 NORTE Y 150 OESTE DEL DEPOSITO ARENAL"/>
    <s v="cedlindavista@hotmail.com"/>
    <s v="22858383"/>
    <m/>
    <s v="MARIA DEL SOCORRO GONZALEZ HERRERA"/>
    <s v="83750018"/>
    <s v="WILFREDO CASTRO CAMPOS"/>
    <s v="22352880"/>
    <m/>
    <s v="NO"/>
    <m/>
    <m/>
    <m/>
    <s v="2"/>
    <s v="00000"/>
    <s v="0"/>
    <m/>
    <n v="18"/>
  </r>
  <r>
    <s v="1.04048"/>
    <s v="205247-00"/>
    <s v="04048"/>
    <x v="0"/>
    <s v="LITTLE COLLEGE LC"/>
    <s v="HEREDIA"/>
    <s v="07"/>
    <s v="1"/>
    <s v="2_PREESCOLAR"/>
    <s v="PRIVADA"/>
    <n v="40104"/>
    <s v="4"/>
    <s v="01"/>
    <s v="04"/>
    <s v="HEREDIA / HEREDIA / ULLOA"/>
    <s v="HEREDIA"/>
    <s v="HEREDIA"/>
    <s v="ULLOA"/>
    <s v="LAGUINILLA"/>
    <s v="RESIDENCIAL REAL SANTA MARIA CASA # 212"/>
    <s v="littlecollegelc@outlook.es"/>
    <s v="22618961"/>
    <m/>
    <s v="NATALIE CORTES UGARTE"/>
    <s v="60427041"/>
    <s v="ALEJANDRO ROJAS SABORIO"/>
    <s v="22654304"/>
    <m/>
    <s v="NO"/>
    <m/>
    <m/>
    <m/>
    <s v="2"/>
    <s v="00000"/>
    <s v="0"/>
    <m/>
    <n v="13"/>
  </r>
  <r>
    <s v="1.04075"/>
    <s v="205300-00"/>
    <s v="04075"/>
    <x v="0"/>
    <s v="LITTLE HANDS ECOKINDER"/>
    <s v="SAN JOSE NORTE"/>
    <s v="02"/>
    <s v="1"/>
    <s v="2_PREESCOLAR"/>
    <s v="PRIVADA"/>
    <n v="10804"/>
    <s v="1"/>
    <s v="08"/>
    <s v="04"/>
    <s v="SAN JOSE / GOICOECHEA / MATA DE PLATANO"/>
    <s v="SAN JOSE"/>
    <s v="GOICOECHEA"/>
    <s v="MATA DE PLATANO"/>
    <s v="MATA DE PLATANO"/>
    <s v="200 M ESTE DE LA ESCUELA JOSE CUBERO MUÑOZ"/>
    <s v="greenhillsecokinder@gmail.com"/>
    <s v="71056840"/>
    <s v="22928850"/>
    <s v="ROSA CUBERO MURILLO"/>
    <s v="83677954"/>
    <s v="KENNETH JIMENEZ GONZALEZ"/>
    <s v="88759543"/>
    <m/>
    <s v="NO"/>
    <m/>
    <m/>
    <m/>
    <s v="2"/>
    <s v="00000"/>
    <s v="0"/>
    <m/>
    <n v="30"/>
  </r>
  <r>
    <s v="1.02240"/>
    <s v="200331-00"/>
    <s v="02240"/>
    <x v="0"/>
    <s v="LITTLE HOUSE SCHOOL"/>
    <s v="CARTAGO"/>
    <s v="06"/>
    <s v="1"/>
    <s v="1_PREESCOLAR"/>
    <s v="PRIVADA"/>
    <n v="30304"/>
    <s v="3"/>
    <s v="03"/>
    <s v="04"/>
    <s v="CARTAGO / LA UNION / SAN RAFAEL"/>
    <s v="CARTAGO"/>
    <s v="LA UNION"/>
    <s v="SAN RAFAEL"/>
    <s v="SAN RAFAEL"/>
    <s v="100 M ESTE DE LA ERMITA DE SN RAFAEL"/>
    <s v="littlehouseschoolcr@gmail.com"/>
    <s v="22793555"/>
    <m/>
    <s v="MARIA OFELIA MAYORGA MOYA"/>
    <s v="88247831"/>
    <s v="JUAN MARTIN ROJAS GOMEZ"/>
    <s v="22792767"/>
    <m/>
    <s v="NO"/>
    <m/>
    <m/>
    <m/>
    <s v="1"/>
    <s v="04225"/>
    <s v="3"/>
    <s v="LITTLE HOUSE SCHOOL"/>
    <n v="6"/>
  </r>
  <r>
    <s v="1.04286"/>
    <s v="205506-00"/>
    <s v="04286"/>
    <x v="0"/>
    <s v="LITTLE WONDERS PRESCHOOL AND DAY CARE"/>
    <s v="HEREDIA"/>
    <s v="04"/>
    <s v="1"/>
    <s v="2_PREESCOLAR"/>
    <s v="PRIVADA"/>
    <n v="40205"/>
    <s v="4"/>
    <s v="02"/>
    <s v="05"/>
    <s v="HEREDIA / BARVA / SANTA LUCIA"/>
    <s v="HEREDIA"/>
    <s v="BARVA"/>
    <s v="SANTA LUCIA"/>
    <s v="SANTA LUCIA"/>
    <s v="600 M NORTE Y 50 M ESTE DEL AUTOMERCADO"/>
    <s v="littlewonderscr@gmail.com"/>
    <s v="71025886"/>
    <s v="83741041"/>
    <s v="CAROLINA VIQUEZ LOPEZ"/>
    <s v="71025886"/>
    <s v="ARIEL EDUARDO MENDEZ MURILLO"/>
    <s v="22623025"/>
    <m/>
    <s v="NO"/>
    <m/>
    <m/>
    <m/>
    <s v="2"/>
    <s v="00000"/>
    <s v="0"/>
    <m/>
    <n v="41"/>
  </r>
  <r>
    <s v="1.00099"/>
    <s v="200045-00"/>
    <s v="00099"/>
    <x v="0"/>
    <s v="LIVING HOPE"/>
    <s v="SAN JOSE CENTRAL"/>
    <s v="05"/>
    <s v="1"/>
    <s v="1_PREESCOLAR"/>
    <s v="PRIVADA"/>
    <n v="10110"/>
    <s v="1"/>
    <s v="01"/>
    <s v="10"/>
    <s v="SAN JOSE / SAN JOSE / HATILLO"/>
    <s v="SAN JOSE"/>
    <s v="SAN JOSE"/>
    <s v="HATILLO"/>
    <s v="HATILLO CENTRO"/>
    <s v="125 OESTE DE LA CLINICA SOLON NUÑEZ"/>
    <s v="administrativa@livinghope.ed.cr"/>
    <s v="40019261"/>
    <m/>
    <s v="BALVANERA CAMPOS MONGE"/>
    <s v="40019261"/>
    <s v="LAYMAN RODRIGUEZ UMAÑA"/>
    <s v="22544090"/>
    <m/>
    <s v="NO"/>
    <m/>
    <m/>
    <m/>
    <s v="1"/>
    <s v="03640"/>
    <s v="3"/>
    <s v="LIVING HOPE"/>
    <n v="8"/>
  </r>
  <r>
    <s v="1.00083"/>
    <s v="200030-00"/>
    <s v="00083"/>
    <x v="0"/>
    <s v="LOS ANGELES SCHOOL, FRAILES DOMINICOS"/>
    <s v="SAN JOSE OESTE"/>
    <s v="01"/>
    <s v="1"/>
    <s v="1_PREESCOLAR"/>
    <s v="PRIVADA"/>
    <n v="10108"/>
    <s v="1"/>
    <s v="01"/>
    <s v="08"/>
    <s v="SAN JOSE / SAN JOSE / MATA REDONDA"/>
    <s v="SAN JOSE"/>
    <s v="SAN JOSE"/>
    <s v="MATA REDONDA"/>
    <s v="LAS AMERICAS"/>
    <s v="DETRAS DEL EDIFICIO DEL ICE SABANA NORTE"/>
    <s v="info@colegiolosangeles.ed.cr"/>
    <s v="22320122"/>
    <m/>
    <s v="ALEXIS PAEZ OVARES"/>
    <s v="40700122"/>
    <s v="ERICK VILLALOBOS SALAZAR"/>
    <s v="22901167"/>
    <m/>
    <s v="NO"/>
    <m/>
    <m/>
    <m/>
    <s v="1"/>
    <s v="03231"/>
    <s v="3"/>
    <s v="LOS ANGELES"/>
    <n v="45"/>
  </r>
  <r>
    <s v="1.02260"/>
    <s v="200107-00"/>
    <s v="02260"/>
    <x v="0"/>
    <s v="LOS DELFINES"/>
    <s v="SAN JOSE NORTE"/>
    <s v="01"/>
    <s v="1"/>
    <s v="2_PREESCOLAR"/>
    <s v="PRIVADA"/>
    <n v="10801"/>
    <s v="1"/>
    <s v="08"/>
    <s v="01"/>
    <s v="SAN JOSE / GOICOECHEA / GUADALUPE"/>
    <s v="SAN JOSE"/>
    <s v="GOICOECHEA"/>
    <s v="GUADALUPE"/>
    <s v="BARRIO GALVEZ"/>
    <s v="100 N 150 E 100 N 25 E DEL BANCO NACIONAL"/>
    <s v="kinderlosdelfines@gmail.com"/>
    <s v="22241374"/>
    <m/>
    <s v="MARCELA CHAVES JIMENEZ"/>
    <s v="22241374"/>
    <s v="FABIO RODOLFO VARGAS BRENES"/>
    <s v="22254561"/>
    <m/>
    <s v="NO"/>
    <m/>
    <m/>
    <m/>
    <s v="2"/>
    <s v="00000"/>
    <s v="0"/>
    <m/>
    <n v="14"/>
  </r>
  <r>
    <s v="1.00198"/>
    <s v="200202-00"/>
    <s v="00198"/>
    <x v="0"/>
    <s v="LOS OLMOS"/>
    <s v="SAN JOSE CENTRAL"/>
    <s v="03"/>
    <s v="1"/>
    <s v="2_PREESCOLAR"/>
    <s v="PRIVADA"/>
    <n v="11803"/>
    <s v="1"/>
    <s v="18"/>
    <s v="03"/>
    <s v="SAN JOSE / CURRIDABAT / SANCHEZ"/>
    <s v="SAN JOSE"/>
    <s v="CURRIDABAT"/>
    <s v="SANCHEZ"/>
    <s v="LOMAS DE AYARCO"/>
    <s v="DEL RESTAURANTE DOÑA LELA 800 SUR"/>
    <s v="comunicados@losolmos.org"/>
    <s v="40008990"/>
    <m/>
    <s v="SILVIA MADRIGAL MORA"/>
    <s v="40008990"/>
    <s v="MARIBEL CAMBRONERO AGUILAR"/>
    <s v="22271729"/>
    <m/>
    <s v="NO"/>
    <m/>
    <m/>
    <m/>
    <s v="2"/>
    <s v="00000"/>
    <s v="0"/>
    <m/>
    <n v="183"/>
  </r>
  <r>
    <s v="1.03384"/>
    <s v="200135-00"/>
    <s v="03384"/>
    <x v="0"/>
    <s v="LOVE AT WORK INTERNATIONAL CHRISTIAN SCHOOL"/>
    <s v="SAN JOSE CENTRAL"/>
    <s v="03"/>
    <s v="1"/>
    <s v="1_PREESCOLAR"/>
    <s v="PRIVADA"/>
    <n v="10106"/>
    <s v="1"/>
    <s v="01"/>
    <s v="06"/>
    <s v="SAN JOSE / SAN JOSE / SAN FRANCISCO DE DOS RIOS"/>
    <s v="SAN JOSE"/>
    <s v="SAN JOSE"/>
    <s v="SAN FRANCISCO DE DOS RIOS"/>
    <s v="EL BOSQUE"/>
    <s v="DEL COSTADO SUR DEL PARQUE EL BOSQUE 25 M ESTE"/>
    <s v="loveatworkschool@gmail.com"/>
    <s v="22140789"/>
    <s v="22140485"/>
    <s v="NAHIMA PIEDRA DELGADO"/>
    <s v="22140485"/>
    <s v="MARIBEL CAMBRONERO AGUILAR"/>
    <s v="22271729"/>
    <m/>
    <s v="NO"/>
    <m/>
    <m/>
    <m/>
    <s v="1"/>
    <s v="04313"/>
    <s v="3"/>
    <s v="LOVE AT WORK INTERNATIONAL CHRISTIAN SCHOOL"/>
    <n v="16"/>
  </r>
  <r>
    <s v="1.02550"/>
    <s v="200491-00"/>
    <s v="02550"/>
    <x v="0"/>
    <s v="MADRE DEL DIVINO PASTOR"/>
    <s v="COTO"/>
    <s v="09"/>
    <s v="1"/>
    <s v="1_PREESCOLAR"/>
    <s v="PRIVADA"/>
    <n v="61003"/>
    <s v="6"/>
    <s v="10"/>
    <s v="03"/>
    <s v="PUNTARENAS / CORREDORES / CANOAS"/>
    <s v="PUNTARENAS"/>
    <s v="CORREDORES"/>
    <s v="CANOAS"/>
    <s v="COLORADITO"/>
    <s v="KM 342 CARRETERA INTERAMERICANA SUR"/>
    <s v="cmdpcoloradito99@yahoo.es"/>
    <s v="89459126"/>
    <m/>
    <s v="BERNARDA MORA NARANJO"/>
    <s v="89459126"/>
    <s v="KATTIA SALAZAR ARROYO"/>
    <s v="21010746"/>
    <m/>
    <s v="NO"/>
    <m/>
    <m/>
    <m/>
    <s v="1"/>
    <s v="03989"/>
    <s v="3"/>
    <s v="MADRE DEL DIVINO PASTOR"/>
    <n v="21"/>
  </r>
  <r>
    <s v="1.04090"/>
    <s v="205392-00"/>
    <s v="04090"/>
    <x v="0"/>
    <s v="MAGIC JUNGLE"/>
    <s v="ALAJUELA"/>
    <s v="05"/>
    <s v="1"/>
    <s v="2_PREESCOLAR"/>
    <s v="PRIVADA"/>
    <n v="20111"/>
    <s v="2"/>
    <s v="01"/>
    <s v="11"/>
    <s v="ALAJUELA / ALAJUELA / TURRUCARES"/>
    <s v="ALAJUELA"/>
    <s v="ALAJUELA"/>
    <s v="TURRUCARES"/>
    <s v="CEBADILLA"/>
    <s v="1,3 KM OESTE DEL CEMENTERIO DE TURRUCARES"/>
    <s v="magicjunglepreschool@outlook.es"/>
    <s v="24876435"/>
    <s v="88186535"/>
    <s v="SARITA ROJAS SALAS"/>
    <s v="88186535"/>
    <s v="DANIEL VARGAS RODRIGUEZ"/>
    <s v="24434942"/>
    <m/>
    <s v="NO"/>
    <m/>
    <m/>
    <m/>
    <s v="2"/>
    <s v="00000"/>
    <s v="0"/>
    <m/>
    <n v="28"/>
  </r>
  <r>
    <s v="1.01218"/>
    <s v="200478-00"/>
    <s v="01218"/>
    <x v="0"/>
    <s v="MANANTIAL DE VIDA"/>
    <s v="PUNTARENAS"/>
    <s v="07"/>
    <s v="1"/>
    <s v="1_PREESCOLAR"/>
    <s v="PRIVADA"/>
    <n v="60201"/>
    <s v="6"/>
    <s v="02"/>
    <s v="01"/>
    <s v="PUNTARENAS / ESPARZA / ESPIRITU SANTO"/>
    <s v="PUNTARENAS"/>
    <s v="ESPARZA"/>
    <s v="ESPIRITU SANTO"/>
    <s v="LA RIVIERA"/>
    <s v="CALLE 7, AVENIDA 21"/>
    <s v="cemve@manantialdevida.org"/>
    <s v="26366019"/>
    <s v="26366000"/>
    <s v="ELINA KORZYK KREMKO"/>
    <s v="26366019"/>
    <s v="ELENA LORENA ARAYA QUIROS"/>
    <s v="26350583"/>
    <m/>
    <s v="NO"/>
    <m/>
    <m/>
    <m/>
    <s v="1"/>
    <s v="03616"/>
    <s v="3"/>
    <s v="MANANTIAL DE VIDA"/>
    <n v="19"/>
  </r>
  <r>
    <s v="1.03252"/>
    <s v="200356-00"/>
    <s v="03252"/>
    <x v="0"/>
    <s v="MARIA AUXILIADORA"/>
    <s v="HEREDIA"/>
    <s v="01"/>
    <s v="1"/>
    <s v="1_PREESCOLAR"/>
    <s v="PRIVADA"/>
    <n v="40101"/>
    <s v="4"/>
    <s v="01"/>
    <s v="01"/>
    <s v="HEREDIA / HEREDIA / HEREDIA"/>
    <s v="HEREDIA"/>
    <s v="HEREDIA"/>
    <s v="HEREDIA"/>
    <s v="MARIA AUXILIADORA"/>
    <s v="200 M E, 50 SUR DE LA UNIVERSIDAD NACIONAL"/>
    <s v="cmaheredia1@gmail.com"/>
    <s v="22370296"/>
    <s v="22622728"/>
    <s v="SOR MARTA MAGDALENA CASTRO MURILLO"/>
    <s v="22370296"/>
    <s v="WALTER CERDAS MONTANO"/>
    <s v="22604275"/>
    <m/>
    <s v="NO"/>
    <m/>
    <m/>
    <m/>
    <s v="1"/>
    <s v="04267"/>
    <s v="3"/>
    <s v="MARIA AUXILIADORA"/>
    <n v="9"/>
  </r>
  <r>
    <s v="1.00739"/>
    <s v="200500-00"/>
    <s v="00739"/>
    <x v="0"/>
    <s v="MARIA INMACULADA"/>
    <s v="LIMON"/>
    <s v="01"/>
    <s v="1"/>
    <s v="1_PREESCOLAR"/>
    <s v="PRIVADA"/>
    <n v="70101"/>
    <s v="7"/>
    <s v="01"/>
    <s v="01"/>
    <s v="LIMON / LIMON / LIMON"/>
    <s v="LIMON"/>
    <s v="LIMON"/>
    <s v="LIMON"/>
    <s v="BARRIO LA COLINA"/>
    <s v="CARRETERA SAOPIN, FRENTE A LA UNED"/>
    <s v="direccion@mariainmaculadalimon.com"/>
    <s v="27984544"/>
    <s v="27982622"/>
    <s v="HNA. DAMARIS ARAYA CHAVARRIA"/>
    <s v="27984544"/>
    <s v="LEISEL ARCE CAMPOS"/>
    <s v="22017169"/>
    <m/>
    <s v="NO"/>
    <m/>
    <m/>
    <m/>
    <s v="1"/>
    <s v="02895"/>
    <s v="3"/>
    <s v="MARIA INMACULADA"/>
    <n v="39"/>
  </r>
  <r>
    <s v="1.00450"/>
    <s v="200308-00"/>
    <s v="00450"/>
    <x v="0"/>
    <s v="MARIA MONTESSORI"/>
    <s v="CARTAGO"/>
    <s v="01"/>
    <s v="1"/>
    <s v="1_PREESCOLAR"/>
    <s v="PRIVADA"/>
    <n v="30102"/>
    <s v="3"/>
    <s v="01"/>
    <s v="02"/>
    <s v="CARTAGO / CARTAGO / OCCIDENTAL"/>
    <s v="CARTAGO"/>
    <s v="CARTAGO"/>
    <s v="OCCIDENTAL"/>
    <s v="PLAZA IGLESIAS"/>
    <s v="75 M SUR ENTRADA PRINCIPAL SAN LUIS GONZAGA"/>
    <s v="montessori90school@yahoo.com"/>
    <s v="25911575"/>
    <s v="25911575"/>
    <s v="DAISY QUEDASA GOMEZ"/>
    <s v="25736784"/>
    <s v="ALONSO MORA VALVERDE"/>
    <s v="25520752"/>
    <m/>
    <s v="NO"/>
    <m/>
    <m/>
    <m/>
    <s v="1"/>
    <s v="03307"/>
    <s v="3"/>
    <s v="MARIA MONTESSORI"/>
    <n v="9"/>
  </r>
  <r>
    <s v="1.03082"/>
    <s v="200121-00"/>
    <s v="03082"/>
    <x v="0"/>
    <s v="MARIA MONTSERRAT"/>
    <s v="SAN JOSE OESTE"/>
    <s v="04"/>
    <s v="1"/>
    <s v="1_PREESCOLAR"/>
    <s v="PRIVADA"/>
    <n v="10901"/>
    <s v="1"/>
    <s v="09"/>
    <s v="01"/>
    <s v="SAN JOSE / SANTA ANA / SANTA ANA"/>
    <s v="SAN JOSE"/>
    <s v="SANTA ANA"/>
    <s v="SANTA ANA"/>
    <s v="SAN RAFAEL"/>
    <s v="DE LA ENTRADA PRINCIPAL 150 SUR"/>
    <s v="cemariamontserrat@gmail.com"/>
    <s v="22827777"/>
    <s v="85592927"/>
    <s v="GABRIELA AGÜERO LEE"/>
    <s v="85592927"/>
    <s v="JESUS ALONSO JIMENEZ DIAZ"/>
    <s v="22822636"/>
    <m/>
    <s v="NO"/>
    <m/>
    <m/>
    <m/>
    <s v="1"/>
    <s v="04143"/>
    <s v="3"/>
    <s v="MARIA MONTSERRAT"/>
    <n v="5"/>
  </r>
  <r>
    <s v="1.02885"/>
    <s v="200338-00"/>
    <s v="02885"/>
    <x v="0"/>
    <s v="MARIAN BAKER SCHOOL"/>
    <s v="CARTAGO"/>
    <s v="06"/>
    <s v="1"/>
    <s v="1_PREESCOLAR"/>
    <s v="PRIVADA"/>
    <n v="30307"/>
    <s v="3"/>
    <s v="03"/>
    <s v="07"/>
    <s v="CARTAGO / LA UNION / SAN RAMON"/>
    <s v="CARTAGO"/>
    <s v="LA UNION"/>
    <s v="SAN RAMON"/>
    <s v="SAN RAMON TRES RIOS"/>
    <s v="200 E Y 200 S IGLESIA SN RAMON DE 3 RIOS"/>
    <s v="administration@mbs.ed.cr"/>
    <s v="22730024"/>
    <s v="22730280"/>
    <s v="ADRIANA CALVO BARRANTES"/>
    <s v="22730024"/>
    <s v="JUAN MARTIN ROJAS GOMEZ"/>
    <s v="22792767"/>
    <m/>
    <s v="NO"/>
    <m/>
    <m/>
    <m/>
    <s v="1"/>
    <s v="04107"/>
    <s v="3"/>
    <s v="MARIAN BAKER SCHOOL"/>
    <n v="55"/>
  </r>
  <r>
    <s v="1.03784"/>
    <s v="200094-00"/>
    <s v="03784"/>
    <x v="0"/>
    <s v="MARIELY PRESCHOOL AND DAYCARE"/>
    <s v="PURISCAL"/>
    <s v="01"/>
    <s v="1"/>
    <s v="1_PREESCOLAR"/>
    <s v="PRIVADA"/>
    <n v="10408"/>
    <s v="1"/>
    <s v="04"/>
    <s v="08"/>
    <s v="SAN JOSE / PURISCAL / SAN ANTONIO"/>
    <s v="SAN JOSE"/>
    <s v="PURISCAL"/>
    <s v="SAN ANTONIO"/>
    <s v="SAN ANTONIO"/>
    <s v="DEL SUPER LOS JAULARES, 150 M NOROESTE"/>
    <s v="info@marielps.com"/>
    <s v="24162497"/>
    <m/>
    <s v="LUIS DIEGO JIMENEZ JENKINS"/>
    <s v="24162497"/>
    <s v="ORLANDO CHACON ARTAVIA"/>
    <s v="24166355"/>
    <m/>
    <s v="NO"/>
    <m/>
    <m/>
    <m/>
    <s v="1"/>
    <s v="04378"/>
    <s v="3"/>
    <s v="MARIELY PRESCHOOL AND DAYCARE"/>
    <n v="31"/>
  </r>
  <r>
    <s v="1.00324"/>
    <s v="200221-00"/>
    <s v="00324"/>
    <x v="0"/>
    <s v="MARISTA"/>
    <s v="ALAJUELA"/>
    <s v="02"/>
    <s v="1"/>
    <s v="1_PREESCOLAR"/>
    <s v="PRIVADA"/>
    <n v="20101"/>
    <s v="2"/>
    <s v="01"/>
    <s v="01"/>
    <s v="ALAJUELA / ALAJUELA / ALAJUELA"/>
    <s v="ALAJUELA"/>
    <s v="ALAJUELA"/>
    <s v="ALAJUELA"/>
    <s v="BARRIO LA TROPICANA"/>
    <s v="600 M SUR DE LA IGLESIA LA AGONIA"/>
    <s v="colegiomaristaalajuela@gmail.com"/>
    <s v="24402424"/>
    <s v="24423063"/>
    <s v="MONICA ULLOA BERMUDEZ"/>
    <s v="24402424"/>
    <s v="_x000a_GERARDO ANTONIO ARIAS SANCHEZ"/>
    <s v="24302389"/>
    <m/>
    <s v="NO"/>
    <m/>
    <m/>
    <m/>
    <s v="1"/>
    <s v="00730"/>
    <s v="3"/>
    <s v="MARISTA"/>
    <n v="157"/>
  </r>
  <r>
    <s v="1.03917"/>
    <s v="205306-00"/>
    <s v="03917"/>
    <x v="0"/>
    <s v="MELODY PRESCHOOL"/>
    <s v="SAN JOSE NORTE"/>
    <s v="06"/>
    <s v="1"/>
    <s v="2_PREESCOLAR"/>
    <s v="PRIVADA"/>
    <n v="11104"/>
    <s v="1"/>
    <s v="11"/>
    <s v="04"/>
    <s v="SAN JOSE / VASQUEZ DE CORONADO / PATALILLO"/>
    <s v="SAN JOSE"/>
    <s v="VASQUEZ DE CORONADO"/>
    <s v="PATALILLO"/>
    <s v="SAN ANTONIO"/>
    <s v="SAN ANTONIO"/>
    <s v="melodycrpreschool@gmail.com"/>
    <s v="25293490"/>
    <m/>
    <s v="FIORELLA CHEVEZ ARCE"/>
    <s v="25293490"/>
    <s v="ILEANA ARCE CAMPOS"/>
    <s v="22942049"/>
    <m/>
    <s v="NO"/>
    <m/>
    <m/>
    <m/>
    <s v="2"/>
    <s v="00000"/>
    <s v="0"/>
    <m/>
    <n v="11"/>
  </r>
  <r>
    <s v="1.00253"/>
    <s v="200189-00"/>
    <s v="00253"/>
    <x v="0"/>
    <s v="METODISTA"/>
    <s v="SAN JOSE NORTE"/>
    <s v="03"/>
    <s v="1"/>
    <s v="1_PREESCOLAR"/>
    <s v="PRIVADA"/>
    <n v="11502"/>
    <s v="1"/>
    <s v="15"/>
    <s v="02"/>
    <s v="SAN JOSE / MONTES DE OCA / SABANILLA"/>
    <s v="SAN JOSE"/>
    <s v="MONTES DE OCA"/>
    <s v="SABANILLA"/>
    <s v="SABANILLA"/>
    <s v="200 ESTE DEL BANCO NACIONAL"/>
    <s v="primaria@metodista.ed.cr"/>
    <s v="22801220"/>
    <s v="22801220"/>
    <s v="EDUARDO GOÑI VARGAS"/>
    <s v="40363100"/>
    <s v="JENNIFER AYMERICH BOLAÑOS"/>
    <s v="22340456"/>
    <m/>
    <s v="NO"/>
    <m/>
    <m/>
    <m/>
    <s v="1"/>
    <s v="00287"/>
    <s v="3"/>
    <s v="METODISTA"/>
    <n v="93"/>
  </r>
  <r>
    <s v="1.03335"/>
    <s v="200399-00"/>
    <s v="03335"/>
    <x v="0"/>
    <s v="MI PRIMER ABC"/>
    <s v="HEREDIA"/>
    <s v="04"/>
    <s v="1"/>
    <s v="2_PREESCOLAR"/>
    <s v="PRIVADA"/>
    <n v="40504"/>
    <s v="4"/>
    <s v="05"/>
    <s v="04"/>
    <s v="HEREDIA / SAN RAFAEL / ANGELES"/>
    <s v="HEREDIA"/>
    <s v="SAN RAFAEL"/>
    <s v="ANGELES"/>
    <s v="GRANADA"/>
    <s v="1 KM AL NORTE DE LA IGLESIA CATOLICA DE SAN RAFAEL DE HEREDIA"/>
    <s v="info.miprimerabc@gmail.com"/>
    <s v="25600009"/>
    <m/>
    <s v="DANIELA MARIA SOTO ARIAS"/>
    <s v="85927431"/>
    <s v="ARIEL EDUARDO MENDEZ MURILLO"/>
    <s v="22623025"/>
    <m/>
    <s v="NO"/>
    <m/>
    <m/>
    <m/>
    <s v="2"/>
    <s v="00000"/>
    <s v="0"/>
    <m/>
    <n v="35"/>
  </r>
  <r>
    <s v="1.00054"/>
    <s v="200152-00"/>
    <s v="00054"/>
    <x v="0"/>
    <s v="MI TIA PANCHITA"/>
    <s v="SAN JOSE NORTE"/>
    <s v="04"/>
    <s v="1"/>
    <s v="1_PREESCOLAR"/>
    <s v="PRIVADA"/>
    <n v="11301"/>
    <s v="1"/>
    <s v="13"/>
    <s v="01"/>
    <s v="SAN JOSE / TIBAS / SAN JUAN"/>
    <s v="SAN JOSE"/>
    <s v="TIBAS"/>
    <s v="SAN JUAN"/>
    <s v="LAS ACACIAS"/>
    <s v="100 NORTE 50 ESTE 200 NORTE PLANTEL DEL ICE"/>
    <s v="info@saintgabriel.ed.cr"/>
    <s v="22408890"/>
    <s v="83121491"/>
    <s v="VICTOR VINICIO ROMAN PORRAS"/>
    <s v="22408890"/>
    <s v="FANNY CANO SALAZAR"/>
    <s v="22407361"/>
    <m/>
    <s v="NO"/>
    <m/>
    <m/>
    <m/>
    <s v="1"/>
    <s v="03567"/>
    <s v="3"/>
    <s v="SAINT GABRIEL ELEMENTARY"/>
    <n v="67"/>
  </r>
  <r>
    <s v="1.01458"/>
    <s v="200304-00"/>
    <s v="01458"/>
    <x v="0"/>
    <s v="MIRAVALLE BILINGÜE"/>
    <s v="CARTAGO"/>
    <s v="01"/>
    <s v="1"/>
    <s v="1_PREESCOLAR"/>
    <s v="PRIVADA"/>
    <n v="30101"/>
    <s v="3"/>
    <s v="01"/>
    <s v="01"/>
    <s v="CARTAGO / CARTAGO / ORIENTAL"/>
    <s v="CARTAGO"/>
    <s v="CARTAGO"/>
    <s v="ORIENTAL"/>
    <s v="CERRILLOS"/>
    <s v="800 SUR DE LA ESQUINA SE DE LA CORTE EN CARTAGO"/>
    <s v="info@colegiomiravalle.com"/>
    <s v="25257378"/>
    <s v="25517626"/>
    <s v="BERNARDITA FERNANDEZ PIEDRA"/>
    <s v="25527378"/>
    <s v="ALONSO MORA VALVERDE"/>
    <s v="25520752"/>
    <m/>
    <s v="NO"/>
    <m/>
    <m/>
    <m/>
    <s v="1"/>
    <s v="03718"/>
    <s v="3"/>
    <s v="MIRAVALLE BILINGÜE"/>
    <n v="100"/>
  </r>
  <r>
    <s v="1.01106"/>
    <s v="200086-00"/>
    <s v="01106"/>
    <x v="0"/>
    <s v="MISIONERA CATOLICA REINA DE LA PAZ"/>
    <s v="DESAMPARADOS"/>
    <s v="01"/>
    <s v="1"/>
    <s v="1_PREESCOLAR"/>
    <s v="PRIVADA"/>
    <n v="10305"/>
    <s v="1"/>
    <s v="03"/>
    <s v="05"/>
    <s v="SAN JOSE / DESAMPARADOS / SAN ANTONIO"/>
    <s v="SAN JOSE"/>
    <s v="DESAMPARADOS"/>
    <s v="SAN ANTONIO"/>
    <s v="SAN ANTONIO"/>
    <s v="SAN ANTONIO, DESAMPARADOS FRENTE AL CEMENTERIO"/>
    <s v="misioneracatolicareinadelapaz@emc.ed.cr"/>
    <s v="22768243"/>
    <s v="22769394"/>
    <s v="MARIANA SEGURA BERMUDEZ"/>
    <s v="22768243"/>
    <s v="MANUEL CALDERON ESQUIVEL"/>
    <s v="22591833"/>
    <m/>
    <s v="NO"/>
    <m/>
    <m/>
    <m/>
    <s v="1"/>
    <s v="00016"/>
    <s v="3"/>
    <s v="MISIONERA CATOLICA REINA DE LA PAZ"/>
    <n v="24"/>
  </r>
  <r>
    <s v="1.02436"/>
    <s v="200050-00"/>
    <s v="02436"/>
    <x v="0"/>
    <s v="MONTE ESPERANZA"/>
    <s v="SAN JOSE CENTRAL"/>
    <s v="01"/>
    <s v="1"/>
    <s v="1_PREESCOLAR"/>
    <s v="PRIVADA"/>
    <n v="10111"/>
    <s v="1"/>
    <s v="01"/>
    <s v="11"/>
    <s v="SAN JOSE / SAN JOSE / SAN SEBASTIAN"/>
    <s v="SAN JOSE"/>
    <s v="SAN JOSE"/>
    <s v="SAN SEBASTIAN"/>
    <s v="SABORIO PASO ANCHO"/>
    <s v="-"/>
    <s v="-"/>
    <m/>
    <m/>
    <s v="-"/>
    <s v="-"/>
    <s v="MARJORIE BARQUERO GONZALEZ"/>
    <s v="22551257"/>
    <m/>
    <s v="NO"/>
    <m/>
    <m/>
    <m/>
    <s v="1"/>
    <s v="03980"/>
    <s v="3"/>
    <s v="MONTE ESPERANZA"/>
    <n v="0"/>
  </r>
  <r>
    <s v="1.01337"/>
    <s v="200376-00"/>
    <s v="01337"/>
    <x v="0"/>
    <s v="MONTEALTO"/>
    <s v="HEREDIA"/>
    <s v="04"/>
    <s v="1"/>
    <s v="2_PREESCOLAR"/>
    <s v="PRIVADA"/>
    <n v="40102"/>
    <s v="4"/>
    <s v="01"/>
    <s v="02"/>
    <s v="HEREDIA / HEREDIA / MERCEDES"/>
    <s v="HEREDIA"/>
    <s v="HEREDIA"/>
    <s v="MERCEDES"/>
    <s v="BARRIO ESPAÑA"/>
    <s v="DEL PALACIO DE LOS DEPORTES, 900 M NORTE"/>
    <s v="preescolar@montealto-edu.com"/>
    <s v="22615936"/>
    <s v="22615352"/>
    <s v="RAFAEL MORA GOÑI"/>
    <s v="22615352"/>
    <s v="ARIEL EDUARDO MENDEZ MURILLO"/>
    <s v="22623025"/>
    <m/>
    <s v="NO"/>
    <m/>
    <m/>
    <m/>
    <s v="2"/>
    <s v="00000"/>
    <s v="0"/>
    <m/>
    <n v="129"/>
  </r>
  <r>
    <s v="1.01211"/>
    <s v="200293-00"/>
    <s v="01211"/>
    <x v="0"/>
    <s v="MONTECARLO"/>
    <s v="SAN CARLOS"/>
    <s v="04"/>
    <s v="1"/>
    <s v="1_PREESCOLAR"/>
    <s v="PRIVADA"/>
    <n v="21004"/>
    <s v="2"/>
    <s v="10"/>
    <s v="04"/>
    <s v="ALAJUELA / SAN CARLOS / AGUAS ZARCAS"/>
    <s v="ALAJUELA"/>
    <s v="SAN CARLOS"/>
    <s v="AGUAS ZARCAS"/>
    <s v="AGUAS ZARCAS"/>
    <s v="400 NORTE Y 100 ESTE DE LA IGLESIA CATOLICA"/>
    <s v="institutomontecarlo@gmail.com"/>
    <s v="24744070"/>
    <m/>
    <s v="MARTHA EUGENIA ARCE ROJAS"/>
    <s v="24744070"/>
    <s v="OLGER SANCHO CHACON"/>
    <s v="24744058"/>
    <m/>
    <s v="NO"/>
    <m/>
    <m/>
    <m/>
    <s v="1"/>
    <s v="03618"/>
    <s v="3"/>
    <s v="MONTECARLO"/>
    <n v="56"/>
  </r>
  <r>
    <s v="1.00244"/>
    <s v="200186-00"/>
    <s v="00244"/>
    <x v="0"/>
    <s v="MONTERREY CHRISTIAN SCHOOL"/>
    <s v="SAN JOSE NORTE"/>
    <s v="03"/>
    <s v="1"/>
    <s v="1_PREESCOLAR"/>
    <s v="PRIVADA"/>
    <n v="11501"/>
    <s v="1"/>
    <s v="15"/>
    <s v="01"/>
    <s v="SAN JOSE / MONTES DE OCA / SAN PEDRO"/>
    <s v="SAN JOSE"/>
    <s v="MONTES DE OCA"/>
    <s v="SAN PEDRO"/>
    <s v="VARGAS ARAYA"/>
    <s v="100 ESTE Y 300 SUR DE LAS INSTALACIONES DEPORTIVAS UCR"/>
    <s v="info@monterrey.ed.cr"/>
    <s v="22240833"/>
    <s v="22243326"/>
    <s v="VALERIE VALVERDE SAUREZ"/>
    <s v="22240833"/>
    <s v="JENNIFER AYMERICH BOLAÑOS"/>
    <s v="22340456"/>
    <m/>
    <s v="NO"/>
    <m/>
    <m/>
    <m/>
    <s v="1"/>
    <s v="00288"/>
    <s v="3"/>
    <s v="MONTERREY CHRISTIAN SCHOOL"/>
    <n v="108"/>
  </r>
  <r>
    <s v="1.03907"/>
    <s v="205282-00"/>
    <s v="03907"/>
    <x v="0"/>
    <s v="MONTESSORI LAND"/>
    <s v="SAN JOSE CENTRAL"/>
    <s v="04"/>
    <s v="1"/>
    <s v="2_PREESCOLAR"/>
    <s v="PRIVADA"/>
    <n v="11803"/>
    <s v="1"/>
    <s v="18"/>
    <s v="03"/>
    <s v="SAN JOSE / CURRIDABAT / SANCHEZ"/>
    <s v="SAN JOSE"/>
    <s v="CURRIDABAT"/>
    <s v="SANCHEZ"/>
    <s v="PINARES"/>
    <s v="400 M E DE LA BOMBA LA GALERA, CARRETERA VI"/>
    <s v="info@montessorlandcr.com"/>
    <s v="22713051"/>
    <s v="83847275"/>
    <s v="PAOLA CESPEDES SABORIO"/>
    <s v="-"/>
    <s v="ELIZABETH ELIZONDO RODRIGUEZ"/>
    <s v="21002108"/>
    <m/>
    <s v="NO"/>
    <m/>
    <m/>
    <m/>
    <s v="2"/>
    <s v="00000"/>
    <s v="0"/>
    <m/>
    <n v="50"/>
  </r>
  <r>
    <s v="1.04124"/>
    <s v="205334-00"/>
    <s v="04124"/>
    <x v="0"/>
    <s v="MONTESSORI LIFE"/>
    <s v="CARTAGO"/>
    <s v="01"/>
    <s v="1"/>
    <s v="2_PREESCOLAR"/>
    <s v="PRIVADA"/>
    <n v="30103"/>
    <s v="3"/>
    <s v="01"/>
    <s v="03"/>
    <s v="CARTAGO / CARTAGO / CARMEN"/>
    <s v="CARTAGO"/>
    <s v="CARTAGO"/>
    <s v="CARMEN"/>
    <s v="FINCA LAS CAIDAS"/>
    <s v="600 E Y 100 N DEL PUENTE BAILEY"/>
    <s v="montessorilife09@gmail.com"/>
    <s v="25922580"/>
    <m/>
    <s v="FERNANDA ARGUEDAS GONZALEZ"/>
    <s v="72009105"/>
    <s v="ALONSO MORA VALVERDE"/>
    <s v="25520752"/>
    <m/>
    <s v="NO"/>
    <m/>
    <m/>
    <m/>
    <s v="2"/>
    <s v="00000"/>
    <s v="0"/>
    <m/>
    <n v="33"/>
  </r>
  <r>
    <s v="1.04055"/>
    <s v="205258-00"/>
    <s v="04055"/>
    <x v="0"/>
    <s v="MONTESSORI SCHOOL SWEET KIDS"/>
    <s v="PUNTARENAS"/>
    <s v="08"/>
    <s v="1"/>
    <s v="2_PREESCOLAR"/>
    <s v="PRIVADA"/>
    <n v="60201"/>
    <s v="6"/>
    <s v="02"/>
    <s v="01"/>
    <s v="PUNTARENAS / ESPARZA / ESPIRITU SANTO"/>
    <s v="PUNTARENAS"/>
    <s v="ESPARZA"/>
    <s v="ESPIRITU SANTO"/>
    <s v="ESPIRITU SANTO"/>
    <s v="125 ESTE DE LICEO DE ESPARZA"/>
    <s v="ce.montessorilittlestar@gmail.com"/>
    <s v="26355941"/>
    <m/>
    <s v="FLOR MARIA CUBERO MARTINEZ"/>
    <s v="26355941"/>
    <s v="EVELIA BARQUERO NUÑEZ"/>
    <s v="26355272"/>
    <m/>
    <s v="NO"/>
    <m/>
    <m/>
    <m/>
    <s v="2"/>
    <s v="00000"/>
    <s v="0"/>
    <m/>
    <n v="25"/>
  </r>
  <r>
    <s v="1.02412"/>
    <s v="200064-00"/>
    <s v="02412"/>
    <x v="0"/>
    <s v="MOUNT VIEW SCHOOL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GUACHIPELIN"/>
    <s v="2 KM NORTE DEL CRUCE DE GUACHIPELIN"/>
    <s v="info@mountviewcr.com"/>
    <s v="22151154"/>
    <s v="22151339"/>
    <s v="EUGENIA ALVARADO PEÑA"/>
    <s v="22151154"/>
    <s v="JENNY VALVERDE OVIEDO"/>
    <s v="22284630"/>
    <m/>
    <s v="NO"/>
    <m/>
    <m/>
    <m/>
    <s v="1"/>
    <s v="03969"/>
    <s v="3"/>
    <s v="MOUNT VIEW SCHOOL"/>
    <n v="65"/>
  </r>
  <r>
    <s v="1.03537"/>
    <s v="200122-00"/>
    <s v="03537"/>
    <x v="0"/>
    <s v="MUNDO DA CRIANÇA"/>
    <s v="SAN JOSE OESTE"/>
    <s v="04"/>
    <s v="1"/>
    <s v="1_PREESCOLAR"/>
    <s v="PRIVADA"/>
    <n v="10901"/>
    <s v="1"/>
    <s v="09"/>
    <s v="01"/>
    <s v="SAN JOSE / SANTA ANA / SANTA ANA"/>
    <s v="SAN JOSE"/>
    <s v="SANTA ANA"/>
    <s v="SANTA ANA"/>
    <s v="SANTA ANA"/>
    <s v="150 SUR RESTAURANTE CEVICHE DEL REY"/>
    <s v="info@mundodacriancacr.com"/>
    <s v="22827546"/>
    <s v="22827546"/>
    <s v="ANA GABRIELA BREALEY GOMEZ"/>
    <s v="60882761"/>
    <s v="JESUS ALONSO JIMENEZ DIAZ"/>
    <s v="25821525"/>
    <m/>
    <s v="NO"/>
    <m/>
    <m/>
    <m/>
    <s v="1"/>
    <s v="04383"/>
    <s v="3"/>
    <s v="MUNDO DA CRIANÇA"/>
    <n v="48"/>
  </r>
  <r>
    <s v="1.00255"/>
    <s v="200193-00"/>
    <s v="00255"/>
    <x v="0"/>
    <s v="MUNDO NUEVO"/>
    <s v="SAN JOSE NORTE"/>
    <s v="03"/>
    <s v="1"/>
    <s v="2_PREESCOLAR"/>
    <s v="PRIVADA"/>
    <n v="11801"/>
    <s v="1"/>
    <s v="18"/>
    <s v="01"/>
    <s v="SAN JOSE / CURRIDABAT / CURRIDABAT"/>
    <s v="SAN JOSE"/>
    <s v="CURRIDABAT"/>
    <s v="CURRIDABAT"/>
    <s v="PRADOS DEL ESTE"/>
    <s v="700 SUR DE LA MCDONALD CURRIDABAT"/>
    <s v="info@newworldcr.com"/>
    <s v="22248475"/>
    <m/>
    <s v="VIVIANA BROUTIN ECHANDI"/>
    <s v="83165544"/>
    <s v="JENNIFER AYMERICH BOLAÑOS"/>
    <s v="22340456"/>
    <m/>
    <s v="NO"/>
    <m/>
    <m/>
    <m/>
    <s v="2"/>
    <s v="00000"/>
    <s v="0"/>
    <m/>
    <n v="26"/>
  </r>
  <r>
    <s v="1.04243"/>
    <s v="200425-00"/>
    <s v="04243"/>
    <x v="0"/>
    <s v="MUNDO UNIDO"/>
    <s v="HEREDIA"/>
    <s v="06"/>
    <s v="1"/>
    <s v="1_PREESCOLAR"/>
    <s v="PRIVADA"/>
    <n v="40901"/>
    <s v="4"/>
    <s v="09"/>
    <s v="01"/>
    <s v="HEREDIA / SAN PABLO / SAN PABLO"/>
    <s v="HEREDIA"/>
    <s v="SAN PABLO"/>
    <s v="SAN PABLO"/>
    <s v="MARIA AUXILIADORA"/>
    <s v="FRENTE A ESCUELA DE TOPOGRAFIA DE LA UNA"/>
    <s v="cemuheredia@yahoo.com"/>
    <s v="22615863"/>
    <m/>
    <s v="LUIS ALBERTO AGUILAR LUNA"/>
    <s v="22615863"/>
    <s v="MARCO ANTONIO MARCOS ARCE"/>
    <s v="64844352"/>
    <m/>
    <s v="NO"/>
    <m/>
    <m/>
    <m/>
    <s v="1"/>
    <s v="04131"/>
    <s v="3"/>
    <s v="MUNDO UNIDO"/>
    <n v="1"/>
  </r>
  <r>
    <s v="1.03536"/>
    <s v="200312-00"/>
    <s v="03536"/>
    <x v="0"/>
    <s v="MUSIC GARDEN PRESCHOOL"/>
    <s v="CARTAGO"/>
    <s v="01"/>
    <s v="1"/>
    <s v="2_PREESCOLAR"/>
    <s v="PRIVADA"/>
    <n v="30103"/>
    <s v="3"/>
    <s v="01"/>
    <s v="03"/>
    <s v="CARTAGO / CARTAGO / CARMEN"/>
    <s v="CARTAGO"/>
    <s v="CARTAGO"/>
    <s v="CARMEN"/>
    <s v="EL CARMEN"/>
    <s v="250 SUR DEL PLANTEL DEL MOPT"/>
    <s v="info@musicgardenschool.com"/>
    <s v="25527644"/>
    <s v="88945107"/>
    <s v="ANA RUTH CENTENO CALVO"/>
    <s v="25527644"/>
    <s v="ALONSO MORA VALVERDE"/>
    <s v="25520752"/>
    <m/>
    <s v="NO"/>
    <m/>
    <m/>
    <m/>
    <s v="2"/>
    <s v="00000"/>
    <s v="0"/>
    <m/>
    <n v="86"/>
  </r>
  <r>
    <s v="1.04408"/>
    <s v="205555-00"/>
    <s v="04408"/>
    <x v="0"/>
    <s v="MY GREEN FARM SERVICIOS EDUCATIVOS"/>
    <s v="LIBERIA"/>
    <s v="02"/>
    <s v="1"/>
    <s v="2_PREESCOLAR"/>
    <s v="PRIVADA"/>
    <m/>
    <s v="5"/>
    <s v="01"/>
    <s v="01"/>
    <s v="GUANACASTE / LIBERIA / LIBERIA"/>
    <s v="GUANACASTE"/>
    <s v="LIBERIA"/>
    <s v="LIBERIA"/>
    <m/>
    <m/>
    <m/>
    <m/>
    <m/>
    <s v="MARIA ESTHER CAMACHO VARGAS"/>
    <n v="83984785"/>
    <s v="OLGA LIDIA BARRERA GALIANO"/>
    <s v="85976933"/>
    <m/>
    <m/>
    <m/>
    <m/>
    <m/>
    <s v="2"/>
    <s v="00000"/>
    <m/>
    <m/>
    <m/>
  </r>
  <r>
    <s v="1.04155"/>
    <s v="205420-00"/>
    <s v="04155"/>
    <x v="0"/>
    <s v="MY LITTLE FARM. KINDEAR AND DAY CARE"/>
    <s v="SAN JOSE OESTE"/>
    <s v="04"/>
    <s v="1"/>
    <s v="2_PREESCOLAR"/>
    <s v="PRIVADA"/>
    <n v="10901"/>
    <s v="1"/>
    <s v="09"/>
    <s v="01"/>
    <s v="SAN JOSE / SANTA ANA / SANTA ANA"/>
    <s v="SAN JOSE"/>
    <s v="SANTA ANA"/>
    <s v="SANTA ANA"/>
    <s v="CALLE PORTACELLI"/>
    <s v="215 NORTE Y 61 OESTE DE FURATI"/>
    <s v="mylittlefarm@hotmail.com"/>
    <s v="22032000"/>
    <s v="70153781"/>
    <s v="TATIANA HERNANDEZ SOTO"/>
    <s v="22032000"/>
    <s v="JESUS ALONSO JIMENEZ DIAZ"/>
    <s v="22822636"/>
    <m/>
    <s v="NO"/>
    <m/>
    <m/>
    <m/>
    <s v="2"/>
    <s v="00000"/>
    <s v="0"/>
    <m/>
    <n v="57"/>
  </r>
  <r>
    <s v="1.00853"/>
    <s v="200170-00"/>
    <s v="00853"/>
    <x v="0"/>
    <s v="MY LITTLE FRIENDS PRESCHOOL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SAN VICENTE"/>
    <s v="350 ESTE DEL MEGASUPER"/>
    <s v="grupoeducativosh@gmail.com"/>
    <s v="22978043"/>
    <s v="22416185"/>
    <s v="SILVIA HERNANDEZ PEREZ"/>
    <s v="22978043"/>
    <s v="WILFREDO CASTRO CAMPOS"/>
    <s v="22352880"/>
    <m/>
    <s v="NO"/>
    <m/>
    <m/>
    <m/>
    <s v="1"/>
    <s v="03363"/>
    <s v="3"/>
    <s v="BILINGÜE TRICOLOR"/>
    <n v="37"/>
  </r>
  <r>
    <s v="1.00821"/>
    <s v="200273-00"/>
    <s v="00821"/>
    <x v="0"/>
    <s v="NARANJO BILINGÜE"/>
    <s v="OCCIDENTE"/>
    <s v="05"/>
    <s v="1"/>
    <s v="1_PREESCOLAR"/>
    <s v="PRIVADA"/>
    <n v="20601"/>
    <s v="2"/>
    <s v="06"/>
    <s v="01"/>
    <s v="ALAJUELA / NARANJO / NARANJO"/>
    <s v="ALAJUELA"/>
    <s v="NARANJO"/>
    <s v="NARANJO"/>
    <s v="DULCE NOMBRE"/>
    <s v="CONTIGUO A OFICINAS DEL A Y A, DULCE NOMBRE"/>
    <s v="ce.edu.naranjo@gmail.com"/>
    <s v="24500316"/>
    <m/>
    <s v="LEYLA MONTERO GUZMAN"/>
    <s v="24500316"/>
    <s v="GEOVANNY ROJAS MORALES"/>
    <s v="24511520"/>
    <m/>
    <s v="NO"/>
    <m/>
    <m/>
    <m/>
    <s v="1"/>
    <s v="00474"/>
    <s v="3"/>
    <s v="NARANJO BILINGÜE"/>
    <n v="82"/>
  </r>
  <r>
    <s v="1.03790"/>
    <s v="200099-00"/>
    <s v="03790"/>
    <x v="0"/>
    <s v="NEW HORIZON CHRISTIAN SCHOOL"/>
    <s v="PURISCAL"/>
    <s v="05"/>
    <s v="1"/>
    <s v="1_PREESCOLAR"/>
    <s v="PRIVADA"/>
    <n v="10701"/>
    <s v="1"/>
    <s v="07"/>
    <s v="01"/>
    <s v="SAN JOSE / MORA / COLON"/>
    <s v="SAN JOSE"/>
    <s v="MORA"/>
    <s v="COLON"/>
    <s v="CIUDAD COLON"/>
    <s v="300 OESTE DEL ANTIGUO MERCADO MUNICIPAL"/>
    <s v="info@nh.cr"/>
    <s v="87149901"/>
    <s v="84561847"/>
    <s v="ANA VIRGINIA ANGULO JIMENEZ"/>
    <s v="84561847"/>
    <s v="NANCY ZUÑIGA MONTERO"/>
    <s v="24165218 Ext.2324/2329"/>
    <m/>
    <s v="NO"/>
    <m/>
    <m/>
    <m/>
    <s v="1"/>
    <s v="04301"/>
    <s v="3"/>
    <s v="NEW HORIZON CHRISTIAN SCHOOL"/>
    <n v="35"/>
  </r>
  <r>
    <s v="1.04067"/>
    <s v="205262-00"/>
    <s v="04067"/>
    <x v="0"/>
    <s v="NEW VALLEY PRESCHOOL"/>
    <s v="HEREDIA"/>
    <s v="06"/>
    <s v="1"/>
    <s v="1_PREESCOLAR"/>
    <s v="PRIVADA"/>
    <n v="40901"/>
    <s v="4"/>
    <s v="09"/>
    <s v="01"/>
    <s v="HEREDIA / SAN PABLO / SAN PABLO"/>
    <s v="HEREDIA"/>
    <s v="SAN PABLO"/>
    <s v="SAN PABLO"/>
    <s v="SAN PABLO"/>
    <s v="RESTAURANTE CASON DE MI TIERRA 100 N 145 E 250 N"/>
    <s v="d.academica@newvalleycr.com"/>
    <s v="40000686"/>
    <m/>
    <s v="MARIANGEL MONTERO SERRANO"/>
    <s v="85280995"/>
    <s v="MARCO ANTONIO MARCOS ARCE"/>
    <s v="22618569"/>
    <m/>
    <s v="NO"/>
    <m/>
    <m/>
    <m/>
    <s v="1"/>
    <s v="04423"/>
    <s v="3"/>
    <s v="NEW VALLEY PRESCHOOL"/>
    <n v="36"/>
  </r>
  <r>
    <s v="1.02551"/>
    <s v="200123-00"/>
    <s v="02551"/>
    <x v="0"/>
    <s v="NEW WAY HIGH SCHOOL"/>
    <s v="SAN JOSE OESTE"/>
    <s v="04"/>
    <s v="1"/>
    <s v="1_PREESCOLAR"/>
    <s v="PRIVADA"/>
    <n v="10901"/>
    <s v="1"/>
    <s v="09"/>
    <s v="01"/>
    <s v="SAN JOSE / SANTA ANA / SANTA ANA"/>
    <s v="SAN JOSE"/>
    <s v="SANTA ANA"/>
    <s v="SANTA ANA"/>
    <s v="SANTA ANA CENTRO"/>
    <s v="DE LA MUNICIPALIDAD 300 NORTE Y 175 OESTE"/>
    <s v="info@newwayschoolcr.com"/>
    <s v="22038498"/>
    <s v="22827593"/>
    <s v="ANA VIRGINIA LEON AZOFEIFA"/>
    <s v="22038498"/>
    <s v="JESUS ALONSO JIMENEZ DIAZ"/>
    <s v="22822636"/>
    <m/>
    <s v="NO"/>
    <m/>
    <m/>
    <m/>
    <s v="1"/>
    <s v="04013"/>
    <s v="3"/>
    <s v="NEW WAY HIGH SCHOOL"/>
    <n v="10"/>
  </r>
  <r>
    <s v="1.04017"/>
    <s v="205228-00"/>
    <s v="04017"/>
    <x v="0"/>
    <s v="NEW WORLD MONTESSORI"/>
    <s v="SAN JOSE CENTRAL"/>
    <s v="04"/>
    <s v="1"/>
    <s v="2_PREESCOLAR"/>
    <s v="PRIVADA"/>
    <n v="30303"/>
    <s v="3"/>
    <s v="03"/>
    <s v="03"/>
    <s v="CARTAGO / LA UNION / SAN JUAN"/>
    <s v="CARTAGO"/>
    <s v="LA UNION"/>
    <s v="SAN JUAN"/>
    <s v="LAS ARAUCARIAS"/>
    <s v="DEL WALMART 300 M ESTE Y 100 M NORTE"/>
    <s v="infopinares@newworldcr.com"/>
    <s v="22780775"/>
    <m/>
    <s v="MARIELLA BROUTIN ECHANDI"/>
    <s v="22780775"/>
    <s v="ELIZABETH ELIZONDO RODRIGUEZ"/>
    <s v="21002108"/>
    <m/>
    <s v="NO"/>
    <m/>
    <m/>
    <m/>
    <s v="2"/>
    <s v="00000"/>
    <s v="0"/>
    <m/>
    <n v="12"/>
  </r>
  <r>
    <s v="1.04015"/>
    <s v="205200-00"/>
    <s v="04015"/>
    <x v="0"/>
    <s v="NEW WORLD MONTESSORI -HEREDIA-"/>
    <s v="HEREDIA"/>
    <s v="05"/>
    <s v="1"/>
    <s v="2_PREESCOLAR"/>
    <s v="PRIVADA"/>
    <n v="40305"/>
    <s v="4"/>
    <s v="03"/>
    <s v="05"/>
    <s v="HEREDIA / SANTO DOMINGO / SANTO TOMAS"/>
    <s v="HEREDIA"/>
    <s v="SANTO DOMINGO"/>
    <s v="SANTO TOMAS"/>
    <s v="SANTO TOMAS"/>
    <s v="150 M AL NORTE DEL SUPERMERCADO EL SESTEO"/>
    <s v="infoheredia@newworldcr.com"/>
    <s v="22440446"/>
    <s v="22444728"/>
    <s v="MARIA JOSE ZELEDON SANCHEZ"/>
    <s v="22440446"/>
    <s v="JOHEL QUESADA CAMACHO"/>
    <s v="25660341"/>
    <m/>
    <s v="NO"/>
    <m/>
    <m/>
    <m/>
    <s v="2"/>
    <s v="00000"/>
    <s v="0"/>
    <m/>
    <n v="38"/>
  </r>
  <r>
    <s v="1.04224"/>
    <s v="205280-00"/>
    <s v="04224"/>
    <x v="0"/>
    <s v="NIDO ESCALANTE"/>
    <s v="SAN JOSE NORTE"/>
    <s v="04"/>
    <s v="1"/>
    <s v="2_PREESCOLAR"/>
    <s v="PRIVADA"/>
    <n v="11301"/>
    <s v="1"/>
    <s v="13"/>
    <s v="01"/>
    <s v="SAN JOSE / TIBAS / SAN JUAN"/>
    <s v="SAN JOSE"/>
    <s v="TIBAS"/>
    <s v="SAN JUAN"/>
    <s v="FLORIDA DE TIBAS"/>
    <s v="200 M AL NORTE DE PLAZA TIBAS"/>
    <s v="melissa@nidoescalante.com"/>
    <s v="71055343"/>
    <m/>
    <s v="MELISSA BOLAÑOS FERNANDEZ"/>
    <s v="71055343"/>
    <s v="FANNY CANO SALAZAR"/>
    <s v="22407361"/>
    <m/>
    <s v="NO"/>
    <m/>
    <m/>
    <m/>
    <s v="2"/>
    <s v="00000"/>
    <s v="0"/>
    <m/>
    <n v="10"/>
  </r>
  <r>
    <s v="1.02243"/>
    <s v="200222-00"/>
    <s v="02243"/>
    <x v="0"/>
    <s v="NIÑO JESUS DE PRAGA"/>
    <s v="ALAJUELA"/>
    <s v="02"/>
    <s v="1"/>
    <s v="1_PREESCOLAR"/>
    <s v="PRIVADA"/>
    <n v="20101"/>
    <s v="2"/>
    <s v="01"/>
    <s v="01"/>
    <s v="ALAJUELA / ALAJUELA / ALAJUELA"/>
    <s v="ALAJUELA"/>
    <s v="ALAJUELA"/>
    <s v="ALAJUELA"/>
    <s v="LA AGONIA"/>
    <s v="200 ESTE Y 50 SUR DE POLLOS DEL ESTE"/>
    <s v="centro.njp@gmail.com"/>
    <s v="24427723"/>
    <m/>
    <s v="ENY SANCHEZ SALAS / KARLA JIMENEZ PORRAS"/>
    <s v="24427723"/>
    <s v="_x000a_GERARDO ANTONIO ARIAS SANCHEZ"/>
    <s v="24302389"/>
    <m/>
    <s v="NO"/>
    <m/>
    <m/>
    <m/>
    <s v="1"/>
    <s v="03955"/>
    <s v="3"/>
    <s v="NIÑO JESUS DE PRAGA"/>
    <n v="12"/>
  </r>
  <r>
    <s v="1.03916"/>
    <s v="205227-00"/>
    <s v="03916"/>
    <x v="0"/>
    <s v="NORTH DALE PRESCHOOL"/>
    <s v="SAN JOSE NORTE"/>
    <s v="04"/>
    <s v="1"/>
    <s v="1_PREESCOLAR"/>
    <s v="PRIVADA"/>
    <n v="11301"/>
    <s v="1"/>
    <s v="13"/>
    <s v="01"/>
    <s v="SAN JOSE / TIBAS / SAN JUAN"/>
    <s v="SAN JOSE"/>
    <s v="TIBAS"/>
    <s v="SAN JUAN"/>
    <s v="SAN JUAN"/>
    <s v="SAN JUAN"/>
    <s v="info@northdaleschoolcr.com"/>
    <s v="22368032"/>
    <m/>
    <s v="GEORGINA CORTES SOTO"/>
    <s v="83275476"/>
    <s v="FANNY CANO SALAZAR"/>
    <s v="22407361"/>
    <m/>
    <s v="NO"/>
    <m/>
    <m/>
    <m/>
    <s v="1"/>
    <s v="04399"/>
    <s v="3"/>
    <s v="NORTH DALE SCHOOL"/>
    <n v="109"/>
  </r>
  <r>
    <s v="1.03518"/>
    <s v="200408-00"/>
    <s v="03518"/>
    <x v="0"/>
    <s v="NUESTRA SEÑORA DE BELEN"/>
    <s v="HEREDIA"/>
    <s v="07"/>
    <s v="1"/>
    <s v="1_PREESCOLAR"/>
    <s v="PRIVADA"/>
    <n v="40701"/>
    <s v="4"/>
    <s v="07"/>
    <s v="01"/>
    <s v="HEREDIA / BELEN / SAN ANTONIO"/>
    <s v="HEREDIA"/>
    <s v="BELEN"/>
    <s v="SAN ANTONIO"/>
    <s v="BELEN"/>
    <s v="547 M DE LA RADIAL DE SANTA ANA CALLE POTRERILLO"/>
    <s v="recepcionnsb@gmail.com"/>
    <s v="22933676"/>
    <m/>
    <s v="NATALIA JIRON POPOVA"/>
    <s v="22933976"/>
    <s v="ALEJANDRO ROJAS SABORIO"/>
    <s v="22654304"/>
    <m/>
    <s v="NO"/>
    <m/>
    <m/>
    <m/>
    <s v="1"/>
    <s v="04343"/>
    <s v="3"/>
    <s v="NUESTRA SEÑORA DE BELEN"/>
    <n v="19"/>
  </r>
  <r>
    <s v="1.00833"/>
    <s v="200390-00"/>
    <s v="00833"/>
    <x v="0"/>
    <s v="NUESTRA SEÑORA DE LOURDES"/>
    <s v="HEREDIA"/>
    <s v="05"/>
    <s v="1"/>
    <s v="1_PREESCOLAR"/>
    <s v="PRIVADA"/>
    <n v="40306"/>
    <s v="4"/>
    <s v="03"/>
    <s v="06"/>
    <s v="HEREDIA / SANTO DOMINGO / SANTA ROSA"/>
    <s v="HEREDIA"/>
    <s v="SANTO DOMINGO"/>
    <s v="SANTA ROSA"/>
    <s v="SANTA ROSA"/>
    <s v="75 M SUR DEL SUPER COMPRO"/>
    <s v="info@lourdescr.com"/>
    <s v="22440084"/>
    <m/>
    <s v="ALLAN SOLANO SALAZAR"/>
    <s v="89206333"/>
    <s v="JOHEL QUESADA CAMACHO"/>
    <s v="25660341"/>
    <m/>
    <s v="NO"/>
    <m/>
    <m/>
    <m/>
    <s v="1"/>
    <s v="03429"/>
    <s v="3"/>
    <s v="NUESTRA SEÑORA DE LOURDES"/>
    <n v="25"/>
  </r>
  <r>
    <s v="1.00226"/>
    <s v="200171-00"/>
    <s v="00226"/>
    <x v="0"/>
    <s v="NUESTRA SEÑORA DE SION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LOS COLEGIOS"/>
    <s v="100 SUR Y 100 OESTE DEL CEMENTERIO DE MORAVIA"/>
    <s v="direccionacademica@sion.ed.cr"/>
    <s v="22414151"/>
    <m/>
    <s v="CAROLINA ROJAS MATA"/>
    <s v="22414151"/>
    <s v="WILFREDO CASTRO CAMPOS"/>
    <s v="22352880"/>
    <m/>
    <s v="NO"/>
    <m/>
    <m/>
    <m/>
    <s v="1"/>
    <s v="00227"/>
    <s v="3"/>
    <s v="NUESTRA SEÑORA DE SION"/>
    <n v="5"/>
  </r>
  <r>
    <s v="1.02890"/>
    <s v="200400-00"/>
    <s v="02890"/>
    <x v="0"/>
    <s v="NUEVA GENERACION &quot;EL COPEY&quot;"/>
    <s v="HEREDIA"/>
    <s v="04"/>
    <s v="1"/>
    <s v="1_PREESCOLAR"/>
    <s v="PRIVADA"/>
    <n v="40504"/>
    <s v="4"/>
    <s v="05"/>
    <s v="04"/>
    <s v="HEREDIA / SAN RAFAEL / ANGELES"/>
    <s v="HEREDIA"/>
    <s v="SAN RAFAEL"/>
    <s v="ANGELES"/>
    <s v="LOS ANGELES"/>
    <s v="1 KM NORTE DEL PARQUE DE SAN RAFAEL DE HEREDIA"/>
    <s v="info@nuevageneracion.ed.cr"/>
    <s v="22378927"/>
    <s v="22606137"/>
    <s v="LIGIA AGUILAR GRANADOS"/>
    <s v="22378927"/>
    <s v="ARIEL EDUARDO MENDEZ MURILLO"/>
    <s v="22623025"/>
    <m/>
    <s v="NO"/>
    <m/>
    <m/>
    <m/>
    <s v="1"/>
    <s v="04016"/>
    <s v="3"/>
    <s v="NUEVA GENERACION &quot;EL COPEY&quot;"/>
    <n v="62"/>
  </r>
  <r>
    <s v="1.04156"/>
    <s v="205404-00"/>
    <s v="04156"/>
    <x v="0"/>
    <s v="OAK TREE SCHOOL"/>
    <s v="SAN JOSE OESTE"/>
    <s v="04"/>
    <s v="1"/>
    <s v="2_PREESCOLAR"/>
    <s v="PRIVADA"/>
    <n v="10903"/>
    <s v="1"/>
    <s v="09"/>
    <s v="03"/>
    <s v="SAN JOSE / SANTA ANA / POZOS"/>
    <s v="SAN JOSE"/>
    <s v="SANTA ANA"/>
    <s v="POZOS"/>
    <s v="SANTA ANA CENTRO"/>
    <s v="DE LA CRUZ ROJA DE SANTA ANA 200 E Y 500 N"/>
    <s v="info@aoktreeschool.com"/>
    <s v="22032514"/>
    <s v="22032514"/>
    <s v="MAYTE MORALES HERRERA"/>
    <s v="83436642"/>
    <s v="JESUS ALONSO JIMENEZ DIAZ"/>
    <s v="22822636"/>
    <m/>
    <s v="NO"/>
    <m/>
    <m/>
    <m/>
    <s v="2"/>
    <s v="00000"/>
    <s v="0"/>
    <m/>
    <n v="16"/>
  </r>
  <r>
    <s v="1.00222"/>
    <s v="200172-00"/>
    <s v="00222"/>
    <x v="0"/>
    <s v="OASIS DE ESPERANZA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LAS AMERICAS"/>
    <s v="200 ESTE DEL ESTADIO PIPILO UMANA"/>
    <s v="cecoe@iglesiaoasis.com"/>
    <s v="25079874"/>
    <s v="25079812"/>
    <s v="INGRID BOZA BLANCO"/>
    <s v="60589420"/>
    <s v="WILFREDO CASTRO CAMPOS"/>
    <s v="22352880"/>
    <m/>
    <s v="NO"/>
    <m/>
    <m/>
    <m/>
    <s v="1"/>
    <s v="03344"/>
    <s v="3"/>
    <s v="OASIS DE ESPERANZA"/>
    <n v="12"/>
  </r>
  <r>
    <s v="1.03361"/>
    <s v="200085-00"/>
    <s v="03361"/>
    <x v="0"/>
    <s v="OSITO PANDA"/>
    <s v="DESAMPARADOS"/>
    <s v="02"/>
    <s v="1"/>
    <s v="2_PREESCOLAR"/>
    <s v="PRIVADA"/>
    <n v="10304"/>
    <s v="1"/>
    <s v="03"/>
    <s v="04"/>
    <s v="SAN JOSE / DESAMPARADOS / SAN RAFAEL ARRIBA"/>
    <s v="SAN JOSE"/>
    <s v="DESAMPARADOS"/>
    <s v="SAN RAFAEL ARRIBA"/>
    <s v="SAN RAFAEL ARRIBA"/>
    <s v="DEL RESTAURANTE EL BOYERO 125 NORTE"/>
    <s v="estimulacionositopanda@gmail.com"/>
    <s v="22191889"/>
    <m/>
    <s v="ANA ISABEL VILALTA SOLANO"/>
    <s v="83497454"/>
    <s v="NELSON SANCHEZ CASTRO"/>
    <s v="22700885"/>
    <m/>
    <s v="NO"/>
    <m/>
    <m/>
    <m/>
    <s v="2"/>
    <s v="00000"/>
    <s v="0"/>
    <m/>
    <n v="4"/>
  </r>
  <r>
    <s v="1.00139"/>
    <s v="205231-00"/>
    <s v="00139"/>
    <x v="0"/>
    <s v="PAN AMERICAN SCHOOL"/>
    <s v="SAN JOSE OESTE"/>
    <s v="04"/>
    <s v="1"/>
    <s v="1_PREESCOLAR"/>
    <s v="PRIVADA"/>
    <n v="40701"/>
    <s v="4"/>
    <s v="07"/>
    <s v="01"/>
    <s v="HEREDIA / BELEN / SAN ANTONIO"/>
    <s v="HEREDIA"/>
    <s v="BELEN"/>
    <s v="SAN ANTONIO"/>
    <s v="SAN ANTONIO"/>
    <s v="300 SUR DEL RESTAURANTE EL RODEO"/>
    <s v="primary@panam.ed.cr"/>
    <s v="22937393"/>
    <s v="22937392"/>
    <s v="MONICA DE LOS A. SANCHEZ B."/>
    <s v="22985714"/>
    <s v="JESUS ALONSO JIMENEZ DIAZ"/>
    <s v="25821525"/>
    <m/>
    <s v="NO"/>
    <m/>
    <m/>
    <m/>
    <s v="1"/>
    <s v="03239"/>
    <s v="3"/>
    <s v="PAN AMERICAN SCHOOL"/>
    <n v="91"/>
  </r>
  <r>
    <s v="1.04275"/>
    <s v="205503-00"/>
    <s v="04275"/>
    <x v="0"/>
    <s v="PASITOS CREATIVOS"/>
    <s v="ALAJUELA"/>
    <s v="01"/>
    <s v="1"/>
    <s v="2_PREESCOLAR"/>
    <s v="PRIVADA"/>
    <n v="20101"/>
    <s v="2"/>
    <s v="01"/>
    <s v="01"/>
    <s v="ALAJUELA / ALAJUELA / ALAJUELA"/>
    <s v="ALAJUELA"/>
    <s v="ALAJUELA"/>
    <s v="ALAJUELA"/>
    <s v="ALAJUELA"/>
    <s v="50 M AL ESTE DEL CORREO"/>
    <s v="info@pasitoscreativos.com"/>
    <s v="24433400"/>
    <m/>
    <s v="KARLA ALVARADO CORELLA"/>
    <s v="86868750"/>
    <s v="JOHNNY SANCHEZ SOLANO"/>
    <s v="24433490"/>
    <m/>
    <s v="NO"/>
    <m/>
    <m/>
    <m/>
    <s v="2"/>
    <s v="00000"/>
    <s v="0"/>
    <m/>
    <n v="44"/>
  </r>
  <r>
    <s v="1.03040"/>
    <s v="200371-00"/>
    <s v="03040"/>
    <x v="0"/>
    <s v="PASOS DE JUVENTUD"/>
    <s v="HEREDIA"/>
    <s v="04"/>
    <s v="1"/>
    <s v="1_PREESCOLAR"/>
    <s v="PRIVADA"/>
    <n v="40201"/>
    <s v="4"/>
    <s v="02"/>
    <s v="01"/>
    <s v="HEREDIA / BARVA / BARVA"/>
    <s v="HEREDIA"/>
    <s v="BARVA"/>
    <s v="BARVA"/>
    <s v="LA GRUTA"/>
    <s v="150 NORTE DE LA CASA CURAL"/>
    <s v="info@pasosdejuventud.ed.cr"/>
    <s v="22374454"/>
    <s v="22634967"/>
    <s v="GEORGINA MORERA HERNANDEZ"/>
    <s v="22374454"/>
    <s v="ARIEL EDUARDO MENDEZ MURILLO"/>
    <s v="22623025"/>
    <m/>
    <s v="NO"/>
    <m/>
    <m/>
    <m/>
    <s v="1"/>
    <s v="04164"/>
    <s v="3"/>
    <s v="PASOS DE JUVENTUD"/>
    <n v="33"/>
  </r>
  <r>
    <s v="1.03538"/>
    <s v="200223-00"/>
    <s v="03538"/>
    <x v="0"/>
    <s v="PAZ MONTESSORI"/>
    <s v="ALAJUELA"/>
    <s v="02"/>
    <s v="1"/>
    <s v="2_PREESCOLAR"/>
    <s v="PRIVADA"/>
    <n v="20101"/>
    <s v="2"/>
    <s v="01"/>
    <s v="01"/>
    <s v="ALAJUELA / ALAJUELA / ALAJUELA"/>
    <s v="ALAJUELA"/>
    <s v="ALAJUELA"/>
    <s v="ALAJUELA"/>
    <s v="URBANIZACION CIRUELAS"/>
    <s v="400 M ESTE Y 150 M SUR FARMACIA FISCHEL"/>
    <s v="pazmontessoricr@gmail.com"/>
    <s v="24324947"/>
    <s v="71037813"/>
    <s v="IRENE CASTRO ABARCA"/>
    <s v="71037813"/>
    <s v="_x000a_GERARDO ANTONIO ARIAS SANCHEZ"/>
    <s v="24302389"/>
    <m/>
    <s v="NO"/>
    <m/>
    <m/>
    <m/>
    <s v="2"/>
    <s v="00000"/>
    <s v="0"/>
    <m/>
    <n v="30"/>
  </r>
  <r>
    <s v="1.00307"/>
    <s v="200482-00"/>
    <s v="00307"/>
    <x v="0"/>
    <s v="PINDECO"/>
    <s v="GRANDE DE TERRABA"/>
    <s v="01"/>
    <s v="1"/>
    <s v="1_PREESCOLAR"/>
    <s v="PRIVADA"/>
    <n v="60301"/>
    <s v="6"/>
    <s v="03"/>
    <s v="01"/>
    <s v="PUNTARENAS / BUENOS AIRES / BUENOS AIRES"/>
    <s v="PUNTARENAS"/>
    <s v="BUENOS AIRES"/>
    <s v="BUENOS AIRES"/>
    <s v="ZONA ADMINISTRATIVA PINDECO"/>
    <s v="ZONA ADMINISTRATIVA, PINDECO"/>
    <s v="cepba@coopecep.com"/>
    <s v="27300097"/>
    <s v="88429993"/>
    <s v="WILBERTH MEJIAS CRUZ"/>
    <s v="27300097"/>
    <s v="BOLIVAR VILLANUEVA VILLALOBOS"/>
    <s v="27300722"/>
    <m/>
    <s v="NO"/>
    <m/>
    <m/>
    <m/>
    <s v="1"/>
    <s v="00612"/>
    <s v="3"/>
    <s v="PINDECO"/>
    <n v="44"/>
  </r>
  <r>
    <s v="1.03936"/>
    <s v="205239-00"/>
    <s v="03936"/>
    <x v="0"/>
    <s v="PIRUETAS CENTRO EDUCATIVO Y GUARDERIA"/>
    <s v="ALAJUELA"/>
    <s v="08"/>
    <s v="1"/>
    <s v="2_PREESCOLAR"/>
    <s v="PRIVADA"/>
    <n v="20505"/>
    <s v="2"/>
    <s v="05"/>
    <s v="05"/>
    <s v="ALAJUELA / ATENAS / CONCEPCION"/>
    <s v="ALAJUELA"/>
    <s v="ATENAS"/>
    <s v="CONCEPCION"/>
    <s v="CONCEPCION RIO GRANDE"/>
    <s v="50 M OESTE DEL BAR COS"/>
    <s v="administracion@kinderpiruetas.com"/>
    <s v="24465566"/>
    <m/>
    <s v="CAROLINA MURILLO ALFARO"/>
    <s v="85483761"/>
    <s v="ROBERTO MUÑOZ BEITA"/>
    <s v="24465922"/>
    <m/>
    <s v="NO"/>
    <m/>
    <m/>
    <m/>
    <s v="2"/>
    <s v="00000"/>
    <s v="0"/>
    <m/>
    <n v="8"/>
  </r>
  <r>
    <s v="1.04344"/>
    <s v="205524-00"/>
    <s v="04344"/>
    <x v="0"/>
    <s v="PIRUETAS CENTRO EDUCATIVO Y GUARDERIA"/>
    <s v="ALAJUELA"/>
    <s v="09"/>
    <s v="1"/>
    <s v="1_PREESCOLAR"/>
    <s v="PRIVADA"/>
    <n v="20901"/>
    <s v="2"/>
    <s v="09"/>
    <s v="01"/>
    <s v="ALAJUELA / OROTINA / OROTINA"/>
    <s v="ALAJUELA"/>
    <s v="OROTINA"/>
    <s v="OROTINA"/>
    <s v="OROTINA CENTRO"/>
    <s v="200 M OESTE DEL ICE, FRENTE A LA CASA DEL PENSIONADO"/>
    <s v="administracion@kinderpiruetas.com"/>
    <s v="86709146"/>
    <m/>
    <s v="CAROLINA MURILLO ALFARO"/>
    <s v="85483761"/>
    <s v="HEYNER PEREIRA CHAVES"/>
    <s v="24289926"/>
    <m/>
    <s v="NO"/>
    <m/>
    <m/>
    <m/>
    <s v="1"/>
    <s v="04413"/>
    <s v="3"/>
    <s v="PIRUETAS CENTRO EDUCATIVO Y GUARDERIA"/>
    <n v="61"/>
  </r>
  <r>
    <s v="1.02329"/>
    <s v="200511-00"/>
    <s v="02329"/>
    <x v="0"/>
    <s v="PLAYA CHIQUITA"/>
    <s v="LIMON"/>
    <s v="08"/>
    <s v="1"/>
    <s v="1_PREESCOLAR"/>
    <s v="PRIVADA"/>
    <n v="70403"/>
    <s v="7"/>
    <s v="04"/>
    <s v="03"/>
    <s v="LIMON / TALAMANCA / CAHUITA"/>
    <s v="LIMON"/>
    <s v="TALAMANCA"/>
    <s v="CAHUITA"/>
    <s v="PLAYA CHIQUITA"/>
    <s v="100 M ESTE DEL HOTEL SHAWANDHA"/>
    <s v="centroeducativoplayachiquita@gmail.com"/>
    <s v="27500754"/>
    <s v="61968483"/>
    <s v="GUILLERMO FERNANDEZ CAVADA"/>
    <s v="88860405"/>
    <s v="JANNIK RICARDO BARRANTES RIVAS"/>
    <s v="27550289"/>
    <m/>
    <m/>
    <m/>
    <m/>
    <m/>
    <s v="1"/>
    <s v="03895"/>
    <s v="3"/>
    <s v="PLAYA CHIQUITA"/>
    <m/>
  </r>
  <r>
    <s v="1.03941"/>
    <s v="205241-00"/>
    <s v="03941"/>
    <x v="0"/>
    <s v="PLAYHOUSE KINDER &amp; DAY CARE"/>
    <s v="SAN JOSE NORTE"/>
    <s v="03"/>
    <s v="1"/>
    <s v="2_PREESCOLAR"/>
    <s v="PRIVADA"/>
    <n v="11501"/>
    <s v="1"/>
    <s v="15"/>
    <s v="01"/>
    <s v="SAN JOSE / MONTES DE OCA / SAN PEDRO"/>
    <s v="SAN JOSE"/>
    <s v="MONTES DE OCA"/>
    <s v="SAN PEDRO"/>
    <s v="ROOSEVELT"/>
    <s v="DE LA IGLESIA CATOLICA DE FATIMA 150 M SUR, CASA COLOR AZUL Y AMARILLO CON PORTONES NEGROS"/>
    <s v="administracion@playhousecr.com"/>
    <s v="22803425"/>
    <s v="84633203"/>
    <s v="GEORGINA ALVARADO CAMPABADALL"/>
    <s v="84633203"/>
    <s v="JENNIFER AYMERICH BOLAÑOS"/>
    <s v="22340456"/>
    <m/>
    <s v="NO"/>
    <m/>
    <m/>
    <m/>
    <s v="2"/>
    <s v="00000"/>
    <s v="0"/>
    <m/>
    <n v="50"/>
  </r>
  <r>
    <s v="1.03765"/>
    <s v="200037-00"/>
    <s v="03765"/>
    <x v="0"/>
    <s v="PLAYTIME DAY CARE"/>
    <s v="SAN JOSE OESTE"/>
    <s v="02"/>
    <s v="1"/>
    <s v="2_PREESCOLAR"/>
    <s v="PRIVADA"/>
    <n v="10109"/>
    <s v="1"/>
    <s v="01"/>
    <s v="09"/>
    <s v="SAN JOSE / SAN JOSE / PAVAS"/>
    <s v="SAN JOSE"/>
    <s v="SAN JOSE"/>
    <s v="PAVAS"/>
    <s v="PAVAS"/>
    <s v="CARRETERA A PAVAS ESQUINA ESTE MCDONALDS 50 SUR"/>
    <s v="playtimemontessori@gmail.com"/>
    <s v="22907148"/>
    <s v="83932132"/>
    <s v="ANA GUISELLE ROBLES CORDERO"/>
    <s v="83932132"/>
    <s v="SUSAN RAQUEL VINDAS MADRIGAL"/>
    <s v="22914901"/>
    <m/>
    <s v="NO"/>
    <m/>
    <m/>
    <m/>
    <s v="2"/>
    <s v="00000"/>
    <s v="0"/>
    <m/>
    <n v="19"/>
  </r>
  <r>
    <s v="1.00062"/>
    <s v="200161-00"/>
    <s v="00062"/>
    <x v="0"/>
    <s v="PREESCOLAR ABC"/>
    <s v="SAN JOSE OESTE"/>
    <s v="05"/>
    <s v="1"/>
    <s v="2_PREESCOLAR"/>
    <s v="PRIVADA"/>
    <n v="11305"/>
    <s v="1"/>
    <s v="13"/>
    <s v="05"/>
    <s v="SAN JOSE / TIBAS / COLIMA"/>
    <s v="SAN JOSE"/>
    <s v="TIBAS"/>
    <s v="COLIMA"/>
    <s v="CUATRO REINAS"/>
    <s v="SEXTA ETAPA DETRAS DE LA METALCO"/>
    <s v="cpabc@live.com"/>
    <s v="22365757"/>
    <s v="22412762"/>
    <s v="LAURA CALDERON ALVARADO"/>
    <s v="88270587"/>
    <s v="DRA. ED. KATHERINE CHANTO CERDAS"/>
    <s v="22310578"/>
    <m/>
    <s v="NO"/>
    <m/>
    <m/>
    <m/>
    <s v="2"/>
    <s v="00000"/>
    <s v="0"/>
    <m/>
    <n v="20"/>
  </r>
  <r>
    <s v="1.03922"/>
    <s v="200414-00"/>
    <s v="03922"/>
    <x v="0"/>
    <s v="PREESCOLAR C.I.T."/>
    <s v="HEREDIA"/>
    <s v="07"/>
    <s v="1"/>
    <s v="1_PREESCOLAR"/>
    <s v="PRIVADA"/>
    <n v="40703"/>
    <s v="4"/>
    <s v="07"/>
    <s v="03"/>
    <s v="HEREDIA / BELEN / LA ASUNCION"/>
    <s v="HEREDIA"/>
    <s v="BELEN"/>
    <s v="LA ASUNCION"/>
    <s v="LA ASUNCION"/>
    <s v="75 E Y 150 S DE LA ENTRADA PRINCIPAL DE PEDREGAL"/>
    <s v="direccion@ctpcit.co.cr"/>
    <s v="22390833"/>
    <s v="22390833"/>
    <s v="CLOTILDE BOLAÑOS RODRIGUEZ"/>
    <s v="22390833"/>
    <s v="ALEJANDRO ROJAS SABORIO"/>
    <s v="22654304"/>
    <m/>
    <s v="NO"/>
    <m/>
    <m/>
    <m/>
    <s v="1"/>
    <s v="04376"/>
    <s v="3"/>
    <s v="PRIMARIA C.I.T."/>
    <n v="132"/>
  </r>
  <r>
    <s v="1.04063"/>
    <s v="205270-00"/>
    <s v="04063"/>
    <x v="0"/>
    <s v="PREESCOLAR CHIQUITITOS"/>
    <s v="SAN CARLOS"/>
    <s v="06"/>
    <s v="1"/>
    <s v="2_PREESCOLAR"/>
    <s v="PRIVADA"/>
    <n v="21007"/>
    <s v="2"/>
    <s v="10"/>
    <s v="07"/>
    <s v="ALAJUELA / SAN CARLOS / FORTUNA"/>
    <s v="ALAJUELA"/>
    <s v="SAN CARLOS"/>
    <s v="FORTUNA"/>
    <s v="AGUA AZUL"/>
    <s v="2 KM NORE Y 50 ESTE BANCO NACIONAL"/>
    <s v="hellengamboa07@hotmail.com"/>
    <s v="24797367"/>
    <s v="89524897"/>
    <s v="HELEN GAMBOA CESPEDES"/>
    <s v="89524897"/>
    <s v="EDGAR GARCIA OCON"/>
    <s v="24799162"/>
    <m/>
    <s v="NO"/>
    <m/>
    <m/>
    <m/>
    <s v="2"/>
    <s v="00000"/>
    <s v="0"/>
    <m/>
    <n v="6"/>
  </r>
  <r>
    <s v="1.04050"/>
    <s v="205246-00"/>
    <s v="04050"/>
    <x v="0"/>
    <s v="QUERUBIN TILARAN"/>
    <s v="CAÑAS"/>
    <s v="03"/>
    <s v="1"/>
    <s v="2_PREESCOLAR"/>
    <s v="PRIVADA"/>
    <n v="50801"/>
    <s v="5"/>
    <s v="08"/>
    <s v="01"/>
    <s v="GUANACASTE / TILARAN / TILARAN"/>
    <s v="GUANACASTE"/>
    <s v="TILARAN"/>
    <s v="TILARAN"/>
    <s v="CARMEN"/>
    <s v="300 M SUR DE LA CATEDRAL DE TILARAN"/>
    <s v="centroeducativoquerubin@gmail.com"/>
    <s v="26956026"/>
    <m/>
    <s v="ARELYS SOTO JIMENEZ"/>
    <s v="88491906"/>
    <s v="ROSSE BERLY CHEVEZ GOMEZ"/>
    <s v="88619951"/>
    <m/>
    <s v="NO"/>
    <m/>
    <m/>
    <m/>
    <s v="2"/>
    <s v="00000"/>
    <s v="0"/>
    <m/>
    <n v="34"/>
  </r>
  <r>
    <s v="1.04151"/>
    <s v="205378-00"/>
    <s v="04151"/>
    <x v="0"/>
    <s v="RAYITOS DE LUNA APRENDER CON ALEGRIA"/>
    <s v="AGUIRRE"/>
    <s v="05"/>
    <s v="1"/>
    <s v="2_PREESCOLAR"/>
    <s v="PRIVADA"/>
    <n v="61102"/>
    <s v="6"/>
    <s v="11"/>
    <s v="02"/>
    <s v="PUNTARENAS / GARABITO / TARCOLES"/>
    <s v="PUNTARENAS"/>
    <s v="GARABITO"/>
    <s v="TARCOLES"/>
    <s v="QUEBRADA GANADO"/>
    <s v="FRENTE A FERRETERIA LA VICTORIA"/>
    <s v="shirleyvega74@gmail.com"/>
    <s v="26370300"/>
    <s v="70119092"/>
    <s v="SHIRLEY VEGA PORRAS"/>
    <s v="26370300/70119092"/>
    <s v="KATTIA VILLALOBOS VALDEZ"/>
    <s v="26377451"/>
    <m/>
    <s v="NO"/>
    <m/>
    <m/>
    <m/>
    <s v="2"/>
    <s v="00000"/>
    <s v="0"/>
    <m/>
    <n v="25"/>
  </r>
  <r>
    <s v="1.01504"/>
    <s v="200081-00"/>
    <s v="01504"/>
    <x v="0"/>
    <s v="RAYO DE LUZ DEL SUR S.A."/>
    <s v="DESAMPARADOS"/>
    <s v="02"/>
    <s v="1"/>
    <s v="1_PREESCOLAR"/>
    <s v="PRIVADA"/>
    <n v="10303"/>
    <s v="1"/>
    <s v="03"/>
    <s v="03"/>
    <s v="SAN JOSE / DESAMPARADOS / SAN JUAN DE DIOS"/>
    <s v="SAN JOSE"/>
    <s v="DESAMPARADOS"/>
    <s v="SAN JUAN DE DIOS"/>
    <s v="SAN JUAN DE DIOS"/>
    <s v="DE LA IGLESIA CATOLICA, 200 SUR, 300 OESTE, 125 SUR"/>
    <s v="info@sunchinesouthschool.com"/>
    <s v="22504858"/>
    <s v="21007986"/>
    <s v="VICTORIA PANISKI ROVIRA"/>
    <s v="22504858"/>
    <s v="NELSON SANCHEZ CASTRO"/>
    <s v="22700885"/>
    <m/>
    <s v="NO"/>
    <m/>
    <m/>
    <m/>
    <s v="1"/>
    <s v="03678"/>
    <s v="3"/>
    <s v="RAYO DE LUZ DEL SUR S.A."/>
    <n v="54"/>
  </r>
  <r>
    <s v="1.00015"/>
    <s v="200012-00"/>
    <s v="00015"/>
    <x v="0"/>
    <s v="SAGRADO CORAZON"/>
    <s v="SAN JOSE CENTRAL"/>
    <s v="02"/>
    <s v="1"/>
    <s v="1_PREESCOLAR"/>
    <s v="PRIVADA"/>
    <n v="10104"/>
    <s v="1"/>
    <s v="01"/>
    <s v="04"/>
    <s v="SAN JOSE / SAN JOSE / CATEDRAL"/>
    <s v="SAN JOSE"/>
    <s v="SAN JOSE"/>
    <s v="CATEDRAL"/>
    <s v="FRANCISCO PERALTA"/>
    <s v="AVENIDAS 2 Y 8 CALLE 27"/>
    <s v="sagradocorazonamdg@gmail.com"/>
    <s v="22250029"/>
    <s v="22831839"/>
    <s v="SOR YENI ASTRID RAMIREZ MOLINA"/>
    <s v="22250029"/>
    <s v="DANIEL ESPINOZA VALVARDE"/>
    <s v="24591100 Ext.45722"/>
    <m/>
    <s v="NO"/>
    <m/>
    <m/>
    <m/>
    <s v="1"/>
    <s v="03216"/>
    <s v="3"/>
    <s v="SAGRADO CORAZON"/>
    <n v="61"/>
  </r>
  <r>
    <s v="1.00224"/>
    <s v="200174-00"/>
    <s v="00224"/>
    <x v="0"/>
    <s v="SAINT ANTHONY SCHOOL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CHILE PERRO"/>
    <s v="1 KM OESTE DE ROMANAS BALLAR"/>
    <s v="aarce@saintanthony.ed.cr"/>
    <s v="22974500"/>
    <s v="22974503"/>
    <s v="ANDREA ARCE VILLALOBOS"/>
    <s v="22974500"/>
    <s v="WILFREDO CASTRO CAMPOS"/>
    <s v="22352880"/>
    <m/>
    <s v="NO"/>
    <m/>
    <m/>
    <m/>
    <s v="1"/>
    <s v="00221"/>
    <s v="3"/>
    <s v="SAINT ANTHONY SCHOOL"/>
    <n v="109"/>
  </r>
  <r>
    <s v="1.01888"/>
    <s v="200327-00"/>
    <s v="01888"/>
    <x v="0"/>
    <s v="SAINT CLARE"/>
    <s v="SAN JOSE NORTE"/>
    <s v="03"/>
    <s v="1"/>
    <s v="1_PREESCOLAR"/>
    <s v="PRIVADA"/>
    <n v="30303"/>
    <s v="3"/>
    <s v="03"/>
    <s v="03"/>
    <s v="CARTAGO / LA UNION / SAN JUAN"/>
    <s v="CARTAGO"/>
    <s v="LA UNION"/>
    <s v="SAN JUAN"/>
    <s v="MONTUFAR"/>
    <s v="1 KM ESTE 200 M SUR DE WALTMART CURRIDABAT"/>
    <s v="info@saintclare.ed.cr"/>
    <s v="22789300"/>
    <m/>
    <s v="SYLVIA CAMACHO CASTRO"/>
    <s v="22789300"/>
    <s v="JENNIFER AYMERICH BOLAÑOS"/>
    <s v="22340456"/>
    <m/>
    <s v="NO"/>
    <m/>
    <m/>
    <m/>
    <s v="1"/>
    <s v="03803"/>
    <s v="3"/>
    <s v="SAINT CLARE"/>
    <n v="167"/>
  </r>
  <r>
    <s v="1.00809"/>
    <s v="200313-00"/>
    <s v="00809"/>
    <x v="0"/>
    <s v="SAINT EDWARD"/>
    <s v="CARTAGO"/>
    <s v="01"/>
    <s v="1"/>
    <s v="1_PREESCOLAR"/>
    <s v="PRIVADA"/>
    <n v="30103"/>
    <s v="3"/>
    <s v="01"/>
    <s v="03"/>
    <s v="CARTAGO / CARTAGO / CARMEN"/>
    <s v="CARTAGO"/>
    <s v="CARTAGO"/>
    <s v="CARMEN"/>
    <s v="EL CARMEN"/>
    <s v="PARQUE CARTAGO 1 KM NORTE, 400 ESTE Y 25 NORTE"/>
    <s v="saintedwardelementary@gmail.com"/>
    <s v="25911606"/>
    <s v="25922525"/>
    <s v="KATTYA HALABI CHRYSSOPULOS"/>
    <s v="88407792"/>
    <s v="ALONSO MORA VALVERDE"/>
    <s v="25520752"/>
    <m/>
    <s v="NO"/>
    <m/>
    <m/>
    <m/>
    <s v="1"/>
    <s v="03510"/>
    <s v="3"/>
    <s v="SAINT EDWARD"/>
    <n v="36"/>
  </r>
  <r>
    <s v="1.03931"/>
    <s v="205218-00"/>
    <s v="03931"/>
    <x v="0"/>
    <s v="SAINT FRANCIS"/>
    <s v="ALAJUELA"/>
    <s v="05"/>
    <s v="1"/>
    <s v="1_PREESCOLAR"/>
    <s v="PRIVADA"/>
    <n v="20101"/>
    <s v="2"/>
    <s v="01"/>
    <s v="01"/>
    <s v="ALAJUELA / ALAJUELA / ALAJUELA"/>
    <s v="ALAJUELA"/>
    <s v="ALAJUELA"/>
    <s v="ALAJUELA"/>
    <s v="ALAJUELA"/>
    <s v="1,5 KM OESTE DEL CEMENTERIO GENERAL DE ALAJUELA"/>
    <s v="secretaria.alajuela@stfrancis.ed.cr"/>
    <s v="24307639"/>
    <s v="24359127"/>
    <s v="MARCO VINICIO UMAÑA JUAREZ"/>
    <s v="24307639"/>
    <s v="DANIEL VARGAS RODRIGUEZ"/>
    <s v="24434942"/>
    <m/>
    <s v="NO"/>
    <m/>
    <m/>
    <m/>
    <s v="1"/>
    <s v="04373"/>
    <s v="3"/>
    <s v="SAINT FRANCIS"/>
    <n v="46"/>
  </r>
  <r>
    <s v="1.00227"/>
    <s v="200175-00"/>
    <s v="00227"/>
    <x v="0"/>
    <s v="SAINT FRANCIS PRIMARY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LOS COLEGIOS"/>
    <s v="COSTADO NORTE DEL CEMENTERIO DE MORAVIA"/>
    <s v="sfc@stfrancis.ed.cr"/>
    <s v="22971704"/>
    <s v="22409672"/>
    <s v="FRAY MARCO V. UMAÑA JUAREZ"/>
    <s v="22971704"/>
    <s v="WILFREDO CASTRO CAMPOS"/>
    <s v="22352880"/>
    <m/>
    <s v="NO"/>
    <m/>
    <m/>
    <m/>
    <s v="1"/>
    <s v="00226"/>
    <s v="3"/>
    <s v="SAINT FRANCIS PRIMARY"/>
    <n v="87"/>
  </r>
  <r>
    <s v="1.00252"/>
    <s v="200328-00"/>
    <s v="00252"/>
    <x v="0"/>
    <s v="SAINT GREGORY"/>
    <s v="SAN JOSE NORTE"/>
    <s v="03"/>
    <s v="1"/>
    <s v="1_PREESCOLAR"/>
    <s v="PRIVADA"/>
    <n v="30303"/>
    <s v="3"/>
    <s v="03"/>
    <s v="03"/>
    <s v="CARTAGO / LA UNION / SAN JUAN"/>
    <s v="CARTAGO"/>
    <s v="LA UNION"/>
    <s v="SAN JUAN"/>
    <s v="SAN JUAN"/>
    <s v="1,5 KM ESTE DEL WALTMART CURRIDABAT"/>
    <s v="info@saintgregory.cr"/>
    <s v="22794444"/>
    <m/>
    <s v="PRISCILLA ALVARADO LIZANO"/>
    <s v="22794444"/>
    <s v="JENNIFER AYMERICH BOLAÑOS"/>
    <s v="22340456"/>
    <m/>
    <s v="NO"/>
    <m/>
    <m/>
    <m/>
    <s v="1"/>
    <s v="03341"/>
    <s v="3"/>
    <s v="SAINT GREGORY"/>
    <n v="68"/>
  </r>
  <r>
    <s v="1.00323"/>
    <s v="200246-00"/>
    <s v="00323"/>
    <x v="0"/>
    <s v="SAINT JOHN BAPTIST"/>
    <s v="ALAJUELA"/>
    <s v="02"/>
    <s v="1"/>
    <s v="1_PREESCOLAR"/>
    <s v="PRIVADA"/>
    <n v="20110"/>
    <s v="2"/>
    <s v="01"/>
    <s v="10"/>
    <s v="ALAJUELA / ALAJUELA / DESAMPARADOS"/>
    <s v="ALAJUELA"/>
    <s v="ALAJUELA"/>
    <s v="DESAMPARADOS"/>
    <s v="DESAMPARADOS"/>
    <s v="125 M ESTE DE LA IGLESIA CATOLICA"/>
    <s v="info@colegiosaintjohn.com"/>
    <s v="24408200"/>
    <s v="24411669"/>
    <s v="MARLIN PEREZ RODRIGUEZ"/>
    <s v="24408200"/>
    <s v="_x000a_GERARDO ANTONIO ARIAS SANCHEZ"/>
    <s v="24302389"/>
    <m/>
    <s v="NO"/>
    <m/>
    <m/>
    <m/>
    <s v="1"/>
    <s v="00731"/>
    <s v="3"/>
    <s v="SAINT JOHN BAPTIST"/>
    <n v="74"/>
  </r>
  <r>
    <s v="1.02918"/>
    <s v="200237-00"/>
    <s v="02918"/>
    <x v="0"/>
    <s v="SAINT JOHN VIANNEY CENTRO EDUCATIVO"/>
    <s v="ALAJUELA"/>
    <s v="04"/>
    <s v="1"/>
    <s v="1_PREESCOLAR"/>
    <s v="PRIVADA"/>
    <n v="20105"/>
    <s v="2"/>
    <s v="01"/>
    <s v="05"/>
    <s v="ALAJUELA / ALAJUELA / GUACIMA"/>
    <s v="ALAJUELA"/>
    <s v="ALAJUELA"/>
    <s v="GUACIMA"/>
    <s v="GUACIMA"/>
    <s v="800 M OESTE DEL SUPER LA CANASTITA"/>
    <s v="sjvianney@hotmail.com"/>
    <s v="24385729"/>
    <s v="24385868"/>
    <s v="OLGA ATENCIO REAL"/>
    <s v="89491232"/>
    <s v="LIZ KELLEM ACOSTA ARAYA"/>
    <s v="24302406"/>
    <m/>
    <s v="NO"/>
    <m/>
    <m/>
    <m/>
    <s v="1"/>
    <s v="04112"/>
    <s v="3"/>
    <s v="SAINT JOHN VIANNEY CENTRO EDUCATIVO"/>
    <n v="25"/>
  </r>
  <r>
    <s v="1.00223"/>
    <s v="200176-00"/>
    <s v="00223"/>
    <x v="0"/>
    <s v="SAINT JOSEPH'S PRIMARY"/>
    <s v="SAN JOSE NORTE"/>
    <s v="05"/>
    <s v="1"/>
    <s v="1_PREESCOLAR"/>
    <s v="PRIVADA"/>
    <n v="11401"/>
    <s v="1"/>
    <s v="14"/>
    <s v="01"/>
    <s v="SAN JOSE / MORAVIA / SAN VICENTE"/>
    <s v="SAN JOSE"/>
    <s v="MORAVIA"/>
    <s v="SAN VICENTE"/>
    <s v="LA GUARIA"/>
    <s v="150 SUROESTE DE LA ENTRADA DEL CLUB LA GUARIA"/>
    <s v="dirprimaria@saintjoseph.ed.cr"/>
    <s v="22410874"/>
    <s v="22357214"/>
    <s v="CAROLINA VALVERDE GUEVARA"/>
    <s v="22410874"/>
    <s v="WILFREDO CASTRO CAMPOS"/>
    <s v="22352880"/>
    <m/>
    <s v="NO"/>
    <m/>
    <m/>
    <m/>
    <s v="1"/>
    <s v="00228"/>
    <s v="3"/>
    <s v="SAINT JOSEPH'S PRIMARY"/>
    <n v="94"/>
  </r>
  <r>
    <s v="1.01887"/>
    <s v="200333-00"/>
    <s v="01887"/>
    <x v="0"/>
    <s v="SAINT JOSSELIN DAY SCHOOL AND COLLEGE"/>
    <s v="CARTAGO"/>
    <s v="06"/>
    <s v="1"/>
    <s v="1_PREESCOLAR"/>
    <s v="PRIVADA"/>
    <n v="30305"/>
    <s v="3"/>
    <s v="03"/>
    <s v="05"/>
    <s v="CARTAGO / LA UNION / CONCEPCION"/>
    <s v="CARTAGO"/>
    <s v="LA UNION"/>
    <s v="CONCEPCION"/>
    <s v="SALITRILLO"/>
    <s v="DIAGONAL A LA ESCUELA PUBLICA RICARDO ANDRE"/>
    <s v="mrodriguezb@racsa.co.cr"/>
    <s v="22781018"/>
    <s v="22795489"/>
    <s v="ANGIE RODRIGUEZ ALVARADO"/>
    <s v="22795489"/>
    <s v="JUAN MARTIN ROJAS GOMEZ"/>
    <s v="22792767"/>
    <m/>
    <s v="NO"/>
    <m/>
    <m/>
    <m/>
    <s v="1"/>
    <s v="03840"/>
    <s v="3"/>
    <s v="SAINT JOSSELIN DAY SCHOOL AND COLLEGE"/>
    <n v="17"/>
  </r>
  <r>
    <s v="1.03314"/>
    <s v="200410-00"/>
    <s v="03314"/>
    <x v="0"/>
    <s v="SAINT MARGARET SCHOOL"/>
    <s v="HEREDIA"/>
    <s v="07"/>
    <s v="1"/>
    <s v="1_PREESCOLAR"/>
    <s v="PRIVADA"/>
    <n v="40701"/>
    <s v="4"/>
    <s v="07"/>
    <s v="01"/>
    <s v="HEREDIA / BELEN / SAN ANTONIO"/>
    <s v="HEREDIA"/>
    <s v="BELEN"/>
    <s v="SAN ANTONIO"/>
    <s v="CALLE FLORES"/>
    <s v="300 M N, Y 150 O, DEL BANCO NACIONAL, CONT.ALIMENTOS"/>
    <s v="info@sms.ed.cr"/>
    <s v="22934863"/>
    <s v="22393567"/>
    <s v="CAROL SUÑER SOLANO"/>
    <s v="22934863"/>
    <s v="ALEJANDRO ROJAS SABORIO"/>
    <s v="22654304"/>
    <m/>
    <s v="NO"/>
    <m/>
    <m/>
    <m/>
    <s v="1"/>
    <s v="04287"/>
    <s v="3"/>
    <s v="SAINT MARGARET SCHOOL"/>
    <n v="123"/>
  </r>
  <r>
    <s v="1.00138"/>
    <s v="200066-00"/>
    <s v="00138"/>
    <x v="0"/>
    <s v="SAINT MARY PRIMARY SCHOOL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GUACHIPELIN"/>
    <s v="DE CONSTRUPLAZA 400 NORTE A MANO IZQUIERDA"/>
    <s v="info@saintmary.ed.cr"/>
    <s v="40366010"/>
    <s v="40366017"/>
    <s v="HELENA AYALES LIZANO"/>
    <s v="40366017"/>
    <s v="JENNY VALVERDE OVIEDO"/>
    <s v="22902857"/>
    <m/>
    <s v="NO"/>
    <m/>
    <m/>
    <m/>
    <s v="1"/>
    <s v="03240"/>
    <s v="3"/>
    <s v="SAINT MARY PRIMARY SCHOOL"/>
    <n v="57"/>
  </r>
  <r>
    <s v="1.02414"/>
    <s v="200416-00"/>
    <s v="02414"/>
    <x v="0"/>
    <s v="SAINT NICHOLAS OF FLÜE SCHOOL"/>
    <s v="HEREDIA"/>
    <s v="07"/>
    <s v="1"/>
    <s v="1_PREESCOLAR"/>
    <s v="PRIVADA"/>
    <n v="40801"/>
    <s v="4"/>
    <s v="08"/>
    <s v="01"/>
    <s v="HEREDIA / FLORES / SAN JOAQUIN"/>
    <s v="HEREDIA"/>
    <s v="FLORES"/>
    <s v="SAN JOAQUIN"/>
    <s v="SAN JOAQUIN"/>
    <s v="250 M AL ESTE DE LA IGLESIA CATOLICA DE SAN JOAQUIN"/>
    <s v="direc-prim@saintnicholas.ed.cr"/>
    <s v="22658060"/>
    <s v="22658060"/>
    <s v="INGRID MIRANDA BARRANTES"/>
    <s v="22658060"/>
    <s v="ALEJANDRO ROJAS SABORIO"/>
    <s v="22654304"/>
    <m/>
    <s v="NO"/>
    <m/>
    <m/>
    <m/>
    <s v="1"/>
    <s v="03965"/>
    <s v="3"/>
    <s v="SAINT NICHOLAS OF FLÜE SCHOOL"/>
    <n v="46"/>
  </r>
  <r>
    <s v="1.00338"/>
    <s v="200242-00"/>
    <s v="00338"/>
    <x v="0"/>
    <s v="SAINT PAUL PRIMARY SCHOOL"/>
    <s v="ALAJUELA"/>
    <s v="04"/>
    <s v="1"/>
    <s v="1_PREESCOLAR"/>
    <s v="PRIVADA"/>
    <n v="20108"/>
    <s v="2"/>
    <s v="01"/>
    <s v="08"/>
    <s v="ALAJUELA / ALAJUELA / SAN RAFAEL"/>
    <s v="ALAJUELA"/>
    <s v="ALAJUELA"/>
    <s v="SAN RAFAEL"/>
    <s v="NAZARETH"/>
    <s v="600 M OESTE DE PANASONIC"/>
    <s v="infoesc@saintpaul.ed.cr"/>
    <s v="24380834"/>
    <s v="24382125"/>
    <s v="KELLY ANNE RAMIREZ SNEERINGER"/>
    <s v="24380824 Ext.131"/>
    <s v="LIZ KELLEM ACOSTA ARAYA"/>
    <s v="24302406"/>
    <m/>
    <s v="NO"/>
    <m/>
    <m/>
    <m/>
    <s v="1"/>
    <s v="00764"/>
    <s v="3"/>
    <s v="SAINT PAUL PRIMARY SCHOOL"/>
    <n v="183"/>
  </r>
  <r>
    <s v="1.01102"/>
    <s v="200203-00"/>
    <s v="01102"/>
    <x v="0"/>
    <s v="SAINT PETER`S PRIMARY"/>
    <s v="SAN JOSE CENTRAL"/>
    <s v="03"/>
    <s v="1"/>
    <s v="1_PREESCOLAR"/>
    <s v="PRIVADA"/>
    <n v="11803"/>
    <s v="1"/>
    <s v="18"/>
    <s v="03"/>
    <s v="SAN JOSE / CURRIDABAT / SANCHEZ"/>
    <s v="SAN JOSE"/>
    <s v="CURRIDABAT"/>
    <s v="SANCHEZ"/>
    <s v="LOMAS DE AYARCO SUR"/>
    <s v="2 KM SURESTE DEL RESTAURANTE DOÑA LELA"/>
    <s v="info@sps.ed.cr"/>
    <s v="22722045"/>
    <m/>
    <s v="ANDREA RETANA PADILLA"/>
    <s v="22722045"/>
    <s v="MARIBEL CAMBRONERO AGUILAR"/>
    <s v="22271729"/>
    <m/>
    <s v="NO"/>
    <m/>
    <m/>
    <m/>
    <s v="1"/>
    <s v="03604"/>
    <s v="3"/>
    <s v="SAINT PETER`S PRIMARY"/>
    <n v="76"/>
  </r>
  <r>
    <s v="1.03210"/>
    <s v="200092-00"/>
    <s v="03210"/>
    <x v="0"/>
    <s v="SAINT SPIRIT SCHOOL"/>
    <s v="PURISCAL"/>
    <s v="01"/>
    <s v="1"/>
    <s v="1_PREESCOLAR"/>
    <s v="PRIVADA"/>
    <n v="10401"/>
    <s v="1"/>
    <s v="04"/>
    <s v="01"/>
    <s v="SAN JOSE / PURISCAL / SANTIAGO"/>
    <s v="SAN JOSE"/>
    <s v="PURISCAL"/>
    <s v="SANTIAGO"/>
    <s v="LAS BRISAS"/>
    <s v="200 M OESTE CEMENTERIO SANTIAGO-PURISCAL"/>
    <s v="saintspiritschool@hotmail.com"/>
    <s v="24164818"/>
    <m/>
    <s v="VILMA VARGAS GUZMAN"/>
    <s v="84315125"/>
    <s v="ORLANDO CHACON ARTAVIA"/>
    <s v="24166355"/>
    <m/>
    <s v="NO"/>
    <m/>
    <m/>
    <m/>
    <s v="1"/>
    <s v="04254"/>
    <s v="3"/>
    <s v="SAINT SPIRIT SCHOOL"/>
    <n v="33"/>
  </r>
  <r>
    <s v="1.03968"/>
    <s v="205409-00"/>
    <s v="03968"/>
    <x v="0"/>
    <s v="SAINT TIMOTHY SCHOOL"/>
    <s v="CAÑAS"/>
    <s v="01"/>
    <s v="1"/>
    <s v="2_PREESCOLAR"/>
    <s v="PRIVADA"/>
    <n v="50601"/>
    <s v="5"/>
    <s v="06"/>
    <s v="01"/>
    <s v="GUANACASTE / CAÑAS / CAÑAS"/>
    <s v="GUANACASTE"/>
    <s v="CAÑAS"/>
    <s v="CAÑAS"/>
    <s v="CAÑAS"/>
    <s v="1 KM NORTE LICEO MIGUEL ARAYA"/>
    <s v="direcciontimothy@gmail.com"/>
    <s v="26683185"/>
    <m/>
    <s v="SHIRLEY ACON SIBAJA"/>
    <s v="-"/>
    <s v="YESSENIA RUIZ MATARRITA"/>
    <s v="26692611"/>
    <m/>
    <s v="NO"/>
    <m/>
    <m/>
    <m/>
    <s v="2"/>
    <s v="00000"/>
    <s v="0"/>
    <m/>
    <n v="61"/>
  </r>
  <r>
    <s v="1.01141"/>
    <s v="200016-00"/>
    <s v="01141"/>
    <x v="0"/>
    <s v="SALESIANO DON BOSCO"/>
    <s v="SAN JOSE CENTRAL"/>
    <s v="03"/>
    <s v="1"/>
    <s v="1_PREESCOLAR"/>
    <s v="PRIVADA"/>
    <n v="10105"/>
    <s v="1"/>
    <s v="01"/>
    <s v="05"/>
    <s v="SAN JOSE / SAN JOSE / ZAPOTE"/>
    <s v="SAN JOSE"/>
    <s v="SAN JOSE"/>
    <s v="ZAPOTE"/>
    <s v="ZAPOTE"/>
    <s v="300 NORTE 150 ESTE DE CASA PRESIDENCIAL"/>
    <s v="acastro@salesianodonbosco.ed.cr"/>
    <s v="25285600"/>
    <s v="22246205"/>
    <s v="LAURENS TORRES ARTAVIA"/>
    <s v="25285600"/>
    <s v="MARIBEL CAMBRONERO AGUILAR"/>
    <s v="22271729"/>
    <m/>
    <s v="NO"/>
    <m/>
    <m/>
    <m/>
    <s v="1"/>
    <s v="03221"/>
    <s v="3"/>
    <s v="SALESIANO DON BOSCO"/>
    <n v="53"/>
  </r>
  <r>
    <s v="1.00992"/>
    <s v="200439-00"/>
    <s v="00992"/>
    <x v="0"/>
    <s v="SAN AMBROSIO"/>
    <s v="NICOYA"/>
    <s v="01"/>
    <s v="1"/>
    <s v="1_PREESCOLAR"/>
    <s v="SUBVENCIONADA"/>
    <n v="50201"/>
    <s v="5"/>
    <s v="02"/>
    <s v="01"/>
    <s v="GUANACASTE / NICOYA / NICOYA"/>
    <s v="GUANACASTE"/>
    <s v="NICOYA"/>
    <s v="NICOYA"/>
    <s v="SAN MARTIN"/>
    <s v="DEL EBAIS 100 OESTE Y 100 NORTE"/>
    <s v="sanambrosio@prodieca.org"/>
    <s v="26855221"/>
    <m/>
    <s v="CESAR RODRIGUEZ BARRANTES"/>
    <s v="26855221"/>
    <s v="HANNIA AVILA QUIROS"/>
    <s v="26867009"/>
    <m/>
    <s v="NO"/>
    <m/>
    <m/>
    <m/>
    <s v="1"/>
    <s v="03559"/>
    <s v="3"/>
    <s v="SAN AMBROSIO"/>
    <n v="49"/>
  </r>
  <r>
    <s v="1.03440"/>
    <s v="200419-00"/>
    <s v="03440"/>
    <x v="0"/>
    <s v="SAN ANDRES SCHOOL"/>
    <s v="HEREDIA"/>
    <s v="07"/>
    <s v="1"/>
    <s v="1_PREESCOLAR"/>
    <s v="PRIVADA"/>
    <n v="40802"/>
    <s v="4"/>
    <s v="08"/>
    <s v="02"/>
    <s v="HEREDIA / FLORES / BARRANTES"/>
    <s v="HEREDIA"/>
    <s v="FLORES"/>
    <s v="BARRANTES"/>
    <s v="SAN LORENZO"/>
    <s v="DE LA CAPILLA DE VELACION 100 E, 25 S Y 100 E"/>
    <s v="saintandrewschool.cr@gmail.com"/>
    <s v="22650290"/>
    <s v="83804351"/>
    <s v="ANAYANSI VIQUEZ GARCIA"/>
    <s v="83804351"/>
    <s v="ALEJANDRO ROJAS SABORIO"/>
    <s v="22654304"/>
    <m/>
    <s v="NO"/>
    <m/>
    <m/>
    <m/>
    <s v="1"/>
    <s v="04415"/>
    <s v="3"/>
    <s v="SAN ANDRES SCHOOL"/>
    <n v="96"/>
  </r>
  <r>
    <s v="1.03131"/>
    <s v="200017-00"/>
    <s v="03131"/>
    <x v="0"/>
    <s v="SAN ANGELO"/>
    <s v="SAN JOSE CENTRAL"/>
    <s v="03"/>
    <s v="1"/>
    <s v="1_PREESCOLAR"/>
    <s v="PRIVADA"/>
    <n v="10105"/>
    <s v="1"/>
    <s v="01"/>
    <s v="05"/>
    <s v="SAN JOSE / SAN JOSE / ZAPOTE"/>
    <s v="SAN JOSE"/>
    <s v="SAN JOSE"/>
    <s v="ZAPOTE"/>
    <s v="ZAPOTE"/>
    <s v="25 M ESTE DE LA UNIVERSIDAD VERITAS"/>
    <s v="centrosanangelo@gmail.com"/>
    <s v="22252707"/>
    <m/>
    <s v="MARIA SHIRLEY DONATO ROMERO"/>
    <s v="22252707"/>
    <s v="MARIBEL CAMBRONERO AGUILAR"/>
    <s v="22271729"/>
    <m/>
    <s v="NO"/>
    <m/>
    <m/>
    <m/>
    <s v="1"/>
    <s v="04111"/>
    <s v="3"/>
    <s v="SAN ANGELO"/>
    <n v="4"/>
  </r>
  <r>
    <s v="1.03418"/>
    <s v="200290-00"/>
    <s v="03418"/>
    <x v="0"/>
    <s v="SAN CARLOS BORROMEO"/>
    <s v="SAN CARLOS"/>
    <s v="03"/>
    <s v="1"/>
    <s v="1_PREESCOLAR"/>
    <s v="PRIVADA"/>
    <n v="21001"/>
    <s v="2"/>
    <s v="10"/>
    <s v="01"/>
    <s v="ALAJUELA / SAN CARLOS / QUESADA"/>
    <s v="ALAJUELA"/>
    <s v="SAN CARLOS"/>
    <s v="QUESADA"/>
    <s v="BARRIO EL JARDIN"/>
    <s v="CONTIGUO A LA CIUDAD DEPORTIVA"/>
    <s v="colegiocooperativo@urcozon.com"/>
    <s v="24603374"/>
    <m/>
    <s v="NOILIN CAMPOS VARGAS"/>
    <s v="24603374"/>
    <s v="YANIXIA MARIA CHAVES MURILLO"/>
    <s v="24601238"/>
    <m/>
    <s v="NO"/>
    <m/>
    <m/>
    <m/>
    <s v="1"/>
    <s v="04281"/>
    <s v="3"/>
    <s v="SAN CARLOS BORROMEO"/>
    <n v="41"/>
  </r>
  <r>
    <s v="1.00313"/>
    <s v="200247-00"/>
    <s v="00313"/>
    <x v="0"/>
    <s v="SAN DIEGO"/>
    <s v="ALAJUELA"/>
    <s v="02"/>
    <s v="1"/>
    <s v="1_PREESCOLAR"/>
    <s v="PRIVADA"/>
    <n v="20110"/>
    <s v="2"/>
    <s v="01"/>
    <s v="10"/>
    <s v="ALAJUELA / ALAJUELA / DESAMPARADOS"/>
    <s v="ALAJUELA"/>
    <s v="ALAJUELA"/>
    <s v="DESAMPARADOS"/>
    <s v="LA CLAUDIA"/>
    <s v="300 M OESTE Y 200 M SUR DE COLYPRO"/>
    <s v="dbarrantes@sandiego.ed.cr"/>
    <s v="24435050"/>
    <s v="24435050"/>
    <s v="LUIS DIEGO BARRANTES GONZALEZ"/>
    <s v="89241478"/>
    <s v="GERARDO ANTONIO ARIAS SANCHEZ"/>
    <s v="24302389"/>
    <m/>
    <s v="NO"/>
    <m/>
    <m/>
    <m/>
    <s v="1"/>
    <s v="03444"/>
    <s v="3"/>
    <s v="SAN DIEGO BILINGUAL HIGH SCHOOL"/>
    <n v="40"/>
  </r>
  <r>
    <s v="1.00851"/>
    <s v="200143-00"/>
    <s v="00851"/>
    <x v="0"/>
    <s v="SAN ENRIQUE DE OSSO"/>
    <s v="SAN JOSE NORTE"/>
    <s v="06"/>
    <s v="1"/>
    <s v="1_PREESCOLAR"/>
    <s v="PRIVADA"/>
    <n v="11101"/>
    <s v="1"/>
    <s v="11"/>
    <s v="01"/>
    <s v="SAN JOSE / VASQUEZ DE CORONADO / SAN ISIDRO"/>
    <s v="SAN JOSE"/>
    <s v="VASQUEZ DE CORONADO"/>
    <s v="SAN ISIDRO"/>
    <s v="SAN ISIDRO"/>
    <s v="125 OESTE Y 100 NORTE DEL MAS POR MENOS"/>
    <s v="info@ctseo.ed.cr"/>
    <s v="22294490"/>
    <s v="89270902"/>
    <s v="CARMEN PATRICIA CASTILLA HUETE"/>
    <s v="22294490"/>
    <s v="ILEANA ARCE CAMPOS"/>
    <s v="21012292"/>
    <m/>
    <s v="NO"/>
    <m/>
    <m/>
    <m/>
    <s v="1"/>
    <s v="03566"/>
    <s v="3"/>
    <s v="SAN ENRIQUE DE OSSO"/>
    <n v="23"/>
  </r>
  <r>
    <s v="1.02910"/>
    <s v="200411-00"/>
    <s v="02910"/>
    <x v="0"/>
    <s v="SAN EZEQUIEL MORENO"/>
    <s v="HEREDIA"/>
    <s v="07"/>
    <s v="1"/>
    <s v="1_PREESCOLAR"/>
    <s v="PRIVADA"/>
    <n v="40701"/>
    <s v="4"/>
    <s v="07"/>
    <s v="01"/>
    <s v="HEREDIA / BELEN / SAN ANTONIO"/>
    <s v="HEREDIA"/>
    <s v="BELEN"/>
    <s v="SAN ANTONIO"/>
    <s v="SAN ANTONIO"/>
    <s v="CONTIGUO AL EDIFICIO DE LA CRUZ ROJA"/>
    <s v="escuelasanezequiel@gmail.com"/>
    <s v="22930928"/>
    <s v="22391070"/>
    <s v="ALEJANDRO ROJAS SABORIO"/>
    <s v="-"/>
    <s v="ALEJANDRO ROJAS SABORIO"/>
    <s v="22654304"/>
    <m/>
    <s v="NO"/>
    <m/>
    <m/>
    <m/>
    <s v="1"/>
    <s v="04116"/>
    <s v="3"/>
    <s v="SAN EZEQUIEL MORENO"/>
    <n v="20"/>
  </r>
  <r>
    <s v="1.01973"/>
    <s v="200349-00"/>
    <s v="01973"/>
    <x v="0"/>
    <s v="SAN FELIPE NERI"/>
    <s v="CARTAGO"/>
    <s v="03"/>
    <s v="1"/>
    <s v="1_PREESCOLAR"/>
    <s v="PRIVADA"/>
    <n v="30801"/>
    <s v="3"/>
    <s v="08"/>
    <s v="01"/>
    <s v="CARTAGO / EL GUARCO / TEJAR"/>
    <s v="CARTAGO"/>
    <s v="EL GUARCO"/>
    <s v="TEJAR"/>
    <s v="BARRIO NUEVO"/>
    <s v="75 ESTE ESCUELA BARRIO NUEVO EN EL TEJAR"/>
    <s v="catynp@hotmail.com"/>
    <s v="25736493"/>
    <s v="25914250"/>
    <s v="CATALINA NAVARRO PIEDRA"/>
    <s v="25736493"/>
    <s v="PRISCILLA BOGARIN VILLALOBOS"/>
    <s v="25521557"/>
    <m/>
    <s v="NO"/>
    <m/>
    <m/>
    <m/>
    <s v="1"/>
    <s v="03870"/>
    <s v="3"/>
    <s v="SAN FELIPE NERI"/>
    <n v="55"/>
  </r>
  <r>
    <s v="1.02447"/>
    <s v="200248-00"/>
    <s v="02447"/>
    <x v="0"/>
    <s v="SAN FERNANDO"/>
    <s v="ALAJUELA"/>
    <s v="02"/>
    <s v="1"/>
    <s v="1_PREESCOLAR"/>
    <s v="PRIVADA"/>
    <n v="20110"/>
    <s v="2"/>
    <s v="01"/>
    <s v="10"/>
    <s v="ALAJUELA / ALAJUELA / DESAMPARADOS"/>
    <s v="ALAJUELA"/>
    <s v="ALAJUELA"/>
    <s v="DESAMPARADOS"/>
    <s v="DESAMPARADOS"/>
    <s v="100 M NORTE Y 100 OESTE ENTRADA PRINCIPAL"/>
    <s v="centrosanfernado01@yahoo.com"/>
    <s v="21002277"/>
    <s v="21002277"/>
    <s v="ANA DENISE ARCE ALPIZAR"/>
    <s v="83144065"/>
    <s v="_x000a_GERARDO ANTONIO ARIAS SANCHEZ"/>
    <s v="24302389"/>
    <m/>
    <s v="NO"/>
    <m/>
    <m/>
    <m/>
    <s v="1"/>
    <s v="04109"/>
    <s v="3"/>
    <s v="SAN FERNANDO"/>
    <n v="8"/>
  </r>
  <r>
    <s v="1.03294"/>
    <s v="200507-00"/>
    <s v="03294"/>
    <x v="0"/>
    <s v="SAN FRANCISCO DE ASIS CARIARI"/>
    <s v="GUAPILES"/>
    <s v="03"/>
    <s v="1"/>
    <s v="1_PREESCOLAR"/>
    <s v="PRIVADA"/>
    <n v="70205"/>
    <s v="7"/>
    <s v="02"/>
    <s v="05"/>
    <s v="LIMON / POCOCI / CARIARI"/>
    <s v="LIMON"/>
    <s v="POCOCI"/>
    <s v="CARIARI"/>
    <s v="LAS ORQUIDEAS"/>
    <s v="300 M ESTE DE CABINAS TROPICO"/>
    <s v="info@sanfranciscodeasiscariari.com"/>
    <s v="27677575"/>
    <m/>
    <s v="YOLANDA GUISELLE BRENES PRADO"/>
    <s v="85728504"/>
    <s v="RICHARTH AVILA HERNANDEZ"/>
    <s v="21007274"/>
    <m/>
    <s v="NO"/>
    <m/>
    <m/>
    <m/>
    <s v="1"/>
    <s v="04276"/>
    <s v="3"/>
    <s v="SAN FRANCISCO DE ASIS CARIARI"/>
    <n v="29"/>
  </r>
  <r>
    <s v="1.01228"/>
    <s v="200403-00"/>
    <s v="01228"/>
    <x v="0"/>
    <s v="SAN ISIDRO LABRADOR"/>
    <s v="HEREDIA"/>
    <s v="06"/>
    <s v="1"/>
    <s v="1_PREESCOLAR"/>
    <s v="PRIVADA"/>
    <n v="40601"/>
    <s v="4"/>
    <s v="06"/>
    <s v="01"/>
    <s v="HEREDIA / SAN ISIDRO / SAN ISIDRO"/>
    <s v="HEREDIA"/>
    <s v="SAN ISIDRO"/>
    <s v="SAN ISIDRO"/>
    <s v="CALLE AL CEMENTERIO"/>
    <s v="350 M SUR DE LA CASA CURAL"/>
    <s v="sesil94@hotmail.com"/>
    <s v="22686964"/>
    <s v="22682885"/>
    <s v="ADRIANA BARRANTES SOLIS"/>
    <s v="22686964"/>
    <s v="MARCO ANTONIO MARCOS ARCE"/>
    <s v="22618569"/>
    <m/>
    <s v="NO"/>
    <m/>
    <m/>
    <m/>
    <s v="1"/>
    <s v="03628"/>
    <s v="3"/>
    <s v="SAN ISIDRO LABRADOR"/>
    <n v="22"/>
  </r>
  <r>
    <s v="1.00257"/>
    <s v="200187-00"/>
    <s v="00257"/>
    <x v="0"/>
    <s v="SAN LORENZO"/>
    <s v="SAN JOSE NORTE"/>
    <s v="03"/>
    <s v="1"/>
    <s v="1_PREESCOLAR"/>
    <s v="PRIVADA"/>
    <n v="11501"/>
    <s v="1"/>
    <s v="15"/>
    <s v="01"/>
    <s v="SAN JOSE / MONTES DE OCA / SAN PEDRO"/>
    <s v="SAN JOSE"/>
    <s v="MONTES DE OCA"/>
    <s v="SAN PEDRO"/>
    <s v="SANTA MARTA"/>
    <s v="1 KM ESTE DEL PALI DE LOURDES"/>
    <s v="marco.jimenez@sanlorenzocr.com"/>
    <s v="22342133"/>
    <s v="22342123"/>
    <s v="MARCO JIMENEZ FERNANDEZ"/>
    <s v="22342133"/>
    <s v="JENNIFER AYMERICH BOLAÑOS"/>
    <s v="22340456"/>
    <m/>
    <s v="NO"/>
    <m/>
    <m/>
    <m/>
    <s v="1"/>
    <s v="03224"/>
    <s v="3"/>
    <s v="SAN LORENZO"/>
    <n v="33"/>
  </r>
  <r>
    <s v="1.00731"/>
    <s v="200501-00"/>
    <s v="00731"/>
    <x v="0"/>
    <s v="SAN MARCOS"/>
    <s v="LIMON"/>
    <s v="01"/>
    <s v="1"/>
    <s v="1_PREESCOLAR"/>
    <s v="PRIVADA"/>
    <n v="70101"/>
    <s v="7"/>
    <s v="01"/>
    <s v="01"/>
    <s v="LIMON / LIMON / LIMON"/>
    <s v="LIMON"/>
    <s v="LIMON"/>
    <s v="LIMON"/>
    <s v="BARRIO BELLA VISTA"/>
    <s v="CONTIGUO A IGLESIA SN MARCOS DIAGONAL A OIJ"/>
    <s v="cesmarco25@gmail.com"/>
    <s v="27980530"/>
    <s v="27985290"/>
    <s v="SONIA SMITH SMITH"/>
    <s v="27980530"/>
    <s v="LEISEL ARCE CAMPOS"/>
    <s v="22017169"/>
    <m/>
    <s v="NO"/>
    <m/>
    <m/>
    <m/>
    <s v="1"/>
    <s v="02889"/>
    <s v="3"/>
    <s v="SAN MARCOS"/>
    <n v="25"/>
  </r>
  <r>
    <s v="1.03348"/>
    <s v="200252-00"/>
    <s v="03348"/>
    <x v="0"/>
    <s v="SAN RAMON"/>
    <s v="OCCIDENTE"/>
    <s v="01"/>
    <s v="1"/>
    <s v="2_PREESCOLAR"/>
    <s v="PRIVADA"/>
    <n v="20201"/>
    <s v="2"/>
    <s v="02"/>
    <s v="01"/>
    <s v="ALAJUELA / SAN RAMON / SAN RAMON"/>
    <s v="ALAJUELA"/>
    <s v="SAN RAMON"/>
    <s v="SAN RAMON"/>
    <s v="SAN RAMON CENTRO"/>
    <s v="250 M NORTE SUCURSAL CCSS"/>
    <s v="centropreescolar@hotmail.com"/>
    <s v="24454090"/>
    <s v="88309459"/>
    <s v="LILEY HERRERA CASTRO"/>
    <s v="88309459"/>
    <s v="GRETHEL MARIA AVILA VARGAS"/>
    <s v="24456978"/>
    <m/>
    <s v="NO"/>
    <m/>
    <m/>
    <m/>
    <s v="2"/>
    <s v="00000"/>
    <s v="0"/>
    <m/>
    <n v="54"/>
  </r>
  <r>
    <s v="1.02219"/>
    <s v="200481-00"/>
    <s v="02219"/>
    <x v="0"/>
    <s v="SANCTI SPIRITUS"/>
    <s v="PUNTARENAS"/>
    <s v="07"/>
    <s v="1"/>
    <s v="1_PREESCOLAR"/>
    <s v="PRIVADA"/>
    <n v="60203"/>
    <s v="6"/>
    <s v="02"/>
    <s v="03"/>
    <s v="PUNTARENAS / ESPARZA / MACACONA"/>
    <s v="PUNTARENAS"/>
    <s v="ESPARZA"/>
    <s v="MACACONA"/>
    <s v="NANCES"/>
    <s v="DE LA ESCUELA HERIBERTO ZELEDON 200 M AL ESTE"/>
    <s v="sanctispiritus1997@hotmail.com"/>
    <s v="26367366"/>
    <s v="26367366"/>
    <s v="GABRIEL ESPINOZA BARRANTES"/>
    <s v="71102948"/>
    <s v="ELENA LORENA ARAYA QUIROS"/>
    <s v="26350583"/>
    <m/>
    <s v="NO"/>
    <m/>
    <m/>
    <m/>
    <s v="1"/>
    <s v="03891"/>
    <s v="3"/>
    <s v="SANCTI SPIRITUS"/>
    <n v="59"/>
  </r>
  <r>
    <s v="1.00635"/>
    <s v="200433-00"/>
    <s v="00635"/>
    <x v="0"/>
    <s v="SANTA ANA"/>
    <s v="LIBERIA"/>
    <s v="02"/>
    <s v="1"/>
    <s v="1_PREESCOLAR"/>
    <s v="PRIVADA"/>
    <n v="50101"/>
    <s v="5"/>
    <s v="01"/>
    <s v="01"/>
    <s v="GUANACASTE / LIBERIA / LIBERIA"/>
    <s v="GUANACASTE"/>
    <s v="LIBERIA"/>
    <s v="LIBERIA"/>
    <s v="LA CRUZ"/>
    <s v="CARRETERA INTERAMERICANA, FRENTE CENTRO PLAZA LIBERIA"/>
    <s v="d.academica@santaana.ed.cr"/>
    <s v="26660301"/>
    <m/>
    <s v="VICTORIA EMERITA VENEGAS CALDERON"/>
    <s v="26660301"/>
    <s v="OLGA LIDIA BARRERA GALIANO"/>
    <s v="26657732"/>
    <m/>
    <s v="NO"/>
    <m/>
    <m/>
    <m/>
    <s v="1"/>
    <s v="01823"/>
    <s v="3"/>
    <s v="SANTA ANA"/>
    <n v="19"/>
  </r>
  <r>
    <s v="1.02577"/>
    <s v="200392-00"/>
    <s v="02577"/>
    <x v="0"/>
    <s v="SANTA BARBARA"/>
    <s v="HEREDIA"/>
    <s v="03"/>
    <s v="1"/>
    <s v="1_PREESCOLAR"/>
    <s v="PRIVADA"/>
    <n v="40401"/>
    <s v="4"/>
    <s v="04"/>
    <s v="01"/>
    <s v="HEREDIA / SANTA BARBARA / SANTA BARBARA"/>
    <s v="HEREDIA"/>
    <s v="SANTA BARBARA"/>
    <s v="SANTA BARBARA"/>
    <s v="CENTRO"/>
    <s v="100 OESTE 125 SUR DEL PALACIO MUNICIPAL"/>
    <s v="centroeduc.sb1997@gmail.com"/>
    <s v="22697762"/>
    <s v="22699204"/>
    <s v="MARCELA ARCE MORALES"/>
    <s v="86197005"/>
    <s v="ELVIN GERARDO JIMENEZ PEREZ"/>
    <s v="22694051"/>
    <m/>
    <s v="NO"/>
    <m/>
    <m/>
    <m/>
    <s v="1"/>
    <s v="04023"/>
    <s v="3"/>
    <s v="SANTA BARBARA"/>
    <n v="46"/>
  </r>
  <r>
    <s v="1.00091"/>
    <s v="200040-00"/>
    <s v="00091"/>
    <x v="0"/>
    <s v="SANTA CATALINA DE SENA"/>
    <s v="SAN JOSE OESTE"/>
    <s v="02"/>
    <s v="1"/>
    <s v="1_PREESCOLAR"/>
    <s v="PRIVADA"/>
    <n v="10109"/>
    <s v="1"/>
    <s v="01"/>
    <s v="09"/>
    <s v="SAN JOSE / SAN JOSE / PAVAS"/>
    <s v="SAN JOSE"/>
    <s v="SAN JOSE"/>
    <s v="PAVAS"/>
    <s v="SANTA CATALINA"/>
    <s v="PAVAS, DEL PALI 200 OESTE 50 NORTE Y 50 OESTE"/>
    <s v="esantacatalina29@yahoo.es"/>
    <s v="22312070"/>
    <s v="22312070"/>
    <s v="MARIA DE LOS A. BEJARANO IZABA"/>
    <s v="22312070"/>
    <s v="SUSAN RAQUEL VINDAS MADRIGAL"/>
    <s v="22914901"/>
    <m/>
    <s v="NO"/>
    <m/>
    <m/>
    <m/>
    <s v="1"/>
    <s v="03230"/>
    <s v="3"/>
    <s v="SANTA CATALINA DE SENA"/>
    <n v="25"/>
  </r>
  <r>
    <s v="1.01222"/>
    <s v="200283-00"/>
    <s v="01222"/>
    <x v="0"/>
    <s v="SANTA FE PACIFIC"/>
    <s v="ALAJUELA"/>
    <s v="09"/>
    <s v="1"/>
    <s v="1_PREESCOLAR"/>
    <s v="PRIVADA"/>
    <n v="20901"/>
    <s v="2"/>
    <s v="09"/>
    <s v="01"/>
    <s v="ALAJUELA / OROTINA / OROTINA"/>
    <s v="ALAJUELA"/>
    <s v="OROTINA"/>
    <s v="OROTINA"/>
    <s v="KILOMETRO"/>
    <s v="300 M OESTE DEL CEMENTERIO DE OROTINA"/>
    <s v="spacific_1200@yahoo.com"/>
    <s v="24289910"/>
    <s v="24287436"/>
    <s v="BENAJMIN RODRIGUEZ VEGA"/>
    <s v="24289910"/>
    <s v="HEYNER PEREIRA CHAVES"/>
    <s v="24289926"/>
    <m/>
    <s v="NO"/>
    <m/>
    <m/>
    <m/>
    <s v="1"/>
    <s v="03622"/>
    <s v="3"/>
    <s v="SANTA FE PACIFIC"/>
    <n v="13"/>
  </r>
  <r>
    <s v="1.00827"/>
    <s v="200276-00"/>
    <s v="00827"/>
    <x v="0"/>
    <s v="SANTA MARIA GORETTY"/>
    <s v="OCCIDENTE"/>
    <s v="06"/>
    <s v="1"/>
    <s v="1_PREESCOLAR"/>
    <s v="PRIVADA"/>
    <n v="20701"/>
    <s v="2"/>
    <s v="07"/>
    <s v="01"/>
    <s v="ALAJUELA / PALMARES / PALMARES"/>
    <s v="ALAJUELA"/>
    <s v="PALMARES"/>
    <s v="PALMARES"/>
    <s v="URBANIZACION VICTORIA"/>
    <s v="100 M ESTE ENTRADA A URBANIZACION VICTORIA"/>
    <s v="cegoretti@yahoo.es"/>
    <s v="24531011"/>
    <s v="24532916"/>
    <s v="MARISIA BADILLA CAMPOS"/>
    <s v="24531011"/>
    <s v="KATHERINE MAYELA RAMIREZ GONZALEZ"/>
    <s v="24531403"/>
    <m/>
    <s v="NO"/>
    <m/>
    <m/>
    <m/>
    <s v="1"/>
    <s v="03311"/>
    <s v="3"/>
    <s v="SANTA MARIA GORETTY"/>
    <n v="27"/>
  </r>
  <r>
    <s v="1.00200"/>
    <s v="200110-00"/>
    <s v="00200"/>
    <x v="0"/>
    <s v="SANTA MONICA"/>
    <s v="SAN JOSE NORTE"/>
    <s v="01"/>
    <s v="1"/>
    <s v="1_PREESCOLAR"/>
    <s v="PRIVADA"/>
    <n v="10803"/>
    <s v="1"/>
    <s v="08"/>
    <s v="03"/>
    <s v="SAN JOSE / GOICOECHEA / CALLE BLANCOS"/>
    <s v="SAN JOSE"/>
    <s v="GOICOECHEA"/>
    <s v="CALLE BLANCOS"/>
    <s v="MONTELIMAR"/>
    <s v="800 NORTE 400 OESTE DE LOS TRIBUNALES"/>
    <s v="consejoacademico@santamonica.ed.cr"/>
    <s v="88139459"/>
    <m/>
    <s v="JUAN CARLOS LEIVA CASTILLO"/>
    <s v="88139459"/>
    <s v="FABIO RODOLFO VARGAS BRENES"/>
    <s v="22533717"/>
    <m/>
    <s v="NO"/>
    <m/>
    <m/>
    <m/>
    <s v="1"/>
    <s v="00194"/>
    <s v="3"/>
    <s v="SANTA MONICA"/>
    <n v="20"/>
  </r>
  <r>
    <s v="1.00102"/>
    <s v="200136-00"/>
    <s v="00102"/>
    <x v="0"/>
    <s v="SANTA RITA"/>
    <s v="SAN JOSE CENTRAL"/>
    <s v="06"/>
    <s v="1"/>
    <s v="1_PREESCOLAR"/>
    <s v="PRIVADA"/>
    <n v="11001"/>
    <s v="1"/>
    <s v="10"/>
    <s v="01"/>
    <s v="SAN JOSE / ALAJUELITA / ALAJUELITA"/>
    <s v="SAN JOSE"/>
    <s v="ALAJUELITA"/>
    <s v="ALAJUELITA"/>
    <s v="SANTA MARTA"/>
    <s v="250 NORTE DE LA IGLESIA CATOLICA"/>
    <s v="supervision@centroeducativosantarita.com"/>
    <s v="22545206"/>
    <s v="83803771"/>
    <s v="GLORIA RITA CHINCHILLA MIRANDA"/>
    <s v="22545206"/>
    <s v="FREDDY CALDERON CERDAS"/>
    <s v="22754085"/>
    <m/>
    <s v="NO"/>
    <m/>
    <m/>
    <m/>
    <s v="1"/>
    <s v="03737"/>
    <s v="3"/>
    <s v="SANTA RITA"/>
    <n v="40"/>
  </r>
  <r>
    <s v="1.00544"/>
    <s v="200357-00"/>
    <s v="00544"/>
    <x v="0"/>
    <s v="SANTA ROSA"/>
    <s v="HEREDIA"/>
    <s v="01"/>
    <s v="1"/>
    <s v="1_PREESCOLAR"/>
    <s v="PRIVADA"/>
    <n v="40101"/>
    <s v="4"/>
    <s v="01"/>
    <s v="01"/>
    <s v="HEREDIA / HEREDIA / HEREDIA"/>
    <s v="HEREDIA"/>
    <s v="HEREDIA"/>
    <s v="HEREDIA"/>
    <s v="FATIMA"/>
    <s v="CALLE 0, AV, 9, 100 NORTE DE LA COMANDANCIA DE POLICIA"/>
    <s v="santa.rosa.school.p@gmail.com"/>
    <s v="22383014"/>
    <s v="22383014"/>
    <s v="JOHN PARADA BONILLA"/>
    <s v="22383014"/>
    <s v="WALTER CERDAS MONTANO"/>
    <s v="22604275"/>
    <m/>
    <s v="NO"/>
    <m/>
    <m/>
    <m/>
    <s v="1"/>
    <s v="03439"/>
    <s v="3"/>
    <s v="SANTA ROSA"/>
    <n v="1"/>
  </r>
  <r>
    <s v="1.02965"/>
    <s v="200388-00"/>
    <s v="02965"/>
    <x v="0"/>
    <s v="SANTA ROSA DE LIMA"/>
    <s v="HEREDIA"/>
    <s v="05"/>
    <s v="1"/>
    <s v="1_PREESCOLAR"/>
    <s v="PRIVADA"/>
    <n v="40305"/>
    <s v="4"/>
    <s v="03"/>
    <s v="05"/>
    <s v="HEREDIA / SANTO DOMINGO / SANTO TOMAS"/>
    <s v="HEREDIA"/>
    <s v="SANTO DOMINGO"/>
    <s v="SANTO TOMAS"/>
    <s v="SANTO TOMAS"/>
    <s v="300 M NORTE DEL ABASTECEDOR EL SESTEO"/>
    <s v="administracion@escuelasantarosadelima.com"/>
    <s v="22448719"/>
    <m/>
    <s v="KATTIA IRENE LEON VILLALOBOS"/>
    <s v="87236811"/>
    <s v="JOHEL QUESADA CAMACHO"/>
    <s v="25660341"/>
    <m/>
    <s v="NO"/>
    <m/>
    <m/>
    <m/>
    <s v="1"/>
    <s v="04268"/>
    <s v="3"/>
    <s v="SANTA ROSA DE LIMA"/>
    <n v="45"/>
  </r>
  <r>
    <s v="1.03087"/>
    <s v="200234-00"/>
    <s v="03087"/>
    <x v="0"/>
    <s v="SANTA TERESA"/>
    <s v="ALAJUELA"/>
    <s v="05"/>
    <s v="1"/>
    <s v="1_PREESCOLAR"/>
    <s v="PRIVADA"/>
    <n v="20104"/>
    <s v="2"/>
    <s v="01"/>
    <s v="04"/>
    <s v="ALAJUELA / ALAJUELA / SAN ANTONIO"/>
    <s v="ALAJUELA"/>
    <s v="ALAJUELA"/>
    <s v="SAN ANTONIO"/>
    <s v="PACTO DEL JOCOTE"/>
    <s v="600 M SUR DE LA ESCUELA PACTO DEL JOCOTE"/>
    <s v="colegiosantateresa96@gmail.com"/>
    <s v="24428703"/>
    <m/>
    <s v="VIRGINIA RODRIGUEZ HERRERA"/>
    <s v="24428703"/>
    <s v="DANIEL VARGAS RODRIGUEZ"/>
    <s v="24434942"/>
    <m/>
    <s v="NO"/>
    <m/>
    <m/>
    <m/>
    <s v="1"/>
    <s v="04216"/>
    <s v="3"/>
    <s v="SANTA TERESA"/>
    <n v="60"/>
  </r>
  <r>
    <s v="1.04049"/>
    <s v="205250-00"/>
    <s v="04049"/>
    <x v="0"/>
    <s v="SANTA TERESITA MONTESSORI"/>
    <s v="SAN JOSE CENTRAL"/>
    <s v="06"/>
    <s v="1"/>
    <s v="2_PREESCOLAR"/>
    <s v="PRIVADA"/>
    <n v="11001"/>
    <s v="1"/>
    <s v="10"/>
    <s v="01"/>
    <s v="SAN JOSE / ALAJUELITA / ALAJUELITA"/>
    <s v="SAN JOSE"/>
    <s v="ALAJUELITA"/>
    <s v="ALAJUELITA"/>
    <s v="ALAJUELITA"/>
    <s v="DE LA IGLESIA CATOLICA 100 SUR Y 75 ESTE"/>
    <s v="santateresitadaycare@gmail.com"/>
    <s v="22546087"/>
    <s v="83284879"/>
    <s v="CAROLINA QUESADA MONGE"/>
    <s v="22546087"/>
    <s v="FREDDY CALDERON CERDAS"/>
    <s v="22754085"/>
    <m/>
    <s v="NO"/>
    <m/>
    <m/>
    <m/>
    <s v="2"/>
    <s v="00000"/>
    <s v="0"/>
    <m/>
    <n v="25"/>
  </r>
  <r>
    <s v="1.02308"/>
    <s v="200279-00"/>
    <s v="02308"/>
    <x v="0"/>
    <s v="SANTO DOMINGO SCHOOL"/>
    <s v="ALAJUELA"/>
    <s v="07"/>
    <s v="1"/>
    <s v="1_PREESCOLAR"/>
    <s v="PRIVADA"/>
    <n v="20804"/>
    <s v="2"/>
    <s v="08"/>
    <s v="04"/>
    <s v="ALAJUELA / POAS / CARRILLOS"/>
    <s v="ALAJUELA"/>
    <s v="POAS"/>
    <s v="CARRILLOS"/>
    <s v="CARRILLOS BAJOS"/>
    <s v="200 M OESTE PLANTA HIDROELECTRICA CARRILLOS"/>
    <s v="info@santodomingoschool.com"/>
    <s v="24584839"/>
    <s v="24584839"/>
    <s v="RAQUEL SOLORZANO ROJAS"/>
    <s v="83920418"/>
    <s v="YANSY ALPIZAR JIMENEZ"/>
    <s v="24485212"/>
    <m/>
    <s v="NO"/>
    <m/>
    <m/>
    <m/>
    <s v="1"/>
    <s v="03959"/>
    <s v="3"/>
    <s v="SANTO DOMINGO SCHOOL"/>
    <n v="33"/>
  </r>
  <r>
    <s v="1.02949"/>
    <s v="200440-00"/>
    <s v="02949"/>
    <x v="0"/>
    <s v="SAUL CARDENAS CUBILLO"/>
    <s v="NICOYA"/>
    <s v="01"/>
    <s v="1"/>
    <s v="1_PREESCOLAR"/>
    <s v="PRIVADA"/>
    <n v="50201"/>
    <s v="5"/>
    <s v="02"/>
    <s v="01"/>
    <s v="GUANACASTE / NICOYA / NICOYA"/>
    <s v="GUANACASTE"/>
    <s v="NICOYA"/>
    <s v="NICOYA"/>
    <s v="BARRIO CHOROTEGA"/>
    <s v="300 M OESTE DEL ESTADIO CHOROTEGA"/>
    <s v="info@saulcardenascubillo.ed.cr"/>
    <s v="26864838"/>
    <m/>
    <s v="IRIS VIRGINIA DEL CARMEN ARAYA UGALDE"/>
    <s v="89208100"/>
    <s v="HANNIA AVILA QUIROS"/>
    <s v="26867009"/>
    <m/>
    <s v="NO"/>
    <m/>
    <m/>
    <m/>
    <s v="1"/>
    <s v="04126"/>
    <s v="3"/>
    <s v="SAUL CARDENAS CUBILLO"/>
    <n v="65"/>
  </r>
  <r>
    <s v="1.03758"/>
    <s v="200455-00"/>
    <s v="03758"/>
    <x v="0"/>
    <s v="SEA WONDERS ACADEMY"/>
    <s v="SANTA CRUZ"/>
    <s v="06"/>
    <s v="1"/>
    <s v="1_PREESCOLAR"/>
    <s v="PRIVADA"/>
    <n v="50503"/>
    <s v="5"/>
    <s v="05"/>
    <s v="03"/>
    <s v="GUANACASTE / CARRILLO / SARDINAL"/>
    <s v="GUANACASTE"/>
    <s v="CARRILLO"/>
    <s v="SARDINAL"/>
    <s v="BARRIO TABORES"/>
    <s v="CONTIGUO A LA CANCHA DE FUTBOL 5, SARDINAL"/>
    <s v="seawonders@wondereducationcr.com"/>
    <s v="26971672"/>
    <s v="26971672"/>
    <s v="ANA MARIA VEGA MONTERO"/>
    <s v="88187894"/>
    <s v="GUSTAVO CHAVARRIA SERRANO"/>
    <s v="83909628"/>
    <m/>
    <s v="NO"/>
    <m/>
    <m/>
    <m/>
    <s v="1"/>
    <s v="04356"/>
    <s v="3"/>
    <s v="SEA WONDERS ACADEMY"/>
    <n v="24"/>
  </r>
  <r>
    <s v="1.00014"/>
    <s v="200195-00"/>
    <s v="00014"/>
    <x v="0"/>
    <s v="SEK DE COSTA RICA"/>
    <s v="SAN JOSE CENTRAL"/>
    <s v="03"/>
    <s v="1"/>
    <s v="1_PREESCOLAR"/>
    <s v="PRIVADA"/>
    <n v="11801"/>
    <s v="1"/>
    <s v="18"/>
    <s v="01"/>
    <s v="SAN JOSE / CURRIDABAT / CURRIDABAT"/>
    <s v="SAN JOSE"/>
    <s v="CURRIDABAT"/>
    <s v="CURRIDABAT"/>
    <s v="CIPRESES"/>
    <s v="1,5 KM NORTE SERVICENTRO LA GALERA"/>
    <s v="info@sekcostarica.com"/>
    <s v="22725464"/>
    <s v="22725410"/>
    <s v="EDUARDO AHUMADA JAÑA"/>
    <s v="40363580"/>
    <s v="MARIBEL CAMBRONERO AGUILAR"/>
    <s v="22271729"/>
    <m/>
    <s v="NO"/>
    <m/>
    <m/>
    <m/>
    <s v="1"/>
    <s v="03210"/>
    <s v="3"/>
    <s v="SEK DE COSTA RICA"/>
    <n v="117"/>
  </r>
  <r>
    <s v="1.02104"/>
    <s v="200309-00"/>
    <s v="02104"/>
    <x v="0"/>
    <s v="SEMILLAS"/>
    <s v="CARTAGO"/>
    <s v="01"/>
    <s v="1"/>
    <s v="1_PREESCOLAR"/>
    <s v="PRIVADA"/>
    <n v="30102"/>
    <s v="3"/>
    <s v="01"/>
    <s v="02"/>
    <s v="CARTAGO / CARTAGO / OCCIDENTAL"/>
    <s v="CARTAGO"/>
    <s v="CARTAGO"/>
    <s v="OCCIDENTAL"/>
    <s v="EL MOLINO"/>
    <s v="100 SUR Y 80 OESTE DEL INS DE CARTAGO"/>
    <s v="info@cesemillas.ed.cr"/>
    <s v="25520931"/>
    <s v="25914463"/>
    <s v="CRISTHIAN JOSE SOLIS RAMIREZ"/>
    <s v="25520931"/>
    <s v="ALONSO MORA VALVERDE"/>
    <s v="25520752"/>
    <m/>
    <s v="NO"/>
    <m/>
    <m/>
    <m/>
    <s v="1"/>
    <s v="03868"/>
    <s v="3"/>
    <s v="SEMILLAS"/>
    <n v="3"/>
  </r>
  <r>
    <s v="1.02146"/>
    <s v="200350-00"/>
    <s v="02146"/>
    <x v="0"/>
    <s v="SEMILLITAS"/>
    <s v="CARTAGO"/>
    <s v="07"/>
    <s v="1"/>
    <s v="1_PREESCOLAR"/>
    <s v="PRIVADA"/>
    <n v="30801"/>
    <s v="3"/>
    <s v="08"/>
    <s v="01"/>
    <s v="CARTAGO / EL GUARCO / TEJAR"/>
    <s v="CARTAGO"/>
    <s v="EL GUARCO"/>
    <s v="TEJAR"/>
    <s v="BARRIO NUEVO"/>
    <s v="500 E DEL RESTAURANTE EL QUIJONGO EN TEJAR"/>
    <s v="INFO@SEMILLITASCR.COM"/>
    <s v="25736003"/>
    <s v="83942773"/>
    <s v="JENNY ALVAREZ HIDALGO"/>
    <s v="25736003"/>
    <s v="XIOMARA TORRES JIMENEZ"/>
    <s v="25916395"/>
    <m/>
    <s v="NO"/>
    <m/>
    <m/>
    <m/>
    <s v="1"/>
    <s v="03944"/>
    <s v="3"/>
    <s v="SEMILLITAS"/>
    <n v="45"/>
  </r>
  <r>
    <s v="1.03990"/>
    <s v="205204-00"/>
    <s v="03990"/>
    <x v="0"/>
    <s v="SEMILLITAS DE SOMA"/>
    <s v="CARTAGO"/>
    <s v="05"/>
    <s v="1"/>
    <s v="2_PREESCOLAR"/>
    <s v="PRIVADA"/>
    <n v="30205"/>
    <s v="3"/>
    <s v="02"/>
    <s v="05"/>
    <s v="CARTAGO / PARAISO / LLANOS DE SANTA LUCIA"/>
    <s v="CARTAGO"/>
    <s v="PARAISO"/>
    <s v="LLANOS DE SANTA LUCIA"/>
    <s v="AYALA"/>
    <s v="50 SUR Y 50 OESTE DEL CTP"/>
    <s v="centroeducativosemillitas17@gmail.com"/>
    <s v="25743405"/>
    <s v="83779191"/>
    <s v="MARIA LAURA SOLANO MARIN"/>
    <s v="88610180"/>
    <s v="LUIS FRANCISCO QUESADA MENDEZ"/>
    <s v="25750123"/>
    <m/>
    <s v="NO"/>
    <m/>
    <m/>
    <m/>
    <s v="2"/>
    <s v="00000"/>
    <s v="0"/>
    <m/>
    <n v="6"/>
  </r>
  <r>
    <s v="1.01501"/>
    <s v="200277-00"/>
    <s v="01501"/>
    <x v="0"/>
    <s v="SEP INTERNATIONAL SCHOOL"/>
    <s v="OCCIDENTE"/>
    <s v="06"/>
    <s v="1"/>
    <s v="1_PREESCOLAR"/>
    <s v="PRIVADA"/>
    <n v="20703"/>
    <s v="2"/>
    <s v="07"/>
    <s v="03"/>
    <s v="ALAJUELA / PALMARES / BUENOS AIRES"/>
    <s v="ALAJUELA"/>
    <s v="PALMARES"/>
    <s v="BUENOS AIRES"/>
    <s v="URBANIZACION EL VALLE"/>
    <s v="COSTADO NORTE DE LA SEDE DE LA UNED"/>
    <s v="sep@soepa.com"/>
    <s v="40015939"/>
    <s v="24533170"/>
    <s v="RUDY BARRANTES SALAS"/>
    <s v="40015939"/>
    <s v="KATHERINE MAYELA RAMIREZ GONZALEZ"/>
    <s v="24531403"/>
    <m/>
    <s v="NO"/>
    <m/>
    <m/>
    <m/>
    <s v="1"/>
    <s v="03668"/>
    <s v="3"/>
    <s v="SEP INTERNATIONAL SCHOOL"/>
    <n v="148"/>
  </r>
  <r>
    <s v="1.03527"/>
    <m/>
    <s v="03527"/>
    <x v="0"/>
    <s v="SIBÖ FORMACION INTEGRAL"/>
    <s v="SAN JOSE OESTE"/>
    <s v="03"/>
    <s v="1"/>
    <s v="1_PREESCOLAR"/>
    <s v="PRIVADA"/>
    <n v="10901"/>
    <s v="1"/>
    <s v="09"/>
    <s v="01"/>
    <s v="SAN JOSE / SANTA ANA / SANTA ANA"/>
    <s v="SAN JOSE"/>
    <s v="SANTA ANA"/>
    <s v="SANTA ANA"/>
    <s v="SAN RAFAEL"/>
    <s v="-"/>
    <s v="-"/>
    <m/>
    <m/>
    <s v="-"/>
    <s v="-"/>
    <s v="JENNY VALVERDE OVIEDO"/>
    <s v="22284630"/>
    <m/>
    <s v="NO"/>
    <m/>
    <m/>
    <m/>
    <s v="1"/>
    <s v="04346"/>
    <s v="3"/>
    <s v="SIBÖ FORMACION INTEGRAL"/>
    <n v="0"/>
  </r>
  <r>
    <s v="1.03528"/>
    <s v="200114-00"/>
    <s v="03528"/>
    <x v="0"/>
    <s v="SISTEMA EDUCATIVO ALTAVISTA DEL CARMEN"/>
    <s v="SAN JOSE NORTE"/>
    <s v="02"/>
    <s v="1"/>
    <s v="1_PREESCOLAR"/>
    <s v="PRIVADA"/>
    <n v="10804"/>
    <s v="1"/>
    <s v="08"/>
    <s v="04"/>
    <s v="SAN JOSE / GOICOECHEA / MATA DE PLATANO"/>
    <s v="SAN JOSE"/>
    <s v="GOICOECHEA"/>
    <s v="MATA DE PLATANO"/>
    <s v="MATA DE PLATANO"/>
    <s v="DE IGLESIA CATOLICA 1,5 KM ESTE"/>
    <s v="info@altavistapreschool.com"/>
    <s v="22452510"/>
    <m/>
    <s v="DANIEL VARGAS BADILLA"/>
    <s v="22855750"/>
    <s v="KENNETH JIMENEZ GONZALEZ"/>
    <s v="22450450"/>
    <m/>
    <s v="NO"/>
    <m/>
    <m/>
    <m/>
    <s v="1"/>
    <s v="04347"/>
    <s v="3"/>
    <s v="SISTEMA EDUCATIVO ALTAVISTA DEL CARMEN"/>
    <n v="22"/>
  </r>
  <r>
    <s v="1.04410"/>
    <s v="205544-00"/>
    <s v="04410"/>
    <x v="0"/>
    <s v="SISTEMA EDUCATIVO CENIT"/>
    <s v="CAÑAS"/>
    <s v="01"/>
    <s v="1"/>
    <s v="1_PREESCOLAR"/>
    <s v="PRIVADA"/>
    <n v="50601"/>
    <s v="5"/>
    <s v="06"/>
    <s v="01"/>
    <s v="GUANACASTE / CAÑAS / CAÑAS"/>
    <s v="GUANACASTE"/>
    <s v="CAÑAS"/>
    <s v="CAÑAS"/>
    <s v="SANDIAL"/>
    <s v="ANTIGUO HOTEL CAPAZURI, ENTRADA BARRIO SANDILLAL"/>
    <s v="direccioncanas@cenitcr.com; infocanas@cenitcr.com"/>
    <n v="62010123"/>
    <n v="71147033"/>
    <s v="IVANNIA VILLEGAS MOLINA"/>
    <n v="71147033"/>
    <s v="YESENIA RUIZ MATARRITA"/>
    <n v="87309259"/>
    <m/>
    <m/>
    <m/>
    <m/>
    <m/>
    <s v="1"/>
    <s v="04422"/>
    <s v="3"/>
    <s v="SISTEMA EDUCATIVO CENIT"/>
    <m/>
  </r>
  <r>
    <s v="1.03165"/>
    <s v="200486-00"/>
    <s v="03165"/>
    <x v="0"/>
    <s v="SISTEMA EDUCATIVO LOS DELFINES"/>
    <s v="AGUIRRE"/>
    <s v="06"/>
    <s v="1"/>
    <s v="1_PREESCOLAR"/>
    <s v="PRIVADA"/>
    <n v="60601"/>
    <s v="6"/>
    <s v="06"/>
    <s v="01"/>
    <s v="PUNTARENAS / QUEPOS / QUEPOS"/>
    <s v="PUNTARENAS"/>
    <s v="QUEPOS"/>
    <s v="QUEPOS"/>
    <s v="PAQUITA"/>
    <s v="400 M ESTE RESTAURANTE RANCHO LEON"/>
    <s v="info@colegiodelfines.com"/>
    <s v="27772681"/>
    <s v="27740244"/>
    <s v="KARLA SALAS MEJIA"/>
    <s v="27772681"/>
    <s v="JESSICA CONTRERAS OVARES"/>
    <s v="27770062"/>
    <m/>
    <s v="NO"/>
    <m/>
    <m/>
    <m/>
    <s v="1"/>
    <s v="04217"/>
    <s v="3"/>
    <s v="SISTEMA EDUCATIVO LOS DELFINES"/>
    <n v="21"/>
  </r>
  <r>
    <s v="1.01392"/>
    <s v="200007-00"/>
    <s v="01392"/>
    <x v="0"/>
    <s v="SISTEMA EDUCATIVO WHITMAN"/>
    <s v="SAN JOSE CENTRAL"/>
    <s v="02"/>
    <s v="1"/>
    <s v="1_PREESCOLAR"/>
    <s v="PRIVADA"/>
    <n v="10101"/>
    <s v="1"/>
    <s v="01"/>
    <s v="01"/>
    <s v="SAN JOSE / SAN JOSE / CARMEN"/>
    <s v="SAN JOSE"/>
    <s v="SAN JOSE"/>
    <s v="CARMEN"/>
    <s v="BARRIO ESCALANTE"/>
    <s v="25 M ESTE DE LA ROTONDA EL FAROLITO"/>
    <s v="direccionwhitman@gmail.com"/>
    <s v="22830538"/>
    <s v="22728608"/>
    <s v="SONIA DIAZ RODRIGUEZ"/>
    <s v="22710526"/>
    <s v="DANIEL ESPINOZA VALVERDE"/>
    <s v="22227080"/>
    <m/>
    <s v="NO"/>
    <m/>
    <m/>
    <m/>
    <s v="1"/>
    <s v="03699"/>
    <s v="3"/>
    <s v="SISTEMA EDUCATIVO WHITMAN"/>
    <n v="6"/>
  </r>
  <r>
    <s v="1.03290"/>
    <s v="200204-00"/>
    <s v="03290"/>
    <x v="0"/>
    <s v="SISTEMA EDUCATIVO WHITMAN-PINARES-"/>
    <s v="SAN JOSE CENTRAL"/>
    <s v="04"/>
    <s v="1"/>
    <s v="1_PREESCOLAR"/>
    <s v="PRIVADA"/>
    <n v="11803"/>
    <s v="1"/>
    <s v="18"/>
    <s v="03"/>
    <s v="SAN JOSE / CURRIDABAT / SANCHEZ"/>
    <s v="SAN JOSE"/>
    <s v="CURRIDABAT"/>
    <s v="SANCHEZ"/>
    <s v="PINARES"/>
    <s v="125 NORTE DE LA BOMBA LA GALERA"/>
    <s v="direccionwhitman@gmail.com"/>
    <s v="22728608"/>
    <s v="22710526"/>
    <s v="SONIA DIAZ RODRIGUEZ"/>
    <s v="22710526"/>
    <s v="ELIZABETH ELIZONDO RODRIGUEZ"/>
    <s v="21002108"/>
    <m/>
    <s v="NO"/>
    <m/>
    <m/>
    <m/>
    <s v="1"/>
    <s v="04261"/>
    <s v="3"/>
    <s v="SISTEMA EDUCATIVO WHITMAN-PINARES-"/>
    <n v="14"/>
  </r>
  <r>
    <s v="1.03935"/>
    <s v="205213-00"/>
    <s v="03935"/>
    <x v="0"/>
    <s v="SMART KIDS CENTRO INFANTIL"/>
    <s v="SAN JOSE CENTRAL"/>
    <s v="01"/>
    <s v="1"/>
    <s v="2_PREESCOLAR"/>
    <s v="PRIVADA"/>
    <n v="10111"/>
    <s v="1"/>
    <s v="01"/>
    <s v="11"/>
    <s v="SAN JOSE / SAN JOSE / SAN SEBASTIAN"/>
    <s v="SAN JOSE"/>
    <s v="SAN JOSE"/>
    <s v="SAN SEBASTIAN"/>
    <s v="COLONIA KENNEDY"/>
    <s v="300 O ROTONDA SAN SEBASTIAN, FRENTE AL PUENTE"/>
    <s v="cismartkids@gmail.com"/>
    <s v="21001871"/>
    <s v="87089589"/>
    <s v="JENNY CONEJO MORENO"/>
    <s v="87089589"/>
    <s v="MARJORIE BARQUERO GONZALEZ"/>
    <s v="22551257"/>
    <m/>
    <s v="NO"/>
    <m/>
    <m/>
    <m/>
    <s v="2"/>
    <s v="00000"/>
    <s v="0"/>
    <m/>
    <n v="72"/>
  </r>
  <r>
    <s v="1.03356"/>
    <s v="200256-00"/>
    <s v="03356"/>
    <x v="0"/>
    <s v="ST. JOHNS CHRISTIAN SCHOOL"/>
    <s v="OCCIDENTE"/>
    <s v="01"/>
    <s v="1"/>
    <s v="1_PREESCOLAR"/>
    <s v="PRIVADA"/>
    <n v="20206"/>
    <s v="2"/>
    <s v="02"/>
    <s v="06"/>
    <s v="ALAJUELA / SAN RAMON / SAN RAFAEL"/>
    <s v="ALAJUELA"/>
    <s v="SAN RAMON"/>
    <s v="SAN RAFAEL"/>
    <s v="TRES MARIAS 1"/>
    <s v="500 M SUR DE LAS OFICINAS DE LA CCSS"/>
    <s v="sjschool.contact@gmail.com"/>
    <s v="24560022"/>
    <m/>
    <s v="MARJORIE CUBERO CUBERO"/>
    <s v="83884413"/>
    <s v="GRETHEL MARIA AVILA VARGAS"/>
    <s v="24456978"/>
    <m/>
    <s v="NO"/>
    <m/>
    <m/>
    <m/>
    <s v="1"/>
    <s v="04315"/>
    <s v="3"/>
    <s v="ST. JOHNS CHRISTIAN SCHOOL"/>
    <n v="22"/>
  </r>
  <r>
    <s v="1.04074"/>
    <s v="205267-00"/>
    <s v="04074"/>
    <x v="0"/>
    <s v="STARS &amp; SMILES PRESCHOOL &amp; DAY CARE"/>
    <s v="SAN JOSE NORTE"/>
    <s v="03"/>
    <s v="1"/>
    <s v="2_PREESCOLAR"/>
    <s v="PRIVADA"/>
    <n v="11501"/>
    <s v="1"/>
    <s v="15"/>
    <s v="01"/>
    <s v="SAN JOSE / MONTES DE OCA / SAN PEDRO"/>
    <s v="SAN JOSE"/>
    <s v="MONTES DE OCA"/>
    <s v="SAN PEDRO"/>
    <s v="BARRIO DENT"/>
    <s v="DEL RESTAURANTE TACO BELL 100 M OESTE Y 50 M NORTE"/>
    <s v="correspondencia@sys.ed.cr"/>
    <s v="22340754"/>
    <s v="60411896"/>
    <s v="VANESSA GOMEZ SOJO"/>
    <s v="88997373"/>
    <s v="JENNIFER AYMERICH BOLAÑOS"/>
    <s v="22340456"/>
    <m/>
    <s v="NO"/>
    <m/>
    <m/>
    <m/>
    <s v="2"/>
    <s v="00000"/>
    <s v="0"/>
    <m/>
    <n v="9"/>
  </r>
  <r>
    <s v="1.03116"/>
    <s v="205293-00"/>
    <s v="03116"/>
    <x v="0"/>
    <s v="STEPPING STONES"/>
    <s v="SAN JOSE NORTE"/>
    <s v="01"/>
    <s v="1"/>
    <s v="1_PREESCOLAR"/>
    <s v="PRIVADA"/>
    <n v="10803"/>
    <s v="1"/>
    <s v="08"/>
    <s v="03"/>
    <s v="SAN JOSE / GOICOECHEA / CALLE BLANCOS"/>
    <s v="SAN JOSE"/>
    <s v="GOICOECHEA"/>
    <s v="CALLE BLANCOS"/>
    <s v="URB. MONTELIMAR"/>
    <s v="GASOLINERA SHELL DE MONTELIMAR 400 M NORTE"/>
    <s v="info@lakemaryschool.com"/>
    <s v="88385927"/>
    <s v="22972235"/>
    <s v="MARIA LAURA ARROYO EDUARTE"/>
    <s v="22972235"/>
    <s v="FABIO RODOLFO VARGAS BRENES"/>
    <s v="22254561"/>
    <m/>
    <s v="NO"/>
    <m/>
    <m/>
    <m/>
    <s v="1"/>
    <s v="04332"/>
    <s v="3"/>
    <s v="LAKE MARY PRIMARIA"/>
    <n v="37"/>
  </r>
  <r>
    <s v="1.02552"/>
    <s v="200133-00"/>
    <s v="02552"/>
    <x v="0"/>
    <s v="SUN VALLEY SCHOOL"/>
    <s v="SAN JOSE OESTE"/>
    <s v="04"/>
    <s v="1"/>
    <s v="1_PREESCOLAR"/>
    <s v="PRIVADA"/>
    <n v="10905"/>
    <s v="1"/>
    <s v="09"/>
    <s v="05"/>
    <s v="SAN JOSE / SANTA ANA / PIEDADES"/>
    <s v="SAN JOSE"/>
    <s v="SANTA ANA"/>
    <s v="PIEDADES"/>
    <s v="PIEDADES"/>
    <s v="DE LA CRUZ ROJA DE SANTA ANA, 3 KM OESTE, FRENTE HACIENDA PARAISO"/>
    <s v="direccion_escuela@sunvalley.ed.cr"/>
    <s v="22827263"/>
    <s v="88837309"/>
    <s v="KATTYA CASTRO FERNANDEZ"/>
    <s v="88837309"/>
    <s v="JESUS ALONSO JIMENEZ DIAZ"/>
    <s v="25821525"/>
    <m/>
    <s v="NO"/>
    <m/>
    <m/>
    <m/>
    <s v="1"/>
    <s v="04012"/>
    <s v="3"/>
    <s v="SUN VALLEY SCHOOL"/>
    <n v="29"/>
  </r>
  <r>
    <s v="1.04126"/>
    <s v="205386-00"/>
    <s v="04126"/>
    <x v="0"/>
    <s v="TALLER INFANTIL BILINGÜE DIVINA MISERICORDIA"/>
    <s v="CARTAGO"/>
    <s v="04"/>
    <s v="1"/>
    <s v="2_PREESCOLAR"/>
    <s v="PRIVADA"/>
    <n v="30701"/>
    <s v="3"/>
    <s v="07"/>
    <s v="01"/>
    <s v="CARTAGO / OREAMUNO / SAN RAFAEL"/>
    <s v="CARTAGO"/>
    <s v="OREAMUNO"/>
    <s v="SAN RAFAEL"/>
    <s v="CABALLO BLANCO"/>
    <s v="DIAGONAL A MC'DONALDS"/>
    <s v="tdivinamisericordia@gmail.com"/>
    <s v="86017207"/>
    <m/>
    <s v="STEPHANIE QUESADA JIMENEZ"/>
    <s v="86017207"/>
    <s v="KATTIA ARAYA ARAYA"/>
    <s v="25515483"/>
    <m/>
    <s v="NO"/>
    <m/>
    <m/>
    <m/>
    <s v="2"/>
    <s v="00000"/>
    <s v="0"/>
    <m/>
    <n v="12"/>
  </r>
  <r>
    <s v="1.00454"/>
    <s v="200305-00"/>
    <s v="00454"/>
    <x v="0"/>
    <s v="TALLER INFANTIL DEL TECNOLOGICO"/>
    <s v="CARTAGO"/>
    <s v="01"/>
    <s v="1"/>
    <s v="2_PREESCOLAR"/>
    <s v="PRIVADA"/>
    <n v="30101"/>
    <s v="3"/>
    <s v="01"/>
    <s v="01"/>
    <s v="CARTAGO / CARTAGO / ORIENTAL"/>
    <s v="CARTAGO"/>
    <s v="CARTAGO"/>
    <s v="ORIENTAL"/>
    <s v="I.T.C.R."/>
    <s v="CAMPUS INSTITUTO TECNOLOGICO"/>
    <s v="atiptec@itcr.ac.cr"/>
    <s v="25502386"/>
    <s v="25502386"/>
    <s v="MARITZA GOMEZ CERDAS"/>
    <s v="25502386"/>
    <s v="ALONSO MORA VALVERDE"/>
    <s v="25520752"/>
    <m/>
    <s v="NO"/>
    <m/>
    <m/>
    <m/>
    <s v="2"/>
    <s v="00000"/>
    <s v="0"/>
    <m/>
    <n v="92"/>
  </r>
  <r>
    <s v="1.03764"/>
    <s v="200351-00"/>
    <s v="03764"/>
    <x v="0"/>
    <s v="TALLER INFANTIL MANITAS CREATIVAS"/>
    <s v="CARTAGO"/>
    <s v="03"/>
    <s v="1"/>
    <s v="1_PREESCOLAR"/>
    <s v="PRIVADA"/>
    <n v="30801"/>
    <s v="3"/>
    <s v="08"/>
    <s v="01"/>
    <s v="CARTAGO / EL GUARCO / TEJAR"/>
    <s v="CARTAGO"/>
    <s v="EL GUARCO"/>
    <s v="TEJAR"/>
    <s v="EL SILO"/>
    <s v="COSTADO SUR TANQUES AYA, RESIDENCIAL EL SIL"/>
    <s v="mccreativas1@gmail.com"/>
    <s v="88178208"/>
    <s v="25514664"/>
    <s v="PATRICIA HERNANDEZ CARRANZA"/>
    <s v="88178208"/>
    <s v="PRISCILLA BOGARIN VILLALOBOS"/>
    <s v="25521557"/>
    <m/>
    <s v="NO"/>
    <m/>
    <m/>
    <m/>
    <s v="1"/>
    <s v="04420"/>
    <s v="3"/>
    <s v="CENTRO EDUCATIVO BILINGÜE MC"/>
    <n v="43"/>
  </r>
  <r>
    <s v="1.01189"/>
    <s v="200146-00"/>
    <s v="01189"/>
    <x v="0"/>
    <s v="THE SUMMIT SCHOOL"/>
    <s v="SAN JOSE NORTE"/>
    <s v="06"/>
    <s v="1"/>
    <s v="1_PREESCOLAR"/>
    <s v="PRIVADA"/>
    <n v="11102"/>
    <s v="1"/>
    <s v="11"/>
    <s v="02"/>
    <s v="SAN JOSE / VASQUEZ DE CORONADO / SAN RAFAEL"/>
    <s v="SAN JOSE"/>
    <s v="VASQUEZ DE CORONADO"/>
    <s v="SAN RAFAEL"/>
    <s v="SAN RAFAEL"/>
    <s v="125 ESTE DE LA ESCUELA SAN RAFAEL"/>
    <s v="thesummitschool@tsscr.com"/>
    <s v="22940429"/>
    <s v="22920136"/>
    <s v="ROSELYN CARVAJAL CARVAJAL"/>
    <s v="22940429"/>
    <s v="ILEANA ARCE CAMPOS"/>
    <s v="22948987"/>
    <m/>
    <s v="NO"/>
    <m/>
    <m/>
    <m/>
    <s v="1"/>
    <s v="03634"/>
    <s v="3"/>
    <s v="THE SUMMIT SCHOOL"/>
    <n v="4"/>
  </r>
  <r>
    <s v="1.02410"/>
    <s v="200459-00"/>
    <s v="02410"/>
    <x v="0"/>
    <s v="TILARAN"/>
    <s v="CAÑAS"/>
    <s v="03"/>
    <s v="1"/>
    <s v="1_PREESCOLAR"/>
    <s v="PRIVADA"/>
    <n v="50801"/>
    <s v="5"/>
    <s v="08"/>
    <s v="01"/>
    <s v="GUANACASTE / TILARAN / TILARAN"/>
    <s v="GUANACASTE"/>
    <s v="TILARAN"/>
    <s v="TILARAN"/>
    <s v="BUENOS AIRES"/>
    <s v="300 M ESTE DEL ESTADIO MUNICIPAL"/>
    <s v="jardinjnt@gmail.com"/>
    <s v="26958255"/>
    <s v="26692119"/>
    <s v="SHEILA DANIELS ACUÑA"/>
    <s v="88227066"/>
    <s v="ROSSE BERLY CHEVEZ GOMEZ"/>
    <s v="26955509"/>
    <m/>
    <s v="NO"/>
    <m/>
    <m/>
    <m/>
    <s v="1"/>
    <s v="03967"/>
    <s v="3"/>
    <s v="TILARAN"/>
    <n v="29"/>
  </r>
  <r>
    <s v="1.00121"/>
    <s v="205421-00"/>
    <s v="00121"/>
    <x v="0"/>
    <s v="TIO CONEJO"/>
    <s v="DESAMPARADOS"/>
    <s v="02"/>
    <s v="1"/>
    <s v="1_PREESCOLAR"/>
    <s v="PRIVADA"/>
    <n v="10302"/>
    <s v="1"/>
    <s v="03"/>
    <s v="02"/>
    <s v="SAN JOSE / DESAMPARADOS / SAN MIGUEL"/>
    <s v="SAN JOSE"/>
    <s v="DESAMPARADOS"/>
    <s v="SAN MIGUEL"/>
    <s v="CALLE CHON"/>
    <s v="DEL MAXI PALI, 100 M S CARRETA A SAN MIGUEL"/>
    <s v="ana.saenz@saintmichael.ed.cr"/>
    <s v="40361299"/>
    <s v="40361295"/>
    <s v="ANA LORENA SAENZ FERNANDEZ"/>
    <s v="88565779"/>
    <s v="NELSON SANCHEZ CASTRO"/>
    <s v="22700885"/>
    <m/>
    <s v="NO"/>
    <m/>
    <m/>
    <m/>
    <s v="1"/>
    <s v="03475"/>
    <s v="3"/>
    <s v="SAN MIGUEL ARCANGEL"/>
    <n v="197"/>
  </r>
  <r>
    <s v="1.03960"/>
    <s v="200129-00"/>
    <s v="03960"/>
    <x v="0"/>
    <s v="TREE OF LIFE LEARNING CENTER"/>
    <s v="SAN JOSE OESTE"/>
    <s v="04"/>
    <s v="1"/>
    <s v="1_PREESCOLAR"/>
    <s v="PRIVADA"/>
    <n v="10903"/>
    <s v="1"/>
    <s v="09"/>
    <s v="03"/>
    <s v="SAN JOSE / SANTA ANA / POZOS"/>
    <s v="SAN JOSE"/>
    <s v="SANTA ANA"/>
    <s v="POZOS"/>
    <s v="CALLE MARGARITA"/>
    <s v="CALLE MARGARITA, POZOS DE SANTA ANA"/>
    <s v="direccion@treeoflifelearning.com"/>
    <s v="22035867"/>
    <s v="22035912"/>
    <s v="CHRISTIAN WHITE HERNANDEZ"/>
    <s v="40809633"/>
    <s v="JESUS ALONSO JIMENEZ DIAZ"/>
    <s v="22822636 Ext.2112/2113"/>
    <m/>
    <s v="NO"/>
    <m/>
    <m/>
    <m/>
    <s v="1"/>
    <s v="04279"/>
    <s v="3"/>
    <s v="TREE OF LIFE LEARNING CENTER"/>
    <n v="16"/>
  </r>
  <r>
    <s v="1.00056"/>
    <s v="200153-00"/>
    <s v="00056"/>
    <x v="0"/>
    <s v="TRENCITO DEL SABER"/>
    <s v="SAN JOSE NORTE"/>
    <s v="04"/>
    <s v="1"/>
    <s v="1_PREESCOLAR"/>
    <s v="PRIVADA"/>
    <n v="11301"/>
    <s v="1"/>
    <s v="13"/>
    <s v="01"/>
    <s v="SAN JOSE / TIBAS / SAN JUAN"/>
    <s v="SAN JOSE"/>
    <s v="TIBAS"/>
    <s v="SAN JUAN"/>
    <s v="SAN JUAN"/>
    <s v="COSTADO SUR DE LA BOLETERIA ESTADIO SAPRISSA"/>
    <s v="info@monteverdeschool.com"/>
    <s v="22367120"/>
    <s v="22413193"/>
    <s v="CARMEN INFANTE MELENDEZ"/>
    <s v="22367120"/>
    <s v="FANNY CANO SALAZAR"/>
    <s v="22407361"/>
    <m/>
    <s v="NO"/>
    <m/>
    <m/>
    <m/>
    <s v="1"/>
    <s v="03462"/>
    <s v="3"/>
    <s v="MONTE VERDE SCHOOL"/>
    <n v="33"/>
  </r>
  <r>
    <s v="1.03668"/>
    <s v="200417-00"/>
    <s v="03668"/>
    <x v="0"/>
    <s v="TRINITY PRIMARY &amp; HIGH SCHOOL"/>
    <s v="HEREDIA"/>
    <s v="07"/>
    <s v="1"/>
    <s v="1_PREESCOLAR"/>
    <s v="PRIVADA"/>
    <n v="40801"/>
    <s v="4"/>
    <s v="08"/>
    <s v="01"/>
    <s v="HEREDIA / FLORES / SAN JOAQUIN"/>
    <s v="HEREDIA"/>
    <s v="FLORES"/>
    <s v="SAN JOAQUIN"/>
    <s v="SAN JOAQUIN"/>
    <s v="100 OESTE DE CAPILLA SANTISIMA TRINIDAD"/>
    <s v="rociod@trinityschool.ed.cr"/>
    <s v="40826898"/>
    <m/>
    <s v="KAROL SALMERON RODRIGUEZ"/>
    <s v="40826898"/>
    <s v="ALEJANDRO ROJAS SABORIO"/>
    <s v="22654304"/>
    <m/>
    <s v="NO"/>
    <m/>
    <m/>
    <m/>
    <s v="1"/>
    <s v="04350"/>
    <s v="3"/>
    <s v="TRINITY PRIMARY &amp; HIGH SCHOOL"/>
    <n v="52"/>
  </r>
  <r>
    <s v="1.03944"/>
    <s v="205203-00"/>
    <s v="03944"/>
    <x v="0"/>
    <s v="TRUE NORTH PERSONALIZED LEARNING SCHOOL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SAN RAFAEL"/>
    <s v="COSTADO NORTE DE LA FARMACIA FISCHEL"/>
    <s v="truenorteducational@gmail.com"/>
    <s v="40345824"/>
    <s v="40334515"/>
    <s v="VIVIANA ELENA MAGAÑA CHAVARRIA"/>
    <s v="40334515"/>
    <s v="JENNY VALVERDE OVIEDO"/>
    <s v="22284630"/>
    <m/>
    <s v="NO"/>
    <m/>
    <m/>
    <m/>
    <s v="1"/>
    <s v="04365"/>
    <s v="3"/>
    <s v="TRUE NORTH PERSONALIZED LEARNING SCHOOL"/>
    <n v="69"/>
  </r>
  <r>
    <s v="1.02143"/>
    <s v="200401-00"/>
    <s v="02143"/>
    <x v="0"/>
    <s v="UNIVERSITARIO PARA NIÑOS Y ADOLESCENTES"/>
    <s v="HEREDIA"/>
    <s v="04"/>
    <s v="1"/>
    <s v="1_PREESCOLAR"/>
    <s v="PRIVADA"/>
    <n v="40504"/>
    <s v="4"/>
    <s v="05"/>
    <s v="04"/>
    <s v="HEREDIA / SAN RAFAEL / ANGELES"/>
    <s v="HEREDIA"/>
    <s v="SAN RAFAEL"/>
    <s v="ANGELES"/>
    <s v="EL PALMAR"/>
    <s v="DE LA ESCUELA MIGUEL BONILLA 600 M NORESTE"/>
    <s v="ceuna01@ceuna01.onmicrosoft.com"/>
    <s v="22635470"/>
    <s v="22635469"/>
    <s v="KARLA AGUILAR VARGAS"/>
    <s v="83692124"/>
    <s v="ARIEL EDUARDO MENDEZ MURILLO"/>
    <s v="22623025"/>
    <m/>
    <s v="NO"/>
    <m/>
    <m/>
    <m/>
    <s v="1"/>
    <s v="03667"/>
    <s v="3"/>
    <s v="UNIVERSITARIO PARA NIÑOS Y ADOLESCENTES"/>
    <n v="10"/>
  </r>
  <r>
    <s v="1.00846"/>
    <s v="200067-00"/>
    <s v="00846"/>
    <x v="0"/>
    <s v="VALLE AZUL-HORARIO DIFERENCIADO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GUACHIPELIN"/>
    <s v="1,2 KM NOROESTE DEL TUNEL ACCESO A MULTIPLAZA"/>
    <s v="comunicacionmep@bluevalley.ed.cr"/>
    <s v="22152204"/>
    <m/>
    <s v="DAVI SANCHEZ NETTO"/>
    <s v="22152204"/>
    <s v="JENNY VALVERDE OVIEDO"/>
    <s v="22284630"/>
    <m/>
    <s v="NO"/>
    <m/>
    <m/>
    <m/>
    <s v="1"/>
    <s v="03381"/>
    <s v="3"/>
    <s v="VALLE AZUL-HORARIO DIFERENCIADO"/>
    <n v="95"/>
  </r>
  <r>
    <s v="1.02230"/>
    <s v="200506-00"/>
    <s v="02230"/>
    <x v="0"/>
    <s v="VALLE DEL SOL"/>
    <s v="GUAPILES"/>
    <s v="01"/>
    <s v="1"/>
    <s v="1_PREESCOLAR"/>
    <s v="PRIVADA"/>
    <n v="70202"/>
    <s v="7"/>
    <s v="02"/>
    <s v="02"/>
    <s v="LIMON / POCOCI / JIMENEZ"/>
    <s v="LIMON"/>
    <s v="POCOCI"/>
    <s v="JIMENEZ"/>
    <s v="RIO VERDE"/>
    <s v="150 M NORTE DE ESTACION DE SERVICIO EUSSE"/>
    <s v="enithvalledelsol@gmail.com"/>
    <s v="27100891"/>
    <m/>
    <s v="BETZAIDA ENITH RODRIGUEZ C"/>
    <s v="27111004"/>
    <s v="LAURA ASTORGA AGUILAR"/>
    <s v="27111497"/>
    <m/>
    <s v="NO"/>
    <m/>
    <m/>
    <m/>
    <s v="1"/>
    <s v="03894"/>
    <s v="3"/>
    <s v="VALLE DEL SOL"/>
    <n v="152"/>
  </r>
  <r>
    <s v="1.02256"/>
    <s v="200269-00"/>
    <s v="02256"/>
    <x v="0"/>
    <s v="VALLE VERDE ATENAS"/>
    <s v="ALAJUELA"/>
    <s v="08"/>
    <s v="1"/>
    <s v="1_PREESCOLAR"/>
    <s v="PRIVADA"/>
    <n v="20502"/>
    <s v="2"/>
    <s v="05"/>
    <s v="02"/>
    <s v="ALAJUELA / ATENAS / JESUS"/>
    <s v="ALAJUELA"/>
    <s v="ATENAS"/>
    <s v="JESUS"/>
    <s v="SABANA LARGA"/>
    <s v="URBANIZACION VISTA ATENAS"/>
    <s v="informacion@gvs.ed.cr"/>
    <s v="24468281"/>
    <s v="24463901"/>
    <s v="MARTA RAMIREZ UMAÑA"/>
    <s v="24468281"/>
    <s v="ROBERTO MUÑOZ BEITA"/>
    <s v="24465922"/>
    <m/>
    <s v="NO"/>
    <m/>
    <m/>
    <m/>
    <s v="1"/>
    <s v="03958"/>
    <s v="3"/>
    <s v="VALLE VERDE ATENAS"/>
    <n v="117"/>
  </r>
  <r>
    <s v="1.00858"/>
    <s v="200334-00"/>
    <s v="00858"/>
    <x v="0"/>
    <s v="VICTORIA"/>
    <s v="SAN JOSE NORTE"/>
    <s v="03"/>
    <s v="1"/>
    <s v="1_PREESCOLAR"/>
    <s v="PRIVADA"/>
    <n v="30305"/>
    <s v="3"/>
    <s v="03"/>
    <s v="05"/>
    <s v="CARTAGO / LA UNION / CONCEPCION"/>
    <s v="CARTAGO"/>
    <s v="LA UNION"/>
    <s v="CONCEPCION"/>
    <s v="CALLE BONILLA"/>
    <s v="DE LA SUB ESTACION DEL ICE 1 KM AL NORTE"/>
    <s v="info@colegiovictoria.com"/>
    <s v="22782537"/>
    <s v="22782536"/>
    <s v="RONALD ARROYO SOLANO"/>
    <s v="22782537"/>
    <s v="JENNIFER AYMERICH BOLAÑOS"/>
    <s v="22340456"/>
    <m/>
    <s v="NO"/>
    <m/>
    <m/>
    <m/>
    <s v="1"/>
    <s v="03342"/>
    <s v="3"/>
    <s v="VICTORIA"/>
    <n v="47"/>
  </r>
  <r>
    <s v="1.03434"/>
    <s v="200280-00"/>
    <s v="03434"/>
    <x v="0"/>
    <s v="VILLA ALEGRE"/>
    <s v="ALAJUELA"/>
    <s v="07"/>
    <s v="1"/>
    <s v="1_PREESCOLAR"/>
    <s v="PRIVADA"/>
    <n v="20804"/>
    <s v="2"/>
    <s v="08"/>
    <s v="04"/>
    <s v="ALAJUELA / POAS / CARRILLOS"/>
    <s v="ALAJUELA"/>
    <s v="POAS"/>
    <s v="CARRILLOS"/>
    <s v="CARRILLOS"/>
    <s v="200 M OESTE DE IGLESIA CATOLICA CARRILLOS BAJO"/>
    <s v="villaalegreceva@gmail.com"/>
    <s v="60444193"/>
    <s v="24588189"/>
    <s v="PAMELA SOTO VILLEGAS"/>
    <s v="60444193"/>
    <s v="YANSY ALPIZAR JIMENEZ"/>
    <s v="24485212"/>
    <m/>
    <s v="NO"/>
    <m/>
    <m/>
    <m/>
    <s v="1"/>
    <s v="04341"/>
    <s v="3"/>
    <s v="VILLA ALEGRE"/>
    <n v="16"/>
  </r>
  <r>
    <s v="1.01231"/>
    <s v="200418-00"/>
    <s v="01231"/>
    <x v="0"/>
    <s v="VILLA FELIZ"/>
    <s v="HEREDIA"/>
    <s v="07"/>
    <s v="1"/>
    <s v="2_PREESCOLAR"/>
    <s v="PRIVADA"/>
    <n v="40801"/>
    <s v="4"/>
    <s v="08"/>
    <s v="01"/>
    <s v="HEREDIA / FLORES / SAN JOAQUIN"/>
    <s v="HEREDIA"/>
    <s v="FLORES"/>
    <s v="SAN JOAQUIN"/>
    <s v="SAN JOAQUIN"/>
    <s v="100 SUR DE LA ESCUELA EEUU"/>
    <s v="villafeliz@ice.co.cr"/>
    <s v="22656602"/>
    <s v="88495093"/>
    <s v="ANA CARMIÑA ROJAS VIQUEZ"/>
    <s v="88495093"/>
    <s v="ALEJANDRO ROJAS SABORIO"/>
    <s v="22654304"/>
    <m/>
    <s v="NO"/>
    <m/>
    <m/>
    <m/>
    <s v="2"/>
    <s v="00000"/>
    <s v="0"/>
    <m/>
    <n v="26"/>
  </r>
  <r>
    <s v="1.04070"/>
    <s v="205269-00"/>
    <s v="04070"/>
    <x v="0"/>
    <s v="VILLA KIDZ"/>
    <s v="HEREDIA"/>
    <s v="07"/>
    <s v="1"/>
    <s v="2_PREESCOLAR"/>
    <s v="PRIVADA"/>
    <n v="40802"/>
    <s v="4"/>
    <s v="08"/>
    <s v="02"/>
    <s v="HEREDIA / FLORES / BARRANTES"/>
    <s v="HEREDIA"/>
    <s v="FLORES"/>
    <s v="BARRANTES"/>
    <s v="SAN LORENZO"/>
    <s v="DE LA CAPILLA SANTA MARTA 75 M OESTE"/>
    <s v="direccion@villakidz.cr"/>
    <s v="22656501"/>
    <s v="89839999"/>
    <s v="LAURA MARIA LEMUS ZAMORA"/>
    <s v="88313287"/>
    <s v="ALEJANDRO ROJAS SABORIO"/>
    <s v="22654304"/>
    <m/>
    <s v="NO"/>
    <m/>
    <m/>
    <m/>
    <s v="2"/>
    <s v="00000"/>
    <s v="0"/>
    <m/>
    <n v="32"/>
  </r>
  <r>
    <s v="1.00927"/>
    <s v="200052-00"/>
    <s v="00927"/>
    <x v="0"/>
    <s v="VIRGEN DE GUADALUPE"/>
    <s v="SAN JOSE CENTRAL"/>
    <s v="01"/>
    <s v="1"/>
    <s v="1_PREESCOLAR"/>
    <s v="PRIVADA"/>
    <n v="10111"/>
    <s v="1"/>
    <s v="01"/>
    <s v="11"/>
    <s v="SAN JOSE / SAN JOSE / SAN SEBASTIAN"/>
    <s v="SAN JOSE"/>
    <s v="SAN JOSE"/>
    <s v="SAN SEBASTIAN"/>
    <s v="COLONIA KENNEDY"/>
    <s v="DE LA IGLESIA CATOLICA 50 M NORTE Y 50 OESTE"/>
    <s v="centroeducativovirgendeguadalupe@hotmail.com"/>
    <s v="22266596"/>
    <s v="22274907"/>
    <s v="SILVIA CAMBRONERO MORAGA"/>
    <s v="22266596"/>
    <s v="MARJORIE BARQUERO GONZALEZ"/>
    <s v="22229137"/>
    <m/>
    <s v="NO"/>
    <m/>
    <m/>
    <m/>
    <s v="1"/>
    <s v="00001"/>
    <s v="3"/>
    <s v="VIRGEN DE GUADALUPE"/>
    <n v="29"/>
  </r>
  <r>
    <s v="1.00163"/>
    <s v="200075-00"/>
    <s v="00163"/>
    <x v="0"/>
    <s v="VIRGEN MARIA DEL MILAGRO"/>
    <s v="DESAMPARADOS"/>
    <s v="01"/>
    <s v="1"/>
    <s v="1_PREESCOLAR"/>
    <s v="PRIVADA"/>
    <n v="10301"/>
    <s v="1"/>
    <s v="03"/>
    <s v="01"/>
    <s v="SAN JOSE / DESAMPARADOS / DESAMPARADOS"/>
    <s v="SAN JOSE"/>
    <s v="DESAMPARADOS"/>
    <s v="DESAMPARADOS"/>
    <s v="LA FORTUNA"/>
    <s v="DEL ICE 300 M AL SUR"/>
    <s v="info@cevmm.com"/>
    <s v="22597148"/>
    <s v="85204747"/>
    <s v="MARITZA DELGADILLO CAMACHO"/>
    <s v="22597148"/>
    <s v="MANUEL CALDERON ESQUIVEL"/>
    <s v="21010915"/>
    <m/>
    <s v="NO"/>
    <m/>
    <m/>
    <m/>
    <s v="1"/>
    <s v="00129"/>
    <s v="3"/>
    <s v="VIRGEN MARIA DEL MILAGRO"/>
    <n v="36"/>
  </r>
  <r>
    <s v="1.00801"/>
    <s v="200069-00"/>
    <s v="00801"/>
    <x v="0"/>
    <s v="WEST COLLEGE"/>
    <s v="SAN JOSE OESTE"/>
    <s v="03"/>
    <s v="1"/>
    <s v="1_PREESCOLAR"/>
    <s v="PRIVADA"/>
    <n v="10203"/>
    <s v="1"/>
    <s v="02"/>
    <s v="03"/>
    <s v="SAN JOSE / ESCAZU / SAN RAFAEL"/>
    <s v="SAN JOSE"/>
    <s v="ESCAZU"/>
    <s v="SAN RAFAEL"/>
    <s v="GUACHIPELIN"/>
    <s v="2 KM NORTE 100 OESTE DE CONSTRUPLAZA"/>
    <s v="direccion@westcollege.ed.cr"/>
    <s v="22151016"/>
    <s v="22151384"/>
    <s v="CYNTHIA DELGADO HIDALGO"/>
    <s v="22151016"/>
    <s v="JENNY VALVERDE OVIEDO"/>
    <s v="22284630"/>
    <m/>
    <s v="NO"/>
    <m/>
    <m/>
    <m/>
    <s v="1"/>
    <s v="03546"/>
    <s v="3"/>
    <s v="WEST COLLEGE"/>
    <n v="22"/>
  </r>
  <r>
    <s v="1.02576"/>
    <s v="200367-00"/>
    <s v="02576"/>
    <x v="0"/>
    <s v="WESTLAND SCHOOL COLEGIO BILINGÜE"/>
    <s v="HEREDIA"/>
    <s v="02"/>
    <s v="1"/>
    <s v="1_PREESCOLAR"/>
    <s v="PRIVADA"/>
    <n v="40103"/>
    <s v="4"/>
    <s v="01"/>
    <s v="03"/>
    <s v="HEREDIA / HEREDIA / SAN FRANCISCO"/>
    <s v="HEREDIA"/>
    <s v="HEREDIA"/>
    <s v="SAN FRANCISCO"/>
    <s v="SAN FRANCISCO"/>
    <s v="25 M O Y 150 M S DE AUTOMERCADO SAN FRANCIS"/>
    <s v="directoracademico@westlandschool.ed.cr"/>
    <s v="22659026"/>
    <s v="22659026"/>
    <s v="LIANA BAQUERO RESTREPO"/>
    <s v="22659026"/>
    <s v="GRETTEL MARIA MORALES ROJAS"/>
    <s v="22375389"/>
    <m/>
    <s v="NO"/>
    <m/>
    <m/>
    <m/>
    <s v="1"/>
    <s v="04158"/>
    <s v="3"/>
    <s v="WESTLAND SCHOOL COLEGIO BILINGÜE"/>
    <n v="18"/>
  </r>
  <r>
    <s v="1.03202"/>
    <s v="200329-00"/>
    <s v="03202"/>
    <x v="0"/>
    <s v="YABA"/>
    <s v="CARTAGO"/>
    <s v="06"/>
    <s v="1"/>
    <s v="1_PREESCOLAR"/>
    <s v="PRIVADA"/>
    <n v="30303"/>
    <s v="3"/>
    <s v="03"/>
    <s v="03"/>
    <s v="CARTAGO / LA UNION / SAN JUAN"/>
    <s v="CARTAGO"/>
    <s v="LA UNION"/>
    <s v="SAN JUAN"/>
    <s v="CALLE BONILLA"/>
    <s v="800 NORTE Y 25 OESTE LA SUBESTACION DEL ICE"/>
    <s v="centroeducativoyaba@hotmail.com"/>
    <s v="22783479"/>
    <s v="50082818"/>
    <s v="VIVIANA SANABRIA CABALCETA"/>
    <s v="22783479"/>
    <s v="JUAN MARTIN ROJAS GOMEZ"/>
    <s v="22792767"/>
    <m/>
    <s v="NO"/>
    <m/>
    <m/>
    <m/>
    <s v="1"/>
    <s v="04272"/>
    <s v="3"/>
    <s v="YABA"/>
    <n v="14"/>
  </r>
  <r>
    <s v="1.03201"/>
    <s v="200335-00"/>
    <s v="03201"/>
    <x v="0"/>
    <s v="YINU´S"/>
    <s v="CARTAGO"/>
    <s v="06"/>
    <s v="1"/>
    <s v="1_PREESCOLAR"/>
    <s v="PRIVADA"/>
    <n v="30305"/>
    <s v="3"/>
    <s v="03"/>
    <s v="05"/>
    <s v="CARTAGO / LA UNION / CONCEPCION"/>
    <s v="CARTAGO"/>
    <s v="LA UNION"/>
    <s v="CONCEPCION"/>
    <s v="CALLE NARANJO"/>
    <s v="DE LA ENTRADA CALLE NARANJO 300 N Y 300 E"/>
    <s v="sjimenez@yinus.co.cr"/>
    <s v="22737223"/>
    <s v="88322053"/>
    <s v="SANDRA EUGENIA JIMENEZ BRENES"/>
    <s v="88322053"/>
    <s v="JUAN MARTIN ROJAS GOMEZ"/>
    <s v="22792767"/>
    <m/>
    <s v="NO"/>
    <m/>
    <m/>
    <m/>
    <s v="1"/>
    <s v="04284"/>
    <s v="3"/>
    <s v="YINU´S"/>
    <n v="17"/>
  </r>
  <r>
    <s v="1.00230"/>
    <s v="200514-00"/>
    <s v="00230"/>
    <x v="1"/>
    <s v="MARIA INMACULADA"/>
    <s v="SAN JOSE NORTE"/>
    <s v="05"/>
    <s v="1"/>
    <s v="1_PREESCOLAR"/>
    <s v="SUBVENCIONADA"/>
    <n v="11401"/>
    <s v="1"/>
    <s v="14"/>
    <s v="01"/>
    <s v="SAN JOSE / MORAVIA / SAN VICENTE"/>
    <s v="SAN JOSE"/>
    <s v="MORAVIA"/>
    <s v="SAN VICENTE"/>
    <s v="SAN BLAS"/>
    <s v="75 NORTE DEL SUPERMERCADO MEGASUPER"/>
    <s v="roxana.sandoval@mariainmaculada.ed.cr"/>
    <s v="22359414"/>
    <s v="22359476"/>
    <s v="HNA.MARIZ VALERIO GONZALEZ"/>
    <s v="22359414"/>
    <s v="WILFREDO CASTRO CAMPOS"/>
    <s v="22352880"/>
    <m/>
    <s v="NO"/>
    <m/>
    <m/>
    <m/>
    <s v="1"/>
    <s v="00229"/>
    <s v="3"/>
    <s v="MARIA INMACULADA"/>
    <n v="106"/>
  </r>
  <r>
    <s v="1.00207"/>
    <s v="200515-00"/>
    <s v="00207"/>
    <x v="2"/>
    <s v="MADRE DEL DIVINO PASTOR"/>
    <s v="SAN JOSE NORTE"/>
    <s v="01"/>
    <s v="1"/>
    <s v="1_PREESCOLAR"/>
    <s v="SUBVENCIONADA"/>
    <n v="10801"/>
    <s v="1"/>
    <s v="08"/>
    <s v="01"/>
    <s v="SAN JOSE / GOICOECHEA / GUADALUPE"/>
    <s v="SAN JOSE"/>
    <s v="GOICOECHEA"/>
    <s v="GUADALUPE"/>
    <s v="EL ALTO"/>
    <s v="EL ALTO DE GUADALUPE"/>
    <s v="primaria@cmdpguadalupecr.com"/>
    <s v="22850928"/>
    <m/>
    <s v="LILLIAM MARTINEZ GARCIA"/>
    <s v="87358958"/>
    <s v="FABIO RODOLFO VARGAS BRENES"/>
    <s v="22254561"/>
    <m/>
    <s v="NO"/>
    <m/>
    <m/>
    <m/>
    <s v="1"/>
    <s v="00197"/>
    <s v="3"/>
    <s v="MADRE DEL DIVINO PASTOR"/>
    <n v="83"/>
  </r>
  <r>
    <s v="1.00147"/>
    <s v="100516-00"/>
    <s v="00147"/>
    <x v="3"/>
    <s v="J.N. ANDRES BELLO LOPEZ"/>
    <s v="SAN JOSE OESTE"/>
    <s v="04"/>
    <s v="1"/>
    <s v="2_PREESCOLAR"/>
    <s v="PUBLICA"/>
    <n v="10901"/>
    <s v="1"/>
    <s v="09"/>
    <s v="01"/>
    <s v="SAN JOSE / SANTA ANA / SANTA ANA"/>
    <s v="SAN JOSE"/>
    <s v="SANTA ANA"/>
    <s v="SANTA ANA"/>
    <s v="SANTA ANA"/>
    <s v="COSTADO SUR DEL BANCO DE COSTA RICA"/>
    <s v="jn.andresbellolopez@mep.go.cr"/>
    <s v="22828243"/>
    <s v="22828243"/>
    <s v="MARGARITA ARIAS GARRO"/>
    <s v="22828243"/>
    <s v="JESUS ALONSO JIMENEZ DIAZ"/>
    <s v="22032636"/>
    <m/>
    <s v="NO"/>
    <m/>
    <m/>
    <m/>
    <s v="2"/>
    <s v="00000"/>
    <s v="0"/>
    <m/>
    <n v="141"/>
  </r>
  <r>
    <s v="1.02561"/>
    <s v="200139-00"/>
    <s v="02561"/>
    <x v="4"/>
    <s v="PASITOS PEQUEÑOS-CEDES"/>
    <s v="SAN JOSE CENTRAL"/>
    <s v="06"/>
    <s v="1"/>
    <s v="1_PREESCOLAR"/>
    <s v="SUBVENCIONADA"/>
    <n v="11004"/>
    <s v="1"/>
    <s v="10"/>
    <s v="04"/>
    <s v="SAN JOSE / ALAJUELITA / CONCEPCION"/>
    <s v="SAN JOSE"/>
    <s v="ALAJUELITA"/>
    <s v="CONCEPCION"/>
    <s v="CONCEPCION ARRIBA"/>
    <s v="1 KM SUR DEL PUENTE CANAS ENTRE SAN RAFAEL ABAJO"/>
    <s v="ci.pasitospequenos@mep.go.cr"/>
    <s v="41019700"/>
    <s v="41019700"/>
    <s v="MARLEN RODRIGUEZ VILLEGAS"/>
    <s v="41019700"/>
    <s v="FREDDY CALDERON CERDAS"/>
    <s v="22758542"/>
    <m/>
    <s v="NO"/>
    <m/>
    <m/>
    <m/>
    <s v="1"/>
    <s v="03888"/>
    <s v="3"/>
    <s v="DON BOSCO"/>
    <n v="177"/>
  </r>
  <r>
    <s v="1.00148"/>
    <s v="100517-00"/>
    <s v="00148"/>
    <x v="5"/>
    <s v="EL CARMEN"/>
    <s v="SAN JOSE OESTE"/>
    <s v="03"/>
    <s v="1"/>
    <s v="1_PREESCOLAR"/>
    <s v="PUBLICA"/>
    <n v="10202"/>
    <s v="1"/>
    <s v="02"/>
    <s v="02"/>
    <s v="SAN JOSE / ESCAZU / SAN ANTONIO"/>
    <s v="SAN JOSE"/>
    <s v="ESCAZU"/>
    <s v="SAN ANTONIO"/>
    <s v="EL CARMEN"/>
    <s v="25 SUR DE IGLESIA CATOLICA, EL CARMEN"/>
    <s v="esc.elcarmenescazu@mep.go.cr"/>
    <s v="22881378"/>
    <s v="22881378"/>
    <s v="MARIA GONZALEZ DURAN"/>
    <s v="22881378"/>
    <s v="JENNY VALVERDE OVIEDO"/>
    <s v="22284630"/>
    <m/>
    <s v="NO"/>
    <m/>
    <m/>
    <m/>
    <s v="1"/>
    <s v="00113"/>
    <s v="3"/>
    <s v="EL CARMEN"/>
    <n v="32"/>
  </r>
  <r>
    <s v="1.00931"/>
    <s v="100518-00"/>
    <s v="00931"/>
    <x v="6"/>
    <s v="DAVID MARIN HIDALGO"/>
    <s v="SAN JOSE OESTE"/>
    <s v="03"/>
    <s v="1"/>
    <s v="1_PREESCOLAR"/>
    <s v="PUBLICA"/>
    <n v="10202"/>
    <s v="1"/>
    <s v="02"/>
    <s v="02"/>
    <s v="SAN JOSE / ESCAZU / SAN ANTONIO"/>
    <s v="SAN JOSE"/>
    <s v="ESCAZU"/>
    <s v="SAN ANTONIO"/>
    <s v="BEBEDERO"/>
    <s v="200 SUR DE LA IGLESIA CATOLICA"/>
    <s v="esc.davidmarinhidalgo@mep.go.cr"/>
    <s v="22882267"/>
    <s v="22882267"/>
    <s v="IVANNIA LEON DELGADO"/>
    <s v="62111444"/>
    <s v="JENNY VALVERDE OVIEDO"/>
    <s v="22880616"/>
    <m/>
    <s v="NO"/>
    <m/>
    <m/>
    <m/>
    <s v="1"/>
    <s v="00107"/>
    <s v="3"/>
    <s v="DAVID MARIN HIDALGO"/>
    <n v="21"/>
  </r>
  <r>
    <s v="1.00149"/>
    <s v="100519-00"/>
    <s v="00149"/>
    <x v="7"/>
    <s v="BELLO HORIZONTE"/>
    <s v="SAN JOSE OESTE"/>
    <s v="03"/>
    <s v="1"/>
    <s v="1_PREESCOLAR"/>
    <s v="PUBLICA"/>
    <n v="10203"/>
    <s v="1"/>
    <s v="02"/>
    <s v="03"/>
    <s v="SAN JOSE / ESCAZU / SAN RAFAEL"/>
    <s v="SAN JOSE"/>
    <s v="ESCAZU"/>
    <s v="SAN RAFAEL"/>
    <s v="BELLO HORIZONTE"/>
    <s v="75 SUROESTE DEL TEMPLO CATOLICO"/>
    <s v="esc.bellohorizonteescazu@mep.go.cr"/>
    <s v="22893128"/>
    <m/>
    <s v="ROSALYN MONGE VASQUEZ"/>
    <s v="83329523"/>
    <s v="JENNY VALVERDE OVIEDO"/>
    <s v="22284630"/>
    <m/>
    <s v="NO"/>
    <m/>
    <m/>
    <m/>
    <s v="1"/>
    <s v="00117"/>
    <s v="3"/>
    <s v="BELLO HORIZONTE"/>
    <n v="75"/>
  </r>
  <r>
    <s v="1.00259"/>
    <s v="100520-00"/>
    <s v="00259"/>
    <x v="8"/>
    <s v="BETANIA"/>
    <s v="SAN JOSE NORTE"/>
    <s v="03"/>
    <s v="1"/>
    <s v="1_PREESCOLAR"/>
    <s v="PUBLICA"/>
    <n v="11503"/>
    <s v="1"/>
    <s v="15"/>
    <s v="03"/>
    <s v="SAN JOSE / MONTES DE OCA / MERCEDES"/>
    <s v="SAN JOSE"/>
    <s v="MONTES DE OCA"/>
    <s v="MERCEDES"/>
    <s v="BETANIA"/>
    <s v="100 ESTE DE LA ROTONDA DE LA BANDERA"/>
    <s v="esc.betaniamontesdeoca@mep.go.cr"/>
    <s v="22259372"/>
    <s v="22259372"/>
    <s v="MIKE ALEXANDER RAMOS SOLANO"/>
    <s v="22259372"/>
    <s v="JENNIFER AYMERICH BOLAÑOS"/>
    <s v="22340456"/>
    <m/>
    <s v="NO"/>
    <m/>
    <m/>
    <m/>
    <s v="1"/>
    <s v="00283"/>
    <s v="3"/>
    <s v="BETANIA"/>
    <n v="17"/>
  </r>
  <r>
    <s v="1.00845"/>
    <s v="100521-00"/>
    <s v="00845"/>
    <x v="9"/>
    <s v="BRASIL DE SANTA ANA"/>
    <s v="SAN JOSE OESTE"/>
    <s v="04"/>
    <s v="1"/>
    <s v="1_PREESCOLAR"/>
    <s v="PUBLICA"/>
    <n v="10906"/>
    <s v="1"/>
    <s v="09"/>
    <s v="06"/>
    <s v="SAN JOSE / SANTA ANA / BRASIL"/>
    <s v="SAN JOSE"/>
    <s v="SANTA ANA"/>
    <s v="BRASIL"/>
    <s v="BRASIL"/>
    <s v="200 SUROESTE DE PARADA DE BUSES TAPACHULA"/>
    <s v="esc.brasildesantaana@mep.go.cr"/>
    <s v="22822458"/>
    <m/>
    <s v="KARLA MUÑOZ DELGADO"/>
    <s v="22822458"/>
    <s v="JESUS ALONSO JIMENEZ DIAZ"/>
    <s v="85594033"/>
    <m/>
    <s v="NO"/>
    <m/>
    <m/>
    <m/>
    <s v="1"/>
    <s v="00108"/>
    <s v="3"/>
    <s v="BRASIL DE SANTA ANA"/>
    <n v="23"/>
  </r>
  <r>
    <s v="1.00104"/>
    <s v="100522-00"/>
    <s v="00104"/>
    <x v="10"/>
    <s v="CARMEN LYRA"/>
    <s v="SAN JOSE CENTRAL"/>
    <s v="06"/>
    <s v="1"/>
    <s v="1_PREESCOLAR"/>
    <s v="PUBLICA"/>
    <n v="11004"/>
    <s v="1"/>
    <s v="10"/>
    <s v="04"/>
    <s v="SAN JOSE / ALAJUELITA / CONCEPCION"/>
    <s v="SAN JOSE"/>
    <s v="ALAJUELITA"/>
    <s v="CONCEPCION"/>
    <s v="CONCEPCION ARRIBA"/>
    <s v="500 SURESTE DEL PUENTE CAÑAS, VIA CEDES"/>
    <s v="esc.carmenlyradealajuelita@mep.go.cr"/>
    <s v="22756967"/>
    <m/>
    <s v="DENISE MARCELA ARCIA ROJAS"/>
    <s v="22756967"/>
    <s v="FREDDY CALDERON CERDAS"/>
    <s v="22754085"/>
    <m/>
    <s v="NO"/>
    <m/>
    <m/>
    <m/>
    <s v="1"/>
    <s v="00082"/>
    <s v="3"/>
    <s v="CARMEN LYRA"/>
    <n v="102"/>
  </r>
  <r>
    <s v="1.00066"/>
    <s v="100523-00"/>
    <s v="00066"/>
    <x v="11"/>
    <s v="SAN RAFAEL"/>
    <s v="SAN JOSE NORTE"/>
    <s v="04"/>
    <s v="1"/>
    <s v="1_PREESCOLAR"/>
    <s v="PUBLICA"/>
    <n v="11302"/>
    <s v="1"/>
    <s v="13"/>
    <s v="02"/>
    <s v="SAN JOSE / TIBAS / CINCO ESQUINAS"/>
    <s v="SAN JOSE"/>
    <s v="TIBAS"/>
    <s v="CINCO ESQUINAS"/>
    <s v="SAN RAFAEL"/>
    <s v="URBANIZACION LAS LILAS"/>
    <s v="esc.sanrafaeltibas@mep.go.cr"/>
    <s v="22235394"/>
    <s v="22235394"/>
    <s v="NEYRA ALVARADO CASTILLERO"/>
    <s v="22235394"/>
    <s v="FANNY CANO SALAZAR"/>
    <s v="22407361"/>
    <m/>
    <s v="NO"/>
    <m/>
    <m/>
    <m/>
    <s v="1"/>
    <s v="00050"/>
    <s v="3"/>
    <s v="SAN RAFAEL"/>
    <n v="52"/>
  </r>
  <r>
    <s v="1.01134"/>
    <s v="100524-00"/>
    <s v="01134"/>
    <x v="12"/>
    <s v="PATIO DE AGUA"/>
    <s v="SAN JOSE NORTE"/>
    <s v="06"/>
    <s v="1"/>
    <s v="1_PREESCOLAR"/>
    <s v="PUBLICA"/>
    <n v="11102"/>
    <s v="1"/>
    <s v="11"/>
    <s v="02"/>
    <s v="SAN JOSE / VASQUEZ DE CORONADO / SAN RAFAEL"/>
    <s v="SAN JOSE"/>
    <s v="VASQUEZ DE CORONADO"/>
    <s v="SAN RAFAEL"/>
    <s v="PATIO DE AGUA"/>
    <s v="4 KM AL ESTE DE LA IGLESIA CATOLICA SAN RAFAEL, CORONADO"/>
    <s v="esc.patiodeagua@mep.go.cr"/>
    <s v="22922626"/>
    <m/>
    <s v="MICHAEL IVANNIA SEGURA MONGE"/>
    <s v="22922626"/>
    <s v="ILEANA ARCE CAMPOS"/>
    <s v="22942049"/>
    <m/>
    <s v="NO"/>
    <m/>
    <m/>
    <m/>
    <s v="1"/>
    <s v="00213"/>
    <s v="3"/>
    <s v="PATIO DE AGUA"/>
    <n v="13"/>
  </r>
  <r>
    <s v="1.00260"/>
    <s v="100525-00"/>
    <s v="00260"/>
    <x v="13"/>
    <s v="MONTERREY VARGAS ARAYA"/>
    <s v="SAN JOSE NORTE"/>
    <s v="03"/>
    <s v="1"/>
    <s v="1_PREESCOLAR"/>
    <s v="PUBLICA"/>
    <n v="11501"/>
    <s v="1"/>
    <s v="15"/>
    <s v="01"/>
    <s v="SAN JOSE / MONTES DE OCA / SAN PEDRO"/>
    <s v="SAN JOSE"/>
    <s v="MONTES DE OCA"/>
    <s v="SAN PEDRO"/>
    <s v="VARGAS ARAYA"/>
    <s v="250 ESTE DE LA FUNDACION COSTA RICA CANADA"/>
    <s v="esc.monterreyvargasaraya@mep.go.cr"/>
    <s v="22340029"/>
    <s v="22805507"/>
    <s v="PAOLA CORDOBA SABORIO"/>
    <s v="88414443"/>
    <s v="JENNIFER AYMERICH BOLAÑOS"/>
    <s v="22340456"/>
    <m/>
    <s v="NO"/>
    <m/>
    <m/>
    <m/>
    <s v="1"/>
    <s v="00284"/>
    <s v="3"/>
    <s v="MONTERREY VARGAS ARAYA"/>
    <n v="55"/>
  </r>
  <r>
    <s v="1.03487"/>
    <s v="100525-00"/>
    <s v="03487"/>
    <x v="13"/>
    <s v="RED CUIDO-MONTERREY VARGAS ARAYA-CECUDI MONTES DE OCA"/>
    <s v="SAN JOSE NORTE"/>
    <s v="03"/>
    <s v="1"/>
    <s v="1_PREESCOLAR"/>
    <s v="PUBLICA"/>
    <n v="11501"/>
    <s v="1"/>
    <s v="15"/>
    <s v="01"/>
    <s v="SAN JOSE / MONTES DE OCA / SAN PEDRO"/>
    <s v="SAN JOSE"/>
    <s v="MONTES DE OCA"/>
    <s v="SAN PEDRO"/>
    <s v="VARGAS ARAYA"/>
    <s v="250 ESTE DE LA FUNDACION COSTA RICA CANADA"/>
    <s v="esc.monterreyvargasaraya@mep.go.cr"/>
    <s v="22340029"/>
    <s v="22805507"/>
    <s v="PAOLA CORDOBA SABORIO"/>
    <s v="88414443"/>
    <s v="JENNIFER AYMERICH BOLAÑOS"/>
    <s v="22340456"/>
    <s v="RED"/>
    <s v="NO"/>
    <s v="3"/>
    <s v=""/>
    <s v="CECUDI MONTES DE OCA"/>
    <s v="1"/>
    <s v="00284"/>
    <s v="3"/>
    <s v="MONTERREY VARGAS ARAYA"/>
    <n v="28"/>
  </r>
  <r>
    <s v="1.00046"/>
    <s v="200015-00"/>
    <s v="00046"/>
    <x v="14"/>
    <s v="EL ROSARIO"/>
    <s v="SAN JOSE CENTRAL"/>
    <s v="03"/>
    <s v="1"/>
    <s v="1_PREESCOLAR"/>
    <s v="SUBVENCIONADA"/>
    <n v="10105"/>
    <s v="1"/>
    <s v="01"/>
    <s v="05"/>
    <s v="SAN JOSE / SAN JOSE / ZAPOTE"/>
    <s v="SAN JOSE"/>
    <s v="SAN JOSE"/>
    <s v="ZAPOTE"/>
    <s v="BARRIO LUJAN"/>
    <s v="300 ESTE 75 NORTE DE LA CLINICA CARLOS DURAN"/>
    <s v="secretaria@colegiodelrosario.ed.cr"/>
    <s v="22252590"/>
    <m/>
    <s v="CARMEN ESTRADA CESPEDES"/>
    <s v="22252590"/>
    <s v="MARIBEL CAMBRONERO AGUILAR"/>
    <s v="22271729"/>
    <m/>
    <s v="NO"/>
    <m/>
    <m/>
    <m/>
    <s v="1"/>
    <s v="03219"/>
    <s v="3"/>
    <s v="EL ROSARIO"/>
    <n v="49"/>
  </r>
  <r>
    <s v="1.00067"/>
    <s v="100527-00"/>
    <s v="00067"/>
    <x v="15"/>
    <s v="LA PEREGRINA"/>
    <s v="SAN JOSE OESTE"/>
    <s v="05"/>
    <s v="1"/>
    <s v="1_PREESCOLAR"/>
    <s v="PUBLICA"/>
    <n v="10107"/>
    <s v="1"/>
    <s v="01"/>
    <s v="07"/>
    <s v="SAN JOSE / SAN JOSE / URUCA"/>
    <s v="SAN JOSE"/>
    <s v="SAN JOSE"/>
    <s v="URUCA"/>
    <s v="LA PEREGRINA"/>
    <s v="700 NORTE 200 ESTE Y 50 SUR DE LA AGENCIA KIA"/>
    <s v="esc.laperegrina@mep.go.cr"/>
    <s v="25202356"/>
    <m/>
    <s v="LAUREM PANIAGUA VARGAS"/>
    <s v="22909779"/>
    <s v="KATHERINE CHANTO CERDAS"/>
    <s v="22200592"/>
    <m/>
    <s v="NO"/>
    <m/>
    <m/>
    <m/>
    <s v="1"/>
    <s v="00054"/>
    <s v="3"/>
    <s v="LA PEREGRINA"/>
    <n v="68"/>
  </r>
  <r>
    <s v="1.00068"/>
    <s v="100528-00"/>
    <s v="00068"/>
    <x v="16"/>
    <s v="JESUS JIMENEZ ZAMORA"/>
    <s v="SAN JOSE NORTE"/>
    <s v="04"/>
    <s v="1"/>
    <s v="1_PREESCOLAR"/>
    <s v="PUBLICA"/>
    <n v="11301"/>
    <s v="1"/>
    <s v="13"/>
    <s v="01"/>
    <s v="SAN JOSE / TIBAS / SAN JUAN"/>
    <s v="SAN JOSE"/>
    <s v="TIBAS"/>
    <s v="SAN JUAN"/>
    <s v="JESUS JIMENEZ ZAMORA"/>
    <s v="CONTIGUO AL ESTADIO MUNICIPAL DE TIBAS"/>
    <s v="esc.liderjesusjimenezzamora@mep.go.cr"/>
    <s v="22974034"/>
    <m/>
    <s v="ALEXANDRA CRUZ NAVARRO"/>
    <s v="22974034"/>
    <s v="FANNY CANO SALAZAR"/>
    <s v="22342991"/>
    <m/>
    <s v="NO"/>
    <m/>
    <m/>
    <m/>
    <s v="1"/>
    <s v="00053"/>
    <s v="3"/>
    <s v="JESUS JIMENEZ ZAMORA"/>
    <n v="53"/>
  </r>
  <r>
    <s v="1.00124"/>
    <s v="100530-00"/>
    <s v="00124"/>
    <x v="17"/>
    <s v="CAROLINA DENT ALVARADO"/>
    <s v="SAN JOSE CENTRAL"/>
    <s v="01"/>
    <s v="1"/>
    <s v="1_PREESCOLAR"/>
    <s v="PUBLICA"/>
    <n v="10110"/>
    <s v="1"/>
    <s v="01"/>
    <s v="10"/>
    <s v="SAN JOSE / SAN JOSE / HATILLO"/>
    <s v="SAN JOSE"/>
    <s v="SAN JOSE"/>
    <s v="HATILLO"/>
    <s v="SAGRADA FAMILIA"/>
    <s v="300 ESTE DE LA IGLESIA CATOLICA"/>
    <s v="esc.carolinadentalvarado@mep.go.cr"/>
    <s v="22261043"/>
    <s v="22262415"/>
    <s v="LORENA GARCIA VILLARREAL"/>
    <s v="22262415"/>
    <s v="MARJORIE BARQUERO GONZALEZ"/>
    <s v="22229137"/>
    <m/>
    <s v="NO"/>
    <m/>
    <m/>
    <m/>
    <s v="1"/>
    <s v="00097"/>
    <s v="3"/>
    <s v="CAROLINA DENT ALVARADO"/>
    <n v="105"/>
  </r>
  <r>
    <s v="1.03747"/>
    <s v="100530-00"/>
    <s v="03747"/>
    <x v="17"/>
    <s v="RED CUIDO-CAROLINA DENT ALVARADO-HOGAR MADRE DE DIOS"/>
    <s v="SAN JOSE CENTRAL"/>
    <s v="01"/>
    <s v="1"/>
    <s v="1_PREESCOLAR"/>
    <s v="PUBLICA"/>
    <n v="10110"/>
    <s v="1"/>
    <s v="01"/>
    <s v="10"/>
    <s v="SAN JOSE / SAN JOSE / HATILLO"/>
    <s v="SAN JOSE"/>
    <s v="SAN JOSE"/>
    <s v="HATILLO"/>
    <s v="SAGRADA FAMILIA"/>
    <s v="DE LA IGLESIA CATOLICA 200 M O 75 M N"/>
    <s v="direccionsf@asonicr.org"/>
    <s v="22267070"/>
    <s v="22262415"/>
    <s v="LORENA GARCIA VILLARREAL"/>
    <s v="22262415"/>
    <s v="MARJORIE BARQUERO GONZALEZ"/>
    <s v="22229137"/>
    <s v="RED"/>
    <s v="NO"/>
    <s v="3"/>
    <s v=""/>
    <s v="HOGAR MADRE DE DIOS SAGRADA FAMILIA"/>
    <s v="1"/>
    <s v="00097"/>
    <s v="3"/>
    <s v="CAROLINA DENT ALVARADO"/>
    <n v="19"/>
  </r>
  <r>
    <s v="1.03169"/>
    <s v="100531-00"/>
    <s v="03169"/>
    <x v="18"/>
    <s v="PIO XII"/>
    <s v="SAN JOSE NORTE"/>
    <s v="06"/>
    <s v="1"/>
    <s v="1_PREESCOLAR"/>
    <s v="PUBLICA"/>
    <n v="11105"/>
    <s v="1"/>
    <s v="11"/>
    <s v="05"/>
    <s v="SAN JOSE / VASQUEZ DE CORONADO / CASCAJAL"/>
    <s v="SAN JOSE"/>
    <s v="VASQUEZ DE CORONADO"/>
    <s v="CASCAJAL"/>
    <s v="CASCAJAL"/>
    <s v="COSTADO NORTE DE LA IGLESIA CATOLICA CASCAJAL"/>
    <s v="esc.pioxii@mep.go.cr"/>
    <s v="22297125"/>
    <s v="22297125"/>
    <s v="KARLA MADRIGAL RODRIGUEZ"/>
    <s v="22297125"/>
    <s v="ILEANA ARCE CAMPOS"/>
    <s v="22942049"/>
    <m/>
    <s v="NO"/>
    <m/>
    <m/>
    <m/>
    <s v="1"/>
    <s v="00214"/>
    <s v="3"/>
    <s v="PIO XII"/>
    <n v="22"/>
  </r>
  <r>
    <s v="1.00986"/>
    <s v="100532-00"/>
    <s v="00986"/>
    <x v="19"/>
    <s v="BARRIO LAMPARAS"/>
    <s v="DESAMPARADOS"/>
    <s v="03"/>
    <s v="1"/>
    <s v="1_PREESCOLAR"/>
    <s v="PUBLICA"/>
    <n v="11003"/>
    <s v="1"/>
    <s v="10"/>
    <s v="03"/>
    <s v="SAN JOSE / ALAJUELITA / SAN ANTONIO"/>
    <s v="SAN JOSE"/>
    <s v="ALAJUELITA"/>
    <s v="SAN ANTONIO"/>
    <s v="LAMPARAS"/>
    <s v="150 M SUR DE LA IGLESIA CATOLICA"/>
    <s v="esc.barriolamparas@mep.go.cr"/>
    <s v="22304823"/>
    <s v="22304823"/>
    <s v="CINTHIA BRIGETTE ARIAS DELGADO"/>
    <s v="22304823"/>
    <s v="WILFREDO CALDERON VARGAS"/>
    <s v="22301358"/>
    <m/>
    <s v="NO"/>
    <m/>
    <m/>
    <m/>
    <s v="1"/>
    <s v="02190"/>
    <s v="3"/>
    <s v="BARRIO LAMPARAS"/>
    <n v="23"/>
  </r>
  <r>
    <s v="1.00150"/>
    <s v="100533-00"/>
    <s v="00150"/>
    <x v="20"/>
    <s v="SAN RAFAEL"/>
    <s v="SAN JOSE OESTE"/>
    <s v="04"/>
    <s v="1"/>
    <s v="1_PREESCOLAR"/>
    <s v="PUBLICA"/>
    <n v="10901"/>
    <s v="1"/>
    <s v="09"/>
    <s v="01"/>
    <s v="SAN JOSE / SANTA ANA / SANTA ANA"/>
    <s v="SAN JOSE"/>
    <s v="SANTA ANA"/>
    <s v="SANTA ANA"/>
    <s v="SAN RAFAEL"/>
    <s v="FRENTE A LA IGLESIA CATOLICA"/>
    <s v="esc.sanrafaeldesantaana@mep.go.cr"/>
    <s v="22828361"/>
    <s v="22825502"/>
    <s v="PATRICIA ORTIZ VARGAS"/>
    <s v="87892626"/>
    <s v="JESUS ALONSO JIMENEZ DIAZ"/>
    <s v="85594033"/>
    <m/>
    <s v="NO"/>
    <m/>
    <m/>
    <m/>
    <s v="1"/>
    <s v="00109"/>
    <s v="3"/>
    <s v="SAN RAFAEL"/>
    <n v="42"/>
  </r>
  <r>
    <s v="1.00069"/>
    <s v="100535-00"/>
    <s v="00069"/>
    <x v="21"/>
    <s v="J.N. ESMERALDA OREAMUNO"/>
    <s v="SAN JOSE NORTE"/>
    <s v="04"/>
    <s v="1"/>
    <s v="2_PREESCOLAR"/>
    <s v="PUBLICA"/>
    <n v="11302"/>
    <s v="1"/>
    <s v="13"/>
    <s v="02"/>
    <s v="SAN JOSE / TIBAS / CINCO ESQUINAS"/>
    <s v="SAN JOSE"/>
    <s v="TIBAS"/>
    <s v="CINCO ESQUINAS"/>
    <s v="CINCO ESQUINAS"/>
    <s v="COSTADO NORTE DE PLAY GROUND"/>
    <s v="jn.esmeraldaoreamunojimenez@mep.go.cr"/>
    <s v="22217148"/>
    <s v="22217148"/>
    <s v="GISELLE GAMBOA CORDERO"/>
    <s v="22217148"/>
    <s v="FANNY CANO SALAZAR"/>
    <s v="22407361"/>
    <m/>
    <s v="NO"/>
    <m/>
    <m/>
    <m/>
    <s v="2"/>
    <s v="00000"/>
    <s v="0"/>
    <m/>
    <n v="110"/>
  </r>
  <r>
    <s v="1.00151"/>
    <s v="100536-00"/>
    <s v="00151"/>
    <x v="22"/>
    <s v="CORAZON DE JESUS"/>
    <s v="SAN JOSE OESTE"/>
    <s v="03"/>
    <s v="1"/>
    <s v="1_PREESCOLAR"/>
    <s v="PUBLICA"/>
    <n v="10201"/>
    <s v="1"/>
    <s v="02"/>
    <s v="01"/>
    <s v="SAN JOSE / ESCAZU / ESCAZU"/>
    <s v="SAN JOSE"/>
    <s v="ESCAZU"/>
    <s v="ESCAZU"/>
    <s v="CORAZON DE JESUS"/>
    <s v="1 KM SUROESTE DEL BANCO NACIONAL"/>
    <s v="esc.barriocorazondejesus@mep.go.cr"/>
    <s v="22895375"/>
    <m/>
    <s v="RONALD VARGAS ZUMBADO"/>
    <s v="22895375"/>
    <s v="JENNY VALVERDE OVIEDO"/>
    <s v="22284630"/>
    <m/>
    <s v="NO"/>
    <m/>
    <m/>
    <m/>
    <s v="1"/>
    <s v="00114"/>
    <s v="3"/>
    <s v="CORAZON DE JESUS"/>
    <n v="35"/>
  </r>
  <r>
    <s v="1.01407"/>
    <s v="100537-00"/>
    <s v="01407"/>
    <x v="23"/>
    <s v="CIUDADELA DE PAVAS"/>
    <s v="SAN JOSE OESTE"/>
    <s v="02"/>
    <s v="1"/>
    <s v="1_PREESCOLAR"/>
    <s v="PUBLICA"/>
    <n v="10109"/>
    <s v="1"/>
    <s v="01"/>
    <s v="09"/>
    <s v="SAN JOSE / SAN JOSE / PAVAS"/>
    <s v="SAN JOSE"/>
    <s v="SAN JOSE"/>
    <s v="PAVAS"/>
    <s v="MARIA REINA"/>
    <s v="CONTIGUO AL LICEO DE PAVAS"/>
    <s v="esc.ciudadeladepavas@mep.go.cr"/>
    <s v="22310808"/>
    <s v="22911774"/>
    <s v="YESENIA GONZALEZ CALDERON"/>
    <s v="22310808"/>
    <s v="SUSAN RAQUEL VINDAS MADRIGAL"/>
    <s v="22914901"/>
    <m/>
    <s v="NO"/>
    <m/>
    <m/>
    <m/>
    <s v="1"/>
    <s v="00069"/>
    <s v="3"/>
    <s v="CIUDADELA DE PAVAS"/>
    <n v="126"/>
  </r>
  <r>
    <s v="1.03471"/>
    <s v="100537-00"/>
    <s v="03471"/>
    <x v="23"/>
    <s v="RED CUIDO-CIUDADELA DE PAVAS-CECUDI PAVAS"/>
    <s v="SAN JOSE OESTE"/>
    <s v="02"/>
    <s v="1"/>
    <s v="1_PREESCOLAR"/>
    <s v="PUBLICA"/>
    <n v="10109"/>
    <s v="1"/>
    <s v="01"/>
    <s v="09"/>
    <s v="SAN JOSE / SAN JOSE / PAVAS"/>
    <s v="SAN JOSE"/>
    <s v="SAN JOSE"/>
    <s v="PAVAS"/>
    <s v="LIBERTAD Nº 1"/>
    <s v="DE LA ANTIGUA FABRICA TAURA, 150 M AL SUR"/>
    <s v="esc.ciudadeladepavas@mep.go.cr"/>
    <s v="22310808"/>
    <s v="22911774"/>
    <s v="MILDRED CAMPOS BLANCO"/>
    <s v="22310808"/>
    <s v="SUSAN RAQUEL VINDAS MADRIGAL"/>
    <s v="22914901"/>
    <s v="RED"/>
    <s v="NO"/>
    <s v="3"/>
    <s v=""/>
    <s v="CECUDI PAVAS"/>
    <s v="1"/>
    <s v="00069"/>
    <s v="3"/>
    <s v="CIUDADELA DE PAVAS"/>
    <n v="85"/>
  </r>
  <r>
    <s v="1.00105"/>
    <s v="100538-00"/>
    <s v="00105"/>
    <x v="24"/>
    <s v="QUINCE DE SETIEMBRE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QUINCE DE SETIEMBRE"/>
    <s v="150 NORTE DEL PUENTE PEATONAL PIANO"/>
    <s v="esc.quincedesetiembre@mep.go.cr"/>
    <s v="22547978"/>
    <s v="86689000"/>
    <s v="DENNIA GONZALEZ BOLAÑOS"/>
    <s v="22547978"/>
    <s v="LAYMAN RODRIGUEZ UMAÑA"/>
    <s v="22544090"/>
    <m/>
    <s v="NO"/>
    <m/>
    <m/>
    <m/>
    <s v="1"/>
    <s v="00083"/>
    <s v="3"/>
    <s v="QUINCE DE SETIEMBRE"/>
    <n v="48"/>
  </r>
  <r>
    <s v="1.03618"/>
    <s v="100538-00"/>
    <s v="03618"/>
    <x v="24"/>
    <s v="RED CUIDO-QUINCE DE SETIEMBRE-CIDAI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HATILLO CENTRO"/>
    <s v="100 N PUENTE PEATONAL PLANO 15 DE SEPTIEMBRE"/>
    <s v="esc.quincedesetiembre@mep.go.cr"/>
    <s v="22547978"/>
    <m/>
    <s v="DENNIA GONZALEZ BARBOZA"/>
    <s v="22547978"/>
    <s v="LAYMAN RODRIGUEZ UMAÑA"/>
    <s v="22544090"/>
    <s v="RED"/>
    <s v="NO"/>
    <s v="3"/>
    <s v=""/>
    <s v="CIDAI. ASOCIACION ROBLE ALTO PRO BIENESTAR DEL NIÑO"/>
    <s v="1"/>
    <s v="00083"/>
    <s v="3"/>
    <s v="QUINCE DE SETIEMBRE"/>
    <n v="23"/>
  </r>
  <r>
    <s v="1.00106"/>
    <s v="100540-00"/>
    <s v="00106"/>
    <x v="25"/>
    <s v="J.N. CONCEPCION"/>
    <s v="SAN JOSE CENTRAL"/>
    <s v="06"/>
    <s v="1"/>
    <s v="2_PREESCOLAR"/>
    <s v="PUBLICA"/>
    <n v="11004"/>
    <s v="1"/>
    <s v="10"/>
    <s v="04"/>
    <s v="SAN JOSE / ALAJUELITA / CONCEPCION"/>
    <s v="SAN JOSE"/>
    <s v="ALAJUELITA"/>
    <s v="CONCEPCION"/>
    <s v="CONCEPCION ABAJO"/>
    <s v="DEL PALI 50 M OESTE, DIAGONAL A LA IGLESIA METODISTA"/>
    <s v="jn.concepcion@mep.go.cr"/>
    <s v="21011472"/>
    <m/>
    <s v="LICDA ELIZABETH ALVAREZ ROSALES"/>
    <s v="21011472"/>
    <s v="FREDDY CALDERON CERDAS"/>
    <s v="22754085"/>
    <m/>
    <s v="NO"/>
    <m/>
    <m/>
    <m/>
    <s v="2"/>
    <s v="00000"/>
    <s v="0"/>
    <m/>
    <n v="216"/>
  </r>
  <r>
    <s v="1.01396"/>
    <s v="100541-00"/>
    <s v="01396"/>
    <x v="26"/>
    <s v="CORAZON DE JESUS"/>
    <s v="SAN JOSE OESTE"/>
    <s v="05"/>
    <s v="1"/>
    <s v="1_PREESCOLAR"/>
    <s v="PUBLICA"/>
    <n v="10107"/>
    <s v="1"/>
    <s v="01"/>
    <s v="07"/>
    <s v="SAN JOSE / SAN JOSE / URUCA"/>
    <s v="SAN JOSE"/>
    <s v="SAN JOSE"/>
    <s v="URUCA"/>
    <s v="CORAZON DE JESUS"/>
    <s v="600 NOROESTE DE LA COMPAÑIA POZUELO"/>
    <s v="esc.corazondejesusuruca@mep.go.cr"/>
    <s v="22200284"/>
    <m/>
    <s v="MIRNA GUTIERREZ ALVAREZ"/>
    <s v="22200284"/>
    <s v="KATHERINE CHANTO CERDAS"/>
    <s v="22310578"/>
    <m/>
    <s v="NO"/>
    <m/>
    <m/>
    <m/>
    <s v="1"/>
    <s v="00046"/>
    <s v="3"/>
    <s v="CORAZON DE JESUS"/>
    <n v="11"/>
  </r>
  <r>
    <s v="1.01165"/>
    <s v="100542-00"/>
    <s v="01165"/>
    <x v="27"/>
    <s v="PLATANARES"/>
    <s v="SAN JOSE NORTE"/>
    <s v="05"/>
    <s v="1"/>
    <s v="1_PREESCOLAR"/>
    <s v="PUBLICA"/>
    <n v="11402"/>
    <s v="1"/>
    <s v="14"/>
    <s v="02"/>
    <s v="SAN JOSE / MORAVIA / SAN JERONIMO"/>
    <s v="SAN JOSE"/>
    <s v="MORAVIA"/>
    <s v="SAN JERONIMO"/>
    <s v="PLATANARES"/>
    <s v="600 OESTE DE LA IGLESIA CATOLICA"/>
    <s v="esc.platanares@mep.go.cr"/>
    <s v="25290121"/>
    <m/>
    <s v="MAYRA NAVARRO CARVAJAL"/>
    <s v="25290121"/>
    <s v="WILFREDO CASTRO CAMPOS"/>
    <s v="22352880"/>
    <m/>
    <s v="NO"/>
    <m/>
    <m/>
    <m/>
    <s v="1"/>
    <s v="03389"/>
    <s v="3"/>
    <s v="PLATANARES"/>
    <n v="64"/>
  </r>
  <r>
    <s v="1.00004"/>
    <s v="100543-00"/>
    <s v="00004"/>
    <x v="28"/>
    <s v="COSTA RICA"/>
    <s v="SAN JOSE OESTE"/>
    <s v="01"/>
    <s v="1"/>
    <s v="1_PREESCOLAR"/>
    <s v="PUBLICA"/>
    <n v="10102"/>
    <s v="1"/>
    <s v="01"/>
    <s v="02"/>
    <s v="SAN JOSE / SAN JOSE / MERCED"/>
    <s v="SAN JOSE"/>
    <s v="SAN JOSE"/>
    <s v="MERCED"/>
    <s v="BARRIO CLARET"/>
    <s v="COSTADO DE LA TERMINAL DE LOS BUSES Bº MEXICO"/>
    <s v="esc.costarica@mep.go.cr"/>
    <s v="22220084"/>
    <s v="22220084"/>
    <s v="MARJORIE RETANA FALLAS"/>
    <s v="22220084"/>
    <s v="ERICK VILLALOBOS SALAZAR"/>
    <s v="22901136"/>
    <m/>
    <s v="NO"/>
    <m/>
    <m/>
    <m/>
    <s v="1"/>
    <s v="00009"/>
    <s v="3"/>
    <s v="COSTA RICA"/>
    <n v="61"/>
  </r>
  <r>
    <s v="1.01397"/>
    <s v="100545-00"/>
    <s v="01397"/>
    <x v="29"/>
    <s v="LEON XIII"/>
    <s v="SAN JOSE OESTE"/>
    <s v="05"/>
    <s v="1"/>
    <s v="1_PREESCOLAR"/>
    <s v="PUBLICA"/>
    <n v="11304"/>
    <s v="1"/>
    <s v="13"/>
    <s v="04"/>
    <s v="SAN JOSE / TIBAS / LEON XIII"/>
    <s v="SAN JOSE"/>
    <s v="TIBAS"/>
    <s v="LEON XIII"/>
    <s v="LEON XIII"/>
    <s v="CONTIGUO AL INA"/>
    <s v="esc.leonxiii@mep.go.cr"/>
    <s v="22228381"/>
    <s v="22228381"/>
    <s v="MARJORIE PERALTA ROJAS"/>
    <s v="84467145"/>
    <s v="KATHERINE CHANTO CERDAS"/>
    <s v="88009067"/>
    <m/>
    <s v="NO"/>
    <m/>
    <m/>
    <m/>
    <s v="1"/>
    <s v="00057"/>
    <s v="3"/>
    <s v="LEON XIII"/>
    <n v="181"/>
  </r>
  <r>
    <s v="1.04367"/>
    <s v="100545-00"/>
    <s v="04367"/>
    <x v="29"/>
    <s v="RED CUIDO-LEON XIII-CECUDI HAPPY CRAYONS"/>
    <s v="SAN JOSE OESTE"/>
    <s v="05"/>
    <s v="1"/>
    <s v="1_PREESCOLAR"/>
    <s v="PUBLICA"/>
    <n v="11304"/>
    <s v="1"/>
    <s v="13"/>
    <s v="04"/>
    <s v="SAN JOSE / TIBAS / LEON XIII"/>
    <s v="SAN JOSE"/>
    <s v="TIBAS"/>
    <s v="LEON XIII"/>
    <s v="LEON XIII"/>
    <s v="EJERCITO DE SALVACION"/>
    <s v="esc.leonxiii@mep.go.cr"/>
    <s v="22228381"/>
    <s v="22228381"/>
    <s v="MARJORIE PERALTA ROJAS"/>
    <s v="84467145"/>
    <s v="KATHERINE CHANTO CERDAS"/>
    <s v="88009067"/>
    <s v="RED"/>
    <s v="NO"/>
    <s v="3"/>
    <s v=""/>
    <s v="CECUDI HAPPY CRAYONS"/>
    <s v="1"/>
    <s v="00057"/>
    <s v="3"/>
    <s v="LEON XIII"/>
    <n v="5"/>
  </r>
  <r>
    <s v="1.03488"/>
    <s v="100545-00"/>
    <s v="03488"/>
    <x v="29"/>
    <s v="RED CUIDO-LEON XIII-GUARDERIA LEON XIII"/>
    <s v="SAN JOSE OESTE"/>
    <s v="05"/>
    <s v="1"/>
    <s v="1_PREESCOLAR"/>
    <s v="PUBLICA"/>
    <n v="11304"/>
    <s v="1"/>
    <s v="13"/>
    <s v="04"/>
    <s v="SAN JOSE / TIBAS / LEON XIII"/>
    <s v="SAN JOSE"/>
    <s v="TIBAS"/>
    <s v="LEON XIII"/>
    <s v="LEON XIII"/>
    <s v="EJERCITO DE SALVACION"/>
    <s v="esc.leonxiii@mep.go.cr"/>
    <s v="22228381"/>
    <s v="22228381"/>
    <s v="MARJORIE PERALTA ROJAS"/>
    <s v="84467145"/>
    <s v="KATHERINE CHANTO CERDAS"/>
    <s v="88009067"/>
    <s v="RED"/>
    <s v="NO"/>
    <s v="3"/>
    <s v=""/>
    <s v="GUARDERIA LEON XIII. EJERCITO DE SALVACION"/>
    <s v="1"/>
    <s v="00057"/>
    <s v="3"/>
    <s v="LEON XIII"/>
    <n v="15"/>
  </r>
  <r>
    <s v="1.00071"/>
    <s v="100546-00"/>
    <s v="00071"/>
    <x v="30"/>
    <s v="LAS BRISAS"/>
    <s v="SAN JOSE OESTE"/>
    <s v="05"/>
    <s v="1"/>
    <s v="1_PREESCOLAR"/>
    <s v="PUBLICA"/>
    <n v="10107"/>
    <s v="1"/>
    <s v="01"/>
    <s v="07"/>
    <s v="SAN JOSE / SAN JOSE / URUCA"/>
    <s v="SAN JOSE"/>
    <s v="SAN JOSE"/>
    <s v="URUCA"/>
    <s v="ROSITTER CARBALLO"/>
    <s v="OFICINAS DE MIGRACION 1 KM OESTE 150 SUR"/>
    <s v="esc.lasbrisasuruca@mep.go.cr"/>
    <s v="22908782"/>
    <s v="22908782"/>
    <s v="OLMAN VALVERDE GARBANZO"/>
    <s v="83287344"/>
    <s v="KATHERINE CHANTO CERDAS"/>
    <s v="22310578"/>
    <m/>
    <s v="NO"/>
    <m/>
    <m/>
    <m/>
    <s v="1"/>
    <s v="00051"/>
    <s v="3"/>
    <s v="LAS BRISAS"/>
    <n v="39"/>
  </r>
  <r>
    <s v="1.00613"/>
    <s v="100547-00"/>
    <s v="00613"/>
    <x v="31"/>
    <s v="APOLINAR LOBO UMAÑA"/>
    <s v="SAN JOSE NORTE"/>
    <s v="05"/>
    <s v="1"/>
    <s v="1_PREESCOLAR"/>
    <s v="PUBLICA"/>
    <n v="40304"/>
    <s v="4"/>
    <s v="03"/>
    <s v="04"/>
    <s v="HEREDIA / SANTO DOMINGO / PARACITO"/>
    <s v="HEREDIA"/>
    <s v="SANTO DOMINGO"/>
    <s v="PARACITO"/>
    <s v="PARACITO"/>
    <s v="COSTADO NORTE DE PLAZA DE DEPORTES"/>
    <s v="esc.apolinarloboumana@mep.go.cr"/>
    <s v="22923649"/>
    <m/>
    <s v="HAYDEE TRAÑA VARGAS"/>
    <s v="22923649"/>
    <s v="WILFREDO CASTRO CAMPOS"/>
    <s v="22352880"/>
    <m/>
    <s v="NO"/>
    <m/>
    <m/>
    <m/>
    <s v="1"/>
    <s v="01680"/>
    <s v="3"/>
    <s v="APOLINAR LOBO UMAÑA"/>
    <n v="130"/>
  </r>
  <r>
    <s v="1.00107"/>
    <s v="100549-00"/>
    <s v="00107"/>
    <x v="32"/>
    <s v="EL LLANO"/>
    <s v="SAN JOSE CENTRAL"/>
    <s v="06"/>
    <s v="1"/>
    <s v="1_PREESCOLAR"/>
    <s v="PUBLICA"/>
    <n v="11003"/>
    <s v="1"/>
    <s v="10"/>
    <s v="03"/>
    <s v="SAN JOSE / ALAJUELITA / SAN ANTONIO"/>
    <s v="SAN JOSE"/>
    <s v="ALAJUELITA"/>
    <s v="SAN ANTONIO"/>
    <s v="EL LLANO"/>
    <s v="CONTIGUO A LA IGLESIA CATOLICA"/>
    <s v="esc.elllanodealajuelita@mep.go.cr"/>
    <s v="22544471"/>
    <m/>
    <s v="ALEJANDRA AGUILAR ABARCA"/>
    <s v="60019010"/>
    <s v="FREDDY CALDERON CERDAS"/>
    <s v="22754085"/>
    <m/>
    <s v="NO"/>
    <m/>
    <m/>
    <m/>
    <s v="1"/>
    <s v="00077"/>
    <s v="3"/>
    <s v="EL LLANO"/>
    <n v="32"/>
  </r>
  <r>
    <s v="1.00152"/>
    <s v="100552-00"/>
    <s v="00152"/>
    <x v="33"/>
    <s v="REPUBLICA DE VENEZUELA"/>
    <s v="SAN JOSE OESTE"/>
    <s v="03"/>
    <s v="1"/>
    <s v="1_PREESCOLAR"/>
    <s v="PUBLICA"/>
    <n v="10201"/>
    <s v="1"/>
    <s v="02"/>
    <s v="01"/>
    <s v="SAN JOSE / ESCAZU / ESCAZU"/>
    <s v="SAN JOSE"/>
    <s v="ESCAZU"/>
    <s v="ESCAZU"/>
    <s v="SAN MIGUEL"/>
    <s v="COSTADO SUR DEL PARQUE ESCAZU CENTRO"/>
    <s v="esc.republicadevenezuela@mep.go.cr"/>
    <s v="22892675"/>
    <s v="22894847"/>
    <s v="MAYLIN ARCE BARRANTES"/>
    <s v="86325498"/>
    <s v="JENNY VALVERDE OVIEDO"/>
    <s v="22284630"/>
    <m/>
    <s v="NO"/>
    <m/>
    <m/>
    <m/>
    <s v="1"/>
    <s v="00125"/>
    <s v="3"/>
    <s v="REPUBLICA DE VENEZUELA"/>
    <n v="99"/>
  </r>
  <r>
    <s v="1.03459"/>
    <s v="100553-00"/>
    <s v="03459"/>
    <x v="34"/>
    <s v="ESPAÑA"/>
    <s v="SAN JOSE CENTRAL"/>
    <s v="02"/>
    <s v="1"/>
    <s v="1_PREESCOLAR"/>
    <s v="PUBLICA"/>
    <n v="10104"/>
    <s v="1"/>
    <s v="01"/>
    <s v="04"/>
    <s v="SAN JOSE / SAN JOSE / CATEDRAL"/>
    <s v="SAN JOSE"/>
    <s v="SAN JOSE"/>
    <s v="CATEDRAL"/>
    <s v="LA SOLEDAD"/>
    <s v="DE IGLESIA SOLEDAD 50 SUR Y 25 ESTE"/>
    <s v="esc.espana.sjcentral@mep.go.cr"/>
    <s v="22220024"/>
    <m/>
    <s v="VIVIANA ALVAREZ GUTIERREZ"/>
    <s v="22220024"/>
    <s v="DANIEL ESPINOZA VALVERDE"/>
    <s v="22227080"/>
    <m/>
    <s v="NO"/>
    <m/>
    <m/>
    <m/>
    <s v="1"/>
    <s v="00022"/>
    <s v="3"/>
    <s v="ESPAÑA"/>
    <n v="32"/>
  </r>
  <r>
    <s v="1.00208"/>
    <s v="100554-00"/>
    <s v="00208"/>
    <x v="35"/>
    <s v="DOCTOR FERRAZ"/>
    <s v="SAN JOSE NORTE"/>
    <s v="01"/>
    <s v="1"/>
    <s v="1_PREESCOLAR"/>
    <s v="PUBLICA"/>
    <n v="10803"/>
    <s v="1"/>
    <s v="08"/>
    <s v="03"/>
    <s v="SAN JOSE / GOICOECHEA / CALLE BLANCOS"/>
    <s v="SAN JOSE"/>
    <s v="GOICOECHEA"/>
    <s v="CALLE BLANCOS"/>
    <s v="CALLE BLANCOS"/>
    <s v="200 OESTE DE FEMSA"/>
    <s v="esc.doctorferraz@mep.go.cr"/>
    <s v="22480564"/>
    <s v="22560664"/>
    <s v="STECY MATARRITA ORTEGA"/>
    <s v="22480564"/>
    <s v="FABIO RODOLFO VARGAS BRENES"/>
    <s v="22254561"/>
    <m/>
    <s v="NO"/>
    <m/>
    <m/>
    <m/>
    <s v="1"/>
    <s v="00203"/>
    <s v="3"/>
    <s v="DOCTOR FERRAZ"/>
    <n v="40"/>
  </r>
  <r>
    <s v="1.00209"/>
    <s v="100555-00"/>
    <s v="00209"/>
    <x v="36"/>
    <s v="CLAUDIO CORTES CASTRO"/>
    <s v="SAN JOSE NORTE"/>
    <s v="01"/>
    <s v="1"/>
    <s v="1_PREESCOLAR"/>
    <s v="PUBLICA"/>
    <n v="10802"/>
    <s v="1"/>
    <s v="08"/>
    <s v="02"/>
    <s v="SAN JOSE / GOICOECHEA / SAN FRANCISCO"/>
    <s v="SAN JOSE"/>
    <s v="GOICOECHEA"/>
    <s v="SAN FRANCISCO"/>
    <s v="SAN FRANCISCO"/>
    <s v="300 OESTE DEL CENTRO COMERCIAL DE GUADALUPE"/>
    <s v="esc.claudiocortescastro@mep.go.cr"/>
    <s v="22489598"/>
    <s v="22489598"/>
    <s v="JUAN PABLO VARGAS HERRERA"/>
    <s v="22489598"/>
    <s v="FABIO RODOLFO VARGAS BRENES"/>
    <s v="22254561"/>
    <m/>
    <s v="NO"/>
    <m/>
    <m/>
    <m/>
    <s v="1"/>
    <s v="00198"/>
    <s v="3"/>
    <s v="CLAUDIO CORTES CASTRO"/>
    <n v="28"/>
  </r>
  <r>
    <s v="1.01107"/>
    <s v="100557-00"/>
    <s v="01107"/>
    <x v="37"/>
    <s v="LOS SITIOS"/>
    <s v="SAN JOSE NORTE"/>
    <s v="05"/>
    <s v="1"/>
    <s v="1_PREESCOLAR"/>
    <s v="PUBLICA"/>
    <n v="11403"/>
    <s v="1"/>
    <s v="14"/>
    <s v="03"/>
    <s v="SAN JOSE / MORAVIA / TRINIDAD"/>
    <s v="SAN JOSE"/>
    <s v="MORAVIA"/>
    <s v="TRINIDAD"/>
    <s v="LOS SITIOS"/>
    <s v="FRENTE A LA TERMINAL DE BUSES DE LOS SITIOS"/>
    <s v="esc.lossitios@mep.go.cr"/>
    <s v="22455898"/>
    <m/>
    <s v="NATALIA CASTRO QUESADA"/>
    <s v="22455898"/>
    <s v="WILFREDO CASTRO CAMPOS"/>
    <s v="22352880"/>
    <m/>
    <s v="NO"/>
    <m/>
    <m/>
    <m/>
    <s v="1"/>
    <s v="00215"/>
    <s v="3"/>
    <s v="LOS SITIOS"/>
    <n v="41"/>
  </r>
  <r>
    <s v="1.00042"/>
    <s v="100558-00"/>
    <s v="00042"/>
    <x v="38"/>
    <s v="JOSE ANGEL VIETO RANGEL"/>
    <s v="SAN JOSE CENTRAL"/>
    <s v="04"/>
    <s v="1"/>
    <s v="1_PREESCOLAR"/>
    <s v="PUBLICA"/>
    <n v="11803"/>
    <s v="1"/>
    <s v="18"/>
    <s v="03"/>
    <s v="SAN JOSE / CURRIDABAT / SANCHEZ"/>
    <s v="SAN JOSE"/>
    <s v="CURRIDABAT"/>
    <s v="SANCHEZ"/>
    <s v="SAN JOSECITO"/>
    <s v="CARRETERA A CONCEPCION FRENTE AL TANQUE A Y A"/>
    <s v="esc.joseangelvietorangel@mep.go.cr"/>
    <s v="22736112"/>
    <s v="85293102"/>
    <s v="GABRIELA GONZALEZ AGUILAR"/>
    <s v="22736112"/>
    <s v="ELIZABETH ELIZONDO RODRIGUEZ"/>
    <s v="21002108"/>
    <m/>
    <s v="NO"/>
    <m/>
    <m/>
    <m/>
    <s v="1"/>
    <s v="00042"/>
    <s v="3"/>
    <s v="JOSE ANGEL VIETO RANGEL"/>
    <n v="16"/>
  </r>
  <r>
    <s v="1.00153"/>
    <s v="100559-00"/>
    <s v="00153"/>
    <x v="39"/>
    <s v="GUACHIPELIN"/>
    <s v="SAN JOSE OESTE"/>
    <s v="03"/>
    <s v="1"/>
    <s v="1_PREESCOLAR"/>
    <s v="PUBLICA"/>
    <n v="10203"/>
    <s v="1"/>
    <s v="02"/>
    <s v="03"/>
    <s v="SAN JOSE / ESCAZU / SAN RAFAEL"/>
    <s v="SAN JOSE"/>
    <s v="ESCAZU"/>
    <s v="SAN RAFAEL"/>
    <s v="GUACHIPELIN"/>
    <s v="600 SUR DE CONSTRUPLAZA"/>
    <s v="esc.guachipelin@mep.go.cr"/>
    <s v="22281758"/>
    <s v="22281758"/>
    <s v="MARGARITA GUTIERREZ ACEVEDO"/>
    <s v="22281758"/>
    <s v="JENNY VALVERDE OVIEDO"/>
    <s v="22284630"/>
    <m/>
    <s v="NO"/>
    <m/>
    <m/>
    <m/>
    <s v="1"/>
    <s v="00122"/>
    <s v="3"/>
    <s v="GUACHIPELIN"/>
    <n v="83"/>
  </r>
  <r>
    <s v="1.00985"/>
    <s v="100562-00"/>
    <s v="00985"/>
    <x v="40"/>
    <s v="TEJARCILLOS"/>
    <s v="SAN JOSE CENTRAL"/>
    <s v="06"/>
    <s v="1"/>
    <s v="1_PREESCOLAR"/>
    <s v="PUBLICA"/>
    <n v="11005"/>
    <s v="1"/>
    <s v="10"/>
    <s v="05"/>
    <s v="SAN JOSE / ALAJUELITA / SAN FELIPE"/>
    <s v="SAN JOSE"/>
    <s v="ALAJUELITA"/>
    <s v="SAN FELIPE"/>
    <s v="TEJARCILLOS"/>
    <s v="150 M OESTE DEL EBAIS"/>
    <s v="esc.tejarcillos@mep.go.cr"/>
    <s v="22542637"/>
    <m/>
    <s v="MARIA CECILIA SOTO ARIAS"/>
    <s v="22542637"/>
    <s v="FREDDY CALDERON CERDAS"/>
    <s v="22754085"/>
    <m/>
    <s v="NO"/>
    <m/>
    <m/>
    <m/>
    <s v="1"/>
    <s v="02214"/>
    <s v="3"/>
    <s v="TEJARCILLOS"/>
    <n v="146"/>
  </r>
  <r>
    <s v="1.01635"/>
    <s v="100563-00"/>
    <s v="01635"/>
    <x v="41"/>
    <s v="HONDURAS"/>
    <s v="SAN JOSE OESTE"/>
    <s v="04"/>
    <s v="1"/>
    <s v="1_PREESCOLAR"/>
    <s v="PUBLICA"/>
    <n v="10903"/>
    <s v="1"/>
    <s v="09"/>
    <s v="03"/>
    <s v="SAN JOSE / SANTA ANA / POZOS"/>
    <s v="SAN JOSE"/>
    <s v="SANTA ANA"/>
    <s v="POZOS"/>
    <s v="CORAZON DE JESUS"/>
    <s v="1,5 KM NOROESTE DE LA IGLESIA CATOLICA"/>
    <s v="esc.honduras@mep.go.cr"/>
    <s v="22153490"/>
    <s v="22153490"/>
    <s v="PAULA ALEJANDRA VARGAS AGUILAR"/>
    <s v="89206648"/>
    <s v="JESUS ALONSO JIMENEZ DIAZ"/>
    <s v="85594033"/>
    <m/>
    <s v="NO"/>
    <m/>
    <m/>
    <m/>
    <s v="1"/>
    <s v="00106"/>
    <s v="3"/>
    <s v="HONDURAS"/>
    <n v="28"/>
  </r>
  <r>
    <s v="1.00103"/>
    <s v="100564-00"/>
    <s v="00103"/>
    <x v="42"/>
    <s v="J.N. MIGUEL DE CERVANTES SAAVEDRA"/>
    <s v="SAN JOSE CENTRAL"/>
    <s v="05"/>
    <s v="1"/>
    <s v="2_PREESCOLAR"/>
    <s v="PUBLICA"/>
    <n v="10110"/>
    <s v="1"/>
    <s v="01"/>
    <s v="10"/>
    <s v="SAN JOSE / SAN JOSE / HATILLO"/>
    <s v="SAN JOSE"/>
    <s v="SAN JOSE"/>
    <s v="HATILLO"/>
    <s v="HATILLO 3"/>
    <s v="CONTIGUO A LA PLAZA DE DEPORTES HATILLO 3"/>
    <s v="jn.migueldecervantessaavedra@mep.go.cr"/>
    <s v="22547928"/>
    <s v="22521852"/>
    <s v="WENDY RODRIGUEZ WALSH"/>
    <s v="22547928"/>
    <s v="LAYMAN RODRIGUEZ UMAÑA"/>
    <s v="22544090"/>
    <m/>
    <s v="NO"/>
    <m/>
    <m/>
    <m/>
    <s v="2"/>
    <s v="00000"/>
    <s v="0"/>
    <m/>
    <n v="219"/>
  </r>
  <r>
    <s v="1.00983"/>
    <s v="100565-00"/>
    <s v="00983"/>
    <x v="43"/>
    <s v="CIUDADELAS UNIDAS"/>
    <s v="SAN JOSE CENTRAL"/>
    <s v="06"/>
    <s v="1"/>
    <s v="1_PREESCOLAR"/>
    <s v="PUBLICA"/>
    <n v="11005"/>
    <s v="1"/>
    <s v="10"/>
    <s v="05"/>
    <s v="SAN JOSE / ALAJUELITA / SAN FELIPE"/>
    <s v="SAN JOSE"/>
    <s v="ALAJUELITA"/>
    <s v="SAN FELIPE"/>
    <s v="TIRIBI"/>
    <s v="DE LA SUBESTACION DEL ICE 25 O Y 100 N"/>
    <s v="esc.ciudadelasunidas@mep.go.cr"/>
    <s v="22525403"/>
    <m/>
    <s v="MARIA DEL CARMEN MONTOYA PICADO9"/>
    <s v="22525403"/>
    <s v="FREDDY CALDERON CERDAS"/>
    <s v="22754085"/>
    <m/>
    <s v="NO"/>
    <m/>
    <m/>
    <m/>
    <s v="1"/>
    <s v="03568"/>
    <s v="3"/>
    <s v="CIUDADELAS UNIDAS"/>
    <n v="94"/>
  </r>
  <r>
    <s v="1.01179"/>
    <s v="100566-00"/>
    <s v="01179"/>
    <x v="44"/>
    <s v="SAN FRANCISCO"/>
    <s v="SAN JOSE NORTE"/>
    <s v="06"/>
    <s v="1"/>
    <s v="1_PREESCOLAR"/>
    <s v="PUBLICA"/>
    <n v="11101"/>
    <s v="1"/>
    <s v="11"/>
    <s v="01"/>
    <s v="SAN JOSE / VASQUEZ DE CORONADO / SAN ISIDRO"/>
    <s v="SAN JOSE"/>
    <s v="VASQUEZ DE CORONADO"/>
    <s v="SAN ISIDRO"/>
    <s v="SAN FRANCISCO"/>
    <s v="BARRIO CORAZON DE JESUS"/>
    <s v="esc.sanfrancisco.sanjosenorte@mep.go.cr"/>
    <s v="22925189"/>
    <m/>
    <s v="EDGAR MARIO ARCE VARGAS"/>
    <s v="22925189"/>
    <s v="ILEANA ARCE CAMPOS"/>
    <s v="21012292"/>
    <m/>
    <s v="NO"/>
    <m/>
    <m/>
    <m/>
    <s v="1"/>
    <s v="03608"/>
    <s v="3"/>
    <s v="SAN FRANCISCO"/>
    <n v="102"/>
  </r>
  <r>
    <s v="1.04222"/>
    <s v="100568-00"/>
    <s v="04222"/>
    <x v="45"/>
    <s v="MONSERRAT"/>
    <s v="SAN JOSE NORTE"/>
    <s v="06"/>
    <s v="1"/>
    <s v="1_PREESCOLAR"/>
    <s v="PUBLICA"/>
    <n v="11105"/>
    <s v="1"/>
    <s v="11"/>
    <s v="05"/>
    <s v="SAN JOSE / VASQUEZ DE CORONADO / CASCAJAL"/>
    <s v="SAN JOSE"/>
    <s v="VASQUEZ DE CORONADO"/>
    <s v="CASCAJAL"/>
    <s v="MONSERRAT"/>
    <s v="2 KM NOROESTE DE LA ERMITA DE MONSERRAT"/>
    <s v="esc.monserrat@mep.go.cr"/>
    <s v="21006676"/>
    <m/>
    <s v="STEPHANIE MONTERO MENDEZ"/>
    <s v="21006676"/>
    <s v="ILEANA ARCE CAMPOS"/>
    <s v="21012292"/>
    <m/>
    <s v="NO"/>
    <m/>
    <m/>
    <m/>
    <s v="1"/>
    <s v="00234"/>
    <s v="3"/>
    <s v="MONSERRAT"/>
    <n v="2"/>
  </r>
  <r>
    <s v="1.00911"/>
    <s v="100569-00"/>
    <s v="00911"/>
    <x v="46"/>
    <s v="LUIS DEMETRIO TINOCO CASTRO"/>
    <s v="SAN JOSE NORTE"/>
    <s v="02"/>
    <s v="1"/>
    <s v="1_PREESCOLAR"/>
    <s v="PUBLICA"/>
    <n v="10807"/>
    <s v="1"/>
    <s v="08"/>
    <s v="07"/>
    <s v="SAN JOSE / GOICOECHEA / PURRAL"/>
    <s v="SAN JOSE"/>
    <s v="GOICOECHEA"/>
    <s v="PURRAL"/>
    <s v="LOS CUADROS"/>
    <s v="FRENTE A LA PLAZA DE DEPORTES"/>
    <s v="esc.luisdemetriotinoco@mep.go.cr"/>
    <s v="22296193"/>
    <s v="22296094"/>
    <s v="MEIBEL PEREZ ALEXANDER"/>
    <s v="22296094"/>
    <s v="KENNETH JIMENEZ GONZALEZ"/>
    <s v="22450450"/>
    <m/>
    <s v="NO"/>
    <m/>
    <m/>
    <m/>
    <s v="1"/>
    <s v="03446"/>
    <s v="3"/>
    <s v="LUIS DEMETRIO TINOCO CASTRO"/>
    <n v="153"/>
  </r>
  <r>
    <s v="1.00065"/>
    <s v="100571-00"/>
    <s v="00065"/>
    <x v="47"/>
    <s v="J.N. MIGUEL OBREGON LIZANO"/>
    <s v="SAN JOSE NORTE"/>
    <s v="04"/>
    <s v="1"/>
    <s v="2_PREESCOLAR"/>
    <s v="PUBLICA"/>
    <n v="11301"/>
    <s v="1"/>
    <s v="13"/>
    <s v="01"/>
    <s v="SAN JOSE / TIBAS / SAN JUAN"/>
    <s v="SAN JOSE"/>
    <s v="TIBAS"/>
    <s v="SAN JUAN"/>
    <s v="SAN JUAN"/>
    <s v="100 SUR DE LA ESQUINA NOROESTE DEL PARQUE,"/>
    <s v="jn.miguelobregonlizano@mep.go.cr"/>
    <s v="22366953"/>
    <m/>
    <s v="MAUREEN VILLEGAS CARVAJAL"/>
    <s v="86562906"/>
    <s v="FANNY CANO SALAZAR"/>
    <s v="22407361"/>
    <m/>
    <s v="NO"/>
    <m/>
    <m/>
    <m/>
    <s v="2"/>
    <s v="00000"/>
    <s v="0"/>
    <m/>
    <n v="141"/>
  </r>
  <r>
    <s v="1.00108"/>
    <s v="100573-00"/>
    <s v="00108"/>
    <x v="48"/>
    <s v="J.N. REPUBLICA DEL PARAGUAY"/>
    <s v="SAN JOSE CENTRAL"/>
    <s v="05"/>
    <s v="1"/>
    <s v="2_PREESCOLAR"/>
    <s v="PUBLICA"/>
    <n v="10110"/>
    <s v="1"/>
    <s v="01"/>
    <s v="10"/>
    <s v="SAN JOSE / SAN JOSE / HATILLO"/>
    <s v="SAN JOSE"/>
    <s v="SAN JOSE"/>
    <s v="HATILLO"/>
    <s v="HATILLO CENTRO"/>
    <s v="CONTIGUO A LA ESCUELA REPUBLICA DE PARAGUAY"/>
    <s v="jn.republicadeparaguay@mep.go.cr"/>
    <s v="22523529"/>
    <s v="22149560"/>
    <s v="GHISELLE GUELL CAMACHO"/>
    <s v="22149560"/>
    <s v="LAYMAN RODRIGUEZ UMAÑA"/>
    <s v="22544090"/>
    <m/>
    <s v="NO"/>
    <m/>
    <m/>
    <m/>
    <s v="2"/>
    <s v="00000"/>
    <s v="0"/>
    <m/>
    <n v="76"/>
  </r>
  <r>
    <s v="1.00210"/>
    <s v="100574-00"/>
    <s v="00210"/>
    <x v="49"/>
    <s v="JUAN FLORES UMAÑA"/>
    <s v="SAN JOSE NORTE"/>
    <s v="02"/>
    <s v="1"/>
    <s v="1_PREESCOLAR"/>
    <s v="PUBLICA"/>
    <n v="10805"/>
    <s v="1"/>
    <s v="08"/>
    <s v="05"/>
    <s v="SAN JOSE / GOICOECHEA / IPIS"/>
    <s v="SAN JOSE"/>
    <s v="GOICOECHEA"/>
    <s v="IPIS"/>
    <s v="PRAGA"/>
    <s v="125 ESTE DE LA CLINICA JERUSALEN"/>
    <s v="esc.juanfloresumana@mep.go.cr"/>
    <s v="22851070"/>
    <m/>
    <s v="ANA JENSSIE CAMPOS CAMPOS"/>
    <s v="22450592"/>
    <s v="KENNETH JIMENEZ GONZALEZ"/>
    <s v="22450450"/>
    <m/>
    <s v="NO"/>
    <m/>
    <m/>
    <m/>
    <s v="1"/>
    <s v="00199"/>
    <s v="3"/>
    <s v="JUAN FLORES UMAÑA"/>
    <n v="56"/>
  </r>
  <r>
    <s v="1.04356"/>
    <s v="100574-00"/>
    <s v="04356"/>
    <x v="49"/>
    <s v="RED CUIDO-JUAN FLORES UMAÑA-CIDAI ARDILLITAS FELICES"/>
    <s v="SAN JOSE NORTE"/>
    <s v="02"/>
    <s v="1"/>
    <s v="1_PREESCOLAR"/>
    <s v="PUBLICA"/>
    <n v="10805"/>
    <s v="1"/>
    <s v="08"/>
    <s v="05"/>
    <s v="SAN JOSE / GOICOECHEA / IPIS"/>
    <s v="SAN JOSE"/>
    <s v="GOICOECHEA"/>
    <s v="IPIS"/>
    <s v="PRAGA"/>
    <s v="125 ESTE DE LA CLINICA JERUSALEN"/>
    <s v="esc.juanfloresumana@mep.go.cr"/>
    <s v="22851070"/>
    <m/>
    <s v="ANA JENSSIE CAMPOS CAMPOS"/>
    <s v="22450592"/>
    <s v="KENNETH JIMENEZ GONZALEZ"/>
    <s v="22450450"/>
    <s v="RED"/>
    <s v="NO"/>
    <s v="3"/>
    <s v=""/>
    <s v="CIDAI ARDILLITAS FELICES"/>
    <s v="1"/>
    <s v="00199"/>
    <s v="3"/>
    <s v="JUAN FLORES UMAÑA"/>
    <n v="11"/>
  </r>
  <r>
    <s v="1.00043"/>
    <s v="100575-00"/>
    <s v="00043"/>
    <x v="50"/>
    <s v="J.N. SARITA MONTEALEGRE"/>
    <s v="SAN JOSE CENTRAL"/>
    <s v="04"/>
    <s v="1"/>
    <s v="2_PREESCOLAR"/>
    <s v="PUBLICA"/>
    <n v="11801"/>
    <s v="1"/>
    <s v="18"/>
    <s v="01"/>
    <s v="SAN JOSE / CURRIDABAT / CURRIDABAT"/>
    <s v="SAN JOSE"/>
    <s v="CURRIDABAT"/>
    <s v="CURRIDABAT"/>
    <s v="CURRIDABAT"/>
    <s v="300 SUR 50 ESTE DEL BANCO NACIONAL"/>
    <s v="jn.saritamontealegre@mep.go.cr"/>
    <s v="22721664"/>
    <s v="22710317"/>
    <s v="DANIELA FERNANDEZ BRENES"/>
    <s v="22710317"/>
    <s v="ELIZABETH ELIZONDO RODRIGUEZ"/>
    <s v="21002108"/>
    <m/>
    <s v="NO"/>
    <m/>
    <m/>
    <m/>
    <s v="2"/>
    <s v="00000"/>
    <s v="0"/>
    <m/>
    <n v="141"/>
  </r>
  <r>
    <s v="1.00093"/>
    <s v="104033-00"/>
    <s v="00093"/>
    <x v="51"/>
    <s v="UNIDAD PEDAGOGICA JOSE FIDEL TRISTAN"/>
    <s v="SAN JOSE OESTE"/>
    <s v="01"/>
    <s v="1"/>
    <s v="1_PREESCOLAR"/>
    <s v="PUBLICA"/>
    <n v="10102"/>
    <s v="1"/>
    <s v="01"/>
    <s v="02"/>
    <s v="SAN JOSE / SAN JOSE / MERCED"/>
    <s v="SAN JOSE"/>
    <s v="SAN JOSE"/>
    <s v="MERCED"/>
    <s v="LA PITAHAYA"/>
    <s v="AVENIDA 3 B, CALLE 32 Y 34, BARRIO PITAHAYA"/>
    <s v="lic.josefideltristan@mep.go.cr"/>
    <s v="22220017"/>
    <s v="22220017"/>
    <s v="JEFRY MURILLO BRENES"/>
    <s v="22220017"/>
    <s v="ERICK VILLALOBOS SALAZAR"/>
    <s v="22901136"/>
    <m/>
    <s v="NO"/>
    <m/>
    <m/>
    <m/>
    <s v="1"/>
    <s v="00010"/>
    <s v="3"/>
    <s v="UNIDAD PEDAGOGICA JOSE FIDEL TRISTAN"/>
    <n v="54"/>
  </r>
  <r>
    <s v="1.00044"/>
    <s v="100577-00"/>
    <s v="00044"/>
    <x v="52"/>
    <s v="DR. JOSE MARIA CASTRO MADRIZ"/>
    <s v="SAN JOSE CENTRAL"/>
    <s v="03"/>
    <s v="1"/>
    <s v="1_PREESCOLAR"/>
    <s v="PUBLICA"/>
    <n v="10105"/>
    <s v="1"/>
    <s v="01"/>
    <s v="05"/>
    <s v="SAN JOSE / SAN JOSE / ZAPOTE"/>
    <s v="SAN JOSE"/>
    <s v="SAN JOSE"/>
    <s v="ZAPOTE"/>
    <s v="BARRIO CORDOBA"/>
    <s v="50 ESTE 100 NORTE 50 ESTE DEL M DE SEGURIDAD"/>
    <s v="esc.drjosemariacastrodezapote@mep.go.cr"/>
    <s v="22269446"/>
    <m/>
    <s v="CYNTHIA MORA MORA"/>
    <s v="22269446"/>
    <s v="MARIBEL CAMBRONERO AGUILAR"/>
    <s v="22271729"/>
    <m/>
    <s v="NO"/>
    <m/>
    <m/>
    <m/>
    <s v="1"/>
    <s v="00030"/>
    <s v="3"/>
    <s v="DR. JOSE MARIA CASTRO MADRIZ"/>
    <n v="65"/>
  </r>
  <r>
    <s v="1.04184"/>
    <s v="100577-00"/>
    <s v="04184"/>
    <x v="52"/>
    <s v="RED CUIDO-DR. JOSE MARIA CASTRO MADRIZ-HOGAR DEL NIÑO FELIZ"/>
    <s v="SAN JOSE CENTRAL"/>
    <s v="03"/>
    <s v="1"/>
    <s v="1_PREESCOLAR"/>
    <s v="PUBLICA"/>
    <n v="10105"/>
    <s v="1"/>
    <s v="01"/>
    <s v="05"/>
    <s v="SAN JOSE / SAN JOSE / ZAPOTE"/>
    <s v="SAN JOSE"/>
    <s v="SAN JOSE"/>
    <s v="ZAPOTE"/>
    <s v="BARRIO CORDOBA"/>
    <s v="CONTIGUO ESCUELA DE POLICIA"/>
    <s v="esc.drjosemariacastrodezapote@mep.go.cr"/>
    <s v="22269446"/>
    <m/>
    <s v="CYNTHIA MORA MORA"/>
    <s v="22269446"/>
    <s v="MARIBEL CAMBRONERO AGUILAR"/>
    <s v="22271729"/>
    <s v="RED"/>
    <s v="NO"/>
    <s v="3"/>
    <s v=""/>
    <s v="HOGAR DEL NIÑO FELIZ. ASOCIACION ROBLE ALTO PRO BIENESTAR DEL NIÑO"/>
    <s v="1"/>
    <s v="00030"/>
    <s v="3"/>
    <s v="DR. JOSE MARIA CASTRO MADRIZ"/>
    <n v="24"/>
  </r>
  <r>
    <s v="1.00005"/>
    <s v="100579-00"/>
    <s v="00005"/>
    <x v="53"/>
    <s v="J.N. OMAR DENGO GUERRERO"/>
    <s v="SAN JOSE CENTRAL"/>
    <s v="01"/>
    <s v="1"/>
    <s v="2_PREESCOLAR"/>
    <s v="PUBLICA"/>
    <n v="10103"/>
    <s v="1"/>
    <s v="01"/>
    <s v="03"/>
    <s v="SAN JOSE / SAN JOSE / HOSPITAL"/>
    <s v="SAN JOSE"/>
    <s v="SAN JOSE"/>
    <s v="HOSPITAL"/>
    <s v="BARRIO CUBA"/>
    <s v="150 NORTE DEL LICEO DEL SUR"/>
    <s v="jn.omardengoguerrero@mep.go.cr"/>
    <s v="22220059"/>
    <m/>
    <s v="HEIDY NAVARRO QUIROS"/>
    <s v="70180138"/>
    <s v="MARJORIE BARQUERO GONZALEZ"/>
    <s v="22229137"/>
    <m/>
    <s v="SI"/>
    <m/>
    <s v="03748"/>
    <m/>
    <s v="2"/>
    <s v="00000"/>
    <s v="0"/>
    <m/>
    <n v="111"/>
  </r>
  <r>
    <s v="1.03748"/>
    <s v="100579-00"/>
    <s v="03748"/>
    <x v="53"/>
    <s v="RED CUIDO-J.N. OMAR DENGO GUERRERO-NIÑO JESUS DE PRAGA"/>
    <s v="SAN JOSE CENTRAL"/>
    <s v="01"/>
    <s v="1"/>
    <s v="1_PREESCOLAR"/>
    <s v="PUBLICA"/>
    <n v="10103"/>
    <s v="1"/>
    <s v="01"/>
    <s v="03"/>
    <s v="SAN JOSE / SAN JOSE / HOSPITAL"/>
    <s v="SAN JOSE"/>
    <s v="SAN JOSE"/>
    <s v="HOSPITAL"/>
    <s v="BARRIO CUBA"/>
    <s v="COSTADO OESTE DE LA IGLESIA LA MILAGROSA"/>
    <s v="guarderiacuba@gmail.com"/>
    <s v="22211649"/>
    <s v="22220059"/>
    <s v="HEIDY NAVARRO QUIROS"/>
    <s v="70180138"/>
    <s v="MARJORIE BARQUERO GONZALEZ"/>
    <s v="22229137"/>
    <s v="RED"/>
    <s v="NO"/>
    <s v="1"/>
    <s v=""/>
    <s v="CENTRO INFANTIL NIÑO JESUS DE PRAGA"/>
    <s v="1"/>
    <s v="00005"/>
    <s v="1"/>
    <s v="J.N. OMAR DENGO GUERRERO"/>
    <n v="30"/>
  </r>
  <r>
    <s v="1.00072"/>
    <s v="100580-00"/>
    <s v="00072"/>
    <x v="54"/>
    <s v="J.N. JOSE RAFAEL ARAYA ROJAS"/>
    <s v="SAN JOSE NORTE"/>
    <s v="04"/>
    <s v="1"/>
    <s v="2_PREESCOLAR"/>
    <s v="PUBLICA"/>
    <n v="11301"/>
    <s v="1"/>
    <s v="13"/>
    <s v="01"/>
    <s v="SAN JOSE / TIBAS / SAN JUAN"/>
    <s v="SAN JOSE"/>
    <s v="TIBAS"/>
    <s v="SAN JUAN"/>
    <s v="LA FLORIDA"/>
    <s v="200 M NORTE DE ROSTIPOLLOS"/>
    <s v="jn.joserafaelaraya@mep.go.cr"/>
    <s v="22357682"/>
    <s v="22357682"/>
    <s v="WENDY ARIAS ARAYA"/>
    <s v="83011209"/>
    <s v="FANNY CANO SALAZAR"/>
    <s v="88882851"/>
    <m/>
    <s v="NO"/>
    <m/>
    <m/>
    <m/>
    <s v="2"/>
    <s v="00000"/>
    <s v="0"/>
    <m/>
    <n v="75"/>
  </r>
  <r>
    <s v="1.00232"/>
    <s v="100582-00"/>
    <s v="00232"/>
    <x v="55"/>
    <s v="LA ISLA"/>
    <s v="SAN JOSE NORTE"/>
    <s v="05"/>
    <s v="1"/>
    <s v="1_PREESCOLAR"/>
    <s v="PUBLICA"/>
    <n v="11401"/>
    <s v="1"/>
    <s v="14"/>
    <s v="01"/>
    <s v="SAN JOSE / MORAVIA / SAN VICENTE"/>
    <s v="SAN JOSE"/>
    <s v="MORAVIA"/>
    <s v="SAN VICENTE"/>
    <s v="LA ISLA"/>
    <s v="150 ESTE 125 SUR DEL TEMPLO CATOLICO"/>
    <s v="esc.laisladesanvicente@mep.go.cr"/>
    <s v="22355093"/>
    <s v="22355093"/>
    <s v="JOSUE GERARDO UMAÑA SANCHEZ"/>
    <s v="22355093"/>
    <s v="WILFREDO CASTRO CAMPOS"/>
    <s v="22352880"/>
    <m/>
    <s v="NO"/>
    <m/>
    <m/>
    <m/>
    <s v="1"/>
    <s v="00222"/>
    <s v="3"/>
    <s v="LA ISLA"/>
    <n v="70"/>
  </r>
  <r>
    <s v="1.03745"/>
    <s v="100582-00"/>
    <s v="03745"/>
    <x v="55"/>
    <s v="RED CUIDO-LA ISLA-CECUDI LA ISLA"/>
    <s v="SAN JOSE NORTE"/>
    <s v="05"/>
    <s v="1"/>
    <s v="1_PREESCOLAR"/>
    <s v="PUBLICA"/>
    <n v="11401"/>
    <s v="1"/>
    <s v="14"/>
    <s v="01"/>
    <s v="SAN JOSE / MORAVIA / SAN VICENTE"/>
    <s v="SAN JOSE"/>
    <s v="MORAVIA"/>
    <s v="SAN VICENTE"/>
    <s v="LA ISLA"/>
    <s v="DE LA ULTIMA PARADA DE BUSES 100 SUR Y 50 O"/>
    <s v="cecudimoravia2021@gmail.com"/>
    <s v="22411274"/>
    <m/>
    <s v="JOSUE GERARDO UMAÑA SANCHEZ"/>
    <s v="22355093"/>
    <s v="WILFREDO CASTRO CAMPOS"/>
    <s v="22352880"/>
    <s v="RED"/>
    <s v="NO"/>
    <s v="3"/>
    <s v=""/>
    <s v="CECUDI LA ISLA DE MORAVIA"/>
    <s v="1"/>
    <s v="00222"/>
    <s v="3"/>
    <s v="LA ISLA"/>
    <n v="11"/>
  </r>
  <r>
    <s v="1.01104"/>
    <s v="100583-00"/>
    <s v="01104"/>
    <x v="56"/>
    <s v="LA MINA"/>
    <s v="SAN JOSE OESTE"/>
    <s v="04"/>
    <s v="1"/>
    <s v="1_PREESCOLAR"/>
    <s v="PUBLICA"/>
    <n v="10904"/>
    <s v="1"/>
    <s v="09"/>
    <s v="04"/>
    <s v="SAN JOSE / SANTA ANA / URUCA"/>
    <s v="SAN JOSE"/>
    <s v="SANTA ANA"/>
    <s v="URUCA"/>
    <s v="LA MINA"/>
    <s v="2 KM AL SUR DEL ABASTECEDOR DE RIO ORO"/>
    <s v="esc.lamina@mep.go.cr"/>
    <s v="22037838"/>
    <s v="22037838"/>
    <s v="XENIA MARIA LOBO SANDI"/>
    <s v="84543068"/>
    <s v="JESUS ALONSO JIMENEZ DIAZ"/>
    <s v="85594033"/>
    <m/>
    <s v="NO"/>
    <m/>
    <m/>
    <m/>
    <s v="1"/>
    <s v="00110"/>
    <s v="3"/>
    <s v="LA MINA"/>
    <n v="29"/>
  </r>
  <r>
    <s v="1.00233"/>
    <s v="100584-00"/>
    <s v="00233"/>
    <x v="57"/>
    <s v="LA TRINIDAD"/>
    <s v="SAN JOSE NORTE"/>
    <s v="05"/>
    <s v="1"/>
    <s v="1_PREESCOLAR"/>
    <s v="PUBLICA"/>
    <n v="11403"/>
    <s v="1"/>
    <s v="14"/>
    <s v="03"/>
    <s v="SAN JOSE / MORAVIA / TRINIDAD"/>
    <s v="SAN JOSE"/>
    <s v="MORAVIA"/>
    <s v="TRINIDAD"/>
    <s v="LA TRINIDAD"/>
    <s v="400 NORTE DEL MALL DON PANCHO"/>
    <s v="esc.latrinidadmoravia@mep.go.cr"/>
    <s v="22450447"/>
    <s v="22450447"/>
    <s v="ELIZABETH ZAMORA CANTILLANO"/>
    <s v="22450447"/>
    <s v="WILFREDO CASTRO CAMPOS"/>
    <s v="22352880"/>
    <m/>
    <s v="NO"/>
    <m/>
    <m/>
    <m/>
    <s v="1"/>
    <s v="00217"/>
    <s v="3"/>
    <s v="LA TRINIDAD"/>
    <n v="97"/>
  </r>
  <r>
    <s v="1.00073"/>
    <s v="100585-00"/>
    <s v="00073"/>
    <x v="58"/>
    <s v="ANTONIO JOSE DE SUCRE"/>
    <s v="SAN JOSE OESTE"/>
    <s v="05"/>
    <s v="1"/>
    <s v="1_PREESCOLAR"/>
    <s v="PUBLICA"/>
    <n v="10107"/>
    <s v="1"/>
    <s v="01"/>
    <s v="07"/>
    <s v="SAN JOSE / SAN JOSE / URUCA"/>
    <s v="SAN JOSE"/>
    <s v="SAN JOSE"/>
    <s v="URUCA"/>
    <s v="LA URUCA"/>
    <s v="FRENTE A CENTRAL DE MANGUERAS"/>
    <s v="esc.antoniojosedesucreuruca@mep.go.cr"/>
    <s v="22213645"/>
    <s v="22213645"/>
    <s v="MARIA FELICIA GODINEZ PRADO"/>
    <s v="88604365"/>
    <s v="KATHERINE CHANTO CERDAS"/>
    <s v="22212731"/>
    <m/>
    <s v="NO"/>
    <m/>
    <m/>
    <m/>
    <s v="1"/>
    <s v="00052"/>
    <s v="3"/>
    <s v="ANTONIO JOSE DE SUCRE"/>
    <n v="65"/>
  </r>
  <r>
    <s v="1.00154"/>
    <s v="100586-00"/>
    <s v="00154"/>
    <x v="59"/>
    <s v="ISABEL LA CATOLICA"/>
    <s v="SAN JOSE OESTE"/>
    <s v="04"/>
    <s v="1"/>
    <s v="1_PREESCOLAR"/>
    <s v="PUBLICA"/>
    <n v="10904"/>
    <s v="1"/>
    <s v="09"/>
    <s v="04"/>
    <s v="SAN JOSE / SANTA ANA / URUCA"/>
    <s v="SAN JOSE"/>
    <s v="SANTA ANA"/>
    <s v="URUCA"/>
    <s v="RIO ORO"/>
    <s v="1 KM OESTE DE LA CRUZ ROJA"/>
    <s v="esc.isabellacatolicauruca@mep.go.cr"/>
    <s v="22826332"/>
    <s v="22826332"/>
    <s v="JACQUILINE ARIAS CASTRO"/>
    <s v="22826332"/>
    <s v="JESUS ALONSO JIMENEZ DIAZ"/>
    <s v="25821525"/>
    <m/>
    <s v="NO"/>
    <m/>
    <m/>
    <m/>
    <s v="1"/>
    <s v="00119"/>
    <s v="3"/>
    <s v="ISABEL LA CATOLICA"/>
    <n v="82"/>
  </r>
  <r>
    <s v="1.00109"/>
    <s v="100587-00"/>
    <s v="00109"/>
    <x v="60"/>
    <s v="PACIFICA FERNANDEZ OREAMUNO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HATILLO 4"/>
    <s v="FRENTE A LAS INSTALACIONES DEL ICE"/>
    <s v="esc.pacificafernandezoreamuno@mep.go.cr"/>
    <s v="22141035"/>
    <s v="22141035"/>
    <s v="BERNARDITA FALLAS VARGAS"/>
    <s v="22141035"/>
    <s v="LAYMAN RODRIGUEZ UMAÑA"/>
    <s v="22544090"/>
    <m/>
    <s v="NO"/>
    <m/>
    <m/>
    <m/>
    <s v="1"/>
    <s v="00084"/>
    <s v="3"/>
    <s v="PACIFICA FERNANDEZ OREAMUNO"/>
    <n v="29"/>
  </r>
  <r>
    <s v="1.00234"/>
    <s v="100588-00"/>
    <s v="00234"/>
    <x v="61"/>
    <s v="ESTADO DE ISRAEL"/>
    <s v="SAN JOSE NORTE"/>
    <s v="06"/>
    <s v="1"/>
    <s v="1_PREESCOLAR"/>
    <s v="PUBLICA"/>
    <n v="11104"/>
    <s v="1"/>
    <s v="11"/>
    <s v="04"/>
    <s v="SAN JOSE / VASQUEZ DE CORONADO / PATALILLO"/>
    <s v="SAN JOSE"/>
    <s v="VASQUEZ DE CORONADO"/>
    <s v="PATALILLO"/>
    <s v="SAN ANTONIO"/>
    <s v="CONTIGUO A LA IGLESIA CATOLICA"/>
    <s v="esc.estadodeisrael@mep.go.cr"/>
    <s v="22945579"/>
    <s v="22945579"/>
    <s v="LUIS ANTONIO MORA SEGURA"/>
    <s v="22945579"/>
    <s v="ILEANA ARCE CAMPOS"/>
    <s v="22942049"/>
    <m/>
    <s v="NO"/>
    <m/>
    <m/>
    <m/>
    <s v="1"/>
    <s v="00230"/>
    <s v="3"/>
    <s v="ESTADO DE ISRAEL"/>
    <n v="108"/>
  </r>
  <r>
    <s v="1.01825"/>
    <s v="100589-00"/>
    <s v="01825"/>
    <x v="62"/>
    <s v="LAS NUBES"/>
    <s v="SAN JOSE NORTE"/>
    <s v="06"/>
    <s v="1"/>
    <s v="1_PREESCOLAR"/>
    <s v="PUBLICA"/>
    <n v="11102"/>
    <s v="1"/>
    <s v="11"/>
    <s v="02"/>
    <s v="SAN JOSE / VASQUEZ DE CORONADO / SAN RAFAEL"/>
    <s v="SAN JOSE"/>
    <s v="VASQUEZ DE CORONADO"/>
    <s v="SAN RAFAEL"/>
    <s v="LAS NUBES"/>
    <s v="DE LA IGLESIA SAN RAFAEL 3 KM IZQUIERDA EN CALLE PRINCIPAL"/>
    <s v="esc.lasnubes.nortenorte@mep.go.cr"/>
    <s v="22922361"/>
    <m/>
    <s v="MARISOL GAMBOA RODRIGUEZ"/>
    <s v="22922361"/>
    <s v="ILEANA ARCE CAMPOS"/>
    <s v="22942049"/>
    <m/>
    <s v="NO"/>
    <m/>
    <m/>
    <m/>
    <s v="1"/>
    <s v="00218"/>
    <s v="3"/>
    <s v="LAS NUBES"/>
    <n v="32"/>
  </r>
  <r>
    <s v="1.00074"/>
    <s v="100590-00"/>
    <s v="00074"/>
    <x v="63"/>
    <s v="MONSEÑOR ANSELMO LLORENTE Y LA FUENTE"/>
    <s v="SAN JOSE NORTE"/>
    <s v="04"/>
    <s v="1"/>
    <s v="1_PREESCOLAR"/>
    <s v="PUBLICA"/>
    <n v="11303"/>
    <s v="1"/>
    <s v="13"/>
    <s v="03"/>
    <s v="SAN JOSE / TIBAS / ANSELMO LLORENTE"/>
    <s v="SAN JOSE"/>
    <s v="TIBAS"/>
    <s v="ANSELMO LLORENTE"/>
    <s v="LLORENTE"/>
    <s v="DEL PRICE SMART 100 AL OESTE"/>
    <s v="esc.monsenoranselmo@mep.go.cr"/>
    <s v="22412009"/>
    <s v="22410104"/>
    <s v="DAVID GONZALEZ RAMIREZ"/>
    <s v="22412009/22410104"/>
    <s v="FANNY CANO SALAZAR"/>
    <s v="22407361"/>
    <m/>
    <s v="NO"/>
    <m/>
    <m/>
    <m/>
    <s v="1"/>
    <s v="00055"/>
    <s v="3"/>
    <s v="MONSEÑOR ANSELMO LLORENTE Y LA FUENTE"/>
    <n v="18"/>
  </r>
  <r>
    <s v="1.00211"/>
    <s v="100591-00"/>
    <s v="00211"/>
    <x v="64"/>
    <s v="LOS ANGELES"/>
    <s v="SAN JOSE NORTE"/>
    <s v="02"/>
    <s v="1"/>
    <s v="1_PREESCOLAR"/>
    <s v="PUBLICA"/>
    <n v="10805"/>
    <s v="1"/>
    <s v="08"/>
    <s v="05"/>
    <s v="SAN JOSE / GOICOECHEA / IPIS"/>
    <s v="SAN JOSE"/>
    <s v="GOICOECHEA"/>
    <s v="IPIS"/>
    <s v="LOS ANGELES"/>
    <s v="400 ESTE DEL CRUCE IPIS CORONADO"/>
    <s v="esc.losangelesipis@mep.go.cr"/>
    <s v="22290078"/>
    <s v="22290078"/>
    <s v="NIDIA UMAÑA RAMOS"/>
    <s v="83119876"/>
    <s v="KENNETH JIMENEZ GONZALEZ"/>
    <s v="88759543"/>
    <m/>
    <s v="NO"/>
    <m/>
    <m/>
    <m/>
    <s v="1"/>
    <s v="00206"/>
    <s v="3"/>
    <s v="LOS ANGELES"/>
    <n v="130"/>
  </r>
  <r>
    <s v="1.03483"/>
    <s v="100591-00"/>
    <s v="03483"/>
    <x v="64"/>
    <s v="RED CUIDO-LOS ANGELES-CENTRO INFANTIL ZETILLAL"/>
    <s v="SAN JOSE NORTE"/>
    <s v="02"/>
    <s v="1"/>
    <s v="1_PREESCOLAR"/>
    <s v="PUBLICA"/>
    <n v="10805"/>
    <s v="1"/>
    <s v="08"/>
    <s v="05"/>
    <s v="SAN JOSE / GOICOECHEA / IPIS"/>
    <s v="SAN JOSE"/>
    <s v="GOICOECHEA"/>
    <s v="IPIS"/>
    <s v="URBANIZACION ZETILLAL"/>
    <s v="FRENTE A CARNICERIA INDIANA"/>
    <s v="esc.losangelesipis@mep.go.cr"/>
    <s v="22290078"/>
    <m/>
    <s v="NIDIA UMAÑA RAMOS"/>
    <s v="83119876"/>
    <s v="KENNETH JIMENEZ GONZALEZ"/>
    <s v="88759543"/>
    <s v="RED"/>
    <s v="NO"/>
    <s v="3"/>
    <s v=""/>
    <s v="CENTRO INFANTIL ZETILLAL"/>
    <s v="1"/>
    <s v="00206"/>
    <s v="3"/>
    <s v="LOS ANGELES"/>
    <n v="44"/>
  </r>
  <r>
    <s v="1.00006"/>
    <s v="100592-00"/>
    <s v="00006"/>
    <x v="65"/>
    <s v="J.N. CRISTO REY"/>
    <s v="SAN JOSE CENTRAL"/>
    <s v="01"/>
    <s v="1"/>
    <s v="2_PREESCOLAR"/>
    <s v="PUBLICA"/>
    <n v="10103"/>
    <s v="1"/>
    <s v="01"/>
    <s v="03"/>
    <s v="SAN JOSE / SAN JOSE / HOSPITAL"/>
    <s v="SAN JOSE"/>
    <s v="SAN JOSE"/>
    <s v="HOSPITAL"/>
    <s v="CRISTO REY"/>
    <s v="CONTIGUO A LA ESCUELA REPUBLICA DE NICARAGUA"/>
    <s v="jn.cristorey@mep.go.cr"/>
    <s v="22264659"/>
    <m/>
    <s v="KARINA VILLALOBOS CORDERO"/>
    <s v="22264659"/>
    <s v="MARJORIE BARQUERO GONZALEZ"/>
    <s v="22551257"/>
    <m/>
    <s v="NO"/>
    <m/>
    <m/>
    <m/>
    <s v="2"/>
    <s v="00000"/>
    <s v="0"/>
    <m/>
    <n v="77"/>
  </r>
  <r>
    <s v="1.00261"/>
    <s v="100593-00"/>
    <s v="00261"/>
    <x v="66"/>
    <s v="J.N. DANTE ALIGHIERI"/>
    <s v="SAN JOSE NORTE"/>
    <s v="03"/>
    <s v="1"/>
    <s v="2_PREESCOLAR"/>
    <s v="PUBLICA"/>
    <n v="11501"/>
    <s v="1"/>
    <s v="15"/>
    <s v="01"/>
    <s v="SAN JOSE / MONTES DE OCA / SAN PEDRO"/>
    <s v="SAN JOSE"/>
    <s v="MONTES DE OCA"/>
    <s v="SAN PEDRO"/>
    <s v="LOURDES"/>
    <s v="DIAGONAL DE LA IGLESIA CATOLICA DE LOURDES"/>
    <s v="jn.dantealighieri@mep.go.cr"/>
    <s v="22530752"/>
    <m/>
    <s v="YAMILETH UMAÑA ZUÑIGA"/>
    <s v="22530752"/>
    <s v="JENNIFER AYMERICH BOLAÑOS"/>
    <s v="22340456"/>
    <m/>
    <s v="NO"/>
    <m/>
    <m/>
    <m/>
    <s v="2"/>
    <s v="00000"/>
    <s v="0"/>
    <m/>
    <n v="40"/>
  </r>
  <r>
    <s v="1.00864"/>
    <s v="100595-00"/>
    <s v="00864"/>
    <x v="67"/>
    <s v="MAURO FERNANDEZ ACUÑA"/>
    <s v="SAN JOSE CENTRAL"/>
    <s v="01"/>
    <s v="1"/>
    <s v="1_PREESCOLAR"/>
    <s v="PUBLICA"/>
    <n v="10103"/>
    <s v="1"/>
    <s v="01"/>
    <s v="03"/>
    <s v="SAN JOSE / SAN JOSE / HOSPITAL"/>
    <s v="SAN JOSE"/>
    <s v="SAN JOSE"/>
    <s v="HOSPITAL"/>
    <s v="LOS ANGELES"/>
    <s v="200 M SUR DE LA IGLESIA LA MERCED"/>
    <s v="esc.maurofernandezacuna@mep.go.cr"/>
    <s v="22229143"/>
    <m/>
    <s v="ILEANA MARTINEZ LEIVA"/>
    <s v="70319753"/>
    <s v="MARJORIE BARQUERO GONZALEZ"/>
    <s v="84695075"/>
    <m/>
    <s v="NO"/>
    <m/>
    <m/>
    <m/>
    <s v="1"/>
    <s v="00019"/>
    <s v="3"/>
    <s v="MAURO FERNANDEZ ACUÑA"/>
    <n v="32"/>
  </r>
  <r>
    <s v="1.00007"/>
    <s v="200597-00"/>
    <s v="00007"/>
    <x v="68"/>
    <s v="MARIA AUXILIADORA"/>
    <s v="SAN JOSE OESTE"/>
    <s v="01"/>
    <s v="1"/>
    <s v="1_PREESCOLAR"/>
    <s v="SUBVENCIONADA"/>
    <n v="10103"/>
    <s v="1"/>
    <s v="01"/>
    <s v="03"/>
    <s v="SAN JOSE / SAN JOSE / HOSPITAL"/>
    <s v="SAN JOSE"/>
    <s v="SAN JOSE"/>
    <s v="HOSPITAL"/>
    <s v="DON BOSCO"/>
    <s v="CALLES 24 Y 25, AVENIDAS 4 Y 6"/>
    <s v="esc.mariaauxiliadora.sanjose@mep.go.cr"/>
    <s v="22218179"/>
    <s v="22212049"/>
    <s v="MARIA DEL C. DURAN CALVO"/>
    <s v="22227544"/>
    <s v="ERICK VILLALOBOS SALAZAR"/>
    <s v="22901136"/>
    <m/>
    <s v="NO"/>
    <m/>
    <m/>
    <m/>
    <s v="1"/>
    <s v="00014"/>
    <s v="3"/>
    <s v="MARIA AUXILIADORA"/>
    <n v="107"/>
  </r>
  <r>
    <s v="1.00212"/>
    <s v="100598-00"/>
    <s v="00212"/>
    <x v="69"/>
    <s v="JOSE CUBERO MUÑOZ"/>
    <s v="SAN JOSE NORTE"/>
    <s v="02"/>
    <s v="1"/>
    <s v="1_PREESCOLAR"/>
    <s v="PUBLICA"/>
    <n v="10804"/>
    <s v="1"/>
    <s v="08"/>
    <s v="04"/>
    <s v="SAN JOSE / GOICOECHEA / MATA DE PLATANO"/>
    <s v="SAN JOSE"/>
    <s v="GOICOECHEA"/>
    <s v="MATA DE PLATANO"/>
    <s v="EL CARMEN"/>
    <s v="300 ESTE DE PARROQUIA NUESTRA SEÑORA EL CARMEN"/>
    <s v="esc.josecuberomunoz@mep.go.cr"/>
    <s v="22851749"/>
    <s v="22451724"/>
    <s v="KENNETH JIMENEZ GONZALEZ"/>
    <s v="22450450"/>
    <s v="KENNETH JIMENEZ GONZALEZ"/>
    <s v="22450450"/>
    <m/>
    <s v="NO"/>
    <m/>
    <m/>
    <m/>
    <s v="1"/>
    <s v="00205"/>
    <s v="3"/>
    <s v="JOSE CUBERO MUÑOZ"/>
    <n v="130"/>
  </r>
  <r>
    <s v="1.02656"/>
    <s v="100599-00"/>
    <s v="02656"/>
    <x v="70"/>
    <s v="JUAN ALVAREZ AZOFEIFA"/>
    <s v="SAN JOSE OESTE"/>
    <s v="04"/>
    <s v="1"/>
    <s v="1_PREESCOLAR"/>
    <s v="PUBLICA"/>
    <n v="10902"/>
    <s v="1"/>
    <s v="09"/>
    <s v="02"/>
    <s v="SAN JOSE / SANTA ANA / SALITRAL"/>
    <s v="SAN JOSE"/>
    <s v="SANTA ANA"/>
    <s v="SALITRAL"/>
    <s v="MATINILLA"/>
    <s v="COSTADO NORTE DE LA IGLESIA CATOLICA"/>
    <s v="esc.juanalvarezazofeifa@mep.go.cr"/>
    <s v="22822669"/>
    <s v="22822669"/>
    <s v="CLAUDIA MORALES VARGAS"/>
    <s v="85875653"/>
    <s v="JESUS ALONSO JIMENEZ DIAZ"/>
    <s v="85594033"/>
    <m/>
    <s v="NO"/>
    <m/>
    <m/>
    <m/>
    <s v="1"/>
    <s v="00127"/>
    <s v="3"/>
    <s v="JUAN ALVAREZ AZOFEIFA"/>
    <n v="15"/>
  </r>
  <r>
    <s v="1.00019"/>
    <s v="100600-00"/>
    <s v="00019"/>
    <x v="71"/>
    <s v="J.N. MATERNAL MONTESORIANO"/>
    <s v="SAN JOSE CENTRAL"/>
    <s v="02"/>
    <s v="1"/>
    <s v="2_PREESCOLAR"/>
    <s v="PUBLICA"/>
    <n v="10101"/>
    <s v="1"/>
    <s v="01"/>
    <s v="01"/>
    <s v="SAN JOSE / SAN JOSE / CARMEN"/>
    <s v="SAN JOSE"/>
    <s v="SAN JOSE"/>
    <s v="CARMEN"/>
    <s v="MORAZAN"/>
    <s v="EDIFICIO METALICO FRENTE PARQUE JARDIN PAZ"/>
    <s v="jn.maternalmontessoriana@mep.go.cr"/>
    <s v="22483410"/>
    <s v="22481848"/>
    <s v="SUSANA HUAPAYA REY"/>
    <s v="22483410"/>
    <s v="DANIEL ESPINOZA VALVERDE"/>
    <s v="22227080"/>
    <m/>
    <s v="NO"/>
    <m/>
    <m/>
    <m/>
    <s v="2"/>
    <s v="00000"/>
    <s v="0"/>
    <m/>
    <n v="124"/>
  </r>
  <r>
    <s v="1.00862"/>
    <s v="100601-00"/>
    <s v="00862"/>
    <x v="72"/>
    <s v="CALLE EL ALTO"/>
    <s v="SAN JOSE CENTRAL"/>
    <s v="06"/>
    <s v="1"/>
    <s v="1_PREESCOLAR"/>
    <s v="PUBLICA"/>
    <n v="11002"/>
    <s v="1"/>
    <s v="10"/>
    <s v="02"/>
    <s v="SAN JOSE / ALAJUELITA / SAN JOSECITO"/>
    <s v="SAN JOSE"/>
    <s v="ALAJUELITA"/>
    <s v="SAN JOSECITO"/>
    <s v="CALLE EL ALTO"/>
    <s v="400 O, 100 S DE LOS TANQUES DE A Y A"/>
    <s v="esc.calleelalto@mep.go.cr"/>
    <s v="22524339"/>
    <s v="22524339"/>
    <s v="LUCIA MESEN BRENES"/>
    <s v="88132804"/>
    <s v="FREDDY CALDERON CERDAS"/>
    <s v="22754085"/>
    <m/>
    <s v="NO"/>
    <m/>
    <m/>
    <m/>
    <s v="1"/>
    <s v="03383"/>
    <s v="3"/>
    <s v="CALLE EL ALTO"/>
    <n v="31"/>
  </r>
  <r>
    <s v="1.00020"/>
    <s v="100602-00"/>
    <s v="00020"/>
    <x v="73"/>
    <s v="NACIONES UNIDAS"/>
    <s v="SAN JOSE CENTRAL"/>
    <s v="02"/>
    <s v="1"/>
    <s v="1_PREESCOLAR"/>
    <s v="PUBLICA"/>
    <n v="10104"/>
    <s v="1"/>
    <s v="01"/>
    <s v="04"/>
    <s v="SAN JOSE / SAN JOSE / CATEDRAL"/>
    <s v="SAN JOSE"/>
    <s v="SAN JOSE"/>
    <s v="CATEDRAL"/>
    <s v="NACIONES UNIDAS"/>
    <s v="DE LA GASOLINERA DELTA 400 M ESTE"/>
    <s v="esc.naciones.unidas@mep.go.cr"/>
    <s v="40801337"/>
    <m/>
    <s v="IVETTE VILLALOBOS HERNANDEZ"/>
    <s v="40801337"/>
    <s v="DANIEL ESPINOZA VALVERDE"/>
    <s v="22227080"/>
    <m/>
    <s v="NO"/>
    <m/>
    <m/>
    <m/>
    <s v="1"/>
    <s v="00023"/>
    <s v="3"/>
    <s v="NACIONES UNIDAS"/>
    <n v="35"/>
  </r>
  <r>
    <s v="1.00008"/>
    <s v="200603-00"/>
    <s v="00008"/>
    <x v="74"/>
    <s v="NIÑO JESUS DE PRAGA"/>
    <s v="SAN JOSE CENTRAL"/>
    <s v="01"/>
    <s v="1"/>
    <s v="1_PREESCOLAR"/>
    <s v="SUBVENCIONADA"/>
    <n v="10103"/>
    <s v="1"/>
    <s v="01"/>
    <s v="03"/>
    <s v="SAN JOSE / SAN JOSE / HOSPITAL"/>
    <s v="SAN JOSE"/>
    <s v="SAN JOSE"/>
    <s v="HOSPITAL"/>
    <s v="BARRIO CUBA"/>
    <s v="50 OESTE DE LA PARROQUIA MEDALLA MILAGROSA"/>
    <s v="sofial.portillo.pleitez@mep.go.cr"/>
    <s v="22224264"/>
    <m/>
    <s v="SOFIA PORTILLO PLEITEZ"/>
    <s v="22224264"/>
    <s v="MARJORIE BARQUERO GONZALEZ"/>
    <s v="22551257"/>
    <m/>
    <s v="NO"/>
    <m/>
    <m/>
    <m/>
    <s v="1"/>
    <s v="00015"/>
    <s v="3"/>
    <s v="NIÑO JESUS DE PRAGA"/>
    <n v="33"/>
  </r>
  <r>
    <s v="1.00262"/>
    <s v="100604-00"/>
    <s v="00262"/>
    <x v="75"/>
    <s v="LABORATORIO U.C.R."/>
    <s v="SAN JOSE NORTE"/>
    <s v="03"/>
    <s v="1"/>
    <s v="1_PREESCOLAR"/>
    <s v="PUBLICA"/>
    <n v="11501"/>
    <s v="1"/>
    <s v="15"/>
    <s v="01"/>
    <s v="SAN JOSE / MONTES DE OCA / SAN PEDRO"/>
    <s v="SAN JOSE"/>
    <s v="MONTES DE OCA"/>
    <s v="SAN PEDRO"/>
    <s v="VARGAS ARAYA"/>
    <s v="150 ESTE DEL CEN-CINAI DE VARGAS ARAYA"/>
    <s v="esc.laboratorioemmagamboa@mep.go.cr"/>
    <s v="25116179"/>
    <s v="25116178"/>
    <s v="MARIELA SOLANO ZUÑIGA"/>
    <s v="87088553"/>
    <s v="JENNIFER AYMERICH BOLAÑOS"/>
    <s v="22340456"/>
    <m/>
    <s v="NO"/>
    <m/>
    <m/>
    <m/>
    <s v="1"/>
    <s v="00280"/>
    <s v="3"/>
    <s v="LABORATORIO U.C.R."/>
    <n v="48"/>
  </r>
  <r>
    <s v="1.00842"/>
    <s v="100606-00"/>
    <s v="00842"/>
    <x v="76"/>
    <s v="RAFAEL FRANCISCO OSEJO"/>
    <s v="SAN JOSE OESTE"/>
    <s v="01"/>
    <s v="1"/>
    <s v="1_PREESCOLAR"/>
    <s v="PUBLICA"/>
    <n v="10108"/>
    <s v="1"/>
    <s v="01"/>
    <s v="08"/>
    <s v="SAN JOSE / SAN JOSE / MATA REDONDA"/>
    <s v="SAN JOSE"/>
    <s v="SAN JOSE"/>
    <s v="MATA REDONDA"/>
    <s v="SABANA SUR"/>
    <s v="CONTIGUO AL MAG"/>
    <s v="esc.rafaelfranciscoosejo@mep.go.cr"/>
    <s v="22323857"/>
    <s v="22323857"/>
    <s v="EDUARDO ENRIQUE ROJAS MEDINA"/>
    <s v="22323857"/>
    <s v="ERICK VILLALOBOS SALAZAR"/>
    <s v="22901136"/>
    <m/>
    <s v="NO"/>
    <m/>
    <m/>
    <m/>
    <s v="1"/>
    <s v="00061"/>
    <s v="3"/>
    <s v="RAFAEL FRANCISCO OSEJO"/>
    <n v="30"/>
  </r>
  <r>
    <s v="1.00094"/>
    <s v="100607-00"/>
    <s v="00094"/>
    <x v="77"/>
    <s v="J.N. CARLOS SANABRIA MORA"/>
    <s v="SAN JOSE OESTE"/>
    <s v="02"/>
    <s v="1"/>
    <s v="2_PREESCOLAR"/>
    <s v="PUBLICA"/>
    <n v="10109"/>
    <s v="1"/>
    <s v="01"/>
    <s v="09"/>
    <s v="SAN JOSE / SAN JOSE / PAVAS"/>
    <s v="SAN JOSE"/>
    <s v="SAN JOSE"/>
    <s v="PAVAS"/>
    <s v="PAVAS"/>
    <s v="CONTIGUO AL ESTADIO ERNESTO ROHRMOSER"/>
    <s v="jn.carlossanabriamora@mep.go.cr"/>
    <s v="22320592"/>
    <m/>
    <s v="MARGARITA FLORES CHINCHILLA"/>
    <s v="89024747"/>
    <s v="SUSAN RAQUEL VINDAS MADRIGAL"/>
    <s v="22914842"/>
    <m/>
    <s v="NO"/>
    <m/>
    <m/>
    <m/>
    <s v="2"/>
    <s v="00000"/>
    <s v="0"/>
    <m/>
    <n v="266"/>
  </r>
  <r>
    <s v="1.00155"/>
    <s v="100608-00"/>
    <s v="00155"/>
    <x v="78"/>
    <s v="EZEQUIEL MORALES AGUILAR"/>
    <s v="SAN JOSE OESTE"/>
    <s v="04"/>
    <s v="1"/>
    <s v="1_PREESCOLAR"/>
    <s v="PUBLICA"/>
    <n v="10905"/>
    <s v="1"/>
    <s v="09"/>
    <s v="05"/>
    <s v="SAN JOSE / SANTA ANA / PIEDADES"/>
    <s v="SAN JOSE"/>
    <s v="SANTA ANA"/>
    <s v="PIEDADES"/>
    <s v="PIEDADES"/>
    <s v="COSTADO SUR DEL TEMPLO CATOLICO"/>
    <s v="esc.ezequielmoralesaguilar@mep.go.cr"/>
    <s v="22826553"/>
    <s v="22825262"/>
    <s v="LISBETH ARCE GRIJALBA"/>
    <s v="22824729"/>
    <s v="JESUS ALONSO JIMENEZ DIAZ"/>
    <s v="25821525"/>
    <m/>
    <s v="NO"/>
    <m/>
    <m/>
    <m/>
    <s v="1"/>
    <s v="00123"/>
    <s v="3"/>
    <s v="EZEQUIEL MORALES AGUILAR"/>
    <n v="92"/>
  </r>
  <r>
    <s v="1.03492"/>
    <s v="100608-00"/>
    <s v="03492"/>
    <x v="78"/>
    <s v="RED CUIDO-EZEQUIEL MORALES AGUILAR-CENTRO INFANTIL PIEDADES"/>
    <s v="SAN JOSE OESTE"/>
    <s v="04"/>
    <s v="1"/>
    <s v="1_PREESCOLAR"/>
    <s v="PUBLICA"/>
    <n v="10905"/>
    <s v="1"/>
    <s v="09"/>
    <s v="05"/>
    <s v="SAN JOSE / SANTA ANA / PIEDADES"/>
    <s v="SAN JOSE"/>
    <s v="SANTA ANA"/>
    <s v="PIEDADES"/>
    <s v="PIEDADES"/>
    <s v="DEL SUPER LA VEREDA, 200 NORTE CALLE S/SALIDA"/>
    <s v="aprocinpil1982@gmail.com"/>
    <s v="22828680"/>
    <s v="22825262"/>
    <s v="LISBETH ARCE GRIJALBA"/>
    <s v="85880043"/>
    <s v="JESUS ALONSO JIMENEZ DIAZ"/>
    <s v="25821525"/>
    <s v="RED"/>
    <s v="NO"/>
    <s v="3"/>
    <s v=""/>
    <s v="CENTRO INFANTIL PIEDADES DE SANTA ANA"/>
    <s v="1"/>
    <s v="00123"/>
    <s v="3"/>
    <s v="EZEQUIEL MORALES AGUILAR"/>
    <n v="39"/>
  </r>
  <r>
    <s v="1.00235"/>
    <s v="100610-00"/>
    <s v="00235"/>
    <x v="79"/>
    <s v="J.N. PORFIRIO BRENES CASTRO"/>
    <s v="SAN JOSE NORTE"/>
    <s v="05"/>
    <s v="1"/>
    <s v="2_PREESCOLAR"/>
    <s v="PUBLICA"/>
    <n v="11401"/>
    <s v="1"/>
    <s v="14"/>
    <s v="01"/>
    <s v="SAN JOSE / MORAVIA / SAN VICENTE"/>
    <s v="SAN JOSE"/>
    <s v="MORAVIA"/>
    <s v="SAN VICENTE"/>
    <s v="SAN VICENTE"/>
    <s v="100 SUR DE LA IGLESIA CATOLICA"/>
    <s v="jn.porfiriobrenescastro@mep.go.cr"/>
    <s v="22973464"/>
    <s v="22974133"/>
    <s v="MARTA PICADO VARGAS"/>
    <s v="22973464"/>
    <s v="WILFREDO CASTRO CAMPOS"/>
    <s v="22352880"/>
    <m/>
    <s v="NO"/>
    <m/>
    <m/>
    <m/>
    <s v="2"/>
    <s v="00000"/>
    <s v="0"/>
    <m/>
    <n v="178"/>
  </r>
  <r>
    <s v="1.00156"/>
    <s v="100611-00"/>
    <s v="00156"/>
    <x v="80"/>
    <s v="REPUBLICA DE FRANCIA"/>
    <s v="SAN JOSE OESTE"/>
    <s v="04"/>
    <s v="1"/>
    <s v="1_PREESCOLAR"/>
    <s v="PUBLICA"/>
    <n v="10903"/>
    <s v="1"/>
    <s v="09"/>
    <s v="03"/>
    <s v="SAN JOSE / SANTA ANA / POZOS"/>
    <s v="SAN JOSE"/>
    <s v="SANTA ANA"/>
    <s v="POZOS"/>
    <s v="POZOS"/>
    <s v="75 SUR DE LA IGLESIA CATOLICA DE POZOS"/>
    <s v="esc.republicadefrancia@mep.go.cr"/>
    <s v="22826296"/>
    <s v="22036076"/>
    <s v="RONNY GUTIERREZ TORUÑO"/>
    <s v="22826296"/>
    <s v="JESUS ALONSO JIMENEZ DIAZ"/>
    <s v="25821525"/>
    <m/>
    <s v="NO"/>
    <m/>
    <m/>
    <m/>
    <s v="1"/>
    <s v="00120"/>
    <s v="3"/>
    <s v="REPUBLICA DE FRANCIA"/>
    <n v="95"/>
  </r>
  <r>
    <s v="1.01823"/>
    <s v="100612-00"/>
    <s v="01823"/>
    <x v="81"/>
    <s v="LAGOS DE LINDORA"/>
    <s v="SAN JOSE OESTE"/>
    <s v="04"/>
    <s v="1"/>
    <s v="1_PREESCOLAR"/>
    <s v="PUBLICA"/>
    <n v="10903"/>
    <s v="1"/>
    <s v="09"/>
    <s v="03"/>
    <s v="SAN JOSE / SANTA ANA / POZOS"/>
    <s v="SAN JOSE"/>
    <s v="SANTA ANA"/>
    <s v="POZOS"/>
    <s v="LINDORA"/>
    <s v="800 OESTE DEL CENTRO COMERCIAL TERRAZAS"/>
    <s v="esc.lagosdelindora@mep.go.cr"/>
    <s v="22030875"/>
    <s v="22030875"/>
    <s v="DIANA MORA DELGADO"/>
    <s v="22030875"/>
    <s v="JESUS ALONSO JIMENEZ DIAZ"/>
    <s v="22822636 Ext.2112/2113"/>
    <m/>
    <s v="NO"/>
    <m/>
    <m/>
    <m/>
    <s v="1"/>
    <s v="03810"/>
    <s v="3"/>
    <s v="LAGOS DE LINDORA"/>
    <n v="40"/>
  </r>
  <r>
    <s v="1.00157"/>
    <s v="100613-00"/>
    <s v="00157"/>
    <x v="82"/>
    <s v="BENJAMIN HERRERA ANGULO"/>
    <s v="SAN JOSE OESTE"/>
    <s v="03"/>
    <s v="1"/>
    <s v="1_PREESCOLAR"/>
    <s v="PUBLICA"/>
    <n v="10201"/>
    <s v="1"/>
    <s v="02"/>
    <s v="01"/>
    <s v="SAN JOSE / ESCAZU / ESCAZU"/>
    <s v="SAN JOSE"/>
    <s v="ESCAZU"/>
    <s v="ESCAZU"/>
    <s v="SAN MIGUEL"/>
    <s v="DEL TEMPLO CAT, 200 SUR Y 75 ESTE"/>
    <s v="esc.benjaminherreraangulo@mep.go.cr"/>
    <s v="22881725"/>
    <s v="22280181"/>
    <s v="ELIZABETH CHACON MADRIGAL"/>
    <s v="22881725"/>
    <s v="JENNY VALVERDE OVIEDO"/>
    <s v="22284630"/>
    <m/>
    <s v="NO"/>
    <m/>
    <m/>
    <m/>
    <s v="1"/>
    <s v="00118"/>
    <s v="3"/>
    <s v="BENJAMIN HERRERA ANGULO"/>
    <n v="125"/>
  </r>
  <r>
    <s v="1.00158"/>
    <s v="104805-00"/>
    <s v="00158"/>
    <x v="83"/>
    <s v="I.E.G.B. PBRO. YANUARIO QUESADA"/>
    <s v="SAN JOSE OESTE"/>
    <s v="03"/>
    <s v="1"/>
    <s v="1_PREESCOLAR"/>
    <s v="PUBLICA"/>
    <n v="10203"/>
    <s v="1"/>
    <s v="02"/>
    <s v="03"/>
    <s v="SAN JOSE / ESCAZU / SAN RAFAEL"/>
    <s v="SAN JOSE"/>
    <s v="ESCAZU"/>
    <s v="SAN RAFAEL"/>
    <s v="SAN RAFAEL"/>
    <s v="FRENTE A LA PLAZA DE DEPORTES"/>
    <s v="iegb.yanuarioquesada@mep.go.cr"/>
    <s v="22282013"/>
    <s v="22897762"/>
    <s v="JACQUELINE BRENES WEST"/>
    <s v="22282013"/>
    <s v="JENNY VALVERDE OVIEDO"/>
    <s v="22284630"/>
    <m/>
    <s v="NO"/>
    <m/>
    <m/>
    <m/>
    <s v="1"/>
    <s v="00121"/>
    <s v="3"/>
    <s v="I.E.G.B. PBRO. YANUARIO QUESADA"/>
    <n v="103"/>
  </r>
  <r>
    <s v="1.02195"/>
    <s v="100615-00"/>
    <s v="02195"/>
    <x v="84"/>
    <s v="JOSE FABIO GARNIER UGALDE"/>
    <s v="SAN JOSE NORTE"/>
    <s v="02"/>
    <s v="1"/>
    <s v="1_PREESCOLAR"/>
    <s v="PUBLICA"/>
    <n v="10806"/>
    <s v="1"/>
    <s v="08"/>
    <s v="06"/>
    <s v="SAN JOSE / GOICOECHEA / RANCHO REDONDO"/>
    <s v="SAN JOSE"/>
    <s v="GOICOECHEA"/>
    <s v="RANCHO REDONDO"/>
    <s v="RANCHO REDONDO"/>
    <s v="DETRAS DE LA PLAZA DEPORTES DE RANCHO REDONDO"/>
    <s v="esc.josefabiogarnier@mep.go.cr"/>
    <s v="22298060"/>
    <s v="22298060"/>
    <s v="MIRNA WRIGHT WILSON"/>
    <s v="83638002"/>
    <s v="KENNETH JIMENEZ GONZALEZ"/>
    <s v="88759543"/>
    <m/>
    <s v="NO"/>
    <m/>
    <m/>
    <m/>
    <s v="1"/>
    <s v="00193"/>
    <s v="3"/>
    <s v="JOSE FABIO GARNIER UGALDE"/>
    <n v="29"/>
  </r>
  <r>
    <s v="1.00045"/>
    <s v="100620-00"/>
    <s v="00045"/>
    <x v="85"/>
    <s v="QUINCE DE AGOSTO"/>
    <s v="SAN JOSE CENTRAL"/>
    <s v="04"/>
    <s v="1"/>
    <s v="1_PREESCOLAR"/>
    <s v="PUBLICA"/>
    <n v="11804"/>
    <s v="1"/>
    <s v="18"/>
    <s v="04"/>
    <s v="SAN JOSE / CURRIDABAT / TIRRASES"/>
    <s v="SAN JOSE"/>
    <s v="CURRIDABAT"/>
    <s v="TIRRASES"/>
    <s v="QUINCE DE AGOSTO"/>
    <s v="50 ESTE DE LA GUARDIA RURAL, ULTIMA PARADA"/>
    <s v="esc.quincedeagosto@mep.go.cr"/>
    <s v="22765326"/>
    <s v="22766402"/>
    <s v="ORIETTA MORA CAMPOS"/>
    <s v="89801986"/>
    <s v="ELIZABETH ELIZONDO RODRIGUEZ"/>
    <s v="21002108"/>
    <m/>
    <s v="NO"/>
    <m/>
    <m/>
    <m/>
    <s v="1"/>
    <s v="00037"/>
    <s v="3"/>
    <s v="QUINCE DE AGOSTO"/>
    <n v="223"/>
  </r>
  <r>
    <s v="1.04290"/>
    <s v="100620-00"/>
    <s v="04290"/>
    <x v="85"/>
    <s v="RED CUIDO-QUINCE DE AGOSTO-CECUDI TIRRASES CENTRO"/>
    <s v="SAN JOSE CENTRAL"/>
    <s v="04"/>
    <s v="1"/>
    <s v="1_PREESCOLAR"/>
    <s v="PUBLICA"/>
    <n v="11804"/>
    <s v="1"/>
    <s v="18"/>
    <s v="04"/>
    <s v="SAN JOSE / CURRIDABAT / TIRRASES"/>
    <s v="SAN JOSE"/>
    <s v="CURRIDABAT"/>
    <s v="TIRRASES"/>
    <s v="TIRRASES"/>
    <s v="FRENTE A COMETA, TIRRASES, CURRIDABAT"/>
    <s v="cecudi.tirrases@curridabat.go.cr"/>
    <s v="22741928"/>
    <m/>
    <s v="ORIETTA MORA CAMPOS"/>
    <s v="89801986"/>
    <s v="ELIZABETH ELIZONDO RODRIGUEZ"/>
    <s v="21002108"/>
    <s v="RED"/>
    <s v="NO"/>
    <s v="3"/>
    <s v=""/>
    <s v="CECUDI TIRRASES CENTRO"/>
    <s v="1"/>
    <s v="00037"/>
    <s v="3"/>
    <s v="QUINCE DE AGOSTO"/>
    <n v="28"/>
  </r>
  <r>
    <s v="1.03525"/>
    <s v="100620-00"/>
    <s v="03525"/>
    <x v="85"/>
    <s v="RED CUIDO-QUINCE DE AGOSTO-CECUDI TIRRASES DE SANTA TERESITA"/>
    <s v="SAN JOSE CENTRAL"/>
    <s v="04"/>
    <s v="1"/>
    <s v="1_PREESCOLAR"/>
    <s v="PUBLICA"/>
    <n v="11804"/>
    <s v="1"/>
    <s v="18"/>
    <s v="04"/>
    <s v="SAN JOSE / CURRIDABAT / TIRRASES"/>
    <s v="SAN JOSE"/>
    <s v="CURRIDABAT"/>
    <s v="TIRRASES"/>
    <s v="TIRRASES"/>
    <s v="SANTA TERESITA II DEL ABASTECEDOR REBECA 75 S"/>
    <s v="santateresita@curridabat.go.cr"/>
    <s v="22742268"/>
    <s v="22766402"/>
    <s v="ORIETTA MORA CAMPOS"/>
    <s v="89801986"/>
    <s v="ELIZABETH ELIZONDO RODRIGUEZ"/>
    <s v="21002108"/>
    <s v="RED"/>
    <s v="NO"/>
    <s v="3"/>
    <s v=""/>
    <s v="CECUDI TIRRASES DE SANTA TERESITA"/>
    <s v="1"/>
    <s v="00037"/>
    <s v="3"/>
    <s v="QUINCE DE AGOSTO"/>
    <n v="18"/>
  </r>
  <r>
    <s v="1.04334"/>
    <s v="100620-00"/>
    <s v="04334"/>
    <x v="85"/>
    <s v="RED CUIDO-QUINCE DE AGOSTO-CEN CINAI TIRRASES"/>
    <s v="SAN JOSE CENTRAL"/>
    <s v="04"/>
    <s v="1"/>
    <s v="1_PREESCOLAR"/>
    <s v="PUBLICA"/>
    <n v="11804"/>
    <s v="1"/>
    <s v="18"/>
    <s v="04"/>
    <s v="SAN JOSE / CURRIDABAT / TIRRASES"/>
    <s v="SAN JOSE"/>
    <s v="CURRIDABAT"/>
    <s v="TIRRASES"/>
    <s v="TIRRASES"/>
    <s v="-"/>
    <s v="ana.mora@cen-cinai.go.cr"/>
    <s v="22764555"/>
    <s v="22765326"/>
    <s v="ANA CECILIA MORA MORA"/>
    <s v="22764555"/>
    <s v="ELIZABETH ELIZONDO RODRIGUEZ"/>
    <s v="21002108"/>
    <s v="RED"/>
    <s v="NO"/>
    <s v="3"/>
    <s v=""/>
    <s v="CEN CINAI TIRRASES"/>
    <s v="1"/>
    <s v="00037"/>
    <s v="3"/>
    <s v="QUINCE DE AGOSTO"/>
    <n v="15"/>
  </r>
  <r>
    <s v="1.00111"/>
    <s v="100622-00"/>
    <s v="00111"/>
    <x v="86"/>
    <s v="J.N. REPUBLICA POPULAR CHINA"/>
    <s v="SAN JOSE CENTRAL"/>
    <s v="06"/>
    <s v="1"/>
    <s v="2_PREESCOLAR"/>
    <s v="PUBLICA"/>
    <n v="11001"/>
    <s v="1"/>
    <s v="10"/>
    <s v="01"/>
    <s v="SAN JOSE / ALAJUELITA / ALAJUELITA"/>
    <s v="SAN JOSE"/>
    <s v="ALAJUELITA"/>
    <s v="ALAJUELITA"/>
    <s v="ALAJUELITA"/>
    <s v="DEL COSTADO NOROESTE DE LA IGLESIA, 25 NORTE"/>
    <s v="jn.republicapopularchina@mep.go.cr"/>
    <s v="22544681"/>
    <s v="22542207"/>
    <s v="YENDRI ACUÑA WILLIAMS"/>
    <s v="22544681"/>
    <s v="FREDDY CALDERON CERDAS"/>
    <s v="22754085"/>
    <m/>
    <s v="SI"/>
    <m/>
    <s v="03523;03524"/>
    <m/>
    <s v="2"/>
    <s v="00000"/>
    <s v="0"/>
    <m/>
    <n v="276"/>
  </r>
  <r>
    <s v="1.03523"/>
    <s v="100622-00"/>
    <s v="03523"/>
    <x v="86"/>
    <s v="RED CUIDO-J.N. REP. POPULAR CHINA-CECUDI CHOROTEGA"/>
    <s v="SAN JOSE CENTRAL"/>
    <s v="06"/>
    <s v="1"/>
    <s v="1_PREESCOLAR"/>
    <s v="PUBLICA"/>
    <n v="11001"/>
    <s v="1"/>
    <s v="10"/>
    <s v="01"/>
    <s v="SAN JOSE / ALAJUELITA / ALAJUELITA"/>
    <s v="SAN JOSE"/>
    <s v="ALAJUELITA"/>
    <s v="ALAJUELITA"/>
    <s v="URBANIZACION CHOROTEGA"/>
    <s v="URBANIZACION CHOROTEGA"/>
    <s v="jn.republicapopularchina@mep.go.cr"/>
    <s v="22544681"/>
    <s v="22542207"/>
    <s v="YENDRI ACUÑA WILLIAMS"/>
    <s v="22544681"/>
    <s v="FREDDY CALDERON CERDAS"/>
    <s v="22754085"/>
    <s v="RED"/>
    <s v="NO"/>
    <s v="1"/>
    <s v=""/>
    <s v="CECUDI CHOROTEGA"/>
    <s v="1"/>
    <s v="00111"/>
    <s v="1"/>
    <s v="J.N. REPUBLICA POPULAR CHINA"/>
    <n v="19"/>
  </r>
  <r>
    <s v="1.03524"/>
    <s v="100622-00"/>
    <s v="03524"/>
    <x v="86"/>
    <s v="RED CUIDO-J.N. REP. POPULAR CHINA-LUZ DE CRISTO"/>
    <s v="SAN JOSE CENTRAL"/>
    <s v="06"/>
    <s v="1"/>
    <s v="1_PREESCOLAR"/>
    <s v="PUBLICA"/>
    <n v="11001"/>
    <s v="1"/>
    <s v="10"/>
    <s v="01"/>
    <s v="SAN JOSE / ALAJUELITA / ALAJUELITA"/>
    <s v="SAN JOSE"/>
    <s v="ALAJUELITA"/>
    <s v="ALAJUELITA"/>
    <s v="ALAJUELITA CENTRO"/>
    <s v="CENTRO INFANTIL LUZ DE CRISTO"/>
    <s v="jn.republicapopularchina@mep.go.cr"/>
    <s v="22544681"/>
    <s v="22542207"/>
    <s v="YENDRI ACUÑA WILLIAMS"/>
    <s v="22544681"/>
    <s v="FREDDY CALDERON CERDAS"/>
    <s v="22754085"/>
    <s v="RED"/>
    <s v="NO"/>
    <s v="1"/>
    <s v=""/>
    <s v="CENTRO INFANTIL LUZ DE CRISTO"/>
    <s v="1"/>
    <s v="00111"/>
    <s v="1"/>
    <s v="J.N. REPUBLICA POPULAR CHINA"/>
    <n v="14"/>
  </r>
  <r>
    <s v="1.00215"/>
    <s v="100624-00"/>
    <s v="00215"/>
    <x v="87"/>
    <s v="J.N. ROBERTO CANTILLANO VINDAS"/>
    <s v="SAN JOSE NORTE"/>
    <s v="02"/>
    <s v="1"/>
    <s v="2_PREESCOLAR"/>
    <s v="PUBLICA"/>
    <n v="10805"/>
    <s v="1"/>
    <s v="08"/>
    <s v="05"/>
    <s v="SAN JOSE / GOICOECHEA / IPIS"/>
    <s v="SAN JOSE"/>
    <s v="GOICOECHEA"/>
    <s v="IPIS"/>
    <s v="LA MORA"/>
    <s v="GOICOECHEA, IPIS, LA MORA, 150 M AL ESTE DE LA FABRICA HILAFIASA"/>
    <s v="jn.robertocantillano@mep.go.cr"/>
    <s v="22293300"/>
    <s v="22293300"/>
    <s v="LIGIA NOGUERA ARGUEDAS"/>
    <s v="22293300"/>
    <s v="KENNETH JIMENEZ GONZALEZ"/>
    <s v="22450450"/>
    <m/>
    <s v="NO"/>
    <m/>
    <m/>
    <m/>
    <s v="2"/>
    <s v="00000"/>
    <s v="0"/>
    <m/>
    <n v="217"/>
  </r>
  <r>
    <s v="1.00075"/>
    <s v="100625-00"/>
    <s v="00075"/>
    <x v="88"/>
    <s v="J.N. JARDINES DE TIBAS"/>
    <s v="SAN JOSE NORTE"/>
    <s v="04"/>
    <s v="1"/>
    <s v="2_PREESCOLAR"/>
    <s v="PUBLICA"/>
    <n v="11303"/>
    <s v="1"/>
    <s v="13"/>
    <s v="03"/>
    <s v="SAN JOSE / TIBAS / ANSELMO LLORENTE"/>
    <s v="SAN JOSE"/>
    <s v="TIBAS"/>
    <s v="ANSELMO LLORENTE"/>
    <s v="JARDINES"/>
    <s v="300 M, SUR Y 100 M, OESTE DEL AMPM"/>
    <s v="jn.jardinesdetibas@mep.go.cr"/>
    <s v="22366837"/>
    <m/>
    <s v="MAUREEN ESQUIVEL ALCAZAR"/>
    <s v="86668798"/>
    <s v="FANNY CANO SALAZAR"/>
    <s v="22407361"/>
    <m/>
    <s v="NO"/>
    <m/>
    <m/>
    <m/>
    <s v="2"/>
    <s v="00000"/>
    <s v="0"/>
    <m/>
    <n v="41"/>
  </r>
  <r>
    <s v="1.00263"/>
    <s v="100626-00"/>
    <s v="00263"/>
    <x v="89"/>
    <s v="JOSE FIGUERES FERRER"/>
    <s v="SAN JOSE NORTE"/>
    <s v="03"/>
    <s v="1"/>
    <s v="1_PREESCOLAR"/>
    <s v="PUBLICA"/>
    <n v="11502"/>
    <s v="1"/>
    <s v="15"/>
    <s v="02"/>
    <s v="SAN JOSE / MONTES DE OCA / SABANILLA"/>
    <s v="SAN JOSE"/>
    <s v="MONTES DE OCA"/>
    <s v="SABANILLA"/>
    <s v="SABANILLA"/>
    <s v="FRENTE AL BANCO NACIONAL"/>
    <s v="esc.josefigueressabanilla@mep.go.cr"/>
    <s v="22831741"/>
    <s v="22246456"/>
    <s v="GRETTEL MENDEZ ARTAVIA"/>
    <s v="22246456"/>
    <s v="JENNIFER AYMERICH BOLAÑOS"/>
    <s v="22340456"/>
    <m/>
    <s v="NO"/>
    <m/>
    <m/>
    <m/>
    <s v="1"/>
    <s v="00285"/>
    <s v="3"/>
    <s v="JOSE FIGUERES FERRER"/>
    <n v="74"/>
  </r>
  <r>
    <s v="1.00159"/>
    <s v="100627-00"/>
    <s v="00159"/>
    <x v="90"/>
    <s v="JORGE VOLIO JIMENEZ"/>
    <s v="SAN JOSE OESTE"/>
    <s v="04"/>
    <s v="1"/>
    <s v="1_PREESCOLAR"/>
    <s v="PUBLICA"/>
    <n v="10902"/>
    <s v="1"/>
    <s v="09"/>
    <s v="02"/>
    <s v="SAN JOSE / SANTA ANA / SALITRAL"/>
    <s v="SAN JOSE"/>
    <s v="SANTA ANA"/>
    <s v="SALITRAL"/>
    <s v="SALITRAL"/>
    <s v="COSTADO SUR DE LA IGLESIA CATOLICA"/>
    <s v="esc.jorgevoliojimenez@mep.go.cr"/>
    <s v="22826325"/>
    <s v="22826325"/>
    <s v="CHRISTIAN MONTERO AGÜERO"/>
    <s v="22826325"/>
    <s v="JESUS ALONSO JIMENEZ DIAZ"/>
    <s v="22821525"/>
    <m/>
    <s v="NO"/>
    <m/>
    <m/>
    <m/>
    <s v="1"/>
    <s v="00116"/>
    <s v="3"/>
    <s v="JORGE VOLIO JIMENEZ"/>
    <n v="81"/>
  </r>
  <r>
    <s v="1.00160"/>
    <s v="100629-00"/>
    <s v="00160"/>
    <x v="91"/>
    <s v="J.N. JUAN XXIII"/>
    <s v="SAN JOSE OESTE"/>
    <s v="03"/>
    <s v="1"/>
    <s v="2_PREESCOLAR"/>
    <s v="PUBLICA"/>
    <n v="10202"/>
    <s v="1"/>
    <s v="02"/>
    <s v="02"/>
    <s v="SAN JOSE / ESCAZU / SAN ANTONIO"/>
    <s v="SAN JOSE"/>
    <s v="ESCAZU"/>
    <s v="SAN ANTONIO"/>
    <s v="SAN ANTONIO"/>
    <s v="FRENTE AL EBAIS"/>
    <s v="jn.juanxxiii@mep.go.cr"/>
    <s v="40822549"/>
    <m/>
    <s v="RITA ARCE CASTILLO"/>
    <s v="88106790"/>
    <s v="JENNY VALVERDE OVIEDO"/>
    <s v="22284630"/>
    <m/>
    <s v="SI"/>
    <m/>
    <s v="03475"/>
    <m/>
    <s v="2"/>
    <s v="00000"/>
    <s v="0"/>
    <m/>
    <n v="159"/>
  </r>
  <r>
    <s v="1.03475"/>
    <s v="100629-00"/>
    <s v="03475"/>
    <x v="91"/>
    <s v="RED CUIDO-J.N. JUAN XXIII-CECUDI ESCAZU"/>
    <s v="SAN JOSE OESTE"/>
    <s v="03"/>
    <s v="1"/>
    <s v="1_PREESCOLAR"/>
    <s v="PUBLICA"/>
    <n v="10202"/>
    <s v="1"/>
    <s v="02"/>
    <s v="02"/>
    <s v="SAN JOSE / ESCAZU / SAN ANTONIO"/>
    <s v="SAN JOSE"/>
    <s v="ESCAZU"/>
    <s v="SAN ANTONIO"/>
    <s v="SAN ANTONIO"/>
    <s v="FRENTE A MONDAISA, URBANIZACION LA AVELLANA"/>
    <s v="jn.juanxxiii@mep.go.cr"/>
    <s v="40822549"/>
    <m/>
    <s v="RITA ARCE SOTILLO"/>
    <s v="88106790"/>
    <s v="JENNY VALVERDE OVIEDO"/>
    <s v="22284630"/>
    <s v="RED"/>
    <s v="NO"/>
    <s v="1"/>
    <s v=""/>
    <s v="CECUDI ESCAZU"/>
    <s v="1"/>
    <s v="00160"/>
    <s v="1"/>
    <s v="J.N. JUAN XXIII"/>
    <n v="38"/>
  </r>
  <r>
    <s v="1.00236"/>
    <s v="100630-00"/>
    <s v="00236"/>
    <x v="92"/>
    <s v="SAN BLAS"/>
    <s v="SAN JOSE NORTE"/>
    <s v="05"/>
    <s v="1"/>
    <s v="1_PREESCOLAR"/>
    <s v="PUBLICA"/>
    <n v="11401"/>
    <s v="1"/>
    <s v="14"/>
    <s v="01"/>
    <s v="SAN JOSE / MORAVIA / SAN VICENTE"/>
    <s v="SAN JOSE"/>
    <s v="MORAVIA"/>
    <s v="SAN VICENTE"/>
    <s v="SAN BLAS"/>
    <s v="175 ESTE DEL PALI DE SAN BLAS DE MORAVIA"/>
    <s v="esc.sanblasmoravia@mep.go.cr"/>
    <s v="22852583"/>
    <s v="22454012"/>
    <s v="FULVIA MARISEL MORA CHACON"/>
    <s v="22454012"/>
    <s v="WILFREDO CASTRO CAMPOS"/>
    <s v="22352880"/>
    <m/>
    <s v="NO"/>
    <m/>
    <m/>
    <m/>
    <s v="1"/>
    <s v="00231"/>
    <s v="3"/>
    <s v="SAN BLAS"/>
    <n v="52"/>
  </r>
  <r>
    <s v="1.00047"/>
    <s v="100632-00"/>
    <s v="00047"/>
    <x v="93"/>
    <s v="J.N. REPUBLICA DOMINICANA"/>
    <s v="SAN JOSE CENTRAL"/>
    <s v="03"/>
    <s v="1"/>
    <s v="2_PREESCOLAR"/>
    <s v="PUBLICA"/>
    <n v="10106"/>
    <s v="1"/>
    <s v="01"/>
    <s v="06"/>
    <s v="SAN JOSE / SAN JOSE / SAN FRANCISCO DE DOS RIOS"/>
    <s v="SAN JOSE"/>
    <s v="SAN JOSE"/>
    <s v="SAN FRANCISCO DE DOS RIOS"/>
    <s v="SAN FRANCISCO DE DOS RIOS"/>
    <s v="200 OESTE 200 NORTE DE LA IGLESIA CATOLICA"/>
    <s v="jn.republicadominicana@mep.go.cr"/>
    <s v="22260605"/>
    <m/>
    <s v="CAROLINA CRUZ LIZANO"/>
    <s v="22260605"/>
    <s v="MARIBEL CAMBRONERO AGUILAR"/>
    <s v="22271729"/>
    <m/>
    <s v="NO"/>
    <m/>
    <m/>
    <m/>
    <s v="2"/>
    <s v="00000"/>
    <s v="0"/>
    <m/>
    <n v="150"/>
  </r>
  <r>
    <s v="1.00112"/>
    <s v="100633-00"/>
    <s v="00112"/>
    <x v="94"/>
    <s v="SAN FELIPE"/>
    <s v="SAN JOSE CENTRAL"/>
    <s v="06"/>
    <s v="1"/>
    <s v="1_PREESCOLAR"/>
    <s v="PUBLICA"/>
    <n v="11005"/>
    <s v="1"/>
    <s v="10"/>
    <s v="05"/>
    <s v="SAN JOSE / ALAJUELITA / SAN FELIPE"/>
    <s v="SAN JOSE"/>
    <s v="ALAJUELITA"/>
    <s v="SAN FELIPE"/>
    <s v="SAN FELIPE"/>
    <s v="150 SUR DE LA CARNICERIA SAN GERARDO"/>
    <s v="esc.escuelasanfelipe@mep.go.cr"/>
    <s v="22544047"/>
    <s v="22544047"/>
    <s v="LUIS MANUEL SOTO SANABRIA"/>
    <s v="22544047"/>
    <s v="FREDDY CALDERON CERDAS"/>
    <s v="22754085"/>
    <m/>
    <s v="NO"/>
    <m/>
    <m/>
    <m/>
    <s v="1"/>
    <s v="00086"/>
    <s v="3"/>
    <s v="SAN FELIPE"/>
    <n v="166"/>
  </r>
  <r>
    <s v="1.00237"/>
    <s v="100634-00"/>
    <s v="00237"/>
    <x v="95"/>
    <s v="SAN JERONIMO"/>
    <s v="SAN JOSE NORTE"/>
    <s v="05"/>
    <s v="1"/>
    <s v="1_PREESCOLAR"/>
    <s v="PUBLICA"/>
    <n v="11402"/>
    <s v="1"/>
    <s v="14"/>
    <s v="02"/>
    <s v="SAN JOSE / MORAVIA / SAN JERONIMO"/>
    <s v="SAN JOSE"/>
    <s v="MORAVIA"/>
    <s v="SAN JERONIMO"/>
    <s v="SAN JERONIMO"/>
    <s v="CONTIGUO A LA POLICIA DE PROXIMIDAD"/>
    <s v="esc.sanjeronimomoravia@mep.go.cr"/>
    <s v="22923618"/>
    <s v="22923618"/>
    <s v="NOILY ALEJANDRA PITALUA LOPEZ"/>
    <s v="22923618"/>
    <s v="WILFREDO CASTRO CAMPOS"/>
    <s v="22352880"/>
    <m/>
    <s v="NO"/>
    <m/>
    <m/>
    <m/>
    <s v="1"/>
    <s v="00224"/>
    <s v="3"/>
    <s v="SAN JERONIMO"/>
    <n v="33"/>
  </r>
  <r>
    <s v="1.00113"/>
    <s v="100635-00"/>
    <s v="00113"/>
    <x v="96"/>
    <s v="J.N. ISMAEL COTO FERNANDEZ"/>
    <s v="SAN JOSE CENTRAL"/>
    <s v="06"/>
    <s v="1"/>
    <s v="2_PREESCOLAR"/>
    <s v="PUBLICA"/>
    <n v="11002"/>
    <s v="1"/>
    <s v="10"/>
    <s v="02"/>
    <s v="SAN JOSE / ALAJUELITA / SAN JOSECITO"/>
    <s v="SAN JOSE"/>
    <s v="ALAJUELITA"/>
    <s v="SAN JOSECITO"/>
    <s v="SAN JOSECITO"/>
    <s v="100 M SUR DE LA IGLESIA CATOLICA , SAN JOSECITO, ALAJUELITA,"/>
    <s v="jn.ismaelcotofernandez@mep.go.cr"/>
    <s v="22540656"/>
    <s v="60128204"/>
    <s v="LAURA ACUÑA UREÑA"/>
    <s v="83115456"/>
    <s v="FREDDY CALDERON CERDAS"/>
    <s v="22754085"/>
    <m/>
    <s v="NO"/>
    <m/>
    <m/>
    <m/>
    <s v="2"/>
    <s v="00000"/>
    <s v="0"/>
    <m/>
    <n v="126"/>
  </r>
  <r>
    <s v="1.00264"/>
    <s v="100637-00"/>
    <s v="00264"/>
    <x v="97"/>
    <s v="FRANKLIN DELANO ROOSEVELT"/>
    <s v="SAN JOSE NORTE"/>
    <s v="03"/>
    <s v="1"/>
    <s v="1_PREESCOLAR"/>
    <s v="PUBLICA"/>
    <n v="11501"/>
    <s v="1"/>
    <s v="15"/>
    <s v="01"/>
    <s v="SAN JOSE / MONTES DE OCA / SAN PEDRO"/>
    <s v="SAN JOSE"/>
    <s v="MONTES DE OCA"/>
    <s v="SAN PEDRO"/>
    <s v="ROOSEVELT"/>
    <s v="200 SUR DE LA IGLESIA CATOLICA"/>
    <s v="esc.franklindelanoroosevelt@mep.go.cr"/>
    <s v="22251296"/>
    <s v="22341159"/>
    <s v="DORA LISA VIALES RAMIREZ"/>
    <s v="22251296"/>
    <s v="JENNIFER AYMERICH BOLAÑOS"/>
    <s v="22340456"/>
    <m/>
    <s v="NO"/>
    <m/>
    <m/>
    <m/>
    <s v="1"/>
    <s v="00286"/>
    <s v="3"/>
    <s v="FRANKLIN DELANO ROOSEVELT"/>
    <n v="82"/>
  </r>
  <r>
    <s v="1.00238"/>
    <s v="100638-00"/>
    <s v="00238"/>
    <x v="98"/>
    <s v="MANUEL MARIA GUTIERREZ ZAMORA"/>
    <s v="SAN JOSE NORTE"/>
    <s v="06"/>
    <s v="1"/>
    <s v="1_PREESCOLAR"/>
    <s v="PUBLICA"/>
    <n v="11105"/>
    <s v="1"/>
    <s v="11"/>
    <s v="05"/>
    <s v="SAN JOSE / VASQUEZ DE CORONADO / CASCAJAL"/>
    <s v="SAN JOSE"/>
    <s v="VASQUEZ DE CORONADO"/>
    <s v="CASCAJAL"/>
    <s v="SAN PEDRO"/>
    <s v="DE ABASTECEDOR SUPER CHIN 175 SURESTE"/>
    <s v="esc.manuelgutierrezcoronado@mep.go.cr"/>
    <s v="22946722"/>
    <s v="22928048"/>
    <s v="JULIO CESAR MORALES ZUÑIGA"/>
    <s v="22946722"/>
    <s v="ILEANA ARCE CAMPOS"/>
    <s v="22942049"/>
    <m/>
    <s v="NO"/>
    <m/>
    <m/>
    <m/>
    <s v="1"/>
    <s v="00219"/>
    <s v="3"/>
    <s v="MANUEL MARIA GUTIERREZ ZAMORA"/>
    <n v="44"/>
  </r>
  <r>
    <s v="1.00239"/>
    <s v="100639-00"/>
    <s v="00239"/>
    <x v="99"/>
    <s v="SAN RAFAEL"/>
    <s v="SAN JOSE NORTE"/>
    <s v="06"/>
    <s v="1"/>
    <s v="1_PREESCOLAR"/>
    <s v="PUBLICA"/>
    <n v="11102"/>
    <s v="1"/>
    <s v="11"/>
    <s v="02"/>
    <s v="SAN JOSE / VASQUEZ DE CORONADO / SAN RAFAEL"/>
    <s v="SAN JOSE"/>
    <s v="VASQUEZ DE CORONADO"/>
    <s v="SAN RAFAEL"/>
    <s v="SAN RAFAEL"/>
    <s v="300 NORESTE DE LA IGLESIA SAN RAFAEL"/>
    <s v="esc.sanrafaeldecoronado@mep.go.cr"/>
    <s v="22299760"/>
    <m/>
    <s v="ROSICELA VALVERDE QUIROS"/>
    <s v="22299760"/>
    <s v="ILEANA ARCE CAMPOS"/>
    <s v="21012292"/>
    <m/>
    <s v="NO"/>
    <m/>
    <m/>
    <m/>
    <s v="1"/>
    <s v="00225"/>
    <s v="3"/>
    <s v="SAN RAFAEL"/>
    <n v="97"/>
  </r>
  <r>
    <s v="1.01808"/>
    <s v="100641-00"/>
    <s v="01808"/>
    <x v="100"/>
    <s v="JOSEFITA JURADO DE ALVARADO"/>
    <s v="SAN JOSE CENTRAL"/>
    <s v="04"/>
    <s v="1"/>
    <s v="1_PREESCOLAR"/>
    <s v="PUBLICA"/>
    <n v="11803"/>
    <s v="1"/>
    <s v="18"/>
    <s v="03"/>
    <s v="SAN JOSE / CURRIDABAT / SANCHEZ"/>
    <s v="SAN JOSE"/>
    <s v="CURRIDABAT"/>
    <s v="SANCHEZ"/>
    <s v="PINARES"/>
    <s v="FRENTE A PLAZA CRONOS, CARRETERA VIEJA 3 RIOS"/>
    <s v="esc.josefitajuradodealvarado@mep.go.cr"/>
    <s v="22711617"/>
    <s v="88407774"/>
    <s v="KATTIA VELASQUEZ VARGAS"/>
    <s v="88407774"/>
    <s v="ELIZABETH ELIZONDO RODRIGUEZ"/>
    <s v="83097774"/>
    <m/>
    <s v="NO"/>
    <m/>
    <m/>
    <m/>
    <s v="1"/>
    <s v="00031"/>
    <s v="3"/>
    <s v="JOSEFITA JURADO DE ALVARADO"/>
    <n v="24"/>
  </r>
  <r>
    <s v="1.00266"/>
    <s v="100642-00"/>
    <s v="00266"/>
    <x v="101"/>
    <s v="GRANADILLA NORTE"/>
    <s v="SAN JOSE CENTRAL"/>
    <s v="04"/>
    <s v="1"/>
    <s v="1_PREESCOLAR"/>
    <s v="PUBLICA"/>
    <n v="11802"/>
    <s v="1"/>
    <s v="18"/>
    <s v="02"/>
    <s v="SAN JOSE / CURRIDABAT / GRANADILLA"/>
    <s v="SAN JOSE"/>
    <s v="CURRIDABAT"/>
    <s v="GRANADILLA"/>
    <s v="GRANADILLA NORTE"/>
    <s v="200 OESTE 75 SUR DE LA IGLESIA CATOLICA"/>
    <s v="esc.granadillanorte@mep.go.cr"/>
    <s v="22730060"/>
    <s v="61734849"/>
    <s v="JULIETA BARBOZA VALVERDE"/>
    <s v="61734849"/>
    <s v="ELIZABETH ELIZONDO RODRIGUEZ"/>
    <s v="21002108"/>
    <m/>
    <s v="NO"/>
    <m/>
    <m/>
    <m/>
    <s v="1"/>
    <s v="00038"/>
    <s v="3"/>
    <s v="GRANADILLA NORTE"/>
    <n v="147"/>
  </r>
  <r>
    <s v="1.03486"/>
    <s v="100642-00"/>
    <s v="03486"/>
    <x v="101"/>
    <s v="RED CUIDO-GRANADILLA NORTE-CECUDI GRANADILLA"/>
    <s v="SAN JOSE CENTRAL"/>
    <s v="04"/>
    <s v="1"/>
    <s v="1_PREESCOLAR"/>
    <s v="PUBLICA"/>
    <n v="11802"/>
    <s v="1"/>
    <s v="18"/>
    <s v="02"/>
    <s v="SAN JOSE / CURRIDABAT / GRANADILLA"/>
    <s v="SAN JOSE"/>
    <s v="CURRIDABAT"/>
    <s v="GRANADILLA"/>
    <s v="GRANADILLA NORTE"/>
    <s v="200 OESTE 75 SUR DE LA IGLESIA CATOLICA"/>
    <s v="esc.granadillanorte@mep.go.cr"/>
    <s v="22720060"/>
    <s v="61734849"/>
    <s v="JULIETA BARBOZA VALVERDE"/>
    <s v="61734849"/>
    <s v="ELIZABETH ELIZONDO RODRIGUEZ"/>
    <s v="21002108"/>
    <s v="RED"/>
    <s v="NO"/>
    <s v="3"/>
    <s v=""/>
    <s v="CECUDI GRANADILLA"/>
    <s v="1"/>
    <s v="00038"/>
    <s v="3"/>
    <s v="GRANADILLA NORTE"/>
    <n v="27"/>
  </r>
  <r>
    <s v="1.00240"/>
    <s v="100644-00"/>
    <s v="00240"/>
    <x v="102"/>
    <s v="J.N. JOSE ANA MARIN CUBERO"/>
    <s v="SAN JOSE NORTE"/>
    <s v="06"/>
    <s v="1"/>
    <s v="2_PREESCOLAR"/>
    <s v="PUBLICA"/>
    <n v="11101"/>
    <s v="1"/>
    <s v="11"/>
    <s v="01"/>
    <s v="SAN JOSE / VASQUEZ DE CORONADO / SAN ISIDRO"/>
    <s v="SAN JOSE"/>
    <s v="VASQUEZ DE CORONADO"/>
    <s v="SAN ISIDRO"/>
    <s v="SAN ISIDRO"/>
    <s v="100 OESTE 350 NORTE DE LA FARMACIA SUCRE"/>
    <s v="jn.joseanamarin@mep.go.cr"/>
    <s v="22921061"/>
    <m/>
    <s v="GEUDITH RIVERA VILLALOBOS"/>
    <s v="22921061"/>
    <s v="ILEANA ARCE CAMPOS"/>
    <s v="22942049"/>
    <m/>
    <s v="NO"/>
    <m/>
    <m/>
    <m/>
    <s v="2"/>
    <s v="00000"/>
    <s v="0"/>
    <m/>
    <n v="280"/>
  </r>
  <r>
    <s v="1.00049"/>
    <s v="100645-00"/>
    <s v="00049"/>
    <x v="103"/>
    <s v="CENTRO AMERICA"/>
    <s v="SAN JOSE CENTRAL"/>
    <s v="04"/>
    <s v="1"/>
    <s v="1_PREESCOLAR"/>
    <s v="PUBLICA"/>
    <n v="11804"/>
    <s v="1"/>
    <s v="18"/>
    <s v="04"/>
    <s v="SAN JOSE / CURRIDABAT / TIRRASES"/>
    <s v="SAN JOSE"/>
    <s v="CURRIDABAT"/>
    <s v="TIRRASES"/>
    <s v="TIRRASES"/>
    <s v="200 E Y 50 N DE LA IGLESIA SANTA EDUVIGES"/>
    <s v="esc.centroamerica@mep.go.cr"/>
    <s v="22742400"/>
    <s v="83915863"/>
    <s v="JOSE MATARRITA THOMPSON"/>
    <s v="83915863"/>
    <s v="ELIZABETH ELIZONDO RODRIGUEZ"/>
    <s v="21002108"/>
    <m/>
    <s v="NO"/>
    <m/>
    <m/>
    <m/>
    <s v="1"/>
    <s v="00039"/>
    <s v="3"/>
    <s v="CENTRO AMERICA"/>
    <n v="159"/>
  </r>
  <r>
    <s v="1.01399"/>
    <s v="100646-00"/>
    <s v="01399"/>
    <x v="104"/>
    <s v="OTTO HUBBE"/>
    <s v="SAN JOSE OESTE"/>
    <s v="05"/>
    <s v="1"/>
    <s v="1_PREESCOLAR"/>
    <s v="PUBLICA"/>
    <n v="10107"/>
    <s v="1"/>
    <s v="01"/>
    <s v="07"/>
    <s v="SAN JOSE / SAN JOSE / URUCA"/>
    <s v="SAN JOSE"/>
    <s v="SAN JOSE"/>
    <s v="URUCA"/>
    <s v="EL SOLAR"/>
    <s v="800 M AL OESTE DE REPRETEL CANAL 6"/>
    <s v="esc.ottohubbe@mep.go.cr"/>
    <s v="22902109"/>
    <m/>
    <s v="EMILY RODRIGUEZ LEIVA"/>
    <s v="22902109"/>
    <s v="KATHERINE CHANTO CERDAS"/>
    <s v="22902713"/>
    <m/>
    <s v="NO"/>
    <m/>
    <m/>
    <m/>
    <s v="1"/>
    <s v="00049"/>
    <s v="3"/>
    <s v="OTTO HUBBE"/>
    <n v="85"/>
  </r>
  <r>
    <s v="1.00216"/>
    <s v="100648-00"/>
    <s v="00216"/>
    <x v="105"/>
    <s v="FILOMENA BLANCO DE QUIROS"/>
    <s v="SAN JOSE NORTE"/>
    <s v="02"/>
    <s v="1"/>
    <s v="1_PREESCOLAR"/>
    <s v="PUBLICA"/>
    <n v="10806"/>
    <s v="1"/>
    <s v="08"/>
    <s v="06"/>
    <s v="SAN JOSE / GOICOECHEA / RANCHO REDONDO"/>
    <s v="SAN JOSE"/>
    <s v="GOICOECHEA"/>
    <s v="RANCHO REDONDO"/>
    <s v="VISTA DEL MAR"/>
    <s v="150 OESTE DE LA IGLESIA CATOLICA"/>
    <s v="esc.filomenablancodequiros@mep.go.cr"/>
    <s v="21014480"/>
    <s v="22292227"/>
    <s v="MARCELA MARIN TREJOS"/>
    <s v="83243045"/>
    <s v="KENNETH JIMENEZ GONZALEZ"/>
    <s v="22450450"/>
    <m/>
    <s v="NO"/>
    <m/>
    <m/>
    <m/>
    <s v="1"/>
    <s v="00200"/>
    <s v="3"/>
    <s v="FILOMENA BLANCO DE QUIROS"/>
    <n v="119"/>
  </r>
  <r>
    <s v="1.00050"/>
    <s v="100649-00"/>
    <s v="00050"/>
    <x v="106"/>
    <s v="J.N. NAPOLEON QUESADA"/>
    <s v="SAN JOSE CENTRAL"/>
    <s v="03"/>
    <s v="1"/>
    <s v="2_PREESCOLAR"/>
    <s v="PUBLICA"/>
    <n v="10105"/>
    <s v="1"/>
    <s v="01"/>
    <s v="05"/>
    <s v="SAN JOSE / SAN JOSE / ZAPOTE"/>
    <s v="SAN JOSE"/>
    <s v="SAN JOSE"/>
    <s v="ZAPOTE"/>
    <s v="ZAPOTE"/>
    <s v="50 M SUR DE CASA PRESIDENCIAL"/>
    <s v="jn.napoleonquesada@mep.go.cr"/>
    <s v="24384077"/>
    <s v="22342512"/>
    <s v="PAULA JIMENEZ CHINCHILLA"/>
    <s v="24384077"/>
    <s v="MARIBEL CAMBRONERO AGUILAR"/>
    <s v="22271729"/>
    <m/>
    <s v="NO"/>
    <m/>
    <m/>
    <m/>
    <s v="2"/>
    <s v="00000"/>
    <s v="0"/>
    <m/>
    <n v="87"/>
  </r>
  <r>
    <s v="1.00011"/>
    <s v="100651-00"/>
    <s v="00011"/>
    <x v="107"/>
    <s v="J.N. JUAN RAFAEL MORA"/>
    <s v="SAN JOSE OESTE"/>
    <s v="01"/>
    <s v="1"/>
    <s v="2_PREESCOLAR"/>
    <s v="PUBLICA"/>
    <n v="10102"/>
    <s v="1"/>
    <s v="01"/>
    <s v="02"/>
    <s v="SAN JOSE / SAN JOSE / MERCED"/>
    <s v="SAN JOSE"/>
    <s v="SAN JOSE"/>
    <s v="MERCED"/>
    <s v="COCA COLA"/>
    <s v="COSTADO NORTE DE TORRE MERCEDES, PASEO COLON"/>
    <s v="jn.juanrafaelmoraporras@mep.go.cr"/>
    <s v="22219224"/>
    <s v="22219224"/>
    <s v="INGRID ALEXANDRA HERNANDEZ SALAZAR"/>
    <s v="60559763"/>
    <s v="ERICK VILLALOBOS SALAZAR"/>
    <s v="88116528"/>
    <m/>
    <s v="NO"/>
    <m/>
    <m/>
    <m/>
    <s v="2"/>
    <s v="00000"/>
    <s v="0"/>
    <m/>
    <n v="208"/>
  </r>
  <r>
    <s v="1.00012"/>
    <s v="100652-00"/>
    <s v="00012"/>
    <x v="108"/>
    <s v="J.N. MARGARITA ESQUIVEL"/>
    <s v="SAN JOSE OESTE"/>
    <s v="01"/>
    <s v="1"/>
    <s v="2_PREESCOLAR"/>
    <s v="PUBLICA"/>
    <n v="10102"/>
    <s v="1"/>
    <s v="01"/>
    <s v="02"/>
    <s v="SAN JOSE / SAN JOSE / MERCED"/>
    <s v="SAN JOSE"/>
    <s v="SAN JOSE"/>
    <s v="MERCED"/>
    <s v="BARRIO MEXICO"/>
    <s v="DETRAS DE LA ESCUELA REPUBLICA ARGENTINA"/>
    <s v="jn.margaritaesquivel@mep.go.cr"/>
    <s v="22220053"/>
    <s v="22220053"/>
    <s v="ANDREA SOLANO AVENDAÑO"/>
    <s v="22220053"/>
    <s v="ERICK VILLALOBOS SALAZAR"/>
    <s v="22901136"/>
    <m/>
    <s v="NO"/>
    <m/>
    <m/>
    <m/>
    <s v="2"/>
    <s v="00000"/>
    <s v="0"/>
    <m/>
    <n v="183"/>
  </r>
  <r>
    <s v="1.00217"/>
    <s v="100653-00"/>
    <s v="00217"/>
    <x v="109"/>
    <s v="J.N. FLORA CHACON CORDOBA"/>
    <s v="SAN JOSE NORTE"/>
    <s v="01"/>
    <s v="1"/>
    <s v="2_PREESCOLAR"/>
    <s v="PUBLICA"/>
    <n v="10801"/>
    <s v="1"/>
    <s v="08"/>
    <s v="01"/>
    <s v="SAN JOSE / GOICOECHEA / GUADALUPE"/>
    <s v="SAN JOSE"/>
    <s v="GOICOECHEA"/>
    <s v="GUADALUPE"/>
    <s v="PILAR JIMENEZ"/>
    <s v="200 NORTE DE AYA"/>
    <s v="jn.florachacon@mep.go.cr"/>
    <s v="22251809"/>
    <s v="22539881"/>
    <s v="EVELYN RIVERA RODRIGUEZ"/>
    <s v="22251809"/>
    <s v="FABIO RODOLFO VARGAS BRENES"/>
    <s v="22254561"/>
    <m/>
    <s v="NO"/>
    <m/>
    <m/>
    <m/>
    <s v="2"/>
    <s v="00000"/>
    <s v="0"/>
    <m/>
    <n v="266"/>
  </r>
  <r>
    <s v="1.00021"/>
    <s v="100654-00"/>
    <s v="00021"/>
    <x v="110"/>
    <s v="J.N. JUSTO A. FACIO"/>
    <s v="SAN JOSE CENTRAL"/>
    <s v="02"/>
    <s v="1"/>
    <s v="2_PREESCOLAR"/>
    <s v="PUBLICA"/>
    <n v="10104"/>
    <s v="1"/>
    <s v="01"/>
    <s v="04"/>
    <s v="SAN JOSE / SAN JOSE / CATEDRAL"/>
    <s v="SAN JOSE"/>
    <s v="SAN JOSE"/>
    <s v="CATEDRAL"/>
    <s v="BARRIO LUJAN"/>
    <s v="DE LAS OFICINAS DEL PANI 50 OESTE"/>
    <s v="jn.justoafacio@mep.go.cr"/>
    <s v="22220002"/>
    <m/>
    <s v="NIDIA MARCELA PORRAS ALVAREZ"/>
    <s v="22220002"/>
    <s v="DANIEL ESPINOZA VALVERDE"/>
    <s v="22227080"/>
    <m/>
    <s v="NO"/>
    <m/>
    <m/>
    <m/>
    <s v="2"/>
    <s v="00000"/>
    <s v="0"/>
    <m/>
    <n v="65"/>
  </r>
  <r>
    <s v="1.00022"/>
    <s v="100655-00"/>
    <s v="00022"/>
    <x v="111"/>
    <s v="J.N. LILIA RAMOS VALVERDE"/>
    <s v="SAN JOSE CENTRAL"/>
    <s v="01"/>
    <s v="1"/>
    <s v="2_PREESCOLAR"/>
    <s v="PUBLICA"/>
    <n v="10104"/>
    <s v="1"/>
    <s v="01"/>
    <s v="04"/>
    <s v="SAN JOSE / SAN JOSE / CATEDRAL"/>
    <s v="SAN JOSE"/>
    <s v="SAN JOSE"/>
    <s v="CATEDRAL"/>
    <s v="PACIFICO ESTE"/>
    <s v="SAN JOSE CALLE 1 AVENIDA 20 Y 22"/>
    <s v="jn.liliaramosvalverde@mep.go.cr"/>
    <s v="22227575"/>
    <m/>
    <s v="JUANITA MELENDEZ GARCIA"/>
    <s v="83983695"/>
    <s v="MARJORIE BARQUERO GONZALEZ"/>
    <s v="22551257"/>
    <m/>
    <s v="NO"/>
    <m/>
    <m/>
    <m/>
    <s v="2"/>
    <s v="00000"/>
    <s v="0"/>
    <m/>
    <n v="62"/>
  </r>
  <r>
    <s v="1.00023"/>
    <s v="100656-00"/>
    <s v="00023"/>
    <x v="112"/>
    <s v="J.N. ARTURO URIEN GALLOSO"/>
    <s v="SAN JOSE CENTRAL"/>
    <s v="02"/>
    <s v="1"/>
    <s v="2_PREESCOLAR"/>
    <s v="PUBLICA"/>
    <n v="10104"/>
    <s v="1"/>
    <s v="01"/>
    <s v="04"/>
    <s v="SAN JOSE / SAN JOSE / CATEDRAL"/>
    <s v="SAN JOSE"/>
    <s v="SAN JOSE"/>
    <s v="CATEDRAL"/>
    <s v="LA DOLOROSA"/>
    <s v="SAN JOSE CENTRO, DISTRITO CATEDRAL CALLE 1 AV"/>
    <s v="jn.arturouriengalloso@mep.go.cr"/>
    <s v="22225202"/>
    <m/>
    <s v="FRANCISCA MENA LOPEZ"/>
    <s v="85475959"/>
    <s v="DANIEL ESPINOZA VALVERDE"/>
    <s v="22227080"/>
    <m/>
    <s v="NO"/>
    <m/>
    <m/>
    <m/>
    <s v="2"/>
    <s v="00000"/>
    <s v="0"/>
    <m/>
    <n v="110"/>
  </r>
  <r>
    <s v="1.00267"/>
    <s v="100658-00"/>
    <s v="00267"/>
    <x v="113"/>
    <s v="CEDROS"/>
    <s v="SAN JOSE NORTE"/>
    <s v="03"/>
    <s v="1"/>
    <s v="1_PREESCOLAR"/>
    <s v="PUBLICA"/>
    <n v="11502"/>
    <s v="1"/>
    <s v="15"/>
    <s v="02"/>
    <s v="SAN JOSE / MONTES DE OCA / SABANILLA"/>
    <s v="SAN JOSE"/>
    <s v="MONTES DE OCA"/>
    <s v="SABANILLA"/>
    <s v="CEDROS"/>
    <s v="100 OESTE Y 100 NORTE DE LA IGLESIA CATOLICA"/>
    <s v="esc.decedros@mep.go.cr"/>
    <s v="22346445"/>
    <s v="25242793/25240856"/>
    <s v="ANA YANSI PRENDAS CRUZ"/>
    <s v="89221450"/>
    <s v="JENNIFER AYMERICH BOLAÑOS"/>
    <s v="22340456"/>
    <m/>
    <s v="NO"/>
    <m/>
    <m/>
    <m/>
    <s v="1"/>
    <s v="00291"/>
    <s v="3"/>
    <s v="CEDROS"/>
    <n v="20"/>
  </r>
  <r>
    <s v="1.01122"/>
    <s v="100660-00"/>
    <s v="01122"/>
    <x v="114"/>
    <s v="CIPRESES"/>
    <s v="SAN JOSE CENTRAL"/>
    <s v="04"/>
    <s v="1"/>
    <s v="1_PREESCOLAR"/>
    <s v="PUBLICA"/>
    <n v="11801"/>
    <s v="1"/>
    <s v="18"/>
    <s v="01"/>
    <s v="SAN JOSE / CURRIDABAT / CURRIDABAT"/>
    <s v="SAN JOSE"/>
    <s v="CURRIDABAT"/>
    <s v="CURRIDABAT"/>
    <s v="CIPRESES"/>
    <s v="DEL BAC SJ 600 M NORTE"/>
    <s v="esc.cipresescurridabat@mep.go.cr"/>
    <s v="22724151"/>
    <m/>
    <s v="WILFORD RAFAEL ROSES FUENTES"/>
    <s v="88354083"/>
    <s v="ELIZABETH ELIZONDO RODRIGUEZ"/>
    <s v="21002108"/>
    <m/>
    <s v="NO"/>
    <m/>
    <m/>
    <m/>
    <s v="1"/>
    <s v="00043"/>
    <s v="3"/>
    <s v="CIPRESES"/>
    <n v="28"/>
  </r>
  <r>
    <s v="1.00076"/>
    <s v="104037-00"/>
    <s v="00076"/>
    <x v="115"/>
    <s v="UNIDAD PEDAGOGICA CUATRO REINAS"/>
    <s v="SAN JOSE OESTE"/>
    <s v="05"/>
    <s v="1"/>
    <s v="1_PREESCOLAR"/>
    <s v="PUBLICA"/>
    <n v="11305"/>
    <s v="1"/>
    <s v="13"/>
    <s v="05"/>
    <s v="SAN JOSE / TIBAS / COLIMA"/>
    <s v="SAN JOSE"/>
    <s v="TIBAS"/>
    <s v="COLIMA"/>
    <s v="CUATRO REINAS"/>
    <s v="100 NORTE DE LA PLAZA DEPORTES, CUATRO REINAS"/>
    <s v="upe.cuatroreinas@mep.go.cr"/>
    <s v="22975986"/>
    <s v="22975986"/>
    <s v="BRICEIDA ALVARADO CASTILLERO"/>
    <s v="22975986"/>
    <s v="KATHERINE CHANTO CERDAS"/>
    <s v="22310578"/>
    <m/>
    <s v="NO"/>
    <m/>
    <m/>
    <m/>
    <s v="1"/>
    <s v="03225"/>
    <s v="3"/>
    <s v="UNIDAD PEDAGOGICA CUATRO REINAS"/>
    <n v="46"/>
  </r>
  <r>
    <s v="1.01395"/>
    <s v="100662-00"/>
    <s v="01395"/>
    <x v="116"/>
    <s v="LA LIA"/>
    <s v="SAN JOSE CENTRAL"/>
    <s v="04"/>
    <s v="1"/>
    <s v="1_PREESCOLAR"/>
    <s v="PUBLICA"/>
    <n v="11801"/>
    <s v="1"/>
    <s v="18"/>
    <s v="01"/>
    <s v="SAN JOSE / CURRIDABAT / CURRIDABAT"/>
    <s v="SAN JOSE"/>
    <s v="CURRIDABAT"/>
    <s v="CURRIDABAT"/>
    <s v="LA LIA"/>
    <s v="COSTADO ESTE DEL LICEO DE CURRIDABAT"/>
    <s v="esc.lalia@mep.go.cr"/>
    <s v="22724383"/>
    <m/>
    <s v="JOSE ANTONIO PICADO SERRANO"/>
    <s v="22724383"/>
    <s v="ELIZABETH ELIZONDO RODRIGUEZ"/>
    <s v="21002108"/>
    <m/>
    <s v="NO"/>
    <m/>
    <m/>
    <m/>
    <s v="1"/>
    <s v="00033"/>
    <s v="3"/>
    <s v="LA LIA"/>
    <n v="32"/>
  </r>
  <r>
    <s v="1.01168"/>
    <s v="100663-00"/>
    <s v="01168"/>
    <x v="117"/>
    <s v="BARRIO PINTO"/>
    <s v="SAN JOSE NORTE"/>
    <s v="03"/>
    <s v="1"/>
    <s v="1_PREESCOLAR"/>
    <s v="PUBLICA"/>
    <n v="11501"/>
    <s v="1"/>
    <s v="15"/>
    <s v="01"/>
    <s v="SAN JOSE / MONTES DE OCA / SAN PEDRO"/>
    <s v="SAN JOSE"/>
    <s v="MONTES DE OCA"/>
    <s v="SAN PEDRO"/>
    <s v="BARRIO PINTO"/>
    <s v="DE LA BOMBA EL HIGUERON 200 SUR, 100 ESTE Y 500 SUR"/>
    <s v="esc.barriopinto@mep.go.cr"/>
    <s v="22535164"/>
    <m/>
    <s v="KARINA BARRANTES FONSECA"/>
    <s v="22535164"/>
    <s v="JENNIFER AYMERICH BOLAÑOS"/>
    <s v="22340456"/>
    <m/>
    <s v="NO"/>
    <m/>
    <m/>
    <m/>
    <s v="1"/>
    <s v="00282"/>
    <s v="3"/>
    <s v="BARRIO PINTO"/>
    <n v="19"/>
  </r>
  <r>
    <s v="1.00269"/>
    <s v="100664-00"/>
    <s v="00269"/>
    <x v="118"/>
    <s v="SANTA MARTA"/>
    <s v="SAN JOSE NORTE"/>
    <s v="03"/>
    <s v="1"/>
    <s v="1_PREESCOLAR"/>
    <s v="PUBLICA"/>
    <n v="11501"/>
    <s v="1"/>
    <s v="15"/>
    <s v="01"/>
    <s v="SAN JOSE / MONTES DE OCA / SAN PEDRO"/>
    <s v="SAN JOSE"/>
    <s v="MONTES DE OCA"/>
    <s v="SAN PEDRO"/>
    <s v="SANTA MARTA"/>
    <s v="50 ESTE DE LA UNIVERSIDAD FIDELITAS"/>
    <s v="esc.santamartamontesdeoca@mep.go.cr"/>
    <s v="22247034"/>
    <m/>
    <s v="MARTA VINDAS SOLIS"/>
    <s v="88492970"/>
    <s v="JENNIFER AYMERICH BOLAÑOS"/>
    <s v="22340456"/>
    <m/>
    <s v="NO"/>
    <m/>
    <m/>
    <m/>
    <s v="1"/>
    <s v="00279"/>
    <s v="3"/>
    <s v="SANTA MARTA"/>
    <n v="10"/>
  </r>
  <r>
    <s v="1.03749"/>
    <s v="100665-00"/>
    <s v="03749"/>
    <x v="119"/>
    <s v="RED CUIDO-SANTA MARTA-CENTRO INFANTIL MANANTIAL CIDAI"/>
    <s v="SAN JOSE CENTRAL"/>
    <s v="03"/>
    <s v="1"/>
    <s v="1_PREESCOLAR"/>
    <s v="PUBLICA"/>
    <n v="10106"/>
    <s v="1"/>
    <s v="01"/>
    <s v="06"/>
    <s v="SAN JOSE / SAN JOSE / SAN FRANCISCO DE DOS RIOS"/>
    <s v="SAN JOSE"/>
    <s v="SAN JOSE"/>
    <s v="SAN FRANCISCO DE DOS RIOS"/>
    <s v="TIRIBI"/>
    <s v="DE LA PULPERIA RADIO RELOJ 50 M OESTE"/>
    <s v="manantial@asociacionroblealto.org"/>
    <s v="22276141"/>
    <m/>
    <s v="ELKE MOYA CARPIO"/>
    <s v="22869219"/>
    <s v="MARIBEL CAMBRONERO AGUILAR"/>
    <s v="22271729"/>
    <s v="RED"/>
    <s v="NO"/>
    <s v="3"/>
    <s v=""/>
    <s v="PROGRAMA CENTRO INFANTIL MANANTIAL CIDAI. ASOCIACION ROBLE ALTO PRO BIENESTAR DEL NIÑO"/>
    <s v="1"/>
    <s v="00041"/>
    <s v="3"/>
    <s v="SANTA MARTA"/>
    <n v="37"/>
  </r>
  <r>
    <s v="1.00052"/>
    <s v="100665-00"/>
    <s v="00052"/>
    <x v="119"/>
    <s v="SANTA MARTA"/>
    <s v="SAN JOSE CENTRAL"/>
    <s v="03"/>
    <s v="1"/>
    <s v="1_PREESCOLAR"/>
    <s v="PUBLICA"/>
    <n v="10106"/>
    <s v="1"/>
    <s v="01"/>
    <s v="06"/>
    <s v="SAN JOSE / SAN JOSE / SAN FRANCISCO DE DOS RIOS"/>
    <s v="SAN JOSE"/>
    <s v="SAN JOSE"/>
    <s v="SAN FRANCISCO DE DOS RIOS"/>
    <s v="SANTA MARTA"/>
    <s v="250 SUR DE LA PLAZOLETA MENDEZ"/>
    <s v="esc.santamarta.sanjosecentral@mep.go.cr"/>
    <s v="22869219"/>
    <m/>
    <s v="ELKE MOYA CARPIO"/>
    <s v="22869219"/>
    <s v="MARIBEL CAMBRONERO AGUILAR"/>
    <s v="22271729"/>
    <m/>
    <s v="NO"/>
    <m/>
    <m/>
    <m/>
    <s v="1"/>
    <s v="00041"/>
    <s v="3"/>
    <s v="SANTA MARTA"/>
    <n v="37"/>
  </r>
  <r>
    <s v="1.00114"/>
    <s v="100666-00"/>
    <s v="00114"/>
    <x v="120"/>
    <s v="HATILLO 2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HATILLO 2"/>
    <s v="400 M S DE LICEO ROBERTO BRENES MESEN"/>
    <s v="esc.hatillo2@gmail.com"/>
    <s v="22541189"/>
    <m/>
    <s v="ALEJANDRA JIMENEZ GODOY"/>
    <s v="22541189"/>
    <s v="LAYMAN RODRIGUEZ UMAÑA"/>
    <s v="22544090"/>
    <m/>
    <s v="NO"/>
    <m/>
    <m/>
    <m/>
    <s v="1"/>
    <s v="00092"/>
    <s v="3"/>
    <s v="HATILLO 2"/>
    <n v="55"/>
  </r>
  <r>
    <s v="1.03619"/>
    <s v="100666-00"/>
    <s v="03619"/>
    <x v="120"/>
    <s v="RED CUIDO-HATILLO 2-CECUDI HATILLO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HATILLO 2"/>
    <s v="400 M DEL LICEO ROBERTO BRENES MESEN"/>
    <s v="esc.hatillo2@mep.go.cr"/>
    <s v="22541189"/>
    <m/>
    <s v="ALEJANDRA JIMENEZ GODOI"/>
    <s v="22541189"/>
    <s v="LAYMAN RODRIGUEZ UMAÑA"/>
    <s v="22544090"/>
    <s v="RED"/>
    <s v="NO"/>
    <s v="3"/>
    <s v=""/>
    <s v="CECUDI HATILLO"/>
    <s v="1"/>
    <s v="00092"/>
    <s v="3"/>
    <s v="HATILLO 2"/>
    <n v="35"/>
  </r>
  <r>
    <s v="1.03490"/>
    <s v="105046-00"/>
    <s v="03490"/>
    <x v="121"/>
    <s v="RED CUIDO-U.P. DANIEL ODUBER QUIROS-GUARDERIA VILLA ESPERANZA"/>
    <s v="SAN JOSE OESTE"/>
    <s v="02"/>
    <s v="1"/>
    <s v="1_PREESCOLAR"/>
    <s v="PUBLICA"/>
    <n v="10109"/>
    <s v="1"/>
    <s v="01"/>
    <s v="09"/>
    <s v="SAN JOSE / SAN JOSE / PAVAS"/>
    <s v="SAN JOSE"/>
    <s v="SAN JOSE"/>
    <s v="PAVAS"/>
    <s v="VILLA ESPERANZA"/>
    <s v="200 OESTE DE LA ANTIGUA GUARDIA RURAL"/>
    <s v="upe.danieloduberquiros@mep.go.cr"/>
    <s v="22203195"/>
    <m/>
    <s v="JOSE PABLO JIMENEZ BRENES"/>
    <s v="22203195"/>
    <s v="SUSAN RAQUEL VINDAS MADRIGAL"/>
    <s v="22914901"/>
    <s v="RED"/>
    <s v="NO"/>
    <s v="3"/>
    <s v=""/>
    <s v="GUARDERIA VILLA ESPERANZA DE PAVAS. EJERCITO DE SALVACION"/>
    <s v="1"/>
    <s v="00073"/>
    <s v="3"/>
    <s v="UNIDAD PEDAGOGICA DANIEL ODUBER QUIROS"/>
    <n v="30"/>
  </r>
  <r>
    <s v="1.00095"/>
    <s v="105046-00"/>
    <s v="00095"/>
    <x v="121"/>
    <s v="UNIDAD PEDAGOGICA DANIEL ODUBER QUIROS"/>
    <s v="SAN JOSE OESTE"/>
    <s v="02"/>
    <s v="1"/>
    <s v="1_PREESCOLAR"/>
    <s v="PUBLICA"/>
    <n v="10109"/>
    <s v="1"/>
    <s v="01"/>
    <s v="09"/>
    <s v="SAN JOSE / SAN JOSE / PAVAS"/>
    <s v="SAN JOSE"/>
    <s v="SAN JOSE"/>
    <s v="PAVAS"/>
    <s v="VILLA ESPERANZA"/>
    <s v="200 OESTE DE LA ANTIGUA GUARDIA RURAL"/>
    <s v="upe.danieloduberquiros@mep.go.cr"/>
    <s v="22900500"/>
    <m/>
    <s v="JOSE PABLO JIMENEZ BRENES"/>
    <s v="22203195"/>
    <s v="SUSAN RAQUEL VINDAS MADRIGAL"/>
    <s v="22914901"/>
    <m/>
    <s v="NO"/>
    <m/>
    <m/>
    <m/>
    <s v="1"/>
    <s v="00073"/>
    <s v="3"/>
    <s v="UNIDAD PEDAGOGICA DANIEL ODUBER QUIROS"/>
    <n v="126"/>
  </r>
  <r>
    <s v="1.00938"/>
    <s v="100669-00"/>
    <s v="00938"/>
    <x v="122"/>
    <s v="FINCA SAN JUAN"/>
    <s v="SAN JOSE OESTE"/>
    <s v="02"/>
    <s v="1"/>
    <s v="1_PREESCOLAR"/>
    <s v="PUBLICA"/>
    <n v="10109"/>
    <s v="1"/>
    <s v="01"/>
    <s v="09"/>
    <s v="SAN JOSE / SAN JOSE / PAVAS"/>
    <s v="SAN JOSE"/>
    <s v="SAN JOSE"/>
    <s v="PAVAS"/>
    <s v="FINCA SAN JUAN"/>
    <s v="75 SUR DE LA ESCUELA RINCON GRANDE"/>
    <s v="esc.fincasanjuan@mep.go.cr"/>
    <s v="22130265"/>
    <s v="22130265"/>
    <s v="EMMANUEL BARBOZA GONZALES"/>
    <s v="22130265"/>
    <s v="SUSAN RAQUEL VINDAS MADRIGAL"/>
    <s v="22914901"/>
    <m/>
    <s v="NO"/>
    <m/>
    <m/>
    <m/>
    <s v="1"/>
    <s v="03474"/>
    <s v="3"/>
    <s v="FINCA SAN JUAN"/>
    <n v="94"/>
  </r>
  <r>
    <s v="1.00115"/>
    <s v="100670-00"/>
    <s v="00115"/>
    <x v="123"/>
    <s v="J.N. JORGE DEBRAVO"/>
    <s v="SAN JOSE CENTRAL"/>
    <s v="05"/>
    <s v="1"/>
    <s v="2_PREESCOLAR"/>
    <s v="PUBLICA"/>
    <n v="10110"/>
    <s v="1"/>
    <s v="01"/>
    <s v="10"/>
    <s v="SAN JOSE / SAN JOSE / HATILLO"/>
    <s v="SAN JOSE"/>
    <s v="SAN JOSE"/>
    <s v="HATILLO"/>
    <s v="HATILLO 8"/>
    <s v="300 ESTE DE LA IGLESIA DE HATILLO 8"/>
    <s v="jn.jorgedebravo@mep.go.cr"/>
    <s v="22901037"/>
    <s v="22916061"/>
    <s v="GRETHEL ORTIZ CHAVEZ"/>
    <s v="88126656"/>
    <s v="LAYMAN RODRIGUEZ UMAÑA"/>
    <s v="85108839"/>
    <m/>
    <s v="SI"/>
    <m/>
    <s v="03494"/>
    <m/>
    <s v="2"/>
    <s v="00000"/>
    <s v="0"/>
    <m/>
    <n v="67"/>
  </r>
  <r>
    <s v="1.03494"/>
    <s v="100670-00"/>
    <s v="03494"/>
    <x v="123"/>
    <s v="RED CUIDO-J.N. JORGE DEBRAVO-CENTRO INFANTIL DE HATILLO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HATILLO 7"/>
    <s v="HATILLO 7, DETRAS DE LAS CANCHAS DE ARENA"/>
    <s v="centro.infantil.hatillo@gmail.com"/>
    <s v="22313336"/>
    <s v="22916061"/>
    <s v="GRETHEL ORTIZ CHAVES"/>
    <s v="88126656"/>
    <s v="LAYMAN RODRIGUEZ UMAÑA"/>
    <s v="85108839"/>
    <s v="RED"/>
    <s v="NO"/>
    <s v="1"/>
    <s v=""/>
    <s v="CENTRO INFANTIL DE HATILLO"/>
    <s v="1"/>
    <s v="00115"/>
    <s v="1"/>
    <s v="J.N. JORGE DEBRAVO"/>
    <n v="35"/>
  </r>
  <r>
    <s v="1.00096"/>
    <s v="100671-00"/>
    <s v="00096"/>
    <x v="124"/>
    <s v="J.N. RINCON GRANDE"/>
    <s v="SAN JOSE OESTE"/>
    <s v="02"/>
    <s v="1"/>
    <s v="2_PREESCOLAR"/>
    <s v="PUBLICA"/>
    <n v="10109"/>
    <s v="1"/>
    <s v="01"/>
    <s v="09"/>
    <s v="SAN JOSE / SAN JOSE / PAVAS"/>
    <s v="SAN JOSE"/>
    <s v="SAN JOSE"/>
    <s v="PAVAS"/>
    <s v="RINCON GRANDE"/>
    <s v="500 OESTE DE CERAS JHONSON"/>
    <s v="jn.rincongrande@mep.go.cr"/>
    <s v="22130860"/>
    <s v="22133307"/>
    <s v="KATTIA TORRES CHAVES"/>
    <s v="88112240"/>
    <s v="SUSAN RAQUEL VINDAS MADRIGAL"/>
    <s v="22914842"/>
    <m/>
    <s v="SI"/>
    <m/>
    <s v="03562"/>
    <m/>
    <s v="2"/>
    <s v="00000"/>
    <s v="0"/>
    <m/>
    <n v="307"/>
  </r>
  <r>
    <s v="1.03562"/>
    <s v="100671-00"/>
    <s v="03562"/>
    <x v="124"/>
    <s v="RED CUIDO-J.N. RINCON GRANDE-HOGAR JESUS. MARIA Y JOSE"/>
    <s v="SAN JOSE OESTE"/>
    <s v="02"/>
    <s v="1"/>
    <s v="1_PREESCOLAR"/>
    <s v="PUBLICA"/>
    <n v="10109"/>
    <s v="1"/>
    <s v="01"/>
    <s v="09"/>
    <s v="SAN JOSE / SAN JOSE / PAVAS"/>
    <s v="SAN JOSE"/>
    <s v="SAN JOSE"/>
    <s v="PAVAS"/>
    <s v="RINCON GRANDE"/>
    <s v="DE ESCUELA RINCON GDE 200 NORTE 200 SUR Y 25 ESTE"/>
    <s v="hogarjmj@gmail.com"/>
    <s v="22132391"/>
    <m/>
    <s v="KATTIA TORRES CHAVES"/>
    <s v="88112240"/>
    <s v="SUSAN RAQUEL VINDAS MADRIGAL"/>
    <s v="22914842"/>
    <s v="RED"/>
    <s v="NO"/>
    <s v="1"/>
    <s v=""/>
    <s v="HOGAR JESUS. MARIA Y JOSE"/>
    <s v="1"/>
    <s v="00096"/>
    <s v="1"/>
    <s v="J.N. RINCON GRANDE"/>
    <n v="36"/>
  </r>
  <r>
    <s v="1.01180"/>
    <s v="100674-00"/>
    <s v="01180"/>
    <x v="125"/>
    <s v="JOSE MARIA ZELEDON BRENES"/>
    <s v="SAN JOSE CENTRAL"/>
    <s v="04"/>
    <s v="1"/>
    <s v="1_PREESCOLAR"/>
    <s v="PUBLICA"/>
    <n v="11801"/>
    <s v="1"/>
    <s v="18"/>
    <s v="01"/>
    <s v="SAN JOSE / CURRIDABAT / CURRIDABAT"/>
    <s v="SAN JOSE"/>
    <s v="CURRIDABAT"/>
    <s v="CURRIDABAT"/>
    <s v="JOSE MARIA ZELEDON"/>
    <s v="SAN JOSE, CURRIDABAT, FRENTE A LA AGENCIA DE LA HONDA, FACO"/>
    <s v="escuelajosemariazeledon@hotmail.com"/>
    <s v="22252430"/>
    <s v="88183184"/>
    <s v="MARICELA LUNA TORTOS"/>
    <s v="88183184"/>
    <s v="ELIZABETH ELIZONDO RODRIGUEZ"/>
    <s v="83097774"/>
    <m/>
    <s v="NO"/>
    <m/>
    <m/>
    <m/>
    <s v="1"/>
    <s v="03473"/>
    <s v="3"/>
    <s v="JOSE MARIA ZELEDON BRENES"/>
    <n v="27"/>
  </r>
  <r>
    <s v="1.00116"/>
    <s v="100675-00"/>
    <s v="00116"/>
    <x v="126"/>
    <s v="LOS PINOS"/>
    <s v="SAN JOSE CENTRAL"/>
    <s v="06"/>
    <s v="1"/>
    <s v="1_PREESCOLAR"/>
    <s v="PUBLICA"/>
    <n v="11005"/>
    <s v="1"/>
    <s v="10"/>
    <s v="05"/>
    <s v="SAN JOSE / ALAJUELITA / SAN FELIPE"/>
    <s v="SAN JOSE"/>
    <s v="ALAJUELITA"/>
    <s v="SAN FELIPE"/>
    <s v="LA AURORA"/>
    <s v="600 NOROESTE DE RITEVE"/>
    <s v="esc.lospinoslaaurora@mep.go.cr"/>
    <s v="22524063"/>
    <s v="22524038"/>
    <s v="SANDRA TENCIO CORDERO"/>
    <s v="85203749"/>
    <s v="FREDDY CALDERON CERDAS"/>
    <s v="22754085"/>
    <m/>
    <s v="NO"/>
    <m/>
    <m/>
    <m/>
    <s v="1"/>
    <s v="00080"/>
    <s v="3"/>
    <s v="LOS PINOS"/>
    <n v="246"/>
  </r>
  <r>
    <s v="1.02406"/>
    <s v="100676-00"/>
    <s v="02406"/>
    <x v="127"/>
    <s v="HERBERTH FARRER KNIGHTS"/>
    <s v="DESAMPARADOS"/>
    <s v="03"/>
    <s v="1"/>
    <s v="1_PREESCOLAR"/>
    <s v="PUBLICA"/>
    <n v="10606"/>
    <s v="1"/>
    <s v="06"/>
    <s v="06"/>
    <s v="SAN JOSE / ASERRI / MONTERREY"/>
    <s v="SAN JOSE"/>
    <s v="ASERRI"/>
    <s v="MONTERREY"/>
    <s v="RASTROJALES"/>
    <s v="CONTIGUO AL SALON COMUNAL"/>
    <s v="esc.herbertfarrerknights@mep.go.cr"/>
    <s v="25544107"/>
    <m/>
    <s v="ALEJANDRA PORRAS BONILLA"/>
    <s v="83238808"/>
    <s v="WILFREDO CALDERON VARGAS"/>
    <s v="22301358"/>
    <m/>
    <s v="NO"/>
    <m/>
    <m/>
    <m/>
    <s v="1"/>
    <s v="00162"/>
    <s v="3"/>
    <s v="HERBERTH FARRER KNIGHTS"/>
    <n v="8"/>
  </r>
  <r>
    <s v="1.01565"/>
    <s v="100677-00"/>
    <s v="01565"/>
    <x v="128"/>
    <s v="OJO DE AGUA"/>
    <s v="DESAMPARADOS"/>
    <s v="03"/>
    <s v="1"/>
    <s v="1_PREESCOLAR"/>
    <s v="PUBLICA"/>
    <n v="10603"/>
    <s v="1"/>
    <s v="06"/>
    <s v="03"/>
    <s v="SAN JOSE / ASERRI / VUELTA DE JORCO"/>
    <s v="SAN JOSE"/>
    <s v="ASERRI"/>
    <s v="VUELTA DE JORCO"/>
    <s v="OJO DE AGUA"/>
    <s v="A UN COSTADO DE LA PLAZA DE DEPORTES"/>
    <s v="esc.ojodeaguaaserri@mep.go.cr"/>
    <s v="24107172"/>
    <m/>
    <s v="LILIAN GARCIA SEGURA"/>
    <s v="87021880"/>
    <s v="WILFREDO CALDERON VARGAS"/>
    <s v="22301358"/>
    <m/>
    <s v="NO"/>
    <m/>
    <m/>
    <m/>
    <s v="1"/>
    <s v="03735"/>
    <s v="3"/>
    <s v="OJO DE AGUA"/>
    <n v="21"/>
  </r>
  <r>
    <s v="1.00305"/>
    <s v="100678-00"/>
    <s v="00305"/>
    <x v="129"/>
    <s v="AGUA BLANCA"/>
    <s v="DESAMPARADOS"/>
    <s v="05"/>
    <s v="1"/>
    <s v="1_PREESCOLAR"/>
    <s v="PUBLICA"/>
    <n v="11203"/>
    <s v="1"/>
    <s v="12"/>
    <s v="03"/>
    <s v="SAN JOSE / ACOSTA / PALMICHAL"/>
    <s v="SAN JOSE"/>
    <s v="ACOSTA"/>
    <s v="PALMICHAL"/>
    <s v="AGUA BLANCA"/>
    <s v="FRENTE A LA IGLESIA CATOLICA DE AGUA BLANCA"/>
    <s v="esc.aguablanca@mep.go.cr"/>
    <s v="24104817"/>
    <s v="24104817"/>
    <s v="KARLA PRADO FALLAS"/>
    <s v="24104817"/>
    <s v="NELSON OLIVIER QUESADA FALLAS"/>
    <s v="24107397"/>
    <m/>
    <s v="NO"/>
    <m/>
    <m/>
    <m/>
    <s v="1"/>
    <s v="00235"/>
    <s v="3"/>
    <s v="AGUA BLANCA"/>
    <n v="31"/>
  </r>
  <r>
    <s v="1.01177"/>
    <s v="100679-00"/>
    <s v="01177"/>
    <x v="130"/>
    <s v="LINDA VISTA"/>
    <s v="DESAMPARADOS"/>
    <s v="01"/>
    <s v="1"/>
    <s v="1_PREESCOLAR"/>
    <s v="PUBLICA"/>
    <n v="30308"/>
    <s v="3"/>
    <s v="03"/>
    <s v="08"/>
    <s v="CARTAGO / LA UNION / RIO AZUL"/>
    <s v="CARTAGO"/>
    <s v="LA UNION"/>
    <s v="RIO AZUL"/>
    <s v="LINDA VISTA"/>
    <s v="100 M ESTE DE LA TERMINAL DE BUSES"/>
    <s v="esc.lindavistarioazul@mep.go.cr"/>
    <s v="22764768"/>
    <m/>
    <s v="SARITA INES MARIN CORDOBA"/>
    <s v="22764768"/>
    <s v="MANUEL CALDERON ESQUIVEL"/>
    <s v="22591833"/>
    <m/>
    <s v="NO"/>
    <m/>
    <m/>
    <m/>
    <s v="1"/>
    <s v="03569"/>
    <s v="3"/>
    <s v="LINDA VISTA"/>
    <n v="95"/>
  </r>
  <r>
    <s v="1.00844"/>
    <s v="100680-00"/>
    <s v="00844"/>
    <x v="131"/>
    <s v="FINCA CAPRI"/>
    <s v="DESAMPARADOS"/>
    <s v="02"/>
    <s v="1"/>
    <s v="1_PREESCOLAR"/>
    <s v="PUBLICA"/>
    <n v="10302"/>
    <s v="1"/>
    <s v="03"/>
    <s v="02"/>
    <s v="SAN JOSE / DESAMPARADOS / SAN MIGUEL"/>
    <s v="SAN JOSE"/>
    <s v="DESAMPARADOS"/>
    <s v="SAN MIGUEL"/>
    <s v="CAPRI"/>
    <s v="DEL CAI DE SAN MIGUEL 100 M SUR"/>
    <s v="esc.fincacapri@mep.go.cr"/>
    <s v="25102084"/>
    <s v="22700385"/>
    <s v="SERGIO BEITA LIZCANO"/>
    <s v="25102084"/>
    <s v="NELSON SANCHEZ CASTRO"/>
    <s v="22700885"/>
    <m/>
    <s v="NO"/>
    <m/>
    <m/>
    <m/>
    <s v="1"/>
    <s v="03382"/>
    <s v="3"/>
    <s v="FINCA CAPRI"/>
    <n v="129"/>
  </r>
  <r>
    <s v="1.00100"/>
    <s v="100681-00"/>
    <s v="00100"/>
    <x v="132"/>
    <s v="SAUREZ"/>
    <s v="DESAMPARADOS"/>
    <s v="03"/>
    <s v="1"/>
    <s v="1_PREESCOLAR"/>
    <s v="PUBLICA"/>
    <n v="10607"/>
    <s v="1"/>
    <s v="06"/>
    <s v="07"/>
    <s v="SAN JOSE / ASERRI / SALITRILLOS"/>
    <s v="SAN JOSE"/>
    <s v="ASERRI"/>
    <s v="SALITRILLOS"/>
    <s v="LOURDES"/>
    <s v="COSTADO NORTE DE LA PLAZA DE DEPORTES"/>
    <s v="esc.saurez@mep.go.cr"/>
    <s v="22300709"/>
    <s v="25009915"/>
    <s v="FANNY RODRIGUEZ MORALES"/>
    <s v="22300709"/>
    <s v="WILFREDO CALDERON VARGAS"/>
    <s v="22301358"/>
    <m/>
    <s v="NO"/>
    <m/>
    <m/>
    <m/>
    <s v="1"/>
    <s v="00163"/>
    <s v="3"/>
    <s v="SAUREZ"/>
    <n v="14"/>
  </r>
  <r>
    <s v="1.00122"/>
    <s v="100682-00"/>
    <s v="00122"/>
    <x v="133"/>
    <s v="SAN RAFAEL"/>
    <s v="DESAMPARADOS"/>
    <s v="07"/>
    <s v="1"/>
    <s v="1_PREESCOLAR"/>
    <s v="PUBLICA"/>
    <n v="10304"/>
    <s v="1"/>
    <s v="03"/>
    <s v="04"/>
    <s v="SAN JOSE / DESAMPARADOS / SAN RAFAEL ARRIBA"/>
    <s v="SAN JOSE"/>
    <s v="DESAMPARADOS"/>
    <s v="SAN RAFAEL ARRIBA"/>
    <s v="MAIQUETIA"/>
    <s v="DE LA CARCEL DEL BUEN PASTOR 400 NOROESTE"/>
    <s v="esc.prioritariasanrafael@mep.go.cr"/>
    <s v="22752580"/>
    <m/>
    <s v="ERICK ZAMORA BOLAÑOS"/>
    <s v="22752580"/>
    <s v="FRANCISCO JAVIER FALLAS SOTO"/>
    <s v="22596011"/>
    <m/>
    <s v="NO"/>
    <m/>
    <m/>
    <m/>
    <s v="1"/>
    <s v="00096"/>
    <s v="3"/>
    <s v="SAN RAFAEL"/>
    <n v="132"/>
  </r>
  <r>
    <s v="1.01108"/>
    <s v="100683-00"/>
    <s v="01108"/>
    <x v="134"/>
    <s v="TOMAS DE ACOSTA"/>
    <s v="DESAMPARADOS"/>
    <s v="05"/>
    <s v="1"/>
    <s v="1_PREESCOLAR"/>
    <s v="PUBLICA"/>
    <n v="11203"/>
    <s v="1"/>
    <s v="12"/>
    <s v="03"/>
    <s v="SAN JOSE / ACOSTA / PALMICHAL"/>
    <s v="SAN JOSE"/>
    <s v="ACOSTA"/>
    <s v="PALMICHAL"/>
    <s v="BAJOS DEL JORCO"/>
    <s v="50 OESTE DEL TEMPLO CATOLICO"/>
    <s v="esc.tomasdeacosta@mep.go.cr"/>
    <s v="24101260"/>
    <m/>
    <s v="DEIVIN CHAVARRIA VALVERDE"/>
    <s v="24101260"/>
    <s v="NELSON OLIVIER QUESADA FALLAS"/>
    <s v="24107397"/>
    <m/>
    <s v="NO"/>
    <m/>
    <m/>
    <m/>
    <s v="1"/>
    <s v="00236"/>
    <s v="3"/>
    <s v="TOMAS DE ACOSTA"/>
    <n v="11"/>
  </r>
  <r>
    <s v="1.01265"/>
    <s v="100685-00"/>
    <s v="01265"/>
    <x v="135"/>
    <s v="ILDEFONSO CAMACHO PORTUGUEZ"/>
    <s v="DESAMPARADOS"/>
    <s v="03"/>
    <s v="1"/>
    <s v="1_PREESCOLAR"/>
    <s v="PUBLICA"/>
    <n v="10605"/>
    <s v="1"/>
    <s v="06"/>
    <s v="05"/>
    <s v="SAN JOSE / ASERRI / LEGUA"/>
    <s v="SAN JOSE"/>
    <s v="ASERRI"/>
    <s v="LEGUA"/>
    <s v="LA LEGUA"/>
    <s v="200 ESTE DE LA IGLESIA CATOLICA"/>
    <s v="esc.ildefonsocamacho@mep.go.cr"/>
    <s v="25401044"/>
    <s v="25402226"/>
    <s v="MARTHA VIRGINIA ZELEDON MEZA"/>
    <s v="83854027"/>
    <s v="WILFREDO CALDERON VARGAS"/>
    <s v="22301358"/>
    <m/>
    <s v="NO"/>
    <m/>
    <m/>
    <m/>
    <s v="1"/>
    <s v="00164"/>
    <s v="3"/>
    <s v="ILDEFONSO CAMACHO PORTUGUEZ"/>
    <n v="19"/>
  </r>
  <r>
    <s v="1.01566"/>
    <s v="100686-00"/>
    <s v="01566"/>
    <x v="136"/>
    <s v="BAJO DE CEDRAL"/>
    <s v="DESAMPARADOS"/>
    <s v="03"/>
    <s v="1"/>
    <s v="1_PREESCOLAR"/>
    <s v="PUBLICA"/>
    <n v="10602"/>
    <s v="1"/>
    <s v="06"/>
    <s v="02"/>
    <s v="SAN JOSE / ASERRI / TARBACA"/>
    <s v="SAN JOSE"/>
    <s v="ASERRI"/>
    <s v="TARBACA"/>
    <s v="BAJOS DEL CEDRAL"/>
    <s v="2 KM NORTE DEL BENEFICIO COOPE JORCO RL"/>
    <s v="ESC.BAJODECEDRAL@MEP.GO.CR"/>
    <s v="24104561"/>
    <s v="24104561"/>
    <s v="BERLY MENDOZA QUIROS"/>
    <s v="24104561"/>
    <s v="WILFREDO CALDERON VARGAS"/>
    <s v="22301358"/>
    <m/>
    <s v="NO"/>
    <m/>
    <m/>
    <m/>
    <s v="1"/>
    <s v="00183"/>
    <s v="3"/>
    <s v="BAJO DE CEDRAL"/>
    <n v="6"/>
  </r>
  <r>
    <s v="1.00123"/>
    <s v="100687-00"/>
    <s v="00123"/>
    <x v="137"/>
    <s v="J.N. COLONIA KENNEDY"/>
    <s v="SAN JOSE CENTRAL"/>
    <s v="01"/>
    <s v="1"/>
    <s v="2_PREESCOLAR"/>
    <s v="PUBLICA"/>
    <n v="10111"/>
    <s v="1"/>
    <s v="01"/>
    <s v="11"/>
    <s v="SAN JOSE / SAN JOSE / SAN SEBASTIAN"/>
    <s v="SAN JOSE"/>
    <s v="SAN JOSE"/>
    <s v="SAN SEBASTIAN"/>
    <s v="COLONIA KENNEDY"/>
    <s v="DEL COLEGIO RICARDO FERNANDEZ GUARDIA 75 N"/>
    <s v="jn.colonialkennedy@mep.go.cr"/>
    <s v="22274667"/>
    <m/>
    <s v="TATIANA ROJAS OBANDO"/>
    <s v="61209811"/>
    <s v="MARJORIE BARQUERO GONZALEZ"/>
    <s v="22551257"/>
    <m/>
    <s v="NO"/>
    <m/>
    <m/>
    <m/>
    <s v="2"/>
    <s v="00000"/>
    <s v="0"/>
    <m/>
    <n v="72"/>
  </r>
  <r>
    <s v="1.03772"/>
    <s v="100688-00"/>
    <s v="03772"/>
    <x v="138"/>
    <s v="BIJAGUAL NORTE"/>
    <s v="LOS SANTOS"/>
    <s v="03"/>
    <s v="1"/>
    <s v="1_PREESCOLAR"/>
    <s v="PUBLICA"/>
    <n v="10605"/>
    <s v="1"/>
    <s v="06"/>
    <s v="05"/>
    <s v="SAN JOSE / ASERRI / LEGUA"/>
    <s v="SAN JOSE"/>
    <s v="ASERRI"/>
    <s v="LEGUA"/>
    <s v="BIJAGUAL NORTE"/>
    <s v="BIJAGUAL NORTE, EL ALTO ASERRI"/>
    <s v="esc.bijagualnortedeaserri@mep.go.cr"/>
    <s v="22005260"/>
    <s v="22005260"/>
    <s v="LUIS ALBERTO PADILLA FALLAS"/>
    <s v="83670440"/>
    <s v="ROY CASTRO JIMENEZ"/>
    <s v="25467360"/>
    <m/>
    <s v="NO"/>
    <m/>
    <m/>
    <m/>
    <s v="1"/>
    <s v="00184"/>
    <s v="3"/>
    <s v="BIJAGUAL NORTE"/>
    <n v="10"/>
  </r>
  <r>
    <s v="1.00167"/>
    <s v="100689-00"/>
    <s v="00167"/>
    <x v="139"/>
    <s v="J.N. MARIA JIMENEZ UREÑA"/>
    <s v="DESAMPARADOS"/>
    <s v="07"/>
    <s v="1"/>
    <s v="2_PREESCOLAR"/>
    <s v="PUBLICA"/>
    <n v="10301"/>
    <s v="1"/>
    <s v="03"/>
    <s v="01"/>
    <s v="SAN JOSE / DESAMPARADOS / DESAMPARADOS"/>
    <s v="SAN JOSE"/>
    <s v="DESAMPARADOS"/>
    <s v="DESAMPARADOS"/>
    <s v="DESAMPARADOS"/>
    <s v="FRENTE AL COSTADO NORTE DEL MULTICENTRO"/>
    <s v="jn.mariajimenezurena@mep.go.cr"/>
    <s v="22591329"/>
    <s v="22591329"/>
    <s v="ANA JULIA ESPINOZA SOLANO"/>
    <s v="22591329"/>
    <s v="FRANCISCO JAVIER FALLAS SOTO"/>
    <s v="22596011"/>
    <m/>
    <s v="NO"/>
    <m/>
    <m/>
    <m/>
    <s v="2"/>
    <s v="00000"/>
    <s v="0"/>
    <m/>
    <n v="217"/>
  </r>
  <r>
    <s v="1.02254"/>
    <s v="100691-00"/>
    <s v="02254"/>
    <x v="140"/>
    <s v="HIGUITO"/>
    <s v="DESAMPARADOS"/>
    <s v="02"/>
    <s v="1"/>
    <s v="1_PREESCOLAR"/>
    <s v="PUBLICA"/>
    <n v="10302"/>
    <s v="1"/>
    <s v="03"/>
    <s v="02"/>
    <s v="SAN JOSE / DESAMPARADOS / SAN MIGUEL"/>
    <s v="SAN JOSE"/>
    <s v="DESAMPARADOS"/>
    <s v="SAN MIGUEL"/>
    <s v="SANTA BARBARA"/>
    <s v="100 AL OESTE DE LA PULPERIA EL MORADO"/>
    <s v="ceap.higuito@mep.go.cr"/>
    <s v="22707255"/>
    <m/>
    <s v="RONALD HERNANDEZ HERNANDEZ"/>
    <s v="22707255"/>
    <s v="NELSON SANCHEZ CASTRO"/>
    <s v="22700885"/>
    <m/>
    <s v="NO"/>
    <m/>
    <m/>
    <m/>
    <s v="1"/>
    <s v="03954"/>
    <s v="3"/>
    <s v="HIGUITO"/>
    <n v="92"/>
  </r>
  <r>
    <s v="1.00177"/>
    <s v="100692-00"/>
    <s v="00177"/>
    <x v="141"/>
    <s v="MARTIN MORA ROJAS"/>
    <s v="DESAMPARADOS"/>
    <s v="04"/>
    <s v="1"/>
    <s v="1_PREESCOLAR"/>
    <s v="PUBLICA"/>
    <n v="10306"/>
    <s v="1"/>
    <s v="03"/>
    <s v="06"/>
    <s v="SAN JOSE / DESAMPARADOS / FRAILES"/>
    <s v="SAN JOSE"/>
    <s v="DESAMPARADOS"/>
    <s v="FRAILES"/>
    <s v="BUSTAMANTE"/>
    <s v="COSTADO ESTE PLAZA DE DEPORTES, BUSTAMANTE"/>
    <s v="esc.martinmorarojas@mep.go.cr"/>
    <s v="25440178"/>
    <s v="25440178"/>
    <s v="PATRICIA CORRALES VALVERDE"/>
    <s v="70592698"/>
    <s v="FREDDY GERARDO GAMBOA VILLANEA"/>
    <s v="25480522"/>
    <m/>
    <s v="NO"/>
    <m/>
    <m/>
    <m/>
    <s v="1"/>
    <s v="00154"/>
    <s v="3"/>
    <s v="MARTIN MORA ROJAS"/>
    <n v="12"/>
  </r>
  <r>
    <s v="1.00168"/>
    <s v="100693-00"/>
    <s v="00168"/>
    <x v="142"/>
    <s v="JOSE TRINIDAD MORA VALVERDE"/>
    <s v="DESAMPARADOS"/>
    <s v="07"/>
    <s v="1"/>
    <s v="1_PREESCOLAR"/>
    <s v="PUBLICA"/>
    <n v="10301"/>
    <s v="1"/>
    <s v="03"/>
    <s v="01"/>
    <s v="SAN JOSE / DESAMPARADOS / DESAMPARADOS"/>
    <s v="SAN JOSE"/>
    <s v="DESAMPARADOS"/>
    <s v="DESAMPARADOS"/>
    <s v="CALLE FALLAS"/>
    <s v="600 OESTE CLINICA MARCIAL FALLAS"/>
    <s v="esc.josetrinidadmoravalverde@mep.go.cr"/>
    <s v="22513120"/>
    <s v="22513120"/>
    <s v="SHIRLEY GUEVARA NUÑEZ"/>
    <s v="22513120"/>
    <s v="FRANCISCO JAVIER FALLAS SOTO"/>
    <s v="22596011"/>
    <m/>
    <s v="NO"/>
    <m/>
    <m/>
    <m/>
    <s v="1"/>
    <s v="00130"/>
    <s v="3"/>
    <s v="JOSE TRINIDAD MORA VALVERDE"/>
    <n v="138"/>
  </r>
  <r>
    <s v="1.02374"/>
    <s v="100694-00"/>
    <s v="02374"/>
    <x v="143"/>
    <s v="CANGREJAL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CANGREJAL"/>
    <s v="75 OESTE DE LA IGLESIA CATOLICA"/>
    <s v="esc.cangrejaldeacosta@mep.go.cr"/>
    <s v="24101986"/>
    <s v="24100790"/>
    <s v="CINTHYA CORRALES ALVARADO"/>
    <s v="86320522"/>
    <s v="ANDREY FUENTES AZOFEIFA"/>
    <s v="24104951"/>
    <m/>
    <s v="NO"/>
    <m/>
    <m/>
    <m/>
    <s v="1"/>
    <s v="00254"/>
    <s v="3"/>
    <s v="CANGREJAL"/>
    <n v="7"/>
  </r>
  <r>
    <s v="1.03980"/>
    <s v="100695-00"/>
    <s v="03980"/>
    <x v="144"/>
    <s v="CARAGRAL"/>
    <s v="DESAMPARADOS"/>
    <s v="05"/>
    <s v="1"/>
    <s v="1_PREESCOLAR"/>
    <s v="PUBLICA"/>
    <n v="11203"/>
    <s v="1"/>
    <s v="12"/>
    <s v="03"/>
    <s v="SAN JOSE / ACOSTA / PALMICHAL"/>
    <s v="SAN JOSE"/>
    <s v="ACOSTA"/>
    <s v="PALMICHAL"/>
    <s v="CARAGRAL"/>
    <s v="FRENTE CANCHA DE DEPORTES"/>
    <s v="esc.caragraldepalmichal@mep.go.cr"/>
    <s v="22300058"/>
    <m/>
    <s v="DINIA ANDREA SOLANO SEGURA"/>
    <s v="22300058"/>
    <s v="NELSON OLIVIER QUESADA FALLAS"/>
    <s v="24107397"/>
    <m/>
    <s v="NO"/>
    <m/>
    <m/>
    <m/>
    <s v="1"/>
    <s v="00249"/>
    <s v="3"/>
    <s v="CARAGRAL"/>
    <n v="3"/>
  </r>
  <r>
    <s v="1.02729"/>
    <s v="100696-00"/>
    <s v="02729"/>
    <x v="145"/>
    <s v="LA LAGUNA"/>
    <s v="LOS SANTOS"/>
    <s v="03"/>
    <s v="1"/>
    <s v="1_PREESCOLAR"/>
    <s v="PUBLICA"/>
    <n v="10605"/>
    <s v="1"/>
    <s v="06"/>
    <s v="05"/>
    <s v="SAN JOSE / ASERRI / LEGUA"/>
    <s v="SAN JOSE"/>
    <s v="ASERRI"/>
    <s v="LEGUA"/>
    <s v="LA LAGUNA"/>
    <s v="BIJAGUAL SUR, DIAGONAL AL TEMPLO CATOLICO"/>
    <s v="esc.lagunalalegua@mep.go.cr"/>
    <s v="22005015"/>
    <m/>
    <s v="BYANCA NAZARETH UREÑA CASTRO"/>
    <s v="22005015"/>
    <s v="ROY CASTRO JIMENEZ"/>
    <s v="25467360"/>
    <m/>
    <s v="NO"/>
    <m/>
    <m/>
    <m/>
    <s v="1"/>
    <s v="00185"/>
    <s v="3"/>
    <s v="LA LAGUNA"/>
    <n v="9"/>
  </r>
  <r>
    <s v="1.02182"/>
    <s v="100697-00"/>
    <s v="02182"/>
    <x v="146"/>
    <s v="CEIBA ALTA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CEIBA ALTA"/>
    <s v="COSTADO NORTE ESCUELA CEIBA ALTA"/>
    <s v="esc.ceibaalta@mep.go.cr"/>
    <s v="83689259"/>
    <s v="88419820"/>
    <s v="MANRIQUE RODRIGUEZ RODRIGUEZ"/>
    <s v="83689259"/>
    <s v="ANDREY FUENTES AZOFEIFA"/>
    <s v="24104951"/>
    <m/>
    <s v="NO"/>
    <m/>
    <m/>
    <m/>
    <s v="1"/>
    <s v="00173"/>
    <s v="3"/>
    <s v="CEIBA ALTA"/>
    <n v="5"/>
  </r>
  <r>
    <s v="1.00988"/>
    <s v="100698-00"/>
    <s v="00988"/>
    <x v="147"/>
    <s v="JOSE ANGEL PADILLA SOLIS"/>
    <s v="DESAMPARADOS"/>
    <s v="04"/>
    <s v="1"/>
    <s v="1_PREESCOLAR"/>
    <s v="PUBLICA"/>
    <n v="10308"/>
    <s v="1"/>
    <s v="03"/>
    <s v="08"/>
    <s v="SAN JOSE / DESAMPARADOS / SAN CRISTOBAL"/>
    <s v="SAN JOSE"/>
    <s v="DESAMPARADOS"/>
    <s v="SAN CRISTOBAL"/>
    <s v="CRISTO REY"/>
    <s v="DIAGONAL AL CEMENTERIO"/>
    <s v="esc.entradalalucha@mep.go.cr"/>
    <s v="25440947"/>
    <m/>
    <s v="ALLAN CHAVES BARRANTES"/>
    <s v="25440947"/>
    <s v="FREDDY GERARDO GAMBOA VILLANEA"/>
    <s v="25480522"/>
    <m/>
    <s v="NO"/>
    <m/>
    <m/>
    <m/>
    <s v="1"/>
    <s v="00143"/>
    <s v="3"/>
    <s v="JOSE ANGEL PADILLA SOLIS"/>
    <n v="16"/>
  </r>
  <r>
    <s v="1.01279"/>
    <s v="104796-00"/>
    <s v="01279"/>
    <x v="148"/>
    <s v="UNIDAD PEDAGOGICA JUAN CALDERON VALVERDE"/>
    <s v="DESAMPARADOS"/>
    <s v="05"/>
    <s v="1"/>
    <s v="1_PREESCOLAR"/>
    <s v="PUBLICA"/>
    <n v="11203"/>
    <s v="1"/>
    <s v="12"/>
    <s v="03"/>
    <s v="SAN JOSE / ACOSTA / PALMICHAL"/>
    <s v="SAN JOSE"/>
    <s v="ACOSTA"/>
    <s v="PALMICHAL"/>
    <s v="CHIRRACA"/>
    <s v="300 NORTE DEL TEMPLO DE CHIRRARA"/>
    <s v="upe.juancalderonvalverde@mep.go.cr"/>
    <s v="24100409"/>
    <s v="24100541"/>
    <s v="SHIRLENE MAYELA QUIROS PAVON"/>
    <s v="24100409"/>
    <s v="NELSON OLIVIER QUESADA FALLAS"/>
    <s v="24107397"/>
    <m/>
    <s v="NO"/>
    <m/>
    <m/>
    <m/>
    <s v="1"/>
    <s v="00237"/>
    <s v="3"/>
    <s v="UNIDAD PEDAGOGICA JUAN CALDERON VALVERDE"/>
    <n v="18"/>
  </r>
  <r>
    <s v="1.02653"/>
    <s v="100701-00"/>
    <s v="02653"/>
    <x v="149"/>
    <s v="LAGUNILLAS"/>
    <s v="DESAMPARADOS"/>
    <s v="05"/>
    <s v="1"/>
    <s v="1_PREESCOLAR"/>
    <s v="PUBLICA"/>
    <n v="11202"/>
    <s v="1"/>
    <s v="12"/>
    <s v="02"/>
    <s v="SAN JOSE / ACOSTA / GUAITIL"/>
    <s v="SAN JOSE"/>
    <s v="ACOSTA"/>
    <s v="GUAITIL"/>
    <s v="LAGUNILLAS"/>
    <s v="4 KM AL OESTE DEL CENTRO DE ACOSTA"/>
    <s v="esc.lagunillas.desamparadps@mep.go.cr"/>
    <s v="24102009"/>
    <s v="24102009"/>
    <s v="VANESSA AVENDAÑO GUTIERREZ"/>
    <s v="24107533"/>
    <s v="NELSON OLIVIER QUESADA FALLAS"/>
    <s v="24107397"/>
    <m/>
    <s v="NO"/>
    <m/>
    <m/>
    <m/>
    <s v="1"/>
    <s v="00238"/>
    <s v="3"/>
    <s v="LAGUNILLAS"/>
    <n v="5"/>
  </r>
  <r>
    <s v="1.00184"/>
    <s v="100702-00"/>
    <s v="00184"/>
    <x v="150"/>
    <s v="MANUEL HIDALGO MORA"/>
    <s v="DESAMPARADOS"/>
    <s v="03"/>
    <s v="1"/>
    <s v="1_PREESCOLAR"/>
    <s v="PUBLICA"/>
    <n v="10601"/>
    <s v="1"/>
    <s v="06"/>
    <s v="01"/>
    <s v="SAN JOSE / ASERRI / ASERRI"/>
    <s v="SAN JOSE"/>
    <s v="ASERRI"/>
    <s v="ASERRI"/>
    <s v="ASERRI"/>
    <s v="CONTIGUO AL PALACIO MUNICIPAL"/>
    <s v="esc.manuelhidalgomora@mep.go.cr"/>
    <s v="22300601"/>
    <s v="22303097"/>
    <s v="ANABELLE OBANDO CORDERO"/>
    <s v="22303097"/>
    <s v="WILFREDO CALDERON VARGAS"/>
    <s v="22301358"/>
    <m/>
    <s v="NO"/>
    <m/>
    <m/>
    <m/>
    <s v="1"/>
    <s v="00182"/>
    <s v="3"/>
    <s v="MANUEL HIDALGO MORA"/>
    <n v="156"/>
  </r>
  <r>
    <s v="1.00185"/>
    <s v="100703-00"/>
    <s v="00185"/>
    <x v="151"/>
    <s v="SANTA TERESITA"/>
    <s v="DESAMPARADOS"/>
    <s v="03"/>
    <s v="1"/>
    <s v="1_PREESCOLAR"/>
    <s v="PUBLICA"/>
    <n v="10607"/>
    <s v="1"/>
    <s v="06"/>
    <s v="07"/>
    <s v="SAN JOSE / ASERRI / SALITRILLOS"/>
    <s v="SAN JOSE"/>
    <s v="ASERRI"/>
    <s v="SALITRILLOS"/>
    <s v="SANTA TERESITA"/>
    <s v="CONTIGUO AL ESTADIO ST CENTER"/>
    <s v="esc.santateresitaaserri@mep.go.cr"/>
    <s v="22300072"/>
    <m/>
    <s v="IVANNIA SABRINA MADRIZ ALVAREZ"/>
    <s v="83021679"/>
    <s v="WILFREDO CALDERON VARGAS"/>
    <s v="22301358"/>
    <m/>
    <s v="NO"/>
    <m/>
    <m/>
    <m/>
    <s v="1"/>
    <s v="00177"/>
    <s v="3"/>
    <s v="SANTA TERESITA"/>
    <n v="31"/>
  </r>
  <r>
    <s v="1.02408"/>
    <s v="100704-00"/>
    <s v="02408"/>
    <x v="152"/>
    <s v="TRANQUERILLAS"/>
    <s v="DESAMPARADOS"/>
    <s v="03"/>
    <s v="1"/>
    <s v="1_PREESCOLAR"/>
    <s v="PUBLICA"/>
    <n v="10604"/>
    <s v="1"/>
    <s v="06"/>
    <s v="04"/>
    <s v="SAN JOSE / ASERRI / SAN GABRIEL"/>
    <s v="SAN JOSE"/>
    <s v="ASERRI"/>
    <s v="SAN GABRIEL"/>
    <s v="TRANQUERILLA"/>
    <s v="TRANQUERILLAS CENTRO"/>
    <s v="esc.tranquerillas@mep.go.cr"/>
    <s v="25401343"/>
    <s v="25401343"/>
    <s v="IVANNIA ORTEGA ORTEGA"/>
    <s v="25401343"/>
    <s v="WILFREDO CALDERON VARGAS"/>
    <s v="22301358"/>
    <m/>
    <s v="NO"/>
    <m/>
    <m/>
    <m/>
    <s v="1"/>
    <s v="00165"/>
    <s v="3"/>
    <s v="TRANQUERILLAS"/>
    <n v="15"/>
  </r>
  <r>
    <s v="1.00199"/>
    <s v="100706-00"/>
    <s v="00199"/>
    <x v="153"/>
    <s v="CORAZON DE JESUS"/>
    <s v="DESAMPARADOS"/>
    <s v="03"/>
    <s v="1"/>
    <s v="1_PREESCOLAR"/>
    <s v="PUBLICA"/>
    <n v="10601"/>
    <s v="1"/>
    <s v="06"/>
    <s v="01"/>
    <s v="SAN JOSE / ASERRI / ASERRI"/>
    <s v="SAN JOSE"/>
    <s v="ASERRI"/>
    <s v="ASERRI"/>
    <s v="CORAZON DE JESUS"/>
    <s v="DE LA CLINICA DE ASERRI 300 NORTE Y 100 OESTE"/>
    <s v="esc.corazondejesusaserri@mep.go.cr"/>
    <s v="25000521"/>
    <m/>
    <s v="ALEX ANTONIO CALERO LOPEZ"/>
    <s v="25000521"/>
    <s v="WILFREDO CALDERON VARGAS"/>
    <s v="22301358"/>
    <m/>
    <s v="NO"/>
    <m/>
    <m/>
    <m/>
    <s v="1"/>
    <s v="03343"/>
    <s v="3"/>
    <s v="CORAZON DE JESUS"/>
    <n v="69"/>
  </r>
  <r>
    <s v="1.00125"/>
    <s v="100707-00"/>
    <s v="00125"/>
    <x v="154"/>
    <s v="JOSE MARIA ZELEDON BRENES"/>
    <s v="DESAMPARADOS"/>
    <s v="02"/>
    <s v="1"/>
    <s v="1_PREESCOLAR"/>
    <s v="PUBLICA"/>
    <n v="10302"/>
    <s v="1"/>
    <s v="03"/>
    <s v="02"/>
    <s v="SAN JOSE / DESAMPARADOS / SAN MIGUEL"/>
    <s v="SAN JOSE"/>
    <s v="DESAMPARADOS"/>
    <s v="SAN MIGUEL"/>
    <s v="EL LLANO"/>
    <s v="CONTIGUO A LA PLAZA DE DEPORTES"/>
    <s v="esc.josemariazeledonsanmiguel@mep.go.cr"/>
    <s v="22707736"/>
    <m/>
    <s v="ALCIDES LEAL MORA"/>
    <s v="22707736"/>
    <s v="NELSON SANCHEZ CASTRO"/>
    <s v="22700885"/>
    <m/>
    <s v="NO"/>
    <m/>
    <m/>
    <m/>
    <s v="1"/>
    <s v="00095"/>
    <s v="3"/>
    <s v="JOSE MARIA ZELEDON BRENES"/>
    <n v="75"/>
  </r>
  <r>
    <s v="1.01567"/>
    <s v="100708-00"/>
    <s v="01567"/>
    <x v="155"/>
    <s v="EL MANZANO"/>
    <s v="DESAMPARADOS"/>
    <s v="04"/>
    <s v="1"/>
    <s v="1_PREESCOLAR"/>
    <s v="PUBLICA"/>
    <n v="10302"/>
    <s v="1"/>
    <s v="03"/>
    <s v="02"/>
    <s v="SAN JOSE / DESAMPARADOS / SAN MIGUEL"/>
    <s v="SAN JOSE"/>
    <s v="DESAMPARADOS"/>
    <s v="SAN MIGUEL"/>
    <s v="EL MANZANO"/>
    <s v="150 M ESTE ABASTECEDOR EL MANZANO"/>
    <s v="esc.elmanzano.desamparados@mep.go.cr"/>
    <s v="22300546"/>
    <m/>
    <s v="EVELYN JIMENEZ GUTIERREZ"/>
    <s v="86832359"/>
    <s v="FREDDY GERARDO GAMBOA VILLANEA"/>
    <s v="25480522"/>
    <m/>
    <s v="NO"/>
    <m/>
    <m/>
    <m/>
    <s v="1"/>
    <s v="00144"/>
    <s v="3"/>
    <s v="EL MANZANO"/>
    <n v="5"/>
  </r>
  <r>
    <s v="1.00169"/>
    <s v="100710-00"/>
    <s v="00169"/>
    <x v="156"/>
    <s v="CIUDADELA FATIMA"/>
    <s v="DESAMPARADOS"/>
    <s v="01"/>
    <s v="1"/>
    <s v="1_PREESCOLAR"/>
    <s v="PUBLICA"/>
    <n v="10310"/>
    <s v="1"/>
    <s v="03"/>
    <s v="10"/>
    <s v="SAN JOSE / DESAMPARADOS / DAMAS"/>
    <s v="SAN JOSE"/>
    <s v="DESAMPARADOS"/>
    <s v="DAMAS"/>
    <s v="FATIMA"/>
    <s v="COSTADO OESTE DEL TEMPLO CATOLICO"/>
    <s v="esc.ciudadelafatima@mep.go.cr"/>
    <s v="22766495"/>
    <s v="22766495"/>
    <s v="MANUEL CALDERON ESQUIVEL"/>
    <s v="22766495"/>
    <s v="MANUEL CALDERON ESQUIVEL"/>
    <s v="22591833"/>
    <m/>
    <s v="NO"/>
    <m/>
    <m/>
    <m/>
    <s v="1"/>
    <s v="00133"/>
    <s v="3"/>
    <s v="CIUDADELA FATIMA"/>
    <n v="38"/>
  </r>
  <r>
    <s v="1.00178"/>
    <s v="100711-00"/>
    <s v="00178"/>
    <x v="157"/>
    <s v="CECILIO PIEDRA GUTIERREZ"/>
    <s v="DESAMPARADOS"/>
    <s v="04"/>
    <s v="1"/>
    <s v="1_PREESCOLAR"/>
    <s v="PUBLICA"/>
    <n v="10306"/>
    <s v="1"/>
    <s v="03"/>
    <s v="06"/>
    <s v="SAN JOSE / DESAMPARADOS / FRAILES"/>
    <s v="SAN JOSE"/>
    <s v="DESAMPARADOS"/>
    <s v="FRAILES"/>
    <s v="FRAILES"/>
    <s v="FRAILES CENTRO DESAMPARADOS"/>
    <s v="esc.ceciliopiedragutierrez@mep.go.cr"/>
    <s v="25440022"/>
    <s v="25440022"/>
    <s v="ANA RITA SEGURA CHACON"/>
    <s v="89807219"/>
    <s v="FREDDY GERARDO GAMBOA VILLANEA"/>
    <s v="25480522"/>
    <m/>
    <s v="NO"/>
    <m/>
    <m/>
    <m/>
    <s v="1"/>
    <s v="00155"/>
    <s v="3"/>
    <s v="CECILIO PIEDRA GUTIERREZ"/>
    <n v="53"/>
  </r>
  <r>
    <s v="1.03053"/>
    <s v="100712-00"/>
    <s v="03053"/>
    <x v="158"/>
    <s v="LEANDRO FONSECA NARANJO"/>
    <s v="DESAMPARADOS"/>
    <s v="04"/>
    <s v="1"/>
    <s v="1_PREESCOLAR"/>
    <s v="PUBLICA"/>
    <n v="10309"/>
    <s v="1"/>
    <s v="03"/>
    <s v="09"/>
    <s v="SAN JOSE / DESAMPARADOS / ROSARIO"/>
    <s v="SAN JOSE"/>
    <s v="DESAMPARADOS"/>
    <s v="ROSARIO"/>
    <s v="GUADARRAMA"/>
    <s v="800 M ESTE DEL PUENTE DE GUADARRAMA"/>
    <s v="esc.leandrofonsecanaranjo@mep.go.cr"/>
    <s v="25480011"/>
    <m/>
    <s v="EVELYN ALEJANDRA BADILLA MORA"/>
    <s v="83263754"/>
    <s v="FREDDY GERARDO GAMBOA VILLANEA"/>
    <s v="25480522"/>
    <m/>
    <s v="NO"/>
    <m/>
    <m/>
    <m/>
    <s v="1"/>
    <s v="00145"/>
    <s v="3"/>
    <s v="LEANDRO FONSECA NARANJO"/>
    <n v="1"/>
  </r>
  <r>
    <s v="1.01676"/>
    <s v="100713-00"/>
    <s v="01676"/>
    <x v="159"/>
    <s v="GUAITIL"/>
    <s v="DESAMPARADOS"/>
    <s v="05"/>
    <s v="1"/>
    <s v="1_PREESCOLAR"/>
    <s v="PUBLICA"/>
    <n v="11202"/>
    <s v="1"/>
    <s v="12"/>
    <s v="02"/>
    <s v="SAN JOSE / ACOSTA / GUAITIL"/>
    <s v="SAN JOSE"/>
    <s v="ACOSTA"/>
    <s v="GUAITIL"/>
    <s v="GUAITIL"/>
    <s v="DIAGONAL GUARDIA RURAL"/>
    <s v="esc.guaitil.desamparados@mep.go.cr"/>
    <s v="24101944"/>
    <s v="24101944"/>
    <s v="CARLOS ARCE FALLAS"/>
    <s v="88531547"/>
    <s v="NELSON OLIVIER QUESADA FALLAS"/>
    <s v="89669343"/>
    <m/>
    <s v="NO"/>
    <m/>
    <m/>
    <m/>
    <s v="1"/>
    <s v="00239"/>
    <s v="3"/>
    <s v="GUAITIL"/>
    <n v="9"/>
  </r>
  <r>
    <s v="1.01103"/>
    <s v="100714-00"/>
    <s v="01103"/>
    <x v="160"/>
    <s v="EDWIN PORRAS ULLOA"/>
    <s v="DESAMPARADOS"/>
    <s v="02"/>
    <s v="1"/>
    <s v="1_PREESCOLAR"/>
    <s v="PUBLICA"/>
    <n v="10607"/>
    <s v="1"/>
    <s v="06"/>
    <s v="07"/>
    <s v="SAN JOSE / ASERRI / SALITRILLOS"/>
    <s v="SAN JOSE"/>
    <s v="ASERRI"/>
    <s v="SALITRILLOS"/>
    <s v="CALLE LAJAS"/>
    <s v="75 E, TERMINAL DE BUSES CALLE LAJAS EL HUAZO"/>
    <s v="esc.edwinporrasulloa@mep.go.cr"/>
    <s v="40804513"/>
    <s v="40804513"/>
    <s v="ROGER MARTINEZ FLORES"/>
    <s v="85752137"/>
    <s v="NELSON SANCHEZ CASTRO"/>
    <s v="22700885"/>
    <m/>
    <s v="NO"/>
    <m/>
    <m/>
    <m/>
    <s v="1"/>
    <s v="00167"/>
    <s v="3"/>
    <s v="EDWIN PORRAS ULLOA"/>
    <n v="77"/>
  </r>
  <r>
    <s v="1.00126"/>
    <s v="100715-00"/>
    <s v="00126"/>
    <x v="161"/>
    <s v="DR. CALDERON MUÑOZ"/>
    <s v="DESAMPARADOS"/>
    <s v="02"/>
    <s v="1"/>
    <s v="1_PREESCOLAR"/>
    <s v="PUBLICA"/>
    <n v="10302"/>
    <s v="1"/>
    <s v="03"/>
    <s v="02"/>
    <s v="SAN JOSE / DESAMPARADOS / SAN MIGUEL"/>
    <s v="SAN JOSE"/>
    <s v="DESAMPARADOS"/>
    <s v="SAN MIGUEL"/>
    <s v="HIGUITO"/>
    <s v="DE LA IGLESIA CATOLICA 50 M SURESTE"/>
    <s v="esc.drcalderonmunoz@mep.go.cr"/>
    <s v="22700608"/>
    <m/>
    <s v="SEBASTIAN NAVARRO CAÑIZALES"/>
    <s v="22700608"/>
    <s v="NELSON SANCHEZ CASTRO"/>
    <s v="22700885"/>
    <m/>
    <s v="NO"/>
    <m/>
    <m/>
    <m/>
    <s v="1"/>
    <s v="00098"/>
    <s v="3"/>
    <s v="DR. CALDERON MUÑOZ"/>
    <n v="201"/>
  </r>
  <r>
    <s v="1.00179"/>
    <s v="100716-00"/>
    <s v="00179"/>
    <x v="162"/>
    <s v="AGUSTIN SEGURA"/>
    <s v="DESAMPARADOS"/>
    <s v="04"/>
    <s v="1"/>
    <s v="1_PREESCOLAR"/>
    <s v="PUBLICA"/>
    <n v="10302"/>
    <s v="1"/>
    <s v="03"/>
    <s v="02"/>
    <s v="SAN JOSE / DESAMPARADOS / SAN MIGUEL"/>
    <s v="SAN JOSE"/>
    <s v="DESAMPARADOS"/>
    <s v="SAN MIGUEL"/>
    <s v="JERICO"/>
    <s v="FRENTE A LA PLAZA DE DEPORTES"/>
    <s v="esc.agustinsegura@mep.go.cr"/>
    <s v="25000757"/>
    <s v="25000757"/>
    <s v="HEIDY BOLANDI JIRON"/>
    <s v="25000757"/>
    <s v="FREDDY GERARDO GAMBOA VILLANEA"/>
    <s v="25480522"/>
    <m/>
    <s v="NO"/>
    <m/>
    <m/>
    <m/>
    <s v="1"/>
    <s v="00157"/>
    <s v="3"/>
    <s v="AGUSTIN SEGURA"/>
    <n v="20"/>
  </r>
  <r>
    <s v="1.03734"/>
    <s v="100717-00"/>
    <s v="03734"/>
    <x v="163"/>
    <s v="JOCOTAL ABAJO"/>
    <s v="DESAMPARADOS"/>
    <s v="03"/>
    <s v="1"/>
    <s v="1_PREESCOLAR"/>
    <s v="PUBLICA"/>
    <n v="10603"/>
    <s v="1"/>
    <s v="06"/>
    <s v="03"/>
    <s v="SAN JOSE / ASERRI / VUELTA DE JORCO"/>
    <s v="SAN JOSE"/>
    <s v="ASERRI"/>
    <s v="VUELTA DE JORCO"/>
    <s v="JOCOTAL ABAJO"/>
    <s v="100 M O DEL SALON COMUNAL DE JOCOTAL ABAJO"/>
    <s v="esc.jocotalabajo@mep.go.cr"/>
    <s v="25444694"/>
    <m/>
    <s v="VANESSA BARBOZA HERNANDEZ"/>
    <s v="62903409"/>
    <s v="WILFREDO CALDERON VARGAS"/>
    <s v="22301358"/>
    <m/>
    <s v="NO"/>
    <m/>
    <m/>
    <m/>
    <s v="1"/>
    <s v="00174"/>
    <s v="3"/>
    <s v="JOCOTAL ABAJO"/>
    <n v="1"/>
  </r>
  <r>
    <s v="1.02407"/>
    <s v="100718-00"/>
    <s v="02407"/>
    <x v="164"/>
    <s v="LA URUCA"/>
    <s v="DESAMPARADOS"/>
    <s v="03"/>
    <s v="1"/>
    <s v="1_PREESCOLAR"/>
    <s v="PUBLICA"/>
    <n v="10603"/>
    <s v="1"/>
    <s v="06"/>
    <s v="03"/>
    <s v="SAN JOSE / ASERRI / VUELTA DE JORCO"/>
    <s v="SAN JOSE"/>
    <s v="ASERRI"/>
    <s v="VUELTA DE JORCO"/>
    <s v="LA URUCA"/>
    <s v="200 M OESTE IGLESIA CATOLICA"/>
    <s v="esc.lauruca@mep.go.cr"/>
    <s v="24166592"/>
    <s v="24166592"/>
    <s v="JENNY SEGURA CASTILLO"/>
    <s v="24166592/84862810"/>
    <s v="WILFREDO CALDERON VARGAS"/>
    <s v="22301358"/>
    <m/>
    <s v="NO"/>
    <m/>
    <m/>
    <m/>
    <s v="1"/>
    <s v="00168"/>
    <s v="3"/>
    <s v="LA URUCA"/>
    <n v="17"/>
  </r>
  <r>
    <s v="1.02901"/>
    <s v="100719-00"/>
    <s v="02901"/>
    <x v="165"/>
    <s v="JUAN RUDIN ISELIN"/>
    <s v="DESAMPARADOS"/>
    <s v="06"/>
    <s v="1"/>
    <s v="1_PREESCOLAR"/>
    <s v="PUBLICA"/>
    <n v="10603"/>
    <s v="1"/>
    <s v="06"/>
    <s v="03"/>
    <s v="SAN JOSE / ASERRI / VUELTA DE JORCO"/>
    <s v="SAN JOSE"/>
    <s v="ASERRI"/>
    <s v="VUELTA DE JORCO"/>
    <s v="LEGUA LOS NARANJOS"/>
    <s v="LA LEGUA DE LOS NARANJOS 50 E DE LA PLAZA"/>
    <s v="esc.juanrudiniselin@mep.go.cr"/>
    <s v="88867309"/>
    <s v="24160556"/>
    <s v="MARCOS V. AZOFEIFA ALPIZAR"/>
    <s v="88867309"/>
    <s v="ANDREY FUENTES AZOFEIFA"/>
    <s v="24104951"/>
    <m/>
    <s v="NO"/>
    <m/>
    <m/>
    <m/>
    <s v="1"/>
    <s v="00169"/>
    <s v="3"/>
    <s v="JUAN RUDIN ISELIN"/>
    <n v="6"/>
  </r>
  <r>
    <s v="1.03029"/>
    <s v="100720-00"/>
    <s v="03029"/>
    <x v="166"/>
    <s v="CEIBA BAJA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CEIBA BAJA"/>
    <s v="DEL TEMPLO CATOLICO 50 M OESTE"/>
    <s v="esc.ceibabaja@mep.go.cr"/>
    <s v="25444710"/>
    <s v="87137148"/>
    <s v="YUNIER CHINCHILLA JIMENEZ"/>
    <s v="25444710"/>
    <s v="ANDREY FUENTES AZOFEIFA"/>
    <s v="24104951"/>
    <m/>
    <s v="NO"/>
    <m/>
    <m/>
    <m/>
    <s v="1"/>
    <s v="00275"/>
    <s v="3"/>
    <s v="CEIBA BAJA"/>
    <n v="3"/>
  </r>
  <r>
    <s v="1.01562"/>
    <s v="100721-00"/>
    <s v="01562"/>
    <x v="167"/>
    <s v="CEIBA ESTE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CEIBA ESTE"/>
    <s v="FRENTE A LA ERMITA"/>
    <s v="esc.ceibaeste@mep.go.cr"/>
    <s v="24160710"/>
    <s v="24160710"/>
    <s v="SILVIA GARRO UMAÑA"/>
    <s v="89258830"/>
    <s v="ANDREY FUENTES AZOFEIFA"/>
    <s v="24104951"/>
    <m/>
    <s v="NO"/>
    <m/>
    <m/>
    <m/>
    <s v="1"/>
    <s v="00255"/>
    <s v="3"/>
    <s v="CEIBA ESTE"/>
    <n v="3"/>
  </r>
  <r>
    <s v="1.02730"/>
    <s v="104818-00"/>
    <s v="02730"/>
    <x v="168"/>
    <s v="UNIDAD PEDAGOGICA LA CRUZ"/>
    <s v="DESAMPARADOS"/>
    <s v="05"/>
    <s v="1"/>
    <s v="1_PREESCOLAR"/>
    <s v="PUBLICA"/>
    <n v="11202"/>
    <s v="1"/>
    <s v="12"/>
    <s v="02"/>
    <s v="SAN JOSE / ACOSTA / GUAITIL"/>
    <s v="SAN JOSE"/>
    <s v="ACOSTA"/>
    <s v="GUAITIL"/>
    <s v="LA CRUZ"/>
    <s v="200 OESTE DE LA PLAZA DE DEPORTES LA CRUZ"/>
    <s v="upe.lacruz@mep.go.cr"/>
    <s v="24102494"/>
    <s v="24102494"/>
    <s v="ALEXANDER VARGAS MATA"/>
    <s v="24102494"/>
    <s v="NELSON OLIVIER QUESADA FALLAS"/>
    <s v="24107397"/>
    <m/>
    <s v="NO"/>
    <m/>
    <m/>
    <m/>
    <s v="1"/>
    <s v="00247"/>
    <s v="3"/>
    <s v="UNIDAD PEDAGOGICA LA CRUZ"/>
    <n v="2"/>
  </r>
  <r>
    <s v="1.03052"/>
    <s v="100723-00"/>
    <s v="03052"/>
    <x v="169"/>
    <s v="LA ESCUADRA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LA ESCUADRA"/>
    <s v="COSTADO NORTE DEL SALON COMUNAL"/>
    <s v="esc.laescuadra@mep.go.cr"/>
    <s v="24100806"/>
    <s v="24104951"/>
    <s v="LIGIA MARLEY CALDERON ALFARO"/>
    <s v="89986783"/>
    <s v="ANDREY FUENTES AZOFEIFA"/>
    <s v="24104951"/>
    <m/>
    <s v="NO"/>
    <m/>
    <m/>
    <m/>
    <s v="1"/>
    <s v="00267"/>
    <s v="3"/>
    <s v="LA ESCUADRA"/>
    <n v="3"/>
  </r>
  <r>
    <s v="1.02771"/>
    <s v="100724-00"/>
    <s v="02771"/>
    <x v="170"/>
    <s v="LA JOYA"/>
    <s v="DESAMPARADOS"/>
    <s v="03"/>
    <s v="1"/>
    <s v="1_PREESCOLAR"/>
    <s v="PUBLICA"/>
    <n v="10309"/>
    <s v="1"/>
    <s v="03"/>
    <s v="09"/>
    <s v="SAN JOSE / DESAMPARADOS / ROSARIO"/>
    <s v="SAN JOSE"/>
    <s v="DESAMPARADOS"/>
    <s v="ROSARIO"/>
    <s v="LA JOYA"/>
    <s v="5 KM SUR ENTRADA HOTEL VILLA VISTA"/>
    <s v="esc.lajoya@mep.go.cr"/>
    <s v="87351251"/>
    <m/>
    <s v="BANACHEK GARCIA MUÑOZ"/>
    <s v="87351251"/>
    <s v="WILFREDO CALDERON VARGAS"/>
    <s v="22301358"/>
    <m/>
    <s v="NO"/>
    <m/>
    <m/>
    <m/>
    <s v="1"/>
    <s v="00176"/>
    <s v="3"/>
    <s v="LA JOYA"/>
    <n v="5"/>
  </r>
  <r>
    <s v="1.00180"/>
    <s v="100725-00"/>
    <s v="00180"/>
    <x v="171"/>
    <s v="CECILIA ORLICH FIGUERES"/>
    <s v="DESAMPARADOS"/>
    <s v="04"/>
    <s v="1"/>
    <s v="1_PREESCOLAR"/>
    <s v="PUBLICA"/>
    <n v="12005"/>
    <s v="1"/>
    <s v="20"/>
    <s v="05"/>
    <s v="SAN JOSE / LEON CORTES / SANTA CRUZ"/>
    <s v="SAN JOSE"/>
    <s v="LEON CORTES"/>
    <s v="SANTA CRUZ"/>
    <s v="LA LUCHA"/>
    <s v="75 M ESTE DE LA EMPRESA FIDECA S.A"/>
    <s v="esc.ceciliaorlichfigueres@mep.go.cr"/>
    <s v="25441592"/>
    <s v="25441592"/>
    <s v="EVELYN PADILLA SANCHEZ"/>
    <s v="25441592"/>
    <s v="FREDDY GERARDO GAMBOA VILLANEA"/>
    <s v="25480522"/>
    <m/>
    <s v="NO"/>
    <m/>
    <m/>
    <m/>
    <s v="1"/>
    <s v="00146"/>
    <s v="3"/>
    <s v="CECILIA ORLICH FIGUERES"/>
    <n v="18"/>
  </r>
  <r>
    <s v="1.01903"/>
    <s v="100726-00"/>
    <s v="01903"/>
    <x v="172"/>
    <s v="CHIROGRES"/>
    <s v="DESAMPARADOS"/>
    <s v="04"/>
    <s v="1"/>
    <s v="1_PREESCOLAR"/>
    <s v="PUBLICA"/>
    <n v="10309"/>
    <s v="1"/>
    <s v="03"/>
    <s v="09"/>
    <s v="SAN JOSE / DESAMPARADOS / ROSARIO"/>
    <s v="SAN JOSE"/>
    <s v="DESAMPARADOS"/>
    <s v="ROSARIO"/>
    <s v="CHIROGRES"/>
    <s v="50 SUR DEL CRUCE"/>
    <s v="esc.chirogres@mep.go.cr"/>
    <s v="25400962"/>
    <s v="25480522"/>
    <s v="MAUREEN FALLAS ARGUEDAS"/>
    <s v="25400962"/>
    <s v="FREDDY GERARDO GAMBOA VILLANEA"/>
    <s v="25480522"/>
    <m/>
    <s v="NO"/>
    <m/>
    <m/>
    <m/>
    <s v="1"/>
    <s v="03334"/>
    <s v="3"/>
    <s v="CHIROGRES"/>
    <n v="11"/>
  </r>
  <r>
    <s v="1.01911"/>
    <s v="100727-00"/>
    <s v="01911"/>
    <x v="173"/>
    <s v="LA MESA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LLANO DE LA MESA"/>
    <s v="100 M NORTE DEL TEMPLO CATOLICO"/>
    <s v="esc.lamesa@mep.go.cr"/>
    <s v="25444752"/>
    <s v="86078575"/>
    <s v="YAHAIRA VALVERDE GARRO"/>
    <s v="84346420"/>
    <s v="ANDREY FUENTES AZOFEIFA"/>
    <s v="24104951"/>
    <m/>
    <s v="NO"/>
    <m/>
    <m/>
    <m/>
    <s v="1"/>
    <s v="00276"/>
    <s v="3"/>
    <s v="LA MESA"/>
    <n v="3"/>
  </r>
  <r>
    <s v="1.04338"/>
    <s v="100728-00"/>
    <s v="04338"/>
    <x v="174"/>
    <s v="LA PALMA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LA PALMA"/>
    <s v="1 KM AL ESTE DE LA IGLESIA CATOLICA LA PALMA"/>
    <s v="esc.lapalma.desamparados@mep.go.cr"/>
    <s v="21007865"/>
    <m/>
    <s v="KATHERINE PICADO QUESADA"/>
    <s v="21007865"/>
    <s v="ANDREY FUENTES AZOFEIFA"/>
    <s v="24104951"/>
    <m/>
    <s v="NO"/>
    <m/>
    <m/>
    <m/>
    <s v="1"/>
    <s v="00268"/>
    <s v="3"/>
    <s v="LA PALMA"/>
    <n v="2"/>
  </r>
  <r>
    <s v="1.01505"/>
    <s v="100729-00"/>
    <s v="01505"/>
    <x v="175"/>
    <s v="LA TRINIDAD"/>
    <s v="DESAMPARADOS"/>
    <s v="03"/>
    <s v="1"/>
    <s v="1_PREESCOLAR"/>
    <s v="PUBLICA"/>
    <n v="10309"/>
    <s v="1"/>
    <s v="03"/>
    <s v="09"/>
    <s v="SAN JOSE / DESAMPARADOS / ROSARIO"/>
    <s v="SAN JOSE"/>
    <s v="DESAMPARADOS"/>
    <s v="ROSARIO"/>
    <s v="LA TRINIDAD"/>
    <s v="100 M SUR DE LA IGLESIA CATOLICA"/>
    <s v="esc.latrinidadaserri@mep.go.cr"/>
    <s v="25402465"/>
    <s v="25402465"/>
    <s v="ELISA ARIAS JIMENEZ"/>
    <s v="89801026"/>
    <s v="WILFREDO CALDERON VARGAS"/>
    <s v="22301358"/>
    <m/>
    <s v="NO"/>
    <m/>
    <m/>
    <m/>
    <s v="1"/>
    <s v="00158"/>
    <s v="3"/>
    <s v="LA TRINIDAD"/>
    <n v="12"/>
  </r>
  <r>
    <s v="1.01969"/>
    <s v="100730-00"/>
    <s v="01969"/>
    <x v="176"/>
    <s v="JESUS ROJAS CRUZ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LA URUCA"/>
    <s v="COSTADO ESTE DE LA IGLESIA CATOLICA"/>
    <s v="esc.jesusrojascruz@mep.go.cr"/>
    <s v="25444623"/>
    <m/>
    <s v="PAULA VINDAS CERDAS"/>
    <s v="87400852"/>
    <s v="ANDREY FUENTES AZOFEIFA"/>
    <s v="24104951"/>
    <m/>
    <s v="NO"/>
    <m/>
    <m/>
    <m/>
    <s v="1"/>
    <s v="00256"/>
    <s v="3"/>
    <s v="JESUS ROJAS CRUZ"/>
    <n v="2"/>
  </r>
  <r>
    <s v="1.00170"/>
    <s v="100731-00"/>
    <s v="00170"/>
    <x v="177"/>
    <s v="LAS GRAVILIAS"/>
    <s v="DESAMPARADOS"/>
    <s v="01"/>
    <s v="1"/>
    <s v="1_PREESCOLAR"/>
    <s v="PUBLICA"/>
    <n v="10312"/>
    <s v="1"/>
    <s v="03"/>
    <s v="12"/>
    <s v="SAN JOSE / DESAMPARADOS / GRAVILIAS"/>
    <s v="SAN JOSE"/>
    <s v="DESAMPARADOS"/>
    <s v="GRAVILIAS"/>
    <s v="GRAVILIAS"/>
    <s v="75 M ESTE, DEPOSITO LAS GRAVILIAS"/>
    <s v="esc.lasgravilias.desamparados@mep.go.cr"/>
    <s v="22590594"/>
    <s v="22590594"/>
    <s v="RICKY ANTONIO SANCHEZ ALVAREZ"/>
    <s v="87898200"/>
    <s v="MANUEL CALDERON ESQUIVEL"/>
    <s v="21010915"/>
    <m/>
    <s v="NO"/>
    <m/>
    <m/>
    <m/>
    <s v="1"/>
    <s v="00138"/>
    <s v="3"/>
    <s v="LAS GRAVILIAS"/>
    <n v="97"/>
  </r>
  <r>
    <s v="1.03323"/>
    <s v="100733-00"/>
    <s v="03323"/>
    <x v="178"/>
    <s v="RICARDO JIMENEZ OREAMUNO"/>
    <s v="DESAMPARADOS"/>
    <s v="03"/>
    <s v="1"/>
    <s v="1_PREESCOLAR"/>
    <s v="PUBLICA"/>
    <n v="10604"/>
    <s v="1"/>
    <s v="06"/>
    <s v="04"/>
    <s v="SAN JOSE / ASERRI / SAN GABRIEL"/>
    <s v="SAN JOSE"/>
    <s v="ASERRI"/>
    <s v="SAN GABRIEL"/>
    <s v="LIMONAL"/>
    <s v="LIMONAL DE ASERRI"/>
    <s v="esc.ricardojimenezoreamuno@mep.go.cr"/>
    <s v="22017770"/>
    <m/>
    <s v="MARIA PAULA MORA MORA"/>
    <s v="22017770"/>
    <s v="WILFREDO CALDERON VARGAS"/>
    <s v="22301358"/>
    <m/>
    <s v="NO"/>
    <m/>
    <m/>
    <m/>
    <s v="1"/>
    <s v="00170"/>
    <s v="3"/>
    <s v="RICARDO JIMENEZ OREAMUNO"/>
    <n v="5"/>
  </r>
  <r>
    <s v="1.00181"/>
    <s v="100735-00"/>
    <s v="00181"/>
    <x v="179"/>
    <s v="MANUEL PADILLA UREÑA"/>
    <s v="DESAMPARADOS"/>
    <s v="04"/>
    <s v="1"/>
    <s v="1_PREESCOLAR"/>
    <s v="PUBLICA"/>
    <n v="30107"/>
    <s v="3"/>
    <s v="01"/>
    <s v="07"/>
    <s v="CARTAGO / CARTAGO / CORRALILLO"/>
    <s v="CARTAGO"/>
    <s v="CARTAGO"/>
    <s v="CORRALILLO"/>
    <s v="RIO CONEJO"/>
    <s v="200 ESTE SEL SERVICENTRO RIO CONEJO"/>
    <s v="esc.manuelpadillaurena@mep.go.cr"/>
    <s v="25480582"/>
    <s v="25480582"/>
    <s v="CINTHYA LIZETH QUIROS FALLAS"/>
    <s v="25480582"/>
    <s v="FREDDY GERARDO GAMBOA VILLANEA"/>
    <s v="25480522"/>
    <m/>
    <s v="NO"/>
    <m/>
    <m/>
    <m/>
    <s v="1"/>
    <s v="00148"/>
    <s v="3"/>
    <s v="MANUEL PADILLA UREÑA"/>
    <n v="34"/>
  </r>
  <r>
    <s v="1.02199"/>
    <s v="100736-00"/>
    <s v="02199"/>
    <x v="180"/>
    <s v="FLORIA ZELEDON TREJOS"/>
    <s v="DESAMPARADOS"/>
    <s v="03"/>
    <s v="1"/>
    <s v="1_PREESCOLAR"/>
    <s v="PUBLICA"/>
    <n v="10603"/>
    <s v="1"/>
    <s v="06"/>
    <s v="03"/>
    <s v="SAN JOSE / ASERRI / VUELTA DE JORCO"/>
    <s v="SAN JOSE"/>
    <s v="ASERRI"/>
    <s v="VUELTA DE JORCO"/>
    <s v="MONTE REDONDO"/>
    <s v="VUELTA DE JORCO, ASERRI, 2 KM SUR CEMENTERIO"/>
    <s v="esc.floriazeledontrejos@mep.go.cr"/>
    <s v="24100111"/>
    <s v="24100111"/>
    <s v="EDDIE FUENTES AZOFEIFA"/>
    <s v="89352955"/>
    <s v="WILFREDO CALDERON VARGAS"/>
    <s v="22301358"/>
    <m/>
    <s v="NO"/>
    <m/>
    <m/>
    <m/>
    <s v="1"/>
    <s v="00171"/>
    <s v="3"/>
    <s v="FLORIA ZELEDON TREJOS"/>
    <n v="17"/>
  </r>
  <r>
    <s v="1.02197"/>
    <s v="100737-00"/>
    <s v="02197"/>
    <x v="181"/>
    <s v="BRAULIO ODIO HERRERA"/>
    <s v="DESAMPARADOS"/>
    <s v="03"/>
    <s v="1"/>
    <s v="1_PREESCOLAR"/>
    <s v="PUBLICA"/>
    <n v="10606"/>
    <s v="1"/>
    <s v="06"/>
    <s v="06"/>
    <s v="SAN JOSE / ASERRI / MONTERREY"/>
    <s v="SAN JOSE"/>
    <s v="ASERRI"/>
    <s v="MONTERREY"/>
    <s v="MONTERREY"/>
    <s v="FRENTE A PLAZA DE DEPORTES"/>
    <s v="esc.braulioodioherrera@mep.go.cr"/>
    <s v="25400055"/>
    <s v="25400055"/>
    <s v="EVELYN SOLANO GUTIERREZ"/>
    <s v="86012448"/>
    <s v="WILFREDO CALDERON VARGAS"/>
    <s v="22301358"/>
    <m/>
    <s v="NO"/>
    <m/>
    <m/>
    <m/>
    <s v="1"/>
    <s v="00172"/>
    <s v="3"/>
    <s v="BRAULIO ODIO HERRERA"/>
    <n v="17"/>
  </r>
  <r>
    <s v="1.01109"/>
    <s v="100739-00"/>
    <s v="01109"/>
    <x v="182"/>
    <s v="BRAULIO CASTRO CHACON"/>
    <s v="DESAMPARADOS"/>
    <s v="05"/>
    <s v="1"/>
    <s v="1_PREESCOLAR"/>
    <s v="PUBLICA"/>
    <n v="11202"/>
    <s v="1"/>
    <s v="12"/>
    <s v="02"/>
    <s v="SAN JOSE / ACOSTA / GUAITIL"/>
    <s v="SAN JOSE"/>
    <s v="ACOSTA"/>
    <s v="GUAITIL"/>
    <s v="OCOCA"/>
    <s v="OCOCA DE ACOSTA FRENTE AL TEMPLO CATOLICO"/>
    <s v="esc.brauliocastrochacon@mep.go.cr"/>
    <s v="24101228"/>
    <s v="24101228"/>
    <s v="MINOR UREÑA VENEGAS"/>
    <s v="24101228"/>
    <s v="NELSON OLIVIER QUESADA FALLAS"/>
    <s v="24107397"/>
    <m/>
    <s v="NO"/>
    <m/>
    <m/>
    <m/>
    <s v="1"/>
    <s v="00240"/>
    <s v="3"/>
    <s v="BRAULIO CASTRO CHACON"/>
    <n v="17"/>
  </r>
  <r>
    <s v="1.03245"/>
    <s v="100740-00"/>
    <s v="03245"/>
    <x v="183"/>
    <s v="PARRITA"/>
    <s v="LOS SANTOS"/>
    <s v="03"/>
    <s v="1"/>
    <s v="1_PREESCOLAR"/>
    <s v="PUBLICA"/>
    <n v="10605"/>
    <s v="1"/>
    <s v="06"/>
    <s v="05"/>
    <s v="SAN JOSE / ASERRI / LEGUA"/>
    <s v="SAN JOSE"/>
    <s v="ASERRI"/>
    <s v="LEGUA"/>
    <s v="PARRITA"/>
    <s v="16 KM AL OESTE DE LA LEGUA DE ASERRI"/>
    <s v="esc.parrita@mep.go.cr"/>
    <s v="25140166"/>
    <m/>
    <s v="JUAN DIEGO MORA SANCHEZ"/>
    <s v="83173764"/>
    <s v="ROY CASTRO JIMENEZ"/>
    <s v="25467360"/>
    <m/>
    <s v="NO"/>
    <m/>
    <m/>
    <m/>
    <s v="1"/>
    <s v="00178"/>
    <s v="3"/>
    <s v="PARRITA"/>
    <n v="13"/>
  </r>
  <r>
    <s v="1.00127"/>
    <s v="100741-00"/>
    <s v="00127"/>
    <x v="184"/>
    <s v="J.N. REPUBLICA DE HAITI"/>
    <s v="SAN JOSE CENTRAL"/>
    <s v="01"/>
    <s v="1"/>
    <s v="2_PREESCOLAR"/>
    <s v="PUBLICA"/>
    <n v="10111"/>
    <s v="1"/>
    <s v="01"/>
    <s v="11"/>
    <s v="SAN JOSE / SAN JOSE / SAN SEBASTIAN"/>
    <s v="SAN JOSE"/>
    <s v="SAN JOSE"/>
    <s v="SAN SEBASTIAN"/>
    <s v="PASO ANCHO"/>
    <s v="FRENTE A LAS BODEGAS DE WALMART"/>
    <s v="jn.republicadehaiti@mep.go.cr"/>
    <s v="22276015"/>
    <s v="22263653"/>
    <s v="MILAR LISBETH LOAIZA SOTO"/>
    <s v="22276015"/>
    <s v="MARJORIE BARQUERO GONZALEZ"/>
    <s v="22551257"/>
    <m/>
    <s v="NO"/>
    <m/>
    <m/>
    <m/>
    <s v="2"/>
    <s v="00000"/>
    <s v="0"/>
    <m/>
    <n v="240"/>
  </r>
  <r>
    <s v="1.00171"/>
    <s v="100743-00"/>
    <s v="00171"/>
    <x v="185"/>
    <s v="JUAN MONGE GUILLEN"/>
    <s v="DESAMPARADOS"/>
    <s v="01"/>
    <s v="1"/>
    <s v="1_PREESCOLAR"/>
    <s v="PUBLICA"/>
    <n v="10307"/>
    <s v="1"/>
    <s v="03"/>
    <s v="07"/>
    <s v="SAN JOSE / DESAMPARADOS / PATARRA"/>
    <s v="SAN JOSE"/>
    <s v="DESAMPARADOS"/>
    <s v="PATARRA"/>
    <s v="PATARRA"/>
    <s v="COSTADO SUR DE LA PLAZA DE DEPORTES"/>
    <s v="esc.juanmongeguillen@mep.go.cr"/>
    <s v="22766254"/>
    <s v="22766254"/>
    <s v="PAOLA BRENES GONZALEZ"/>
    <s v="22766254"/>
    <s v="MANUEL CALDERON ESQUIVEL"/>
    <s v="22591833"/>
    <m/>
    <s v="NO"/>
    <m/>
    <m/>
    <m/>
    <s v="1"/>
    <s v="00137"/>
    <s v="3"/>
    <s v="JUAN MONGE GUILLEN"/>
    <n v="88"/>
  </r>
  <r>
    <s v="1.01506"/>
    <s v="100744-00"/>
    <s v="01506"/>
    <x v="186"/>
    <s v="MARIA GARCIA ARAYA"/>
    <s v="DESAMPARADOS"/>
    <s v="03"/>
    <s v="1"/>
    <s v="1_PREESCOLAR"/>
    <s v="PUBLICA"/>
    <n v="10603"/>
    <s v="1"/>
    <s v="06"/>
    <s v="03"/>
    <s v="SAN JOSE / ASERRI / VUELTA DE JORCO"/>
    <s v="SAN JOSE"/>
    <s v="ASERRI"/>
    <s v="VUELTA DE JORCO"/>
    <s v="LOS MANGOS"/>
    <s v="LOS MANGOS VUELTA DE JORCO DE ASERRI"/>
    <s v="esc.mariagarciaaraya@mep.go.cr"/>
    <s v="25401164"/>
    <s v="25401164"/>
    <s v="ANITA AGUILAR MENA"/>
    <s v="25401164"/>
    <s v="WILFREDO CALDERON VARGAS"/>
    <s v="22301358"/>
    <m/>
    <s v="NO"/>
    <m/>
    <m/>
    <m/>
    <s v="1"/>
    <s v="00186"/>
    <s v="3"/>
    <s v="MARIA GARCIA ARAYA"/>
    <n v="9"/>
  </r>
  <r>
    <s v="1.00186"/>
    <s v="100745-00"/>
    <s v="00186"/>
    <x v="187"/>
    <s v="ANDRES CORRALES MORA"/>
    <s v="DESAMPARADOS"/>
    <s v="03"/>
    <s v="1"/>
    <s v="1_PREESCOLAR"/>
    <s v="PUBLICA"/>
    <n v="10601"/>
    <s v="1"/>
    <s v="06"/>
    <s v="01"/>
    <s v="SAN JOSE / ASERRI / ASERRI"/>
    <s v="SAN JOSE"/>
    <s v="ASERRI"/>
    <s v="ASERRI"/>
    <s v="POAS"/>
    <s v="150 SUR DE LA IGLESIA CATOLICA"/>
    <s v="esc.andrescorralesmora@mep.go.cr"/>
    <s v="22306464"/>
    <s v="22306464"/>
    <s v="ANDREA MEOÑO MARIN"/>
    <s v="22306464"/>
    <s v="WILFREDO CALDERON VARGAS"/>
    <s v="22301358"/>
    <m/>
    <s v="NO"/>
    <m/>
    <m/>
    <m/>
    <s v="1"/>
    <s v="00181"/>
    <s v="3"/>
    <s v="ANDRES CORRALES MORA"/>
    <n v="168"/>
  </r>
  <r>
    <s v="1.00849"/>
    <s v="100746-00"/>
    <s v="00849"/>
    <x v="188"/>
    <s v="PRAGA"/>
    <s v="DESAMPARADOS"/>
    <s v="03"/>
    <s v="1"/>
    <s v="1_PREESCOLAR"/>
    <s v="PUBLICA"/>
    <n v="10602"/>
    <s v="1"/>
    <s v="06"/>
    <s v="02"/>
    <s v="SAN JOSE / ASERRI / TARBACA"/>
    <s v="SAN JOSE"/>
    <s v="ASERRI"/>
    <s v="TARBACA"/>
    <s v="TARBACA"/>
    <s v="TARBACA DE ASERRI CONTIGUO AL TEMPLO CATOLICO"/>
    <s v="esc.praga@mep.go.cr"/>
    <s v="22301231"/>
    <m/>
    <s v="SHIRLEY MORA SOLIS"/>
    <s v="22301231"/>
    <s v="WILFREDO CALDERON VARGAS"/>
    <s v="22301358"/>
    <m/>
    <s v="NO"/>
    <m/>
    <m/>
    <m/>
    <s v="1"/>
    <s v="00175"/>
    <s v="3"/>
    <s v="PRAGA"/>
    <n v="28"/>
  </r>
  <r>
    <s v="1.01178"/>
    <s v="100747-00"/>
    <s v="01178"/>
    <x v="189"/>
    <s v="REPUBLICA FEDERAL DE ALEMANIA"/>
    <s v="DESAMPARADOS"/>
    <s v="01"/>
    <s v="1"/>
    <s v="1_PREESCOLAR"/>
    <s v="PUBLICA"/>
    <n v="10307"/>
    <s v="1"/>
    <s v="03"/>
    <s v="07"/>
    <s v="SAN JOSE / DESAMPARADOS / PATARRA"/>
    <s v="SAN JOSE"/>
    <s v="DESAMPARADOS"/>
    <s v="PATARRA"/>
    <s v="QUEBRADA HONDA"/>
    <s v="CONTIGUO IGLESIA CATOLICA"/>
    <s v="esc.republicadealemania@mep.go.cr"/>
    <s v="22769975"/>
    <s v="22769975"/>
    <s v="IRENE MORALES CONSOLI"/>
    <s v="22769975"/>
    <s v="MANUEL CALDERON ESQUIVEL"/>
    <s v="22591833"/>
    <m/>
    <s v="NO"/>
    <m/>
    <m/>
    <m/>
    <s v="1"/>
    <s v="00131"/>
    <s v="3"/>
    <s v="REPUBLICA FEDERAL DE ALEMANIA"/>
    <n v="23"/>
  </r>
  <r>
    <s v="1.00172"/>
    <s v="100748-00"/>
    <s v="00172"/>
    <x v="190"/>
    <s v="FRANCISCO GAMBOA MORA"/>
    <s v="DESAMPARADOS"/>
    <s v="01"/>
    <s v="1"/>
    <s v="1_PREESCOLAR"/>
    <s v="PUBLICA"/>
    <n v="30308"/>
    <s v="3"/>
    <s v="03"/>
    <s v="08"/>
    <s v="CARTAGO / LA UNION / RIO AZUL"/>
    <s v="CARTAGO"/>
    <s v="LA UNION"/>
    <s v="RIO AZUL"/>
    <s v="RIO AZUL"/>
    <s v="200 ESTE DE LA IGLESIA CATOLICA"/>
    <s v="esc.franciscogamboamora@mep.go.cr"/>
    <s v="22766252"/>
    <s v="22766252"/>
    <s v="CINTHIA MENDEZ GAMBOA"/>
    <s v="22766252"/>
    <s v="MANUEL CALDERON ESQUIVEL"/>
    <s v="22591833"/>
    <m/>
    <s v="NO"/>
    <m/>
    <m/>
    <m/>
    <s v="1"/>
    <s v="00139"/>
    <s v="3"/>
    <s v="FRANCISCO GAMBOA MORA"/>
    <n v="144"/>
  </r>
  <r>
    <s v="1.01563"/>
    <s v="100749-00"/>
    <s v="01563"/>
    <x v="191"/>
    <s v="LINDA VISTA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LINDA VISTA"/>
    <s v="CONTIGUO AL TEMPLO CATOLICO DE LINDA VISTA"/>
    <s v="esc.lindavistadeacosta@mep.go.cr"/>
    <s v="24103920"/>
    <m/>
    <s v="ZAHYRA GAMBOA VINDAS"/>
    <s v="88160317"/>
    <s v="ANDREY FUENTES AZOFEIFA"/>
    <s v="24104951"/>
    <m/>
    <s v="NO"/>
    <m/>
    <m/>
    <m/>
    <s v="1"/>
    <s v="00258"/>
    <s v="3"/>
    <s v="LINDA VISTA"/>
    <n v="10"/>
  </r>
  <r>
    <s v="1.00187"/>
    <s v="100750-00"/>
    <s v="00187"/>
    <x v="192"/>
    <s v="LAS MERCEDES"/>
    <s v="DESAMPARADOS"/>
    <s v="03"/>
    <s v="1"/>
    <s v="1_PREESCOLAR"/>
    <s v="PUBLICA"/>
    <n v="10601"/>
    <s v="1"/>
    <s v="06"/>
    <s v="01"/>
    <s v="SAN JOSE / ASERRI / ASERRI"/>
    <s v="SAN JOSE"/>
    <s v="ASERRI"/>
    <s v="ASERRI"/>
    <s v="BARRIO LAS MERCEDES"/>
    <s v="COSTADO NORTE DE LA IGLESIA"/>
    <s v="esc.lasmercedesaserri@mep.go.cr"/>
    <s v="22308784"/>
    <s v="86385110"/>
    <s v="ELBA KATTYA FALLAS TORRES"/>
    <s v="87699047"/>
    <s v="WILFREDO CALDERON VARGAS"/>
    <s v="22301358"/>
    <m/>
    <s v="NO"/>
    <m/>
    <m/>
    <m/>
    <s v="1"/>
    <s v="00179"/>
    <s v="3"/>
    <s v="LAS MERCEDES"/>
    <n v="59"/>
  </r>
  <r>
    <s v="1.01568"/>
    <s v="100751-00"/>
    <s v="01568"/>
    <x v="193"/>
    <s v="EL ROSARIO"/>
    <s v="DESAMPARADOS"/>
    <s v="04"/>
    <s v="1"/>
    <s v="1_PREESCOLAR"/>
    <s v="PUBLICA"/>
    <n v="10309"/>
    <s v="1"/>
    <s v="03"/>
    <s v="09"/>
    <s v="SAN JOSE / DESAMPARADOS / ROSARIO"/>
    <s v="SAN JOSE"/>
    <s v="DESAMPARADOS"/>
    <s v="ROSARIO"/>
    <s v="EL ROSARIO"/>
    <s v="DIAGONAL DE LA IGLESIA CATOLICA DEL ROSARIO"/>
    <s v="esc.mixtaelrosario@mep.go.cr"/>
    <s v="25402708"/>
    <s v="25402708"/>
    <s v="ALEXANDER NUÑEZ CALDERON"/>
    <s v="86048245"/>
    <s v="FREDDY GERARDO GAMBOA VILLANEA"/>
    <s v="25480522"/>
    <m/>
    <s v="NO"/>
    <m/>
    <m/>
    <m/>
    <s v="1"/>
    <s v="00159"/>
    <s v="3"/>
    <s v="EL ROSARIO"/>
    <n v="18"/>
  </r>
  <r>
    <s v="1.00188"/>
    <s v="100752-00"/>
    <s v="00188"/>
    <x v="194"/>
    <s v="LA FILA"/>
    <s v="DESAMPARADOS"/>
    <s v="03"/>
    <s v="1"/>
    <s v="1_PREESCOLAR"/>
    <s v="PUBLICA"/>
    <n v="10309"/>
    <s v="1"/>
    <s v="03"/>
    <s v="09"/>
    <s v="SAN JOSE / DESAMPARADOS / ROSARIO"/>
    <s v="SAN JOSE"/>
    <s v="DESAMPARADOS"/>
    <s v="ROSARIO"/>
    <s v="LA FILA"/>
    <s v="75 M SUR ALMACEN LA FILA"/>
    <s v="esc.excelencialafila@mep.go.cr"/>
    <s v="25400034"/>
    <s v="25400034"/>
    <s v="JASON ANTONIO TREJOS ANGULO"/>
    <s v="25400034"/>
    <s v="WILFREDO CALDERON VARGAS"/>
    <s v="22301358"/>
    <m/>
    <s v="NO"/>
    <m/>
    <m/>
    <m/>
    <s v="1"/>
    <s v="00150"/>
    <s v="3"/>
    <s v="LA FILA"/>
    <n v="76"/>
  </r>
  <r>
    <s v="1.01912"/>
    <s v="100753-00"/>
    <s v="01912"/>
    <x v="195"/>
    <s v="MATIAS CAMACHO CASTRO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SABANAS"/>
    <s v="300 M AL SUR DEL LICEO DE SABANILLAS"/>
    <s v="esc.matiascamachocastro@mep.go.cr"/>
    <s v="61621288"/>
    <s v="61621288"/>
    <s v="JESSICA GAMBOA UREÑA"/>
    <s v="61621288"/>
    <s v="ANDREY FUENTES AZOFEIFA"/>
    <s v="24104951"/>
    <m/>
    <s v="NO"/>
    <m/>
    <m/>
    <m/>
    <s v="1"/>
    <s v="00272"/>
    <s v="3"/>
    <s v="MATIAS CAMACHO CASTRO"/>
    <n v="5"/>
  </r>
  <r>
    <s v="1.01284"/>
    <s v="100754-00"/>
    <s v="01284"/>
    <x v="196"/>
    <s v="SABANILLAS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SABANILLAS"/>
    <s v="SABANILLAS, FRENTE TORRES DEL ICE"/>
    <s v="esc.sabanillas.desamparados@mep.go.cr"/>
    <s v="25444546"/>
    <s v="25444546"/>
    <s v="JUAN CARLOS PRADO FALLAS"/>
    <s v="86515927"/>
    <s v="ANDREY FUENTES AZOFEIFA"/>
    <s v="24104951"/>
    <m/>
    <s v="NO"/>
    <m/>
    <m/>
    <m/>
    <s v="1"/>
    <s v="00261"/>
    <s v="3"/>
    <s v="SABANILLAS"/>
    <n v="6"/>
  </r>
  <r>
    <s v="1.00173"/>
    <s v="104806-00"/>
    <s v="00173"/>
    <x v="197"/>
    <s v="I.E.G.B. REPUBLICA DE PANAMA"/>
    <s v="DESAMPARADOS"/>
    <s v="01"/>
    <s v="1"/>
    <s v="1_PREESCOLAR"/>
    <s v="PUBLICA"/>
    <n v="10305"/>
    <s v="1"/>
    <s v="03"/>
    <s v="05"/>
    <s v="SAN JOSE / DESAMPARADOS / SAN ANTONIO"/>
    <s v="SAN JOSE"/>
    <s v="DESAMPARADOS"/>
    <s v="SAN ANTONIO"/>
    <s v="SAN ANTONIO"/>
    <s v="300 M ESTE DEL CEMENTERIO DE SAN ANTONIO"/>
    <s v="iegb.republica.panama@mep.go.cr"/>
    <s v="22769463"/>
    <s v="22769463"/>
    <s v="HELBERTH GARRO HIDALGO"/>
    <s v="22741041"/>
    <s v="MANUEL CALDERON ESQUIVEL"/>
    <s v="22591833"/>
    <m/>
    <s v="NO"/>
    <m/>
    <m/>
    <m/>
    <s v="1"/>
    <s v="00140"/>
    <s v="3"/>
    <s v="I.E.G.B. REPUBLICA DE PANAMA"/>
    <n v="152"/>
  </r>
  <r>
    <s v="1.01952"/>
    <s v="100756-00"/>
    <s v="01952"/>
    <x v="198"/>
    <s v="MIXTA SAN CRISTOBAL SUR"/>
    <s v="DESAMPARADOS"/>
    <s v="04"/>
    <s v="1"/>
    <s v="1_PREESCOLAR"/>
    <s v="PUBLICA"/>
    <n v="10308"/>
    <s v="1"/>
    <s v="03"/>
    <s v="08"/>
    <s v="SAN JOSE / DESAMPARADOS / SAN CRISTOBAL"/>
    <s v="SAN JOSE"/>
    <s v="DESAMPARADOS"/>
    <s v="SAN CRISTOBAL"/>
    <s v="SAN CRISTOBAL SUR"/>
    <s v="FRENTE A LA IGLESIA CATOLICA"/>
    <s v="esc.mixtasancristobalsur@mep.go.cr"/>
    <s v="25441140"/>
    <s v="25441140"/>
    <s v="LUZ ZENEIDA ARAYA MORALES"/>
    <s v="25441140"/>
    <s v="FREDDY GERARDO GAMBOA VILLANEA"/>
    <s v="25480522"/>
    <m/>
    <s v="NO"/>
    <m/>
    <m/>
    <m/>
    <s v="1"/>
    <s v="00160"/>
    <s v="3"/>
    <s v="MIXTA SAN CRISTOBAL SUR"/>
    <n v="21"/>
  </r>
  <r>
    <s v="1.00190"/>
    <s v="100757-00"/>
    <s v="00190"/>
    <x v="199"/>
    <s v="GABRIEL BRENES ROBLES"/>
    <s v="DESAMPARADOS"/>
    <s v="03"/>
    <s v="1"/>
    <s v="1_PREESCOLAR"/>
    <s v="PUBLICA"/>
    <n v="10604"/>
    <s v="1"/>
    <s v="06"/>
    <s v="04"/>
    <s v="SAN JOSE / ASERRI / SAN GABRIEL"/>
    <s v="SAN JOSE"/>
    <s v="ASERRI"/>
    <s v="SAN GABRIEL"/>
    <s v="SAN GABRIEL"/>
    <s v="DETRAS DE LA IGLESIA"/>
    <s v="esc.gabrielbrenesrobles@mep.go.cr"/>
    <s v="25402468"/>
    <s v="25400117"/>
    <s v="LAURA GUERRERO SORIO"/>
    <s v="25402468"/>
    <s v="WILFREDO CALDERON VARGAS"/>
    <s v="22301358"/>
    <m/>
    <s v="NO"/>
    <m/>
    <m/>
    <m/>
    <s v="1"/>
    <s v="00188"/>
    <s v="3"/>
    <s v="GABRIEL BRENES ROBLES"/>
    <n v="71"/>
  </r>
  <r>
    <s v="1.00241"/>
    <s v="100758-00"/>
    <s v="00241"/>
    <x v="200"/>
    <s v="CRISTOBAL COLON"/>
    <s v="DESAMPARADOS"/>
    <s v="05"/>
    <s v="1"/>
    <s v="1_PREESCOLAR"/>
    <s v="PUBLICA"/>
    <n v="11201"/>
    <s v="1"/>
    <s v="12"/>
    <s v="01"/>
    <s v="SAN JOSE / ACOSTA / SAN IGNACIO"/>
    <s v="SAN JOSE"/>
    <s v="ACOSTA"/>
    <s v="SAN IGNACIO"/>
    <s v="SAN IGNACIO"/>
    <s v="COSTADO NORTE DEL PARQUE"/>
    <s v="esc.cristobalcolondeacosta@mep.go.cr"/>
    <s v="24100138"/>
    <s v="24100138"/>
    <s v="ADOLFO MESEN LOPEZ"/>
    <s v="24100138"/>
    <s v="NELSON OLIVIER QUESADA FALLAS"/>
    <s v="24107397"/>
    <m/>
    <s v="NO"/>
    <m/>
    <m/>
    <m/>
    <s v="1"/>
    <s v="00251"/>
    <s v="3"/>
    <s v="CRISTOBAL COLON"/>
    <n v="38"/>
  </r>
  <r>
    <s v="1.03583"/>
    <s v="100759-00"/>
    <s v="03583"/>
    <x v="201"/>
    <s v="SAN JERONIMO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SAN JERONIMO"/>
    <s v="400 M NOROESTE DE LA ERMITA DE SAN JERONIMO"/>
    <s v="esc.sanjeronimodeacosta@mep.go.cr"/>
    <s v="22005316"/>
    <m/>
    <s v="LILLIANA CALDERON HIDALGO"/>
    <s v="22005316"/>
    <s v="ANDREY FUENTES AZOFEIFA"/>
    <s v="24414951"/>
    <m/>
    <s v="NO"/>
    <m/>
    <m/>
    <m/>
    <s v="1"/>
    <s v="03448"/>
    <s v="3"/>
    <s v="SAN JERONIMO"/>
    <n v="1"/>
  </r>
  <r>
    <s v="1.00128"/>
    <s v="100761-00"/>
    <s v="00128"/>
    <x v="202"/>
    <s v="J.N. SOTERO GONZALEZ BARQUERO"/>
    <s v="DESAMPARADOS"/>
    <s v="02"/>
    <s v="1"/>
    <s v="2_PREESCOLAR"/>
    <s v="PUBLICA"/>
    <n v="10303"/>
    <s v="1"/>
    <s v="03"/>
    <s v="03"/>
    <s v="SAN JOSE / DESAMPARADOS / SAN JUAN DE DIOS"/>
    <s v="SAN JOSE"/>
    <s v="DESAMPARADOS"/>
    <s v="SAN JUAN DE DIOS"/>
    <s v="SAN JUAN DE DIOS"/>
    <s v="COSTADO SUR DE LA ESCUELA SOTERO GONZALEZ BARQUERO"/>
    <s v="jn.soterogonzalez@mep.go.cr"/>
    <s v="22519164"/>
    <s v="22509250"/>
    <s v="ISELA MONGE MONGE"/>
    <s v="22519164"/>
    <s v="NELSON SANCHEZ CASTRO"/>
    <s v="22700885"/>
    <m/>
    <s v="SI"/>
    <m/>
    <s v="03480"/>
    <m/>
    <s v="2"/>
    <s v="00000"/>
    <s v="0"/>
    <m/>
    <n v="229"/>
  </r>
  <r>
    <s v="1.03480"/>
    <s v="100761-00"/>
    <s v="03480"/>
    <x v="202"/>
    <s v="RED CUIDO-J.N. SOTERO GONZALEZ BARQUERO-CECUDI SAN JUAN DE DIOS"/>
    <s v="DESAMPARADOS"/>
    <s v="02"/>
    <s v="1"/>
    <s v="1_PREESCOLAR"/>
    <s v="PUBLICA"/>
    <n v="10303"/>
    <s v="1"/>
    <s v="03"/>
    <s v="03"/>
    <s v="SAN JOSE / DESAMPARADOS / SAN JUAN DE DIOS"/>
    <s v="SAN JOSE"/>
    <s v="DESAMPARADOS"/>
    <s v="SAN JUAN DE DIOS"/>
    <s v="SAN JUAN DE DIOS"/>
    <s v="DEL MEGASUPER 100 M ESTE Y 50 AL NORTE"/>
    <s v="jn.soterogonzalez@mep.go.cr"/>
    <s v="22509250"/>
    <s v="22519164"/>
    <s v="ISELA MONGE MONGE"/>
    <s v="22509250"/>
    <s v="NELSON SANCHEZ CASTRO"/>
    <s v="22700885"/>
    <s v="RED"/>
    <s v="NO"/>
    <s v="1"/>
    <s v=""/>
    <s v="CECUDI SAN JUAN DE DIOS-DESAMPARADOS"/>
    <s v="1"/>
    <s v="00128"/>
    <s v="1"/>
    <s v="J.N. SOTERO GONZALEZ BARQUERO"/>
    <n v="14"/>
  </r>
  <r>
    <s v="1.03190"/>
    <s v="100762-00"/>
    <s v="03190"/>
    <x v="203"/>
    <s v="SOLEDAD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SOLEDAD"/>
    <s v="500 M SURESTE DE LA ENTRADA PRINCIPAL A ZONCUANO"/>
    <s v="esc.soledaddeacosta@mep.go.cr"/>
    <s v="22009476"/>
    <s v="22009476"/>
    <s v="OSBALDO CASTRO SEGURA"/>
    <s v="22009476"/>
    <s v="ANDREY FUENTES AZOFEIFA"/>
    <s v="24104951"/>
    <m/>
    <s v="NO"/>
    <m/>
    <m/>
    <m/>
    <s v="1"/>
    <s v="03736"/>
    <s v="3"/>
    <s v="SOLEDAD"/>
    <n v="2"/>
  </r>
  <r>
    <s v="1.00242"/>
    <s v="100763-00"/>
    <s v="00242"/>
    <x v="204"/>
    <s v="SAN LUIS"/>
    <s v="DESAMPARADOS"/>
    <s v="05"/>
    <s v="1"/>
    <s v="1_PREESCOLAR"/>
    <s v="PUBLICA"/>
    <n v="11201"/>
    <s v="1"/>
    <s v="12"/>
    <s v="01"/>
    <s v="SAN JOSE / ACOSTA / SAN IGNACIO"/>
    <s v="SAN JOSE"/>
    <s v="ACOSTA"/>
    <s v="SAN IGNACIO"/>
    <s v="SAN LUIS"/>
    <s v="1 KM SUR DEL CENTRO DE ACOSTA CARRETERA PARRITA"/>
    <s v="esc.sanluis.desamparados@mep.go.cr"/>
    <s v="24103911"/>
    <s v="24101520"/>
    <s v="LUIS EDUARDO PADILLA MORA"/>
    <s v="24103911"/>
    <s v="NELSON OLIVIER QUESADA FALLAS"/>
    <s v="24107397"/>
    <m/>
    <s v="NO"/>
    <m/>
    <m/>
    <m/>
    <s v="1"/>
    <s v="00241"/>
    <s v="3"/>
    <s v="SAN LUIS"/>
    <n v="55"/>
  </r>
  <r>
    <s v="1.00129"/>
    <s v="100764-00"/>
    <s v="00129"/>
    <x v="205"/>
    <s v="REPUBLICA DE HONDURAS"/>
    <s v="DESAMPARADOS"/>
    <s v="02"/>
    <s v="1"/>
    <s v="1_PREESCOLAR"/>
    <s v="PUBLICA"/>
    <n v="10302"/>
    <s v="1"/>
    <s v="03"/>
    <s v="02"/>
    <s v="SAN JOSE / DESAMPARADOS / SAN MIGUEL"/>
    <s v="SAN JOSE"/>
    <s v="DESAMPARADOS"/>
    <s v="SAN MIGUEL"/>
    <s v="SAN MIGUEL"/>
    <s v="25 M SUR DE LA IGLESIA CATOLICA"/>
    <s v="esc.republicadehonduras@mep.go.cr"/>
    <s v="22704224"/>
    <s v="22704224"/>
    <s v="KATTIA SUSANA GONZALEZ CASTRO"/>
    <s v="88295886"/>
    <s v="NELSON SANCHEZ CASTRO"/>
    <s v="22700885"/>
    <m/>
    <s v="NO"/>
    <m/>
    <m/>
    <m/>
    <s v="1"/>
    <s v="00101"/>
    <s v="3"/>
    <s v="REPUBLICA DE HONDURAS"/>
    <n v="179"/>
  </r>
  <r>
    <s v="1.00130"/>
    <s v="100765-00"/>
    <s v="00130"/>
    <x v="206"/>
    <s v="J.N. MARIA RETANA SALAZAR"/>
    <s v="DESAMPARADOS"/>
    <s v="07"/>
    <s v="1"/>
    <s v="2_PREESCOLAR"/>
    <s v="PUBLICA"/>
    <n v="10311"/>
    <s v="1"/>
    <s v="03"/>
    <s v="11"/>
    <s v="SAN JOSE / DESAMPARADOS / SAN RAFAEL ABAJO"/>
    <s v="SAN JOSE"/>
    <s v="DESAMPARADOS"/>
    <s v="SAN RAFAEL ABAJO"/>
    <s v="SAN RAFAEL ABAJO"/>
    <s v="CONTIGUO A LA ESCUELA ELIAS JIMENEZ CASTRO"/>
    <s v="jn.mariaretanasalazar@mep.go.cr"/>
    <s v="22752865"/>
    <s v="22752865"/>
    <s v="MARTA EUGENIA MONTES DE OCA CARBONI"/>
    <s v="22752865"/>
    <s v="FRANCISCO JAVIER FALLAS SOTO"/>
    <s v="22596011"/>
    <m/>
    <s v="NO"/>
    <m/>
    <m/>
    <m/>
    <s v="2"/>
    <s v="00000"/>
    <s v="0"/>
    <m/>
    <n v="158"/>
  </r>
  <r>
    <s v="1.00131"/>
    <s v="100768-00"/>
    <s v="00131"/>
    <x v="207"/>
    <s v="J.N. SAN SEBASTIAN"/>
    <s v="SAN JOSE CENTRAL"/>
    <s v="01"/>
    <s v="1"/>
    <s v="2_PREESCOLAR"/>
    <s v="PUBLICA"/>
    <n v="10111"/>
    <s v="1"/>
    <s v="01"/>
    <s v="11"/>
    <s v="SAN JOSE / SAN JOSE / SAN SEBASTIAN"/>
    <s v="SAN JOSE"/>
    <s v="SAN JOSE"/>
    <s v="SAN SEBASTIAN"/>
    <s v="LOPEZ MATEOS"/>
    <s v="DE WALMART 400 SUR 75 OESTE"/>
    <s v="jn.sansebastian@mep.go.cr"/>
    <s v="22279763"/>
    <m/>
    <s v="SONIA MAGALLY COTO SANCHEZ"/>
    <s v="22279763"/>
    <s v="MARJORIE BARQUERO GONZALEZ"/>
    <s v="22339204"/>
    <m/>
    <s v="NO"/>
    <m/>
    <m/>
    <m/>
    <s v="2"/>
    <s v="00000"/>
    <s v="0"/>
    <m/>
    <n v="148"/>
  </r>
  <r>
    <s v="1.01556"/>
    <s v="100769-00"/>
    <s v="01556"/>
    <x v="208"/>
    <s v="BAJOS DE PRAGA"/>
    <s v="DESAMPARADOS"/>
    <s v="03"/>
    <s v="1"/>
    <s v="1_PREESCOLAR"/>
    <s v="PUBLICA"/>
    <n v="10602"/>
    <s v="1"/>
    <s v="06"/>
    <s v="02"/>
    <s v="SAN JOSE / ASERRI / TARBACA"/>
    <s v="SAN JOSE"/>
    <s v="ASERRI"/>
    <s v="TARBACA"/>
    <s v="BAJOS DE PRAGA"/>
    <s v="1 KM AL SUR DE LA PLAZA DE DEPORTES DE TARBACA"/>
    <s v="esc.bajosdepraga@mep.go.cr"/>
    <s v="22302937"/>
    <s v="22302937"/>
    <s v="BRYAN LEANDRO PIEDRA VARGAS"/>
    <s v="84258471"/>
    <s v="WILFREDO CALDERON VARGAS"/>
    <s v="22301358"/>
    <m/>
    <s v="NO"/>
    <m/>
    <m/>
    <m/>
    <s v="1"/>
    <s v="00187"/>
    <s v="3"/>
    <s v="BAJOS DE PRAGA"/>
    <n v="10"/>
  </r>
  <r>
    <s v="1.02363"/>
    <s v="100770-00"/>
    <s v="02363"/>
    <x v="209"/>
    <s v="DR. MARIANO FIGUERES FORGES"/>
    <s v="DESAMPARADOS"/>
    <s v="04"/>
    <s v="1"/>
    <s v="1_PREESCOLAR"/>
    <s v="PUBLICA"/>
    <n v="30107"/>
    <s v="3"/>
    <s v="01"/>
    <s v="07"/>
    <s v="CARTAGO / CARTAGO / CORRALILLO"/>
    <s v="CARTAGO"/>
    <s v="CARTAGO"/>
    <s v="CORRALILLO"/>
    <s v="SANTA ELENA"/>
    <s v="FRENTE A BENEFICIADORA SANTA ELENA"/>
    <s v="esc.drmarianofigueresforges@mep.go.cr"/>
    <s v="25480029"/>
    <m/>
    <s v="FRESIA MAGALY PIEDRA CASTRO"/>
    <s v="83195644"/>
    <s v="FREDDY GERARDO GAMBOA VILLANEA"/>
    <s v="25480522"/>
    <m/>
    <s v="NO"/>
    <m/>
    <m/>
    <m/>
    <s v="1"/>
    <s v="00156"/>
    <s v="3"/>
    <s v="DR. MARIANO FIGUERES FORGES"/>
    <n v="13"/>
  </r>
  <r>
    <s v="1.02900"/>
    <s v="100771-00"/>
    <s v="02900"/>
    <x v="210"/>
    <s v="SEVILLA"/>
    <s v="DESAMPARADOS"/>
    <s v="05"/>
    <s v="1"/>
    <s v="1_PREESCOLAR"/>
    <s v="PUBLICA"/>
    <n v="11203"/>
    <s v="1"/>
    <s v="12"/>
    <s v="03"/>
    <s v="SAN JOSE / ACOSTA / PALMICHAL"/>
    <s v="SAN JOSE"/>
    <s v="ACOSTA"/>
    <s v="PALMICHAL"/>
    <s v="SEVILLA"/>
    <s v="FRENTE A MINI SUPER SEVILLA"/>
    <s v="esc.sevilla@mep.go.cr"/>
    <s v="24102104"/>
    <m/>
    <s v="DANIEL PICADO LOPEZ"/>
    <s v="86338643"/>
    <s v="NELSON OLIVIER QUESADA FALLAS"/>
    <s v="24107397"/>
    <m/>
    <s v="NO"/>
    <m/>
    <m/>
    <m/>
    <s v="1"/>
    <s v="00361"/>
    <s v="3"/>
    <s v="SEVILLA"/>
    <n v="8"/>
  </r>
  <r>
    <s v="1.00132"/>
    <s v="100773-00"/>
    <s v="00132"/>
    <x v="211"/>
    <s v="J.N. MANUEL ORTUÑO BOUTIN"/>
    <s v="DESAMPARADOS"/>
    <s v="02"/>
    <s v="1"/>
    <s v="2_PREESCOLAR"/>
    <s v="PUBLICA"/>
    <n v="10304"/>
    <s v="1"/>
    <s v="03"/>
    <s v="04"/>
    <s v="SAN JOSE / DESAMPARADOS / SAN RAFAEL ARRIBA"/>
    <s v="SAN JOSE"/>
    <s v="DESAMPARADOS"/>
    <s v="SAN RAFAEL ARRIBA"/>
    <s v="SAN RAFAEL ARRIBA"/>
    <s v="200 ESTE DE LA IGLESIA CATOLICA SAN RAFAEL"/>
    <s v="jn.manuelortunoboutin@mep.go.cr"/>
    <s v="22593206"/>
    <s v="22593206"/>
    <s v="SUSAN NAVARRO VARGAS"/>
    <s v="22593206"/>
    <s v="NELSON SANCHEZ CASTRO"/>
    <s v="22700885"/>
    <m/>
    <s v="NO"/>
    <m/>
    <m/>
    <m/>
    <s v="2"/>
    <s v="00000"/>
    <s v="0"/>
    <m/>
    <n v="195"/>
  </r>
  <r>
    <s v="1.02727"/>
    <s v="100774-00"/>
    <s v="02727"/>
    <x v="212"/>
    <s v="SANTA MARTA"/>
    <s v="DESAMPARADOS"/>
    <s v="06"/>
    <s v="1"/>
    <s v="1_PREESCOLAR"/>
    <s v="PUBLICA"/>
    <n v="10603"/>
    <s v="1"/>
    <s v="06"/>
    <s v="03"/>
    <s v="SAN JOSE / ASERRI / VUELTA DE JORCO"/>
    <s v="SAN JOSE"/>
    <s v="ASERRI"/>
    <s v="VUELTA DE JORCO"/>
    <s v="SANTA MARTA"/>
    <s v="SANTA MARTA, VUELTA DE JORCO"/>
    <s v="esc.santamartavueltadejorco@mep.go.cr"/>
    <s v="85433849"/>
    <m/>
    <s v="LAURA FALLAS DURAN"/>
    <s v="85433849"/>
    <s v="ANDREY FUENTES AZOFEIFA"/>
    <s v="24104951"/>
    <m/>
    <s v="NO"/>
    <m/>
    <m/>
    <m/>
    <s v="1"/>
    <s v="00180"/>
    <s v="3"/>
    <s v="SANTA MARTA"/>
    <n v="3"/>
  </r>
  <r>
    <s v="1.02323"/>
    <s v="100775-00"/>
    <s v="02323"/>
    <x v="213"/>
    <s v="TERUEL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TERUEL"/>
    <s v="100 M SUR DEL TEMPLO CATOLICO"/>
    <s v="esc.teruel@mep.go.cr"/>
    <s v="24103498"/>
    <s v="24103498"/>
    <s v="TANNIA KARINA GODINEZ ROCHA"/>
    <s v="24103498"/>
    <s v="ANDREY FUENTES AZOFEIFA"/>
    <s v="24104951"/>
    <m/>
    <s v="NO"/>
    <m/>
    <m/>
    <m/>
    <s v="1"/>
    <s v="00271"/>
    <s v="3"/>
    <s v="TERUEL"/>
    <n v="1"/>
  </r>
  <r>
    <s v="1.00987"/>
    <s v="100777-00"/>
    <s v="00987"/>
    <x v="214"/>
    <s v="PAQUITA FERRER DE FIGUERES"/>
    <s v="DESAMPARADOS"/>
    <s v="04"/>
    <s v="1"/>
    <s v="1_PREESCOLAR"/>
    <s v="PUBLICA"/>
    <n v="30107"/>
    <s v="3"/>
    <s v="01"/>
    <s v="07"/>
    <s v="CARTAGO / CARTAGO / CORRALILLO"/>
    <s v="CARTAGO"/>
    <s v="CARTAGO"/>
    <s v="CORRALILLO"/>
    <s v="SAN JUAN NORTE"/>
    <s v="COSTADO NORTE DEL TEMPLO CATOLICO"/>
    <s v="esc.paquitaferrerfigueres@mep.go.cr"/>
    <s v="25480276"/>
    <s v="25480276"/>
    <s v="DIDIER SEGURA VEGA"/>
    <s v="25480276"/>
    <s v="FREDDY GERARDO GAMBOA VILLANEA"/>
    <s v="25480522"/>
    <m/>
    <s v="NO"/>
    <m/>
    <m/>
    <m/>
    <s v="1"/>
    <s v="00152"/>
    <s v="3"/>
    <s v="PAQUITA FERRER DE FIGUERES"/>
    <n v="20"/>
  </r>
  <r>
    <s v="1.00182"/>
    <s v="100778-00"/>
    <s v="00182"/>
    <x v="215"/>
    <s v="JUSTO MARIA PADILLA CASTRO"/>
    <s v="DESAMPARADOS"/>
    <s v="04"/>
    <s v="1"/>
    <s v="1_PREESCOLAR"/>
    <s v="PUBLICA"/>
    <n v="30107"/>
    <s v="3"/>
    <s v="01"/>
    <s v="07"/>
    <s v="CARTAGO / CARTAGO / CORRALILLO"/>
    <s v="CARTAGO"/>
    <s v="CARTAGO"/>
    <s v="CORRALILLO"/>
    <s v="SAN JUAN SUR"/>
    <s v="SAN JUAN SUR CORRALILLO DE CARTAGO"/>
    <s v="esc.justomariapadilla@mep.go.cr"/>
    <s v="25480085"/>
    <s v="25480085"/>
    <s v="ALEJANDRA NAVARRO CALDERON"/>
    <s v="25480085"/>
    <s v="FREDDY GERARDO GAMBOA VILLANEA"/>
    <s v="25480022"/>
    <m/>
    <s v="NO"/>
    <m/>
    <m/>
    <m/>
    <s v="1"/>
    <s v="00161"/>
    <s v="3"/>
    <s v="JUSTO MARIA PADILLA CASTRO"/>
    <n v="31"/>
  </r>
  <r>
    <s v="1.02899"/>
    <s v="100779-00"/>
    <s v="02899"/>
    <x v="216"/>
    <s v="TOLEDO"/>
    <s v="DESAMPARADOS"/>
    <s v="05"/>
    <s v="1"/>
    <s v="1_PREESCOLAR"/>
    <s v="PUBLICA"/>
    <n v="11202"/>
    <s v="1"/>
    <s v="12"/>
    <s v="02"/>
    <s v="SAN JOSE / ACOSTA / GUAITIL"/>
    <s v="SAN JOSE"/>
    <s v="ACOSTA"/>
    <s v="GUAITIL"/>
    <s v="TOLEDO"/>
    <s v="TOLEDO CENTRO, FRENTE AL TEMPLO CATOLICO"/>
    <s v="esc.toledodeguaitil@mep.go.cr"/>
    <s v="24101660"/>
    <s v="83200662"/>
    <s v="XENIA ROJAS CASTRO"/>
    <s v="24101660"/>
    <s v="NELSON OLIVIER QUESADA FALLAS"/>
    <s v="24107397"/>
    <m/>
    <s v="NO"/>
    <m/>
    <m/>
    <m/>
    <s v="1"/>
    <s v="00242"/>
    <s v="3"/>
    <s v="TOLEDO"/>
    <n v="6"/>
  </r>
  <r>
    <s v="1.02897"/>
    <s v="100780-00"/>
    <s v="02897"/>
    <x v="217"/>
    <s v="LAS GRAVILIAS"/>
    <s v="DESAMPARADOS"/>
    <s v="06"/>
    <s v="1"/>
    <s v="1_PREESCOLAR"/>
    <s v="PUBLICA"/>
    <n v="11204"/>
    <s v="1"/>
    <s v="12"/>
    <s v="04"/>
    <s v="SAN JOSE / ACOSTA / CANGREJAL"/>
    <s v="SAN JOSE"/>
    <s v="ACOSTA"/>
    <s v="CANGREJAL"/>
    <s v="GRAVILIAS"/>
    <s v="LAS GRAVILIAS, CANGREJAL DE ACOSTA"/>
    <s v="esc.lasgravilias@mep.go.cr"/>
    <s v="24170936"/>
    <s v="24170936"/>
    <s v="KEILYN CALDERON PICADO"/>
    <s v="64086921"/>
    <s v="ANDREY FUENTES AZOFEIFA"/>
    <s v="24104951"/>
    <m/>
    <s v="NO"/>
    <m/>
    <m/>
    <m/>
    <s v="1"/>
    <s v="00262"/>
    <s v="3"/>
    <s v="LAS GRAVILIAS"/>
    <n v="3"/>
  </r>
  <r>
    <s v="1.00243"/>
    <s v="100781-00"/>
    <s v="00243"/>
    <x v="218"/>
    <s v="FERNANDO DE ARAGON"/>
    <s v="DESAMPARADOS"/>
    <s v="05"/>
    <s v="1"/>
    <s v="1_PREESCOLAR"/>
    <s v="PUBLICA"/>
    <n v="11201"/>
    <s v="1"/>
    <s v="12"/>
    <s v="01"/>
    <s v="SAN JOSE / ACOSTA / SAN IGNACIO"/>
    <s v="SAN JOSE"/>
    <s v="ACOSTA"/>
    <s v="SAN IGNACIO"/>
    <s v="TURRUJAL"/>
    <s v="CONTIGUO A LA ERMITA"/>
    <s v="esc.fernandodearagon@mep.go.cr"/>
    <s v="24103759"/>
    <s v="24103759"/>
    <s v="RONALD RODRIGEZ ALVAREZ"/>
    <s v="24103759"/>
    <s v="NELSON OLIVIER QUESADA FALLAS"/>
    <s v="24107397"/>
    <m/>
    <s v="NO"/>
    <m/>
    <m/>
    <m/>
    <s v="1"/>
    <s v="00243"/>
    <s v="3"/>
    <s v="FERNANDO DE ARAGON"/>
    <n v="11"/>
  </r>
  <r>
    <s v="1.03672"/>
    <s v="100781-00"/>
    <s v="03672"/>
    <x v="218"/>
    <s v="RED CUIDO-FERNANDO DE ARAGON-CECUDI DULCES ABEJITAS"/>
    <s v="DESAMPARADOS"/>
    <s v="05"/>
    <s v="1"/>
    <s v="1_PREESCOLAR"/>
    <s v="PUBLICA"/>
    <n v="11201"/>
    <s v="1"/>
    <s v="12"/>
    <s v="01"/>
    <s v="SAN JOSE / ACOSTA / SAN IGNACIO"/>
    <s v="SAN JOSE"/>
    <s v="ACOSTA"/>
    <s v="SAN IGNACIO"/>
    <s v="TURRUJAL"/>
    <s v="150 M SUR DE LA ESCUELA FERNANDO ARAGON"/>
    <s v="esc.fernandodearagon@mep.go.cr"/>
    <s v="24103759"/>
    <s v="24101779"/>
    <s v="RONALD RODRIGEZ ALVAREZ"/>
    <s v="24103759"/>
    <s v="NELSON OLIVIER QUESADA FALLAS"/>
    <s v="24107397"/>
    <s v="RED"/>
    <s v="NO"/>
    <s v="3"/>
    <s v=""/>
    <s v="CECUDI DULCES ABEJITAS. ACOSTA"/>
    <s v="1"/>
    <s v="00243"/>
    <s v="3"/>
    <s v="FERNANDO DE ARAGON"/>
    <n v="36"/>
  </r>
  <r>
    <s v="1.00191"/>
    <s v="100782-00"/>
    <s v="00191"/>
    <x v="219"/>
    <s v="ALEJANDRO RODRIGUEZ RODRIGUEZ"/>
    <s v="DESAMPARADOS"/>
    <s v="03"/>
    <s v="1"/>
    <s v="1_PREESCOLAR"/>
    <s v="PUBLICA"/>
    <n v="10603"/>
    <s v="1"/>
    <s v="06"/>
    <s v="03"/>
    <s v="SAN JOSE / ASERRI / VUELTA DE JORCO"/>
    <s v="SAN JOSE"/>
    <s v="ASERRI"/>
    <s v="VUELTA DE JORCO"/>
    <s v="VUELTA DE JORCO"/>
    <s v="50 M OESTE DE LA IGLESIA CATOLICA"/>
    <s v="escuelaalejandrorodriguez@gmail.com"/>
    <s v="24103962"/>
    <s v="24103962"/>
    <s v="MARIA CALDERON ALFARO"/>
    <s v="86621793"/>
    <s v="WILFREDO CALDERON VARGAS"/>
    <s v="22301358"/>
    <m/>
    <s v="NO"/>
    <m/>
    <m/>
    <m/>
    <s v="1"/>
    <s v="00189"/>
    <s v="3"/>
    <s v="ALEJANDRO RODRIGUEZ RODRIGUEZ"/>
    <n v="72"/>
  </r>
  <r>
    <s v="1.03360"/>
    <s v="100783-00"/>
    <s v="03360"/>
    <x v="220"/>
    <s v="BAJOS DE PLOMO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BAJOS DE PLOMO"/>
    <s v="2,5 KM SUR OESTE TEMPLO CATOLICO TERUEL"/>
    <s v="esc.bajosdeplomo@mep.go.cr"/>
    <s v="22000879"/>
    <m/>
    <s v="VIANNI PRADO PRADO"/>
    <s v="89115335"/>
    <s v="ANDREY FUENTES AZOFEIFA"/>
    <s v="24104951"/>
    <m/>
    <s v="NO"/>
    <m/>
    <m/>
    <m/>
    <s v="1"/>
    <s v="00264"/>
    <s v="3"/>
    <s v="BAJOS DE PLOMO"/>
    <n v="1"/>
  </r>
  <r>
    <s v="1.02731"/>
    <s v="100784-00"/>
    <s v="02731"/>
    <x v="221"/>
    <s v="ZONCUANO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ZONCUANO"/>
    <s v="150 M NORTE DE LA IGLESIA CATOLICA"/>
    <s v="esc.zoncuano@mep.go.cr"/>
    <s v="87202726"/>
    <s v="24104951"/>
    <s v="DAMARIS ALFARO CARRILLO."/>
    <s v="87202726"/>
    <s v="ANDREY FUENTES AZOFEIFA"/>
    <s v="24104951"/>
    <m/>
    <s v="NO"/>
    <m/>
    <m/>
    <m/>
    <s v="1"/>
    <s v="00273"/>
    <s v="3"/>
    <s v="ZONCUANO"/>
    <n v="1"/>
  </r>
  <r>
    <s v="1.03191"/>
    <s v="100785-00"/>
    <s v="03191"/>
    <x v="222"/>
    <s v="CASPIROLA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CASPIROLA"/>
    <s v="200 M SE DE LA IGLESIA CATOLICA DE CASPIROLA"/>
    <s v="esc.caspirola@mep.go.cr"/>
    <m/>
    <m/>
    <s v="KERLYN FALLAS GAMBOA"/>
    <s v="85823587"/>
    <s v="ANDREY FUENTES AZOFEIFA"/>
    <s v="24104951"/>
    <m/>
    <s v="NO"/>
    <m/>
    <m/>
    <m/>
    <s v="1"/>
    <s v="00266"/>
    <s v="3"/>
    <s v="CASPIROLA"/>
    <n v="4"/>
  </r>
  <r>
    <s v="1.03197"/>
    <s v="100786-00"/>
    <s v="03197"/>
    <x v="223"/>
    <s v="LAS VEGAS"/>
    <s v="DESAMPARADOS"/>
    <s v="06"/>
    <s v="1"/>
    <s v="1_PREESCOLAR"/>
    <s v="PUBLICA"/>
    <n v="11205"/>
    <s v="1"/>
    <s v="12"/>
    <s v="05"/>
    <s v="SAN JOSE / ACOSTA / SABANILLAS"/>
    <s v="SAN JOSE"/>
    <s v="ACOSTA"/>
    <s v="SABANILLAS"/>
    <s v="LAS VEGAS"/>
    <s v="300 M AL ESTE DE LA IGLESIA CATOLICA"/>
    <s v="esc.lasvegasacosta@mep.go.cr"/>
    <s v="24104951"/>
    <s v="24107216"/>
    <s v="JUAN CARLOS CALDERON MORA"/>
    <s v="87115875"/>
    <s v="ANDREY FUENTES AZOFEIFA"/>
    <s v="24104951"/>
    <m/>
    <s v="NO"/>
    <m/>
    <m/>
    <m/>
    <s v="1"/>
    <s v="00263"/>
    <s v="3"/>
    <s v="LAS VEGAS"/>
    <n v="6"/>
  </r>
  <r>
    <s v="1.03806"/>
    <s v="100787-00"/>
    <s v="03806"/>
    <x v="224"/>
    <s v="LA PACAYA"/>
    <s v="DESAMPARADOS"/>
    <s v="04"/>
    <s v="1"/>
    <s v="1_PREESCOLAR"/>
    <s v="PUBLICA"/>
    <n v="10302"/>
    <s v="1"/>
    <s v="03"/>
    <s v="02"/>
    <s v="SAN JOSE / DESAMPARADOS / SAN MIGUEL"/>
    <s v="SAN JOSE"/>
    <s v="DESAMPARADOS"/>
    <s v="SAN MIGUEL"/>
    <s v="LA PACAYA"/>
    <s v="CONTIGUO AL TEMPLO CATOLICO"/>
    <s v="esc.lapacaya@mep.go.cr"/>
    <s v="25480520"/>
    <s v="25480520"/>
    <s v="ANA LORENA MONGE ALVARADO"/>
    <s v="86779639"/>
    <s v="FREDDY GERARDO GAMBOA VILLANEA"/>
    <s v="25480522"/>
    <m/>
    <s v="NO"/>
    <m/>
    <m/>
    <m/>
    <s v="1"/>
    <s v="00147"/>
    <s v="3"/>
    <s v="LA PACAYA"/>
    <n v="1"/>
  </r>
  <r>
    <s v="1.00220"/>
    <s v="100788-00"/>
    <s v="00220"/>
    <x v="225"/>
    <s v="TABLAZO"/>
    <s v="DESAMPARADOS"/>
    <s v="05"/>
    <s v="1"/>
    <s v="1_PREESCOLAR"/>
    <s v="PUBLICA"/>
    <n v="11201"/>
    <s v="1"/>
    <s v="12"/>
    <s v="01"/>
    <s v="SAN JOSE / ACOSTA / SAN IGNACIO"/>
    <s v="SAN JOSE"/>
    <s v="ACOSTA"/>
    <s v="SAN IGNACIO"/>
    <s v="TABLAZO"/>
    <s v="TABLAZO, SAN IGNACIO DE ACOSTA"/>
    <s v="esc.tablazo@mep.go.cr"/>
    <s v="24107095"/>
    <s v="24107095"/>
    <s v="JUAN CARLOS RAMIREZ CALDERON"/>
    <s v="89219299"/>
    <s v="NELSON OLIVIER QUESADA FALLAS"/>
    <s v="24107397"/>
    <m/>
    <s v="NO"/>
    <m/>
    <m/>
    <m/>
    <s v="1"/>
    <s v="00244"/>
    <s v="3"/>
    <s v="TABLAZO"/>
    <n v="27"/>
  </r>
  <r>
    <s v="1.00174"/>
    <s v="100789-00"/>
    <s v="00174"/>
    <x v="226"/>
    <s v="GUATUSO"/>
    <s v="DESAMPARADOS"/>
    <s v="01"/>
    <s v="1"/>
    <s v="1_PREESCOLAR"/>
    <s v="PUBLICA"/>
    <n v="10307"/>
    <s v="1"/>
    <s v="03"/>
    <s v="07"/>
    <s v="SAN JOSE / DESAMPARADOS / PATARRA"/>
    <s v="SAN JOSE"/>
    <s v="DESAMPARADOS"/>
    <s v="PATARRA"/>
    <s v="GUATUSO"/>
    <s v="DE LA IGLESIA CATOLICA DE GUATUSO 75 M SUR"/>
    <s v="esc.guatusopatarra@mep.go.cr"/>
    <s v="22741611"/>
    <s v="22763311"/>
    <s v="JOHANNA ULLOA VARGAS"/>
    <s v="61077902"/>
    <s v="MANUEL CALDERON ESQUIVEL"/>
    <s v="21010915"/>
    <m/>
    <s v="NO"/>
    <m/>
    <m/>
    <m/>
    <s v="1"/>
    <s v="00136"/>
    <s v="3"/>
    <s v="GUATUSO"/>
    <n v="79"/>
  </r>
  <r>
    <s v="1.01283"/>
    <s v="100790-00"/>
    <s v="01283"/>
    <x v="227"/>
    <s v="LA ESPERANZA"/>
    <s v="DESAMPARADOS"/>
    <s v="05"/>
    <s v="1"/>
    <s v="1_PREESCOLAR"/>
    <s v="PUBLICA"/>
    <n v="11201"/>
    <s v="1"/>
    <s v="12"/>
    <s v="01"/>
    <s v="SAN JOSE / ACOSTA / SAN IGNACIO"/>
    <s v="SAN JOSE"/>
    <s v="ACOSTA"/>
    <s v="SAN IGNACIO"/>
    <s v="LA ESPERANZA"/>
    <s v="FRENTE A LA ERMITA DE LA ESPERANZA"/>
    <s v="esc.laesperanzaacosta@mep.go.cr"/>
    <s v="24100746"/>
    <m/>
    <s v="WENDY CRUZ QUESADA"/>
    <s v="24100746"/>
    <s v="NELSON OLIVIER QUESADA FALLAS"/>
    <s v="24107397"/>
    <m/>
    <s v="NO"/>
    <m/>
    <m/>
    <m/>
    <s v="1"/>
    <s v="00246"/>
    <s v="3"/>
    <s v="LA ESPERANZA"/>
    <n v="7"/>
  </r>
  <r>
    <s v="1.02198"/>
    <s v="100791-00"/>
    <s v="02198"/>
    <x v="228"/>
    <s v="JESUS MORALES GARBANZO"/>
    <s v="DESAMPARADOS"/>
    <s v="04"/>
    <s v="1"/>
    <s v="1_PREESCOLAR"/>
    <s v="PUBLICA"/>
    <n v="10306"/>
    <s v="1"/>
    <s v="03"/>
    <s v="06"/>
    <s v="SAN JOSE / DESAMPARADOS / FRAILES"/>
    <s v="SAN JOSE"/>
    <s v="DESAMPARADOS"/>
    <s v="FRAILES"/>
    <s v="LA VIOLETA"/>
    <s v="FRENTE AL TEMPLO CATOLICO"/>
    <s v="esc.jesusmoralesgarbanzo@mep.go.cr"/>
    <s v="25442186"/>
    <s v="25442186"/>
    <s v="MARISOL KAREIMY ROMAN CHACON"/>
    <s v="86324918"/>
    <s v="FREDDY GERARDO GAMBOA VILLANEA"/>
    <s v="25480522"/>
    <m/>
    <s v="NO"/>
    <m/>
    <m/>
    <m/>
    <s v="1"/>
    <s v="00149"/>
    <s v="3"/>
    <s v="JESUS MORALES GARBANZO"/>
    <n v="5"/>
  </r>
  <r>
    <s v="1.00847"/>
    <s v="100792-00"/>
    <s v="00847"/>
    <x v="229"/>
    <s v="DOS CERCAS"/>
    <s v="DESAMPARADOS"/>
    <s v="01"/>
    <s v="1"/>
    <s v="1_PREESCOLAR"/>
    <s v="PUBLICA"/>
    <n v="10310"/>
    <s v="1"/>
    <s v="03"/>
    <s v="10"/>
    <s v="SAN JOSE / DESAMPARADOS / DAMAS"/>
    <s v="SAN JOSE"/>
    <s v="DESAMPARADOS"/>
    <s v="DAMAS"/>
    <s v="SAN LORENZO"/>
    <s v="FRENTE AL TEMPLO CATOLICO SAN LORENZO"/>
    <s v="esc.doscercas@mep.go.cr"/>
    <s v="22191805"/>
    <s v="22191805"/>
    <s v="YAMILETH QUINTANA MORA"/>
    <s v="22191805"/>
    <s v="MANUEL CALDERON ESQUIVEL"/>
    <s v="22591833"/>
    <m/>
    <s v="NO"/>
    <m/>
    <m/>
    <m/>
    <s v="1"/>
    <s v="03345"/>
    <s v="3"/>
    <s v="DOS CERCAS"/>
    <n v="75"/>
  </r>
  <r>
    <s v="1.03669"/>
    <s v="100793-00"/>
    <s v="03669"/>
    <x v="230"/>
    <s v="RED CUIDO-SAN JERONIMO-CECUDI LOTO III"/>
    <s v="DESAMPARADOS"/>
    <s v="07"/>
    <s v="1"/>
    <s v="1_PREESCOLAR"/>
    <s v="PUBLICA"/>
    <n v="10301"/>
    <s v="1"/>
    <s v="03"/>
    <s v="01"/>
    <s v="SAN JOSE / DESAMPARADOS / DESAMPARADOS"/>
    <s v="SAN JOSE"/>
    <s v="DESAMPARADOS"/>
    <s v="DESAMPARADOS"/>
    <s v="BARRIO"/>
    <s v="LOTO3"/>
    <s v="esc.sanjeronimodesamparados@mep.go.cr"/>
    <s v="22591426"/>
    <m/>
    <s v="ANA YANSY VARGAS ROJAS"/>
    <s v="22591426"/>
    <s v="FRANCISCO JAVIER FALLAS SOTO"/>
    <s v="22596011"/>
    <s v="RED"/>
    <s v="NO"/>
    <s v="3"/>
    <s v=""/>
    <s v="CECUDI LOTO III"/>
    <s v="1"/>
    <s v="00141"/>
    <s v="3"/>
    <s v="SAN JERONIMO"/>
    <n v="16"/>
  </r>
  <r>
    <s v="1.00175"/>
    <s v="100793-00"/>
    <s v="00175"/>
    <x v="230"/>
    <s v="SAN JERONIMO"/>
    <s v="DESAMPARADOS"/>
    <s v="07"/>
    <s v="1"/>
    <s v="1_PREESCOLAR"/>
    <s v="PUBLICA"/>
    <n v="10301"/>
    <s v="1"/>
    <s v="03"/>
    <s v="01"/>
    <s v="SAN JOSE / DESAMPARADOS / DESAMPARADOS"/>
    <s v="SAN JOSE"/>
    <s v="DESAMPARADOS"/>
    <s v="DESAMPARADOS"/>
    <s v="SAN JERONIMO"/>
    <s v="200 SUR Y 350 OESTE DEL CEMENTERIO"/>
    <s v="esc.sanjeronimo.desamparados@mep.go.cr"/>
    <s v="22599626"/>
    <s v="22591426"/>
    <s v="ANA YANSY VARGAS ROJAS"/>
    <s v="22591426"/>
    <s v="FRANCISCO JAVIER FALLAS SOTO"/>
    <s v="22596011"/>
    <m/>
    <s v="NO"/>
    <m/>
    <m/>
    <m/>
    <s v="1"/>
    <s v="00141"/>
    <s v="3"/>
    <s v="SAN JERONIMO"/>
    <n v="58"/>
  </r>
  <r>
    <s v="1.00133"/>
    <s v="100794-00"/>
    <s v="00133"/>
    <x v="231"/>
    <s v="SOR MARIA ROMERO MENESES"/>
    <s v="DESAMPARADOS"/>
    <s v="02"/>
    <s v="1"/>
    <s v="1_PREESCOLAR"/>
    <s v="PUBLICA"/>
    <n v="10302"/>
    <s v="1"/>
    <s v="03"/>
    <s v="02"/>
    <s v="SAN JOSE / DESAMPARADOS / SAN MIGUEL"/>
    <s v="SAN JOSE"/>
    <s v="DESAMPARADOS"/>
    <s v="SAN MIGUEL"/>
    <s v="LAS LOMAS"/>
    <s v="BARRIO LOMAS, SAN MIGUEL DE DESAMPARADOS"/>
    <s v="esc.sormariaromerosanmiguel@mep.go.cr"/>
    <s v="22514037"/>
    <s v="22510271"/>
    <s v="MARLEN MADRIZ ARCE"/>
    <s v="22514037"/>
    <s v="NELSON SANCHEZ CASTRO"/>
    <s v="22700885"/>
    <m/>
    <s v="NO"/>
    <m/>
    <m/>
    <m/>
    <s v="1"/>
    <s v="00094"/>
    <s v="3"/>
    <s v="SOR MARIA ROMERO MENESES"/>
    <n v="49"/>
  </r>
  <r>
    <s v="1.02898"/>
    <s v="100795-00"/>
    <s v="02898"/>
    <x v="232"/>
    <s v="LUIS AGUILAR"/>
    <s v="DESAMPARADOS"/>
    <s v="05"/>
    <s v="1"/>
    <s v="1_PREESCOLAR"/>
    <s v="PUBLICA"/>
    <n v="11202"/>
    <s v="1"/>
    <s v="12"/>
    <s v="02"/>
    <s v="SAN JOSE / ACOSTA / GUAITIL"/>
    <s v="SAN JOSE"/>
    <s v="ACOSTA"/>
    <s v="GUAITIL"/>
    <s v="BAJO LOS CALVO"/>
    <s v="CONTIGUO A LA IGLESIA CATOLICA BAJO LOS CALVO"/>
    <s v="esc.luisaguilar@mep.go.cr"/>
    <s v="24107203"/>
    <m/>
    <s v="MARLENE MORA VARGAS"/>
    <s v="84777302"/>
    <s v="NELSON OLIVIER QUESADA FALLAS"/>
    <s v="24107397"/>
    <m/>
    <s v="NO"/>
    <m/>
    <m/>
    <m/>
    <s v="1"/>
    <s v="00253"/>
    <s v="3"/>
    <s v="LUIS AGUILAR"/>
    <n v="6"/>
  </r>
  <r>
    <s v="1.00176"/>
    <s v="100796-00"/>
    <s v="00176"/>
    <x v="233"/>
    <s v="REVERENDO FRANCISCO SCHMITZ"/>
    <s v="DESAMPARADOS"/>
    <s v="01"/>
    <s v="1"/>
    <s v="1_PREESCOLAR"/>
    <s v="PUBLICA"/>
    <n v="10312"/>
    <s v="1"/>
    <s v="03"/>
    <s v="12"/>
    <s v="SAN JOSE / DESAMPARADOS / GRAVILIAS"/>
    <s v="SAN JOSE"/>
    <s v="DESAMPARADOS"/>
    <s v="GRAVILIAS"/>
    <s v="EL PORVENIR"/>
    <s v="DE LA IGLESIA CATOLICA DEL PORVENIR 150 SUR"/>
    <s v="esc.reverendoschmitz@mep.go.cr"/>
    <s v="22596292"/>
    <s v="22596292"/>
    <s v="DAVID GUTIEREZ ESPINOZA"/>
    <s v="86393110"/>
    <s v="MANUEL CALDERON ESQUIVEL"/>
    <s v="22591833"/>
    <m/>
    <s v="NO"/>
    <m/>
    <m/>
    <m/>
    <s v="1"/>
    <s v="00135"/>
    <s v="3"/>
    <s v="REVERENDO FRANCISCO SCHMITZ"/>
    <n v="80"/>
  </r>
  <r>
    <s v="1.03054"/>
    <s v="100797-00"/>
    <s v="03054"/>
    <x v="234"/>
    <s v="LLANO BONITO"/>
    <s v="DESAMPARADOS"/>
    <s v="04"/>
    <s v="1"/>
    <s v="1_PREESCOLAR"/>
    <s v="PUBLICA"/>
    <n v="10309"/>
    <s v="1"/>
    <s v="03"/>
    <s v="09"/>
    <s v="SAN JOSE / DESAMPARADOS / ROSARIO"/>
    <s v="SAN JOSE"/>
    <s v="DESAMPARADOS"/>
    <s v="ROSARIO"/>
    <s v="LLANO BONITO"/>
    <s v="DE LA QUINTA LIAO LLAO, 1 KM Y MEDIO AL OESTE"/>
    <s v="esc.llanobonito.desamparados@mep.go.cr"/>
    <s v="22306964"/>
    <s v="22306964"/>
    <s v="ROSAURA PORTUGUEZ SEGURA"/>
    <s v="86674253"/>
    <s v="FREDDY GERARDO GAMBOA VILLANEA"/>
    <s v="25480522"/>
    <m/>
    <s v="NO"/>
    <m/>
    <m/>
    <m/>
    <s v="1"/>
    <s v="00151"/>
    <s v="3"/>
    <s v="LLANO BONITO"/>
    <n v="6"/>
  </r>
  <r>
    <s v="1.01268"/>
    <s v="100798-00"/>
    <s v="01268"/>
    <x v="235"/>
    <s v="JOSE NAVARRO ARAYA"/>
    <s v="DESAMPARADOS"/>
    <s v="04"/>
    <s v="1"/>
    <s v="1_PREESCOLAR"/>
    <s v="PUBLICA"/>
    <n v="30107"/>
    <s v="3"/>
    <s v="01"/>
    <s v="07"/>
    <s v="CARTAGO / CARTAGO / CORRALILLO"/>
    <s v="CARTAGO"/>
    <s v="CARTAGO"/>
    <s v="CORRALILLO"/>
    <s v="EL ALUMBRE"/>
    <s v="FRENTE AL TEMPLO DE LA COMUNIDAD"/>
    <s v="esc.josenavarroaraya@mep.go.cr"/>
    <s v="25480255"/>
    <m/>
    <s v="SHEIRIS BRENES NAVARRO"/>
    <s v="83877555"/>
    <s v="FREDDY GERARDO GAMBOA VILLANEA"/>
    <s v="71210311"/>
    <m/>
    <s v="NO"/>
    <m/>
    <m/>
    <m/>
    <s v="1"/>
    <s v="00153"/>
    <s v="3"/>
    <s v="JOSE NAVARRO ARAYA"/>
    <n v="18"/>
  </r>
  <r>
    <s v="1.00134"/>
    <s v="100801-00"/>
    <s v="00134"/>
    <x v="236"/>
    <s v="LOS GUIDO"/>
    <s v="DESAMPARADOS"/>
    <s v="02"/>
    <s v="1"/>
    <s v="1_PREESCOLAR"/>
    <s v="PUBLICA"/>
    <n v="10313"/>
    <s v="1"/>
    <s v="03"/>
    <s v="13"/>
    <s v="SAN JOSE / DESAMPARADOS / LOS GUIDO"/>
    <s v="SAN JOSE"/>
    <s v="DESAMPARADOS"/>
    <s v="LOS GUIDO"/>
    <s v="LOS GUIDO"/>
    <s v="SECTOR 2, FRENTE A ABASTECEDOR FABI"/>
    <s v="esc.losguidos@mep.go.cr"/>
    <s v="22704605"/>
    <s v="22704605"/>
    <s v="ALBAN CUBILLO ESPINOZA"/>
    <s v="22704605"/>
    <s v="NELSON SANCHEZ CASTRO"/>
    <s v="22700885"/>
    <m/>
    <s v="NO"/>
    <m/>
    <m/>
    <m/>
    <s v="1"/>
    <s v="00142"/>
    <s v="3"/>
    <s v="LOS GUIDO"/>
    <n v="288"/>
  </r>
  <r>
    <s v="1.03807"/>
    <s v="100801-00"/>
    <s v="03807"/>
    <x v="236"/>
    <s v="RED CUIDO-LOS GUIDO-CENTRO INFANTIL LOS GUIDO"/>
    <s v="DESAMPARADOS"/>
    <s v="02"/>
    <s v="1"/>
    <s v="1_PREESCOLAR"/>
    <s v="PUBLICA"/>
    <n v="10313"/>
    <s v="1"/>
    <s v="03"/>
    <s v="13"/>
    <s v="SAN JOSE / DESAMPARADOS / LOS GUIDO"/>
    <s v="SAN JOSE"/>
    <s v="DESAMPARADOS"/>
    <s v="LOS GUIDO"/>
    <s v="LOS GUIDO. SECTOR 4"/>
    <s v="DE PANADERIA LA FE, 50 M NORESTE"/>
    <s v="esc.losguido@mep.go.cr"/>
    <s v="22704605"/>
    <m/>
    <s v="ALBAN CUBILLO ESPINOZA"/>
    <s v="83437541"/>
    <s v="NELSON SANCHEZ CASTRO"/>
    <s v="22700885"/>
    <s v="RED"/>
    <s v="NO"/>
    <s v="3"/>
    <s v=""/>
    <s v="CENTRO INFANTIL LOS GUIDO. ASOCIACION ROBLE ALTO PRO BIENESTAR DEL NIÑO"/>
    <s v="1"/>
    <s v="00142"/>
    <s v="3"/>
    <s v="LOS GUIDO"/>
    <n v="36"/>
  </r>
  <r>
    <s v="1.00928"/>
    <s v="100802-00"/>
    <s v="00928"/>
    <x v="237"/>
    <s v="SECTOR SIETE"/>
    <s v="DESAMPARADOS"/>
    <s v="02"/>
    <s v="1"/>
    <s v="1_PREESCOLAR"/>
    <s v="PUBLICA"/>
    <n v="10313"/>
    <s v="1"/>
    <s v="03"/>
    <s v="13"/>
    <s v="SAN JOSE / DESAMPARADOS / LOS GUIDO"/>
    <s v="SAN JOSE"/>
    <s v="DESAMPARADOS"/>
    <s v="LOS GUIDO"/>
    <s v="SECTOR SIETE"/>
    <s v="300 NORTE, 50 ESTE ENTRADA URBANIZACION LOMAS"/>
    <s v="esc.sectorsiete@mep.go.cr"/>
    <s v="47088826"/>
    <m/>
    <s v="ADRIANA JIMENEZ GOMEZ"/>
    <s v="60078067"/>
    <s v="NELSON SANCHEZ CASTRO"/>
    <s v="22700885"/>
    <m/>
    <s v="NO"/>
    <m/>
    <m/>
    <m/>
    <s v="1"/>
    <s v="00007"/>
    <s v="3"/>
    <s v="SECTOR SIETE"/>
    <n v="78"/>
  </r>
  <r>
    <s v="1.00843"/>
    <s v="100803-00"/>
    <s v="00843"/>
    <x v="238"/>
    <s v="J.N. VALENCIA"/>
    <s v="DESAMPARADOS"/>
    <s v="07"/>
    <s v="1"/>
    <s v="2_PREESCOLAR"/>
    <s v="PUBLICA"/>
    <n v="10311"/>
    <s v="1"/>
    <s v="03"/>
    <s v="11"/>
    <s v="SAN JOSE / DESAMPARADOS / SAN RAFAEL ABAJO"/>
    <s v="SAN JOSE"/>
    <s v="DESAMPARADOS"/>
    <s v="SAN RAFAEL ABAJO"/>
    <s v="LA VALENCIA"/>
    <s v="800 E, DE LA BODEGA DEL IMAS SN RAFAEL ABAJO"/>
    <s v="jn.lavalencia@mep.go.cr"/>
    <s v="22751374"/>
    <m/>
    <s v="ISABEL MARIA SAENZ FERNANDEZ"/>
    <s v="89877294"/>
    <s v="FRANCISCO JAVIER FALLAS SOTO"/>
    <s v="22596011"/>
    <m/>
    <s v="NO"/>
    <m/>
    <m/>
    <m/>
    <s v="2"/>
    <s v="00000"/>
    <s v="0"/>
    <m/>
    <n v="150"/>
  </r>
  <r>
    <s v="1.02128"/>
    <s v="100804-00"/>
    <s v="02128"/>
    <x v="239"/>
    <s v="SAN FRANCISCO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SAN FRANCISCO"/>
    <s v="200 M OESTE Y 200 SUR DEL CEMENTERIO SANTIAGO"/>
    <s v="esc.sanfrancisco.puriscal@mep.go.cr"/>
    <s v="24160654"/>
    <m/>
    <s v="NESTOR ALVARADO CUBILLO"/>
    <s v="24160654"/>
    <s v="ORLANDO CHACON ARTAVIA"/>
    <s v="24166355"/>
    <m/>
    <s v="NO"/>
    <m/>
    <m/>
    <m/>
    <s v="1"/>
    <s v="03766"/>
    <s v="3"/>
    <s v="SAN FRANCISCO"/>
    <n v="16"/>
  </r>
  <r>
    <s v="1.03781"/>
    <s v="100805-00"/>
    <s v="03781"/>
    <x v="240"/>
    <s v="COLONIA GAMALOTILLO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GAMALOTILLO UNO"/>
    <s v="DIAGONAL A LA PLAZA DE DEPORTES"/>
    <s v="esc.coloniagamolotillo@mep.go.cr"/>
    <s v="89240885"/>
    <m/>
    <s v="JONATHAN GUEVARA GUEVARA"/>
    <s v="89240885"/>
    <s v="ALEXANDER JIMENEZ DIAZ"/>
    <s v="87621613"/>
    <m/>
    <s v="NO"/>
    <m/>
    <m/>
    <m/>
    <s v="1"/>
    <s v="00327"/>
    <s v="3"/>
    <s v="COLONIA GAMALOTILLO"/>
    <n v="3"/>
  </r>
  <r>
    <s v="1.04242"/>
    <s v="100807-00"/>
    <s v="04242"/>
    <x v="241"/>
    <s v="BAJO LOS MURILLO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BAJO LOS MURILLO"/>
    <s v="1 KM SUROESTE DE LA ESCUELA MERCEDES NORTE"/>
    <s v="esc.bajoslosmurillo@mep.go.cr"/>
    <s v="24165070"/>
    <m/>
    <s v="MA. ISABEL SANTILLAN RODRIGUEZ"/>
    <s v="24165070"/>
    <s v="GEOVANNY FERNANDEZ ARTAVIA"/>
    <s v="24160558"/>
    <m/>
    <s v="NO"/>
    <m/>
    <m/>
    <m/>
    <s v="1"/>
    <s v="03388"/>
    <s v="3"/>
    <s v="BAJO LOS MURILLO"/>
    <n v="6"/>
  </r>
  <r>
    <s v="1.02422"/>
    <s v="100808-00"/>
    <s v="02422"/>
    <x v="242"/>
    <s v="LOS ALTOS"/>
    <s v="PURISCAL"/>
    <s v="05"/>
    <s v="1"/>
    <s v="1_PREESCOLAR"/>
    <s v="PUBLICA"/>
    <n v="10701"/>
    <s v="1"/>
    <s v="07"/>
    <s v="01"/>
    <s v="SAN JOSE / MORA / COLON"/>
    <s v="SAN JOSE"/>
    <s v="MORA"/>
    <s v="COLON"/>
    <s v="LOS ALTOS SAN RAFAEL"/>
    <s v="COSTADO SUR DE LA ERMITA, LOS ALTOS"/>
    <s v="esc.losaltos@mep.go.cr"/>
    <s v="22492365"/>
    <m/>
    <s v="SENIA VARGAS MORA"/>
    <s v="84397313"/>
    <s v="NANCY ZUÑIGA MONTERO"/>
    <s v="24165218 Ext.2324/2329"/>
    <m/>
    <s v="NO"/>
    <m/>
    <m/>
    <m/>
    <s v="1"/>
    <s v="00372"/>
    <s v="3"/>
    <s v="LOS ALTOS"/>
    <n v="9"/>
  </r>
  <r>
    <s v="1.02136"/>
    <s v="100809-00"/>
    <s v="02136"/>
    <x v="243"/>
    <s v="BAJO LOAIZA"/>
    <s v="PURISCAL"/>
    <s v="05"/>
    <s v="1"/>
    <s v="1_PREESCOLAR"/>
    <s v="PUBLICA"/>
    <n v="10703"/>
    <s v="1"/>
    <s v="07"/>
    <s v="03"/>
    <s v="SAN JOSE / MORA / TABARCIA"/>
    <s v="SAN JOSE"/>
    <s v="MORA"/>
    <s v="TABARCIA"/>
    <s v="BAJO LOAIZA"/>
    <s v="CONTIGUO IGLESIA CATOLICA"/>
    <s v="esc.bajoloaiza@mep.go.cr"/>
    <s v="24189123"/>
    <m/>
    <s v="YERELYN RAQUEL MATAMOROS CASCANTE"/>
    <s v="89400273"/>
    <s v="NANCY ZUÑIGA MONTERO"/>
    <s v="24165218 Ext.2324/2329"/>
    <m/>
    <s v="NO"/>
    <m/>
    <m/>
    <m/>
    <s v="1"/>
    <s v="00373"/>
    <s v="3"/>
    <s v="BAJO LOAIZA"/>
    <n v="5"/>
  </r>
  <r>
    <s v="1.04291"/>
    <s v="100810-00"/>
    <s v="04291"/>
    <x v="244"/>
    <s v="BAJO BADILLA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BAJO LOS BADILLA"/>
    <s v="A UN COSTADO DE LA PLAZA DE DEPORTES"/>
    <s v="esc.bajobadilla@mep.go.cr"/>
    <s v="62934343"/>
    <s v="85025757"/>
    <s v="JOHANNA SANCHEZ PALMA"/>
    <s v="62934343"/>
    <s v="ORLANDO CHACON ARTAVIA"/>
    <s v="24166355"/>
    <m/>
    <s v="NO"/>
    <m/>
    <m/>
    <m/>
    <s v="1"/>
    <s v="00302"/>
    <s v="3"/>
    <s v="BAJO BADILLA"/>
    <n v="1"/>
  </r>
  <r>
    <s v="1.01345"/>
    <s v="100811-00"/>
    <s v="01345"/>
    <x v="245"/>
    <s v="SANTA CECILIA"/>
    <s v="PURISCAL"/>
    <s v="01"/>
    <s v="1"/>
    <s v="1_PREESCOLAR"/>
    <s v="PUBLICA"/>
    <n v="10405"/>
    <s v="1"/>
    <s v="04"/>
    <s v="05"/>
    <s v="SAN JOSE / PURISCAL / SAN RAFAEL"/>
    <s v="SAN JOSE"/>
    <s v="PURISCAL"/>
    <s v="SAN RAFAEL"/>
    <s v="SANTA CECILIA"/>
    <s v="150 M SURESTE DEL MINAE"/>
    <s v="esc.santacecilia.puriscal@mep.go.cr"/>
    <s v="24160100"/>
    <s v="24167149"/>
    <s v="PAOLA ARIAS ZAMORA"/>
    <s v="24160100"/>
    <s v="ORLANDO CHACON ARTAVIA"/>
    <s v="24166355"/>
    <m/>
    <s v="NO"/>
    <m/>
    <m/>
    <m/>
    <s v="1"/>
    <s v="03531"/>
    <s v="3"/>
    <s v="SANTA CECILIA"/>
    <n v="23"/>
  </r>
  <r>
    <s v="1.00874"/>
    <s v="100812-00"/>
    <s v="00874"/>
    <x v="246"/>
    <s v="ROBERTO LOPEZ VARELA"/>
    <s v="PURISCAL"/>
    <s v="04"/>
    <s v="1"/>
    <s v="1_PREESCOLAR"/>
    <s v="PUBLICA"/>
    <n v="10403"/>
    <s v="1"/>
    <s v="04"/>
    <s v="03"/>
    <s v="SAN JOSE / PURISCAL / BARBACOAS"/>
    <s v="SAN JOSE"/>
    <s v="PURISCAL"/>
    <s v="BARBACOAS"/>
    <s v="BARBACOAS"/>
    <s v="125 SUROESTE DEL TEMPLO CATOLICO"/>
    <s v="esc.robertolopezvarela@mep.go.cr"/>
    <s v="24167864"/>
    <s v="24160111"/>
    <s v="JORGE CASCANTE MORA"/>
    <s v="84969326"/>
    <s v="JUAN CARLOS BADILLA LEIVA"/>
    <s v="24161444"/>
    <m/>
    <s v="NO"/>
    <m/>
    <m/>
    <m/>
    <s v="1"/>
    <s v="00341"/>
    <s v="3"/>
    <s v="ROBERTO LOPEZ VARELA"/>
    <n v="27"/>
  </r>
  <r>
    <s v="1.01121"/>
    <s v="100813-00"/>
    <s v="01121"/>
    <x v="247"/>
    <s v="JUNQUILLO ARRIBA"/>
    <s v="PURISCAL"/>
    <s v="01"/>
    <s v="1"/>
    <s v="1_PREESCOLAR"/>
    <s v="PUBLICA"/>
    <n v="10402"/>
    <s v="1"/>
    <s v="04"/>
    <s v="02"/>
    <s v="SAN JOSE / PURISCAL / MERCEDES SUR"/>
    <s v="SAN JOSE"/>
    <s v="PURISCAL"/>
    <s v="MERCEDES SUR"/>
    <s v="JUNQUILLO ARRIBA"/>
    <s v="COSTADO OESTE DE LA ERMITA CATOLICA"/>
    <s v="esc.junquilloarriba@mep.go.cr"/>
    <s v="24167890"/>
    <m/>
    <s v="GUSTAVO MONTOYA ALPIZAR"/>
    <s v="87217772"/>
    <s v="ORLANDO CHACON ARTAVIA"/>
    <s v="24166355"/>
    <m/>
    <s v="NO"/>
    <m/>
    <m/>
    <m/>
    <s v="1"/>
    <s v="00292"/>
    <s v="3"/>
    <s v="JUNQUILLO ARRIBA"/>
    <n v="19"/>
  </r>
  <r>
    <s v="1.00993"/>
    <s v="100814-00"/>
    <s v="00993"/>
    <x v="248"/>
    <s v="BELLA VISTA"/>
    <s v="PURISCAL"/>
    <s v="01"/>
    <s v="1"/>
    <s v="1_PREESCOLAR"/>
    <s v="PUBLICA"/>
    <n v="10405"/>
    <s v="1"/>
    <s v="04"/>
    <s v="05"/>
    <s v="SAN JOSE / PURISCAL / SAN RAFAEL"/>
    <s v="SAN JOSE"/>
    <s v="PURISCAL"/>
    <s v="SAN RAFAEL"/>
    <s v="BELLA VISTA"/>
    <s v="FRENTE AL SALON COMUNAL"/>
    <s v="esc.bellavista.puriscal@mep.go.cr"/>
    <s v="24163533"/>
    <m/>
    <s v="JESSICA RIVERA AGUILAR"/>
    <s v="24163533"/>
    <s v="ORLANDO CHACON ARTAVIA"/>
    <s v="24166355"/>
    <m/>
    <s v="NO"/>
    <m/>
    <m/>
    <m/>
    <s v="1"/>
    <s v="00293"/>
    <s v="3"/>
    <s v="BELLA VISTA"/>
    <n v="16"/>
  </r>
  <r>
    <s v="1.02881"/>
    <s v="100815-00"/>
    <s v="02881"/>
    <x v="249"/>
    <s v="COLONIA SAN FRANCISCO"/>
    <s v="PURISCAL"/>
    <s v="06"/>
    <s v="1"/>
    <s v="1_PREESCOLAR"/>
    <s v="PUBLICA"/>
    <n v="11604"/>
    <s v="1"/>
    <s v="16"/>
    <s v="04"/>
    <s v="SAN JOSE / TURRUBARES / SAN LUIS"/>
    <s v="SAN JOSE"/>
    <s v="TURRUBARES"/>
    <s v="SAN LUIS"/>
    <s v="SAN FRANCISCO"/>
    <s v="100 OESTE DE LA PLAZA DE DEPORTES"/>
    <s v="esc.coloniasanfrancisco@mep.go.cr"/>
    <m/>
    <m/>
    <s v="DENIA QUIROS ARIAS"/>
    <s v="89174004"/>
    <s v="RICARDO CHACON CHAVARRIA"/>
    <s v="24190180"/>
    <m/>
    <s v="NO"/>
    <m/>
    <m/>
    <m/>
    <s v="1"/>
    <s v="00377"/>
    <s v="3"/>
    <s v="COLONIA SAN FRANCISCO"/>
    <n v="1"/>
  </r>
  <r>
    <s v="1.04161"/>
    <s v="100816-00"/>
    <s v="04161"/>
    <x v="250"/>
    <s v="LA ANGOSTURA"/>
    <s v="PURISCAL"/>
    <s v="07"/>
    <s v="1"/>
    <s v="1_PREESCOLAR"/>
    <s v="PUBLICA"/>
    <n v="10409"/>
    <s v="1"/>
    <s v="04"/>
    <s v="09"/>
    <s v="SAN JOSE / PURISCAL / CHIRES"/>
    <s v="SAN JOSE"/>
    <s v="PURISCAL"/>
    <s v="CHIRES"/>
    <s v="LA ANGOSTURA"/>
    <s v="300 SUR DE LA IGLESIA CATOLICA"/>
    <s v="esc.laangostura.puriscal@mep.go.cr"/>
    <s v="86198315"/>
    <m/>
    <s v="JORLENY SANCHEZ CAMPOS"/>
    <s v="86198315"/>
    <s v="DINER ROBERTO PORRAS ALPIZAR"/>
    <s v="27794407"/>
    <m/>
    <s v="NO"/>
    <m/>
    <m/>
    <m/>
    <s v="1"/>
    <s v="00328"/>
    <s v="3"/>
    <s v="LA ANGOSTURA"/>
    <n v="4"/>
  </r>
  <r>
    <s v="1.01810"/>
    <s v="100817-00"/>
    <s v="01810"/>
    <x v="251"/>
    <s v="BRASIL DE MORA"/>
    <s v="PURISCAL"/>
    <s v="05"/>
    <s v="1"/>
    <s v="1_PREESCOLAR"/>
    <s v="PUBLICA"/>
    <n v="10701"/>
    <s v="1"/>
    <s v="07"/>
    <s v="01"/>
    <s v="SAN JOSE / MORA / COLON"/>
    <s v="SAN JOSE"/>
    <s v="MORA"/>
    <s v="COLON"/>
    <s v="BRASIL DE MORA"/>
    <s v="BRASIL DE MORA 50 M SUROESTE DE LA CERVECERIA ARTESANAL LA PLANTA"/>
    <s v="esc.brasildemora@mep.go.cr"/>
    <s v="22494443"/>
    <m/>
    <s v="FULVIA MARISEL MORA CHACON"/>
    <s v="88935337"/>
    <s v="NANCY ZUÑIGA MONTERO"/>
    <s v="24165218 Ext.2324/2329"/>
    <m/>
    <s v="NO"/>
    <m/>
    <m/>
    <m/>
    <s v="1"/>
    <s v="00357"/>
    <s v="3"/>
    <s v="BRASIL DE MORA"/>
    <n v="50"/>
  </r>
  <r>
    <s v="1.00788"/>
    <s v="100818-00"/>
    <s v="00788"/>
    <x v="252"/>
    <s v="JESUS QUESADA ALVARADO"/>
    <s v="DESAMPARADOS"/>
    <s v="05"/>
    <s v="1"/>
    <s v="1_PREESCOLAR"/>
    <s v="PUBLICA"/>
    <n v="11203"/>
    <s v="1"/>
    <s v="12"/>
    <s v="03"/>
    <s v="SAN JOSE / ACOSTA / PALMICHAL"/>
    <s v="SAN JOSE"/>
    <s v="ACOSTA"/>
    <s v="PALMICHAL"/>
    <s v="BAJO CERDAS"/>
    <s v="CONTIGUO AL TEMPLO CATOLICO"/>
    <s v="esc.bajocerdas@mep.go.cr"/>
    <s v="21029049"/>
    <s v="83198491"/>
    <s v="GRETTEL CASTRO ABARCA"/>
    <s v="21029049"/>
    <s v="NELSON OLIVIER QUESADA FALLAS"/>
    <s v="24107397"/>
    <m/>
    <s v="NO"/>
    <m/>
    <m/>
    <m/>
    <s v="1"/>
    <s v="00358"/>
    <s v="3"/>
    <s v="JESUS QUESADA ALVARADO"/>
    <n v="23"/>
  </r>
  <r>
    <s v="1.00270"/>
    <s v="100819-00"/>
    <s v="00270"/>
    <x v="253"/>
    <s v="JUNQUILLO ABAJO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JUNQUILLO ABAJO"/>
    <s v="JUNQUILLO ABAJO 100 M ESTE Y 400 M SUR DEL SUPER LLERRY"/>
    <s v="esc.junquilloabajo@mep.go.cr"/>
    <s v="24167844"/>
    <m/>
    <s v="YORLENY SANCHEZ SALAS"/>
    <s v="24167844"/>
    <s v="ORLANDO CHACON ARTAVIA"/>
    <s v="24166355"/>
    <m/>
    <s v="NO"/>
    <m/>
    <m/>
    <m/>
    <s v="1"/>
    <s v="00298"/>
    <s v="3"/>
    <s v="JUNQUILLO ABAJO"/>
    <n v="20"/>
  </r>
  <r>
    <s v="1.00994"/>
    <s v="100820-00"/>
    <s v="00994"/>
    <x v="254"/>
    <s v="CAÑALES ARRIBA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CAÑALES ARRIBA"/>
    <s v="3 KM SUROESTE DE SANTIAGO DE PURISCAL"/>
    <s v="esc.canalesarriba@mep.go.cr"/>
    <s v="24169301"/>
    <m/>
    <s v="MARIA DE LOS ANGELES CAMPOS"/>
    <s v="24169301"/>
    <s v="ORLANDO CHACON ARTAVIA"/>
    <s v="24166355"/>
    <m/>
    <s v="NO"/>
    <m/>
    <m/>
    <m/>
    <s v="1"/>
    <s v="00294"/>
    <s v="3"/>
    <s v="CAÑALES ARRIBA"/>
    <n v="14"/>
  </r>
  <r>
    <s v="1.01353"/>
    <s v="100821-00"/>
    <s v="01353"/>
    <x v="255"/>
    <s v="CANDELARITA"/>
    <s v="PURISCAL"/>
    <s v="02"/>
    <s v="1"/>
    <s v="1_PREESCOLAR"/>
    <s v="PUBLICA"/>
    <n v="10406"/>
    <s v="1"/>
    <s v="04"/>
    <s v="06"/>
    <s v="SAN JOSE / PURISCAL / CANDELARITA"/>
    <s v="SAN JOSE"/>
    <s v="PURISCAL"/>
    <s v="CANDELARITA"/>
    <s v="CANDELARITA"/>
    <s v="CONTIGUO AL SALON COMUNAL DE CANDELARITA"/>
    <s v="esc.candelarita@mep.go.cr"/>
    <s v="24169200"/>
    <m/>
    <s v="ANA ISABEL CHACON BARBOZA"/>
    <s v="24169200"/>
    <s v="GEOVANNY FERNANDEZ ARTAVIA"/>
    <s v="24167075"/>
    <m/>
    <s v="NO"/>
    <m/>
    <m/>
    <m/>
    <s v="1"/>
    <s v="00305"/>
    <s v="3"/>
    <s v="CANDELARITA"/>
    <n v="5"/>
  </r>
  <r>
    <s v="1.00890"/>
    <s v="100822-00"/>
    <s v="00890"/>
    <x v="256"/>
    <s v="JUAN LUIS GARCIA GONZALEZ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CARIT"/>
    <s v="DEL TEMPLO CATOLICO 200 NORTE"/>
    <s v="esc.juanluisgarciagonzalez@mep.go.cr"/>
    <s v="24168915"/>
    <m/>
    <s v="MONICA DIAZ JIMENEZ"/>
    <s v="24168915"/>
    <s v="ORLANDO CHACON ARTAVIA"/>
    <s v="24166355"/>
    <m/>
    <s v="NO"/>
    <m/>
    <m/>
    <m/>
    <s v="1"/>
    <s v="00342"/>
    <s v="3"/>
    <s v="JUAN LUIS GARCIA GONZALEZ"/>
    <n v="16"/>
  </r>
  <r>
    <s v="1.00889"/>
    <s v="100824-00"/>
    <s v="00889"/>
    <x v="257"/>
    <s v="CERBATANA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CERBATANA"/>
    <s v="200 M SUR DEL TEMPLO CATOLICO"/>
    <s v="esc.cerbatana@mep.go.cr"/>
    <s v="24160792"/>
    <m/>
    <s v="PAOLA REGIDOR BARBOZA"/>
    <s v="24160792"/>
    <s v="GEOVANNY FERNANDEZ ARTAVIA"/>
    <s v="24167075"/>
    <m/>
    <s v="NO"/>
    <m/>
    <m/>
    <m/>
    <s v="1"/>
    <s v="00306"/>
    <s v="3"/>
    <s v="CERBATANA"/>
    <n v="29"/>
  </r>
  <r>
    <s v="1.02313"/>
    <s v="100827-00"/>
    <s v="02313"/>
    <x v="258"/>
    <s v="COLONIA PASO AGRES"/>
    <s v="PURISCAL"/>
    <s v="06"/>
    <s v="1"/>
    <s v="1_PREESCOLAR"/>
    <s v="PUBLICA"/>
    <n v="11603"/>
    <s v="1"/>
    <s v="16"/>
    <s v="03"/>
    <s v="SAN JOSE / TURRUBARES / SAN JUAN DE MATA"/>
    <s v="SAN JOSE"/>
    <s v="TURRUBARES"/>
    <s v="SAN JUAN DE MATA"/>
    <s v="PASO AGRES"/>
    <s v="COSTADO OESTE DE LA PLAZA DE DEPORTES"/>
    <s v="esc.coloniapasoagres@mep.go.cr"/>
    <s v="88860091"/>
    <m/>
    <s v="JOHNNY CALVO PRADO"/>
    <s v="88860091"/>
    <s v="RICARDO CHACON CHAVARRIA"/>
    <s v="24190180"/>
    <m/>
    <s v="NO"/>
    <m/>
    <m/>
    <m/>
    <s v="1"/>
    <s v="00388"/>
    <s v="3"/>
    <s v="COLONIA PASO AGRES"/>
    <n v="12"/>
  </r>
  <r>
    <s v="1.02310"/>
    <s v="100831-00"/>
    <s v="02310"/>
    <x v="259"/>
    <s v="CORRALAR DE MORA"/>
    <s v="PURISCAL"/>
    <s v="05"/>
    <s v="1"/>
    <s v="1_PREESCOLAR"/>
    <s v="PUBLICA"/>
    <n v="10703"/>
    <s v="1"/>
    <s v="07"/>
    <s v="03"/>
    <s v="SAN JOSE / MORA / TABARCIA"/>
    <s v="SAN JOSE"/>
    <s v="MORA"/>
    <s v="TABARCIA"/>
    <s v="CORRALAR"/>
    <s v="COSTADO SUR DE LA PLAZA DE DEPORTES"/>
    <s v="esc.corralar@mep.go.cr"/>
    <s v="24184591"/>
    <m/>
    <s v="MARJORIE VINDAS UMAÑA"/>
    <s v="24184591"/>
    <s v="NANCY ZUÑIGA MONTERO"/>
    <s v="24165218 Ext.2324/2329"/>
    <m/>
    <s v="NO"/>
    <m/>
    <m/>
    <m/>
    <s v="1"/>
    <s v="00359"/>
    <s v="3"/>
    <s v="CORRALAR DE MORA"/>
    <n v="11"/>
  </r>
  <r>
    <s v="1.01359"/>
    <s v="100832-00"/>
    <s v="01359"/>
    <x v="260"/>
    <s v="CORTEZAL"/>
    <s v="PURISCAL"/>
    <s v="04"/>
    <s v="1"/>
    <s v="1_PREESCOLAR"/>
    <s v="PUBLICA"/>
    <n v="10403"/>
    <s v="1"/>
    <s v="04"/>
    <s v="03"/>
    <s v="SAN JOSE / PURISCAL / BARBACOAS"/>
    <s v="SAN JOSE"/>
    <s v="PURISCAL"/>
    <s v="BARBACOAS"/>
    <s v="CORTEZAL"/>
    <s v="150 SUR DE LA PULPERIA LA ECONOMICA"/>
    <s v="esc.cortezal@mep.go.cr"/>
    <s v="24166019"/>
    <m/>
    <s v="EDDIE PORRAS MONTERO"/>
    <s v="86561615"/>
    <s v="JUAN CARLOS BADILLA LEIVA"/>
    <s v="24161444"/>
    <m/>
    <s v="NO"/>
    <m/>
    <m/>
    <m/>
    <s v="1"/>
    <s v="00349"/>
    <s v="3"/>
    <s v="CORTEZAL"/>
    <n v="21"/>
  </r>
  <r>
    <s v="1.00997"/>
    <s v="100833-00"/>
    <s v="00997"/>
    <x v="261"/>
    <s v="JOSE SALAZAR ZUÑIGA"/>
    <s v="PURISCAL"/>
    <s v="07"/>
    <s v="1"/>
    <s v="1_PREESCOLAR"/>
    <s v="PUBLICA"/>
    <n v="11605"/>
    <s v="1"/>
    <s v="16"/>
    <s v="05"/>
    <s v="SAN JOSE / TURRUBARES / CARARA"/>
    <s v="SAN JOSE"/>
    <s v="TURRUBARES"/>
    <s v="CARARA"/>
    <s v="BIJAGUAL"/>
    <s v="FRENTE AL SALON COMUNAL"/>
    <s v="esc.josesalazarzuniga@mep.go.cr"/>
    <s v="26451148"/>
    <m/>
    <s v="ALEJANDRA MORENOARIAS"/>
    <s v="84835920"/>
    <s v="DINER ROBERTO PORRAS ALPIZAR"/>
    <s v="83640388"/>
    <m/>
    <s v="NO"/>
    <m/>
    <m/>
    <m/>
    <s v="1"/>
    <s v="00395"/>
    <s v="3"/>
    <s v="JOSE SALAZAR ZUÑIGA"/>
    <n v="23"/>
  </r>
  <r>
    <s v="1.01360"/>
    <s v="100834-00"/>
    <s v="01360"/>
    <x v="262"/>
    <s v="GRIFO ALTO"/>
    <s v="PURISCAL"/>
    <s v="04"/>
    <s v="1"/>
    <s v="1_PREESCOLAR"/>
    <s v="PUBLICA"/>
    <n v="10404"/>
    <s v="1"/>
    <s v="04"/>
    <s v="04"/>
    <s v="SAN JOSE / PURISCAL / GRIFO ALTO"/>
    <s v="SAN JOSE"/>
    <s v="PURISCAL"/>
    <s v="GRIFO ALTO"/>
    <s v="GRIFO ALTO"/>
    <s v="FRENTE CANCHA DEPORTES"/>
    <s v="esc.grifoalto@mep.go.cr"/>
    <s v="24161113"/>
    <m/>
    <s v="RONALD FALLAS VALVERDE"/>
    <s v="24161113"/>
    <s v="JUAN CARLOS BADILLA LEIVA"/>
    <s v="24161444"/>
    <m/>
    <s v="NO"/>
    <m/>
    <m/>
    <m/>
    <s v="1"/>
    <s v="00343"/>
    <s v="3"/>
    <s v="GRIFO ALTO"/>
    <n v="19"/>
  </r>
  <r>
    <s v="1.04335"/>
    <s v="100838-00"/>
    <s v="04335"/>
    <x v="263"/>
    <s v="TUFARES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TUFARES"/>
    <s v="500 M ESTE DEL TEMPLO"/>
    <s v="esc.tufares@mep.go.cr"/>
    <s v="22009276"/>
    <m/>
    <s v="DAVID HERRERA DELGADO"/>
    <s v="22009276"/>
    <s v="GEOVANNY FERNANDEZ ARTAVIA"/>
    <s v="24167075"/>
    <m/>
    <s v="NO"/>
    <m/>
    <m/>
    <m/>
    <s v="1"/>
    <s v="00311"/>
    <s v="3"/>
    <s v="TUFARES"/>
    <n v="3"/>
  </r>
  <r>
    <s v="1.02135"/>
    <s v="100839-00"/>
    <s v="02135"/>
    <x v="264"/>
    <s v="REPUBLICA DE PARAGUAY"/>
    <s v="PURISCAL"/>
    <s v="04"/>
    <s v="1"/>
    <s v="1_PREESCOLAR"/>
    <s v="PUBLICA"/>
    <n v="10407"/>
    <s v="1"/>
    <s v="04"/>
    <s v="07"/>
    <s v="SAN JOSE / PURISCAL / DESAMPARADITOS"/>
    <s v="SAN JOSE"/>
    <s v="PURISCAL"/>
    <s v="DESAMPARADITOS"/>
    <s v="DESAMPARADITOS"/>
    <s v="DIAGONAL AL TEMPLO CATOLICO, DESAMPARADITOS"/>
    <s v="esc.republicadelparaguay@mep.go.cr"/>
    <s v="24168558"/>
    <m/>
    <s v="ANNIA GAMBOA MORA"/>
    <s v="24168558"/>
    <s v="JUAN CARLOS BADILLA LEIVA"/>
    <s v="24161444"/>
    <m/>
    <s v="NO"/>
    <m/>
    <m/>
    <m/>
    <s v="1"/>
    <s v="00344"/>
    <s v="3"/>
    <s v="REPUBLICA DE PARAGUAY"/>
    <n v="19"/>
  </r>
  <r>
    <s v="1.04251"/>
    <s v="100840-00"/>
    <s v="04251"/>
    <x v="265"/>
    <s v="EL PORO"/>
    <s v="PURISCAL"/>
    <s v="04"/>
    <s v="1"/>
    <s v="1_PREESCOLAR"/>
    <s v="PUBLICA"/>
    <n v="10404"/>
    <s v="1"/>
    <s v="04"/>
    <s v="04"/>
    <s v="SAN JOSE / PURISCAL / GRIFO ALTO"/>
    <s v="SAN JOSE"/>
    <s v="PURISCAL"/>
    <s v="GRIFO ALTO"/>
    <s v="EL PORO"/>
    <s v="2 KM OESTE DEL CEMENTERIO DE GRIFO ALTO"/>
    <s v="esc.elporo@mep.go.cr"/>
    <s v="24163849"/>
    <m/>
    <s v="JAIZEL IVANNIA GOMEZ HUERTAS"/>
    <s v="88227598"/>
    <s v="JUAN CARLOS BADILLA LEIVA"/>
    <s v="24161444"/>
    <m/>
    <s v="NO"/>
    <m/>
    <m/>
    <m/>
    <s v="1"/>
    <s v="00350"/>
    <s v="3"/>
    <s v="EL PORO"/>
    <n v="6"/>
  </r>
  <r>
    <s v="1.00440"/>
    <s v="100841-00"/>
    <s v="00440"/>
    <x v="266"/>
    <s v="ELOY MORUA CARRILLO"/>
    <s v="PURISCAL"/>
    <s v="01"/>
    <s v="1"/>
    <s v="1_PREESCOLAR"/>
    <s v="PUBLICA"/>
    <n v="10408"/>
    <s v="1"/>
    <s v="04"/>
    <s v="08"/>
    <s v="SAN JOSE / PURISCAL / SAN ANTONIO"/>
    <s v="SAN JOSE"/>
    <s v="PURISCAL"/>
    <s v="SAN ANTONIO"/>
    <s v="SAN ANTONIO ABAJO"/>
    <s v="50 M ESTE DEL TEMPLO CATOLICO"/>
    <s v="esc.eloymorua.puriscal@mep.go.cr"/>
    <s v="24165383"/>
    <m/>
    <s v="CESAR MARTIN ESPINOZA DIAZ"/>
    <s v="83657446"/>
    <s v="ORLANDO CHACON ARTAVIA"/>
    <s v="89100285"/>
    <m/>
    <s v="NO"/>
    <m/>
    <m/>
    <m/>
    <s v="1"/>
    <s v="00345"/>
    <s v="3"/>
    <s v="ELOY MORUA CARRILLO"/>
    <n v="19"/>
  </r>
  <r>
    <s v="1.02125"/>
    <s v="100844-00"/>
    <s v="02125"/>
    <x v="267"/>
    <s v="FLORALIA"/>
    <s v="PURISCAL"/>
    <s v="01"/>
    <s v="1"/>
    <s v="1_PREESCOLAR"/>
    <s v="PUBLICA"/>
    <n v="10405"/>
    <s v="1"/>
    <s v="04"/>
    <s v="05"/>
    <s v="SAN JOSE / PURISCAL / SAN RAFAEL"/>
    <s v="SAN JOSE"/>
    <s v="PURISCAL"/>
    <s v="SAN RAFAEL"/>
    <s v="FLORALIA"/>
    <s v="9 KM SURESTE DE LA CLINICA DE PURISCAL"/>
    <s v="esc.floraria@mep.go.cr"/>
    <s v="24163745"/>
    <m/>
    <s v="LIZETH MORA ALVARADO"/>
    <s v="86815961"/>
    <s v="ORLANDO CHACON ARTAVIA"/>
    <s v="24166355"/>
    <m/>
    <s v="NO"/>
    <m/>
    <m/>
    <m/>
    <s v="1"/>
    <s v="00303"/>
    <s v="3"/>
    <s v="FLORALIA"/>
    <n v="5"/>
  </r>
  <r>
    <s v="1.02752"/>
    <s v="100845-00"/>
    <s v="02752"/>
    <x v="268"/>
    <s v="GAMALOTILLO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GAMALOTILLO"/>
    <s v="50 OESTE IGLESIA CATOLICA"/>
    <s v="maria.castro.villavicencio@mep.go.cr"/>
    <s v="27793160"/>
    <m/>
    <s v="IRENE CASTRO VILLAVICENCIO"/>
    <s v="27793160"/>
    <s v="ALEXANDER JIMENEZ DIAZ"/>
    <s v="27781047"/>
    <m/>
    <s v="NO"/>
    <m/>
    <m/>
    <m/>
    <s v="1"/>
    <s v="00333"/>
    <s v="3"/>
    <s v="GAMALOTILLO"/>
    <n v="8"/>
  </r>
  <r>
    <s v="1.00275"/>
    <s v="100847-00"/>
    <s v="00275"/>
    <x v="269"/>
    <s v="JACINTO MORA GOMEZ"/>
    <s v="PURISCAL"/>
    <s v="05"/>
    <s v="1"/>
    <s v="1_PREESCOLAR"/>
    <s v="PUBLICA"/>
    <n v="10702"/>
    <s v="1"/>
    <s v="07"/>
    <s v="02"/>
    <s v="SAN JOSE / MORA / GUAYABO"/>
    <s v="SAN JOSE"/>
    <s v="MORA"/>
    <s v="GUAYABO"/>
    <s v="GUAYABO"/>
    <s v="COSTADO SUR DEL TEMPLO CATOLICO"/>
    <s v="esc.jacintomoragomez@mep.go.cr"/>
    <s v="24186195"/>
    <m/>
    <s v="ELIZABETH SALAZAR MORA"/>
    <s v="88288286"/>
    <s v="NANCY ZUÑIGA MONTERO"/>
    <s v="24165218 Ext.2324/2329"/>
    <m/>
    <s v="NO"/>
    <m/>
    <m/>
    <m/>
    <s v="1"/>
    <s v="00366"/>
    <s v="3"/>
    <s v="JACINTO MORA GOMEZ"/>
    <n v="44"/>
  </r>
  <r>
    <s v="1.00995"/>
    <s v="100848-00"/>
    <s v="00995"/>
    <x v="270"/>
    <s v="SANTIAGO ALPIZAR JIMENEZ"/>
    <s v="PURISCAL"/>
    <s v="05"/>
    <s v="1"/>
    <s v="1_PREESCOLAR"/>
    <s v="PUBLICA"/>
    <n v="10706"/>
    <s v="1"/>
    <s v="07"/>
    <s v="06"/>
    <s v="SAN JOSE / MORA / JARIS"/>
    <s v="SAN JOSE"/>
    <s v="MORA"/>
    <s v="JARIS"/>
    <s v="JARIS"/>
    <s v="100 ESTE DEL TEMPO CATOLICO"/>
    <s v="esc.santiagoalpizarjimenez@mep.go.cr"/>
    <s v="24162454"/>
    <m/>
    <s v="WARREN FALLAS VALVERDE"/>
    <s v="86600753"/>
    <s v="NANCY ZUÑIGA MONTERO"/>
    <s v="24165218 Ext.2324/2329"/>
    <m/>
    <s v="NO"/>
    <m/>
    <m/>
    <m/>
    <s v="1"/>
    <s v="00362"/>
    <s v="3"/>
    <s v="SANTIAGO ALPIZAR JIMENEZ"/>
    <n v="41"/>
  </r>
  <r>
    <s v="1.00893"/>
    <s v="100852-00"/>
    <s v="00893"/>
    <x v="271"/>
    <s v="ADELA RODRIGUEZ VENEGAS"/>
    <s v="PURISCAL"/>
    <s v="05"/>
    <s v="1"/>
    <s v="1_PREESCOLAR"/>
    <s v="PUBLICA"/>
    <n v="10702"/>
    <s v="1"/>
    <s v="07"/>
    <s v="02"/>
    <s v="SAN JOSE / MORA / GUAYABO"/>
    <s v="SAN JOSE"/>
    <s v="MORA"/>
    <s v="GUAYABO"/>
    <s v="FILA DE LA MORA"/>
    <s v="LA FILA CENTRO, FRENTE AL TEMPLO CATOLICO"/>
    <s v="esc.adelarodriguezvenegas@mep.go.cr"/>
    <s v="24169179"/>
    <s v="24162141"/>
    <s v="LUIS DIEGO JIMENEZ JENKINS"/>
    <s v="60121817"/>
    <s v="NANCY ZUÑIGA MONTERO"/>
    <s v="21067798"/>
    <m/>
    <s v="NO"/>
    <m/>
    <m/>
    <m/>
    <s v="1"/>
    <s v="00367"/>
    <s v="3"/>
    <s v="ADELA RODRIGUEZ VENEGAS"/>
    <n v="51"/>
  </r>
  <r>
    <s v="1.03134"/>
    <s v="100854-00"/>
    <s v="03134"/>
    <x v="272"/>
    <s v="BAJO DE LA LEGUA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BAJO LA LEGUA"/>
    <s v="DEL TEMPLO CATOLICO 100 M SURESTE"/>
    <s v="esc.bajolalegua@mep.go.cr"/>
    <s v="24167555"/>
    <m/>
    <s v="ROSA ELENA ELIZONDO SOLANO"/>
    <s v="71325822"/>
    <s v="GEOVANNY FERNANDEZ ARTAVIA"/>
    <s v="24167075"/>
    <m/>
    <s v="NO"/>
    <m/>
    <m/>
    <m/>
    <s v="1"/>
    <s v="00314"/>
    <s v="3"/>
    <s v="BAJO DE LA LEGUA"/>
    <n v="5"/>
  </r>
  <r>
    <s v="1.02131"/>
    <s v="100856-00"/>
    <s v="02131"/>
    <x v="273"/>
    <s v="LA PALMA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LA PALMA"/>
    <s v="COSTADO ESTE DE LA IGLESIA CATOLICA"/>
    <s v="esc.lapalma.puriscal@mep.go.cr"/>
    <s v="24170576"/>
    <m/>
    <s v="CARLOS ALBERTO MORA MADRIGAL"/>
    <s v="89645483"/>
    <s v="GEOVANNY FERNANDEZ ARTAVIA"/>
    <s v="24167075"/>
    <m/>
    <s v="NO"/>
    <m/>
    <m/>
    <m/>
    <s v="1"/>
    <s v="00316"/>
    <s v="3"/>
    <s v="LA PALMA"/>
    <n v="7"/>
  </r>
  <r>
    <s v="1.00276"/>
    <s v="100860-00"/>
    <s v="00276"/>
    <x v="274"/>
    <s v="SAN BOSCO DE MORA"/>
    <s v="PURISCAL"/>
    <s v="05"/>
    <s v="1"/>
    <s v="1_PREESCOLAR"/>
    <s v="PUBLICA"/>
    <n v="10701"/>
    <s v="1"/>
    <s v="07"/>
    <s v="01"/>
    <s v="SAN JOSE / MORA / COLON"/>
    <s v="SAN JOSE"/>
    <s v="MORA"/>
    <s v="COLON"/>
    <s v="SAN BOSCO"/>
    <s v="COSTADO ESTE DEL TEMPLO CATOLICO"/>
    <s v="esc.sanbosco.puriscal@mep.go.cr"/>
    <s v="22494567"/>
    <m/>
    <s v="ISRAEL ANDRES NUÑEZ REY"/>
    <s v="22494567"/>
    <s v="NANCY ZUÑIGA MONTERO"/>
    <s v="24165218 Ext.2324/2329"/>
    <m/>
    <s v="NO"/>
    <m/>
    <m/>
    <m/>
    <s v="1"/>
    <s v="00364"/>
    <s v="3"/>
    <s v="SAN BOSCO DE MORA"/>
    <n v="44"/>
  </r>
  <r>
    <s v="1.02312"/>
    <s v="100862-00"/>
    <s v="02312"/>
    <x v="275"/>
    <s v="LAS DELICIAS"/>
    <s v="PURISCAL"/>
    <s v="07"/>
    <s v="1"/>
    <s v="1_PREESCOLAR"/>
    <s v="PUBLICA"/>
    <n v="11605"/>
    <s v="1"/>
    <s v="16"/>
    <s v="05"/>
    <s v="SAN JOSE / TURRUBARES / CARARA"/>
    <s v="SAN JOSE"/>
    <s v="TURRUBARES"/>
    <s v="CARARA"/>
    <s v="DELICIAS"/>
    <s v="100 NORTE DEL SALON COMUNAL LAS DELICIAS"/>
    <s v="esc.lasdelicias.puriscal@mep.go.cr"/>
    <s v="24160509"/>
    <m/>
    <s v="WALTER GOMEZ MORENO"/>
    <s v="87055439"/>
    <s v="DINER ROBERTO PORRAS ALPIZAR"/>
    <s v="83640388"/>
    <m/>
    <s v="NO"/>
    <m/>
    <m/>
    <m/>
    <s v="1"/>
    <s v="00394"/>
    <s v="3"/>
    <s v="LAS DELICIAS"/>
    <n v="10"/>
  </r>
  <r>
    <s v="1.02648"/>
    <s v="100863-00"/>
    <s v="02648"/>
    <x v="276"/>
    <s v="LLANO GRANDE"/>
    <s v="PURISCAL"/>
    <s v="04"/>
    <s v="1"/>
    <s v="1_PREESCOLAR"/>
    <s v="PUBLICA"/>
    <n v="10705"/>
    <s v="1"/>
    <s v="07"/>
    <s v="05"/>
    <s v="SAN JOSE / MORA / PICAGRES"/>
    <s v="SAN JOSE"/>
    <s v="MORA"/>
    <s v="PICAGRES"/>
    <s v="LLANO GRANDE"/>
    <s v="200 M ESTE DEL TEMPLO CATOLICO, LLANO G"/>
    <s v="esc.llanogrande.puriscal@mep.go.cr"/>
    <s v="24166951"/>
    <m/>
    <s v="ORLANDO MOYA CAMBRONERO"/>
    <s v="24166951"/>
    <s v="JUAN CARLOS BADILLA LEIVA"/>
    <s v="24161444"/>
    <m/>
    <s v="NO"/>
    <m/>
    <m/>
    <m/>
    <s v="1"/>
    <s v="00346"/>
    <s v="3"/>
    <s v="LLANO GRANDE"/>
    <n v="3"/>
  </r>
  <r>
    <s v="1.03728"/>
    <s v="100864-00"/>
    <s v="03728"/>
    <x v="277"/>
    <s v="MANUEL ANTONIO BUSTAMANTE VARGAS"/>
    <s v="PURISCAL"/>
    <s v="05"/>
    <s v="1"/>
    <s v="1_PREESCOLAR"/>
    <s v="PUBLICA"/>
    <n v="10703"/>
    <s v="1"/>
    <s v="07"/>
    <s v="03"/>
    <s v="SAN JOSE / MORA / TABARCIA"/>
    <s v="SAN JOSE"/>
    <s v="MORA"/>
    <s v="TABARCIA"/>
    <s v="LOS ANGELES"/>
    <s v="2 KM NOROESTE DEL TEMPLO CATOLICO TABARCIA"/>
    <s v="esc.manuelbustamantevargas@mep.go.cr"/>
    <s v="24183176"/>
    <m/>
    <s v="PRISCILA ELIZONDO CARVAJAL"/>
    <s v="21483176"/>
    <s v="NANCY ZUÑIGA MONTERO"/>
    <s v="24165218 Ext.2324/2329"/>
    <m/>
    <s v="NO"/>
    <m/>
    <m/>
    <m/>
    <s v="1"/>
    <s v="00374"/>
    <s v="3"/>
    <s v="MANUEL ANTONIO BUSTAMANTE VARGAS"/>
    <n v="7"/>
  </r>
  <r>
    <s v="1.01356"/>
    <s v="100865-00"/>
    <s v="01356"/>
    <x v="278"/>
    <s v="RAFAEL SOLORZANO SABORIO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CRISTO REY"/>
    <s v="200 M NORTE DE LA CRUZ ROJA LA GLORIA"/>
    <s v="esc.rafaelsolorzanosaborio@mep.go.cr"/>
    <s v="27781008"/>
    <s v="27781047"/>
    <s v="RICARDO CHAVES QUESADA"/>
    <s v="27781008"/>
    <s v="ALEXANDER JIMENEZ DIAZ"/>
    <s v="27781047"/>
    <m/>
    <s v="NO"/>
    <m/>
    <m/>
    <m/>
    <s v="1"/>
    <s v="00324"/>
    <s v="3"/>
    <s v="RAFAEL SOLORZANO SABORIO"/>
    <n v="8"/>
  </r>
  <r>
    <s v="1.02755"/>
    <s v="100866-00"/>
    <s v="02755"/>
    <x v="279"/>
    <s v="LOS ANGELES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LOS ANGELES"/>
    <s v="DETRAS DEL TEMPLO CATOLICO"/>
    <s v="esc.losangeles.puriscal@mep.go.cr"/>
    <s v="27781214"/>
    <m/>
    <s v="MONICA MASIS OTAROLA"/>
    <s v="84510181"/>
    <s v="ALEXANDER JIMENEZ DIAZ"/>
    <s v="27781047"/>
    <m/>
    <s v="NO"/>
    <m/>
    <m/>
    <m/>
    <s v="1"/>
    <s v="00335"/>
    <s v="3"/>
    <s v="LOS ANGELES"/>
    <n v="1"/>
  </r>
  <r>
    <s v="1.00271"/>
    <s v="100869-00"/>
    <s v="00271"/>
    <x v="280"/>
    <s v="MERCEDES NORTE"/>
    <s v="PURISCAL"/>
    <s v="01"/>
    <s v="1"/>
    <s v="1_PREESCOLAR"/>
    <s v="PUBLICA"/>
    <n v="10402"/>
    <s v="1"/>
    <s v="04"/>
    <s v="02"/>
    <s v="SAN JOSE / PURISCAL / MERCEDES SUR"/>
    <s v="SAN JOSE"/>
    <s v="PURISCAL"/>
    <s v="MERCEDES SUR"/>
    <s v="MERCEDES NORTE"/>
    <s v="CONTIGUO AL TEMPLO CATOLICO"/>
    <s v="esc.mercedesnorte@mep.go.cr"/>
    <s v="24169318"/>
    <m/>
    <s v="GEINER DELGADO MORA"/>
    <s v="24169318"/>
    <s v="ORLANDO CHACON ARTAVIA"/>
    <s v="24166355"/>
    <m/>
    <s v="NO"/>
    <m/>
    <m/>
    <m/>
    <s v="1"/>
    <s v="00295"/>
    <s v="3"/>
    <s v="MERCEDES NORTE"/>
    <n v="29"/>
  </r>
  <r>
    <s v="1.03530"/>
    <s v="100869-00"/>
    <s v="03530"/>
    <x v="280"/>
    <s v="RED CUIDO-MERCEDES NORTE-CECUDI PURISCAL"/>
    <s v="PURISCAL"/>
    <s v="01"/>
    <s v="1"/>
    <s v="1_PREESCOLAR"/>
    <s v="PUBLICA"/>
    <n v="10402"/>
    <s v="1"/>
    <s v="04"/>
    <s v="02"/>
    <s v="SAN JOSE / PURISCAL / MERCEDES SUR"/>
    <s v="SAN JOSE"/>
    <s v="PURISCAL"/>
    <s v="MERCEDES SUR"/>
    <s v="MERCEDES NORTE"/>
    <s v="COSTADO OESTE PLAZA DEPORTES MERCEDES NORTE"/>
    <s v="zairabu18@hotmail.com"/>
    <s v="24160972"/>
    <m/>
    <s v="GEINER DELGADO MORA"/>
    <s v="24169318"/>
    <s v="ORLANDO CHACON ARTAVIA"/>
    <s v="24166355"/>
    <s v="RED"/>
    <s v="NO"/>
    <s v="3"/>
    <s v=""/>
    <s v="CECUDI PURISCAL"/>
    <s v="1"/>
    <s v="00295"/>
    <s v="3"/>
    <s v="MERCEDES NORTE"/>
    <n v="33"/>
  </r>
  <r>
    <s v="1.02269"/>
    <s v="100870-00"/>
    <s v="02269"/>
    <x v="281"/>
    <s v="MERCEDES SUR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LA LEGUA"/>
    <s v="CONTIGUO A LA IGLESIA CATOLICA"/>
    <s v="esc.mercedessur.puriscal@mep.go.cr"/>
    <s v="24165201"/>
    <m/>
    <s v="ANA MARIA HIDALGO ROJAS"/>
    <s v="87503941"/>
    <s v="GEOVANNY FERNANDEZ ARTAVIA"/>
    <s v="24167075"/>
    <m/>
    <s v="NO"/>
    <m/>
    <m/>
    <m/>
    <s v="1"/>
    <s v="00307"/>
    <s v="3"/>
    <s v="MERCEDES SUR"/>
    <n v="6"/>
  </r>
  <r>
    <s v="1.02140"/>
    <s v="100871-00"/>
    <s v="02140"/>
    <x v="282"/>
    <s v="MONTELIMAR"/>
    <s v="PURISCAL"/>
    <s v="07"/>
    <s v="1"/>
    <s v="1_PREESCOLAR"/>
    <s v="PUBLICA"/>
    <n v="11605"/>
    <s v="1"/>
    <s v="16"/>
    <s v="05"/>
    <s v="SAN JOSE / TURRUBARES / CARARA"/>
    <s v="SAN JOSE"/>
    <s v="TURRUBARES"/>
    <s v="CARARA"/>
    <s v="MONTELIMAR"/>
    <s v="FRENTE A LA PLAZA DE DEPORTES"/>
    <s v="esc.montelimar.puriscal@mep.go.cr"/>
    <s v="27793169"/>
    <m/>
    <s v="IVIS RETANA PORRAS"/>
    <s v="84786575"/>
    <s v="DINER ROBERTO PORRAS ALPIZAR"/>
    <s v="27794406"/>
    <m/>
    <s v="NO"/>
    <m/>
    <m/>
    <m/>
    <s v="1"/>
    <s v="00390"/>
    <s v="3"/>
    <s v="MONTELIMAR"/>
    <n v="8"/>
  </r>
  <r>
    <s v="1.02324"/>
    <s v="100872-00"/>
    <s v="02324"/>
    <x v="283"/>
    <s v="MONTERREY"/>
    <s v="PURISCAL"/>
    <s v="06"/>
    <s v="1"/>
    <s v="1_PREESCOLAR"/>
    <s v="PUBLICA"/>
    <n v="11601"/>
    <s v="1"/>
    <s v="16"/>
    <s v="01"/>
    <s v="SAN JOSE / TURRUBARES / SAN PABLO"/>
    <s v="SAN JOSE"/>
    <s v="TURRUBARES"/>
    <s v="SAN PABLO"/>
    <s v="MONTERREY"/>
    <s v="150 NORTE DE LA PLAZA DE DEPORTES MONTERREY"/>
    <s v="esc.monterrey.puriscal@mep.go.cr"/>
    <s v="24190045"/>
    <m/>
    <s v="XIOMARA GUADAMUZ AGÜERO"/>
    <s v="88562716"/>
    <s v="RICARDO CHACON CHAVARRIA"/>
    <s v="24190180"/>
    <m/>
    <s v="NO"/>
    <m/>
    <m/>
    <m/>
    <s v="1"/>
    <s v="00392"/>
    <s v="3"/>
    <s v="MONTERREY"/>
    <n v="5"/>
  </r>
  <r>
    <s v="1.01533"/>
    <s v="100873-00"/>
    <s v="01533"/>
    <x v="284"/>
    <s v="MORADO"/>
    <s v="PURISCAL"/>
    <s v="05"/>
    <s v="1"/>
    <s v="1_PREESCOLAR"/>
    <s v="PUBLICA"/>
    <n v="10703"/>
    <s v="1"/>
    <s v="07"/>
    <s v="03"/>
    <s v="SAN JOSE / MORA / TABARCIA"/>
    <s v="SAN JOSE"/>
    <s v="MORA"/>
    <s v="TABARCIA"/>
    <s v="MORADO"/>
    <s v="COSTADO OESTE DE TEMPLO CATOLICO"/>
    <s v="esc.morado@mep.go.cr"/>
    <s v="24188778"/>
    <m/>
    <s v="SILVIA SALAZAR ESPINOZA"/>
    <s v="24188778"/>
    <s v="NANCY ZUÑIGA MONTERO"/>
    <s v="24165218 Ext.2324/2329"/>
    <m/>
    <s v="NO"/>
    <m/>
    <m/>
    <m/>
    <s v="1"/>
    <s v="00368"/>
    <s v="3"/>
    <s v="MORADO"/>
    <n v="15"/>
  </r>
  <r>
    <s v="1.00277"/>
    <s v="100874-00"/>
    <s v="00277"/>
    <x v="285"/>
    <s v="PALMICHAL DE ACOSTA"/>
    <s v="PURISCAL"/>
    <s v="05"/>
    <s v="1"/>
    <s v="1_PREESCOLAR"/>
    <s v="PUBLICA"/>
    <n v="11203"/>
    <s v="1"/>
    <s v="12"/>
    <s v="03"/>
    <s v="SAN JOSE / ACOSTA / PALMICHAL"/>
    <s v="SAN JOSE"/>
    <s v="ACOSTA"/>
    <s v="PALMICHAL"/>
    <s v="PALMICHAL"/>
    <s v="COSTADO SURESTE DEL TEMPLO CATOLICA"/>
    <s v="esc.palmichal@mep.go.cr"/>
    <s v="24184050"/>
    <m/>
    <s v="MARIANA ROJAS VARGAS"/>
    <s v="24184050"/>
    <s v="NANCY ZUÑIGA MONTERO"/>
    <s v="24165218 Ext.2324/2329"/>
    <m/>
    <s v="NO"/>
    <m/>
    <m/>
    <m/>
    <s v="1"/>
    <s v="00370"/>
    <s v="3"/>
    <s v="PALMICHAL DE ACOSTA"/>
    <n v="53"/>
  </r>
  <r>
    <s v="1.03533"/>
    <s v="100875-00"/>
    <s v="03533"/>
    <x v="286"/>
    <s v="PEDERNAL"/>
    <s v="PURISCAL"/>
    <s v="02"/>
    <s v="1"/>
    <s v="1_PREESCOLAR"/>
    <s v="PUBLICA"/>
    <n v="10406"/>
    <s v="1"/>
    <s v="04"/>
    <s v="06"/>
    <s v="SAN JOSE / PURISCAL / CANDELARITA"/>
    <s v="SAN JOSE"/>
    <s v="PURISCAL"/>
    <s v="CANDELARITA"/>
    <s v="PEDERNAL"/>
    <s v="FRENTE AL TEMPLO CATOLICO"/>
    <s v="esc.perdernal@mep.go.cr"/>
    <s v="24164170"/>
    <m/>
    <s v="GENESIS JIMENEZ GUERRERO"/>
    <s v="24164170"/>
    <s v="GEOVANNY FERNANDEZ ARTAVIA"/>
    <s v="24167075"/>
    <m/>
    <s v="NO"/>
    <m/>
    <m/>
    <m/>
    <s v="1"/>
    <s v="00308"/>
    <s v="3"/>
    <s v="PEDERNAL"/>
    <n v="8"/>
  </r>
  <r>
    <s v="1.03133"/>
    <s v="100876-00"/>
    <s v="03133"/>
    <x v="287"/>
    <s v="LUIS MONGE MADRIGAL"/>
    <s v="PURISCAL"/>
    <s v="04"/>
    <s v="1"/>
    <s v="1_PREESCOLAR"/>
    <s v="PUBLICA"/>
    <n v="10705"/>
    <s v="1"/>
    <s v="07"/>
    <s v="05"/>
    <s v="SAN JOSE / MORA / PICAGRES"/>
    <s v="SAN JOSE"/>
    <s v="MORA"/>
    <s v="PICAGRES"/>
    <s v="PICAGRES"/>
    <s v="DIAGONAL A LA PULPERIA CENTRO AMIGOS"/>
    <s v="ingrid.vindas.quiros@mep.go.cr"/>
    <s v="24169322"/>
    <m/>
    <s v="INGRID VINDAS QUIROS"/>
    <s v="24169322"/>
    <s v="JUAN CARLOS BADILLA LEIVA"/>
    <s v="24161444"/>
    <m/>
    <s v="NO"/>
    <m/>
    <m/>
    <m/>
    <s v="1"/>
    <s v="00348"/>
    <s v="3"/>
    <s v="LUIS MONGE MADRIGAL"/>
    <n v="3"/>
  </r>
  <r>
    <s v="1.00891"/>
    <s v="100877-00"/>
    <s v="00891"/>
    <x v="288"/>
    <s v="NAZARIO VALVERDE JIMENEZ"/>
    <s v="PURISCAL"/>
    <s v="04"/>
    <s v="1"/>
    <s v="1_PREESCOLAR"/>
    <s v="PUBLICA"/>
    <n v="10403"/>
    <s v="1"/>
    <s v="04"/>
    <s v="03"/>
    <s v="SAN JOSE / PURISCAL / BARBACOAS"/>
    <s v="SAN JOSE"/>
    <s v="PURISCAL"/>
    <s v="BARBACOAS"/>
    <s v="PIEDADES"/>
    <s v="PIEDADES CENTRO"/>
    <s v="esc.nazariovalverdejimenez@mep.go.cr"/>
    <s v="24173121"/>
    <m/>
    <s v="JEANNETTE ARIAS CUBILLO"/>
    <s v="24173121"/>
    <s v="JUAN CARLOS BADILLA LEIVA"/>
    <s v="24161444"/>
    <m/>
    <s v="NO"/>
    <m/>
    <m/>
    <m/>
    <s v="1"/>
    <s v="00347"/>
    <s v="3"/>
    <s v="NAZARIO VALVERDE JIMENEZ"/>
    <n v="25"/>
  </r>
  <r>
    <s v="1.02137"/>
    <s v="100878-00"/>
    <s v="02137"/>
    <x v="289"/>
    <s v="JOSE MARIA CAÑAS"/>
    <s v="PURISCAL"/>
    <s v="05"/>
    <s v="1"/>
    <s v="1_PREESCOLAR"/>
    <s v="PUBLICA"/>
    <n v="10703"/>
    <s v="1"/>
    <s v="07"/>
    <s v="03"/>
    <s v="SAN JOSE / MORA / TABARCIA"/>
    <s v="SAN JOSE"/>
    <s v="MORA"/>
    <s v="TABARCIA"/>
    <s v="PIEDRA BLANCA"/>
    <s v="COSTADO NORTE DEL TEMPLO CATOLICO"/>
    <s v="esc.josemariacanas@mep.go.cr"/>
    <s v="24185997"/>
    <m/>
    <s v="ALLAN GARCIA CERDAS"/>
    <s v="24185997"/>
    <s v="NANCY ZUÑIGA MONTERO"/>
    <s v="24165218 Ext.2324/2329"/>
    <m/>
    <s v="NO"/>
    <m/>
    <m/>
    <m/>
    <s v="1"/>
    <s v="00365"/>
    <s v="3"/>
    <s v="JOSE MARIA CAÑAS"/>
    <n v="28"/>
  </r>
  <r>
    <s v="1.01679"/>
    <s v="100879-00"/>
    <s v="01679"/>
    <x v="290"/>
    <s v="ESTEBAN LORENZO DELCORO"/>
    <s v="PURISCAL"/>
    <s v="04"/>
    <s v="1"/>
    <s v="1_PREESCOLAR"/>
    <s v="PUBLICA"/>
    <n v="10704"/>
    <s v="1"/>
    <s v="07"/>
    <s v="04"/>
    <s v="SAN JOSE / MORA / PIEDRAS NEGRAS"/>
    <s v="SAN JOSE"/>
    <s v="MORA"/>
    <s v="PIEDRAS NEGRAS"/>
    <s v="PIEDRAS NEGRAS"/>
    <s v="COSTADO NORESTE DE LA PLAZA DE DEPORTES"/>
    <s v="esc.estebanlorenzodelcoro@mep.go.cr"/>
    <s v="24160005"/>
    <m/>
    <s v="MARINO VARGAS CAMPOS"/>
    <s v="88196062"/>
    <s v="JUAN CARLOS BADILLA LEIVA"/>
    <s v="24161444"/>
    <m/>
    <s v="NO"/>
    <m/>
    <m/>
    <m/>
    <s v="1"/>
    <s v="00354"/>
    <s v="3"/>
    <s v="ESTEBAN LORENZO DELCORO"/>
    <n v="6"/>
  </r>
  <r>
    <s v="1.02795"/>
    <s v="100880-00"/>
    <s v="02795"/>
    <x v="291"/>
    <s v="POLKA"/>
    <s v="PURISCAL"/>
    <s v="02"/>
    <s v="1"/>
    <s v="1_PREESCOLAR"/>
    <s v="PUBLICA"/>
    <n v="10406"/>
    <s v="1"/>
    <s v="04"/>
    <s v="06"/>
    <s v="SAN JOSE / PURISCAL / CANDELARITA"/>
    <s v="SAN JOSE"/>
    <s v="PURISCAL"/>
    <s v="CANDELARITA"/>
    <s v="POLKA"/>
    <s v="A UN COSTADO DEL SALON COMUNAL DE POLKA"/>
    <s v="esc.polka@mep.go.cr"/>
    <s v="24164610"/>
    <m/>
    <s v="OLGA CHACON BARBOZA"/>
    <s v="24164610"/>
    <s v="GEOVANNY FERNANDEZ ARTAVIA"/>
    <s v="24167075"/>
    <m/>
    <s v="NO"/>
    <m/>
    <m/>
    <m/>
    <s v="1"/>
    <s v="00318"/>
    <s v="3"/>
    <s v="POLKA"/>
    <n v="4"/>
  </r>
  <r>
    <s v="1.04160"/>
    <s v="100881-00"/>
    <s v="04160"/>
    <x v="292"/>
    <s v="PURIRES"/>
    <s v="PURISCAL"/>
    <s v="06"/>
    <s v="1"/>
    <s v="1_PREESCOLAR"/>
    <s v="PUBLICA"/>
    <n v="11601"/>
    <s v="1"/>
    <s v="16"/>
    <s v="01"/>
    <s v="SAN JOSE / TURRUBARES / SAN PABLO"/>
    <s v="SAN JOSE"/>
    <s v="TURRUBARES"/>
    <s v="SAN PABLO"/>
    <s v="PURIRES"/>
    <s v="FRENTE AL TEMPLO CATOLICO"/>
    <s v="esc.purires@mep.go.cr"/>
    <s v="24190554"/>
    <m/>
    <s v="ZEIDY SALGUERO GUZMAN"/>
    <s v="83185995"/>
    <s v="RICARDO CHACON CHAVARRIA"/>
    <s v="24190180"/>
    <m/>
    <s v="NO"/>
    <m/>
    <m/>
    <m/>
    <s v="1"/>
    <s v="00398"/>
    <s v="3"/>
    <s v="PURIRES"/>
    <n v="2"/>
  </r>
  <r>
    <s v="1.00892"/>
    <s v="100884-00"/>
    <s v="00892"/>
    <x v="293"/>
    <s v="NINFA CABEZAS GONZALEZ"/>
    <s v="PURISCAL"/>
    <s v="05"/>
    <s v="1"/>
    <s v="1_PREESCOLAR"/>
    <s v="PUBLICA"/>
    <n v="10707"/>
    <s v="1"/>
    <s v="07"/>
    <s v="07"/>
    <s v="SAN JOSE / MORA / QUITIRRISI"/>
    <s v="SAN JOSE"/>
    <s v="MORA"/>
    <s v="QUITIRRISI"/>
    <s v="QUITIRRISI"/>
    <s v="400 NOROESTE PLAZA DE DEPORTES"/>
    <s v="esc.ninfacabezasgonzalez@mep.go.cr"/>
    <s v="24186391"/>
    <m/>
    <s v="ZINDY MONTERO MADRIGAL"/>
    <s v="88182805"/>
    <s v="NANCY ZUÑIGA MONTERO"/>
    <s v="24165218 Ext.2324/2329"/>
    <m/>
    <s v="NO"/>
    <m/>
    <m/>
    <m/>
    <s v="1"/>
    <s v="00360"/>
    <s v="3"/>
    <s v="NINFA CABEZAS GONZALEZ"/>
    <n v="28"/>
  </r>
  <r>
    <s v="1.03098"/>
    <s v="100885-00"/>
    <s v="03098"/>
    <x v="294"/>
    <s v="JOSE ROJAS ALPIZAR"/>
    <s v="PURISCAL"/>
    <s v="01"/>
    <s v="1"/>
    <s v="1_PREESCOLAR"/>
    <s v="PUBLICA"/>
    <n v="10408"/>
    <s v="1"/>
    <s v="04"/>
    <s v="08"/>
    <s v="SAN JOSE / PURISCAL / SAN ANTONIO"/>
    <s v="SAN JOSE"/>
    <s v="PURISCAL"/>
    <s v="SAN ANTONIO"/>
    <s v="CHARCON"/>
    <s v="2 KM SUROESTE DEL CAIS EN EL ESTERO"/>
    <s v="esc.joserojasalpizar@mep.go.cr"/>
    <s v="24170550"/>
    <m/>
    <s v="ANIBAL ALONSO ARIAS ELIZONDO"/>
    <s v="24170550"/>
    <s v="ORLANDO CHACON ARTAVIA"/>
    <s v="24166355"/>
    <m/>
    <s v="NO"/>
    <m/>
    <m/>
    <m/>
    <s v="1"/>
    <s v="00304"/>
    <s v="3"/>
    <s v="JOSE ROJAS ALPIZAR"/>
    <n v="5"/>
  </r>
  <r>
    <s v="1.02309"/>
    <s v="100886-00"/>
    <s v="02309"/>
    <x v="295"/>
    <s v="EL RODEO"/>
    <s v="PURISCAL"/>
    <s v="05"/>
    <s v="1"/>
    <s v="1_PREESCOLAR"/>
    <s v="PUBLICA"/>
    <n v="10701"/>
    <s v="1"/>
    <s v="07"/>
    <s v="01"/>
    <s v="SAN JOSE / MORA / COLON"/>
    <s v="SAN JOSE"/>
    <s v="MORA"/>
    <s v="COLON"/>
    <s v="EL RODEO"/>
    <s v="400 M NOROESTE DE UNIVERSIDAD PARA LA PAZ"/>
    <s v="esc.elrodeo.puriscal@mep.go.cr"/>
    <s v="22493173"/>
    <m/>
    <s v="WENDY GOMEZ QUESADA"/>
    <s v="22493173"/>
    <s v="NANCY ZUÑIGA MONTERO"/>
    <s v="24165218 Ext.2324/2329"/>
    <m/>
    <s v="NO"/>
    <m/>
    <m/>
    <m/>
    <s v="1"/>
    <s v="00375"/>
    <s v="3"/>
    <s v="EL RODEO"/>
    <n v="7"/>
  </r>
  <r>
    <s v="1.02129"/>
    <s v="100887-00"/>
    <s v="02129"/>
    <x v="296"/>
    <s v="SALAZAR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POZOS"/>
    <s v="POZOS PURISCAL, CONTIGUO TEMPLO CATOLICO"/>
    <s v="esc.salazar@mep.go.cr"/>
    <s v="24164564"/>
    <s v="86997228"/>
    <s v="LUZ MERY MORA DELGADO"/>
    <s v="24164564"/>
    <s v="ORLANDO CHACON ARTAVIA"/>
    <s v="24166355"/>
    <m/>
    <s v="NO"/>
    <m/>
    <m/>
    <m/>
    <s v="1"/>
    <s v="00296"/>
    <s v="3"/>
    <s v="SALAZAR"/>
    <n v="8"/>
  </r>
  <r>
    <s v="1.02270"/>
    <s v="100888-00"/>
    <s v="02270"/>
    <x v="297"/>
    <s v="ANICETO JIMENEZ BARBOZA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SALITRALES"/>
    <s v="SALITRALES, MERCEDES SUR"/>
    <s v="esc.anicetojimenezbarboza@mep.go.cr"/>
    <s v="24169140"/>
    <m/>
    <s v="EDUARDO SANCHEZ SEGURA"/>
    <s v="88941700"/>
    <s v="GEOVANNY FERNANDEZ ARTAVIA"/>
    <s v="88913850"/>
    <m/>
    <s v="NO"/>
    <m/>
    <m/>
    <m/>
    <s v="1"/>
    <s v="00320"/>
    <s v="3"/>
    <s v="ANICETO JIMENEZ BARBOZA"/>
    <n v="2"/>
  </r>
  <r>
    <s v="1.02141"/>
    <s v="100890-00"/>
    <s v="02141"/>
    <x v="298"/>
    <s v="SAN ANTONIO"/>
    <s v="PURISCAL"/>
    <s v="07"/>
    <s v="1"/>
    <s v="1_PREESCOLAR"/>
    <s v="PUBLICA"/>
    <n v="11605"/>
    <s v="1"/>
    <s v="16"/>
    <s v="05"/>
    <s v="SAN JOSE / TURRUBARES / CARARA"/>
    <s v="SAN JOSE"/>
    <s v="TURRUBARES"/>
    <s v="CARARA"/>
    <s v="SAN ANTONIO"/>
    <s v="COSTADO SUR DE LA CANCHA DE FUTBOL"/>
    <s v="esc.sanantoniocarara@mep.go.cr"/>
    <s v="27793072"/>
    <m/>
    <s v="GUISELLE MORA MORA"/>
    <s v="27793072"/>
    <s v="DINER ROBERTO PORRAS ALPIZAR"/>
    <s v="27794407"/>
    <m/>
    <s v="NO"/>
    <m/>
    <m/>
    <m/>
    <s v="1"/>
    <s v="00399"/>
    <s v="3"/>
    <s v="SAN ANTONIO"/>
    <n v="8"/>
  </r>
  <r>
    <s v="1.04292"/>
    <s v="100891-00"/>
    <s v="04292"/>
    <x v="299"/>
    <s v="SAN ISIDRO"/>
    <s v="PURISCAL"/>
    <s v="07"/>
    <s v="1"/>
    <s v="1_PREESCOLAR"/>
    <s v="PUBLICA"/>
    <n v="11605"/>
    <s v="1"/>
    <s v="16"/>
    <s v="05"/>
    <s v="SAN JOSE / TURRUBARES / CARARA"/>
    <s v="SAN JOSE"/>
    <s v="TURRUBARES"/>
    <s v="CARARA"/>
    <s v="SAN ISIDRO"/>
    <s v="150 M DE"/>
    <s v="esc.sanisidro.puriscal@mep.go.cr"/>
    <m/>
    <m/>
    <s v="SANDRA LISETTE MORA CHAVES"/>
    <s v="85354181"/>
    <s v="DINER ROBERTO PORRAS ALPIZAR"/>
    <s v="27794406"/>
    <m/>
    <s v="NO"/>
    <m/>
    <m/>
    <m/>
    <s v="1"/>
    <s v="00400"/>
    <s v="3"/>
    <s v="SAN ISIDRO"/>
    <n v="4"/>
  </r>
  <r>
    <s v="1.00274"/>
    <s v="100892-00"/>
    <s v="00274"/>
    <x v="300"/>
    <s v="MIXTA DE SAN JUAN"/>
    <s v="PURISCAL"/>
    <s v="04"/>
    <s v="1"/>
    <s v="1_PREESCOLAR"/>
    <s v="PUBLICA"/>
    <n v="10403"/>
    <s v="1"/>
    <s v="04"/>
    <s v="03"/>
    <s v="SAN JOSE / PURISCAL / BARBACOAS"/>
    <s v="SAN JOSE"/>
    <s v="PURISCAL"/>
    <s v="BARBACOAS"/>
    <s v="SAN JUAN"/>
    <s v="50 M NORTE DEL TEMPLO CATOLICO"/>
    <s v="esc.mixtasanjuan@mep.go.cr"/>
    <s v="24167525"/>
    <m/>
    <s v="GERARDO MURILLO CERDAS"/>
    <s v="24167525"/>
    <s v="JUAN CARLOS BADILLA LEIVA"/>
    <s v="24161444"/>
    <m/>
    <s v="NO"/>
    <m/>
    <m/>
    <m/>
    <s v="1"/>
    <s v="00352"/>
    <s v="3"/>
    <s v="MIXTA DE SAN JUAN"/>
    <n v="33"/>
  </r>
  <r>
    <s v="1.03450"/>
    <s v="100893-00"/>
    <s v="03450"/>
    <x v="301"/>
    <s v="SAN MIGUEL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SAN MIGUEL"/>
    <s v="FRENTE AL SALON COMUNAL"/>
    <s v="esc.sanmiguel.puriscal@mep.go.cr"/>
    <s v="83201871"/>
    <m/>
    <s v="CARLOS A. GUTIERREZ BERMUDEZ"/>
    <s v="83201871"/>
    <s v="ALEXANDER JIMENEZ DIAZ"/>
    <s v="87621613"/>
    <m/>
    <s v="NO"/>
    <m/>
    <m/>
    <m/>
    <s v="1"/>
    <s v="00336"/>
    <s v="3"/>
    <s v="SAN MIGUEL"/>
    <n v="9"/>
  </r>
  <r>
    <s v="1.01564"/>
    <s v="100894-00"/>
    <s v="01564"/>
    <x v="302"/>
    <s v="SAN PABLO"/>
    <s v="PURISCAL"/>
    <s v="06"/>
    <s v="1"/>
    <s v="1_PREESCOLAR"/>
    <s v="PUBLICA"/>
    <n v="11601"/>
    <s v="1"/>
    <s v="16"/>
    <s v="01"/>
    <s v="SAN JOSE / TURRUBARES / SAN PABLO"/>
    <s v="SAN JOSE"/>
    <s v="TURRUBARES"/>
    <s v="SAN PABLO"/>
    <s v="SAN PABLO"/>
    <s v="25 ESTE MUNICIPALIDAD DE TURRUBARES"/>
    <s v="esc.sanpabloturrubares@mep.go.cr"/>
    <s v="24190264"/>
    <m/>
    <s v="KARLA VANESSA MONTOYA MARIN"/>
    <s v="24190264"/>
    <s v="RICARDO CHACON CHAVARRIA"/>
    <s v="24190180"/>
    <m/>
    <s v="NO"/>
    <m/>
    <m/>
    <m/>
    <s v="1"/>
    <s v="00379"/>
    <s v="3"/>
    <s v="SAN PABLO"/>
    <n v="34"/>
  </r>
  <r>
    <s v="1.00996"/>
    <s v="100895-00"/>
    <s v="00996"/>
    <x v="303"/>
    <s v="DR. CLODOMIRO PICADO TWIGHT"/>
    <s v="PURISCAL"/>
    <s v="06"/>
    <s v="1"/>
    <s v="1_PREESCOLAR"/>
    <s v="PUBLICA"/>
    <n v="11602"/>
    <s v="1"/>
    <s v="16"/>
    <s v="02"/>
    <s v="SAN JOSE / TURRUBARES / SAN PEDRO"/>
    <s v="SAN JOSE"/>
    <s v="TURRUBARES"/>
    <s v="SAN PEDRO"/>
    <s v="SAN PEDRO"/>
    <s v="COSTADO OESTE LA PLAZA DEPORTES DE SAN PEDRO"/>
    <s v="esc.drclodomiropicadot@mep.go.cr"/>
    <s v="24190384"/>
    <m/>
    <s v="MARCOS ESPINOZA DIAZ"/>
    <s v="24190384"/>
    <s v="RICARDO CHACON CHAVARRIA"/>
    <s v="24190180"/>
    <m/>
    <s v="NO"/>
    <m/>
    <m/>
    <m/>
    <s v="1"/>
    <s v="00380"/>
    <s v="3"/>
    <s v="DR. CLODOMIRO PICADO TWIGHT"/>
    <n v="10"/>
  </r>
  <r>
    <s v="1.02490"/>
    <s v="100897-00"/>
    <s v="02490"/>
    <x v="304"/>
    <s v="LAGUNAS"/>
    <s v="PURISCAL"/>
    <s v="06"/>
    <s v="1"/>
    <s v="1_PREESCOLAR"/>
    <s v="PUBLICA"/>
    <n v="11603"/>
    <s v="1"/>
    <s v="16"/>
    <s v="03"/>
    <s v="SAN JOSE / TURRUBARES / SAN JUAN DE MATA"/>
    <s v="SAN JOSE"/>
    <s v="TURRUBARES"/>
    <s v="SAN JUAN DE MATA"/>
    <s v="LAGUNAS"/>
    <s v="100 M NORTE DEL ABASTECEDOR LAS PALMAS"/>
    <s v="esc.lagunas@mep.go.cr"/>
    <s v="88101628"/>
    <m/>
    <s v="MARIELA MORALES NUÑEZ"/>
    <s v="85089058"/>
    <s v="RICARDO CHACON CHAVARRIA"/>
    <s v="88453347"/>
    <m/>
    <s v="NO"/>
    <m/>
    <m/>
    <m/>
    <s v="1"/>
    <s v="00401"/>
    <s v="3"/>
    <s v="LAGUNAS"/>
    <n v="13"/>
  </r>
  <r>
    <s v="1.02748"/>
    <s v="100898-00"/>
    <s v="02748"/>
    <x v="305"/>
    <s v="ROSARIO SALAZAR MARIN"/>
    <s v="PURISCAL"/>
    <s v="01"/>
    <s v="1"/>
    <s v="1_PREESCOLAR"/>
    <s v="PUBLICA"/>
    <n v="10405"/>
    <s v="1"/>
    <s v="04"/>
    <s v="05"/>
    <s v="SAN JOSE / PURISCAL / SAN RAFAEL"/>
    <s v="SAN JOSE"/>
    <s v="PURISCAL"/>
    <s v="SAN RAFAEL"/>
    <s v="SAN RAFAEL"/>
    <s v="4 KM SUROESTE DE LA ESTACION DE BOMBEROS"/>
    <s v="esc.rosariosalazarmarin@mep.go.cr"/>
    <s v="24163747"/>
    <m/>
    <s v="ROSIBEL CHACON BARBOZA"/>
    <s v="24163747"/>
    <s v="ORLANDO CHACON ARTAVIA"/>
    <s v="24166355"/>
    <m/>
    <s v="NO"/>
    <m/>
    <m/>
    <m/>
    <s v="1"/>
    <s v="00297"/>
    <s v="3"/>
    <s v="ROSARIO SALAZAR MARIN"/>
    <n v="6"/>
  </r>
  <r>
    <s v="1.02132"/>
    <s v="100900-00"/>
    <s v="02132"/>
    <x v="306"/>
    <s v="SANTA MARTA"/>
    <s v="PURISCAL"/>
    <s v="02"/>
    <s v="1"/>
    <s v="1_PREESCOLAR"/>
    <s v="PUBLICA"/>
    <n v="10402"/>
    <s v="1"/>
    <s v="04"/>
    <s v="02"/>
    <s v="SAN JOSE / PURISCAL / MERCEDES SUR"/>
    <s v="SAN JOSE"/>
    <s v="PURISCAL"/>
    <s v="MERCEDES SUR"/>
    <s v="SANTA MARTA"/>
    <s v="SANTA MARTA, FRENTE AL TEMPLO CATOLICO"/>
    <s v="esc.santamarta.puriscal@mep.go.cr"/>
    <s v="24169325"/>
    <m/>
    <s v="JULIETA ESPINOZA ACUÑA"/>
    <s v="24169325"/>
    <s v="GEOVANNY FERNANDEZ ARTAVIA"/>
    <s v="24167075"/>
    <m/>
    <s v="NO"/>
    <m/>
    <m/>
    <m/>
    <s v="1"/>
    <s v="00321"/>
    <s v="3"/>
    <s v="SANTA MARTA"/>
    <n v="7"/>
  </r>
  <r>
    <s v="1.00272"/>
    <s v="100901-00"/>
    <s v="00272"/>
    <x v="307"/>
    <s v="DARIO FLORES HERNANDEZ"/>
    <s v="PURISCAL"/>
    <s v="01"/>
    <s v="1"/>
    <s v="1_PREESCOLAR"/>
    <s v="PUBLICA"/>
    <n v="10401"/>
    <s v="1"/>
    <s v="04"/>
    <s v="01"/>
    <s v="SAN JOSE / PURISCAL / SANTIAGO"/>
    <s v="SAN JOSE"/>
    <s v="PURISCAL"/>
    <s v="SANTIAGO"/>
    <s v="SANTIAGO"/>
    <s v="150 M SUR DEL BANCO POPULAR"/>
    <s v="esc.dariofloreshernandez@mep.go.cr"/>
    <s v="24166206"/>
    <m/>
    <s v="RAFAEL ALVARADO ANGULO"/>
    <s v="24166206"/>
    <s v="ORLANDO CHACON ARTAVIA"/>
    <s v="24166355"/>
    <m/>
    <s v="NO"/>
    <m/>
    <m/>
    <m/>
    <s v="1"/>
    <s v="00300"/>
    <s v="3"/>
    <s v="DARIO FLORES HERNANDEZ"/>
    <n v="64"/>
  </r>
  <r>
    <s v="1.00273"/>
    <s v="100902-00"/>
    <s v="00273"/>
    <x v="308"/>
    <s v="RAMON BEDOYA MONGE"/>
    <s v="PURISCAL"/>
    <s v="01"/>
    <s v="1"/>
    <s v="1_PREESCOLAR"/>
    <s v="PUBLICA"/>
    <n v="10408"/>
    <s v="1"/>
    <s v="04"/>
    <s v="08"/>
    <s v="SAN JOSE / PURISCAL / SAN ANTONIO"/>
    <s v="SAN JOSE"/>
    <s v="PURISCAL"/>
    <s v="SAN ANTONIO"/>
    <s v="SAN ANTONIO"/>
    <s v="SAN ANTONIO 100 M SUROESTE DEL SUPER ARAYA"/>
    <s v="esc.ramonbedoyamonge@mep.go.cr"/>
    <s v="24164400"/>
    <s v="24164781"/>
    <s v="OLGA MONTOYA MARIN"/>
    <s v="24164400"/>
    <s v="ORLANDO CHACON ARTAVIA"/>
    <s v="24166355"/>
    <m/>
    <s v="NO"/>
    <m/>
    <m/>
    <m/>
    <s v="1"/>
    <s v="00299"/>
    <s v="3"/>
    <s v="RAMON BEDOYA MONGE"/>
    <n v="61"/>
  </r>
  <r>
    <s v="1.00278"/>
    <s v="100905-00"/>
    <s v="00278"/>
    <x v="309"/>
    <s v="LISIMACO CHAVARRIA PALMA"/>
    <s v="PURISCAL"/>
    <s v="05"/>
    <s v="1"/>
    <s v="1_PREESCOLAR"/>
    <s v="PUBLICA"/>
    <n v="10703"/>
    <s v="1"/>
    <s v="07"/>
    <s v="03"/>
    <s v="SAN JOSE / MORA / TABARCIA"/>
    <s v="SAN JOSE"/>
    <s v="MORA"/>
    <s v="TABARCIA"/>
    <s v="TABARCIA"/>
    <s v="COSTADO SUR DEL TEMPLO CATOLICO"/>
    <s v="esc.lisimacochavarriapalma@mep.go.cr"/>
    <s v="24188190"/>
    <m/>
    <s v="ROBERT BARBOZA ARAYA"/>
    <s v="24188190"/>
    <s v="NANCY ZUÑIGA MONTERO"/>
    <s v="24165218 Ext.2324/2329"/>
    <m/>
    <s v="NO"/>
    <m/>
    <m/>
    <m/>
    <s v="1"/>
    <s v="00363"/>
    <s v="3"/>
    <s v="LISIMACO CHAVARRIA PALMA"/>
    <n v="57"/>
  </r>
  <r>
    <s v="1.00746"/>
    <s v="100906-00"/>
    <s v="00746"/>
    <x v="310"/>
    <s v="SAN PABLO DE PALMICHAL"/>
    <s v="PURISCAL"/>
    <s v="05"/>
    <s v="1"/>
    <s v="1_PREESCOLAR"/>
    <s v="PUBLICA"/>
    <n v="11203"/>
    <s v="1"/>
    <s v="12"/>
    <s v="03"/>
    <s v="SAN JOSE / ACOSTA / PALMICHAL"/>
    <s v="SAN JOSE"/>
    <s v="ACOSTA"/>
    <s v="PALMICHAL"/>
    <s v="SAN PABLO"/>
    <s v="3 KM ESTE DEL TEMPLO CATOLICO DE PALMICHAL"/>
    <s v="esc.sanpablodepalmichal@mep.go.cr"/>
    <s v="24184275"/>
    <m/>
    <s v="KENNIA UREÑA MONGE"/>
    <s v="86139372"/>
    <s v="NANCY ZUÑIGA MONTERO"/>
    <s v="84932358"/>
    <m/>
    <s v="NO"/>
    <m/>
    <m/>
    <m/>
    <s v="1"/>
    <s v="00369"/>
    <s v="3"/>
    <s v="SAN PABLO DE PALMICHAL"/>
    <n v="1"/>
  </r>
  <r>
    <s v="1.02134"/>
    <s v="100907-00"/>
    <s v="02134"/>
    <x v="311"/>
    <s v="VISTA DE MAR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VISTA DE MAR"/>
    <s v="COSTADO OESTE DE LA PLAZA DE DEPORTES"/>
    <s v="esc.vistademar.puriscal@mep.go.cr"/>
    <m/>
    <m/>
    <s v="INGRID CHARPENTIER GUERRERO"/>
    <s v="88887865"/>
    <s v="ALEXANDER JIMENEZ DIAZ"/>
    <s v="27781047"/>
    <m/>
    <s v="NO"/>
    <m/>
    <m/>
    <m/>
    <s v="1"/>
    <s v="00325"/>
    <s v="3"/>
    <s v="VISTA DE MAR"/>
    <n v="4"/>
  </r>
  <r>
    <s v="1.03507"/>
    <s v="100908-00"/>
    <s v="03507"/>
    <x v="312"/>
    <s v="RED CUIDO-ROGELIO FERNANDEZ GÜELL-CECUDI MONTESSORI"/>
    <s v="PURISCAL"/>
    <s v="05"/>
    <s v="1"/>
    <s v="1_PREESCOLAR"/>
    <s v="PUBLICA"/>
    <n v="10701"/>
    <s v="1"/>
    <s v="07"/>
    <s v="01"/>
    <s v="SAN JOSE / MORA / COLON"/>
    <s v="SAN JOSE"/>
    <s v="MORA"/>
    <s v="COLON"/>
    <s v="COLON"/>
    <s v="CONTIGUO AL PARQUE CRISTOBAL"/>
    <s v="lizar2@hotmail.com"/>
    <s v="22492861"/>
    <m/>
    <s v="WENDY ALVARADO CUBILLO"/>
    <s v="22491087"/>
    <s v="NANCY ZUÑIGA MONTERO"/>
    <s v="24165218 Ext.2324/2329"/>
    <s v="RED"/>
    <s v="NO"/>
    <s v="3"/>
    <s v=""/>
    <s v="CECUDI MONTESSORI"/>
    <s v="1"/>
    <s v="00371"/>
    <s v="3"/>
    <s v="ROGELIO FERNANDEZ GÜELL"/>
    <n v="16"/>
  </r>
  <r>
    <s v="1.00279"/>
    <s v="100908-00"/>
    <s v="00279"/>
    <x v="312"/>
    <s v="ROGELIO FERNANDEZ GÜELL"/>
    <s v="PURISCAL"/>
    <s v="05"/>
    <s v="1"/>
    <s v="1_PREESCOLAR"/>
    <s v="PUBLICA"/>
    <n v="10701"/>
    <s v="1"/>
    <s v="07"/>
    <s v="01"/>
    <s v="SAN JOSE / MORA / COLON"/>
    <s v="SAN JOSE"/>
    <s v="MORA"/>
    <s v="COLON"/>
    <s v="CIUDAD COLON"/>
    <s v="COSTADO SUR PARQUE RECREATIVO, CIUDAD COLON"/>
    <s v="esc.rogeliofernandezguell@mep.go.cr"/>
    <s v="22491087"/>
    <m/>
    <s v="WENDY ALVARADO CUBILLO"/>
    <s v="22491087"/>
    <s v="NANCY ZUÑIGA MONTERO"/>
    <s v="24165218 Ext.2324/2329"/>
    <m/>
    <s v="NO"/>
    <m/>
    <m/>
    <m/>
    <s v="1"/>
    <s v="00371"/>
    <s v="3"/>
    <s v="ROGELIO FERNANDEZ GÜELL"/>
    <n v="139"/>
  </r>
  <r>
    <s v="1.00721"/>
    <s v="100909-00"/>
    <s v="00721"/>
    <x v="313"/>
    <s v="ZAPATON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ZAPATON"/>
    <s v="DETRAS DE LA IGLESIA CATOLICA, ZAPATON"/>
    <s v="esc.indigenazapaton@mep.go.cr"/>
    <s v="22005502"/>
    <m/>
    <s v="JENNY MARIA MENA SANCHEZ"/>
    <s v="62639522"/>
    <s v="ALEXANDER JIMENEZ DIAZ"/>
    <s v="27781047"/>
    <m/>
    <s v="NO"/>
    <m/>
    <m/>
    <m/>
    <s v="1"/>
    <s v="00326"/>
    <s v="3"/>
    <s v="ZAPATON"/>
    <n v="7"/>
  </r>
  <r>
    <s v="1.03729"/>
    <s v="100910-00"/>
    <s v="03729"/>
    <x v="314"/>
    <s v="ARENAL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ARENAL"/>
    <s v="300 M ESTE Y 200 M SUR DEL TEMPLO CATOLICO"/>
    <s v="esc.arenalchires@mep.go.cr"/>
    <s v="27781080"/>
    <s v="27781027"/>
    <s v="IRENE MORA BADILLA"/>
    <s v="27781027"/>
    <s v="ALEXANDER JIMENEZ DIAZ"/>
    <s v="27781047"/>
    <m/>
    <s v="NO"/>
    <m/>
    <m/>
    <m/>
    <s v="1"/>
    <s v="00332"/>
    <s v="3"/>
    <s v="ARENAL"/>
    <n v="1"/>
  </r>
  <r>
    <s v="1.03873"/>
    <s v="100911-00"/>
    <s v="03873"/>
    <x v="315"/>
    <s v="SAN LUIS"/>
    <s v="PURISCAL"/>
    <s v="06"/>
    <s v="1"/>
    <s v="1_PREESCOLAR"/>
    <s v="PUBLICA"/>
    <n v="11604"/>
    <s v="1"/>
    <s v="16"/>
    <s v="04"/>
    <s v="SAN JOSE / TURRUBARES / SAN LUIS"/>
    <s v="SAN JOSE"/>
    <s v="TURRUBARES"/>
    <s v="SAN LUIS"/>
    <s v="SAN LUIS"/>
    <s v="200 SUR DEL TEMPLO CATOLICO"/>
    <s v="esc.sanluisturrubares@mep.go.cr"/>
    <s v="89959466"/>
    <s v="85167503"/>
    <s v="JONATHAN ESPINOZA RAMIREZ"/>
    <s v="89959466"/>
    <s v="RICARDO CHACON CHAVARRIA"/>
    <s v="24190180"/>
    <m/>
    <s v="NO"/>
    <m/>
    <m/>
    <m/>
    <s v="1"/>
    <s v="00403"/>
    <s v="3"/>
    <s v="SAN LUIS"/>
    <n v="4"/>
  </r>
  <r>
    <s v="1.02659"/>
    <s v="100912-00"/>
    <s v="02659"/>
    <x v="316"/>
    <s v="MATA DE PLATANO"/>
    <s v="PURISCAL"/>
    <s v="07"/>
    <s v="1"/>
    <s v="1_PREESCOLAR"/>
    <s v="PUBLICA"/>
    <n v="11605"/>
    <s v="1"/>
    <s v="16"/>
    <s v="05"/>
    <s v="SAN JOSE / TURRUBARES / CARARA"/>
    <s v="SAN JOSE"/>
    <s v="TURRUBARES"/>
    <s v="CARARA"/>
    <s v="MATA DE PLATANO"/>
    <s v="50 SUR DEL TEMPLO CATOLICO"/>
    <s v="esc.matadeplatano@mep.go.cr"/>
    <s v="22005498"/>
    <m/>
    <s v="XINIA GODINEZ ALVAREZ"/>
    <s v="22005498"/>
    <s v="DINER ROBERTO PORRAS ALPIZAR"/>
    <s v="27794406"/>
    <m/>
    <s v="NO"/>
    <m/>
    <m/>
    <m/>
    <s v="1"/>
    <s v="00404"/>
    <s v="3"/>
    <s v="MATA DE PLATANO"/>
    <n v="6"/>
  </r>
  <r>
    <s v="1.03783"/>
    <s v="100914-00"/>
    <s v="03783"/>
    <x v="317"/>
    <s v="BAJO BURGOS"/>
    <s v="PURISCAL"/>
    <s v="04"/>
    <s v="1"/>
    <s v="1_PREESCOLAR"/>
    <s v="PUBLICA"/>
    <n v="10403"/>
    <s v="1"/>
    <s v="04"/>
    <s v="03"/>
    <s v="SAN JOSE / PURISCAL / BARBACOAS"/>
    <s v="SAN JOSE"/>
    <s v="PURISCAL"/>
    <s v="BARBACOAS"/>
    <s v="BAJO BURGOS"/>
    <s v="400 M SUR TANQUE DEL A Y A BAJO BURGOS"/>
    <s v="esc.bajoburgos@mep.go.cr"/>
    <s v="24164401"/>
    <m/>
    <s v="KATHERINE QUIROS RODRIGUEZ"/>
    <s v="62576811"/>
    <s v="JUAN CARLOS BADILLA LEIVA"/>
    <s v="24161444"/>
    <m/>
    <s v="NO"/>
    <m/>
    <m/>
    <m/>
    <s v="1"/>
    <s v="00356"/>
    <s v="3"/>
    <s v="BAJO BURGOS"/>
    <n v="4"/>
  </r>
  <r>
    <s v="1.02753"/>
    <s v="100915-00"/>
    <s v="02753"/>
    <x v="318"/>
    <s v="NARANJAL"/>
    <s v="PURISCAL"/>
    <s v="03"/>
    <s v="1"/>
    <s v="1_PREESCOLAR"/>
    <s v="PUBLICA"/>
    <n v="10409"/>
    <s v="1"/>
    <s v="04"/>
    <s v="09"/>
    <s v="SAN JOSE / PURISCAL / CHIRES"/>
    <s v="SAN JOSE"/>
    <s v="PURISCAL"/>
    <s v="CHIRES"/>
    <s v="NARANJAL"/>
    <s v="150 M SUROESTE DE LA PULPERIA"/>
    <s v="esc.naranjal.chires@mep.go.cr"/>
    <m/>
    <m/>
    <s v="GREIVIN MENDEZ LOBO"/>
    <s v="86481388"/>
    <s v="ALEXANDER JIMENEZ DIAZ"/>
    <s v="27781047"/>
    <m/>
    <s v="NO"/>
    <m/>
    <m/>
    <m/>
    <s v="1"/>
    <s v="00340"/>
    <s v="3"/>
    <s v="NARANJAL"/>
    <n v="3"/>
  </r>
  <r>
    <s v="1.00289"/>
    <s v="100916-00"/>
    <s v="00289"/>
    <x v="319"/>
    <s v="LABORATORIO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VILLA LIGIA"/>
    <s v="CONTIGUO A LA PLAZA DE DEPORTES"/>
    <s v="esc.laboratoriodanielflores@mep.go.cr"/>
    <s v="27710454"/>
    <m/>
    <s v="VICTOR JULIO MONTES PORRAS"/>
    <s v="88758265"/>
    <s v="DANILO BRENES NAVARRO"/>
    <s v="87793572"/>
    <m/>
    <s v="NO"/>
    <m/>
    <m/>
    <m/>
    <s v="1"/>
    <s v="00456"/>
    <s v="3"/>
    <s v="LABORATORIO"/>
    <n v="50"/>
  </r>
  <r>
    <s v="1.01620"/>
    <s v="100917-00"/>
    <s v="01620"/>
    <x v="320"/>
    <s v="I.D.A. JORON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BAIDAMBU"/>
    <s v="LOTE 169 A"/>
    <s v="esc.idajoron@mep.go.cr"/>
    <s v="27728003"/>
    <m/>
    <s v="IVETH SANCHEZ MONGE"/>
    <s v="27728003"/>
    <s v="DANILO BRENES NAVARRO"/>
    <s v="27725128"/>
    <m/>
    <s v="NO"/>
    <m/>
    <m/>
    <m/>
    <s v="1"/>
    <s v="03765"/>
    <s v="3"/>
    <s v="I.D.A. JORON"/>
    <n v="49"/>
  </r>
  <r>
    <s v="1.04209"/>
    <s v="100918-00"/>
    <s v="04209"/>
    <x v="321"/>
    <s v="AGUAS BUENA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AGUAS BUENAS"/>
    <s v="4 KM SUR DE SAN JUAN BOSCO"/>
    <s v="esc.aguasbuenasplatanares@mep.go.cr"/>
    <s v="71216881"/>
    <m/>
    <s v="WALTER VARGAS ARIAS"/>
    <s v="87082375"/>
    <s v="HENRY ALBERTO MORA ESPINOZA"/>
    <s v="27717100"/>
    <m/>
    <s v="NO"/>
    <m/>
    <m/>
    <m/>
    <s v="1"/>
    <s v="00561"/>
    <s v="3"/>
    <s v="AGUAS BUENAS"/>
    <n v="1"/>
  </r>
  <r>
    <s v="1.00293"/>
    <s v="100919-00"/>
    <s v="00293"/>
    <x v="322"/>
    <s v="LOURDES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LOURDES"/>
    <s v="50 NORTE Y 200 OESTE TEMPLO CATOLICO B LOURDES"/>
    <s v="esc.lourdes@mep.go.cr"/>
    <s v="27711734"/>
    <m/>
    <s v="BERNOR MATAMOROS PICADO"/>
    <s v="27711734"/>
    <s v="DANILO BRENES NAVARRO"/>
    <s v="27725128"/>
    <m/>
    <s v="NO"/>
    <m/>
    <m/>
    <m/>
    <s v="1"/>
    <s v="00494"/>
    <s v="3"/>
    <s v="LOURDES"/>
    <n v="34"/>
  </r>
  <r>
    <s v="1.02471"/>
    <s v="100920-00"/>
    <s v="02471"/>
    <x v="323"/>
    <s v="TSENE DIKOL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PUEBLO NUEVO"/>
    <s v="3 KM NORESTE DE LA ESCUELA SAN RAFAEL"/>
    <s v="esc.tsenedikol@mep.go.cr"/>
    <s v="83935045"/>
    <m/>
    <s v="ROSANY VALVERDE MORALES"/>
    <s v="83935045"/>
    <s v="GABRIEL EMILIO MORA MONGE"/>
    <s v="27305078"/>
    <m/>
    <s v="NO"/>
    <m/>
    <m/>
    <m/>
    <s v="1"/>
    <s v="03878"/>
    <s v="3"/>
    <s v="TSENE DIKOL"/>
    <n v="12"/>
  </r>
  <r>
    <s v="1.02761"/>
    <s v="100921-00"/>
    <s v="02761"/>
    <x v="324"/>
    <s v="LOS ANGELE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LOS ANGELES"/>
    <s v="75 M NORTE DEL TEMPLO CATOLICO"/>
    <s v="esc.losangelesplatanares@mep.go.cr"/>
    <s v="88669141"/>
    <m/>
    <s v="KENIA AVILES ESPINOZA"/>
    <s v="88470754"/>
    <s v="HENRY ALBERTO MORA ESPINOZA"/>
    <s v="27725189"/>
    <m/>
    <s v="NO"/>
    <m/>
    <m/>
    <m/>
    <s v="1"/>
    <s v="00551"/>
    <s v="3"/>
    <s v="LOS ANGELES"/>
    <n v="5"/>
  </r>
  <r>
    <s v="1.02387"/>
    <s v="100922-00"/>
    <s v="02387"/>
    <x v="325"/>
    <s v="LA COLONI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LA COLONIA"/>
    <s v="CONTIGUO AL TEMPLO CATOLICO LA COLONIA"/>
    <s v="esc.lacolonia@mep.go.cr"/>
    <s v="71219436"/>
    <m/>
    <s v="JEANNETTE HERNANDEZ AVILA"/>
    <s v="88734408"/>
    <s v="LILLIAM VARGAS PEREZ"/>
    <s v="27725147"/>
    <m/>
    <s v="NO"/>
    <m/>
    <m/>
    <m/>
    <s v="1"/>
    <s v="00521"/>
    <s v="3"/>
    <s v="LA COLONIA"/>
    <n v="6"/>
  </r>
  <r>
    <s v="1.02461"/>
    <s v="100923-00"/>
    <s v="02461"/>
    <x v="326"/>
    <s v="LA NUEVA HORTENSI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LA NUEVA HORTENSIA"/>
    <s v="DIAGONAL A LA PLAZA DE DEPORTES"/>
    <s v="esc.lanuevahortensia@mep.go.cr"/>
    <s v="44067440"/>
    <m/>
    <s v="MICHAEL JONATHAN GRANADOS CESPEDES"/>
    <s v="70117881"/>
    <s v="LILLIAM VARGAS PEREZ"/>
    <s v="27713417"/>
    <m/>
    <s v="NO"/>
    <m/>
    <m/>
    <m/>
    <s v="1"/>
    <s v="03373"/>
    <s v="3"/>
    <s v="LA NUEVA HORTENSIA"/>
    <n v="8"/>
  </r>
  <r>
    <s v="1.02738"/>
    <s v="100925-00"/>
    <s v="02738"/>
    <x v="327"/>
    <s v="SONADOR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LONGO MAI"/>
    <s v="2 KM AL N DE LA ENTRADA A LONGO MAI KM 162 SUR"/>
    <s v="esc.sonador@mep.go.cr"/>
    <s v="27300654"/>
    <s v="22002198"/>
    <s v="YOICE BONILLA MORALES"/>
    <s v="87021393"/>
    <s v="ROBERTO DE JESUS GRANADOS CHAVARRIA"/>
    <s v="27300654"/>
    <m/>
    <s v="NO"/>
    <m/>
    <m/>
    <m/>
    <s v="1"/>
    <s v="00636"/>
    <s v="3"/>
    <s v="SONADOR"/>
    <n v="14"/>
  </r>
  <r>
    <s v="1.04310"/>
    <s v="100926-00"/>
    <s v="04310"/>
    <x v="328"/>
    <s v="ALTO DE LAS MORAS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ALTO DE LAS MORAS"/>
    <s v="6 KM AL SUROESTE DEL CENTRO DE BORUCA"/>
    <s v="esc.altodelasmoras@mep.go.cr"/>
    <s v="87153590"/>
    <m/>
    <s v="ANDREA MARIELA LAZARO MORALES"/>
    <s v="87153590"/>
    <s v="RODRIGO FERNANDEZ GONZALEZ"/>
    <s v="22001511"/>
    <m/>
    <s v="NO"/>
    <m/>
    <m/>
    <m/>
    <s v="1"/>
    <s v="00658"/>
    <s v="3"/>
    <s v="ALTO DE LAS MORAS"/>
    <n v="5"/>
  </r>
  <r>
    <s v="1.00294"/>
    <s v="100927-00"/>
    <s v="00294"/>
    <x v="329"/>
    <s v="LA AURORA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LA AURORA"/>
    <s v="1 KM AL NORTE ENTRADA PRINCIPAL, BARRIO AURORA"/>
    <s v="esc.laaurora@mep.go.cr"/>
    <s v="27715340"/>
    <m/>
    <s v="SEIDY MORA DUARTE"/>
    <s v="85580987"/>
    <s v="DANILO BRENES NAVARRO"/>
    <s v="87793572"/>
    <m/>
    <s v="NO"/>
    <m/>
    <m/>
    <m/>
    <s v="1"/>
    <s v="00495"/>
    <s v="3"/>
    <s v="LA AURORA"/>
    <n v="52"/>
  </r>
  <r>
    <s v="1.03890"/>
    <s v="100929-00"/>
    <s v="03890"/>
    <x v="330"/>
    <s v="EL PROGRESO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EL PROGRESO"/>
    <s v="EL PROGRESO DE PEJIBAYE"/>
    <s v="esc.asentamientoelprogreso@mep.go.cr"/>
    <s v="71219429"/>
    <s v="83664723"/>
    <s v="LIGIA GONZALEZ RODRIGUEZ"/>
    <s v="83664723"/>
    <s v="JUAN DURAN CUBILLO"/>
    <s v="88302467"/>
    <m/>
    <s v="NO"/>
    <m/>
    <m/>
    <m/>
    <s v="1"/>
    <s v="03571"/>
    <s v="3"/>
    <s v="EL PROGRESO"/>
    <n v="1"/>
  </r>
  <r>
    <s v="1.03143"/>
    <s v="100930-00"/>
    <s v="03143"/>
    <x v="331"/>
    <s v="BÖKÖ BATA"/>
    <s v="GRANDE DE TERRABA"/>
    <s v="10"/>
    <s v="1"/>
    <s v="1_PREESCOLAR"/>
    <s v="PUBLICA"/>
    <n v="60309"/>
    <s v="6"/>
    <s v="03"/>
    <s v="09"/>
    <s v="PUNTARENAS / BUENOS AIRES / BRUNKA"/>
    <s v="PUNTARENAS"/>
    <s v="BUENOS AIRES"/>
    <s v="BRUNKA"/>
    <s v="ZAPOTAL"/>
    <s v="9 KM NOROESTE DE BUENOS AIRES"/>
    <s v="esc.bokobata@mep.go.cr"/>
    <s v="22001301"/>
    <s v="87834353"/>
    <s v="ALBIN MAYORGA ACOSTA"/>
    <s v="87834353"/>
    <s v="RANDAL RIOS BEITA"/>
    <s v="63327475"/>
    <m/>
    <s v="NO"/>
    <m/>
    <m/>
    <m/>
    <s v="1"/>
    <s v="03372"/>
    <s v="3"/>
    <s v="BÖKÖ BATA"/>
    <n v="5"/>
  </r>
  <r>
    <s v="1.03786"/>
    <s v="100932-00"/>
    <s v="03786"/>
    <x v="332"/>
    <s v="EL TIRR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TIRRA"/>
    <s v="DIAGONAL AL TEMPLO CATOLICO DE TIRRA"/>
    <s v="esc.eltirra@mep.go.cr"/>
    <s v="44016443"/>
    <m/>
    <s v="INGRID QUIROS GAMBOA"/>
    <s v="85459592"/>
    <s v="OTTO MAURICIO BARRANTES ELIZONDO"/>
    <s v="27725171"/>
    <m/>
    <s v="NO"/>
    <m/>
    <m/>
    <m/>
    <s v="1"/>
    <s v="00496"/>
    <s v="3"/>
    <s v="EL TIRRA"/>
    <n v="2"/>
  </r>
  <r>
    <s v="1.01002"/>
    <s v="100935-00"/>
    <s v="01002"/>
    <x v="333"/>
    <s v="LAS LOMAS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URBANIZACION LAS LOMAS"/>
    <s v="200 M AL NOROESTE DEL COLEGIO TECNICO PROFE"/>
    <s v="esc.laslomasdebuenosaires@mep.go.cr"/>
    <s v="27300757"/>
    <m/>
    <s v="SUSANA PORRAS MEJIAS"/>
    <s v="27300757"/>
    <s v="BOLIVAR VILLANUEVA VILLALOBOS"/>
    <s v="27300722"/>
    <m/>
    <s v="NO"/>
    <m/>
    <m/>
    <m/>
    <s v="1"/>
    <s v="03570"/>
    <s v="3"/>
    <s v="LAS LOMAS"/>
    <n v="47"/>
  </r>
  <r>
    <s v="1.03985"/>
    <s v="100936-00"/>
    <s v="03985"/>
    <x v="334"/>
    <s v="EL PROGRESO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EL PROGRESO"/>
    <s v="2,5 KM SUR DEL EBAIS"/>
    <s v="esc.elprogresoboruca@mep.go.cr"/>
    <s v="22001325"/>
    <s v="87223426"/>
    <s v="FABIO LAZARO MORA"/>
    <s v="22001325"/>
    <s v="RODRIGO FERNANDEZ GONZALEZ"/>
    <s v="22001511"/>
    <m/>
    <s v="NO"/>
    <m/>
    <m/>
    <m/>
    <s v="1"/>
    <s v="00659"/>
    <s v="3"/>
    <s v="EL PROGRESO"/>
    <n v="4"/>
  </r>
  <r>
    <s v="1.01910"/>
    <s v="100937-00"/>
    <s v="01910"/>
    <x v="335"/>
    <s v="ORATORIO"/>
    <s v="PEREZ ZELEDON"/>
    <s v="07"/>
    <s v="1"/>
    <s v="1_PREESCOLAR"/>
    <s v="PUBLICA"/>
    <n v="11912"/>
    <s v="1"/>
    <s v="19"/>
    <s v="12"/>
    <s v="SAN JOSE / PEREZ ZELEDON / LA AMISTAD"/>
    <s v="SAN JOSE"/>
    <s v="PEREZ ZELEDON"/>
    <s v="LA AMISTAD"/>
    <s v="ORATORIO"/>
    <s v="200 M ESTE PLAZA DE DEPORTES"/>
    <s v="esc.oratorio@mep.go.cr"/>
    <s v="71216879"/>
    <m/>
    <s v="CINDY VARGAS UREÑA"/>
    <s v="83212472"/>
    <s v="HENRY ALBERTO MORA ESPINOZA"/>
    <s v="27725189"/>
    <m/>
    <s v="NO"/>
    <m/>
    <m/>
    <m/>
    <s v="1"/>
    <s v="00562"/>
    <s v="3"/>
    <s v="ORATORIO"/>
    <n v="8"/>
  </r>
  <r>
    <s v="1.02058"/>
    <s v="100938-00"/>
    <s v="02058"/>
    <x v="336"/>
    <s v="CRISTO REY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CRISTO REY"/>
    <s v="2 KM DE LA ESCUELA EL CONVENTO"/>
    <s v="esc.cristorey@mep.go.cr"/>
    <s v="22005383"/>
    <s v="88831573"/>
    <s v="LEON VICTOR ULATE ALFARO"/>
    <s v="88831573"/>
    <s v="LILLIAM VARGAS PEREZ"/>
    <s v="27725147"/>
    <m/>
    <s v="NO"/>
    <m/>
    <m/>
    <m/>
    <s v="1"/>
    <s v="00541"/>
    <s v="3"/>
    <s v="CRISTO REY"/>
    <n v="10"/>
  </r>
  <r>
    <s v="1.02744"/>
    <s v="100939-00"/>
    <s v="02744"/>
    <x v="337"/>
    <s v="CEIBON"/>
    <s v="GRANDE DE TERRABA"/>
    <s v="13"/>
    <s v="1"/>
    <s v="1_PREESCOLAR"/>
    <s v="PUBLICA"/>
    <n v="60305"/>
    <s v="6"/>
    <s v="03"/>
    <s v="05"/>
    <s v="PUNTARENAS / BUENOS AIRES / PILAS"/>
    <s v="PUNTARENAS"/>
    <s v="BUENOS AIRES"/>
    <s v="PILAS"/>
    <s v="CEIBON"/>
    <s v="200 M NORTE DE LA PULPERIA LA AMISTAD"/>
    <s v="esc.ceibon@mep.go.cr"/>
    <s v="22005301"/>
    <s v="86267276"/>
    <s v="FREDDY SALAZAR ARIAS"/>
    <s v="86267276"/>
    <s v="JOSE ANDRES NAJERA ARIAS"/>
    <s v="89435252"/>
    <m/>
    <s v="NO"/>
    <m/>
    <m/>
    <m/>
    <s v="1"/>
    <s v="03369"/>
    <s v="3"/>
    <s v="CEIBON"/>
    <n v="9"/>
  </r>
  <r>
    <s v="1.00877"/>
    <s v="104059-00"/>
    <s v="00877"/>
    <x v="338"/>
    <s v="UNIDAD PEDAGOGICA DR. RAFAEL ANGEL CALDERON GUARDIA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BARRIO COOPERATIVA"/>
    <s v="1 KM AL SUR DEL CEMENTERIO LOCAL"/>
    <s v="upe.drrafaelcalderonguardia@mep.go.cr"/>
    <s v="27713020"/>
    <m/>
    <s v="ANGELINE SALAZAR GODINEZ"/>
    <s v="27713020"/>
    <s v="JORGE GAMBOA ZUÑIGA"/>
    <s v="27718453"/>
    <m/>
    <s v="NO"/>
    <m/>
    <m/>
    <m/>
    <s v="1"/>
    <s v="02372"/>
    <s v="3"/>
    <s v="UNIDAD PEDAGOGICA DR. RAFAEL ANGEL CALDERON GUARDIA"/>
    <n v="38"/>
  </r>
  <r>
    <s v="1.03988"/>
    <s v="100941-00"/>
    <s v="03988"/>
    <x v="339"/>
    <s v="LA SABANA"/>
    <s v="GRANDE DE TERRABA"/>
    <s v="13"/>
    <s v="1"/>
    <s v="1_PREESCOLAR"/>
    <s v="PUBLICA"/>
    <n v="60305"/>
    <s v="6"/>
    <s v="03"/>
    <s v="05"/>
    <s v="PUNTARENAS / BUENOS AIRES / PILAS"/>
    <s v="PUNTARENAS"/>
    <s v="BUENOS AIRES"/>
    <s v="PILAS"/>
    <s v="LA SABANA"/>
    <s v="CONTIGUO IGLESIA CATOLICA"/>
    <s v="esc.lasabanaboruca@mep.go.cr"/>
    <s v="22001236"/>
    <s v="63657503"/>
    <s v="GRETTEL NAJERA SANCHEZ"/>
    <s v="63657503"/>
    <s v="JOSE ANDRES NAJERA ARIAS"/>
    <s v="89435252"/>
    <m/>
    <s v="NO"/>
    <m/>
    <m/>
    <m/>
    <s v="1"/>
    <s v="03498"/>
    <s v="3"/>
    <s v="LA SABANA"/>
    <n v="4"/>
  </r>
  <r>
    <s v="1.02062"/>
    <s v="100942-00"/>
    <s v="02062"/>
    <x v="340"/>
    <s v="SAN VICENTE"/>
    <s v="GRANDE DE TERRABA"/>
    <s v="10"/>
    <s v="1"/>
    <s v="1_PREESCOLAR"/>
    <s v="PUBLICA"/>
    <n v="60301"/>
    <s v="6"/>
    <s v="03"/>
    <s v="01"/>
    <s v="PUNTARENAS / BUENOS AIRES / BUENOS AIRES"/>
    <s v="PUNTARENAS"/>
    <s v="BUENOS AIRES"/>
    <s v="BUENOS AIRES"/>
    <s v="SAN VICENTE UJARRAS"/>
    <s v="PUNTARENAS, BUENOS AIRES, SAN VICENTE"/>
    <s v="esc.sanvicentebuenosaires@mep.go.cr"/>
    <s v="22006774"/>
    <s v="84928088"/>
    <s v="PAULA SEQUEIRA RIOS"/>
    <s v="84928088"/>
    <s v="RANDAL RIOS BEITA"/>
    <s v="63327475"/>
    <m/>
    <s v="NO"/>
    <m/>
    <m/>
    <m/>
    <s v="1"/>
    <s v="03496"/>
    <s v="3"/>
    <s v="SAN VICENTE"/>
    <n v="20"/>
  </r>
  <r>
    <s v="1.03501"/>
    <s v="100943-00"/>
    <s v="03501"/>
    <x v="341"/>
    <s v="LOS MADEROS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LINDA VISTA"/>
    <s v="COSTADO OESTE DE LA PLAZA DE DEPORTES"/>
    <s v="esc.losmaderosdebiolley@mep.go.cr"/>
    <s v="22001283"/>
    <s v="61961362"/>
    <s v="LUIS DIEGO SANCHEZ VARGAS"/>
    <s v="22001283"/>
    <s v="YANETH ROJAS MENDEZ"/>
    <s v="27300719"/>
    <m/>
    <s v="NO"/>
    <m/>
    <m/>
    <m/>
    <s v="1"/>
    <s v="03497"/>
    <s v="3"/>
    <s v="LOS MADEROS"/>
    <n v="2"/>
  </r>
  <r>
    <s v="1.02206"/>
    <s v="100944-00"/>
    <s v="02206"/>
    <x v="342"/>
    <s v="BAJO DE SABALO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BAJO COTO"/>
    <s v="300 M AL OESTE DE LA IGLESIA CATOLICA DE BAJO"/>
    <s v="esc.bajosdesabalo@mep.go.cr"/>
    <s v="22001065"/>
    <s v="86748326"/>
    <s v="WILSON DANIEL MORA GAMBOA"/>
    <s v="83463254"/>
    <s v="YANETH ROJAS MENDEZ"/>
    <s v="27300719"/>
    <m/>
    <s v="NO"/>
    <m/>
    <m/>
    <m/>
    <s v="1"/>
    <s v="00677"/>
    <s v="3"/>
    <s v="BAJO DE SABALO"/>
    <n v="7"/>
  </r>
  <r>
    <s v="1.02218"/>
    <s v="100945-00"/>
    <s v="02218"/>
    <x v="343"/>
    <s v="YERI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YERI"/>
    <s v="6 KM NORESTE DE LA CIUDAD DE BUENOS AIRES"/>
    <s v="esc.yeri@mep.go.cr"/>
    <s v="22002769"/>
    <s v="63089301"/>
    <s v="KAROL ROJAS LAZRO"/>
    <s v="63089301"/>
    <s v="KAROL ADRIANA ROJAS PORTILLA"/>
    <s v="85988401"/>
    <m/>
    <s v="NO"/>
    <m/>
    <m/>
    <m/>
    <s v="1"/>
    <s v="00622"/>
    <s v="3"/>
    <s v="YERI"/>
    <n v="6"/>
  </r>
  <r>
    <s v="1.03156"/>
    <s v="100946-00"/>
    <s v="03156"/>
    <x v="344"/>
    <s v="I.D.A. SAN MARTIN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LLANO GRANDE"/>
    <s v="3 KM AL OESTE DE LA ESCUELA EL CEIBO"/>
    <s v="esc.idasanmartin@mep.go.cr"/>
    <s v="27300654"/>
    <s v="85883558"/>
    <s v="MARIA ELENA VIDAL CHAVARRIA"/>
    <s v="85803558"/>
    <s v="ROBERTO DE JESUS GRANADOS CHAVARRIA"/>
    <s v="27300654"/>
    <m/>
    <s v="NO"/>
    <m/>
    <m/>
    <m/>
    <s v="1"/>
    <s v="02882"/>
    <s v="3"/>
    <s v="I.D.A. SAN MARTIN"/>
    <n v="10"/>
  </r>
  <r>
    <s v="1.01900"/>
    <s v="100948-00"/>
    <s v="01900"/>
    <x v="345"/>
    <s v="LA SHAMBA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LA SHAMBA"/>
    <s v="25 M NORTE DEL SALON COMUNAL"/>
    <s v="esc.shamba@mep.go.cr"/>
    <s v="85365849"/>
    <m/>
    <s v="BENJAMIN DIAZ LEIVA"/>
    <s v="85365849"/>
    <s v="RODRIGO FERNANDEZ GONZALEZ"/>
    <s v="22001511"/>
    <m/>
    <s v="NO"/>
    <m/>
    <m/>
    <m/>
    <s v="1"/>
    <s v="00645"/>
    <s v="3"/>
    <s v="LA SHAMBA"/>
    <n v="5"/>
  </r>
  <r>
    <s v="1.02063"/>
    <s v="100949-00"/>
    <s v="02063"/>
    <x v="346"/>
    <s v="ARTURO TINOCO JIMENEZ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SALITRE"/>
    <s v="3 KM AL ESTE DEL C, T, P, DE BUENOS AIRES"/>
    <s v="esc.arturotinoco@mep.go.cr"/>
    <s v="85087629"/>
    <s v="85087629"/>
    <s v="MAYRA MORALES FIGUEROA"/>
    <s v="85087629"/>
    <s v="KAROL ADRIANA ROJAS PORTILLA"/>
    <s v="85988401"/>
    <m/>
    <s v="NO"/>
    <m/>
    <m/>
    <m/>
    <s v="1"/>
    <s v="00614"/>
    <s v="3"/>
    <s v="ARTURO TINOCO JIMENEZ"/>
    <n v="25"/>
  </r>
  <r>
    <s v="1.03888"/>
    <s v="100950-00"/>
    <s v="03888"/>
    <x v="347"/>
    <s v="TALARI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LOS ANGELES"/>
    <s v="FRENTE AL TEMPLO DE LOS ANGELES DE RIVAS"/>
    <s v="esc.talari@mep.go.cr"/>
    <s v="27425281"/>
    <m/>
    <s v="CARLOMAGNO MONGE VALVERDE"/>
    <s v="88650562"/>
    <s v="OTTO MAURICIO BARRANTES ELIZONDO"/>
    <s v="27725171"/>
    <m/>
    <s v="NO"/>
    <m/>
    <m/>
    <m/>
    <s v="1"/>
    <s v="00513"/>
    <s v="3"/>
    <s v="TALARI"/>
    <n v="1"/>
  </r>
  <r>
    <s v="1.03778"/>
    <s v="100951-00"/>
    <s v="03778"/>
    <x v="348"/>
    <s v="PLAYA HERMOSA"/>
    <s v="PEREZ ZELEDON"/>
    <s v="04"/>
    <s v="1"/>
    <s v="1_PREESCOLAR"/>
    <s v="PUBLICA"/>
    <n v="60504"/>
    <s v="6"/>
    <s v="05"/>
    <s v="04"/>
    <s v="PUNTARENAS / OSA / BAHIA BALLENA"/>
    <s v="PUNTARENAS"/>
    <s v="OSA"/>
    <s v="BAHIA BALLENA"/>
    <s v="PLAYA HERMOSA"/>
    <s v="5 KM AL OESTE DE UVITA DE OSA"/>
    <s v="esc.playahermosadeosa@mep.go.cr"/>
    <s v="87789353"/>
    <m/>
    <s v="NORMA PATRICIA SEGURA PICADO"/>
    <s v="87789353"/>
    <s v="FERNANDO MONGE ILAMA"/>
    <s v="22005213"/>
    <m/>
    <s v="NO"/>
    <m/>
    <m/>
    <m/>
    <s v="1"/>
    <s v="03261"/>
    <s v="3"/>
    <s v="PLAYA HERMOSA"/>
    <n v="11"/>
  </r>
  <r>
    <s v="1.03795"/>
    <s v="100952-00"/>
    <s v="03795"/>
    <x v="349"/>
    <s v="BAJO DE LAS BONITA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BAJO DE LAS BONITAS"/>
    <s v="100 M OESTE DEL SUPERMERCADO LA CENTRAL"/>
    <s v="esc.bajodelasbonitas@mep.go.cr"/>
    <s v="44047016"/>
    <m/>
    <s v="LUCRECIA UREÑA FERNANDEZ"/>
    <s v="87319233"/>
    <s v="HENRY ALBERTO MORA ESPINOZA"/>
    <s v="27725189"/>
    <m/>
    <s v="NO"/>
    <m/>
    <m/>
    <m/>
    <s v="1"/>
    <s v="00552"/>
    <s v="3"/>
    <s v="BAJO DE LAS BONITAS"/>
    <n v="7"/>
  </r>
  <r>
    <s v="1.03470"/>
    <s v="100953-00"/>
    <s v="03470"/>
    <x v="350"/>
    <s v="VILLA HERMOSA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VILLA HERMOSA"/>
    <s v="CONTIGUO A LA PLAZA DE DEPORTES"/>
    <s v="esc.villahermosabuenosaires@mep.go.cr"/>
    <s v="22001223"/>
    <s v="86511256"/>
    <s v="SONIA MARIA SUAREZ CALDERON"/>
    <s v="86511256"/>
    <s v="KAROL ADRIANA ROJAS PORTILLA"/>
    <s v="27300159"/>
    <m/>
    <s v="NO"/>
    <m/>
    <m/>
    <m/>
    <s v="1"/>
    <s v="00599"/>
    <s v="3"/>
    <s v="VILLA HERMOSA"/>
    <n v="10"/>
  </r>
  <r>
    <s v="1.04293"/>
    <s v="100954-00"/>
    <s v="04293"/>
    <x v="351"/>
    <s v="SANTA MARIA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SANTA MARIA"/>
    <s v="COSTADO NORTE DE LA PLAZA DE FUTBOL"/>
    <s v="esc.santamariabrunka@mep.go.cr"/>
    <s v="83456598"/>
    <m/>
    <s v="GUSTAVO ADOLFO VINDAS AGUILAR"/>
    <s v="83456598"/>
    <s v="ROBERTO DE JESUS GRANADOS CHAVARRIA"/>
    <s v="27300654"/>
    <m/>
    <s v="NO"/>
    <m/>
    <m/>
    <m/>
    <s v="1"/>
    <s v="03279"/>
    <s v="3"/>
    <s v="SANTA MARIA"/>
    <n v="1"/>
  </r>
  <r>
    <s v="1.01774"/>
    <s v="100955-00"/>
    <s v="01774"/>
    <x v="352"/>
    <s v="JERUSALEN 3M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ALTO LOS NUÑEZ"/>
    <s v="CONTIGUO PLAZA LAS RANAS"/>
    <s v="esc.jerusalen3m@mep.go.cr"/>
    <s v="27719844"/>
    <m/>
    <s v="GERARDO PORRAS CASCANTE"/>
    <s v="88241480"/>
    <s v="ALEXANDER QUIROS ROJAS"/>
    <s v="27725172"/>
    <m/>
    <s v="NO"/>
    <m/>
    <m/>
    <m/>
    <s v="1"/>
    <s v="02470"/>
    <s v="3"/>
    <s v="JERUSALEN 3M"/>
    <n v="10"/>
  </r>
  <r>
    <s v="1.00308"/>
    <s v="100956-00"/>
    <s v="00308"/>
    <x v="353"/>
    <s v="HOLANDA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BARRIO LOS ANGELES"/>
    <s v="300 M SUR DEL PLANTEL DEL MOPT"/>
    <s v="esc.holandabuenosaires@mep.go.cr"/>
    <s v="27301981"/>
    <m/>
    <s v="MARLEN VARGAS BADILLA"/>
    <s v="27301981"/>
    <s v="BOLIVAR VILLANUEVA VILLALOBOS"/>
    <s v="27300722"/>
    <m/>
    <s v="NO"/>
    <m/>
    <m/>
    <m/>
    <s v="1"/>
    <s v="00600"/>
    <s v="3"/>
    <s v="HOLANDA"/>
    <n v="25"/>
  </r>
  <r>
    <s v="1.03500"/>
    <s v="100960-00"/>
    <s v="03500"/>
    <x v="354"/>
    <s v="EL CAMPO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EL CAMPO--"/>
    <s v="100 M SURESTE DE LA PULPERIA AGROMACO"/>
    <s v="esc.elcampo@mep.go.cr"/>
    <s v="84246698"/>
    <s v="27300719"/>
    <s v="ALEXA MARIELA FERNANDEZ ARAUZ"/>
    <s v="84246698"/>
    <s v="YANETH ROJAS MENDEZ"/>
    <s v="27300719"/>
    <m/>
    <s v="NO"/>
    <m/>
    <m/>
    <m/>
    <s v="1"/>
    <s v="03647"/>
    <s v="3"/>
    <s v="EL CAMPO"/>
    <n v="1"/>
  </r>
  <r>
    <s v="1.03142"/>
    <s v="100961-00"/>
    <s v="03142"/>
    <x v="355"/>
    <s v="SAN ISIDRO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SAN ISIDRO"/>
    <s v="FRENTE A LA PLAZA DEPORTIVA"/>
    <s v="esc.sanisidrobiolley@mep.go.cr"/>
    <s v="22001136"/>
    <s v="88126553"/>
    <s v="CARMEN ARAUZ CABRERA"/>
    <s v="88126553"/>
    <s v="YANETH ROJAS MENDEZ"/>
    <s v="27300719"/>
    <m/>
    <s v="NO"/>
    <m/>
    <m/>
    <m/>
    <s v="1"/>
    <s v="03648"/>
    <s v="3"/>
    <s v="SAN ISIDRO"/>
    <n v="3"/>
  </r>
  <r>
    <s v="1.02760"/>
    <s v="100964-00"/>
    <s v="02760"/>
    <x v="356"/>
    <s v="BARRIO NUEVO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BARRIO NUEVO"/>
    <s v="BARRIO NUEVO, PEJIBAYE, PEREZ ZELEDON"/>
    <s v="esc.barrionuevopejibaye@mep.go.cr"/>
    <s v="27360305"/>
    <s v="71219401"/>
    <s v="DANA VARGAS SALAZAR"/>
    <s v="85719074"/>
    <s v="JUAN DURAN CUBILLO"/>
    <s v="27725140"/>
    <m/>
    <s v="NO"/>
    <m/>
    <m/>
    <m/>
    <s v="1"/>
    <s v="00575"/>
    <s v="3"/>
    <s v="BARRIO NUEVO"/>
    <n v="7"/>
  </r>
  <r>
    <s v="1.03367"/>
    <s v="100965-00"/>
    <s v="03367"/>
    <x v="357"/>
    <s v="PROVIDENCIA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PROVIDENCIA"/>
    <s v="PROVIDENCIA"/>
    <s v="esc.laprovidencia@mep.go.cr"/>
    <s v="27716195"/>
    <m/>
    <s v="ROY VALVERDE ACUNA"/>
    <s v="83159876"/>
    <s v="ENRIQUE FALLAS GAMBOA"/>
    <s v="27719646"/>
    <m/>
    <s v="NO"/>
    <m/>
    <m/>
    <m/>
    <s v="1"/>
    <s v="03882"/>
    <s v="3"/>
    <s v="PROVIDENCIA"/>
    <n v="11"/>
  </r>
  <r>
    <s v="1.04045"/>
    <s v="100966-00"/>
    <s v="04045"/>
    <x v="358"/>
    <s v="TOLEDO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TOLEDO"/>
    <s v="1,5 KM OESTE ESCUELA BAJO LAS ESPERANZAS"/>
    <s v="esc.toledo@mep.go.cr"/>
    <s v="22009881"/>
    <m/>
    <s v="DINIA FALLAS ROBLES"/>
    <s v="83118829"/>
    <s v="ALEXANDER QUIROS ROJAS"/>
    <s v="27725172"/>
    <m/>
    <s v="NO"/>
    <m/>
    <m/>
    <m/>
    <s v="1"/>
    <s v="03764"/>
    <s v="3"/>
    <s v="TOLEDO"/>
    <n v="2"/>
  </r>
  <r>
    <s v="1.03777"/>
    <s v="100967-00"/>
    <s v="03777"/>
    <x v="359"/>
    <s v="BARU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BARU"/>
    <s v="150 M DE FINCA DE FINCA TAF"/>
    <s v="esc.baru@mep.go.cr"/>
    <s v="89316443"/>
    <m/>
    <s v="GINETTE GARRO ARIAS"/>
    <s v="89316443"/>
    <s v="FERNANDO MONGE ILAMA"/>
    <s v="22005213"/>
    <m/>
    <s v="NO"/>
    <m/>
    <m/>
    <m/>
    <s v="1"/>
    <s v="00470"/>
    <s v="3"/>
    <s v="BARU"/>
    <n v="1"/>
  </r>
  <r>
    <s v="1.02981"/>
    <s v="100968-00"/>
    <s v="02981"/>
    <x v="360"/>
    <s v="LA SUIZA"/>
    <s v="PEREZ ZELEDON"/>
    <s v="07"/>
    <s v="1"/>
    <s v="1_PREESCOLAR"/>
    <s v="PUBLICA"/>
    <n v="11903"/>
    <s v="1"/>
    <s v="19"/>
    <s v="03"/>
    <s v="SAN JOSE / PEREZ ZELEDON / DANIEL FLORES"/>
    <s v="SAN JOSE"/>
    <s v="PEREZ ZELEDON"/>
    <s v="DANIEL FLORES"/>
    <s v="LA SUIZA"/>
    <s v="FRENTE AL TEMPLO CATOLICO DE LA SUIZA"/>
    <s v="esc.lasuiza@mep.go.cr"/>
    <s v="87271665"/>
    <m/>
    <s v="JOHANNA JIMENEZ QUESADA"/>
    <s v="87271665"/>
    <s v="HENRY ALBERTO MORA ESPINOZA"/>
    <s v="86133120"/>
    <m/>
    <s v="NO"/>
    <m/>
    <m/>
    <m/>
    <s v="1"/>
    <s v="00564"/>
    <s v="3"/>
    <s v="LA SUIZA"/>
    <n v="8"/>
  </r>
  <r>
    <s v="1.02829"/>
    <s v="100969-00"/>
    <s v="02829"/>
    <x v="361"/>
    <s v="OASIS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CAÑAS"/>
    <s v="100 SUR DE LA CARRETERA INTERAMERICANA"/>
    <s v="esc.oasis@mep.go.cr"/>
    <s v="22001066"/>
    <m/>
    <s v="ANA VIOLETA BERMUDEZ GOMEZ"/>
    <s v="22001066"/>
    <s v="ROBERTO DE JESUS GRANADOS CHAVARRIA"/>
    <s v="27300654"/>
    <m/>
    <s v="NO"/>
    <m/>
    <m/>
    <m/>
    <s v="1"/>
    <s v="03806"/>
    <s v="3"/>
    <s v="OASIS"/>
    <n v="2"/>
  </r>
  <r>
    <s v="1.01909"/>
    <s v="100970-00"/>
    <s v="01909"/>
    <x v="362"/>
    <s v="NUEVA SANTA AN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NUEVA SANTA ANA"/>
    <s v="1 KM E Y 500 N DEL PUENTE LA UNION, PZ"/>
    <s v="esc.nuevasantaana@mep.go.cr"/>
    <m/>
    <m/>
    <s v="YAJAIRA CALDERON UREÑA"/>
    <s v="89986404"/>
    <s v="LILLIAM VARGAS PEREZ"/>
    <s v="27725147"/>
    <m/>
    <s v="NO"/>
    <m/>
    <m/>
    <m/>
    <s v="1"/>
    <s v="03799"/>
    <s v="3"/>
    <s v="NUEVA SANTA ANA"/>
    <n v="7"/>
  </r>
  <r>
    <s v="1.02464"/>
    <s v="100971-00"/>
    <s v="02464"/>
    <x v="363"/>
    <s v="SAN MARTIN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SAN MARTIN"/>
    <s v="300 M NORTE DE CCSS"/>
    <s v="esc.sanmartindebuenosaires@mep.go.cr"/>
    <s v="27302258"/>
    <s v="87046017"/>
    <s v="VANESSA FIGUEROA CALDERON"/>
    <s v="27302258"/>
    <s v="BOLIVAR VILLANUEVA VILLALOBOS"/>
    <s v="27300758"/>
    <m/>
    <s v="NO"/>
    <m/>
    <m/>
    <m/>
    <s v="1"/>
    <s v="03804"/>
    <s v="3"/>
    <s v="SAN MARTIN"/>
    <n v="23"/>
  </r>
  <r>
    <s v="1.02905"/>
    <s v="100972-00"/>
    <s v="02905"/>
    <x v="364"/>
    <s v="SAN LUIS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SAN LUIS"/>
    <s v="CONTIGUO A LA IGLESIA CATOLICA"/>
    <s v="esc.sanluis@mep.go.cr"/>
    <s v="27381246"/>
    <m/>
    <s v="MARIVEL CEDEÑO MORA"/>
    <s v="87103885"/>
    <s v="OTTO MAURICIO BARRANTES ELIZONDO"/>
    <s v="27725171"/>
    <m/>
    <s v="NO"/>
    <m/>
    <m/>
    <m/>
    <s v="1"/>
    <s v="03768"/>
    <s v="3"/>
    <s v="SAN LUIS"/>
    <n v="7"/>
  </r>
  <r>
    <s v="1.02064"/>
    <s v="100973-00"/>
    <s v="02064"/>
    <x v="365"/>
    <s v="BOLAS"/>
    <s v="GRANDE DE TERRABA"/>
    <s v="14"/>
    <s v="1"/>
    <s v="1_PREESCOLAR"/>
    <s v="PUBLICA"/>
    <n v="60301"/>
    <s v="6"/>
    <s v="03"/>
    <s v="01"/>
    <s v="PUNTARENAS / BUENOS AIRES / BUENOS AIRES"/>
    <s v="PUNTARENAS"/>
    <s v="BUENOS AIRES"/>
    <s v="BUENOS AIRES"/>
    <s v="BOLAS"/>
    <s v="25 KM AL SUROESTE DEL CENTRO DE BUENOS AIRES"/>
    <s v="esc.bolas@mep.go.cr"/>
    <s v="27301965"/>
    <m/>
    <s v="JUAN HIDALGO VALDERRAMOS"/>
    <s v="89111515"/>
    <s v="GABRIEL EMILIO MORA MONGE"/>
    <s v="-"/>
    <m/>
    <s v="NO"/>
    <m/>
    <m/>
    <m/>
    <s v="1"/>
    <s v="00601"/>
    <s v="3"/>
    <s v="BOLAS"/>
    <n v="9"/>
  </r>
  <r>
    <s v="1.01942"/>
    <s v="100974-00"/>
    <s v="01942"/>
    <x v="366"/>
    <s v="REPUBLICA DE BOLIVIA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BOLIVIA"/>
    <s v="200 ESTE DE LA IGLESIA CATOLICA DE BOLIVIA"/>
    <s v="esc.repdebolivia@mep.go.cr"/>
    <s v="27360315"/>
    <m/>
    <s v="LUIS CARLOS NARANJO ROJAS"/>
    <s v="89345096"/>
    <s v="HENRY ALBERTO MORA ESPINOZA"/>
    <s v="27725189"/>
    <m/>
    <s v="NO"/>
    <m/>
    <m/>
    <m/>
    <s v="1"/>
    <s v="00553"/>
    <s v="3"/>
    <s v="REPUBLICA DE BOLIVIA"/>
    <n v="8"/>
  </r>
  <r>
    <s v="1.02455"/>
    <s v="100975-00"/>
    <s v="02455"/>
    <x v="367"/>
    <s v="BUENA VIST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BUENA VISTA"/>
    <s v="200 M NORTE DEL TEMPLO CATOLICO"/>
    <s v="esc.buenavista@mep.go.cr"/>
    <s v="27705678"/>
    <s v="44016426"/>
    <s v="CARLOS NARANJO BADILLA"/>
    <s v="86992166"/>
    <s v="OTTO MAURICIO BARRANTES ELIZONDO"/>
    <s v="27725171"/>
    <m/>
    <s v="NO"/>
    <m/>
    <m/>
    <m/>
    <s v="1"/>
    <s v="00514"/>
    <s v="3"/>
    <s v="BUENA VISTA"/>
    <n v="19"/>
  </r>
  <r>
    <s v="1.03144"/>
    <s v="100976-00"/>
    <s v="03144"/>
    <x v="368"/>
    <s v="CAÑAS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CAÑAS"/>
    <s v="2 KM NORTE CARRETERA INTERAMERICANA M SUR KM 185"/>
    <s v="esc.canas@mep.go.cr"/>
    <s v="83098038"/>
    <s v="27300654"/>
    <s v="NELSON MORA VARGAS"/>
    <s v="83098038"/>
    <s v="ROBERTO DE JESUS GRANADOS CHAVARRIA"/>
    <s v="27300654"/>
    <m/>
    <s v="NO"/>
    <m/>
    <m/>
    <m/>
    <s v="1"/>
    <s v="00630"/>
    <s v="3"/>
    <s v="CAÑAS"/>
    <n v="3"/>
  </r>
  <r>
    <s v="1.03086"/>
    <s v="100977-00"/>
    <s v="03086"/>
    <x v="369"/>
    <s v="CORRALILLO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CORRALILLO"/>
    <s v="SAN ANTONIO PEJIBAYE, 3 KM AL SUR DE COOPEASSA"/>
    <s v="esc.corralillo@mep.go.cr"/>
    <s v="44058532"/>
    <m/>
    <s v="LIZBETH ROJAS DIAZ"/>
    <s v="86015322"/>
    <s v="JUAN DURAN CUBILLO"/>
    <s v="27725140"/>
    <m/>
    <s v="NO"/>
    <m/>
    <m/>
    <m/>
    <s v="1"/>
    <s v="02478"/>
    <s v="3"/>
    <s v="CORRALILLO"/>
    <n v="12"/>
  </r>
  <r>
    <s v="1.00280"/>
    <s v="100978-00"/>
    <s v="00280"/>
    <x v="370"/>
    <s v="SAN ANDRES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SAN ANDRES"/>
    <s v="FRENTE AL TEMPLO CATOLICO"/>
    <s v="esc.sanandres.perezzeledon@mep.go.cr"/>
    <s v="27718448"/>
    <m/>
    <s v="EVET GUTIERREZ QUIROS"/>
    <s v="27718448"/>
    <s v="JORGE GAMBOA ZUÑIGA"/>
    <s v="27718453"/>
    <m/>
    <s v="NO"/>
    <m/>
    <m/>
    <m/>
    <s v="1"/>
    <s v="00405"/>
    <s v="3"/>
    <s v="SAN ANDRES"/>
    <n v="48"/>
  </r>
  <r>
    <s v="1.02834"/>
    <s v="100979-00"/>
    <s v="02834"/>
    <x v="371"/>
    <s v="SAN JOSE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SAN JOSE"/>
    <s v="100 M SUR DEL TEMPLO CATOLICO"/>
    <s v="esc.sanjose@mep.go.cr"/>
    <s v="44016465"/>
    <m/>
    <s v="LUIS DIEGO MORA RAMIREZ"/>
    <s v="85196253"/>
    <s v="OTTO MAURICIO BARRANTES ELIZONDO"/>
    <s v="27725171"/>
    <m/>
    <s v="NO"/>
    <m/>
    <m/>
    <m/>
    <s v="1"/>
    <s v="00515"/>
    <s v="3"/>
    <s v="SAN JOSE"/>
    <n v="1"/>
  </r>
  <r>
    <s v="1.00290"/>
    <s v="100982-00"/>
    <s v="00290"/>
    <x v="372"/>
    <s v="LOS ANGELES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BARRIO LOS ANGELES"/>
    <s v="300 M OESTE DE LA BODEGA DE ABONOS AGRO"/>
    <s v="esc.losangeles@mep.go.cr"/>
    <s v="27706039"/>
    <m/>
    <s v="ALEJANDRO BONILLA VARGAS"/>
    <s v="27706039"/>
    <s v="DANILO BRENES NAVARRO"/>
    <s v="27725128"/>
    <m/>
    <s v="NO"/>
    <m/>
    <m/>
    <m/>
    <s v="1"/>
    <s v="00448"/>
    <s v="3"/>
    <s v="LOS ANGELES"/>
    <n v="63"/>
  </r>
  <r>
    <s v="1.04342"/>
    <s v="100983-00"/>
    <s v="04342"/>
    <x v="373"/>
    <s v="CALLE MORA ARRIBA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SAN JUAN DE LA CRUZ"/>
    <s v="2 KM AL OESTE DE LA ESCUELA CALLE MORA"/>
    <s v="esc.callemoraarriba@mep.go.cr"/>
    <m/>
    <m/>
    <s v="JACQUELINE JIMENEZ OLIVARES"/>
    <s v="83165942"/>
    <s v="ENRIQUE FALLAS GAMBOA"/>
    <s v="27719646"/>
    <m/>
    <s v="NO"/>
    <m/>
    <m/>
    <m/>
    <s v="1"/>
    <s v="03374"/>
    <s v="3"/>
    <s v="CALLE MORA ARRIBA"/>
    <n v="1"/>
  </r>
  <r>
    <s v="1.01617"/>
    <s v="100984-00"/>
    <s v="01617"/>
    <x v="374"/>
    <s v="CALLE MORA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CALLE MORA"/>
    <s v="CALLE MORA RIO NUEVO-100 M OESTE DE LA IGLESIA"/>
    <s v="esc.callemora@mep.go.cr"/>
    <s v="27716938"/>
    <m/>
    <s v="FREDDY MACHADO ARIAS"/>
    <s v="88494179"/>
    <s v="ENRIQUE FALLAS GAMBOA"/>
    <s v="27719646"/>
    <m/>
    <s v="NO"/>
    <m/>
    <m/>
    <m/>
    <s v="1"/>
    <s v="00424"/>
    <s v="3"/>
    <s v="CALLE MORA"/>
    <n v="16"/>
  </r>
  <r>
    <s v="1.04205"/>
    <s v="100985-00"/>
    <s v="04205"/>
    <x v="375"/>
    <s v="VILLA MILLS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VILLA MILLS"/>
    <s v="1 KM NORTE DEL RESTAURANTE LA AUXILIADORA"/>
    <s v="esc.villamills@mep.go.cr"/>
    <m/>
    <m/>
    <s v="KAROL VIVIANA ESQUIVEL MORA"/>
    <s v="83158720"/>
    <s v="ENRIQUE FALLAS GAMBOA"/>
    <s v="27719646"/>
    <m/>
    <s v="NO"/>
    <m/>
    <m/>
    <m/>
    <s v="1"/>
    <s v="00428"/>
    <s v="3"/>
    <s v="VILLA MILLS"/>
    <n v="3"/>
  </r>
  <r>
    <s v="1.04022"/>
    <s v="100986-00"/>
    <s v="04022"/>
    <x v="376"/>
    <s v="VILLA HERMOSA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VILLA HERMOSA"/>
    <s v="2 KM NORTE DEL COLEGIO DE PEJIBAYE"/>
    <s v="esc.villahermosadepejibaye@mep.go.cr"/>
    <s v="44039975"/>
    <m/>
    <s v="ADRITT SEQUEIRA NAVARRETE"/>
    <s v="85210486"/>
    <s v="JUAN DURAN CUBILLO"/>
    <s v="22725140"/>
    <m/>
    <s v="NO"/>
    <m/>
    <m/>
    <m/>
    <s v="1"/>
    <s v="00587"/>
    <s v="3"/>
    <s v="VILLA HERMOSA"/>
    <n v="2"/>
  </r>
  <r>
    <s v="1.01629"/>
    <s v="100987-00"/>
    <s v="01629"/>
    <x v="377"/>
    <s v="LA FILA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LA FILA"/>
    <s v="COSTADO ESTE DE LA PLAZA DE FUTBOL, LA FILA B"/>
    <s v="esc.lafila@mep.go.cr"/>
    <s v="22065432"/>
    <s v="88051329"/>
    <s v="KENDRY ITALIA MORALES HERNANDEZ"/>
    <s v="84208799"/>
    <s v="RODRIGO FERNANDEZ GONZALEZ"/>
    <s v="83892838"/>
    <m/>
    <s v="NO"/>
    <m/>
    <m/>
    <m/>
    <s v="1"/>
    <s v="00649"/>
    <s v="3"/>
    <s v="LA FILA"/>
    <n v="2"/>
  </r>
  <r>
    <s v="1.01628"/>
    <s v="100988-00"/>
    <s v="01628"/>
    <x v="378"/>
    <s v="OJO DE AGUA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OJO DE AGUA"/>
    <s v="600 M OESTE DEL TEMPLO CATOLICO"/>
    <s v="esc.ojodeaguaburuca@mep.go.cr"/>
    <s v="60646704"/>
    <m/>
    <s v="MARICELA HERNANDEZ HURTADO"/>
    <s v="60646704"/>
    <s v="RODRIGO FERNANDEZ GONZALEZ"/>
    <s v="22001511"/>
    <m/>
    <s v="NO"/>
    <m/>
    <m/>
    <m/>
    <s v="1"/>
    <s v="00660"/>
    <s v="3"/>
    <s v="OJO DE AGUA"/>
    <n v="7"/>
  </r>
  <r>
    <s v="1.03887"/>
    <s v="100989-00"/>
    <s v="03887"/>
    <x v="379"/>
    <s v="CANAAN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CANAAN"/>
    <s v="CONTIGUO A PLAZA DE DEPORTES DE CANAAN"/>
    <s v="esc.canaanderivas@mep.go.cr"/>
    <s v="27425122"/>
    <m/>
    <s v="YORLENY SOLANO GONZALEZ"/>
    <s v="83933630"/>
    <s v="OTTO MAURICIO BARRANTES ELIZONDO"/>
    <s v="27725171"/>
    <m/>
    <s v="NO"/>
    <m/>
    <m/>
    <m/>
    <s v="1"/>
    <s v="00516"/>
    <s v="3"/>
    <s v="CANAAN"/>
    <n v="2"/>
  </r>
  <r>
    <s v="1.03145"/>
    <s v="100990-00"/>
    <s v="03145"/>
    <x v="380"/>
    <s v="BERLIN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BERLIN"/>
    <s v="13 KM NO SAN ISIDRO DE EL GENERAL"/>
    <s v="esc.berlin@mep.go.cr"/>
    <m/>
    <m/>
    <s v="ALEXANDER RODRIGUEZ DUARTE"/>
    <s v="61625067"/>
    <s v="ENRIQUE FALLAS GAMBOA"/>
    <s v="27719646"/>
    <m/>
    <s v="NO"/>
    <m/>
    <m/>
    <m/>
    <s v="1"/>
    <s v="00429"/>
    <s v="3"/>
    <s v="BERLIN"/>
    <n v="1"/>
  </r>
  <r>
    <s v="1.00281"/>
    <s v="100991-00"/>
    <s v="00281"/>
    <x v="381"/>
    <s v="SAGRADA FAMILIA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SAGRADA FAMILIA"/>
    <s v="FRENTE AL TEMPLO CATOLICO"/>
    <s v="esc.sagradafamiliaelgeneral@mep.go.cr"/>
    <s v="27714919"/>
    <m/>
    <s v="LEIDY ESCARLET MORALES MIRANDA"/>
    <s v="27714919"/>
    <s v="JORGE GAMBOA ZUÑIGA"/>
    <s v="27718453"/>
    <m/>
    <s v="NO"/>
    <m/>
    <m/>
    <m/>
    <s v="1"/>
    <s v="00412"/>
    <s v="3"/>
    <s v="SAGRADA FAMILIA"/>
    <n v="76"/>
  </r>
  <r>
    <s v="1.00282"/>
    <s v="200992-00"/>
    <s v="00282"/>
    <x v="382"/>
    <s v="LA ASUNCION"/>
    <s v="PEREZ ZELEDON"/>
    <s v="01"/>
    <s v="1"/>
    <s v="1_PREESCOLAR"/>
    <s v="SUBVENCIONADA"/>
    <n v="11901"/>
    <s v="1"/>
    <s v="19"/>
    <s v="01"/>
    <s v="SAN JOSE / PEREZ ZELEDON / SAN ISIDRO DE EL GENERAL"/>
    <s v="SAN JOSE"/>
    <s v="PEREZ ZELEDON"/>
    <s v="SAN ISIDRO DE EL GENERAL"/>
    <s v="SAN ISIDRO"/>
    <s v="1 KM, 800 M SUR DEL TEMPLO CATOLICO EL CALVARIO"/>
    <s v="asuncionprimariapz@gmail.com"/>
    <s v="27710316"/>
    <m/>
    <s v="YADIRA QUESADA PEREIRA"/>
    <s v="27710316"/>
    <s v="JORGE GAMBOA ZUÑIGA"/>
    <s v="27718453"/>
    <m/>
    <s v="NO"/>
    <m/>
    <m/>
    <m/>
    <s v="1"/>
    <s v="00413"/>
    <s v="3"/>
    <s v="LA ASUNCION"/>
    <n v="74"/>
  </r>
  <r>
    <s v="1.01439"/>
    <s v="100993-00"/>
    <s v="01439"/>
    <x v="383"/>
    <s v="PUEBLO NUEV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PUEBLO NUEVO"/>
    <s v="CONTIGUO A LA PLAZA DE DEPORTES"/>
    <s v="esc.pueblonuevodecajon@mep.go.cr"/>
    <s v="22018912"/>
    <m/>
    <s v="ROXANA MORA JIMENEZ"/>
    <s v="22018912"/>
    <s v="JULIO CESAR VARGAS GUERRERO"/>
    <s v="27311075"/>
    <m/>
    <s v="NO"/>
    <m/>
    <m/>
    <m/>
    <s v="1"/>
    <s v="00522"/>
    <s v="3"/>
    <s v="PUEBLO NUEVO"/>
    <n v="29"/>
  </r>
  <r>
    <s v="1.02971"/>
    <s v="100994-00"/>
    <s v="02971"/>
    <x v="384"/>
    <s v="SAN JUAN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SAN JUAN"/>
    <s v="300 M NORTE DE LA PLAZA DE SAN JUAN"/>
    <s v="esc.indigenasanjuan@mep.go.cr"/>
    <s v="84635029"/>
    <m/>
    <s v="BEILER ROJAS DELGADO"/>
    <s v="84635029"/>
    <s v="GABRIEL EMILIO MORA MONGE"/>
    <s v="87093141"/>
    <m/>
    <s v="NO"/>
    <m/>
    <m/>
    <m/>
    <s v="1"/>
    <s v="00686"/>
    <s v="3"/>
    <s v="SAN JUAN"/>
    <n v="15"/>
  </r>
  <r>
    <s v="1.00283"/>
    <s v="100995-00"/>
    <s v="00283"/>
    <x v="385"/>
    <s v="PEDRO PEREZ ZELEDON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EL INVU"/>
    <s v="COSTADO OESTE DEL HOSPITAL ESCUELA PRADILLA"/>
    <s v="esc.pedroperezzeledon@mep.go.cr"/>
    <s v="27710328"/>
    <s v="27706414"/>
    <s v="EDWIN GODINEZ VASQUEZ"/>
    <s v="27710328"/>
    <s v="JORGE GAMBOA ZUÑIGA"/>
    <s v="27718453"/>
    <m/>
    <s v="NO"/>
    <m/>
    <m/>
    <m/>
    <s v="1"/>
    <s v="00415"/>
    <s v="3"/>
    <s v="PEDRO PEREZ ZELEDON"/>
    <n v="96"/>
  </r>
  <r>
    <s v="1.03007"/>
    <s v="100996-00"/>
    <s v="03007"/>
    <x v="386"/>
    <s v="CHANGUENA"/>
    <s v="GRANDE DE TERRABA"/>
    <s v="03"/>
    <s v="1"/>
    <s v="1_PREESCOLAR"/>
    <s v="PUBLICA"/>
    <n v="60307"/>
    <s v="6"/>
    <s v="03"/>
    <s v="07"/>
    <s v="PUNTARENAS / BUENOS AIRES / CHANGUENA"/>
    <s v="PUNTARENAS"/>
    <s v="BUENOS AIRES"/>
    <s v="CHANGUENA"/>
    <s v="CHANGUENA"/>
    <s v="CHANGUENA A UN COSTADO DEL SALON COMUNAL"/>
    <s v="esc.changuena@mep.go.cr"/>
    <s v="25610325"/>
    <s v="89342221"/>
    <s v="DANIER MENA MONGE"/>
    <s v="89342221"/>
    <s v="FREDDY SANDI BOLAÑOS"/>
    <s v="27300744"/>
    <m/>
    <s v="NO"/>
    <m/>
    <m/>
    <m/>
    <s v="1"/>
    <s v="00654"/>
    <s v="3"/>
    <s v="CHANGUENA"/>
    <n v="8"/>
  </r>
  <r>
    <s v="1.01906"/>
    <s v="100997-00"/>
    <s v="01906"/>
    <x v="387"/>
    <s v="CHIMIROL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CHIMIROL"/>
    <s v="FRENTE AL SALON COMUNAL"/>
    <s v="carlos.perez.lopez@mep.go.cr"/>
    <s v="27725938"/>
    <m/>
    <s v="CARLOS PEREZ LOPEZ"/>
    <s v="87457717"/>
    <s v="OTTO MAURICIO BARRANTES ELIZONDO"/>
    <s v="84938811"/>
    <m/>
    <s v="NO"/>
    <m/>
    <m/>
    <m/>
    <s v="1"/>
    <s v="00497"/>
    <s v="3"/>
    <s v="CHIMIROL"/>
    <n v="10"/>
  </r>
  <r>
    <s v="1.01916"/>
    <s v="100998-00"/>
    <s v="01916"/>
    <x v="388"/>
    <s v="BELLA VISTA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BELLA VISTA"/>
    <s v="FRENTE A LA PLAZA DE DEPORTES"/>
    <s v="esc.bellavistaboruca@mep.go.cr"/>
    <s v="85764226"/>
    <s v="22001511"/>
    <s v="MONICA NOELY FERNANDEZ GONZALEZ"/>
    <s v="85764226"/>
    <s v="RODRIGO FERNANDEZ GONZALEZ"/>
    <s v="22001511"/>
    <m/>
    <s v="NO"/>
    <m/>
    <m/>
    <m/>
    <s v="1"/>
    <s v="00651"/>
    <s v="3"/>
    <s v="BELLA VISTA"/>
    <n v="5"/>
  </r>
  <r>
    <s v="1.02979"/>
    <s v="100999-00"/>
    <s v="02979"/>
    <x v="389"/>
    <s v="CHINA KICHA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CHINA KICHA"/>
    <s v="CENTRO CHINA KICHA"/>
    <s v="esc.chinakicha@mep.go.cr"/>
    <s v="44143806"/>
    <m/>
    <s v="JEIMY ORTIZ MAYORGA"/>
    <s v="83042688"/>
    <s v="JUAN DURAN CUBILLO"/>
    <s v="27725140"/>
    <m/>
    <s v="NO"/>
    <m/>
    <m/>
    <m/>
    <s v="1"/>
    <s v="00577"/>
    <s v="3"/>
    <s v="CHINA KICHA"/>
    <n v="11"/>
  </r>
  <r>
    <s v="1.03506"/>
    <s v="101000-00"/>
    <s v="03506"/>
    <x v="390"/>
    <s v="LAS DELICIAS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LAS DELICIAS"/>
    <s v="1 KM  NORTE DE LA TORRE DEL ICE LAS DELICIAS DE CABAGRA"/>
    <s v="esc.lasdeliciasbuenosaires@mep.go.cr"/>
    <s v="83487810"/>
    <m/>
    <s v="CINDY SIDEY ORTIZ ORTIZ"/>
    <s v="83487810"/>
    <s v="GABRIEL EMILIO MORA MONGE"/>
    <s v="27305078"/>
    <m/>
    <s v="NO"/>
    <m/>
    <m/>
    <m/>
    <s v="1"/>
    <s v="00687"/>
    <s v="3"/>
    <s v="LAS DELICIAS"/>
    <n v="3"/>
  </r>
  <r>
    <s v="1.01776"/>
    <s v="101001-00"/>
    <s v="01776"/>
    <x v="391"/>
    <s v="CONCEPCION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CONCEPCION"/>
    <s v="CONTIGUO A LA IGLESIA CATOLICA"/>
    <s v="esc.concepcion@mep.go.cr"/>
    <s v="84618790"/>
    <m/>
    <s v="JONATHAN DUARTE GARRO"/>
    <s v="85003255"/>
    <s v="HENRY ALBERTO MORA ESPINOZA"/>
    <s v="27725189"/>
    <m/>
    <s v="NO"/>
    <m/>
    <m/>
    <m/>
    <s v="1"/>
    <s v="00554"/>
    <s v="3"/>
    <s v="CONCEPCION"/>
    <n v="24"/>
  </r>
  <r>
    <s v="1.01706"/>
    <s v="101002-00"/>
    <s v="01706"/>
    <x v="392"/>
    <s v="CONCEPCION"/>
    <s v="GRANDE DE TERRABA"/>
    <s v="05"/>
    <s v="1"/>
    <s v="1_PREESCOLAR"/>
    <s v="PUBLICA"/>
    <n v="60305"/>
    <s v="6"/>
    <s v="03"/>
    <s v="05"/>
    <s v="PUNTARENAS / BUENOS AIRES / PILAS"/>
    <s v="PUNTARENAS"/>
    <s v="BUENOS AIRES"/>
    <s v="PILAS"/>
    <s v="CONCEPCION"/>
    <s v="1 KM AL NOROESTE DE ASOPRO"/>
    <s v="esc.concepcionpilas@mep.go.cr"/>
    <s v="22001090"/>
    <m/>
    <s v="GRETHEL GUADAMUZ MORA"/>
    <s v="22001090"/>
    <s v="NORBERTO AGUILAR CHAVARRIA"/>
    <s v="87574825"/>
    <m/>
    <s v="NO"/>
    <m/>
    <m/>
    <m/>
    <s v="1"/>
    <s v="00702"/>
    <s v="3"/>
    <s v="CONCEPCION"/>
    <n v="26"/>
  </r>
  <r>
    <s v="1.01633"/>
    <s v="101003-00"/>
    <s v="01633"/>
    <x v="393"/>
    <s v="QUEBRADA DE VUELTAS"/>
    <s v="PEREZ ZELEDON"/>
    <s v="02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ARIZONA"/>
    <s v="ARIZONA, QUEBRADA DE VUELTAS"/>
    <s v="esc.quebradavueltas@mep.go.cr"/>
    <s v="27703752"/>
    <m/>
    <s v="CLARA HERNANDEZ GAMBOA"/>
    <s v="88956467"/>
    <s v="ENRIQUE FALLAS GAMBOA"/>
    <s v="27719646"/>
    <m/>
    <s v="NO"/>
    <m/>
    <m/>
    <m/>
    <s v="1"/>
    <s v="00430"/>
    <s v="3"/>
    <s v="QUEBRADA DE VUELTAS"/>
    <n v="5"/>
  </r>
  <r>
    <s v="1.02377"/>
    <s v="101004-00"/>
    <s v="02377"/>
    <x v="394"/>
    <s v="CONVENTO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CONVENTO"/>
    <s v="300 NORTE DEL CAMINO A CRISANTO REY"/>
    <s v="esc.convento@mep.go.cr"/>
    <s v="22001018"/>
    <m/>
    <s v="DINIA LEIVA VALVERDE"/>
    <s v="22001018"/>
    <s v="ROBERTO DE JESUS GRANADOS CHAVARRIA"/>
    <s v="27300654"/>
    <m/>
    <s v="NO"/>
    <m/>
    <m/>
    <m/>
    <s v="1"/>
    <s v="00640"/>
    <s v="3"/>
    <s v="CONVENTO"/>
    <n v="21"/>
  </r>
  <r>
    <s v="1.02378"/>
    <s v="101005-00"/>
    <s v="02378"/>
    <x v="395"/>
    <s v="COLORADO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COLORADO"/>
    <s v="50 M NORTE DEL EBAIS DE COLORADO"/>
    <s v="esc.coloradobiolley@mep.go.cr"/>
    <s v="22001115"/>
    <s v="88687486"/>
    <s v="YENDRY VANESSA VALVERDE MORA"/>
    <s v="22001115"/>
    <s v="YANETH ROJAS MENDEZ"/>
    <s v="27300748"/>
    <m/>
    <s v="NO"/>
    <m/>
    <m/>
    <m/>
    <s v="1"/>
    <s v="00675"/>
    <s v="3"/>
    <s v="COLORADO"/>
    <n v="6"/>
  </r>
  <r>
    <s v="1.02839"/>
    <s v="101006-00"/>
    <s v="02839"/>
    <x v="396"/>
    <s v="EL VERGEL"/>
    <s v="GRANDE DE TERRABA"/>
    <s v="11"/>
    <s v="1"/>
    <s v="1_PREESCOLAR"/>
    <s v="PUBLICA"/>
    <n v="60502"/>
    <s v="6"/>
    <s v="05"/>
    <s v="02"/>
    <s v="PUNTARENAS / OSA / PALMAR"/>
    <s v="PUNTARENAS"/>
    <s v="OSA"/>
    <s v="PALMAR"/>
    <s v="VERGEL"/>
    <s v="VERGEL DE BORUCA, BUENOS AIRES, PUNTARENAS"/>
    <s v="esc.elvergelosa@mep.go.cr"/>
    <s v="87971684"/>
    <s v="22001511"/>
    <s v="ERICK MORALES DIAZ"/>
    <s v="87971684"/>
    <s v="RODRIGO FERNANDEZ GONZALEZ"/>
    <s v="22001511"/>
    <m/>
    <s v="NO"/>
    <m/>
    <m/>
    <m/>
    <s v="1"/>
    <s v="00661"/>
    <s v="3"/>
    <s v="EL VERGEL"/>
    <n v="8"/>
  </r>
  <r>
    <s v="1.02739"/>
    <s v="101007-00"/>
    <s v="02739"/>
    <x v="397"/>
    <s v="CORDONCILLO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CORDONCILLO"/>
    <s v="3,5 KM DE LA ENTRADA DE CACAO SOBRE INTERAMERICANA SUR"/>
    <s v="esc.cordoncillo@mep.go.cr"/>
    <s v="27300159"/>
    <s v="22002185"/>
    <s v="EDWIN MARCIA TIOLI"/>
    <s v="22002185"/>
    <s v="ROBERTO DE JESUS GRANADOS CHAVARRIA"/>
    <s v="27300654"/>
    <m/>
    <s v="NO"/>
    <m/>
    <m/>
    <m/>
    <s v="1"/>
    <s v="00627"/>
    <s v="3"/>
    <s v="CORDONCILLO"/>
    <n v="15"/>
  </r>
  <r>
    <s v="1.03946"/>
    <s v="101008-00"/>
    <s v="03946"/>
    <x v="398"/>
    <s v="LA HORTENSIA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LA HORTENSIA"/>
    <s v="FRENTE RESTAURANTE VALLE DEL GENERAL"/>
    <s v="esc.lahortensia@mep.go.cr"/>
    <s v="22005384"/>
    <m/>
    <s v="FLORIDEY SALAZAR UREÑA"/>
    <s v="22005384"/>
    <s v="ENRIQUE FALLAS GAMBOA"/>
    <s v="27719646"/>
    <m/>
    <s v="NO"/>
    <m/>
    <m/>
    <m/>
    <s v="1"/>
    <s v="02451"/>
    <s v="3"/>
    <s v="LA HORTENSIA"/>
    <n v="2"/>
  </r>
  <r>
    <s v="1.01455"/>
    <s v="101011-00"/>
    <s v="01455"/>
    <x v="399"/>
    <s v="CURRE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REY CURRE"/>
    <s v="50 M SUR DEL SALON COMUNAL DE CURRE"/>
    <s v="esc.indigenacurre@mep.go.cr"/>
    <s v="88136667"/>
    <s v="22007943"/>
    <s v="ANIA LORENA LEIVA CEDEÑO"/>
    <s v="88136667"/>
    <s v="RODRIGO FERNANDEZ GONZALEZ"/>
    <s v="83892838"/>
    <m/>
    <s v="NO"/>
    <m/>
    <m/>
    <m/>
    <s v="1"/>
    <s v="00655"/>
    <s v="3"/>
    <s v="CURRE"/>
    <n v="26"/>
  </r>
  <r>
    <s v="1.04145"/>
    <s v="101012-00"/>
    <s v="04145"/>
    <x v="400"/>
    <s v="BOQUETE"/>
    <s v="GRANDE DE TERRABA"/>
    <s v="11"/>
    <s v="1"/>
    <s v="1_PREESCOLAR"/>
    <s v="PUBLICA"/>
    <n v="60306"/>
    <s v="6"/>
    <s v="03"/>
    <s v="06"/>
    <s v="PUNTARENAS / BUENOS AIRES / COLINAS"/>
    <s v="PUNTARENAS"/>
    <s v="BUENOS AIRES"/>
    <s v="COLINAS"/>
    <s v="CEDRAL"/>
    <s v="700 M AL OESTE DEL TEMPLO CATOLICO DE CEDRAL"/>
    <s v="esc.boquete@mep.go.cr"/>
    <s v="86128037"/>
    <m/>
    <s v="KENNYA MORALES HERNANDEZ"/>
    <s v="86128037"/>
    <s v="RODRIGO FERNANDEZ GONZALEZ"/>
    <s v="22001511"/>
    <m/>
    <s v="NO"/>
    <m/>
    <m/>
    <m/>
    <s v="1"/>
    <s v="00706"/>
    <s v="3"/>
    <s v="BOQUETE"/>
    <n v="5"/>
  </r>
  <r>
    <s v="1.00295"/>
    <s v="101013-00"/>
    <s v="00295"/>
    <x v="401"/>
    <s v="DANIEL FLORES ZAVALETA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DANIEL FLORES"/>
    <s v="150 M ESTE DEL BENEFICIO VOLCAFE"/>
    <s v="esc.danielfloreszavaleta@mep.go.cr"/>
    <s v="27710912"/>
    <s v="27724602"/>
    <s v="KARINA CHAVES FONSECA"/>
    <s v="27710912"/>
    <s v="DANILO BRENES NAVARRO"/>
    <s v="27725128"/>
    <m/>
    <s v="NO"/>
    <m/>
    <m/>
    <m/>
    <s v="1"/>
    <s v="00498"/>
    <s v="3"/>
    <s v="DANIEL FLORES ZAVALETA"/>
    <n v="38"/>
  </r>
  <r>
    <s v="1.04411"/>
    <s v="101014-00"/>
    <s v="04411"/>
    <x v="402"/>
    <s v="BIJAGUAL"/>
    <s v="GRANDE DE TERRABA"/>
    <s v="13"/>
    <s v="1"/>
    <s v="1_PREESCOLAR"/>
    <s v="PUBLICA"/>
    <n v="60305"/>
    <s v="6"/>
    <s v="03"/>
    <s v="05"/>
    <s v="PUNTARENAS / BUENOS AIRES / PILAS"/>
    <s v="PUNTARENAS"/>
    <s v="BUENOS AIRES"/>
    <s v="PILAS"/>
    <s v="BIJAGUAL"/>
    <s v="30 KM DEL CENTRO DE BUENOS AIRES"/>
    <s v="esc.bijagual@mep.go.cr"/>
    <s v="85428701"/>
    <m/>
    <s v="DANNY GONZALEZ RIVERA"/>
    <s v="85428701"/>
    <s v="JOSE ANDRES NAJERA ARIAS"/>
    <s v="89435252"/>
    <m/>
    <m/>
    <m/>
    <m/>
    <m/>
    <s v="1"/>
    <s v="00711"/>
    <s v="3"/>
    <s v="BIJAGUAL"/>
    <m/>
  </r>
  <r>
    <s v="1.01440"/>
    <s v="101015-00"/>
    <s v="01440"/>
    <x v="403"/>
    <s v="FATIM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FATIMA"/>
    <s v="CONTIGUO A LA IGLESIA CATOLICA"/>
    <s v="esc.fatima@mep.go.cr"/>
    <s v="71219442"/>
    <m/>
    <s v="JUAN DIEGO ARROYO ZUÑIGA"/>
    <s v="83162758"/>
    <s v="LILLIAM VARGAS PEREZ"/>
    <s v="27725147"/>
    <m/>
    <s v="NO"/>
    <m/>
    <m/>
    <m/>
    <s v="1"/>
    <s v="00523"/>
    <s v="3"/>
    <s v="FATIMA"/>
    <n v="8"/>
  </r>
  <r>
    <s v="1.02059"/>
    <s v="101016-00"/>
    <s v="02059"/>
    <x v="404"/>
    <s v="QUIZARRA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QUIZARRA"/>
    <s v="CONTIGUO A LA PLAZA DE DEPORTES"/>
    <s v="esc.quizarra@mep.go.cr"/>
    <m/>
    <m/>
    <s v="JENNY QUESADA ALFARO"/>
    <s v="83037499"/>
    <s v="JULIO CESAR VARGAS GUERRERO"/>
    <s v="27311075"/>
    <m/>
    <s v="NO"/>
    <m/>
    <m/>
    <m/>
    <s v="1"/>
    <s v="00524"/>
    <s v="3"/>
    <s v="QUIZARRA"/>
    <n v="13"/>
  </r>
  <r>
    <s v="1.01441"/>
    <s v="101017-00"/>
    <s v="01441"/>
    <x v="405"/>
    <s v="SANTA TERESA DE CAJON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SANTA TERESA"/>
    <s v="SANTA TERESA CENTRO"/>
    <s v="esc.santateresa@mep.go.cr"/>
    <s v="71216832"/>
    <m/>
    <s v="WILLIAM DAVID ARIAS MONGE"/>
    <s v="86777396"/>
    <s v="JULIO CESAR VARGAS GUERRERO"/>
    <s v="27311075"/>
    <m/>
    <s v="NO"/>
    <m/>
    <m/>
    <m/>
    <s v="1"/>
    <s v="00525"/>
    <s v="3"/>
    <s v="SANTA TERESA DE CAJON"/>
    <n v="5"/>
  </r>
  <r>
    <s v="1.03794"/>
    <s v="101019-00"/>
    <s v="03794"/>
    <x v="406"/>
    <s v="DESAMPARADOS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DESAMPARADOS"/>
    <s v="3 KM DE LA ESCUELA VALLE DE LA CRUZ"/>
    <s v="esc.desamparadospejibaye@mep.go.cr"/>
    <s v="44047004"/>
    <m/>
    <s v="JEANNETHE CASCANTE ROJAS"/>
    <s v="83676209"/>
    <s v="JUAN DURAN CUBILLO"/>
    <s v="27725140"/>
    <m/>
    <s v="NO"/>
    <m/>
    <m/>
    <m/>
    <s v="1"/>
    <s v="00594"/>
    <s v="3"/>
    <s v="DESAMPARADOS"/>
    <n v="1"/>
  </r>
  <r>
    <s v="1.02830"/>
    <s v="101020-00"/>
    <s v="02830"/>
    <x v="407"/>
    <s v="DIVISION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DIVISION"/>
    <s v="DIAGONAL A LA PLAZA DE DEPORTES"/>
    <s v="esc.division@mep.go.cr"/>
    <s v="89066999"/>
    <s v="85608359"/>
    <s v="EDGAR SEGURA VARGAS"/>
    <s v="83819061"/>
    <s v="ENRIQUE FALLAS GAMBOA"/>
    <s v="27719646"/>
    <m/>
    <s v="NO"/>
    <m/>
    <m/>
    <m/>
    <s v="1"/>
    <s v="00432"/>
    <s v="3"/>
    <s v="DIVISION"/>
    <n v="11"/>
  </r>
  <r>
    <s v="1.02400"/>
    <s v="101021-00"/>
    <s v="02400"/>
    <x v="408"/>
    <s v="DOMINICAL"/>
    <s v="PEREZ ZELEDON"/>
    <s v="04"/>
    <s v="1"/>
    <s v="1_PREESCOLAR"/>
    <s v="PUBLICA"/>
    <n v="60504"/>
    <s v="6"/>
    <s v="05"/>
    <s v="04"/>
    <s v="PUNTARENAS / OSA / BAHIA BALLENA"/>
    <s v="PUNTARENAS"/>
    <s v="OSA"/>
    <s v="BAHIA BALLENA"/>
    <s v="DOMINICAL"/>
    <s v="200 SUR DE LA PLAZA DE FUTBOL, DOMINICAL"/>
    <s v="esc.dominical@mep.go.cr"/>
    <s v="27870311"/>
    <m/>
    <s v="REBECA ARIAS AMADOR"/>
    <s v="-"/>
    <s v="FERNANDO MONGE ILAMA"/>
    <s v="22005213"/>
    <m/>
    <s v="NO"/>
    <m/>
    <m/>
    <m/>
    <s v="1"/>
    <s v="00476"/>
    <s v="3"/>
    <s v="DOMINICAL"/>
    <n v="6"/>
  </r>
  <r>
    <s v="1.01039"/>
    <s v="101023-00"/>
    <s v="01039"/>
    <x v="409"/>
    <s v="DORIS Z. STONE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BORUCA"/>
    <s v="125 M OESTE DEL SALON COMUNAL DE BORUCA"/>
    <s v="esc.liderdoriszstone@mep.go.cr"/>
    <s v="27302464"/>
    <s v="85414149"/>
    <s v="RAFAEL ROJAS MORALES"/>
    <s v="85414149"/>
    <s v="RODRIGO FERNANDEZ GONZALEZ"/>
    <s v="22001511"/>
    <m/>
    <s v="NO"/>
    <m/>
    <m/>
    <m/>
    <s v="1"/>
    <s v="00652"/>
    <s v="3"/>
    <s v="DORIS Z. STONE"/>
    <n v="34"/>
  </r>
  <r>
    <s v="1.01626"/>
    <s v="101024-00"/>
    <s v="01626"/>
    <x v="410"/>
    <s v="EL AGUILA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EL AGUILA"/>
    <s v="EL AGUILA, FRENTE A LA PLAZA DE FUTBOL"/>
    <s v="esc.elaguiladepejibaye@mep.go.cr"/>
    <s v="71219431"/>
    <s v="71219431"/>
    <s v="ALEJANDRA SALAZAR ARIAS"/>
    <s v="89981699"/>
    <s v="JUAN DURAN CUBILLO"/>
    <s v="88302467"/>
    <m/>
    <s v="NO"/>
    <m/>
    <m/>
    <m/>
    <s v="1"/>
    <s v="00595"/>
    <s v="3"/>
    <s v="EL AGUILA"/>
    <n v="14"/>
  </r>
  <r>
    <s v="1.02227"/>
    <s v="101025-00"/>
    <s v="02227"/>
    <x v="411"/>
    <s v="MARAVILLA"/>
    <s v="GRANDE DE TERRABA"/>
    <s v="03"/>
    <s v="1"/>
    <s v="1_PREESCOLAR"/>
    <s v="PUBLICA"/>
    <n v="60303"/>
    <s v="6"/>
    <s v="03"/>
    <s v="03"/>
    <s v="PUNTARENAS / BUENOS AIRES / POTRERO GRANDE"/>
    <s v="PUNTARENAS"/>
    <s v="BUENOS AIRES"/>
    <s v="POTRERO GRANDE"/>
    <s v="LA LUCHA"/>
    <s v="COSTADO OESTE DE LA PLAZA DE FUTBOL DE LA LU"/>
    <s v="esc.maravilla@mep.go.cr"/>
    <s v="85424758"/>
    <m/>
    <s v="HENRY RETANA MORA"/>
    <s v="50059173"/>
    <s v="FREDDY SANDI BOLAÑOS"/>
    <s v="27300744"/>
    <m/>
    <s v="NO"/>
    <m/>
    <m/>
    <m/>
    <s v="1"/>
    <s v="00689"/>
    <s v="3"/>
    <s v="MARAVILLA"/>
    <n v="8"/>
  </r>
  <r>
    <s v="1.02832"/>
    <s v="101026-00"/>
    <s v="02832"/>
    <x v="412"/>
    <s v="BAJO LAS ESPERANZAS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BAJO LAS ESPERANZAS"/>
    <s v="400 M NORTE DEL PUENTE BAJO LAS ESPERANZAS"/>
    <s v="esc.bajolasesperanzas@mep.go.cr"/>
    <s v="22009800"/>
    <m/>
    <s v="MARIANELA JIMENEZ RUIZ"/>
    <s v="89903162"/>
    <s v="ALEXANDER QUIROS ROJAS"/>
    <s v="88221105"/>
    <m/>
    <s v="NO"/>
    <m/>
    <m/>
    <m/>
    <s v="1"/>
    <s v="00444"/>
    <s v="3"/>
    <s v="BAJO LAS ESPERANZAS"/>
    <n v="12"/>
  </r>
  <r>
    <s v="1.01517"/>
    <s v="101027-00"/>
    <s v="01517"/>
    <x v="413"/>
    <s v="EL BRUJO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EL BRUJO"/>
    <s v="40 KM OESTE DE SAN ISIDRO PZ"/>
    <s v="esc.deelbrujo@mep.go.cr"/>
    <s v="44033258"/>
    <m/>
    <s v="ROBERTO MORA ELIZONDO"/>
    <s v="44033258"/>
    <s v="ENRIQUE FALLAS GAMBOA"/>
    <s v="27719646"/>
    <m/>
    <s v="NO"/>
    <m/>
    <m/>
    <m/>
    <s v="1"/>
    <s v="00434"/>
    <s v="3"/>
    <s v="EL BRUJO"/>
    <n v="3"/>
  </r>
  <r>
    <s v="1.00301"/>
    <s v="101028-00"/>
    <s v="00301"/>
    <x v="414"/>
    <s v="EL CARMEN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EL CARMEN"/>
    <s v="DIAGONAL IGLESIA CATOLICA EL CARMEN"/>
    <s v="esc.elcarmendecajon@mep.go.cr"/>
    <s v="27311412"/>
    <m/>
    <s v="WALTER SOLANO ROJAS"/>
    <s v="27311412"/>
    <s v="JULIO CESAR VARGAS GUERRERO"/>
    <s v="27311075"/>
    <m/>
    <s v="NO"/>
    <m/>
    <m/>
    <m/>
    <s v="1"/>
    <s v="00526"/>
    <s v="3"/>
    <s v="EL CARMEN"/>
    <n v="48"/>
  </r>
  <r>
    <s v="1.02060"/>
    <s v="101029-00"/>
    <s v="02060"/>
    <x v="415"/>
    <s v="EL QUEMAD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EL QUEMADO"/>
    <s v="COSTADO NORTE DE LA PLAZA DE DEPORTES"/>
    <s v="esc.elquemado@mep.go.cr"/>
    <s v="27311911"/>
    <m/>
    <s v="LUIS APU GUTIERREZ"/>
    <s v="27311911"/>
    <s v="JULIO CESAR VARGAS GUERRERO"/>
    <s v="27311405"/>
    <m/>
    <s v="NO"/>
    <m/>
    <m/>
    <m/>
    <s v="1"/>
    <s v="03495"/>
    <s v="3"/>
    <s v="EL QUEMADO"/>
    <n v="37"/>
  </r>
  <r>
    <s v="1.02732"/>
    <s v="101030-00"/>
    <s v="02732"/>
    <x v="416"/>
    <s v="EL CEDRAL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EL CEDRAL"/>
    <s v="3 KM ESTE DE COMUNIDAD DE SANTA TERESA"/>
    <s v="esc.elcedral@mep.go.cr"/>
    <s v="44016516"/>
    <m/>
    <s v="JOSE MIGUEL JIMENEZ PORTUGUEZ"/>
    <s v="70121985"/>
    <s v="JULIO CESAR VARGAS GUERRERO"/>
    <s v="27311075"/>
    <m/>
    <s v="NO"/>
    <m/>
    <m/>
    <m/>
    <s v="1"/>
    <s v="00542"/>
    <s v="3"/>
    <s v="EL CEDRAL"/>
    <n v="2"/>
  </r>
  <r>
    <s v="1.03984"/>
    <s v="101032-00"/>
    <s v="03984"/>
    <x v="417"/>
    <s v="TRES RIOS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TRES RIOS"/>
    <s v="TRES RIOS, BORUCA, BUENOS AIRES, PUNTARENAS"/>
    <s v="esc.tresrios.buenosaires@mep.go.cr"/>
    <s v="87809923"/>
    <m/>
    <s v="RICARDO LEIVA MORA."/>
    <s v="87809923"/>
    <s v="RODRIGO FERNANDEZ GONZALEZ"/>
    <s v="22001511"/>
    <m/>
    <s v="NO"/>
    <m/>
    <m/>
    <m/>
    <s v="1"/>
    <s v="03877"/>
    <s v="3"/>
    <s v="TRES RIOS"/>
    <n v="1"/>
  </r>
  <r>
    <s v="1.02065"/>
    <s v="101033-00"/>
    <s v="02065"/>
    <x v="418"/>
    <s v="EL CEIBO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CEIBO CENTRO"/>
    <s v="9 KM OESTE DEL CENTRO DE BUENOS AIRES"/>
    <s v="esc.elceibobuenosaires@mep.go.cr"/>
    <s v="88058960"/>
    <s v="89523983"/>
    <s v="JEANNETTE VALVERDE CHACON"/>
    <s v="89523983"/>
    <s v="BOLIVAR VILLANUEVA VILLALOBOS"/>
    <s v="27300722"/>
    <m/>
    <s v="NO"/>
    <m/>
    <m/>
    <m/>
    <s v="1"/>
    <s v="00602"/>
    <s v="3"/>
    <s v="EL CEIBO"/>
    <n v="9"/>
  </r>
  <r>
    <s v="1.01438"/>
    <s v="101034-00"/>
    <s v="01438"/>
    <x v="419"/>
    <s v="FERNANDO VALVERDE VEGA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GENERAL VIEJO"/>
    <s v="COSTADO NORTE DE LA PLAZA DE DEPORTES"/>
    <s v="esc.fernandovalverdevega@mep.go.cr"/>
    <s v="27382456"/>
    <m/>
    <s v="ROIRAN MORA VEGA"/>
    <s v="83036042"/>
    <s v="OTTO MAURICIO BARRANTES ELIZONDO"/>
    <s v="84938811"/>
    <m/>
    <s v="NO"/>
    <m/>
    <m/>
    <m/>
    <s v="1"/>
    <s v="00499"/>
    <s v="3"/>
    <s v="FERNANDO VALVERDE VEGA"/>
    <n v="42"/>
  </r>
  <r>
    <s v="1.01627"/>
    <s v="101036-00"/>
    <s v="01627"/>
    <x v="420"/>
    <s v="EL PEJE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EL PEJE"/>
    <s v="EL PEJE DE VOLCAN"/>
    <s v="esc.elpejevolcan@mep.go.cr"/>
    <s v="27421227"/>
    <s v="88421227"/>
    <s v="MINOR PORTUGUEZ UREÑA"/>
    <s v="27421227"/>
    <s v="ROBERTO DE JESUS GRANADOS CHAVARRIA"/>
    <s v="27300654"/>
    <m/>
    <s v="NO"/>
    <m/>
    <m/>
    <m/>
    <s v="1"/>
    <s v="00628"/>
    <s v="3"/>
    <s v="EL PEJE"/>
    <n v="23"/>
  </r>
  <r>
    <s v="1.02970"/>
    <s v="101037-00"/>
    <s v="02970"/>
    <x v="421"/>
    <s v="BRAZO DE ORO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BRAZO DE ORO"/>
    <s v="1 KM SUR DE LA ESCUELA SAN RAFAEL, CABAGRA"/>
    <s v="esc.brazodeoro@mep.go.cr"/>
    <s v="84385758"/>
    <m/>
    <s v="YETTY MAYORGA BADILLA"/>
    <s v="84385758"/>
    <s v="GABRIEL EMILIO MORA MONGE"/>
    <s v="27305078"/>
    <m/>
    <s v="NO"/>
    <m/>
    <m/>
    <m/>
    <s v="1"/>
    <s v="00690"/>
    <s v="3"/>
    <s v="BRAZO DE ORO"/>
    <n v="18"/>
  </r>
  <r>
    <s v="1.02251"/>
    <s v="101038-00"/>
    <s v="02251"/>
    <x v="422"/>
    <s v="EL ROBLE"/>
    <s v="PEREZ ZELEDON"/>
    <s v="04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EL ROBLE"/>
    <s v="200 M SUR DEL SALON COMUNAL"/>
    <s v="esc.elroble.perezzeledon@mep.go.cr"/>
    <s v="27721596"/>
    <m/>
    <s v="HANNIA CALDERON CORDERO"/>
    <s v="70189882"/>
    <s v="FERNANDO MONGE ILAMA"/>
    <s v="22005213"/>
    <m/>
    <s v="NO"/>
    <m/>
    <m/>
    <m/>
    <s v="1"/>
    <s v="00481"/>
    <s v="3"/>
    <s v="EL ROBLE"/>
    <n v="6"/>
  </r>
  <r>
    <s v="1.01974"/>
    <s v="101039-00"/>
    <s v="01974"/>
    <x v="423"/>
    <s v="EL SOCORRO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EL SOCORRO"/>
    <s v="CONTIGUO A LA PLAZA DE DEPORTES"/>
    <s v="esc.elsocorro@mep.go.cr"/>
    <s v="71216879"/>
    <m/>
    <s v="EVELYN PEREZ CAMPOS"/>
    <s v="71216869"/>
    <s v="HENRY ALBERTO MORA ESPINOZA"/>
    <s v="27725189"/>
    <m/>
    <s v="NO"/>
    <m/>
    <m/>
    <m/>
    <s v="1"/>
    <s v="00555"/>
    <s v="3"/>
    <s v="EL SOCORRO"/>
    <n v="5"/>
  </r>
  <r>
    <s v="1.02381"/>
    <s v="101040-00"/>
    <s v="02381"/>
    <x v="424"/>
    <s v="EL SOCORRO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EL SOCORRO"/>
    <s v="5 KM AL NORTE DE SANTA MARTA"/>
    <s v="esc.elsocorrobrunka@mep.go.cr"/>
    <s v="27300159"/>
    <s v="88730760"/>
    <s v="LIZBETH LEIVA SEGURA"/>
    <s v="85965976"/>
    <s v="ROBERTO DE JESUS GRANADOS CHAVARRIA"/>
    <s v="27300654"/>
    <m/>
    <s v="NO"/>
    <m/>
    <m/>
    <m/>
    <s v="1"/>
    <s v="00637"/>
    <s v="3"/>
    <s v="EL SOCORRO"/>
    <n v="17"/>
  </r>
  <r>
    <s v="1.02066"/>
    <s v="101041-00"/>
    <s v="02066"/>
    <x v="425"/>
    <s v="GUANACASTE"/>
    <s v="GRANDE DE TERRABA"/>
    <s v="10"/>
    <s v="1"/>
    <s v="1_PREESCOLAR"/>
    <s v="PUBLICA"/>
    <n v="60301"/>
    <s v="6"/>
    <s v="03"/>
    <s v="01"/>
    <s v="PUNTARENAS / BUENOS AIRES / BUENOS AIRES"/>
    <s v="PUNTARENAS"/>
    <s v="BUENOS AIRES"/>
    <s v="BUENOS AIRES"/>
    <s v="GUANACASTE"/>
    <s v="14 NORESTE DEL CENTRO DE BUENOS AIRES"/>
    <s v="marvin.mayorga.acosta@mep.go.cr"/>
    <s v="89988299"/>
    <m/>
    <s v="MARVIN RODNEY MAYORGA ACOSTA"/>
    <s v="89988299"/>
    <s v="RANDAL RIOS BEITA"/>
    <s v="63327475"/>
    <m/>
    <s v="NO"/>
    <m/>
    <m/>
    <m/>
    <s v="1"/>
    <s v="00616"/>
    <s v="3"/>
    <s v="GUANACASTE"/>
    <n v="8"/>
  </r>
  <r>
    <s v="1.03801"/>
    <s v="101045-00"/>
    <s v="03801"/>
    <x v="426"/>
    <s v="GUADALAJARA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GUADALAJARA"/>
    <s v="10 KM NORTE DE LA ENTRADA SANTA MARTA"/>
    <s v="esc.guadalajarabrunka@mep.go.cr"/>
    <s v="22001100"/>
    <m/>
    <s v="ANIA GRANADOS CHAVARRIA"/>
    <s v="22001100"/>
    <s v="ROBERTO DE JESUS GRANADOS CHAVARRIA"/>
    <s v="27300654"/>
    <m/>
    <s v="NO"/>
    <m/>
    <m/>
    <m/>
    <s v="1"/>
    <s v="00629"/>
    <s v="3"/>
    <s v="GUADALAJARA"/>
    <n v="5"/>
  </r>
  <r>
    <s v="1.02734"/>
    <s v="101046-00"/>
    <s v="02734"/>
    <x v="427"/>
    <s v="GUADALUPE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GUADALUPE"/>
    <s v="100 M NORTE DE LA PLAZA DE DEPORTES"/>
    <s v="esc.guadalupepejibaye@mep.go.cr"/>
    <s v="71219455"/>
    <m/>
    <s v="ADALBERTO CAMPOS MOLINA"/>
    <s v="85178969"/>
    <s v="JUAN DURAN CUBILLO"/>
    <s v="27725140"/>
    <m/>
    <s v="NO"/>
    <m/>
    <m/>
    <m/>
    <s v="1"/>
    <s v="00589"/>
    <s v="3"/>
    <s v="GUADALUPE"/>
    <n v="5"/>
  </r>
  <r>
    <s v="1.02745"/>
    <s v="101047-00"/>
    <s v="02745"/>
    <x v="428"/>
    <s v="GUAGARAL"/>
    <s v="GRANDE DE TERRABA"/>
    <s v="05"/>
    <s v="1"/>
    <s v="1_PREESCOLAR"/>
    <s v="PUBLICA"/>
    <n v="60306"/>
    <s v="6"/>
    <s v="03"/>
    <s v="06"/>
    <s v="PUNTARENAS / BUENOS AIRES / COLINAS"/>
    <s v="PUNTARENAS"/>
    <s v="BUENOS AIRES"/>
    <s v="COLINAS"/>
    <s v="GUAGARAL"/>
    <s v="COSTADO OESTE DE LA PLAZA DE FUTBOL"/>
    <s v="esc.guagaral@mep.go.cr"/>
    <s v="22001103"/>
    <m/>
    <s v="ISAURA MONGE NAVARRO"/>
    <s v="83379657"/>
    <s v="NORBERTO AGUILAR CHAVARRIA"/>
    <s v="87574825"/>
    <m/>
    <s v="NO"/>
    <m/>
    <m/>
    <m/>
    <s v="1"/>
    <s v="00709"/>
    <s v="3"/>
    <s v="GUAGARAL"/>
    <n v="1"/>
  </r>
  <r>
    <s v="1.02456"/>
    <s v="101048-00"/>
    <s v="02456"/>
    <x v="429"/>
    <s v="HERRADUR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HERRADURA"/>
    <s v="CONTIGUO AL CENTRO DE SALUD"/>
    <s v="esc.herradura@mep.go.cr"/>
    <s v="44047021"/>
    <m/>
    <s v="YENDRY MONTENEGRO DIAZ"/>
    <s v="83163560"/>
    <s v="OTTO MAURICIO BARRANTES ELIZONDO"/>
    <s v="27725171"/>
    <m/>
    <s v="NO"/>
    <m/>
    <m/>
    <m/>
    <s v="1"/>
    <s v="00500"/>
    <s v="3"/>
    <s v="HERRADURA"/>
    <n v="5"/>
  </r>
  <r>
    <s v="1.00284"/>
    <s v="101049-00"/>
    <s v="00284"/>
    <x v="430"/>
    <s v="EL HOYON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EL HOYON"/>
    <s v="500 NORTE DEL BENEFICIO COOPEAGRI"/>
    <s v="esc.elhoyon@mep.go.cr"/>
    <s v="27702134"/>
    <s v="27720454"/>
    <s v="RODRIGO VILLALOBOS VALDERRAMOS"/>
    <s v="27703124"/>
    <s v="JORGE GAMBOA ZUÑIGA"/>
    <s v="27718453"/>
    <m/>
    <s v="NO"/>
    <m/>
    <m/>
    <m/>
    <s v="1"/>
    <s v="00406"/>
    <s v="3"/>
    <s v="EL HOYON"/>
    <n v="12"/>
  </r>
  <r>
    <s v="1.02067"/>
    <s v="101050-00"/>
    <s v="02067"/>
    <x v="431"/>
    <s v="JOSE FABIO GONGORA UMAÑA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SANTA EDUVIGES"/>
    <s v="FRENTE A PLAZA DE DEPORTES DE SANTA EDUVIGES"/>
    <s v="esc.josefabio.gongora@mep.go.cr"/>
    <s v="22001095"/>
    <s v="27300722"/>
    <s v="WILSON BLANCO GAMBOA"/>
    <s v="85653156"/>
    <s v="BOLIVAR VILLANUEVA VILLALOBOS"/>
    <s v="27300722"/>
    <m/>
    <s v="NO"/>
    <m/>
    <m/>
    <m/>
    <s v="1"/>
    <s v="00623"/>
    <s v="3"/>
    <s v="JOSE FABIO GONGORA UMAÑA"/>
    <n v="11"/>
  </r>
  <r>
    <s v="1.03713"/>
    <s v="101051-00"/>
    <s v="03713"/>
    <x v="432"/>
    <s v="LA ALFOMBRA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LA ALFOMBRA"/>
    <s v="500 NORTE DE LA IGLESIA"/>
    <s v="esc.laalfombra@mep.go.cr"/>
    <s v="27870575"/>
    <m/>
    <s v="JESSICA ALVARADO FONSECA"/>
    <s v="27870575"/>
    <s v="FERNANDO MONGE ILAMA"/>
    <s v="86384698"/>
    <m/>
    <s v="NO"/>
    <m/>
    <m/>
    <m/>
    <s v="1"/>
    <s v="00478"/>
    <s v="3"/>
    <s v="LA ALFOMBRA"/>
    <n v="5"/>
  </r>
  <r>
    <s v="1.01422"/>
    <s v="101052-00"/>
    <s v="01422"/>
    <x v="433"/>
    <s v="LA ANGOSTURA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A ANGOSTURA"/>
    <s v="200 M SUR DEL CEMENTERIO"/>
    <s v="esc.laangostura@mep.go.cr"/>
    <s v="27719922"/>
    <m/>
    <s v="LUIS ROBERTO FALLAS MONTOYA"/>
    <s v="86139158"/>
    <s v="ALEXANDER QUIROS ROJAS"/>
    <s v="27725172"/>
    <m/>
    <s v="NO"/>
    <m/>
    <m/>
    <m/>
    <s v="1"/>
    <s v="00445"/>
    <s v="3"/>
    <s v="LA ANGOSTURA"/>
    <n v="40"/>
  </r>
  <r>
    <s v="1.01423"/>
    <s v="101053-00"/>
    <s v="01423"/>
    <x v="434"/>
    <s v="LA CENIZA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A CENIZA"/>
    <s v="CONTIGUO A TEMPLO CATOLICO DE LA CENIZA"/>
    <s v="esc.laceniza@mep.go.cr"/>
    <s v="70232459"/>
    <m/>
    <s v="SELVIN FALLAS NUÑEZ"/>
    <s v="88197330"/>
    <s v="ALEXANDER QUIROS ROJAS"/>
    <s v="27725172"/>
    <m/>
    <s v="NO"/>
    <m/>
    <m/>
    <m/>
    <s v="1"/>
    <s v="00446"/>
    <s v="3"/>
    <s v="LA CENIZA"/>
    <n v="49"/>
  </r>
  <r>
    <s v="1.02735"/>
    <s v="101054-00"/>
    <s v="02735"/>
    <x v="435"/>
    <s v="LA ESE"/>
    <s v="PEREZ ZELEDON"/>
    <s v="01"/>
    <s v="1"/>
    <s v="1_PREESCOLAR"/>
    <s v="PUBLICA"/>
    <n v="11911"/>
    <s v="1"/>
    <s v="19"/>
    <s v="11"/>
    <s v="SAN JOSE / PEREZ ZELEDON / PARAMO"/>
    <s v="SAN JOSE"/>
    <s v="PEREZ ZELEDON"/>
    <s v="PARAMO"/>
    <s v="LA ESE"/>
    <s v="CONTIGUO AL TEMPLO CATOLICO"/>
    <s v="esc.laese@mep.go.cr"/>
    <s v="27718453"/>
    <m/>
    <s v="KRISTEL VARGAS SEGURA"/>
    <s v="86387093"/>
    <s v="JORGE GAMBOA ZUÑIGA"/>
    <s v="89900202"/>
    <m/>
    <s v="NO"/>
    <m/>
    <m/>
    <m/>
    <s v="1"/>
    <s v="00417"/>
    <s v="3"/>
    <s v="LA ESE"/>
    <n v="4"/>
  </r>
  <r>
    <s v="1.02052"/>
    <s v="101055-00"/>
    <s v="02052"/>
    <x v="436"/>
    <s v="LAS ESPERANZAS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AS ESPERANZAS"/>
    <s v="LAS ESPERANZAS, SAN ISIDRO PEREZ ZELEDON"/>
    <s v="esc.lasesperanzas@mep.go.cr"/>
    <s v="22005348"/>
    <s v="83195160"/>
    <s v="MARIA DE LOS ANGELES ESTRADA CHAVES"/>
    <s v="83195160"/>
    <s v="ALEXANDER QUIROS ROJAS"/>
    <s v="27725172"/>
    <m/>
    <s v="NO"/>
    <m/>
    <m/>
    <m/>
    <s v="1"/>
    <s v="00453"/>
    <s v="3"/>
    <s v="LAS ESPERANZAS"/>
    <n v="6"/>
  </r>
  <r>
    <s v="1.01623"/>
    <s v="101057-00"/>
    <s v="01623"/>
    <x v="437"/>
    <s v="LA FORTUN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LA FORTUNA"/>
    <s v="300 M NORTE DE LA IGLESIA CATOLICA"/>
    <s v="esc.lafortuna@mep.go.cr"/>
    <s v="27311003"/>
    <m/>
    <s v="OSVALDO VARGASCHAVES"/>
    <s v="89770213"/>
    <s v="LILLIAM VARGAS PEREZ"/>
    <s v="27725147"/>
    <m/>
    <s v="NO"/>
    <m/>
    <m/>
    <m/>
    <s v="1"/>
    <s v="00527"/>
    <s v="3"/>
    <s v="LA FORTUNA"/>
    <n v="13"/>
  </r>
  <r>
    <s v="1.03986"/>
    <s v="101059-00"/>
    <s v="03986"/>
    <x v="438"/>
    <s v="LA GUARIA"/>
    <s v="GRANDE DE TERRABA"/>
    <s v="03"/>
    <s v="1"/>
    <s v="1_PREESCOLAR"/>
    <s v="PUBLICA"/>
    <n v="60303"/>
    <s v="6"/>
    <s v="03"/>
    <s v="03"/>
    <s v="PUNTARENAS / BUENOS AIRES / POTRERO GRANDE"/>
    <s v="PUNTARENAS"/>
    <s v="BUENOS AIRES"/>
    <s v="POTRERO GRANDE"/>
    <s v="LOS ANGELES"/>
    <s v="FRENTE PLAZA DE DEPORTES"/>
    <s v="esc.laguariapotrerogrande@mep.go.cr"/>
    <s v="22001902"/>
    <m/>
    <s v="ARELY GOMEZ VARGAS"/>
    <s v="87663017"/>
    <s v="FREDDY SANDI BOLAÑOS"/>
    <s v="88516576"/>
    <m/>
    <s v="NO"/>
    <m/>
    <m/>
    <m/>
    <s v="1"/>
    <s v="00697"/>
    <s v="3"/>
    <s v="LA GUARIA"/>
    <n v="5"/>
  </r>
  <r>
    <s v="1.01127"/>
    <s v="101060-00"/>
    <s v="01127"/>
    <x v="439"/>
    <s v="LA HERMOSA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LA HERMOSA"/>
    <s v="100 M OESTE DE LA PLAZA DE DEPORTES"/>
    <s v="esc.lahermosa@mep.go.cr"/>
    <s v="27382408"/>
    <m/>
    <s v="ERICK CASTILLO CASTILLO"/>
    <s v="27382430"/>
    <s v="OTTO MAURICIO BARRANTES ELIZONDO"/>
    <s v="27725171"/>
    <m/>
    <s v="NO"/>
    <m/>
    <m/>
    <m/>
    <s v="1"/>
    <s v="00501"/>
    <s v="3"/>
    <s v="LA HERMOSA"/>
    <n v="9"/>
  </r>
  <r>
    <s v="1.02200"/>
    <s v="101061-00"/>
    <s v="02200"/>
    <x v="440"/>
    <s v="HUACABATA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LAS HUACAS"/>
    <s v="17 KM AL NORTE DE POTRERO GRANDE"/>
    <s v="esc.huacabata@mep.go.cr"/>
    <s v="83016062"/>
    <s v="22008527"/>
    <s v="JUAN UREÑA MORALES"/>
    <s v="83016062"/>
    <s v="GABRIEL EMILIO MORA MONGE"/>
    <s v="87093141"/>
    <m/>
    <s v="NO"/>
    <m/>
    <m/>
    <m/>
    <s v="1"/>
    <s v="02386"/>
    <s v="3"/>
    <s v="HUACABATA"/>
    <n v="2"/>
  </r>
  <r>
    <s v="1.01622"/>
    <s v="101062-00"/>
    <s v="01622"/>
    <x v="441"/>
    <s v="LA LINDA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LA LINDA"/>
    <s v="LA LINDA, GENERAL, PEREZ ZELEDON"/>
    <s v="esc.lalinda@mep.go.cr"/>
    <s v="27382567"/>
    <m/>
    <s v="CESAR CALDERON ORTIZ"/>
    <s v="88864232"/>
    <s v="OTTO MAURICIO BARRANTES ELIZONDO"/>
    <s v="27725171"/>
    <m/>
    <s v="NO"/>
    <m/>
    <m/>
    <m/>
    <s v="1"/>
    <s v="00502"/>
    <s v="3"/>
    <s v="LA LINDA"/>
    <n v="20"/>
  </r>
  <r>
    <s v="1.00793"/>
    <s v="101063-00"/>
    <s v="00793"/>
    <x v="442"/>
    <s v="REPUBLICA DE MEXIC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BARRIO MEXICO"/>
    <s v="1 KM AL SUR RESTAURANTE HAWAI"/>
    <s v="esc.repdemexico@mep.go.cr"/>
    <s v="27311182"/>
    <s v="27311183"/>
    <s v="RUTH VALVERDE MARTINEZ"/>
    <s v="27311183"/>
    <s v="JULIO CESAR VARGAS GUERRERO"/>
    <s v="27311075"/>
    <m/>
    <s v="NO"/>
    <m/>
    <m/>
    <m/>
    <s v="1"/>
    <s v="00528"/>
    <s v="3"/>
    <s v="REPUBLICA DE MEXICO"/>
    <n v="59"/>
  </r>
  <r>
    <s v="1.03809"/>
    <s v="101064-00"/>
    <s v="03809"/>
    <x v="443"/>
    <s v="PALMITAL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PALMITAL"/>
    <s v="10 KM NOROESTE DEL CTP DE BUENOS AIRES"/>
    <s v="esc.palmitalbuenosaires@mep.go.cr"/>
    <s v="22007586"/>
    <s v="89874772"/>
    <s v="JORLEY MARIANY MORALES ELIZONDO"/>
    <s v="89874772"/>
    <s v="KAROL ADRIANA ROJAS PORTILLA"/>
    <s v="85988401"/>
    <m/>
    <s v="NO"/>
    <m/>
    <m/>
    <m/>
    <s v="1"/>
    <s v="00604"/>
    <s v="3"/>
    <s v="PALMITAL"/>
    <n v="3"/>
  </r>
  <r>
    <s v="1.01038"/>
    <s v="101065-00"/>
    <s v="01038"/>
    <x v="444"/>
    <s v="CARLOS LUIS VALVERDE VEGA"/>
    <s v="PEREZ ZELEDON"/>
    <s v="04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A PALMA"/>
    <s v="CONTIGUO A LA PLAZA DE FUTBOL"/>
    <s v="esc.carlosluisvalverdevega@mep.go.cr"/>
    <s v="27716575"/>
    <m/>
    <s v="ROSA ELENA SOTO AGÜERO"/>
    <s v="83097404"/>
    <s v="FERNANDO MONGE ILAMA"/>
    <s v="86384698"/>
    <m/>
    <s v="NO"/>
    <m/>
    <m/>
    <m/>
    <s v="1"/>
    <s v="00463"/>
    <s v="3"/>
    <s v="CARLOS LUIS VALVERDE VEGA"/>
    <n v="24"/>
  </r>
  <r>
    <s v="1.00309"/>
    <s v="101066-00"/>
    <s v="00309"/>
    <x v="445"/>
    <s v="LA PIÑERA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LA PIÑERA"/>
    <s v="300 M NORTE DEL BANCO DE COSTA RICA"/>
    <s v="esc.lapinera@mep.go.cr"/>
    <s v="27300410"/>
    <m/>
    <s v="WALTER PERALTA ROJAS"/>
    <s v="27300410"/>
    <s v="BOLIVAR VILLANUEVA VILLALOBOS"/>
    <s v="27300722"/>
    <m/>
    <s v="NO"/>
    <m/>
    <m/>
    <m/>
    <s v="1"/>
    <s v="00603"/>
    <s v="3"/>
    <s v="LA PIÑERA"/>
    <n v="35"/>
  </r>
  <r>
    <s v="1.02457"/>
    <s v="101067-00"/>
    <s v="02457"/>
    <x v="446"/>
    <s v="LA PIEDR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LA PIEDRA"/>
    <s v="25 M NORTE DEL SALON COMUNAL"/>
    <s v="esc.lapiedra@mep.go.cr"/>
    <s v="27705669"/>
    <m/>
    <s v="JUAN CARLOS MUÑOZ DELGADO"/>
    <s v="27705669"/>
    <s v="OTTO MAURICIO BARRANTES ELIZONDO"/>
    <s v="27725171"/>
    <m/>
    <s v="NO"/>
    <m/>
    <m/>
    <m/>
    <s v="1"/>
    <s v="00509"/>
    <s v="3"/>
    <s v="LA PIEDRA"/>
    <n v="17"/>
  </r>
  <r>
    <s v="1.00296"/>
    <s v="101068-00"/>
    <s v="00296"/>
    <x v="447"/>
    <s v="LA REPUNTA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LA REPUNTA"/>
    <s v="FRENTE ABASTECEDOR REPUNTA"/>
    <s v="esc.larepunta@mep.go.cr"/>
    <s v="27720591"/>
    <m/>
    <s v="ADRIANA CALDERON CAMPOS"/>
    <s v="83588433"/>
    <s v="DANILO BRENES NAVARRO"/>
    <s v="27725128"/>
    <m/>
    <s v="NO"/>
    <m/>
    <m/>
    <m/>
    <s v="1"/>
    <s v="00503"/>
    <s v="3"/>
    <s v="LA REPUNTA"/>
    <n v="48"/>
  </r>
  <r>
    <s v="1.01618"/>
    <s v="101070-00"/>
    <s v="01618"/>
    <x v="448"/>
    <s v="EL JARDIN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JARDIN"/>
    <s v="CONTIGUO SODA EL JARDIN"/>
    <s v="esc.eljardinelparamo@mep.go.cr"/>
    <s v="60030581"/>
    <m/>
    <s v="OLDEMAR ZUÑIGA DUARTE"/>
    <s v="72709829"/>
    <s v="ENRIQUE FALLAS GAMBOA"/>
    <s v="27719646"/>
    <m/>
    <s v="NO"/>
    <m/>
    <m/>
    <m/>
    <s v="1"/>
    <s v="00436"/>
    <s v="3"/>
    <s v="EL JARDIN"/>
    <n v="2"/>
  </r>
  <r>
    <s v="1.03793"/>
    <s v="101071-00"/>
    <s v="03793"/>
    <x v="449"/>
    <s v="LA TRINIDAD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LA TRINIDAD"/>
    <s v="4 KM OESTE DE LA ESCUELA EL ZAPOTE"/>
    <s v="esc.latrinidadpejibaye@mep.go.cr"/>
    <s v="71219489"/>
    <m/>
    <s v="DENIA PORTUGUEZ ASTUA"/>
    <s v="85366411"/>
    <s v="JUAN DURAN CUBILLO"/>
    <s v="27725140"/>
    <m/>
    <s v="NO"/>
    <m/>
    <m/>
    <m/>
    <s v="1"/>
    <s v="00576"/>
    <s v="3"/>
    <s v="LA TRINIDAD"/>
    <n v="5"/>
  </r>
  <r>
    <s v="1.01442"/>
    <s v="101072-00"/>
    <s v="01442"/>
    <x v="450"/>
    <s v="LA UNION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UNION"/>
    <s v="2 KM NORTE DEL A FORTUNA DE SAN PEDRO"/>
    <s v="esc.launion@mep.go.cr"/>
    <s v="27311078"/>
    <m/>
    <s v="KENIA BADILLA MARTINEZ"/>
    <s v="83098553"/>
    <s v="LILLIAM VARGAS PEREZ"/>
    <s v="27725147"/>
    <m/>
    <s v="NO"/>
    <m/>
    <m/>
    <m/>
    <s v="1"/>
    <s v="00529"/>
    <s v="3"/>
    <s v="LA UNION"/>
    <n v="20"/>
  </r>
  <r>
    <s v="1.01908"/>
    <s v="101074-00"/>
    <s v="01908"/>
    <x v="451"/>
    <s v="LA ESPERANZ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LA ESPERANZA"/>
    <s v="COSTADO OESTE DE LA CANCHA DE FUTBOL"/>
    <s v="esc.laesperanza@mep.go.cr"/>
    <s v="83518685"/>
    <m/>
    <s v="ANGEL RICARDO MUÑOZ PORRAS"/>
    <s v="83518685"/>
    <s v="LILLIAM VARGAS PEREZ"/>
    <s v="27725147"/>
    <m/>
    <s v="NO"/>
    <m/>
    <m/>
    <m/>
    <s v="1"/>
    <s v="00543"/>
    <s v="3"/>
    <s v="LA ESPERANZA"/>
    <n v="31"/>
  </r>
  <r>
    <s v="1.01625"/>
    <s v="101075-00"/>
    <s v="01625"/>
    <x v="452"/>
    <s v="LAGUN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TAMBOR"/>
    <s v="2,5 KM AL NORTE DE LA PLAZA DE DEPORTES DE SAN PEDRO"/>
    <s v="esc.laguna@mep.go.cr"/>
    <s v="71219411"/>
    <m/>
    <s v="GABRIEL ALVARADO GRANADOS"/>
    <s v="85842143"/>
    <s v="LILLIAM VARGAS PEREZ"/>
    <s v="83471217"/>
    <m/>
    <s v="NO"/>
    <m/>
    <m/>
    <m/>
    <s v="1"/>
    <s v="00530"/>
    <s v="3"/>
    <s v="LAGUNA"/>
    <n v="8"/>
  </r>
  <r>
    <s v="1.03021"/>
    <s v="101076-00"/>
    <s v="03021"/>
    <x v="453"/>
    <s v="LAS BONITA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LAS BONITAS"/>
    <s v="2 KM SUR CTP PLATANARES"/>
    <s v="esc.lasbonitas@mep.go.cr"/>
    <s v="71219358"/>
    <m/>
    <s v="CARLOS HIDALGO LEIVA"/>
    <s v="86644674"/>
    <s v="HENRY ALBERTO MORA ESPINOZA"/>
    <s v="86133120"/>
    <m/>
    <s v="NO"/>
    <m/>
    <m/>
    <m/>
    <s v="1"/>
    <s v="00570"/>
    <s v="3"/>
    <s v="LAS BONITAS"/>
    <n v="5"/>
  </r>
  <r>
    <s v="1.00910"/>
    <s v="101077-00"/>
    <s v="00910"/>
    <x v="454"/>
    <s v="LOMAS DE COCORI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OMAS DE COCORI"/>
    <s v="150 M OESTE DEL EBAIS"/>
    <s v="esc.lomasdecocori@mep.go.cr"/>
    <s v="27701655"/>
    <m/>
    <s v="WENDIER MARTINEZ CHAVEZ"/>
    <s v="89325220"/>
    <s v="ALEXANDER QUIROS ROJAS"/>
    <s v="27725172"/>
    <m/>
    <s v="NO"/>
    <m/>
    <m/>
    <m/>
    <s v="1"/>
    <s v="00449"/>
    <s v="3"/>
    <s v="LOMAS DE COCORI"/>
    <n v="71"/>
  </r>
  <r>
    <s v="1.00961"/>
    <s v="101078-00"/>
    <s v="00961"/>
    <x v="455"/>
    <s v="LAS JUNTAS DE PACUAR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JUNTAS DE PACUAR"/>
    <s v="FRENTE TEMPLO CATOLICO"/>
    <s v="esc.lasjuntasdepacuar@mep.go.cr"/>
    <s v="27704624"/>
    <m/>
    <s v="GRETTEL PEREZ ARIAS"/>
    <s v="27704624"/>
    <s v="DANILO BRENES NAVARRO"/>
    <s v="27725128"/>
    <m/>
    <s v="NO"/>
    <m/>
    <m/>
    <m/>
    <s v="1"/>
    <s v="00454"/>
    <s v="3"/>
    <s v="LAS JUNTAS DE PACUAR"/>
    <n v="18"/>
  </r>
  <r>
    <s v="1.01907"/>
    <s v="101079-00"/>
    <s v="01907"/>
    <x v="456"/>
    <s v="LAS MERCEDES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LAS MERCEDES"/>
    <s v="2,5 KM AL SUROESTE DEL RESTAURANTE HAWAI"/>
    <s v="esc.lasmercedes@mep.go.cr"/>
    <s v="87830215"/>
    <m/>
    <s v="JOHNNY MUÑOZ SALAZAR"/>
    <s v="88036321"/>
    <s v="JULIO CESAR VARGAS GUERRERO"/>
    <s v="27311405"/>
    <m/>
    <s v="NO"/>
    <m/>
    <m/>
    <m/>
    <s v="1"/>
    <s v="00544"/>
    <s v="3"/>
    <s v="LAS MERCEDES"/>
    <n v="19"/>
  </r>
  <r>
    <s v="1.01451"/>
    <s v="101080-00"/>
    <s v="01451"/>
    <x v="457"/>
    <s v="LAS MESAS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LAS MESAS"/>
    <s v="300 M SUR DEL SALON COMUNAL"/>
    <s v="esc.lasmesasdepejibaye@mep.go.cr"/>
    <s v="27360126"/>
    <m/>
    <s v="JESUS AVILA UMAÑA"/>
    <s v="71682984"/>
    <s v="JUAN DURAN CUBILLO"/>
    <s v="27725140"/>
    <m/>
    <s v="NO"/>
    <m/>
    <m/>
    <m/>
    <s v="1"/>
    <s v="00579"/>
    <s v="3"/>
    <s v="LAS MESAS"/>
    <n v="26"/>
  </r>
  <r>
    <s v="1.03378"/>
    <s v="101081-00"/>
    <s v="03378"/>
    <x v="458"/>
    <s v="LAS PILAS"/>
    <s v="GRANDE DE TERRABA"/>
    <s v="05"/>
    <s v="1"/>
    <s v="1_PREESCOLAR"/>
    <s v="PUBLICA"/>
    <n v="60305"/>
    <s v="6"/>
    <s v="03"/>
    <s v="05"/>
    <s v="PUNTARENAS / BUENOS AIRES / PILAS"/>
    <s v="PUNTARENAS"/>
    <s v="BUENOS AIRES"/>
    <s v="PILAS"/>
    <s v="LAS PILAS"/>
    <s v="FRENTE CANCHA DE FUTBOL"/>
    <s v="esc.laspilas@mep.go.cr"/>
    <s v="84057996"/>
    <s v="85115147"/>
    <s v="DANIEL CASTRO NAVARRO"/>
    <s v="84057996"/>
    <s v="NORBERTO AGUILAR CHAVARRIA"/>
    <s v="27300748"/>
    <m/>
    <s v="NO"/>
    <m/>
    <m/>
    <m/>
    <s v="1"/>
    <s v="00710"/>
    <s v="3"/>
    <s v="LAS PILAS"/>
    <n v="1"/>
  </r>
  <r>
    <s v="1.04232"/>
    <s v="101082-00"/>
    <s v="04232"/>
    <x v="459"/>
    <s v="LAS TUMBAS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-NO INDICA-"/>
    <s v="100 M SUR DE LA PLAZA DE LAS TUMBAS - BARU"/>
    <s v="esc.lastumbas@mep.go.cr"/>
    <s v="22005213"/>
    <m/>
    <s v="ANA VICTORIA VARGAS ABARCA"/>
    <s v="88130362"/>
    <s v="FERNANDO MONGE ILAMA"/>
    <s v="22005213"/>
    <m/>
    <s v="NO"/>
    <m/>
    <m/>
    <m/>
    <s v="1"/>
    <s v="00475"/>
    <s v="3"/>
    <s v="LAS TUMBAS"/>
    <n v="3"/>
  </r>
  <r>
    <s v="1.02382"/>
    <s v="101084-00"/>
    <s v="02382"/>
    <x v="460"/>
    <s v="LAS VUELTAS"/>
    <s v="GRANDE DE TERRABA"/>
    <s v="04"/>
    <s v="1"/>
    <s v="1_PREESCOLAR"/>
    <s v="PUBLICA"/>
    <n v="60303"/>
    <s v="6"/>
    <s v="03"/>
    <s v="03"/>
    <s v="PUNTARENAS / BUENOS AIRES / POTRERO GRANDE"/>
    <s v="PUNTARENAS"/>
    <s v="BUENOS AIRES"/>
    <s v="POTRERO GRANDE"/>
    <s v="LAS VUELTAS"/>
    <s v="100 M SURESTE DE LA IGLESIA CATOLICA"/>
    <s v="esc.lasvueltaspotrerogrande@mep.go.cr"/>
    <s v="22001383"/>
    <s v="89601025"/>
    <s v="RUTH MARY HIDALGO PORRAS"/>
    <s v="89601025"/>
    <s v="YANETH ROJAS MENDEZ"/>
    <s v="27300719"/>
    <m/>
    <s v="NO"/>
    <m/>
    <m/>
    <m/>
    <s v="1"/>
    <s v="00678"/>
    <s v="3"/>
    <s v="LAS VUELTAS"/>
    <n v="8"/>
  </r>
  <r>
    <s v="1.02974"/>
    <s v="101085-00"/>
    <s v="02974"/>
    <x v="461"/>
    <s v="LA UVITA DE OSA"/>
    <s v="PEREZ ZELEDON"/>
    <s v="04"/>
    <s v="1"/>
    <s v="1_PREESCOLAR"/>
    <s v="PUBLICA"/>
    <n v="60504"/>
    <s v="6"/>
    <s v="05"/>
    <s v="04"/>
    <s v="PUNTARENAS / OSA / BAHIA BALLENA"/>
    <s v="PUNTARENAS"/>
    <s v="OSA"/>
    <s v="BAHIA BALLENA"/>
    <s v="LA UVITA"/>
    <s v="800 M ESTE DE BANCO COSTA RICA DE UVITA"/>
    <s v="esc.lauvita@mep.go.cr"/>
    <s v="27438255"/>
    <m/>
    <s v="CINTHIA SOTO ARIAS"/>
    <s v="27438255"/>
    <s v="FERNANDO MONGE ILAMA"/>
    <s v="22005213"/>
    <m/>
    <s v="NO"/>
    <m/>
    <m/>
    <m/>
    <s v="1"/>
    <s v="00464"/>
    <s v="3"/>
    <s v="LA UVITA DE OSA"/>
    <n v="31"/>
  </r>
  <r>
    <s v="1.04294"/>
    <s v="101086-00"/>
    <s v="04294"/>
    <x v="462"/>
    <s v="LINDA VISTA"/>
    <s v="GRANDE DE TERRABA"/>
    <s v="13"/>
    <s v="1"/>
    <s v="1_PREESCOLAR"/>
    <s v="PUBLICA"/>
    <n v="60303"/>
    <s v="6"/>
    <s v="03"/>
    <s v="03"/>
    <s v="PUNTARENAS / BUENOS AIRES / POTRERO GRANDE"/>
    <s v="PUNTARENAS"/>
    <s v="BUENOS AIRES"/>
    <s v="POTRERO GRANDE"/>
    <s v="SAN ANDRES DE TERRABA"/>
    <s v="300 M NORTE DE LA ENTRADA PRINCIPAL A FINCA SAN ANDRES"/>
    <s v="esc.lindavistapotrerogrande@mep.go.cr"/>
    <m/>
    <m/>
    <s v="HUGO STEVEN CASTRO NAJERA"/>
    <s v="87406937"/>
    <s v="JOSE ANDRES NAJERA ARIAS"/>
    <s v="89435252"/>
    <m/>
    <s v="NO"/>
    <m/>
    <m/>
    <m/>
    <s v="1"/>
    <s v="00665"/>
    <s v="3"/>
    <s v="LINDA VISTA"/>
    <n v="6"/>
  </r>
  <r>
    <s v="1.04173"/>
    <s v="101087-00"/>
    <s v="04173"/>
    <x v="463"/>
    <s v="LLANO BONITO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LLANO BONITO"/>
    <s v="5 KM NOROESTE DE LA ENTRADA A CAÑAS"/>
    <s v="esc.llanobonitobrunka@mep.go.cr"/>
    <s v="22001719"/>
    <m/>
    <s v="JUAN RETANA GAP"/>
    <s v="22001719"/>
    <s v="ROBERTO DE JESUS GRANADOS CHAVARRIA"/>
    <s v="27300654"/>
    <m/>
    <s v="NO"/>
    <m/>
    <m/>
    <m/>
    <s v="1"/>
    <s v="00638"/>
    <s v="3"/>
    <s v="LLANO BONITO"/>
    <n v="4"/>
  </r>
  <r>
    <s v="1.03776"/>
    <s v="101088-00"/>
    <s v="03776"/>
    <x v="464"/>
    <s v="EL LLANO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EL LLANO"/>
    <s v="EL LLANO DE RIO NUEVO"/>
    <s v="esc.elllanoderionuevo@mep.go.cr"/>
    <s v="89891567"/>
    <s v="86244468"/>
    <s v="LUISA MORA ELIZONDO"/>
    <s v="86244468"/>
    <s v="ENRIQUE FALLAS GAMBOA"/>
    <s v="27719646"/>
    <m/>
    <s v="NO"/>
    <m/>
    <m/>
    <m/>
    <s v="1"/>
    <s v="00440"/>
    <s v="3"/>
    <s v="EL LLANO"/>
    <n v="3"/>
  </r>
  <r>
    <s v="1.03987"/>
    <s v="101089-00"/>
    <s v="03987"/>
    <x v="465"/>
    <s v="PUEBLO NUEVO"/>
    <s v="GRANDE DE TERRABA"/>
    <s v="03"/>
    <s v="1"/>
    <s v="1_PREESCOLAR"/>
    <s v="PUBLICA"/>
    <n v="60303"/>
    <s v="6"/>
    <s v="03"/>
    <s v="03"/>
    <s v="PUNTARENAS / BUENOS AIRES / POTRERO GRANDE"/>
    <s v="PUNTARENAS"/>
    <s v="BUENOS AIRES"/>
    <s v="POTRERO GRANDE"/>
    <s v="PUEBLO NUEVO"/>
    <s v="3 KM ESTE DEL CENTRO DE POTRERO GRANDE"/>
    <s v="esc.pueblonuevopotrerogrande@mep.go.cr"/>
    <s v="88159088"/>
    <s v="27300744"/>
    <s v="NANCY CARVAJAL VILLARREAL"/>
    <s v="89514314"/>
    <s v="FREDDY SANDI BOLAÑOS"/>
    <s v="88516576"/>
    <m/>
    <s v="NO"/>
    <m/>
    <m/>
    <m/>
    <s v="1"/>
    <s v="00694"/>
    <s v="3"/>
    <s v="PUEBLO NUEVO"/>
    <n v="3"/>
  </r>
  <r>
    <s v="1.02903"/>
    <s v="101090-00"/>
    <s v="02903"/>
    <x v="466"/>
    <s v="IGNACIO DURAN VEGA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LOS ANGELES"/>
    <s v="CONTIGUO AL SALON COMUNAL"/>
    <s v="esc.ignacioduranvega@mep.go.cr"/>
    <s v="27423084"/>
    <m/>
    <s v="ENRIQUE FALLAS GAMBOA"/>
    <s v="27423084"/>
    <s v="ENRIQUE FALLAS GAMBOA"/>
    <s v="27719646"/>
    <m/>
    <s v="NO"/>
    <m/>
    <m/>
    <m/>
    <s v="1"/>
    <s v="00437"/>
    <s v="3"/>
    <s v="IGNACIO DURAN VEGA"/>
    <n v="12"/>
  </r>
  <r>
    <s v="1.00297"/>
    <s v="104060-00"/>
    <s v="00297"/>
    <x v="467"/>
    <s v="UNIDAD PEDAGOGICA JOSE BREINDERHOFF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LOS CHILES"/>
    <s v="FRENTE AL TEMPLO CATOLICO"/>
    <s v="upe.josebreiderhoff@mep.go.cr"/>
    <s v="27710364"/>
    <s v="27715223"/>
    <s v="GILBERTH MORA GRANADOS"/>
    <s v="27715223"/>
    <s v="DANILO BRENES NAVARRO"/>
    <s v="27725128"/>
    <m/>
    <s v="NO"/>
    <m/>
    <m/>
    <m/>
    <s v="1"/>
    <s v="00505"/>
    <s v="3"/>
    <s v="UNIDAD PEDAGOGICA JOSE BREINDERHOFF"/>
    <n v="57"/>
  </r>
  <r>
    <s v="1.03611"/>
    <s v="101092-00"/>
    <s v="03611"/>
    <x v="468"/>
    <s v="LOS NARANJOS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LOS NARANJOS"/>
    <s v="100 M ESTE DE LA IGLESIA CATOLICA"/>
    <s v="esc.losnaranjos@mep.go.cr"/>
    <s v="22002165"/>
    <s v="88444530"/>
    <s v="MARIA ELENA GRANADOS MARTINEZ"/>
    <s v="88444530"/>
    <s v="YANETH ROJAS MENDEZ"/>
    <s v="27300719"/>
    <m/>
    <s v="NO"/>
    <m/>
    <m/>
    <m/>
    <s v="1"/>
    <s v="00683"/>
    <s v="3"/>
    <s v="LOS NARANJOS"/>
    <n v="4"/>
  </r>
  <r>
    <s v="1.01775"/>
    <s v="101093-00"/>
    <s v="01775"/>
    <x v="469"/>
    <s v="LOS REYES"/>
    <s v="PEREZ ZELEDON"/>
    <s v="07"/>
    <s v="1"/>
    <s v="1_PREESCOLAR"/>
    <s v="PUBLICA"/>
    <n v="11903"/>
    <s v="1"/>
    <s v="19"/>
    <s v="03"/>
    <s v="SAN JOSE / PEREZ ZELEDON / DANIEL FLORES"/>
    <s v="SAN JOSE"/>
    <s v="PEREZ ZELEDON"/>
    <s v="DANIEL FLORES"/>
    <s v="LOS REYES"/>
    <s v="200 M SUR TEMPLO CATOLICO"/>
    <s v="esc.losreyes@drepz.ed.cr"/>
    <s v="27371333"/>
    <m/>
    <s v="FLOR BERMUDEZ JIMENEZ"/>
    <s v="83426304"/>
    <s v="HENRY ALBERTO MORA ESPINOZA"/>
    <s v="27725189"/>
    <m/>
    <s v="NO"/>
    <m/>
    <m/>
    <m/>
    <s v="1"/>
    <s v="00557"/>
    <s v="3"/>
    <s v="LOS REYES"/>
    <n v="9"/>
  </r>
  <r>
    <s v="1.02743"/>
    <s v="101095-00"/>
    <s v="02743"/>
    <x v="470"/>
    <s v="MAIZ DE LOS BORUCAS"/>
    <s v="GRANDE DE TERRABA"/>
    <s v="11"/>
    <s v="1"/>
    <s v="1_PREESCOLAR"/>
    <s v="PUBLICA"/>
    <n v="60306"/>
    <s v="6"/>
    <s v="03"/>
    <s v="06"/>
    <s v="PUNTARENAS / BUENOS AIRES / COLINAS"/>
    <s v="PUNTARENAS"/>
    <s v="BUENOS AIRES"/>
    <s v="COLINAS"/>
    <s v="MAIZ DE COLINAS"/>
    <s v="COSTADO E, DE LA PLAZA DE FUTBOL MAIZ DE COLINAS"/>
    <s v="esc.maizdelosboruca@mep.go.cr"/>
    <s v="84369407"/>
    <s v="88215142"/>
    <s v="SILVIA JENNY MORA LEIVA"/>
    <s v="88215142"/>
    <s v="RODRIGO FERNANDEZ GONZALEZ"/>
    <s v="22001511"/>
    <m/>
    <s v="NO"/>
    <m/>
    <m/>
    <m/>
    <s v="1"/>
    <s v="00703"/>
    <s v="3"/>
    <s v="MAIZ DE LOS BORUCAS"/>
    <n v="2"/>
  </r>
  <r>
    <s v="1.03238"/>
    <s v="101096-00"/>
    <s v="03238"/>
    <x v="471"/>
    <s v="MAIZ DE LOS UVA"/>
    <s v="GRANDE DE TERRABA"/>
    <s v="05"/>
    <s v="1"/>
    <s v="1_PREESCOLAR"/>
    <s v="PUBLICA"/>
    <n v="60306"/>
    <s v="6"/>
    <s v="03"/>
    <s v="06"/>
    <s v="PUNTARENAS / BUENOS AIRES / COLINAS"/>
    <s v="PUNTARENAS"/>
    <s v="BUENOS AIRES"/>
    <s v="COLINAS"/>
    <s v="COLINAS"/>
    <s v="FRENTE A LA IGLESIA CATOLICA, COLINAS, B, AIRES"/>
    <s v="esc.maizdelosuva@mep.go.cr"/>
    <s v="83428986"/>
    <m/>
    <s v="MARIA ISABEL CASCANTE VEGA"/>
    <s v="83428986"/>
    <s v="NORBERTO AGUILAR CHAVARRIA"/>
    <s v="87574825"/>
    <m/>
    <s v="NO"/>
    <m/>
    <m/>
    <m/>
    <s v="1"/>
    <s v="00705"/>
    <s v="3"/>
    <s v="MAIZ DE LOS UVA"/>
    <n v="3"/>
  </r>
  <r>
    <s v="1.02050"/>
    <s v="101098-00"/>
    <s v="02050"/>
    <x v="472"/>
    <s v="MIRAFLORES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MIRAFLORES"/>
    <s v="500 M SUR DE LA ESCUELA DE RIVAS"/>
    <s v="esc.miraflores@mep.go.cr"/>
    <s v="27382249"/>
    <m/>
    <s v="DOUGLAS HERNANDEZ VALVERDE"/>
    <s v="27382249"/>
    <s v="OTTO MAURICIO BARRANTES ELIZONDO"/>
    <s v="27725171"/>
    <m/>
    <s v="NO"/>
    <m/>
    <m/>
    <m/>
    <s v="1"/>
    <s v="00510"/>
    <s v="3"/>
    <s v="MIRAFLORES"/>
    <n v="9"/>
  </r>
  <r>
    <s v="1.01777"/>
    <s v="101099-00"/>
    <s v="01777"/>
    <x v="473"/>
    <s v="MIRAVALLES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MIRAVALLES"/>
    <s v="100 M NORTE DE ABASTECEDOR MIRAVALLES"/>
    <s v="esc.miravalles@mep.go.cr"/>
    <m/>
    <m/>
    <s v="YENNER MORALES CAJINA"/>
    <s v="88648010"/>
    <s v="JORGE GAMBOA ZUÑIGA"/>
    <s v="88223620"/>
    <m/>
    <s v="NO"/>
    <m/>
    <m/>
    <m/>
    <s v="1"/>
    <s v="00407"/>
    <s v="3"/>
    <s v="MIRAVALLES"/>
    <n v="17"/>
  </r>
  <r>
    <s v="1.01449"/>
    <s v="101100-00"/>
    <s v="01449"/>
    <x v="474"/>
    <s v="MOLLEJONE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MOLLEJONES"/>
    <s v="200 M NOROESTE SUPERMERCADO EL CRUCE MOLLEJONS"/>
    <s v="esc.mollejones@mep.go.cr"/>
    <s v="27370165"/>
    <m/>
    <s v="JEANNETTE CHAVES FONSECA"/>
    <s v="83850275"/>
    <s v="HENRY ALBERTO MORA ESPINOZA"/>
    <s v="27725189"/>
    <m/>
    <s v="NO"/>
    <m/>
    <m/>
    <m/>
    <s v="1"/>
    <s v="00558"/>
    <s v="3"/>
    <s v="MOLLEJONES"/>
    <n v="26"/>
  </r>
  <r>
    <s v="1.02459"/>
    <s v="101101-00"/>
    <s v="02459"/>
    <x v="475"/>
    <s v="MONTECARL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MONTECARLO"/>
    <s v="DIAGONAL AL COSTADO NORTE DEL SALON COMUNAL"/>
    <s v="esc.montecarlo@mep.go.cr"/>
    <s v="27381574"/>
    <m/>
    <s v="VIRGILIO SOLANO DELGADO"/>
    <s v="85725605"/>
    <s v="JULIO CESAR VARGAS GUERRERO"/>
    <s v="87085340"/>
    <m/>
    <s v="NO"/>
    <m/>
    <m/>
    <m/>
    <s v="1"/>
    <s v="00531"/>
    <s v="3"/>
    <s v="MONTECARLO"/>
    <n v="9"/>
  </r>
  <r>
    <s v="1.00285"/>
    <s v="101102-00"/>
    <s v="00285"/>
    <x v="476"/>
    <s v="FRANCISCO MORAZAN QUESADA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MORAZAN"/>
    <s v="2 KM AL NORTE DEL LICEO UNESCO"/>
    <s v="esc.franciscomorazanquesada@mep.go.cr"/>
    <s v="27718135"/>
    <m/>
    <s v="GUSTAVO ADOLFO BENAVIDES GARRO"/>
    <s v="83139059"/>
    <s v="JORGE GAMBOA ZUÑIGA"/>
    <s v="89900202"/>
    <m/>
    <s v="NO"/>
    <m/>
    <m/>
    <m/>
    <s v="1"/>
    <s v="00411"/>
    <s v="3"/>
    <s v="FRANCISCO MORAZAN QUESADA"/>
    <n v="45"/>
  </r>
  <r>
    <s v="1.01941"/>
    <s v="101104-00"/>
    <s v="01941"/>
    <x v="477"/>
    <s v="NARANJO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NARANJO"/>
    <s v="FRENTE A LA PLAZA DE DEPORTES"/>
    <s v="esc.naranjodeplatanares@mep.go.cr"/>
    <s v="27371086"/>
    <m/>
    <s v="MAYRA AGUERO FALLAS"/>
    <s v="88618764"/>
    <s v="HENRY ALBERTO MORA ESPINOZA"/>
    <s v="27725189"/>
    <m/>
    <s v="NO"/>
    <m/>
    <m/>
    <m/>
    <s v="1"/>
    <s v="00559"/>
    <s v="3"/>
    <s v="NARANJO"/>
    <n v="11"/>
  </r>
  <r>
    <s v="1.03902"/>
    <s v="101107-00"/>
    <s v="03902"/>
    <x v="478"/>
    <s v="BAJO DE VERAGUA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BAJO DE VERAGUA"/>
    <s v="BAJO DE VERAGUA"/>
    <s v="esc.bajodeveragua@mep.go.cr"/>
    <s v="85670915"/>
    <m/>
    <s v="YEINY PATRICIA JIM'ENEZ MORA"/>
    <s v="85670915"/>
    <s v="RODRIGO FERNANDEZ GONZALEZ"/>
    <s v="22001511"/>
    <m/>
    <s v="NO"/>
    <m/>
    <m/>
    <m/>
    <s v="1"/>
    <s v="00666"/>
    <s v="3"/>
    <s v="BAJO DE VERAGUA"/>
    <n v="2"/>
  </r>
  <r>
    <s v="1.02051"/>
    <s v="101109-00"/>
    <s v="02051"/>
    <x v="479"/>
    <s v="OJO DE AGUA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OJO DE AGUA"/>
    <s v="150 M ESTE DE LA PLAZA DE DEPORTES"/>
    <s v="esc.ojodeagua@mep.go.cr"/>
    <m/>
    <m/>
    <s v="EDWIN FALLAS CECILIANO"/>
    <s v="60039705"/>
    <s v="ALEXANDER QUIROS ROJAS"/>
    <s v="88221105"/>
    <m/>
    <s v="NO"/>
    <m/>
    <m/>
    <m/>
    <s v="1"/>
    <s v="00459"/>
    <s v="3"/>
    <s v="OJO DE AGUA"/>
    <n v="3"/>
  </r>
  <r>
    <s v="1.01721"/>
    <s v="101110-00"/>
    <s v="01721"/>
    <x v="480"/>
    <s v="LAS LAGUNAS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LAS LAGUNAS"/>
    <s v="CONTIGUO A LA PLAZA DE DEPORTES"/>
    <s v="esc.laslagunas@mep.go.cr"/>
    <s v="27728281"/>
    <m/>
    <s v="CARMEN NAVARRO FALLAS"/>
    <s v="88595433"/>
    <s v="DANILO BRENES NAVARRO"/>
    <s v="87793572"/>
    <m/>
    <s v="NO"/>
    <m/>
    <m/>
    <m/>
    <s v="1"/>
    <s v="00451"/>
    <s v="3"/>
    <s v="LAS LAGUNAS"/>
    <n v="38"/>
  </r>
  <r>
    <s v="1.01722"/>
    <s v="101111-00"/>
    <s v="01722"/>
    <x v="481"/>
    <s v="ROSARIO ARRONIZ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ROSARIO DE PACUAR"/>
    <s v="FRENTE A IGLESIA CATOLICA"/>
    <s v="esc.rosarioarroniz@mep.go.cr"/>
    <s v="71896196"/>
    <m/>
    <s v="MARIELY NAVARRO CAMACHO"/>
    <s v="83926555"/>
    <s v="ALEXANDER QUIROS ROJAS"/>
    <s v="27725172"/>
    <m/>
    <s v="NO"/>
    <m/>
    <m/>
    <m/>
    <s v="1"/>
    <s v="00455"/>
    <s v="3"/>
    <s v="ROSARIO ARRONIZ"/>
    <n v="20"/>
  </r>
  <r>
    <s v="1.00298"/>
    <s v="101112-00"/>
    <s v="00298"/>
    <x v="482"/>
    <s v="HERNAN RODRIGUEZ RUIZ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PALMARES"/>
    <s v="100 M SUR DEL TEMPLO CATOLICO"/>
    <s v="esc.hernanrodriguezruiz@mep.go.cr"/>
    <s v="27712556"/>
    <m/>
    <s v="FLORIBETH GARRO MORA"/>
    <s v="27712556"/>
    <s v="DANILO BRENES NAVARRO"/>
    <s v="27725128"/>
    <m/>
    <s v="NO"/>
    <m/>
    <m/>
    <m/>
    <s v="1"/>
    <s v="00504"/>
    <s v="3"/>
    <s v="HERNAN RODRIGUEZ RUIZ"/>
    <n v="75"/>
  </r>
  <r>
    <s v="1.02453"/>
    <s v="101113-00"/>
    <s v="02453"/>
    <x v="483"/>
    <s v="PALMITAL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PALMITAL"/>
    <s v="50 M NORTE IGLESIA CATOLICA"/>
    <s v="esc.palmital@mep.go.cr"/>
    <s v="27721624"/>
    <m/>
    <s v="JEAN CARLO ARIAS MORA"/>
    <s v="70507285"/>
    <s v="OTTO MAURICIO BARRANTES ELIZONDO"/>
    <s v="27725171"/>
    <m/>
    <s v="NO"/>
    <m/>
    <m/>
    <m/>
    <s v="1"/>
    <s v="00517"/>
    <s v="3"/>
    <s v="PALMITAL"/>
    <n v="7"/>
  </r>
  <r>
    <s v="1.02460"/>
    <s v="101114-00"/>
    <s v="02460"/>
    <x v="484"/>
    <s v="SANTA CECILI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TA CECILIA"/>
    <s v="1 KM SUROESTE ABASTECEDOR RODRIGUEZ"/>
    <s v="esc.santacecilia@mep.go.cr"/>
    <s v="22005089"/>
    <m/>
    <s v="JOHANNA ZAMORA CARDENAS"/>
    <s v="89716444"/>
    <s v="LILLIAM VARGAS PEREZ"/>
    <s v="83471217"/>
    <m/>
    <s v="NO"/>
    <m/>
    <m/>
    <m/>
    <s v="1"/>
    <s v="00545"/>
    <s v="3"/>
    <s v="SANTA CECILIA"/>
    <n v="15"/>
  </r>
  <r>
    <s v="1.02828"/>
    <s v="101115-00"/>
    <s v="02828"/>
    <x v="485"/>
    <s v="PARAISO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PARAISO"/>
    <s v="PARAISO DE BUENOS AIRES"/>
    <s v="esc.paraisobuenosaires@mep.go.cr"/>
    <s v="27300722"/>
    <s v="88422346"/>
    <s v="KATTIA BADILLA CARVAJAL"/>
    <s v="22002666"/>
    <s v="BOLIVAR VILLANUEVA VILLALOBOS"/>
    <s v="27300722"/>
    <m/>
    <s v="NO"/>
    <m/>
    <m/>
    <m/>
    <s v="1"/>
    <s v="00607"/>
    <s v="3"/>
    <s v="PARAISO"/>
    <n v="9"/>
  </r>
  <r>
    <s v="1.03792"/>
    <s v="101116-00"/>
    <s v="03792"/>
    <x v="486"/>
    <s v="PARAISO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PARAISO"/>
    <s v="200 M NORTE DE LA PLAZA DE DEPORTES PARAISO"/>
    <s v="esc.paraisopejibaye@mep.go.cr"/>
    <s v="44047002"/>
    <s v="88061841"/>
    <s v="ANA YANCY AZOFEIFA VILA"/>
    <s v="88061841"/>
    <s v="JUAN DURAN CUBILLO"/>
    <s v="27725140"/>
    <m/>
    <s v="NO"/>
    <m/>
    <m/>
    <m/>
    <s v="1"/>
    <s v="00580"/>
    <s v="3"/>
    <s v="PARAISO"/>
    <n v="2"/>
  </r>
  <r>
    <s v="1.02836"/>
    <s v="101117-00"/>
    <s v="02836"/>
    <x v="487"/>
    <s v="SANTA AN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TA ANA"/>
    <s v="300 M SUR DEL PUENTE RIO LA UNION"/>
    <s v="esc.santaana@mep.go.cr"/>
    <s v="87206777"/>
    <m/>
    <s v="NIDIA CALDERON ROJAS"/>
    <s v="87206777"/>
    <s v="LILLIAM VARGAS PEREZ"/>
    <s v="27725147"/>
    <m/>
    <s v="NO"/>
    <m/>
    <m/>
    <m/>
    <s v="1"/>
    <s v="00538"/>
    <s v="3"/>
    <s v="SANTA ANA"/>
    <n v="9"/>
  </r>
  <r>
    <s v="1.00291"/>
    <s v="101118-00"/>
    <s v="00291"/>
    <x v="488"/>
    <s v="PAVONES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PAVONES"/>
    <s v="DIAGONAL A LA FUERZA PUBLICA"/>
    <s v="esc.pavones@mep.go.cr"/>
    <s v="27702183"/>
    <m/>
    <s v="ALEXANDER DELGADO DELGADO"/>
    <s v="27702183"/>
    <s v="ALEXANDER QUIROS ROJAS"/>
    <s v="27725172"/>
    <m/>
    <s v="NO"/>
    <m/>
    <m/>
    <m/>
    <s v="1"/>
    <s v="00447"/>
    <s v="3"/>
    <s v="PAVONES"/>
    <n v="52"/>
  </r>
  <r>
    <s v="1.00299"/>
    <s v="101119-00"/>
    <s v="00299"/>
    <x v="489"/>
    <s v="PEÑAS BLANCAS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PEÑAS BLANCAS"/>
    <s v="CONTIGUO AL TEMPLO CATOLICO"/>
    <s v="esc.penasblancas@mep.go.cr"/>
    <s v="27382161"/>
    <m/>
    <s v="OTTO MAURICIO BARRANTES ELIZONDO"/>
    <s v="27725171"/>
    <s v="OTTO MAURICIO BARRANTES ELIZONDO"/>
    <s v="27713417"/>
    <m/>
    <s v="NO"/>
    <m/>
    <m/>
    <m/>
    <s v="1"/>
    <s v="00506"/>
    <s v="3"/>
    <s v="PEÑAS BLANCAS"/>
    <n v="45"/>
  </r>
  <r>
    <s v="1.01126"/>
    <s v="101121-00"/>
    <s v="01126"/>
    <x v="490"/>
    <s v="MIXTA PEDREGOSO"/>
    <s v="PEREZ ZELEDON"/>
    <s v="02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PEDREGOSO"/>
    <s v="COSTADO SUR IGLESIA CATOLICA DE PEDREGOSO"/>
    <s v="esc.pedregoso@mep.go.cr"/>
    <s v="27705159"/>
    <m/>
    <s v="WILSON MUÑOZ MONTOYA"/>
    <s v="27705159"/>
    <s v="ENRIQUE FALLAS GAMBOA"/>
    <s v="27719646"/>
    <m/>
    <s v="NO"/>
    <m/>
    <m/>
    <m/>
    <s v="1"/>
    <s v="00420"/>
    <s v="3"/>
    <s v="MIXTA PEDREGOSO"/>
    <n v="63"/>
  </r>
  <r>
    <s v="1.02225"/>
    <s v="101122-00"/>
    <s v="02225"/>
    <x v="491"/>
    <s v="PACUARITO"/>
    <s v="PEREZ ZELEDON"/>
    <s v="04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PACUARITO"/>
    <s v="25 M SUR DE LA IGLESIA CATOLICA"/>
    <s v="esc.pacuarito@mep.go.cr"/>
    <s v="22009947"/>
    <m/>
    <s v="EIDANIA ARIAS LOPEZ"/>
    <s v="22009947"/>
    <s v="FERNANDO MONGE ILAMA"/>
    <s v="22005213"/>
    <m/>
    <s v="NO"/>
    <m/>
    <m/>
    <m/>
    <s v="1"/>
    <s v="00465"/>
    <s v="3"/>
    <s v="PACUARITO"/>
    <n v="12"/>
  </r>
  <r>
    <s v="1.01631"/>
    <s v="101124-00"/>
    <s v="01631"/>
    <x v="492"/>
    <s v="POTRERO GRANDE"/>
    <s v="GRANDE DE TERRABA"/>
    <s v="03"/>
    <s v="1"/>
    <s v="1_PREESCOLAR"/>
    <s v="PUBLICA"/>
    <n v="60303"/>
    <s v="6"/>
    <s v="03"/>
    <s v="03"/>
    <s v="PUNTARENAS / BUENOS AIRES / POTRERO GRANDE"/>
    <s v="PUNTARENAS"/>
    <s v="BUENOS AIRES"/>
    <s v="POTRERO GRANDE"/>
    <s v="POTRERO GRANDE"/>
    <s v="FRENTE A LA PLAZA DE FUTBOL POTRERO GRANDE"/>
    <s v="esc.potrerogrande@mep.go.cr"/>
    <s v="27428081"/>
    <s v="89922241"/>
    <s v="HERMES MONGE JIMENEZ"/>
    <s v="27428081"/>
    <s v="FREDDY SANDI BOLAÑOS"/>
    <s v="27300744"/>
    <m/>
    <s v="NO"/>
    <m/>
    <m/>
    <m/>
    <s v="1"/>
    <s v="00680"/>
    <s v="3"/>
    <s v="POTRERO GRANDE"/>
    <n v="52"/>
  </r>
  <r>
    <s v="1.01003"/>
    <s v="101125-00"/>
    <s v="01003"/>
    <x v="493"/>
    <s v="MARIA MORA UREÑ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PUEBLO NUEVO"/>
    <s v="PUEBLO NUEVO CENTRO"/>
    <s v="esc.mariamoraurena@mep.go.cr"/>
    <s v="27720197"/>
    <m/>
    <s v="ALVARO RICARDO ARCE ACUÑA"/>
    <s v="27720197"/>
    <s v="OTTO MAURICIO BARRANTES ELIZONDO"/>
    <s v="27725171"/>
    <m/>
    <s v="NO"/>
    <m/>
    <m/>
    <m/>
    <s v="1"/>
    <s v="00507"/>
    <s v="3"/>
    <s v="MARIA MORA UREÑA"/>
    <n v="29"/>
  </r>
  <r>
    <s v="1.03886"/>
    <s v="101128-00"/>
    <s v="03886"/>
    <x v="494"/>
    <s v="PUNTO DE MIRA"/>
    <s v="PEREZ ZELEDON"/>
    <s v="04"/>
    <s v="1"/>
    <s v="1_PREESCOLAR"/>
    <s v="PUBLICA"/>
    <n v="60602"/>
    <s v="6"/>
    <s v="06"/>
    <s v="02"/>
    <s v="PUNTARENAS / QUEPOS / SAVEGRE"/>
    <s v="PUNTARENAS"/>
    <s v="QUEPOS"/>
    <s v="SAVEGRE"/>
    <s v="PUNTO DE MIRA"/>
    <s v="9 KM NORTE DEL PUENTE METALICO DE BARU"/>
    <s v="esc.puntodemira@mep.go.cr"/>
    <m/>
    <m/>
    <s v="RANDALL MARIN MORA"/>
    <s v="70648413"/>
    <s v="FERNANDO MONGE ILAMA"/>
    <s v="22005213"/>
    <m/>
    <s v="NO"/>
    <m/>
    <m/>
    <m/>
    <s v="1"/>
    <s v="00477"/>
    <s v="3"/>
    <s v="PUNTO DE MIRA"/>
    <n v="6"/>
  </r>
  <r>
    <s v="1.01125"/>
    <s v="101129-00"/>
    <s v="01125"/>
    <x v="495"/>
    <s v="QUEBRADAS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QUEBRADAS"/>
    <s v="5 KM NORTE DEL LICEO UNESCA"/>
    <s v="esc.quebradas.perezzeledon@mep.go.cr"/>
    <s v="27718518"/>
    <m/>
    <s v="DENIA BARRANTES MORA"/>
    <s v="27718518"/>
    <s v="JORGE GAMBOA ZUÑIGA"/>
    <s v="27718453"/>
    <m/>
    <s v="NO"/>
    <m/>
    <m/>
    <m/>
    <s v="1"/>
    <s v="00408"/>
    <s v="3"/>
    <s v="QUEBRADAS"/>
    <n v="40"/>
  </r>
  <r>
    <s v="1.01456"/>
    <s v="101131-00"/>
    <s v="01456"/>
    <x v="496"/>
    <s v="SAN RAFAEL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SAN RAFAEL"/>
    <s v="FRENTE A LA IGLESIA CATOLICA DE SAN RAFAEL,"/>
    <s v="esc.sanrafaelpotrerogrande@mep.go.cr"/>
    <s v="27300159"/>
    <s v="86493685"/>
    <s v="RODNEY GODINEZ ROJAS"/>
    <s v="86493685"/>
    <s v="GABRIEL EMILIO MORA MONGE"/>
    <s v="27305078"/>
    <m/>
    <s v="NO"/>
    <m/>
    <m/>
    <m/>
    <s v="1"/>
    <s v="00682"/>
    <s v="3"/>
    <s v="SAN RAFAEL"/>
    <n v="18"/>
  </r>
  <r>
    <s v="1.02054"/>
    <s v="101132-00"/>
    <s v="02054"/>
    <x v="497"/>
    <s v="PILON"/>
    <s v="GRANDE DE TERRABA"/>
    <s v="03"/>
    <s v="1"/>
    <s v="1_PREESCOLAR"/>
    <s v="PUBLICA"/>
    <n v="60307"/>
    <s v="6"/>
    <s v="03"/>
    <s v="07"/>
    <s v="PUNTARENAS / BUENOS AIRES / CHANGUENA"/>
    <s v="PUNTARENAS"/>
    <s v="BUENOS AIRES"/>
    <s v="CHANGUENA"/>
    <s v="PILON"/>
    <s v="100 M ESTE DE LA PULPERIA"/>
    <s v="esc.pilon@mep.go.cr"/>
    <s v="22064554"/>
    <s v="87629235"/>
    <s v="KATHERINE JIMENEZ LEZAMA"/>
    <s v="83112231"/>
    <s v="FREDDY SANDI BOLAÑOS"/>
    <s v="27300744"/>
    <m/>
    <s v="NO"/>
    <m/>
    <m/>
    <m/>
    <s v="1"/>
    <s v="00647"/>
    <s v="3"/>
    <s v="PILON"/>
    <n v="7"/>
  </r>
  <r>
    <s v="1.03802"/>
    <s v="101133-00"/>
    <s v="03802"/>
    <x v="498"/>
    <s v="RIO GRANDE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TRES RIOS DE VOLCAN"/>
    <s v="2,2 KM NORTE CARRETERA INTERAMERICANA"/>
    <s v="esc.riograndevolcan@mep.go.cr"/>
    <s v="22001391"/>
    <s v="83417790"/>
    <s v="ADRIAN MONGE CALVO"/>
    <s v="83417790"/>
    <s v="ROBERTO DE JESUS GRANADOS CHAVARRIA"/>
    <s v="84641001"/>
    <m/>
    <s v="NO"/>
    <m/>
    <m/>
    <m/>
    <s v="1"/>
    <s v="00633"/>
    <s v="3"/>
    <s v="RIO GRANDE"/>
    <n v="3"/>
  </r>
  <r>
    <s v="1.02762"/>
    <s v="101134-00"/>
    <s v="02762"/>
    <x v="499"/>
    <s v="RIO GRANDE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CRISTO REY"/>
    <s v="CRISANTO REY DE PLATANARES"/>
    <s v="esc.riogrande@mep.go.cr"/>
    <s v="27371214"/>
    <m/>
    <s v="YAJAIRA GONZALEZ SIBAJA"/>
    <s v="27371214"/>
    <s v="HENRY ALBERTO MORA ESPINOZA"/>
    <s v="27725189"/>
    <m/>
    <s v="NO"/>
    <m/>
    <m/>
    <m/>
    <s v="1"/>
    <s v="00560"/>
    <s v="3"/>
    <s v="RIO GRANDE"/>
    <n v="27"/>
  </r>
  <r>
    <s v="1.00300"/>
    <s v="101136-00"/>
    <s v="00300"/>
    <x v="500"/>
    <s v="JUAN VALVERDE MOR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RIVAS"/>
    <s v="COSTADO SUR DEL TEMPLO CATOLICO"/>
    <s v="esc.juanvalverdemora@mep.go.cr"/>
    <s v="27711246"/>
    <m/>
    <s v="JHONNY MAURICIO CAMACHO NARANJO"/>
    <s v="88558381"/>
    <s v="OTTO MAURICIO BARRANTES ELIZONDO"/>
    <s v="27725171"/>
    <m/>
    <s v="NO"/>
    <m/>
    <m/>
    <m/>
    <s v="1"/>
    <s v="00512"/>
    <s v="3"/>
    <s v="JUAN VALVERDE MORA"/>
    <n v="38"/>
  </r>
  <r>
    <s v="1.02838"/>
    <s v="101139-00"/>
    <s v="02838"/>
    <x v="501"/>
    <s v="RIO AZUL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RIO AZUL"/>
    <s v="12,5 KM AL NORESTE DE BUENOS AIRES"/>
    <s v="esc.rioazulbuenosaires@mep.go.cr"/>
    <s v="86726423"/>
    <m/>
    <s v="SILVIA MARIA ROJAS DELGADO"/>
    <s v="86726423"/>
    <s v="KAROL ADRIANA ROJAS PORTILLA"/>
    <s v="85988401"/>
    <m/>
    <s v="NO"/>
    <m/>
    <m/>
    <m/>
    <s v="1"/>
    <s v="00613"/>
    <s v="3"/>
    <s v="RIO AZUL"/>
    <n v="13"/>
  </r>
  <r>
    <s v="1.03889"/>
    <s v="101140-00"/>
    <s v="03889"/>
    <x v="502"/>
    <s v="SAN ANTONIO ABAJO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SAN ANTONIO ABAJO"/>
    <s v="75 M SUR DE LA IGLESIA CATOLICA"/>
    <s v="esc.sanantonioabajo@mep.go.cr"/>
    <s v="44047008"/>
    <m/>
    <s v="GRETTEL ROCHA ESPINOZA"/>
    <s v="57152250"/>
    <s v="JUAN DURAN CUBILLO"/>
    <s v="27725140"/>
    <m/>
    <s v="NO"/>
    <m/>
    <m/>
    <m/>
    <s v="1"/>
    <s v="00582"/>
    <s v="3"/>
    <s v="SAN ANTONIO ABAJO"/>
    <n v="3"/>
  </r>
  <r>
    <s v="1.01036"/>
    <s v="101142-00"/>
    <s v="01036"/>
    <x v="503"/>
    <s v="RODRIGO FACIO BRENES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A BONITA"/>
    <s v="5 KM ESTE DE SAN ISIDRO CENTRO"/>
    <s v="esc.rodrigofaciobrenes@mep.go.cr"/>
    <s v="27701253"/>
    <m/>
    <s v="RIGOBERTO MONTERO SOLANO"/>
    <s v="83180785"/>
    <s v="JORGE GAMBOA ZUÑIGA"/>
    <s v="27718453"/>
    <m/>
    <s v="NO"/>
    <m/>
    <m/>
    <m/>
    <s v="1"/>
    <s v="00409"/>
    <s v="3"/>
    <s v="RODRIGO FACIO BRENES"/>
    <n v="32"/>
  </r>
  <r>
    <s v="1.00310"/>
    <s v="101143-00"/>
    <s v="00310"/>
    <x v="504"/>
    <s v="ROGELIO FERNANDEZ GÜELL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BUENOS AIRES CENTRO"/>
    <s v="COSTADO SUR DEL PARQUE DE BUENOS AIRES"/>
    <s v="esc.rogeliofernandez@mep.go.cr"/>
    <s v="27300025"/>
    <s v="87046017"/>
    <s v="ANA JULIA BARBOZA PICADO"/>
    <s v="87046017"/>
    <s v="BOLIVAR VILLANUEVA VILLALOBOS"/>
    <s v="27300722"/>
    <m/>
    <s v="NO"/>
    <m/>
    <m/>
    <m/>
    <s v="1"/>
    <s v="00625"/>
    <s v="3"/>
    <s v="ROGELIO FERNANDEZ GÜELL"/>
    <n v="58"/>
  </r>
  <r>
    <s v="1.04108"/>
    <s v="101144-00"/>
    <s v="04108"/>
    <x v="505"/>
    <s v="SAN AGUSTIN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SAN AGUSTIN"/>
    <s v="25 KM SUROESTE DEL CENTRO DE SAN ISIDRO"/>
    <s v="esc.sanagustin@mep.go.cr"/>
    <s v="22009359"/>
    <m/>
    <s v="MIGUEL FALLAS FERNANDEZ"/>
    <s v="22009359"/>
    <s v="ALEXANDER QUIROS ROJAS"/>
    <s v="27725172"/>
    <m/>
    <s v="NO"/>
    <m/>
    <m/>
    <m/>
    <s v="1"/>
    <s v="00460"/>
    <s v="3"/>
    <s v="SAN AGUSTIN"/>
    <n v="5"/>
  </r>
  <r>
    <s v="1.01528"/>
    <s v="101145-00"/>
    <s v="01528"/>
    <x v="506"/>
    <s v="SAN ANTONIO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SAN ANTONIO"/>
    <s v="500 M NORTE DE COOPEASA R.L."/>
    <s v="esc.sanantoniopejibaye@mep.go.cr"/>
    <s v="27717962"/>
    <m/>
    <s v="ROSSELIN BARAHONA VALVERDE"/>
    <s v="27717962"/>
    <s v="JUAN DURAN CUBILLO"/>
    <s v="27725140"/>
    <m/>
    <s v="NO"/>
    <m/>
    <m/>
    <m/>
    <s v="1"/>
    <s v="00591"/>
    <s v="3"/>
    <s v="SAN ANTONIO"/>
    <n v="27"/>
  </r>
  <r>
    <s v="1.04323"/>
    <s v="101146-00"/>
    <s v="04323"/>
    <x v="507"/>
    <s v="EL CARMEN"/>
    <s v="GRANDE DE TERRABA"/>
    <s v="10"/>
    <s v="1"/>
    <s v="1_PREESCOLAR"/>
    <s v="PUBLICA"/>
    <n v="60301"/>
    <s v="6"/>
    <s v="03"/>
    <s v="01"/>
    <s v="PUNTARENAS / BUENOS AIRES / BUENOS AIRES"/>
    <s v="PUNTARENAS"/>
    <s v="BUENOS AIRES"/>
    <s v="BUENOS AIRES"/>
    <s v="EL CARMEN"/>
    <s v="CONTIGUO A LA IGLESIA CATOLICA EN EL CARMEN UJARRAS"/>
    <s v="esc.elcarmendebuenosaires@mep.go.cr"/>
    <s v="86992174"/>
    <m/>
    <s v="IRIS ZUÑIGA DIAZ"/>
    <s v="86992174"/>
    <s v="RANDAL RIOS BEITA"/>
    <s v="63327475"/>
    <m/>
    <s v="NO"/>
    <m/>
    <m/>
    <m/>
    <s v="1"/>
    <s v="00615"/>
    <s v="3"/>
    <s v="EL CARMEN"/>
    <n v="9"/>
  </r>
  <r>
    <s v="1.03948"/>
    <s v="101147-00"/>
    <s v="03948"/>
    <x v="508"/>
    <s v="SAN ANTONIO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SAN ANTONIO"/>
    <s v="SAN ANTONIO, RIO NUEVO"/>
    <s v="esc.sanantonionuevo@mep.go.cr"/>
    <s v="44047019"/>
    <m/>
    <s v="ELVIA ZUÑIGA ARIAS"/>
    <s v="86953780"/>
    <s v="ENRIQUE FALLAS GAMBOA"/>
    <s v="27719646"/>
    <m/>
    <s v="NO"/>
    <m/>
    <m/>
    <m/>
    <s v="1"/>
    <s v="00433"/>
    <s v="3"/>
    <s v="SAN ANTONIO"/>
    <n v="2"/>
  </r>
  <r>
    <s v="1.02053"/>
    <s v="101148-00"/>
    <s v="02053"/>
    <x v="509"/>
    <s v="SAN ANTONIO"/>
    <s v="GRANDE DE TERRABA"/>
    <s v="13"/>
    <s v="1"/>
    <s v="1_PREESCOLAR"/>
    <s v="PUBLICA"/>
    <n v="60303"/>
    <s v="6"/>
    <s v="03"/>
    <s v="03"/>
    <s v="PUNTARENAS / BUENOS AIRES / POTRERO GRANDE"/>
    <s v="PUNTARENAS"/>
    <s v="BUENOS AIRES"/>
    <s v="POTRERO GRANDE"/>
    <s v="SAN ANTONIO"/>
    <s v="COSTADO ESTE DE LA IGLESIA CATOLICA"/>
    <s v="esc.sanantonio.terraba@mep.go.cr"/>
    <s v="27301851"/>
    <s v="84302666"/>
    <s v="CARLOS M. RIVERA ESPINOZA"/>
    <s v="83082857"/>
    <s v="JOSE ANDRES NAJERA ARIAS"/>
    <s v="89435252"/>
    <m/>
    <s v="NO"/>
    <m/>
    <m/>
    <m/>
    <s v="1"/>
    <s v="00648"/>
    <s v="3"/>
    <s v="SAN ANTONIO"/>
    <n v="11"/>
  </r>
  <r>
    <s v="1.03308"/>
    <s v="101149-00"/>
    <s v="03308"/>
    <x v="510"/>
    <s v="SAN BLAS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SAN BLAS"/>
    <s v="COSTADO SUR DE LA PLAZA DE DEPORTES"/>
    <s v="esc.sanblas@drepz.ed.cr"/>
    <s v="27381607"/>
    <m/>
    <s v="LISBETH MENA HERNANDEZ"/>
    <s v="84760821"/>
    <s v="OTTO MAURICIO BARRANTES ELIZONDO"/>
    <s v="27725171"/>
    <m/>
    <s v="NO"/>
    <m/>
    <m/>
    <m/>
    <s v="1"/>
    <s v="00518"/>
    <s v="3"/>
    <s v="SAN BLAS"/>
    <n v="4"/>
  </r>
  <r>
    <s v="1.02226"/>
    <s v="101150-00"/>
    <s v="02226"/>
    <x v="511"/>
    <s v="SAN JUAN BOSCO"/>
    <s v="PEREZ ZELEDON"/>
    <s v="07"/>
    <s v="1"/>
    <s v="1_PREESCOLAR"/>
    <s v="PUBLICA"/>
    <n v="11903"/>
    <s v="1"/>
    <s v="19"/>
    <s v="03"/>
    <s v="SAN JOSE / PEREZ ZELEDON / DANIEL FLORES"/>
    <s v="SAN JOSE"/>
    <s v="PEREZ ZELEDON"/>
    <s v="DANIEL FLORES"/>
    <s v="SAN JUAN BOSCO"/>
    <s v="FRENTE A LA IGLESIA D SAN JUAN BOSCO PZ"/>
    <s v="esc.sanjuanbosco@mep.go.cr"/>
    <s v="27371122"/>
    <s v="83696734"/>
    <s v="SHIRLEY VARELA FERNANDEZ"/>
    <s v="83696734"/>
    <s v="HENRY ALBERTO MORA ESPINOZA"/>
    <s v="27725189"/>
    <m/>
    <s v="NO"/>
    <m/>
    <m/>
    <m/>
    <s v="1"/>
    <s v="00567"/>
    <s v="3"/>
    <s v="SAN JUAN BOSCO"/>
    <n v="13"/>
  </r>
  <r>
    <s v="1.01975"/>
    <s v="101151-00"/>
    <s v="01975"/>
    <x v="512"/>
    <s v="SAN CARLOS"/>
    <s v="PEREZ ZELEDON"/>
    <s v="07"/>
    <s v="1"/>
    <s v="1_PREESCOLAR"/>
    <s v="PUBLICA"/>
    <n v="11912"/>
    <s v="1"/>
    <s v="19"/>
    <s v="12"/>
    <s v="SAN JOSE / PEREZ ZELEDON / LA AMISTAD"/>
    <s v="SAN JOSE"/>
    <s v="PEREZ ZELEDON"/>
    <s v="LA AMISTAD"/>
    <s v="SAN CARLOS"/>
    <s v="4 KM ESTE DE ESCUELA SAN PABLO"/>
    <s v="esc.sancarlosplatanares@mep.go.cr"/>
    <s v="27370313"/>
    <m/>
    <s v="ANANIAS FERNANDEZ ACUNA"/>
    <s v="89197776"/>
    <s v="HENRY ALBERTO MORA ESPINOZA"/>
    <s v="27725189"/>
    <m/>
    <s v="NO"/>
    <m/>
    <m/>
    <m/>
    <s v="1"/>
    <s v="00563"/>
    <s v="3"/>
    <s v="SAN CARLOS"/>
    <n v="12"/>
  </r>
  <r>
    <s v="1.03250"/>
    <s v="101152-00"/>
    <s v="03250"/>
    <x v="513"/>
    <s v="SAN CAYETANO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SAN CAYETANO"/>
    <s v="300 M OESTE DEL TEMPLO CATOLICO"/>
    <s v="esc.sancayetanorionuevo@mep.go.cr"/>
    <s v="27718105"/>
    <m/>
    <s v="SILVIA ACUÑA CHAVARRIA"/>
    <s v="88478808"/>
    <s v="ENRIQUE FALLAS GAMBOA"/>
    <s v="27719646"/>
    <m/>
    <s v="NO"/>
    <m/>
    <m/>
    <m/>
    <s v="1"/>
    <s v="00435"/>
    <s v="3"/>
    <s v="SAN CAYETANO"/>
    <n v="8"/>
  </r>
  <r>
    <s v="1.01929"/>
    <s v="101153-00"/>
    <s v="01929"/>
    <x v="514"/>
    <s v="SAN FRANCISC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SAN FRANCISCO"/>
    <s v="SAN FRANCISCO, CAJON, PEREZ ZELEDON"/>
    <s v="esc.sanfrancisco@mep.go.cr"/>
    <s v="88573185"/>
    <m/>
    <s v="KENLY BONILLA MORA"/>
    <s v="88573185"/>
    <s v="JULIO CESAR VARGAS GUERRERO"/>
    <s v="27311075"/>
    <m/>
    <s v="NO"/>
    <m/>
    <m/>
    <m/>
    <s v="1"/>
    <s v="00534"/>
    <s v="3"/>
    <s v="SAN FRANCISCO"/>
    <n v="14"/>
  </r>
  <r>
    <s v="1.03532"/>
    <s v="101154-00"/>
    <s v="03532"/>
    <x v="515"/>
    <s v="SAN GABRIEL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SAN GABRIEL"/>
    <s v="CONTIGUO A LA IGLESIA CATOLICA"/>
    <s v="esc.sangabrielpejibaye@mep.go.cr"/>
    <s v="44039972"/>
    <m/>
    <s v="LUCIA CORDOBA CALDERON"/>
    <s v="71480415"/>
    <s v="JUAN DURAN CUBILLO"/>
    <s v="27725140"/>
    <m/>
    <s v="NO"/>
    <m/>
    <m/>
    <m/>
    <s v="1"/>
    <s v="00586"/>
    <s v="3"/>
    <s v="SAN GABRIEL"/>
    <n v="10"/>
  </r>
  <r>
    <s v="1.02454"/>
    <s v="101155-00"/>
    <s v="02454"/>
    <x v="516"/>
    <s v="SAN GERARDO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SAN GERARDO"/>
    <s v="COSTADO ESTE DE LA PLAZA DE DEPORTES"/>
    <s v="esc.sangerardo@mep.go.cr"/>
    <s v="44016460"/>
    <m/>
    <s v="TANIA ALVARADO FONSECA"/>
    <s v="27425391"/>
    <s v="OTTO MAURICIO BARRANTES ELIZONDO"/>
    <s v="27725171"/>
    <m/>
    <s v="NO"/>
    <m/>
    <m/>
    <m/>
    <s v="1"/>
    <s v="00511"/>
    <s v="3"/>
    <s v="SAN GERARDO"/>
    <n v="4"/>
  </r>
  <r>
    <s v="1.03402"/>
    <s v="101156-00"/>
    <s v="03402"/>
    <x v="517"/>
    <s v="SAN GERARDO DE PLATANARE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SAN GERARDO"/>
    <s v="200 ESTE DEL TEMPLO CATOLICO"/>
    <s v="esc.sangerardoplatanares@mep.go.cr"/>
    <s v="44047010"/>
    <m/>
    <s v="OLGA CAMPOS GONZALEZ"/>
    <s v="83217664"/>
    <s v="HENRY ALBERTO MORA ESPINOZA"/>
    <s v="27725189"/>
    <m/>
    <s v="NO"/>
    <m/>
    <m/>
    <m/>
    <s v="1"/>
    <s v="00568"/>
    <s v="3"/>
    <s v="SAN GERARDO DE PLATANARES"/>
    <n v="16"/>
  </r>
  <r>
    <s v="1.01443"/>
    <s v="101157-00"/>
    <s v="01443"/>
    <x v="518"/>
    <s v="SAN JERONIMO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 JERONIMO"/>
    <s v="100 M SURESTE DEL ABASTECEDOR LOS TIGRES"/>
    <s v="esc.sanjeronimo@mep.go.cr"/>
    <s v="88796281"/>
    <s v="71219464"/>
    <s v="GUADALUPE GONZALEZ SANCHEZ"/>
    <s v="87131728"/>
    <s v="LILLIAM VARGAS PEREZ"/>
    <s v="27725147"/>
    <m/>
    <s v="NO"/>
    <m/>
    <m/>
    <m/>
    <s v="1"/>
    <s v="00539"/>
    <s v="3"/>
    <s v="SAN JERONIMO"/>
    <n v="6"/>
  </r>
  <r>
    <s v="1.03885"/>
    <s v="101158-00"/>
    <s v="03885"/>
    <x v="519"/>
    <s v="SAN JUAN DE DIOS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SAN JUAN DE DIOS"/>
    <s v="CONTIGUO A LA PLAZA DE DEPORTES"/>
    <s v="esc.sanjuandediosbaru@mep.go.cr"/>
    <s v="22005460"/>
    <m/>
    <s v="VERONICA CASTRO VALVERDE"/>
    <s v="22005460"/>
    <s v="FERNANDO MONGE ILAMA"/>
    <s v="22005213"/>
    <m/>
    <s v="NO"/>
    <m/>
    <m/>
    <m/>
    <s v="1"/>
    <s v="00484"/>
    <s v="3"/>
    <s v="SAN JUAN DE DIOS"/>
    <n v="6"/>
  </r>
  <r>
    <s v="1.04044"/>
    <s v="101159-00"/>
    <s v="04044"/>
    <x v="520"/>
    <s v="SAN JUAN MIRAMAR"/>
    <s v="PEREZ ZELEDON"/>
    <s v="04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ALTOS DE SAN JUAN"/>
    <s v="25 M OESTE DEL TEMPLO CATOLICO"/>
    <s v="esc.sanjuanmiramar@mep.go.cr"/>
    <s v="71976347"/>
    <m/>
    <s v="HEIDY MEJIA TORRES"/>
    <s v="71976347"/>
    <s v="FERNANDO MONGE ILAMA"/>
    <s v="22005213"/>
    <m/>
    <s v="NO"/>
    <m/>
    <m/>
    <m/>
    <s v="1"/>
    <s v="00485"/>
    <s v="3"/>
    <s v="SAN JUAN MIRAMAR"/>
    <n v="6"/>
  </r>
  <r>
    <s v="1.03529"/>
    <s v="101160-00"/>
    <s v="03529"/>
    <x v="521"/>
    <s v="SAN JUAN NORTE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SAN JUAN NORTE"/>
    <s v="300 M AL SUR DEL TEMPLO CATOLICO"/>
    <s v="esc.sanjuannorte@mep.go.cr"/>
    <s v="72019665"/>
    <m/>
    <s v="ELMER EDUARDO CALVO PERAZA"/>
    <s v="85459592"/>
    <s v="OTTO MAURICIO BARRANTES ELIZONDO"/>
    <s v="27725171"/>
    <m/>
    <s v="NO"/>
    <m/>
    <m/>
    <m/>
    <s v="1"/>
    <s v="00519"/>
    <s v="3"/>
    <s v="SAN JUAN NORTE"/>
    <n v="4"/>
  </r>
  <r>
    <s v="1.01425"/>
    <s v="101161-00"/>
    <s v="01425"/>
    <x v="522"/>
    <s v="JOSE MARIA CHAVERRI PICADO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PLATANILLO"/>
    <s v="250 M OESTE LICEO PLATANILLO"/>
    <s v="esc.josemariachaverri@mep.go.cr"/>
    <s v="27870430"/>
    <s v="83156925"/>
    <s v="HECTOR GARRO BUSTAMANTE"/>
    <s v="27870430"/>
    <s v="FERNANDO MONGE ILAMA"/>
    <s v="22005213"/>
    <m/>
    <s v="NO"/>
    <m/>
    <m/>
    <m/>
    <s v="1"/>
    <s v="00466"/>
    <s v="3"/>
    <s v="JOSE MARIA CHAVERRI PICADO"/>
    <n v="20"/>
  </r>
  <r>
    <s v="1.04106"/>
    <s v="101162-00"/>
    <s v="04106"/>
    <x v="523"/>
    <s v="SAN LORENZO"/>
    <s v="PEREZ ZELEDON"/>
    <s v="04"/>
    <s v="1"/>
    <s v="1_PREESCOLAR"/>
    <s v="PUBLICA"/>
    <n v="11901"/>
    <s v="1"/>
    <s v="19"/>
    <s v="01"/>
    <s v="SAN JOSE / PEREZ ZELEDON / SAN ISIDRO DEL GENERAL"/>
    <s v="SAN JOSE"/>
    <s v="PEREZ ZELEDON"/>
    <s v="SAN ISIDRO DE EL GENERAL"/>
    <s v="SAN LORENZO"/>
    <s v="50 M ESTE DEL SALON COMUNAL DE SAN LORENZO"/>
    <s v="esc.sanlorenzo@mep.go.cr"/>
    <m/>
    <m/>
    <s v="ERICK CASTILLO CASTILLO"/>
    <s v="22005434"/>
    <s v="FERNANDO MONGE ILAMA"/>
    <s v="22005213"/>
    <m/>
    <s v="NO"/>
    <m/>
    <m/>
    <m/>
    <s v="1"/>
    <s v="00486"/>
    <s v="3"/>
    <s v="SAN LORENZO"/>
    <n v="2"/>
  </r>
  <r>
    <s v="1.02068"/>
    <s v="101163-00"/>
    <s v="02068"/>
    <x v="524"/>
    <s v="SAN LUIS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LA FLORIDA"/>
    <s v="BARRIO LA FLORIDA, EL BRUJO DE B, AIRES"/>
    <s v="esc.sanluisdebuenosaires@mep.go.cr"/>
    <s v="27302673"/>
    <m/>
    <s v="HEIDY ROJAS MENDEZ"/>
    <s v="27302673"/>
    <s v="BOLIVAR VILLANUEVA VILLALOBOS"/>
    <s v="27300722"/>
    <m/>
    <s v="NO"/>
    <m/>
    <m/>
    <m/>
    <s v="1"/>
    <s v="00618"/>
    <s v="3"/>
    <s v="SAN LUIS"/>
    <n v="8"/>
  </r>
  <r>
    <s v="1.02978"/>
    <s v="101164-00"/>
    <s v="02978"/>
    <x v="525"/>
    <s v="SAN MARCOS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SAN MARCOS"/>
    <s v="3 KM N DEL VALLE LA CRUZ SAN MARCOS, PEJIBAYE"/>
    <s v="esc.sanmarcosdepejibaye@mep.go.cr"/>
    <s v="27360095"/>
    <m/>
    <s v="HERALD CAMPOS MONGE"/>
    <s v="71137230"/>
    <s v="JUAN DURAN CUBILLO"/>
    <s v="27725140"/>
    <m/>
    <s v="NO"/>
    <m/>
    <m/>
    <m/>
    <s v="1"/>
    <s v="00588"/>
    <s v="3"/>
    <s v="SAN MARCOS"/>
    <n v="8"/>
  </r>
  <r>
    <s v="1.01914"/>
    <s v="101165-00"/>
    <s v="01914"/>
    <x v="526"/>
    <s v="SAN MARTIN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SAN MARTIN"/>
    <s v="COSTADO SUR DE LA PLAZA DE DEPORTES"/>
    <s v="esc.sanmartinpejibaye@mep.go.cr"/>
    <s v="71219432"/>
    <m/>
    <s v="YANCY CASCANTE VEGA"/>
    <s v="83475830"/>
    <s v="JUAN DURAN CUBILLO"/>
    <s v="27725140"/>
    <m/>
    <s v="NO"/>
    <m/>
    <m/>
    <m/>
    <s v="1"/>
    <s v="00581"/>
    <s v="3"/>
    <s v="SAN MARTIN"/>
    <n v="8"/>
  </r>
  <r>
    <s v="1.02837"/>
    <s v="101166-00"/>
    <s v="02837"/>
    <x v="527"/>
    <s v="SAN MIGUEL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SAN MIGUEL"/>
    <s v="300 M SUR DE LA IGLESIA CATOLICA DE SAN MIGUEL"/>
    <s v="esc.sanmiguelpejibaye@mep.go.cr"/>
    <s v="44047024"/>
    <m/>
    <s v="LEIDY ESPINOZA VALVERDE"/>
    <s v="89230987"/>
    <s v="JUAN DURAN CUBILLO"/>
    <s v="27725140"/>
    <m/>
    <s v="NO"/>
    <m/>
    <m/>
    <m/>
    <s v="1"/>
    <s v="00596"/>
    <s v="3"/>
    <s v="SAN MIGUEL"/>
    <n v="10"/>
  </r>
  <r>
    <s v="1.04295"/>
    <s v="101167-00"/>
    <s v="04295"/>
    <x v="528"/>
    <s v="SAN LUIS"/>
    <s v="GRANDE DE TERRABA"/>
    <s v="05"/>
    <s v="1"/>
    <s v="1_PREESCOLAR"/>
    <s v="PUBLICA"/>
    <n v="60306"/>
    <s v="6"/>
    <s v="03"/>
    <s v="06"/>
    <s v="PUNTARENAS / BUENOS AIRES / COLINAS"/>
    <s v="PUNTARENAS"/>
    <s v="BUENOS AIRES"/>
    <s v="COLINAS"/>
    <s v="SAN LUIS"/>
    <s v="4 KM NORTE DE COLINAS"/>
    <s v="esc.sanluiscolinas@mep.go.cr"/>
    <s v="27300748"/>
    <m/>
    <s v="EDITH JOHANNA RIOS MENDEZ"/>
    <s v="27300748"/>
    <s v="NORBERTO AGUILAR CHAVARRIA"/>
    <s v="87574825"/>
    <m/>
    <s v="NO"/>
    <m/>
    <m/>
    <m/>
    <s v="1"/>
    <s v="00715"/>
    <s v="3"/>
    <s v="SAN LUIS"/>
    <n v="5"/>
  </r>
  <r>
    <s v="1.01209"/>
    <s v="101169-00"/>
    <s v="01209"/>
    <x v="529"/>
    <s v="SAN PABLO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SAN PABLO"/>
    <s v="FRENTE AL EBAIS DE SAN PABLO CARRETERA A PEJIBAYE"/>
    <s v="esc.sanpablo@mep.go.cr"/>
    <s v="27370104"/>
    <m/>
    <s v="EDISON VALVERDE ROJAS"/>
    <s v="86183292"/>
    <s v="HENRY ALBERTO MORA ESPINOZA"/>
    <s v="27725189"/>
    <m/>
    <s v="NO"/>
    <m/>
    <m/>
    <m/>
    <s v="1"/>
    <s v="00565"/>
    <s v="3"/>
    <s v="SAN PABLO"/>
    <n v="29"/>
  </r>
  <r>
    <s v="1.01444"/>
    <s v="101170-00"/>
    <s v="01444"/>
    <x v="530"/>
    <s v="SAN PEDRIT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SAN PEDRITO"/>
    <s v="100 M SUR DE LA IGLESIA CATOLICA"/>
    <s v="esc.sanpedrito@mep.go.cr"/>
    <s v="27311909"/>
    <m/>
    <s v="EDUARDO MORA FERNANDEZ"/>
    <s v="83136521"/>
    <s v="JULIO CESAR VARGAS GUERRERO"/>
    <s v="27311075"/>
    <m/>
    <s v="NO"/>
    <m/>
    <m/>
    <m/>
    <s v="1"/>
    <s v="00536"/>
    <s v="3"/>
    <s v="SAN PEDRITO"/>
    <n v="31"/>
  </r>
  <r>
    <s v="1.01445"/>
    <s v="101171-00"/>
    <s v="01445"/>
    <x v="531"/>
    <s v="SAN PEDRO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 PEDRO"/>
    <s v="DIAGONAL A SUPER ECONOMICO SAN PEDRO CENTRO"/>
    <s v="esc.desanpedro@mep.go.cr"/>
    <s v="27311529"/>
    <m/>
    <s v="ERIKA GONZALEZ QUESADA"/>
    <s v="88201899"/>
    <s v="LILLIAM VARGAS PEREZ"/>
    <s v="27725147"/>
    <m/>
    <s v="NO"/>
    <m/>
    <m/>
    <m/>
    <s v="1"/>
    <s v="00540"/>
    <s v="3"/>
    <s v="SAN PEDRO"/>
    <n v="54"/>
  </r>
  <r>
    <s v="1.02465"/>
    <s v="101172-00"/>
    <s v="02465"/>
    <x v="532"/>
    <s v="SAN RAFAEL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SAN RAFAEL"/>
    <s v="6 KM AL NORTE DE SANTA MARTA"/>
    <s v="esc.sanrafaelbrunka@mep.go.cr"/>
    <s v="22001279"/>
    <s v="83195399"/>
    <s v="ALEXANDER CARVAJAL ROMERO"/>
    <s v="83195399"/>
    <s v="ROBERTO DE JESUS GRANADOS CHAVARRIA"/>
    <s v="27300654"/>
    <m/>
    <s v="NO"/>
    <m/>
    <m/>
    <m/>
    <s v="1"/>
    <s v="00635"/>
    <s v="3"/>
    <s v="SAN RAFAEL"/>
    <n v="2"/>
  </r>
  <r>
    <s v="1.03205"/>
    <s v="101173-00"/>
    <s v="03205"/>
    <x v="533"/>
    <s v="MELICO SALAZAR ZUÑIGA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SAN RAFAEL NORTE"/>
    <s v="CONTIGUO A LA IGLESIA CATOLICA"/>
    <s v="esc.melicosalazarzuniga@mep.go.cr"/>
    <s v="27719303"/>
    <m/>
    <s v="LAURA VARGAS ROJAS"/>
    <s v="27720676"/>
    <s v="JORGE GAMBOA ZUÑIGA"/>
    <s v="27718453"/>
    <m/>
    <s v="NO"/>
    <m/>
    <m/>
    <m/>
    <s v="1"/>
    <s v="00410"/>
    <s v="3"/>
    <s v="MELICO SALAZAR ZUÑIGA"/>
    <n v="13"/>
  </r>
  <r>
    <s v="1.01414"/>
    <s v="101174-00"/>
    <s v="01414"/>
    <x v="534"/>
    <s v="SAN RAMON NORTE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SAN RAMON NORTE"/>
    <s v="SAN RAMON NORTE, PARAMO PEREZ ZELEDON"/>
    <s v="esc.sanramonnorte@mep.go.cr"/>
    <s v="27715573"/>
    <m/>
    <s v="ANA YANSY VARGAS ABARCA"/>
    <s v="27705573"/>
    <s v="ENRIQUE FALLAS GAMBOA"/>
    <s v="27719646"/>
    <m/>
    <s v="NO"/>
    <m/>
    <m/>
    <m/>
    <s v="1"/>
    <s v="00425"/>
    <s v="3"/>
    <s v="SAN RAMON NORTE"/>
    <n v="18"/>
  </r>
  <r>
    <s v="1.03788"/>
    <s v="101175-00"/>
    <s v="03788"/>
    <x v="535"/>
    <s v="BAJO LAS BRISAS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LAS BRISAS"/>
    <s v="22 KM S CENTRO SAN ISIDRO, 4 KM ENTRANDO FINCA SANTA FE"/>
    <s v="esc.bajolasbrisas@mep.go.cr"/>
    <s v="71216824"/>
    <m/>
    <s v="DANELLIS LOPEZ DUARTE"/>
    <s v="89473767"/>
    <s v="JULIO CESAR VARGAS GUERRERO"/>
    <s v="27311075"/>
    <m/>
    <s v="NO"/>
    <m/>
    <m/>
    <m/>
    <s v="1"/>
    <s v="02779"/>
    <s v="3"/>
    <s v="BAJO LAS BRISAS"/>
    <n v="6"/>
  </r>
  <r>
    <s v="1.02636"/>
    <s v="101176-00"/>
    <s v="02636"/>
    <x v="536"/>
    <s v="LAS BRISAS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LAS BRISAS"/>
    <s v="50 M SUR DE LA IGLESIA"/>
    <s v="esc.lasbrisasdecajon@mep.go.cr"/>
    <s v="44039454"/>
    <m/>
    <s v="LUIS ROJAS CASTRO"/>
    <s v="83106648"/>
    <s v="JULIO CESAR VARGAS GUERRERO"/>
    <s v="27311075"/>
    <m/>
    <s v="NO"/>
    <m/>
    <m/>
    <m/>
    <s v="1"/>
    <s v="00546"/>
    <s v="3"/>
    <s v="LAS BRISAS"/>
    <n v="8"/>
  </r>
  <r>
    <s v="1.00288"/>
    <s v="101177-00"/>
    <s v="00288"/>
    <x v="537"/>
    <s v="GUSTAVO AGÜERO BARRANTES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SAN RAMON SUR"/>
    <s v="FRENTE AL EBAIS DE SAN RAMON SUR"/>
    <s v="esc.gustavoaguerobarrantes@mep.go.cr"/>
    <s v="27710884"/>
    <m/>
    <s v="SILVIA ELIZONDO AVILA"/>
    <s v="27710884"/>
    <s v="ENRIQUE FALLAS GAMBOA"/>
    <s v="27719646"/>
    <m/>
    <s v="NO"/>
    <m/>
    <m/>
    <m/>
    <s v="1"/>
    <s v="00422"/>
    <s v="3"/>
    <s v="GUSTAVO AGÜERO BARRANTES"/>
    <n v="16"/>
  </r>
  <r>
    <s v="1.03085"/>
    <s v="101178-00"/>
    <s v="03085"/>
    <x v="538"/>
    <s v="FLORENCIA DE MATAZANOS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MATAZANOS"/>
    <s v="CONTIGUO A LA PLAZA DEPORTES"/>
    <s v="esc.florenciadematazanos@mep.go.cr"/>
    <s v="27715971"/>
    <m/>
    <s v="ANA MACHADO ARIAS"/>
    <s v="27715971"/>
    <s v="ENRIQUE FALLAS GAMBOA"/>
    <s v="27719646"/>
    <m/>
    <s v="NO"/>
    <m/>
    <m/>
    <m/>
    <s v="1"/>
    <s v="03664"/>
    <s v="3"/>
    <s v="FLORENCIA DE MATAZANOS"/>
    <n v="11"/>
  </r>
  <r>
    <s v="1.02833"/>
    <s v="101179-00"/>
    <s v="02833"/>
    <x v="539"/>
    <s v="SAN SALVADOR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SAN SALVADOR"/>
    <s v="100 M NORTE DE LA IGLESIA"/>
    <s v="esc.sansalvador@mep.go.cr"/>
    <s v="22005448"/>
    <m/>
    <s v="ORLIDEN NAVARRO BADILLA"/>
    <s v="22005448"/>
    <s v="FERNANDO MONGE ILAMA"/>
    <s v="22005213"/>
    <m/>
    <s v="NO"/>
    <m/>
    <m/>
    <m/>
    <s v="1"/>
    <s v="00467"/>
    <s v="3"/>
    <s v="SAN SALVADOR"/>
    <n v="12"/>
  </r>
  <r>
    <s v="1.02976"/>
    <s v="101180-00"/>
    <s v="02976"/>
    <x v="540"/>
    <s v="SANTA EDUVIGES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SANTA EDUVIGES"/>
    <s v="50 M OESTE DEL TEMPLO"/>
    <s v="esc.santaeduviges@mep.go.cr"/>
    <s v="27423136"/>
    <m/>
    <s v="WILSON MENA CORDERO"/>
    <s v="27423136"/>
    <s v="ENRIQUE FALLAS GAMBOA"/>
    <s v="27719646"/>
    <m/>
    <s v="NO"/>
    <m/>
    <m/>
    <m/>
    <s v="1"/>
    <s v="00441"/>
    <s v="3"/>
    <s v="SANTA EDUVIGES"/>
    <n v="9"/>
  </r>
  <r>
    <s v="1.00311"/>
    <s v="101181-00"/>
    <s v="00311"/>
    <x v="541"/>
    <s v="SANTA CRUZ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SANTA CRUZ"/>
    <s v="50 M SUR DEL TEMPLO CATOLICO DE SANTA CRUZ"/>
    <s v="esc.santacruzbuenosaires@mep.go.cr"/>
    <s v="27300895"/>
    <m/>
    <s v="JOSE LAZARO ORTIZ"/>
    <s v="27300895"/>
    <s v="BOLIVAR VILLANUEVA VILLALOBOS"/>
    <s v="27300722"/>
    <m/>
    <s v="NO"/>
    <m/>
    <m/>
    <m/>
    <s v="1"/>
    <s v="00610"/>
    <s v="3"/>
    <s v="SANTA CRUZ"/>
    <n v="100"/>
  </r>
  <r>
    <s v="1.02452"/>
    <s v="101182-00"/>
    <s v="02452"/>
    <x v="542"/>
    <s v="EL PEJE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EL PEJE"/>
    <s v="CONTIGUO A LA IGLESIA CATOLICA DEL EL PEJE"/>
    <s v="esc.elpeje@mep.go.cr"/>
    <s v="27713791"/>
    <m/>
    <s v="MARIA ACOSTA VARGAS"/>
    <s v="87453474"/>
    <s v="DANILO BRENES NAVARRO"/>
    <s v="27725128"/>
    <m/>
    <s v="NO"/>
    <m/>
    <m/>
    <m/>
    <s v="1"/>
    <s v="00461"/>
    <s v="3"/>
    <s v="EL PEJE"/>
    <n v="8"/>
  </r>
  <r>
    <s v="1.01904"/>
    <s v="101183-00"/>
    <s v="01904"/>
    <x v="543"/>
    <s v="SANTA ELENA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SANTA ELENA"/>
    <s v="100 M SUR DEL TEMPLO CATOLICO"/>
    <s v="esc.santaelena@mep.go.cr"/>
    <s v="27382001"/>
    <m/>
    <s v="CARLOS ZUÑIGA MONTERO"/>
    <s v="85831948"/>
    <s v="OTTO MAURICIO BARRANTES ELIZONDO"/>
    <s v="27725171"/>
    <m/>
    <s v="NO"/>
    <m/>
    <m/>
    <m/>
    <s v="1"/>
    <s v="00508"/>
    <s v="3"/>
    <s v="SANTA ELENA"/>
    <n v="36"/>
  </r>
  <r>
    <s v="1.03462"/>
    <s v="101184-00"/>
    <s v="03462"/>
    <x v="544"/>
    <s v="SANTA LUCIA"/>
    <s v="GRANDE DE TERRABA"/>
    <s v="03"/>
    <s v="1"/>
    <s v="1_PREESCOLAR"/>
    <s v="PUBLICA"/>
    <n v="60307"/>
    <s v="6"/>
    <s v="03"/>
    <s v="07"/>
    <s v="PUNTARENAS / BUENOS AIRES / CHANGUENA"/>
    <s v="PUNTARENAS"/>
    <s v="BUENOS AIRES"/>
    <s v="CHANGUENA"/>
    <s v="SANTA LUCIA"/>
    <s v="COSTADO SUR DE LA PLAZA DE DEPORTES"/>
    <s v="esc.santaluciapotrerogrande@mep.go.cr"/>
    <s v="85532952"/>
    <s v="87810942"/>
    <s v="VERONICA SOLIS ARAYA"/>
    <s v="85532952"/>
    <s v="FREDDY SANDI BOLAÑOS"/>
    <s v="27300744"/>
    <m/>
    <s v="NO"/>
    <m/>
    <m/>
    <m/>
    <s v="1"/>
    <s v="00662"/>
    <s v="3"/>
    <s v="SANTA LUCIA"/>
    <n v="4"/>
  </r>
  <r>
    <s v="1.01915"/>
    <s v="101185-00"/>
    <s v="01915"/>
    <x v="545"/>
    <s v="SANTA LUCIA DE PEJIBAYE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SANTA LUCIA"/>
    <s v="700 M SURESTE COOPE SANTA LUCIA"/>
    <s v="esc.santaluciadepejibaye@mep.go.cr"/>
    <s v="44062498"/>
    <m/>
    <s v="JORGE ISAAC BARRIENTOS RIVERA"/>
    <s v="88037319"/>
    <s v="JUAN DURAN CUBILLO"/>
    <s v="27725140"/>
    <m/>
    <s v="NO"/>
    <m/>
    <m/>
    <m/>
    <s v="1"/>
    <s v="00583"/>
    <s v="3"/>
    <s v="SANTA LUCIA DE PEJIBAYE"/>
    <n v="8"/>
  </r>
  <r>
    <s v="1.01446"/>
    <s v="101186-00"/>
    <s v="01446"/>
    <x v="546"/>
    <s v="SANTA MARIA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SANTA MARIA"/>
    <s v="COSTADO NORTE DE LA PLAZA DE DEPORTES"/>
    <s v="esc.santamariadecajon@mep.go.cr"/>
    <m/>
    <m/>
    <s v="FELINA SANCHEZ SOLIS"/>
    <s v="86337235"/>
    <s v="JULIO CESAR VARGAS GUERRERO"/>
    <s v="87085340"/>
    <m/>
    <s v="NO"/>
    <m/>
    <m/>
    <m/>
    <s v="1"/>
    <s v="00537"/>
    <s v="3"/>
    <s v="SANTA MARIA"/>
    <n v="16"/>
  </r>
  <r>
    <s v="1.01454"/>
    <s v="101187-00"/>
    <s v="01454"/>
    <x v="547"/>
    <s v="SANTA MARTA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SANTA MARTA"/>
    <s v="350 N DE ABASTECEDOR K DE OROS SANTA MARTA"/>
    <s v="esc.santamartabrunka@mep.go.cr"/>
    <s v="27301974"/>
    <m/>
    <s v="NOEMY MORALES VILLANUEVA"/>
    <s v="27301974"/>
    <s v="ROBERTO DE JESUS GRANADOS CHAVARRIA"/>
    <s v="27300654"/>
    <m/>
    <s v="NO"/>
    <m/>
    <m/>
    <m/>
    <s v="1"/>
    <s v="00632"/>
    <s v="3"/>
    <s v="SANTA MARTA"/>
    <n v="43"/>
  </r>
  <r>
    <s v="1.01632"/>
    <s v="101188-00"/>
    <s v="01632"/>
    <x v="548"/>
    <s v="JUAN RAFAEL MORA PORRAS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EL CARMEN"/>
    <s v="FRENTE A ABASTECEDOR EL CARMEN"/>
    <s v="esc.juanrafaelmorabiolley@mep.go.cr"/>
    <s v="27431098"/>
    <m/>
    <s v="HENRY SIBAJA CUBERO"/>
    <s v="22001116"/>
    <s v="YANETH ROJAS MENDEZ"/>
    <s v="27300719"/>
    <m/>
    <s v="NO"/>
    <m/>
    <m/>
    <m/>
    <s v="1"/>
    <s v="00684"/>
    <s v="3"/>
    <s v="JUAN RAFAEL MORA PORRAS"/>
    <n v="12"/>
  </r>
  <r>
    <s v="1.02756"/>
    <s v="101189-00"/>
    <s v="02756"/>
    <x v="549"/>
    <s v="SANTA ROSA"/>
    <s v="GRANDE DE TERRABA"/>
    <s v="02"/>
    <s v="1"/>
    <s v="1_PREESCOLAR"/>
    <s v="PUBLICA"/>
    <n v="60309"/>
    <s v="6"/>
    <s v="03"/>
    <s v="09"/>
    <s v="PUNTARENAS / BUENOS AIRES / BRUNKA"/>
    <s v="PUNTARENAS"/>
    <s v="BUENOS AIRES"/>
    <s v="BRUNKA"/>
    <s v="SANTA ROSA"/>
    <s v="100 SUR DEL SALON COMUNAL"/>
    <s v="esc.santarosabrunka@mep.go.cr"/>
    <s v="83219892"/>
    <s v="27300654"/>
    <s v="ROY ACUÑA AGUILAR"/>
    <s v="83219892"/>
    <s v="ROBERTO DE JESUS GRANADOS CHAVARRIA"/>
    <s v="27300654"/>
    <m/>
    <s v="NO"/>
    <m/>
    <m/>
    <m/>
    <s v="1"/>
    <s v="00641"/>
    <s v="3"/>
    <s v="SANTA ROSA"/>
    <n v="7"/>
  </r>
  <r>
    <s v="1.03613"/>
    <s v="101190-00"/>
    <s v="03613"/>
    <x v="550"/>
    <s v="LAS CRUCES"/>
    <s v="GRANDE DE TERRABA"/>
    <s v="03"/>
    <s v="1"/>
    <s v="1_PREESCOLAR"/>
    <s v="PUBLICA"/>
    <n v="60307"/>
    <s v="6"/>
    <s v="03"/>
    <s v="07"/>
    <s v="PUNTARENAS / BUENOS AIRES / CHANGUENA"/>
    <s v="PUNTARENAS"/>
    <s v="BUENOS AIRES"/>
    <s v="CHANGUENA"/>
    <s v="LAS CRUCES"/>
    <s v="LAS CRUCES CHANGENAS 25 M ESTE DEL TEMPLO CATOLICO"/>
    <s v="esc.lascruces@mep.go.cr"/>
    <s v="22001069"/>
    <s v="84022562"/>
    <s v="CAROL OTOYA MOYA"/>
    <s v="22001069"/>
    <s v="FREDDY SANDI BOLAÑOS"/>
    <s v="27300744"/>
    <m/>
    <s v="NO"/>
    <m/>
    <m/>
    <m/>
    <s v="1"/>
    <s v="00664"/>
    <s v="3"/>
    <s v="LAS CRUCES"/>
    <n v="3"/>
  </r>
  <r>
    <s v="1.01624"/>
    <s v="101191-00"/>
    <s v="01624"/>
    <x v="551"/>
    <s v="SANTIAGO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TIAGO"/>
    <s v="100 ESTE DE LA PLAZA DE FUTBOL"/>
    <s v="esc.santiago@mep.go.cr"/>
    <s v="71219684"/>
    <s v="84544495"/>
    <s v="JACQUELINE VARGAS BOLIVAR"/>
    <s v="84544495"/>
    <s v="LILLIAM VARGAS PEREZ"/>
    <s v="27725147"/>
    <m/>
    <s v="NO"/>
    <m/>
    <m/>
    <m/>
    <s v="1"/>
    <s v="00532"/>
    <s v="3"/>
    <s v="SANTIAGO"/>
    <n v="17"/>
  </r>
  <r>
    <s v="1.02902"/>
    <s v="101192-00"/>
    <s v="02902"/>
    <x v="552"/>
    <s v="SANTO TOMAS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SANTO TOMAS"/>
    <s v="25 KM NOROESTE DE SAN ISIDRO"/>
    <s v="esc.santotomas@mep.go.cr"/>
    <s v="27423193"/>
    <m/>
    <s v="AURORA MENA CORDERO"/>
    <s v="27423193"/>
    <s v="ENRIQUE FALLAS GAMBOA"/>
    <s v="27719646"/>
    <m/>
    <s v="NO"/>
    <m/>
    <m/>
    <m/>
    <s v="1"/>
    <s v="00426"/>
    <s v="3"/>
    <s v="SANTO TOMAS"/>
    <n v="5"/>
  </r>
  <r>
    <s v="1.02977"/>
    <s v="101193-00"/>
    <s v="02977"/>
    <x v="553"/>
    <s v="SAVEGRE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SAVEGRE"/>
    <s v="50 SUR DEL TEMPLO CATOLICO DE SAVEGRE"/>
    <s v="esc.savegre@mep.go.cr"/>
    <s v="22005484"/>
    <m/>
    <s v="EVELYN PADILLA CEDEÑO"/>
    <s v="22005484"/>
    <s v="ENRIQUE FALLAS GAMBOA"/>
    <s v="27714696"/>
    <m/>
    <s v="NO"/>
    <m/>
    <m/>
    <m/>
    <s v="1"/>
    <s v="00423"/>
    <s v="3"/>
    <s v="SAVEGRE"/>
    <n v="7"/>
  </r>
  <r>
    <s v="1.00286"/>
    <s v="101194-00"/>
    <s v="00286"/>
    <x v="554"/>
    <s v="SINAI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SINAI"/>
    <s v="400 NORESTE DE MAXI PALI, BARRIO SINAI"/>
    <s v="esc.sinai@mep.go.cr"/>
    <s v="27711676"/>
    <m/>
    <s v="MARISELLA JIMENEZ GARCIA"/>
    <s v="27711676"/>
    <s v="JORGE GAMBOA ZUÑIGA"/>
    <s v="27718453"/>
    <m/>
    <s v="NO"/>
    <m/>
    <m/>
    <m/>
    <s v="1"/>
    <s v="00414"/>
    <s v="3"/>
    <s v="SINAI"/>
    <n v="81"/>
  </r>
  <r>
    <s v="1.01905"/>
    <s v="101196-00"/>
    <s v="01905"/>
    <x v="555"/>
    <s v="SAN RAFAEL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 RAFAEL"/>
    <s v="FRENTE A ABASTECEDOR BLANCO"/>
    <s v="esc.sanrafael.perezzeledon@mep.go.cr"/>
    <s v="27311994"/>
    <s v="60050694"/>
    <s v="SUSAN SUAREZ GARCIA"/>
    <s v="86934803"/>
    <s v="LILLIAM VARGAS PEREZ"/>
    <s v="27725147"/>
    <m/>
    <s v="NO"/>
    <m/>
    <m/>
    <m/>
    <s v="1"/>
    <s v="00533"/>
    <s v="3"/>
    <s v="SAN RAFAEL"/>
    <n v="7"/>
  </r>
  <r>
    <s v="1.01450"/>
    <s v="101197-00"/>
    <s v="01450"/>
    <x v="556"/>
    <s v="SAN RAFAEL DE PLATANARE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SAN RAFAEL"/>
    <s v="FRENTE AL TEMPLO CATOLICO"/>
    <s v="esc.sanrafaelplatanares@mep.go.cr"/>
    <s v="27370182"/>
    <m/>
    <s v="ADRIANA PEREZ JIMENEZ"/>
    <s v="86224307"/>
    <s v="HENRY ALBERTO MORA ESPINOZA"/>
    <s v="27725189"/>
    <m/>
    <s v="NO"/>
    <m/>
    <m/>
    <m/>
    <s v="1"/>
    <s v="00569"/>
    <s v="3"/>
    <s v="SAN RAFAEL DE PLATANARES"/>
    <n v="38"/>
  </r>
  <r>
    <s v="1.01619"/>
    <s v="101198-00"/>
    <s v="01619"/>
    <x v="557"/>
    <s v="SANTA ROSA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SANTA ROSA"/>
    <s v="200 NORTE DE LA IGLESIA CATOLICA"/>
    <s v="esc.santarosarionuevo@mep.go.cr"/>
    <s v="27711965"/>
    <m/>
    <s v="WENDY ROJAS ARIAS"/>
    <s v="83494113"/>
    <s v="ENRIQUE FALLAS GAMBOA"/>
    <s v="27719646"/>
    <m/>
    <s v="NO"/>
    <m/>
    <m/>
    <m/>
    <s v="1"/>
    <s v="00418"/>
    <s v="3"/>
    <s v="SANTA ROSA"/>
    <n v="38"/>
  </r>
  <r>
    <s v="1.01630"/>
    <s v="101199-00"/>
    <s v="01630"/>
    <x v="558"/>
    <s v="TERRABA"/>
    <s v="GRANDE DE TERRABA"/>
    <s v="13"/>
    <s v="1"/>
    <s v="1_PREESCOLAR"/>
    <s v="PUBLICA"/>
    <n v="60303"/>
    <s v="6"/>
    <s v="03"/>
    <s v="03"/>
    <s v="PUNTARENAS / BUENOS AIRES / POTRERO GRANDE"/>
    <s v="PUNTARENAS"/>
    <s v="BUENOS AIRES"/>
    <s v="POTRERO GRANDE"/>
    <s v="TERRABA"/>
    <s v="FRENTE A LA PLAZA DE DEPORTES DE TERRABA"/>
    <s v="esc.terraba@mep.go.cr"/>
    <s v="27304636"/>
    <s v="85496382"/>
    <s v="RAQUEL MORALES GUTIERREZ"/>
    <s v="85496382"/>
    <s v="JOSE ANDRES NAJERA ARIAS"/>
    <s v="89435252"/>
    <m/>
    <s v="NO"/>
    <m/>
    <m/>
    <m/>
    <s v="1"/>
    <s v="00650"/>
    <s v="3"/>
    <s v="TERRABA"/>
    <n v="19"/>
  </r>
  <r>
    <s v="1.03945"/>
    <s v="101200-00"/>
    <s v="03945"/>
    <x v="559"/>
    <s v="TRES PIEDRAS"/>
    <s v="PEREZ ZELEDON"/>
    <s v="04"/>
    <s v="1"/>
    <s v="1_PREESCOLAR"/>
    <s v="PUBLICA"/>
    <n v="60602"/>
    <s v="6"/>
    <s v="06"/>
    <s v="02"/>
    <s v="PUNTARENAS / QUEPOS / SAVEGRE"/>
    <s v="PUNTARENAS"/>
    <s v="QUEPOS"/>
    <s v="SAVEGRE"/>
    <s v="TRES PIEDRAS"/>
    <s v="CONTIGUO IGLESIA CATOLICA"/>
    <s v="esc.trespieras@mep.go.cr"/>
    <s v="21652356"/>
    <s v="22005213"/>
    <s v="FREDDY GODINEZ GODINEZ"/>
    <s v="84959840"/>
    <s v="FERNANDO MONGE ILAMA"/>
    <s v="22005213"/>
    <m/>
    <s v="NO"/>
    <m/>
    <m/>
    <m/>
    <s v="1"/>
    <s v="00488"/>
    <s v="3"/>
    <s v="TRES PIEDRAS"/>
    <n v="7"/>
  </r>
  <r>
    <s v="1.02057"/>
    <s v="101201-00"/>
    <s v="02057"/>
    <x v="560"/>
    <s v="UJARRAS"/>
    <s v="GRANDE DE TERRABA"/>
    <s v="10"/>
    <s v="1"/>
    <s v="1_PREESCOLAR"/>
    <s v="PUBLICA"/>
    <n v="60301"/>
    <s v="6"/>
    <s v="03"/>
    <s v="01"/>
    <s v="PUNTARENAS / BUENOS AIRES / BUENOS AIRES"/>
    <s v="PUNTARENAS"/>
    <s v="BUENOS AIRES"/>
    <s v="BUENOS AIRES"/>
    <s v="UJARRAS"/>
    <s v="7 KM NORTE DE BUENOS AIRES"/>
    <s v="esc.ujarrasbuenosaires@mep.go.cr"/>
    <s v="22065014"/>
    <s v="21015883"/>
    <s v="ROXANA ROJAS MAYORGA"/>
    <s v="21015483"/>
    <s v="RANDAL RIOS BEITA"/>
    <s v="63327475"/>
    <m/>
    <s v="NO"/>
    <m/>
    <m/>
    <m/>
    <s v="1"/>
    <s v="00606"/>
    <s v="3"/>
    <s v="UJARRAS"/>
    <n v="21"/>
  </r>
  <r>
    <s v="1.03468"/>
    <s v="101202-00"/>
    <s v="03468"/>
    <x v="561"/>
    <s v="VALENCIA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VALENCIA"/>
    <s v="CONTIGUO AL TEMPLO CATOLICO DE LA COMUNIDAD"/>
    <s v="esc.valencia@mep.go.cr"/>
    <s v="27719960"/>
    <m/>
    <s v="CARLOS LUIS ESQUIVEL ESPINOZA"/>
    <s v="88298536"/>
    <s v="ENRIQUE FALLAS GAMBOA"/>
    <s v="27719646"/>
    <m/>
    <s v="NO"/>
    <m/>
    <m/>
    <m/>
    <s v="1"/>
    <s v="00442"/>
    <s v="3"/>
    <s v="VALENCIA"/>
    <n v="3"/>
  </r>
  <r>
    <s v="1.00306"/>
    <s v="101203-00"/>
    <s v="00306"/>
    <x v="562"/>
    <s v="VALLE DE LA CRUZ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PEJIBAYE CENTRO"/>
    <s v="CONTIGUO A GASOLINERA MONTEZUMA, PEJIBAYE"/>
    <s v="esc.valledelacruz@mep.go.cr"/>
    <s v="27360162"/>
    <m/>
    <s v="LORENA MENDEZ UMAÑA"/>
    <s v="27360162"/>
    <s v="JUAN DURAN CUBILLO"/>
    <s v="27725140"/>
    <m/>
    <s v="NO"/>
    <m/>
    <m/>
    <m/>
    <s v="1"/>
    <s v="00593"/>
    <s v="3"/>
    <s v="VALLE DE LA CRUZ"/>
    <n v="30"/>
  </r>
  <r>
    <s v="1.03531"/>
    <s v="101204-00"/>
    <s v="03531"/>
    <x v="563"/>
    <s v="VERACRUZ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VERACRUZ"/>
    <s v="VERACRUZ DE PEJIBAYE, 3 KM AL SUR DE EL AGUILA"/>
    <s v="esc.veracruz@mep.go.cr"/>
    <s v="44047000"/>
    <m/>
    <s v="SILVIA ESQUIVEL JIMENEZ"/>
    <s v="88899264"/>
    <s v="JUAN DURAN CUBILLO"/>
    <s v="27725140"/>
    <m/>
    <s v="NO"/>
    <m/>
    <m/>
    <m/>
    <s v="1"/>
    <s v="00590"/>
    <s v="3"/>
    <s v="VERACRUZ"/>
    <n v="5"/>
  </r>
  <r>
    <s v="1.03404"/>
    <s v="101205-00"/>
    <s v="03404"/>
    <x v="564"/>
    <s v="VILLA ARGENTINA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VILLA ARGENTINA"/>
    <s v="3 KM DE LA COMUNIDAD DE SAN RAFAEL"/>
    <s v="esc.villaargentina@mep.go.cr"/>
    <s v="44039974"/>
    <m/>
    <s v="CARMEN MACHADO CISNEROS"/>
    <s v="85071424"/>
    <s v="HENRY ALBERTO MORA ESPINOZA"/>
    <s v="27725189"/>
    <m/>
    <s v="NO"/>
    <m/>
    <m/>
    <m/>
    <s v="1"/>
    <s v="00566"/>
    <s v="3"/>
    <s v="VILLA ARGENTINA"/>
    <n v="7"/>
  </r>
  <r>
    <s v="1.00292"/>
    <s v="101207-00"/>
    <s v="00292"/>
    <x v="565"/>
    <s v="VILLA LIGIA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VILLA LIGIA"/>
    <s v="300 M SUR OESTE DE SUPERMERCADO COOPEAGRI"/>
    <s v="esc.villaligia@mep.go.cr"/>
    <s v="27712058"/>
    <s v="27712058"/>
    <s v="RICHARD NARANJO AGUILAR"/>
    <s v="27712058"/>
    <s v="DANILO BRENES NAVARRO"/>
    <s v="27725128"/>
    <m/>
    <s v="NO"/>
    <m/>
    <m/>
    <m/>
    <s v="1"/>
    <s v="00450"/>
    <s v="3"/>
    <s v="VILLA LIGIA"/>
    <n v="88"/>
  </r>
  <r>
    <s v="1.01417"/>
    <s v="101208-00"/>
    <s v="01417"/>
    <x v="566"/>
    <s v="VILLA NUEVA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VILLA NUEVA"/>
    <s v="A UN COSTADO DE LA IGLESIA CATOLICA"/>
    <s v="esc.villanuevarionuevo@mep.go.cr"/>
    <s v="27721643"/>
    <m/>
    <s v="YESENIA MENA MADRIGAL"/>
    <s v="27701643"/>
    <s v="ENRIQUE FALLAS GAMBOA"/>
    <s v="27719646"/>
    <m/>
    <s v="NO"/>
    <m/>
    <m/>
    <m/>
    <s v="1"/>
    <s v="00419"/>
    <s v="3"/>
    <s v="VILLA NUEVA"/>
    <n v="29"/>
  </r>
  <r>
    <s v="1.03403"/>
    <s v="101209-00"/>
    <s v="03403"/>
    <x v="567"/>
    <s v="VISTA DE MAR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VISTA DE MAR"/>
    <s v="500 M OESTE PLAZA DE VISTA DE MAR"/>
    <s v="esc.vistademar@mep.go.cr"/>
    <s v="44047009"/>
    <s v="64247219"/>
    <s v="WILLIAM MORALES VARGAS"/>
    <s v="64247219"/>
    <s v="HENRY ALBERTO MORA ESPINOZA"/>
    <s v="27725189"/>
    <m/>
    <s v="NO"/>
    <m/>
    <m/>
    <m/>
    <s v="1"/>
    <s v="00572"/>
    <s v="3"/>
    <s v="VISTA DE MAR"/>
    <n v="2"/>
  </r>
  <r>
    <s v="1.00312"/>
    <s v="101210-00"/>
    <s v="00312"/>
    <x v="568"/>
    <s v="VOLCAN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VOLCAN"/>
    <s v="COSTADO NORTE DE LA PLAZA DE FUTBOL DE VOLCAN"/>
    <s v="esc.volcan@mep.go.cr"/>
    <s v="27421020"/>
    <s v="88494241"/>
    <s v="GRACE GAMBOA TOLEDO"/>
    <s v="88494241"/>
    <s v="ROBERTO DE JESUS GRANADOS CHAVARRIA"/>
    <s v="27300654"/>
    <m/>
    <s v="NO"/>
    <m/>
    <m/>
    <m/>
    <s v="1"/>
    <s v="00634"/>
    <s v="3"/>
    <s v="VOLCAN"/>
    <n v="30"/>
  </r>
  <r>
    <s v="1.03612"/>
    <s v="101211-00"/>
    <s v="03612"/>
    <x v="569"/>
    <s v="EL JORON"/>
    <s v="GRANDE DE TERRABA"/>
    <s v="03"/>
    <s v="1"/>
    <s v="1_PREESCOLAR"/>
    <s v="PUBLICA"/>
    <n v="60303"/>
    <s v="6"/>
    <s v="03"/>
    <s v="03"/>
    <s v="PUNTARENAS / BUENOS AIRES / POTRERO GRANDE"/>
    <s v="PUNTARENAS"/>
    <s v="BUENOS AIRES"/>
    <s v="POTRERO GRANDE"/>
    <s v="EL JORON"/>
    <s v="10 KM AL NORTE DE POTRERO GRANDE"/>
    <s v="esc.eljoron@mep.go.cr"/>
    <s v="22001896"/>
    <s v="27300744"/>
    <s v="DEBORA QUESADA GAMBOA"/>
    <s v="22001896"/>
    <s v="FREDDY SANDI BOLAÑOS"/>
    <s v="27300744"/>
    <m/>
    <s v="NO"/>
    <m/>
    <m/>
    <m/>
    <s v="1"/>
    <s v="03357"/>
    <s v="3"/>
    <s v="EL JORON"/>
    <n v="1"/>
  </r>
  <r>
    <s v="1.02397"/>
    <s v="101212-00"/>
    <s v="02397"/>
    <x v="570"/>
    <s v="DOMINICALITO"/>
    <s v="PEREZ ZELEDON"/>
    <s v="04"/>
    <s v="1"/>
    <s v="1_PREESCOLAR"/>
    <s v="PUBLICA"/>
    <n v="60504"/>
    <s v="6"/>
    <s v="05"/>
    <s v="04"/>
    <s v="PUNTARENAS / OSA / BAHIA BALLENA"/>
    <s v="PUNTARENAS"/>
    <s v="OSA"/>
    <s v="BAHIA BALLENA"/>
    <s v="DOMINICALITO"/>
    <s v="CONTIGUO A LA PLAZA DE DEPORTES DOMINICALITO"/>
    <s v="esc.dominicalito@mep.go.cr"/>
    <s v="27870355"/>
    <m/>
    <s v="EDEN RENE SALAZAR HIDALGO"/>
    <s v="27870355"/>
    <s v="FERNANDO MONGE ILAMA"/>
    <s v="22005213"/>
    <m/>
    <s v="NO"/>
    <m/>
    <m/>
    <m/>
    <s v="1"/>
    <s v="00490"/>
    <s v="3"/>
    <s v="DOMINICALITO"/>
    <n v="20"/>
  </r>
  <r>
    <s v="1.01724"/>
    <s v="101213-00"/>
    <s v="01724"/>
    <x v="571"/>
    <s v="QUEBRADA HONDA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QUEBRADA HONDA"/>
    <s v="CONTIGUO A LA IGLESIA CATOLICA"/>
    <s v="esc.quebradahonda@mep.go.cr"/>
    <s v="27717397"/>
    <m/>
    <s v="MILEIDY PICADO JIMENEZ"/>
    <s v="27717397"/>
    <s v="DANILO BRENES NAVARRO"/>
    <s v="27725128"/>
    <m/>
    <s v="NO"/>
    <m/>
    <m/>
    <m/>
    <s v="1"/>
    <s v="00452"/>
    <s v="3"/>
    <s v="QUEBRADA HONDA"/>
    <n v="14"/>
  </r>
  <r>
    <s v="1.01913"/>
    <s v="101214-00"/>
    <s v="01913"/>
    <x v="572"/>
    <s v="EL ZAPOTE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ZAPOTE"/>
    <s v="CONTIGUO A LA CENTRAL TELEFONICA DE LA COMUNIDAD"/>
    <s v="esc.elzapotepejibaye@mep.go.cr"/>
    <s v="27360324"/>
    <s v="44039973"/>
    <s v="TANNIA UREÑA GODINEZ"/>
    <s v="27360324"/>
    <s v="JUAN DURAN CUBILLO"/>
    <s v="27725140"/>
    <m/>
    <s v="NO"/>
    <m/>
    <m/>
    <m/>
    <s v="1"/>
    <s v="00585"/>
    <s v="3"/>
    <s v="EL ZAPOTE"/>
    <n v="7"/>
  </r>
  <r>
    <s v="1.02388"/>
    <s v="101215-00"/>
    <s v="02388"/>
    <x v="573"/>
    <s v="LA ARENILL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LA ARENILLA"/>
    <s v="2 KM NORTE DE LA ENTRADA A SAN PEDRO"/>
    <s v="esc.laarenilla@mep.go.cr"/>
    <s v="71219684"/>
    <s v="84544495"/>
    <s v="NANCY ARIAS JIMENEZ"/>
    <s v="83345148"/>
    <s v="LILLIAM VARGAS PEREZ"/>
    <s v="27725147"/>
    <m/>
    <s v="NO"/>
    <m/>
    <m/>
    <m/>
    <s v="1"/>
    <s v="03272"/>
    <s v="3"/>
    <s v="LA ARENILLA"/>
    <n v="8"/>
  </r>
  <r>
    <s v="1.00287"/>
    <s v="101216-00"/>
    <s v="00287"/>
    <x v="574"/>
    <s v="12 DE MARZO DE 1948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12 DE MARZO"/>
    <s v="FRENTE A ENTRADA PRINCIPAL DE BARRIO EL PRADO"/>
    <s v="esc.12marzo1948@mep.go.cr"/>
    <s v="27710242"/>
    <m/>
    <s v="ADRIAN BARBOZA AVALOS"/>
    <s v="89916328"/>
    <s v="JORGE GAMBOA ZUÑIGA"/>
    <s v="89900202"/>
    <m/>
    <s v="NO"/>
    <m/>
    <m/>
    <m/>
    <s v="1"/>
    <s v="00416"/>
    <s v="3"/>
    <s v="12 DE MARZO DE 1948"/>
    <n v="79"/>
  </r>
  <r>
    <s v="1.03787"/>
    <s v="101217-00"/>
    <s v="03787"/>
    <x v="575"/>
    <s v="SAN IGNACIO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SAN IGNACIO"/>
    <s v="2 KM ESTE DE SANTA TERESA"/>
    <s v="esc.sanignacio@mep.go.cr"/>
    <m/>
    <m/>
    <s v="STEPHANIE MORA GONZALEZ"/>
    <s v="84153362"/>
    <s v="JULIO CESAR VARGAS GUERRERO"/>
    <s v="27311075"/>
    <m/>
    <s v="NO"/>
    <m/>
    <m/>
    <m/>
    <s v="1"/>
    <s v="00547"/>
    <s v="3"/>
    <s v="SAN IGNACIO"/>
    <n v="3"/>
  </r>
  <r>
    <s v="1.02741"/>
    <s v="101220-00"/>
    <s v="02741"/>
    <x v="576"/>
    <s v="CAPRI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CAPRI"/>
    <s v="3 KM SUR DEL LICEO LA LUCHA, TERRITORIO INDIGENA"/>
    <s v="esc.capri@mep.go.cr"/>
    <s v="22065986"/>
    <s v="89216082"/>
    <s v="DEIVER BARRANTES ROJAS"/>
    <s v="89216082"/>
    <s v="GABRIEL EMILIO MORA MONGE"/>
    <s v="87093141"/>
    <m/>
    <s v="NO"/>
    <m/>
    <m/>
    <m/>
    <s v="1"/>
    <s v="00695"/>
    <s v="3"/>
    <s v="CAPRI"/>
    <n v="7"/>
  </r>
  <r>
    <s v="1.03617"/>
    <s v="101221-00"/>
    <s v="03617"/>
    <x v="577"/>
    <s v="CALDERON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ALTO CALDERON"/>
    <s v="20 KM AL SURESTE BUENOS AIRES"/>
    <s v="esc.calderon@mep.go.cr"/>
    <m/>
    <m/>
    <s v="MELANY TORRES ORTIZ"/>
    <s v="87918701"/>
    <s v="KAROL ADRIANA ROJAS PORTILLA"/>
    <s v="85988401"/>
    <m/>
    <s v="NO"/>
    <m/>
    <m/>
    <m/>
    <s v="1"/>
    <s v="00617"/>
    <s v="3"/>
    <s v="CALDERON"/>
    <n v="4"/>
  </r>
  <r>
    <s v="1.02469"/>
    <s v="101222-00"/>
    <s v="02469"/>
    <x v="578"/>
    <s v="BIOLLEY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BIOLLEY"/>
    <s v="FRENTE COCINA COMUNAL"/>
    <s v="esc.biolley@mep.go.cr"/>
    <s v="22001072"/>
    <s v="27300719"/>
    <s v="ILIANA SERRACIN LORIA"/>
    <s v="89959460"/>
    <s v="YANETH ROJAS MENDEZ"/>
    <s v="27300719"/>
    <m/>
    <s v="NO"/>
    <m/>
    <m/>
    <m/>
    <s v="1"/>
    <s v="00696"/>
    <s v="3"/>
    <s v="BIOLLEY"/>
    <n v="3"/>
  </r>
  <r>
    <s v="1.02056"/>
    <s v="101223-00"/>
    <s v="02056"/>
    <x v="579"/>
    <s v="SAN CARLOS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SAN CARLOS"/>
    <s v="50 M NORTE DE LA PLAZA DE FUTBOL SAN CARLOS"/>
    <s v="esc.sancarlosdebuenosaires@mep.go.cr"/>
    <s v="27302903"/>
    <s v="27304516"/>
    <s v="RONY PORRAS MEJIAS"/>
    <s v="64593405"/>
    <s v="BOLIVAR VILLANUEVA VILLALOBOS"/>
    <s v="27300722"/>
    <m/>
    <s v="NO"/>
    <m/>
    <m/>
    <m/>
    <s v="1"/>
    <s v="00624"/>
    <s v="3"/>
    <s v="SAN CARLOS"/>
    <n v="39"/>
  </r>
  <r>
    <s v="1.01976"/>
    <s v="101224-00"/>
    <s v="01976"/>
    <x v="580"/>
    <s v="ALTAMIRA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ALTAMIRA"/>
    <s v="100 M AL OESTE DE LA IGLESIA CATOLICA"/>
    <s v="esc.altamirapotrerogrande@mep.go.cr"/>
    <s v="27431095"/>
    <s v="22001116"/>
    <s v="CARLOS ROBERTO GARRO FERNANDEZ"/>
    <s v="22001116"/>
    <s v="YANETH ROJAS MENDEZ"/>
    <s v="27300719"/>
    <m/>
    <s v="NO"/>
    <m/>
    <m/>
    <m/>
    <s v="1"/>
    <s v="00681"/>
    <s v="3"/>
    <s v="ALTAMIRA"/>
    <n v="7"/>
  </r>
  <r>
    <s v="1.02733"/>
    <s v="101225-00"/>
    <s v="02733"/>
    <x v="581"/>
    <s v="ZAPOTAL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ZAPOTAL"/>
    <s v="1 KM NORTE DEL TEMPLO ASAMBLEAS DE DIOS"/>
    <s v="esc.zapotal@mep.go.cr"/>
    <s v="44047017"/>
    <m/>
    <s v="ANA YANCY GARRO CECILIANO"/>
    <s v="86599490"/>
    <s v="LILLIAM VARGAS PEREZ"/>
    <s v="27725147"/>
    <m/>
    <s v="NO"/>
    <m/>
    <m/>
    <m/>
    <s v="1"/>
    <s v="00548"/>
    <s v="3"/>
    <s v="ZAPOTAL"/>
    <n v="3"/>
  </r>
  <r>
    <s v="1.02740"/>
    <s v="101226-00"/>
    <s v="02740"/>
    <x v="582"/>
    <s v="LOS ANGELES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UTRAPEZ"/>
    <s v="25 KM OESTE DE BUENOS AIRES"/>
    <s v="esc.losangelesvolcan@mep.go.cr"/>
    <s v="27421386"/>
    <m/>
    <s v="HORTENSIA GUTIERREZ ESPINOZA"/>
    <s v="88989035"/>
    <s v="ROBERTO DE JESUS GRANADOS CHAVARRIA"/>
    <s v="27300654"/>
    <m/>
    <s v="NO"/>
    <m/>
    <m/>
    <m/>
    <s v="1"/>
    <s v="00643"/>
    <s v="3"/>
    <s v="LOS ANGELES"/>
    <n v="17"/>
  </r>
  <r>
    <s v="1.02975"/>
    <s v="101227-00"/>
    <s v="02975"/>
    <x v="583"/>
    <s v="SAN RAFAEL ARRIB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BARRIO LOS ANGELES"/>
    <s v="3 KM ESTE DEL GUARDIA RURAL DE SAN PEDRO"/>
    <s v="esc.sanrafaelarriba@mep.go.cr"/>
    <s v="85462823"/>
    <s v="87141818"/>
    <s v="XINIA NAVARRO SANDOVAL"/>
    <s v="88197330"/>
    <s v="LILLIAM VARGAS PEREZ"/>
    <s v="83471217"/>
    <m/>
    <s v="NO"/>
    <m/>
    <m/>
    <m/>
    <s v="1"/>
    <s v="00549"/>
    <s v="3"/>
    <s v="SAN RAFAEL ARRIBA"/>
    <n v="9"/>
  </r>
  <r>
    <s v="1.02403"/>
    <s v="101228-00"/>
    <s v="02403"/>
    <x v="584"/>
    <s v="EL PUENTE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PUENTE DE SALITRE"/>
    <s v="15 KM AL ESTE DEL CENTRO DE BUENOS AIRES"/>
    <s v="esc.elpuente@mep.go.cr"/>
    <s v="84668451"/>
    <m/>
    <s v="OLDEMAR ORTIZ MORALES"/>
    <s v="84668451"/>
    <s v="KAROL ADRIANA ROJAS PORTILLA"/>
    <s v="85988401"/>
    <m/>
    <s v="NO"/>
    <m/>
    <m/>
    <m/>
    <s v="1"/>
    <s v="00608"/>
    <s v="3"/>
    <s v="EL PUENTE"/>
    <n v="7"/>
  </r>
  <r>
    <s v="1.02466"/>
    <s v="101229-00"/>
    <s v="02466"/>
    <x v="585"/>
    <s v="ALTAMIRA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ALTAMIRA"/>
    <s v="7 KM NORESTE DE LA COMUNIDAD DE CACAO"/>
    <s v="esc.altamira@mep.go.cr"/>
    <s v="22001235"/>
    <s v="88189942"/>
    <s v="CRISTHIAN CESPEDES GODINEZ"/>
    <s v="83254568"/>
    <s v="ROBERTO DE JESUS GRANADOS CHAVARRIA"/>
    <s v="27300654"/>
    <m/>
    <s v="NO"/>
    <m/>
    <m/>
    <m/>
    <s v="1"/>
    <s v="00644"/>
    <s v="3"/>
    <s v="ALTAMIRA"/>
    <n v="4"/>
  </r>
  <r>
    <s v="1.03800"/>
    <s v="101231-00"/>
    <s v="03800"/>
    <x v="586"/>
    <s v="CLAVERA"/>
    <s v="GRANDE DE TERRABA"/>
    <s v="04"/>
    <s v="1"/>
    <s v="1_PREESCOLAR"/>
    <s v="PUBLICA"/>
    <n v="60303"/>
    <s v="6"/>
    <s v="03"/>
    <s v="03"/>
    <s v="PUNTARENAS / BUENOS AIRES / POTRERO GRANDE"/>
    <s v="PUNTARENAS"/>
    <s v="BUENOS AIRES"/>
    <s v="POTRERO GRANDE"/>
    <s v="CLAVERA"/>
    <s v="FRENTE AL TEMPLO CATOLICO DE CLAVERA"/>
    <s v="esc.clavera@mep.go.cr"/>
    <s v="22001382"/>
    <s v="85185565"/>
    <s v="DENIS MAURICIO ESPINOZA ANCHIA"/>
    <s v="85185565"/>
    <s v="YANETH ROJAS MENDEZ"/>
    <s v="27300719"/>
    <m/>
    <s v="NO"/>
    <m/>
    <m/>
    <m/>
    <s v="1"/>
    <s v="00691"/>
    <s v="3"/>
    <s v="CLAVERA"/>
    <n v="3"/>
  </r>
  <r>
    <s v="1.04211"/>
    <s v="101232-00"/>
    <s v="04211"/>
    <x v="587"/>
    <s v="LA RIBERA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LA RIBERA"/>
    <s v="CONTIGUO AL TEMPLO CATOLICO"/>
    <s v="esc.laribera@mep.go.cr"/>
    <m/>
    <m/>
    <s v="FABIO RETANA ULATE"/>
    <s v="83118965"/>
    <s v="ALEXANDER QUIROS ROJAS"/>
    <s v="27725172"/>
    <m/>
    <s v="NO"/>
    <m/>
    <m/>
    <m/>
    <s v="1"/>
    <s v="00462"/>
    <s v="3"/>
    <s v="LA RIBERA"/>
    <n v="3"/>
  </r>
  <r>
    <s v="1.01447"/>
    <s v="101234-00"/>
    <s v="01447"/>
    <x v="588"/>
    <s v="EL PILAR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EL PILAR"/>
    <s v="KM 150 DE LA INTERAMERICANA SUR"/>
    <s v="esc.elpilar@mep.go.cr"/>
    <s v="86884545"/>
    <s v="83179491"/>
    <s v="ANA CORDERO CHINCHILLA"/>
    <s v="83179491"/>
    <s v="JULIO CESAR VARGAS GUERRERO"/>
    <s v="27311075"/>
    <m/>
    <s v="NO"/>
    <m/>
    <m/>
    <m/>
    <s v="1"/>
    <s v="00535"/>
    <s v="3"/>
    <s v="EL PILAR"/>
    <n v="36"/>
  </r>
  <r>
    <s v="1.02061"/>
    <s v="101235-00"/>
    <s v="02061"/>
    <x v="589"/>
    <s v="LAS DELICIAS"/>
    <s v="PEREZ ZELEDON"/>
    <s v="08"/>
    <s v="1"/>
    <s v="1_PREESCOLAR"/>
    <s v="PUBLICA"/>
    <n v="11907"/>
    <s v="1"/>
    <s v="19"/>
    <s v="07"/>
    <s v="SAN JOSE / PEREZ ZELEDON / PEJIBAYE"/>
    <s v="SAN JOSE"/>
    <s v="PEREZ ZELEDON"/>
    <s v="PEJIBAYE"/>
    <s v="DELICIAS"/>
    <s v="LAS DELICIAS DE PEJIBAYE"/>
    <s v="esc.lasdeliciaspejibaye@mep.go.cr"/>
    <s v="71219454"/>
    <s v="70353491"/>
    <s v="KENNETH ANDREY PORRAS MORA"/>
    <s v="85748083"/>
    <s v="JUAN DURAN CUBILLO"/>
    <s v="88302467"/>
    <m/>
    <s v="NO"/>
    <m/>
    <m/>
    <m/>
    <s v="1"/>
    <s v="00597"/>
    <s v="3"/>
    <s v="LAS DELICIAS"/>
    <n v="2"/>
  </r>
  <r>
    <s v="1.02055"/>
    <s v="101239-00"/>
    <s v="02055"/>
    <x v="590"/>
    <s v="LAS BRISAS"/>
    <s v="GRANDE DE TERRABA"/>
    <s v="14"/>
    <s v="1"/>
    <s v="1_PREESCOLAR"/>
    <s v="PUBLICA"/>
    <n v="60301"/>
    <s v="6"/>
    <s v="03"/>
    <s v="01"/>
    <s v="PUNTARENAS / BUENOS AIRES / BUENOS AIRES"/>
    <s v="PUNTARENAS"/>
    <s v="BUENOS AIRES"/>
    <s v="BUENOS AIRES"/>
    <s v="LAS BRISAS"/>
    <s v="17 KM AL ESTE DEL CENTRO DE BUENOS AIRES"/>
    <s v="esc.lasbrisasbuenosaires@mep.go.cr"/>
    <s v="27302434"/>
    <s v="88549815"/>
    <s v="DANILO VILLANUEVA VILLALOBOS"/>
    <s v="88549815"/>
    <s v="GABRIEL EMILIO MORA MONGE"/>
    <s v="87093141"/>
    <m/>
    <s v="NO"/>
    <m/>
    <m/>
    <m/>
    <s v="1"/>
    <s v="00620"/>
    <s v="3"/>
    <s v="LAS BRISAS"/>
    <n v="17"/>
  </r>
  <r>
    <s v="1.03433"/>
    <s v="101241-00"/>
    <s v="03433"/>
    <x v="591"/>
    <s v="YUAVIN"/>
    <s v="GRANDE DE TERRABA"/>
    <s v="14"/>
    <s v="1"/>
    <s v="1_PREESCOLAR"/>
    <s v="PUBLICA"/>
    <n v="60301"/>
    <s v="6"/>
    <s v="03"/>
    <s v="01"/>
    <s v="PUNTARENAS / BUENOS AIRES / BUENOS AIRES"/>
    <s v="PUNTARENAS"/>
    <s v="BUENOS AIRES"/>
    <s v="BUENOS AIRES"/>
    <s v="YUAVIN"/>
    <s v="32 KM ESTE DEL CENTRO DE BUENOS AIRES"/>
    <s v="esc.indigenayuavin@mep.go.cr"/>
    <s v="86299286"/>
    <m/>
    <s v="ERICKA MADRIGAL BERMUDEZ"/>
    <s v="83626207"/>
    <s v="GABRIEL EMILIO MORA MONGE"/>
    <s v="87093141"/>
    <m/>
    <s v="NO"/>
    <m/>
    <m/>
    <m/>
    <s v="1"/>
    <s v="00619"/>
    <s v="3"/>
    <s v="YUAVIN"/>
    <n v="14"/>
  </r>
  <r>
    <s v="1.02417"/>
    <s v="101242-00"/>
    <s v="02417"/>
    <x v="592"/>
    <s v="QUEBRADA BONITA"/>
    <s v="GRANDE DE TERRABA"/>
    <s v="03"/>
    <s v="1"/>
    <s v="1_PREESCOLAR"/>
    <s v="PUBLICA"/>
    <n v="60307"/>
    <s v="6"/>
    <s v="03"/>
    <s v="07"/>
    <s v="PUNTARENAS / BUENOS AIRES / CHANGUENA"/>
    <s v="PUNTARENAS"/>
    <s v="BUENOS AIRES"/>
    <s v="CHANGUENA"/>
    <s v="QUEBRADA BONITA"/>
    <s v="FRENTE A LA PLAZA DE FUTBOL"/>
    <s v="esc.quebradabonitachanguenana@mep.go.cr"/>
    <s v="89778655"/>
    <m/>
    <s v="MAUREEN VINDAS CHINCHILLA"/>
    <s v="89778655"/>
    <s v="FREDDY SANDI BOLAÑOS"/>
    <s v="27300744"/>
    <m/>
    <s v="NO"/>
    <m/>
    <m/>
    <m/>
    <s v="1"/>
    <s v="00672"/>
    <s v="3"/>
    <s v="QUEBRADA BONITA"/>
    <n v="11"/>
  </r>
  <r>
    <s v="1.02972"/>
    <s v="101243-00"/>
    <s v="02972"/>
    <x v="593"/>
    <s v="LA BONGA"/>
    <s v="GRANDE DE TERRABA"/>
    <s v="03"/>
    <s v="1"/>
    <s v="1_PREESCOLAR"/>
    <s v="PUBLICA"/>
    <n v="60307"/>
    <s v="6"/>
    <s v="03"/>
    <s v="07"/>
    <s v="PUNTARENAS / BUENOS AIRES / CHANGUENA"/>
    <s v="PUNTARENAS"/>
    <s v="BUENOS AIRES"/>
    <s v="CHANGUENA"/>
    <s v="LA BONGA"/>
    <s v="100 M OESTE DEL SUPERMERCADO CUERNAVACA"/>
    <s v="esc.labonga@mep.go.cr"/>
    <s v="84299287"/>
    <s v="87810942"/>
    <s v="LINA KIMBERLY PEREZ BEITA"/>
    <s v="84299287"/>
    <s v="FREDDY SANDI BOLAÑOS"/>
    <s v="27300744"/>
    <m/>
    <s v="NO"/>
    <m/>
    <m/>
    <m/>
    <s v="1"/>
    <s v="00656"/>
    <s v="3"/>
    <s v="LA BONGA"/>
    <n v="6"/>
  </r>
  <r>
    <s v="1.01621"/>
    <s v="101246-00"/>
    <s v="01621"/>
    <x v="594"/>
    <s v="TINAMASTE"/>
    <s v="PEREZ ZELEDON"/>
    <s v="04"/>
    <s v="1"/>
    <s v="1_PREESCOLAR"/>
    <s v="PUBLICA"/>
    <n v="11909"/>
    <s v="1"/>
    <s v="19"/>
    <s v="09"/>
    <s v="SAN JOSE / PEREZ ZELEDON / BARU"/>
    <s v="SAN JOSE"/>
    <s v="PEREZ ZELEDON"/>
    <s v="BARU"/>
    <s v="TINAMASTE"/>
    <s v="FRENTE A LA IGLESIA CATOLICA"/>
    <s v="esc.tinamastes@mep.go.cr"/>
    <s v="27870757"/>
    <m/>
    <s v="KAREN VARGAS CORDERO"/>
    <s v="88120340"/>
    <s v="FERNANDO MONGE ILAMA"/>
    <s v="86384698"/>
    <m/>
    <s v="NO"/>
    <m/>
    <m/>
    <m/>
    <s v="1"/>
    <s v="00468"/>
    <s v="3"/>
    <s v="TINAMASTE"/>
    <n v="16"/>
  </r>
  <r>
    <s v="1.02468"/>
    <s v="101247-00"/>
    <s v="02468"/>
    <x v="595"/>
    <s v="LA PUNA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LA PUNA"/>
    <s v="FRENTE A LA PLAZA DE DEPORTES"/>
    <s v="esc.lapuna@mep.go.cr"/>
    <s v="22001114"/>
    <s v="27300719"/>
    <s v="ELVIA SIDEY GRANADOS MARTINEZ"/>
    <s v="83030899"/>
    <s v="YANETH ROJAS MENDEZ"/>
    <s v="87200658"/>
    <m/>
    <s v="NO"/>
    <m/>
    <m/>
    <m/>
    <s v="1"/>
    <s v="00676"/>
    <s v="3"/>
    <s v="LA PUNA"/>
    <n v="9"/>
  </r>
  <r>
    <s v="1.03614"/>
    <s v="101248-00"/>
    <s v="03614"/>
    <x v="596"/>
    <s v="EL CACAO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CACAO"/>
    <s v="FRENTE AL ABASTECEDOR LA NUEVA OPCION"/>
    <s v="esc.elcacao@mep.go.cr"/>
    <s v="27300654"/>
    <s v="22001028"/>
    <s v="ANAYURI CABRERA AVILA"/>
    <s v="22001028"/>
    <s v="ROBERTO DE JESUS GRANADOS CHAVARRIA"/>
    <s v="27300654"/>
    <m/>
    <s v="NO"/>
    <m/>
    <m/>
    <m/>
    <s v="1"/>
    <s v="03356"/>
    <s v="3"/>
    <s v="EL CACAO"/>
    <n v="8"/>
  </r>
  <r>
    <s v="1.02831"/>
    <s v="101249-00"/>
    <s v="02831"/>
    <x v="597"/>
    <s v="EL PARAMO"/>
    <s v="PEREZ ZELEDON"/>
    <s v="02"/>
    <s v="1"/>
    <s v="1_PREESCOLAR"/>
    <s v="PUBLICA"/>
    <n v="11911"/>
    <s v="1"/>
    <s v="19"/>
    <s v="11"/>
    <s v="SAN JOSE / PEREZ ZELEDON / PARAMO"/>
    <s v="SAN JOSE"/>
    <s v="PEREZ ZELEDON"/>
    <s v="PARAMO"/>
    <s v="SAN MIGUEL"/>
    <s v="SAN MIGUEL DE PARAMO"/>
    <s v="esc.elparamo@mep.go.cr"/>
    <s v="27706194"/>
    <m/>
    <s v="IVANNIA PATRICIA DIAZ ROJAS"/>
    <s v="27706194"/>
    <s v="ENRIQUE FALLAS GAMBOA"/>
    <s v="27719646"/>
    <m/>
    <s v="NO"/>
    <m/>
    <m/>
    <m/>
    <s v="1"/>
    <s v="03260"/>
    <s v="3"/>
    <s v="EL PARAMO"/>
    <n v="7"/>
  </r>
  <r>
    <s v="1.04103"/>
    <s v="101253-00"/>
    <s v="04103"/>
    <x v="598"/>
    <s v="EL CACIQUE"/>
    <s v="GRANDE DE TERRABA"/>
    <s v="11"/>
    <s v="1"/>
    <s v="1_PREESCOLAR"/>
    <s v="PUBLICA"/>
    <n v="60307"/>
    <s v="6"/>
    <s v="03"/>
    <s v="07"/>
    <s v="PUNTARENAS / BUENOS AIRES / CHANGUENA"/>
    <s v="PUNTARENAS"/>
    <s v="BUENOS AIRES"/>
    <s v="CHANGUENA"/>
    <s v="EL CACIQUE"/>
    <s v="100 M NORTE DEL TEMPLO CATOLICO DE CACIQUE"/>
    <s v="esc.elcacique@mep.go.cr"/>
    <s v="83475842"/>
    <m/>
    <s v="MIGUEL ANGEL GONZALEZ ROJAS"/>
    <s v="83475842"/>
    <s v="RODRIGO FERNANDEZ GONZALEZ"/>
    <s v="22001511"/>
    <m/>
    <s v="NO"/>
    <m/>
    <m/>
    <m/>
    <s v="1"/>
    <s v="00657"/>
    <s v="3"/>
    <s v="EL CACIQUE"/>
    <n v="2"/>
  </r>
  <r>
    <s v="1.03789"/>
    <s v="101254-00"/>
    <s v="03789"/>
    <x v="599"/>
    <s v="LAS VEGAS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BARRIO LOS VEGA"/>
    <s v="100 M SUR DEL RECIBIDOR COOPEAGRI"/>
    <s v="esc.lasvegas@mep.go.cr"/>
    <s v="44047012"/>
    <m/>
    <s v="ROSALYN QUESADA ROJAS"/>
    <s v="44047012"/>
    <s v="JULIO CESAR VARGAS GUERRERO"/>
    <s v="27311405"/>
    <m/>
    <s v="NO"/>
    <m/>
    <m/>
    <m/>
    <s v="1"/>
    <s v="03335"/>
    <s v="3"/>
    <s v="LAS VEGAS"/>
    <n v="5"/>
  </r>
  <r>
    <s v="1.01448"/>
    <s v="101255-00"/>
    <s v="01448"/>
    <x v="600"/>
    <s v="LA GUARIA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LA GUARIA"/>
    <s v="100 M NORTE DEL EBAIS"/>
    <s v="esc.laguaria@mep.go.cr"/>
    <s v="86566236"/>
    <m/>
    <s v="STEPHANIE GABRIELA ARTAVIA CH."/>
    <s v="86566236"/>
    <s v="LILLIAM VARGAS PEREZ"/>
    <s v="27725147"/>
    <m/>
    <s v="NO"/>
    <m/>
    <m/>
    <m/>
    <s v="1"/>
    <s v="03336"/>
    <s v="3"/>
    <s v="LA GUARIA"/>
    <n v="14"/>
  </r>
  <r>
    <s v="1.00979"/>
    <s v="101257-00"/>
    <s v="00979"/>
    <x v="601"/>
    <s v="TIERRA PROMETIDA"/>
    <s v="PEREZ ZELEDON"/>
    <s v="01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TIERRA PROMETIDA"/>
    <s v="100 M ESTE DE LA PLAZA DE DEPORTES"/>
    <s v="esc.tierraprometida@mep.go.cr"/>
    <s v="27706365"/>
    <m/>
    <s v="WALTER RODRIGUEZ JARA"/>
    <s v="27706365"/>
    <s v="JORGE GAMBOA ZUÑIGA"/>
    <s v="27718453"/>
    <m/>
    <s v="NO"/>
    <m/>
    <m/>
    <m/>
    <s v="1"/>
    <s v="03259"/>
    <s v="3"/>
    <s v="TIERRA PROMETIDA"/>
    <n v="39"/>
  </r>
  <r>
    <s v="1.04023"/>
    <s v="101258-00"/>
    <s v="04023"/>
    <x v="602"/>
    <s v="SANTA CECILIA"/>
    <s v="PEREZ ZELEDON"/>
    <s v="08"/>
    <s v="1"/>
    <s v="1_PREESCOLAR"/>
    <s v="PUBLICA"/>
    <n v="11912"/>
    <s v="1"/>
    <s v="19"/>
    <s v="12"/>
    <s v="SAN JOSE / PEREZ ZELEDON / LA AMISTAD"/>
    <s v="SAN JOSE"/>
    <s v="PEREZ ZELEDON"/>
    <s v="LA AMISTAD"/>
    <s v="SANTA CECILIA"/>
    <s v="200 ESTE DE LA IGLESIA CATOLICA"/>
    <s v="esc.santaceciliapejibaye@mep.go.cr"/>
    <s v="44058441"/>
    <m/>
    <s v="JUAN CARLOS VALVERDE RIVERA"/>
    <s v="44058441"/>
    <s v="JUAN DURAN CUBILLO"/>
    <s v="27725140"/>
    <m/>
    <s v="NO"/>
    <m/>
    <m/>
    <m/>
    <s v="1"/>
    <s v="00598"/>
    <s v="3"/>
    <s v="SANTA CECILIA"/>
    <n v="7"/>
  </r>
  <r>
    <s v="1.02462"/>
    <s v="101259-00"/>
    <s v="02462"/>
    <x v="603"/>
    <s v="SANTO DOMINGO"/>
    <s v="PEREZ ZELEDON"/>
    <s v="09"/>
    <s v="1"/>
    <s v="1_PREESCOLAR"/>
    <s v="PUBLICA"/>
    <n v="11905"/>
    <s v="1"/>
    <s v="19"/>
    <s v="05"/>
    <s v="SAN JOSE / PEREZ ZELEDON / SAN PEDRO"/>
    <s v="SAN JOSE"/>
    <s v="PEREZ ZELEDON"/>
    <s v="SAN PEDRO"/>
    <s v="SANTO DOMINGO"/>
    <s v="5 KM NORTE DE SAN PEDRO"/>
    <s v="esc.santodomingo@mep.go.cr"/>
    <s v="71219434"/>
    <m/>
    <s v="LIZZETH GEANNINA SALAS HIDALGO"/>
    <s v="86591957"/>
    <s v="LILLIAM VARGAS PEREZ"/>
    <s v="27725147"/>
    <m/>
    <s v="NO"/>
    <m/>
    <m/>
    <m/>
    <s v="1"/>
    <s v="00550"/>
    <s v="3"/>
    <s v="SANTO DOMINGO"/>
    <n v="6"/>
  </r>
  <r>
    <s v="1.04210"/>
    <s v="101260-00"/>
    <s v="04210"/>
    <x v="604"/>
    <s v="BUENOS AIRES"/>
    <s v="PEREZ ZELEDON"/>
    <s v="07"/>
    <s v="1"/>
    <s v="1_PREESCOLAR"/>
    <s v="PUBLICA"/>
    <n v="11906"/>
    <s v="1"/>
    <s v="19"/>
    <s v="06"/>
    <s v="SAN JOSE / PEREZ ZELEDON / PLATANARES"/>
    <s v="SAN JOSE"/>
    <s v="PEREZ ZELEDON"/>
    <s v="PLATANARES"/>
    <s v="BUENOS AIRES"/>
    <s v="100 M ESTE DE LA IGLESIA CATOLICA"/>
    <s v="esc.buenosaires@mep.go.cr"/>
    <m/>
    <m/>
    <s v="ERIKA CHAVARRIA BLANCO"/>
    <s v="83153241"/>
    <s v="HENRY ALBERTO MORA ESPINOZA"/>
    <s v="27725189"/>
    <m/>
    <s v="NO"/>
    <m/>
    <m/>
    <m/>
    <s v="1"/>
    <s v="00573"/>
    <s v="3"/>
    <s v="BUENOS AIRES"/>
    <n v="2"/>
  </r>
  <r>
    <s v="1.04180"/>
    <s v="101261-00"/>
    <s v="04180"/>
    <x v="605"/>
    <s v="PALMIRA"/>
    <s v="GRANDE DE TERRABA"/>
    <s v="14"/>
    <s v="1"/>
    <s v="1_PREESCOLAR"/>
    <s v="PUBLICA"/>
    <n v="60303"/>
    <s v="6"/>
    <s v="03"/>
    <s v="03"/>
    <s v="PUNTARENAS / BUENOS AIRES / POTRERO GRANDE"/>
    <s v="PUNTARENAS"/>
    <s v="BUENOS AIRES"/>
    <s v="POTRERO GRANDE"/>
    <s v="PALMIRA"/>
    <s v="50 M OESTE DE LA CANCHA DE FUTBOL"/>
    <s v="esc.palmirapotrerogrande@mep.go.cr"/>
    <s v="87789903"/>
    <m/>
    <s v="DEINER ROJAS DELGADO"/>
    <s v="89850754"/>
    <s v="GABRIEL EMILIO MORA MONGE"/>
    <s v="27300153"/>
    <m/>
    <s v="NO"/>
    <m/>
    <m/>
    <m/>
    <s v="1"/>
    <s v="00699"/>
    <s v="3"/>
    <s v="PALMIRA"/>
    <n v="5"/>
  </r>
  <r>
    <s v="1.04147"/>
    <s v="101262-00"/>
    <s v="04147"/>
    <x v="606"/>
    <s v="CALIFORNIA"/>
    <s v="PEREZ ZELEDON"/>
    <s v="02"/>
    <s v="1"/>
    <s v="1_PREESCOLAR"/>
    <s v="PUBLICA"/>
    <n v="11910"/>
    <s v="1"/>
    <s v="19"/>
    <s v="10"/>
    <s v="SAN JOSE / PEREZ ZELEDON / RIO NUEVO"/>
    <s v="SAN JOSE"/>
    <s v="PEREZ ZELEDON"/>
    <s v="RIO NUEVO"/>
    <s v="CALIFORNIA"/>
    <s v="35 KM OESTE DE SAN ISIDRO DEL GENERAL"/>
    <s v="esc.california@mep.go.cr"/>
    <s v="44118048"/>
    <m/>
    <s v="IVANNIA DUARTE CESPEDES"/>
    <s v="87877270"/>
    <s v="ENRIQUE FALLAS GAMBOA"/>
    <s v="27719646"/>
    <m/>
    <s v="NO"/>
    <m/>
    <m/>
    <m/>
    <s v="1"/>
    <s v="00443"/>
    <s v="3"/>
    <s v="CALIFORNIA"/>
    <n v="5"/>
  </r>
  <r>
    <s v="1.01527"/>
    <s v="101263-00"/>
    <s v="01527"/>
    <x v="607"/>
    <s v="LA FLOR DE BAHIA"/>
    <s v="PEREZ ZELEDON"/>
    <s v="04"/>
    <s v="1"/>
    <s v="1_PREESCOLAR"/>
    <s v="PUBLICA"/>
    <n v="60504"/>
    <s v="6"/>
    <s v="05"/>
    <s v="04"/>
    <s v="PUNTARENAS / OSA / BAHIA BALLENA"/>
    <s v="PUNTARENAS"/>
    <s v="OSA"/>
    <s v="BAHIA BALLENA"/>
    <s v="BAHIA"/>
    <s v="COSTADO OESTE PLAZA DE DEPORTES DE BAHIA"/>
    <s v="esc.flordebahia@mep.go.cr"/>
    <s v="27438454"/>
    <s v="22153224"/>
    <s v="JOHNNY SANCHEZ FERNANDEZ"/>
    <s v="27438454"/>
    <s v="FERNANDO MONGE ILAMA"/>
    <s v="22005213"/>
    <m/>
    <s v="NO"/>
    <m/>
    <m/>
    <m/>
    <s v="1"/>
    <s v="00469"/>
    <s v="3"/>
    <s v="LA FLOR DE BAHIA"/>
    <n v="53"/>
  </r>
  <r>
    <s v="1.02386"/>
    <s v="101264-00"/>
    <s v="02386"/>
    <x v="608"/>
    <s v="SABALO"/>
    <s v="GRANDE DE TERRABA"/>
    <s v="04"/>
    <s v="1"/>
    <s v="1_PREESCOLAR"/>
    <s v="PUBLICA"/>
    <n v="60308"/>
    <s v="6"/>
    <s v="03"/>
    <s v="08"/>
    <s v="PUNTARENAS / BUENOS AIRES / BIOLLEY"/>
    <s v="PUNTARENAS"/>
    <s v="BUENOS AIRES"/>
    <s v="BIOLLEY"/>
    <s v="SABALO"/>
    <s v="CONTIGUO A LA CANCHA DE FUTBOL DE SABALO"/>
    <s v="esc.sabalobuenosaires@mep.go.cr"/>
    <s v="84473989"/>
    <s v="27300719"/>
    <s v="GERALDYN MORA CASARES"/>
    <s v="84473989"/>
    <s v="YANETH ROJAS MENDEZ"/>
    <s v="27300719"/>
    <m/>
    <s v="NO"/>
    <m/>
    <m/>
    <m/>
    <s v="1"/>
    <s v="00701"/>
    <s v="3"/>
    <s v="SABALO"/>
    <n v="3"/>
  </r>
  <r>
    <s v="1.03791"/>
    <s v="101265-00"/>
    <s v="03791"/>
    <x v="609"/>
    <s v="LOS NARANJOS"/>
    <s v="PEREZ ZELEDON"/>
    <s v="07"/>
    <s v="1"/>
    <s v="1_PREESCOLAR"/>
    <s v="PUBLICA"/>
    <n v="11912"/>
    <s v="1"/>
    <s v="19"/>
    <s v="12"/>
    <s v="SAN JOSE / PEREZ ZELEDON / LA AMISTAD"/>
    <s v="SAN JOSE"/>
    <s v="PEREZ ZELEDON"/>
    <s v="LA AMISTAD"/>
    <s v="LOURDES"/>
    <s v="3 KM SURESTE CEMENTERIO DE SAN PABLO"/>
    <s v="esc.losnaranjos@mep.go.cr"/>
    <s v="85439072"/>
    <m/>
    <s v="YORLENY SALAZAR UREÑA"/>
    <s v="71060983"/>
    <s v="HENRY ALBERTO MORA ESPINOZA"/>
    <s v="86133120"/>
    <m/>
    <s v="NO"/>
    <m/>
    <m/>
    <m/>
    <s v="1"/>
    <s v="00574"/>
    <s v="3"/>
    <s v="LOS NARANJOS"/>
    <n v="5"/>
  </r>
  <r>
    <s v="1.00960"/>
    <s v="101267-00"/>
    <s v="00960"/>
    <x v="610"/>
    <s v="GUATUSA"/>
    <s v="ALAJUELA"/>
    <s v="07"/>
    <s v="1"/>
    <s v="1_PREESCOLAR"/>
    <s v="PUBLICA"/>
    <n v="20803"/>
    <s v="2"/>
    <s v="08"/>
    <s v="03"/>
    <s v="ALAJUELA / POAS / SAN RAFAEL"/>
    <s v="ALAJUELA"/>
    <s v="POAS"/>
    <s v="SAN RAFAEL"/>
    <s v="GUATUSA"/>
    <s v="2 KM NORTE DEL TEMPLO CATOLICO DE SAN RAFAEL"/>
    <s v="esc.guatusa@mep.go.cr"/>
    <s v="24485727"/>
    <s v="24485727"/>
    <s v="GUSTAVO MANUEL CESPEDES PORRAS"/>
    <s v="24485727"/>
    <s v="YANSY ALPIZAR JIMENEZ"/>
    <s v="24485212"/>
    <m/>
    <s v="NO"/>
    <m/>
    <m/>
    <m/>
    <s v="1"/>
    <s v="00805"/>
    <s v="3"/>
    <s v="GUATUSA"/>
    <n v="27"/>
  </r>
  <r>
    <s v="1.00362"/>
    <s v="200261-00"/>
    <s v="00362"/>
    <x v="611"/>
    <s v="MARIA INMACULADA"/>
    <s v="ALAJUELA"/>
    <s v="10"/>
    <s v="1"/>
    <s v="1_PREESCOLAR"/>
    <s v="SUBVENCIONADA"/>
    <n v="20301"/>
    <s v="2"/>
    <s v="03"/>
    <s v="01"/>
    <s v="ALAJUELA / GRECIA / GRECIA"/>
    <s v="ALAJUELA"/>
    <s v="GRECIA"/>
    <s v="GRECIA"/>
    <s v="GRECIA"/>
    <s v="225 NORTE DEL BANCO NACIONAL DE COSTA RICA"/>
    <s v="direccion@cmigrecia.com"/>
    <s v="24942422"/>
    <s v="24942344"/>
    <s v="LIZETH CORRALES MEJIAS"/>
    <s v="24942422"/>
    <s v="CATALINA PORRAS QUESADA"/>
    <s v="24948687"/>
    <m/>
    <s v="NO"/>
    <m/>
    <m/>
    <m/>
    <s v="1"/>
    <s v="00799"/>
    <s v="3"/>
    <s v="MARIA INMACULADA"/>
    <n v="66"/>
  </r>
  <r>
    <s v="1.00325"/>
    <s v="101268-00"/>
    <s v="00325"/>
    <x v="612"/>
    <s v="AEROPUERTO"/>
    <s v="ALAJUELA"/>
    <s v="02"/>
    <s v="1"/>
    <s v="1_PREESCOLAR"/>
    <s v="PUBLICA"/>
    <n v="20109"/>
    <s v="2"/>
    <s v="01"/>
    <s v="09"/>
    <s v="ALAJUELA / ALAJUELA / RIO SEGUNDO"/>
    <s v="ALAJUELA"/>
    <s v="ALAJUELA"/>
    <s v="RIO SEGUNDO"/>
    <s v="EL CACIQUE"/>
    <s v="300 M OESTE DEL PARQUE EL AGRICULTOR"/>
    <s v="esc.aeropuerto@mep.go.cr"/>
    <s v="24430419"/>
    <s v="24430419"/>
    <s v="LUCY TANNIA MORALES CHACON"/>
    <s v="24430419"/>
    <s v="_x000a_GERARDO ANTONIO ARIAS SANCHEZ"/>
    <s v="24302389"/>
    <m/>
    <s v="NO"/>
    <m/>
    <m/>
    <m/>
    <s v="1"/>
    <s v="00732"/>
    <s v="3"/>
    <s v="AEROPUERTO"/>
    <n v="46"/>
  </r>
  <r>
    <s v="1.00364"/>
    <s v="101269-00"/>
    <s v="00364"/>
    <x v="613"/>
    <s v="ALFREDO GOMEZ ZAMORA"/>
    <s v="ALAJUELA"/>
    <s v="06"/>
    <s v="1"/>
    <s v="1_PREESCOLAR"/>
    <s v="PUBLICA"/>
    <n v="20304"/>
    <s v="2"/>
    <s v="03"/>
    <s v="04"/>
    <s v="ALAJUELA / GRECIA / SAN ROQUE"/>
    <s v="ALAJUELA"/>
    <s v="GRECIA"/>
    <s v="SAN ROQUE"/>
    <s v="BARRIO LATINO"/>
    <s v="COSTADO ESTE DE LA PLAZA DEPORTES"/>
    <s v="esc.alfredogomezzamora@mep.go.cr"/>
    <s v="24441104"/>
    <s v="24441104"/>
    <s v="EVELYN HUERTAS GARRO"/>
    <s v="24441104"/>
    <s v="LUIS FRANCISCO CORELLA ROJAS"/>
    <s v="24448039"/>
    <m/>
    <s v="NO"/>
    <m/>
    <m/>
    <m/>
    <s v="1"/>
    <s v="00796"/>
    <s v="3"/>
    <s v="ALFREDO GOMEZ ZAMORA"/>
    <n v="73"/>
  </r>
  <r>
    <s v="1.00326"/>
    <s v="101270-00"/>
    <s v="00326"/>
    <x v="614"/>
    <s v="MIGUEL HIDALGO BASTOS"/>
    <s v="ALAJUELA"/>
    <s v="02"/>
    <s v="1"/>
    <s v="1_PREESCOLAR"/>
    <s v="PUBLICA"/>
    <n v="20109"/>
    <s v="2"/>
    <s v="01"/>
    <s v="09"/>
    <s v="ALAJUELA / ALAJUELA / RIO SEGUNDO"/>
    <s v="ALAJUELA"/>
    <s v="ALAJUELA"/>
    <s v="RIO SEGUNDO"/>
    <s v="VILLA HELIA"/>
    <s v="300 M ESTE DE LA GASOLINERA PACIFIC"/>
    <s v="esc.miguelhidalgoriosegundo@mep.go.cr"/>
    <s v="24427091"/>
    <s v="24427091"/>
    <s v="WENDY PEREZ BADILLA"/>
    <s v="24427091"/>
    <s v="_x000a_GERARDO ANTONIO ARIAS SANCHEZ"/>
    <s v="24302389"/>
    <m/>
    <s v="NO"/>
    <m/>
    <m/>
    <m/>
    <s v="1"/>
    <s v="00739"/>
    <s v="3"/>
    <s v="MIGUEL HIDALGO BASTOS"/>
    <n v="22"/>
  </r>
  <r>
    <s v="1.02859"/>
    <s v="101271-00"/>
    <s v="02859"/>
    <x v="615"/>
    <s v="I.D.A. SALINAS"/>
    <s v="ALAJUELA"/>
    <s v="09"/>
    <s v="1"/>
    <s v="1_PREESCOLAR"/>
    <s v="PUBLICA"/>
    <n v="20905"/>
    <s v="2"/>
    <s v="09"/>
    <s v="05"/>
    <s v="ALAJUELA / OROTINA / LA CEIBA"/>
    <s v="ALAJUELA"/>
    <s v="OROTINA"/>
    <s v="LA CEIBA"/>
    <s v="LA TRINIDAD NUEVA"/>
    <s v="300 M OESTE DEL RESTAURANTE MI CABAÑA"/>
    <s v="esc.idasalinas@mep.go.cr"/>
    <s v="24282338"/>
    <m/>
    <s v="ALICIA HERRERA SALAS"/>
    <s v="60298877"/>
    <s v="HEYNER PEREIRA CHAVES"/>
    <s v="24289926"/>
    <m/>
    <s v="NO"/>
    <m/>
    <m/>
    <m/>
    <s v="1"/>
    <s v="00851"/>
    <s v="3"/>
    <s v="I.D.A. SALINAS"/>
    <n v="15"/>
  </r>
  <r>
    <s v="1.00183"/>
    <s v="101272-00"/>
    <s v="00183"/>
    <x v="616"/>
    <s v="RAFAEL ANGEL CALDERON GUARDIA"/>
    <s v="ALAJUELA"/>
    <s v="10"/>
    <s v="1"/>
    <s v="1_PREESCOLAR"/>
    <s v="PUBLICA"/>
    <n v="20307"/>
    <s v="2"/>
    <s v="03"/>
    <s v="07"/>
    <s v="ALAJUELA / GRECIA / PUENTE DE PIEDRA"/>
    <s v="ALAJUELA"/>
    <s v="GRECIA"/>
    <s v="PUENTE DE PIEDRA"/>
    <s v="RINCON DE SALAS SUR"/>
    <s v="CONTIGUO AL SALON MULTIUSO, RINCON DE SALAS S"/>
    <s v="esc.drrafaelcalderonguardia@mep.go.cr"/>
    <s v="24949727"/>
    <m/>
    <s v="GEILYN SOLANO CHAVES"/>
    <s v="85599487"/>
    <s v="CATALINA PORRAS QUESADA"/>
    <s v="88490885"/>
    <m/>
    <s v="NO"/>
    <m/>
    <m/>
    <m/>
    <s v="1"/>
    <s v="03442"/>
    <s v="3"/>
    <s v="RAFAEL ANGEL CALDERON GUARDIA"/>
    <n v="10"/>
  </r>
  <r>
    <s v="1.00332"/>
    <s v="101273-00"/>
    <s v="00332"/>
    <x v="617"/>
    <s v="GUADALAJARA"/>
    <s v="ALAJUELA"/>
    <s v="03"/>
    <s v="1"/>
    <s v="1_PREESCOLAR"/>
    <s v="PUBLICA"/>
    <n v="20102"/>
    <s v="2"/>
    <s v="01"/>
    <s v="02"/>
    <s v="ALAJUELA / ALAJUELA / SAN JOSE"/>
    <s v="ALAJUELA"/>
    <s v="ALAJUELA"/>
    <s v="SAN JOSE"/>
    <s v="PUEBLO NUEVO"/>
    <s v="1,5 KM OESTE DE JABONERIA PUNTO ROJO"/>
    <s v="esc.guadalajara@mep.go.cr"/>
    <s v="24403389"/>
    <m/>
    <s v="MARYCEL ARTAVIA ALVAREZ"/>
    <s v="24403389"/>
    <s v="MARVIN JIMENEZ BARBOZA"/>
    <s v="24303339"/>
    <m/>
    <s v="NO"/>
    <m/>
    <m/>
    <m/>
    <s v="1"/>
    <s v="00752"/>
    <s v="3"/>
    <s v="GUADALAJARA"/>
    <n v="42"/>
  </r>
  <r>
    <s v="1.01534"/>
    <s v="101274-00"/>
    <s v="01534"/>
    <x v="618"/>
    <s v="ALTO LOPEZ"/>
    <s v="ALAJUELA"/>
    <s v="08"/>
    <s v="1"/>
    <s v="1_PREESCOLAR"/>
    <s v="PUBLICA"/>
    <n v="20506"/>
    <s v="2"/>
    <s v="05"/>
    <s v="06"/>
    <s v="ALAJUELA / ATENAS / SAN JOSE"/>
    <s v="ALAJUELA"/>
    <s v="ATENAS"/>
    <s v="SAN JOSE"/>
    <s v="ALTO LOPEZ"/>
    <s v="CONTIGUO AL GIMNASIO COMUNAL"/>
    <s v="esc.altolopez@mep.go.cr"/>
    <s v="24468974"/>
    <s v="24468032"/>
    <s v="RANDALL ESPINOZA CHACON"/>
    <s v="24468974"/>
    <s v="ROBERTO MUÑOZ BEITA"/>
    <s v="24465922"/>
    <m/>
    <s v="NO"/>
    <m/>
    <m/>
    <m/>
    <s v="1"/>
    <s v="00868"/>
    <s v="3"/>
    <s v="ALTO LOPEZ"/>
    <n v="6"/>
  </r>
  <r>
    <s v="1.00957"/>
    <s v="101275-00"/>
    <s v="00957"/>
    <x v="619"/>
    <s v="LA PRADERA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LA PRADERA"/>
    <s v="URBANIZACION LA PRADERA"/>
    <s v="esc.lapraderaguacima@mep.go.cr"/>
    <s v="24390644"/>
    <s v="24390644"/>
    <s v="KARLA ISABEL SEGURA BOLAÑOS"/>
    <s v="88774314"/>
    <s v="LIZ KELLEM ACOSTA ARAYA"/>
    <s v="83851010"/>
    <m/>
    <s v="NO"/>
    <m/>
    <m/>
    <m/>
    <s v="1"/>
    <s v="03486"/>
    <s v="3"/>
    <s v="LA PRADERA"/>
    <n v="59"/>
  </r>
  <r>
    <s v="1.01485"/>
    <s v="101276-00"/>
    <s v="01485"/>
    <x v="620"/>
    <s v="FATIMA"/>
    <s v="ALAJUELA"/>
    <s v="08"/>
    <s v="1"/>
    <s v="1_PREESCOLAR"/>
    <s v="PUBLICA"/>
    <n v="20503"/>
    <s v="2"/>
    <s v="05"/>
    <s v="03"/>
    <s v="ALAJUELA / ATENAS / MERCEDES"/>
    <s v="ALAJUELA"/>
    <s v="ATENAS"/>
    <s v="MERCEDES"/>
    <s v="FATIMA"/>
    <s v="100 M OESTE DE LA PLAZA DE DEPORTES"/>
    <s v="esc.fatima.alajuela@mep.go.cr"/>
    <s v="24468406"/>
    <s v="24468406"/>
    <s v="LLENDECIRE GUZMAN AGÜERO"/>
    <s v="24468406"/>
    <s v="ROBERTO MUÑOZ BEITA"/>
    <s v="24465922"/>
    <m/>
    <s v="NO"/>
    <m/>
    <m/>
    <m/>
    <s v="1"/>
    <s v="03600"/>
    <s v="3"/>
    <s v="FATIMA"/>
    <n v="11"/>
  </r>
  <r>
    <s v="1.00352"/>
    <s v="101277-00"/>
    <s v="00352"/>
    <x v="621"/>
    <s v="JOSE MIGUEL ZUMBADO SOTO"/>
    <s v="ALAJUELA"/>
    <s v="07"/>
    <s v="1"/>
    <s v="1_PREESCOLAR"/>
    <s v="PUBLICA"/>
    <n v="20804"/>
    <s v="2"/>
    <s v="08"/>
    <s v="04"/>
    <s v="ALAJUELA / POAS / CARRILLOS"/>
    <s v="ALAJUELA"/>
    <s v="POAS"/>
    <s v="CARRILLOS"/>
    <s v="CARRILLOS ALTO"/>
    <s v="CONTIGUO A LA PLAZA DE DEPORTES"/>
    <s v="esc.josemiguelzumbado@mep.go.cr"/>
    <s v="24584733"/>
    <s v="24584733"/>
    <s v="CATALINA HERRERA MURILLO"/>
    <s v="83828591"/>
    <s v="YANSY ALPIZAR JIMENEZ"/>
    <s v="24485212"/>
    <m/>
    <s v="NO"/>
    <m/>
    <m/>
    <m/>
    <s v="1"/>
    <s v="00769"/>
    <s v="3"/>
    <s v="JOSE MIGUEL ZUMBADO SOTO"/>
    <n v="81"/>
  </r>
  <r>
    <s v="1.01486"/>
    <s v="101278-00"/>
    <s v="01486"/>
    <x v="622"/>
    <s v="ALTOS DE NARANJO"/>
    <s v="ALAJUELA"/>
    <s v="08"/>
    <s v="1"/>
    <s v="1_PREESCOLAR"/>
    <s v="PUBLICA"/>
    <n v="20504"/>
    <s v="2"/>
    <s v="05"/>
    <s v="04"/>
    <s v="ALAJUELA / ATENAS / SAN ISIDRO"/>
    <s v="ALAJUELA"/>
    <s v="ATENAS"/>
    <s v="SAN ISIDRO"/>
    <s v="ALTOS DE NARANJO"/>
    <s v="75 NORTE ABASTECEDOR SANTA TERESITA"/>
    <s v="esc.altosdenaranjo@mep.go.cr"/>
    <s v="24462230"/>
    <s v="24462230"/>
    <s v="ANA MARGARITA SANCHEZ MORALES"/>
    <s v="24462230"/>
    <s v="ROBERTO MUÑOZ BEITA"/>
    <s v="24465922"/>
    <m/>
    <s v="NO"/>
    <m/>
    <m/>
    <m/>
    <s v="1"/>
    <s v="00853"/>
    <s v="3"/>
    <s v="ALTOS DE NARANJO"/>
    <n v="12"/>
  </r>
  <r>
    <s v="1.00365"/>
    <s v="101279-00"/>
    <s v="00365"/>
    <x v="623"/>
    <s v="JOSE MANUEL PERALTA QUESADA"/>
    <s v="ALAJUELA"/>
    <s v="10"/>
    <s v="1"/>
    <s v="1_PREESCOLAR"/>
    <s v="PUBLICA"/>
    <n v="20307"/>
    <s v="2"/>
    <s v="03"/>
    <s v="07"/>
    <s v="ALAJUELA / GRECIA / PUENTE DE PIEDRA"/>
    <s v="ALAJUELA"/>
    <s v="GRECIA"/>
    <s v="PUENTE DE PIEDRA"/>
    <s v="ALTOS DE PERALTA"/>
    <s v="COSTADO SUR TEMPLO CATOLICO ALTOS DE PERALTA"/>
    <s v="esc.josemanuelperalta@mep.go.cr"/>
    <s v="24443493"/>
    <s v="24443493"/>
    <s v="DIANA OVIEDO ROJAS"/>
    <s v="24443493"/>
    <s v="CATALINA PORRAS QUESADA"/>
    <s v="24948687"/>
    <m/>
    <s v="NO"/>
    <m/>
    <m/>
    <m/>
    <s v="1"/>
    <s v="00787"/>
    <s v="3"/>
    <s v="JOSE MANUEL PERALTA QUESADA"/>
    <n v="34"/>
  </r>
  <r>
    <s v="1.01169"/>
    <s v="101280-00"/>
    <s v="01169"/>
    <x v="624"/>
    <s v="EL ACHIOTE"/>
    <s v="ALAJUELA"/>
    <s v="06"/>
    <s v="1"/>
    <s v="1_PREESCOLAR"/>
    <s v="PUBLICA"/>
    <n v="20302"/>
    <s v="2"/>
    <s v="03"/>
    <s v="02"/>
    <s v="ALAJUELA / GRECIA / SAN ISIDRO"/>
    <s v="ALAJUELA"/>
    <s v="GRECIA"/>
    <s v="SAN ISIDRO"/>
    <s v="CALLE EL ACHIOTE"/>
    <s v="FRENTE AL TEMPLO CATOLICO"/>
    <s v="esc.elachiote@mep.go.cr"/>
    <s v="24940999"/>
    <s v="24940999"/>
    <s v="KARINA VALLE DIAZ"/>
    <s v="60801537"/>
    <s v="LUIS FRANCISCO CORELLA ROJAS"/>
    <s v="24941124"/>
    <m/>
    <s v="NO"/>
    <m/>
    <m/>
    <m/>
    <s v="1"/>
    <s v="03575"/>
    <s v="3"/>
    <s v="EL ACHIOTE"/>
    <n v="23"/>
  </r>
  <r>
    <s v="1.01677"/>
    <s v="101281-00"/>
    <s v="01677"/>
    <x v="625"/>
    <s v="LAGOS DEL COYOL"/>
    <s v="ALAJUELA"/>
    <s v="05"/>
    <s v="1"/>
    <s v="1_PREESCOLAR"/>
    <s v="PUBLICA"/>
    <n v="20113"/>
    <s v="2"/>
    <s v="01"/>
    <s v="13"/>
    <s v="ALAJUELA / ALAJUELA / GARITA"/>
    <s v="ALAJUELA"/>
    <s v="ALAJUELA"/>
    <s v="GARITA"/>
    <s v="LAGOS DEL COYOL"/>
    <s v="2 KM ESTE DE LA FIESTA DEL MAIZ"/>
    <s v="esc.loslagosdelcoyol@mep.go.cr"/>
    <s v="24878093"/>
    <s v="24878093"/>
    <s v="HENRY VARGAS RODRIGUEZ"/>
    <s v="24878093"/>
    <s v="DANIEL VARGAS RODRIGUEZ"/>
    <s v="24434942"/>
    <m/>
    <s v="NO"/>
    <m/>
    <m/>
    <m/>
    <s v="1"/>
    <s v="03574"/>
    <s v="3"/>
    <s v="LAGOS DEL COYOL"/>
    <n v="15"/>
  </r>
  <r>
    <s v="1.01472"/>
    <s v="101282-00"/>
    <s v="01472"/>
    <x v="626"/>
    <s v="NICOLAS CHACON VARGAS"/>
    <s v="ALAJUELA"/>
    <s v="03"/>
    <s v="1"/>
    <s v="1_PREESCOLAR"/>
    <s v="PUBLICA"/>
    <n v="20107"/>
    <s v="2"/>
    <s v="01"/>
    <s v="07"/>
    <s v="ALAJUELA / ALAJUELA / SABANILLA"/>
    <s v="ALAJUELA"/>
    <s v="ALAJUELA"/>
    <s v="SABANILLA"/>
    <s v="LOS ANGELES"/>
    <s v="FRENTE AL TEMPLO CATOLICO"/>
    <s v="esc.nicolaschaconvargas@mep.go.cr"/>
    <s v="24495549"/>
    <m/>
    <s v="JUAN GABRIEL CHAVARRIA ARIAS"/>
    <s v="24495549"/>
    <s v="MARVIN JIMENEZ BARBOZA"/>
    <s v="24303339"/>
    <m/>
    <s v="NO"/>
    <m/>
    <m/>
    <m/>
    <s v="1"/>
    <s v="00741"/>
    <s v="3"/>
    <s v="NICOLAS CHACON VARGAS"/>
    <n v="62"/>
  </r>
  <r>
    <s v="1.00303"/>
    <s v="101283-00"/>
    <s v="00303"/>
    <x v="627"/>
    <s v="LA LAGUNA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LAGUNA"/>
    <s v="50 SUR Y 50 ESTE DEL RESTAURANTE CHUBASCOS"/>
    <s v="esc.lalaguna@mep.go.cr"/>
    <s v="47113221"/>
    <s v="47113221"/>
    <s v="ANA CATALINA MAFFIOLI CASTILLO"/>
    <s v="47113221"/>
    <s v="MARVIN JIMENEZ BARBOZA"/>
    <s v="24303339"/>
    <m/>
    <s v="NO"/>
    <m/>
    <m/>
    <m/>
    <s v="1"/>
    <s v="03485"/>
    <s v="3"/>
    <s v="LA LAGUNA"/>
    <n v="30"/>
  </r>
  <r>
    <s v="1.01160"/>
    <s v="101284-00"/>
    <s v="01160"/>
    <x v="628"/>
    <s v="CALIFORNIA"/>
    <s v="ALAJUELA"/>
    <s v="02"/>
    <s v="1"/>
    <s v="1_PREESCOLAR"/>
    <s v="PUBLICA"/>
    <n v="20109"/>
    <s v="2"/>
    <s v="01"/>
    <s v="09"/>
    <s v="ALAJUELA / ALAJUELA / RIO SEGUNDO"/>
    <s v="ALAJUELA"/>
    <s v="ALAJUELA"/>
    <s v="RIO SEGUNDO"/>
    <s v="LA CALIFORNIA"/>
    <s v="DE BODEGAS DHL, 300 M AL SUR Y 150 AL OESTE"/>
    <s v="esc.lacaliforniariosegundo@mep.go.cr"/>
    <s v="24303674"/>
    <s v="24303674"/>
    <s v="LEIDY ARGUEDAS ROJAS"/>
    <s v="20303674"/>
    <s v="_x000a_GERARDO ANTONIO ARIAS SANCHEZ"/>
    <s v="24302389"/>
    <m/>
    <s v="NO"/>
    <m/>
    <m/>
    <m/>
    <s v="1"/>
    <s v="00735"/>
    <s v="3"/>
    <s v="CALIFORNIA"/>
    <n v="85"/>
  </r>
  <r>
    <s v="1.00826"/>
    <s v="101285-00"/>
    <s v="00826"/>
    <x v="629"/>
    <s v="SANTA CECILIA"/>
    <s v="ALAJUELA"/>
    <s v="07"/>
    <s v="1"/>
    <s v="1_PREESCOLAR"/>
    <s v="PUBLICA"/>
    <n v="20801"/>
    <s v="2"/>
    <s v="08"/>
    <s v="01"/>
    <s v="ALAJUELA / POAS / SAN PEDRO"/>
    <s v="ALAJUELA"/>
    <s v="POAS"/>
    <s v="SAN PEDRO"/>
    <s v="SANTA CECILIA"/>
    <s v="150 M SUR DE LA ERMITA CATOLICA"/>
    <s v="esc.santacecilia.alajuela@mep.go.cr"/>
    <s v="24484689"/>
    <s v="24484689"/>
    <s v="NELLY EDITH MEZA MADRIGAL"/>
    <s v="86498708"/>
    <s v="YANSY ALPIZAR JIMENEZ"/>
    <s v="24485212"/>
    <m/>
    <s v="NO"/>
    <m/>
    <m/>
    <m/>
    <s v="1"/>
    <s v="02192"/>
    <s v="3"/>
    <s v="SANTA CECILIA"/>
    <n v="28"/>
  </r>
  <r>
    <s v="1.00888"/>
    <s v="101286-00"/>
    <s v="00888"/>
    <x v="630"/>
    <s v="CALLE LILES"/>
    <s v="ALAJUELA"/>
    <s v="07"/>
    <s v="1"/>
    <s v="1_PREESCOLAR"/>
    <s v="PUBLICA"/>
    <n v="20803"/>
    <s v="2"/>
    <s v="08"/>
    <s v="03"/>
    <s v="ALAJUELA / POAS / SAN RAFAEL"/>
    <s v="ALAJUELA"/>
    <s v="POAS"/>
    <s v="SAN RAFAEL"/>
    <s v="CALLE LILES"/>
    <s v="800 O Y 300 N, DE LA DESVIACION A CALLE LILES"/>
    <s v="esc.calleliles@mep.go.cr"/>
    <s v="22449825"/>
    <m/>
    <s v="YERLYN BOLAÑOS ALFARO"/>
    <s v="22449825"/>
    <s v="YANSY ALPIZAR JIMENEZ"/>
    <s v="24485212"/>
    <m/>
    <s v="NO"/>
    <m/>
    <m/>
    <m/>
    <s v="1"/>
    <s v="02336"/>
    <s v="3"/>
    <s v="CALLE LILES"/>
    <n v="14"/>
  </r>
  <r>
    <s v="1.04092"/>
    <s v="101287-00"/>
    <s v="04092"/>
    <x v="631"/>
    <s v="BARROETA"/>
    <s v="ALAJUELA"/>
    <s v="08"/>
    <s v="1"/>
    <s v="1_PREESCOLAR"/>
    <s v="PUBLICA"/>
    <n v="20502"/>
    <s v="2"/>
    <s v="05"/>
    <s v="02"/>
    <s v="ALAJUELA / ATENAS / JESUS"/>
    <s v="ALAJUELA"/>
    <s v="ATENAS"/>
    <s v="JESUS"/>
    <s v="BARROETA"/>
    <s v="BARROETA, JESUS DE ATENAS"/>
    <s v="esc.barroeta@mep.go.cr"/>
    <m/>
    <m/>
    <s v="MELINA GONZALEZ RODRIGUEZ"/>
    <s v="89531421"/>
    <s v="ROBERTO MUÑOZ BEITA"/>
    <s v="24465922"/>
    <m/>
    <s v="NO"/>
    <m/>
    <m/>
    <m/>
    <s v="1"/>
    <s v="00869"/>
    <s v="3"/>
    <s v="BARROETA"/>
    <n v="2"/>
  </r>
  <r>
    <s v="1.02858"/>
    <s v="101288-00"/>
    <s v="02858"/>
    <x v="632"/>
    <s v="BARTOLOME ANDROVETTO GARELLO"/>
    <s v="ALAJUELA"/>
    <s v="09"/>
    <s v="1"/>
    <s v="1_PREESCOLAR"/>
    <s v="PUBLICA"/>
    <n v="20402"/>
    <s v="2"/>
    <s v="04"/>
    <s v="02"/>
    <s v="ALAJUELA / SAN MATEO / DESMONTE"/>
    <s v="ALAJUELA"/>
    <s v="SAN MATEO"/>
    <s v="DESMONTE"/>
    <s v="DESMONTE"/>
    <s v="COSTADO OESTE DE LA CHICHARRONERA DE DESMONTE"/>
    <s v="esc.bartolomeandrovetto@mep.go.cr"/>
    <s v="24282465"/>
    <s v="24282465"/>
    <s v="ILEANA ARIAS MORA"/>
    <s v="24282465"/>
    <s v="HEYNER PEREIRA CHAVES"/>
    <s v="24289926"/>
    <m/>
    <s v="NO"/>
    <m/>
    <m/>
    <m/>
    <s v="1"/>
    <s v="00824"/>
    <s v="3"/>
    <s v="BARTOLOME ANDROVETTO GARELLO"/>
    <n v="12"/>
  </r>
  <r>
    <s v="1.00955"/>
    <s v="101289-00"/>
    <s v="00955"/>
    <x v="633"/>
    <s v="BERNARDO SOTO ALFARO"/>
    <s v="ALAJUELA"/>
    <s v="01"/>
    <s v="1"/>
    <s v="1_PREESCOLAR"/>
    <s v="PUBLICA"/>
    <n v="20101"/>
    <s v="2"/>
    <s v="01"/>
    <s v="01"/>
    <s v="ALAJUELA / ALAJUELA / ALAJUELA"/>
    <s v="ALAJUELA"/>
    <s v="ALAJUELA"/>
    <s v="ALAJUELA"/>
    <s v="ALAJUELA"/>
    <s v="COSTADO ESTE DE LA CRUZ ROJA COSTARRICENSE"/>
    <s v="esc.bernardosotoalfaro@mep.go.cr"/>
    <s v="24410891"/>
    <s v="24410891"/>
    <s v="RODOLFO PEREZ MATARRITA"/>
    <s v="24429252"/>
    <s v="JOHNNY SANCHEZ SOLANO"/>
    <s v="24433490"/>
    <m/>
    <s v="NO"/>
    <m/>
    <m/>
    <m/>
    <s v="1"/>
    <s v="00726"/>
    <s v="3"/>
    <s v="BERNARDO SOTO ALFARO"/>
    <n v="47"/>
  </r>
  <r>
    <s v="1.01158"/>
    <s v="101290-00"/>
    <s v="01158"/>
    <x v="634"/>
    <s v="GUADALUPE"/>
    <s v="ALAJUELA"/>
    <s v="01"/>
    <s v="1"/>
    <s v="1_PREESCOLAR"/>
    <s v="PUBLICA"/>
    <n v="20101"/>
    <s v="2"/>
    <s v="01"/>
    <s v="01"/>
    <s v="ALAJUELA / ALAJUELA / ALAJUELA"/>
    <s v="ALAJUELA"/>
    <s v="ALAJUELA"/>
    <s v="ALAJUELA"/>
    <s v="GUADALUPE"/>
    <s v="5 KM ESTE DEL ESTADIO ALEJANDRO MORERA"/>
    <s v="esc.guadalupe.alajuela@mep.go.cr"/>
    <s v="24403395"/>
    <s v="24430967"/>
    <s v="SERGIO LEON BARQUERO"/>
    <s v="24403395"/>
    <s v="JOHNNY SANCHEZ SOLANO"/>
    <s v="24433490"/>
    <m/>
    <s v="NO"/>
    <m/>
    <m/>
    <m/>
    <s v="1"/>
    <s v="00721"/>
    <s v="3"/>
    <s v="GUADALUPE"/>
    <n v="32"/>
  </r>
  <r>
    <s v="1.01479"/>
    <s v="101291-00"/>
    <s v="01479"/>
    <x v="635"/>
    <s v="SAN RAFAEL"/>
    <s v="ALAJUELA"/>
    <s v="10"/>
    <s v="1"/>
    <s v="1_PREESCOLAR"/>
    <s v="PUBLICA"/>
    <n v="20303"/>
    <s v="2"/>
    <s v="03"/>
    <s v="03"/>
    <s v="ALAJUELA / GRECIA / SAN JOSE"/>
    <s v="ALAJUELA"/>
    <s v="GRECIA"/>
    <s v="SAN JOSE"/>
    <s v="EL CEDRO"/>
    <s v="50 M NORTE DE LA PLAZA DE DEPORTES"/>
    <s v="esc.sanrafael.alajuela@mep.go.cr"/>
    <s v="24440115"/>
    <s v="24440115"/>
    <s v="KATERYN BARQUERO GOMEZ"/>
    <s v="88423500"/>
    <s v="CATALINA PORRAS QUESADA"/>
    <s v="24948687"/>
    <m/>
    <s v="NO"/>
    <m/>
    <m/>
    <m/>
    <s v="1"/>
    <s v="00819"/>
    <s v="3"/>
    <s v="SAN RAFAEL"/>
    <n v="18"/>
  </r>
  <r>
    <s v="1.00339"/>
    <s v="101292-00"/>
    <s v="00339"/>
    <x v="636"/>
    <s v="PACTO DEL JOCOTE"/>
    <s v="ALAJUELA"/>
    <s v="05"/>
    <s v="1"/>
    <s v="1_PREESCOLAR"/>
    <s v="PUBLICA"/>
    <n v="20102"/>
    <s v="2"/>
    <s v="01"/>
    <s v="02"/>
    <s v="ALAJUELA / ALAJUELA / SAN JOSE"/>
    <s v="ALAJUELA"/>
    <s v="ALAJUELA"/>
    <s v="SAN JOSE"/>
    <s v="PACTO DEL JOCOTE"/>
    <s v="300 SUR ARROCERA CR Y 175 SE MONUMENTO PACTO"/>
    <s v="esc.pactodeljocote@mep.go.cr"/>
    <s v="24411547"/>
    <s v="24401624"/>
    <s v="GEOVANNY GUERRERO AVILA"/>
    <s v="24411547"/>
    <s v="DANIEL VARGAS RODRIGUEZ"/>
    <s v="24434942"/>
    <m/>
    <s v="NO"/>
    <m/>
    <m/>
    <m/>
    <s v="1"/>
    <s v="00765"/>
    <s v="3"/>
    <s v="PACTO DEL JOCOTE"/>
    <n v="182"/>
  </r>
  <r>
    <s v="1.01052"/>
    <s v="101293-00"/>
    <s v="01052"/>
    <x v="637"/>
    <s v="RINCON DE HERRERA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RINCON DE HERRERA"/>
    <s v="800 SUR Y 25 OESTE DE LA PLAZA DEL ROBLE"/>
    <s v="esc.rincondeherrera@mep.go.cr"/>
    <s v="24389139"/>
    <m/>
    <s v="EDUVIGES MARIN ALVARADO"/>
    <s v="24389139"/>
    <s v="LIZ KELLEM ACOSTA ARAYA"/>
    <s v="24302406"/>
    <m/>
    <s v="NO"/>
    <m/>
    <m/>
    <m/>
    <s v="1"/>
    <s v="02353"/>
    <s v="3"/>
    <s v="RINCON DE HERRERA"/>
    <n v="162"/>
  </r>
  <r>
    <s v="1.00867"/>
    <s v="101294-00"/>
    <s v="00867"/>
    <x v="638"/>
    <s v="CARLOS MARIA RODRIGUEZ"/>
    <s v="ALAJUELA"/>
    <s v="10"/>
    <s v="1"/>
    <s v="1_PREESCOLAR"/>
    <s v="PUBLICA"/>
    <n v="20303"/>
    <s v="2"/>
    <s v="03"/>
    <s v="03"/>
    <s v="ALAJUELA / GRECIA / SAN JOSE"/>
    <s v="ALAJUELA"/>
    <s v="GRECIA"/>
    <s v="SAN JOSE"/>
    <s v="CALLE RODRIGUEZ"/>
    <s v="ENTRADA PRINCIPAL RESERVA FORESTAL DEL NIÑO"/>
    <s v="esc.carlosmariarodriguez@mep.go.cr"/>
    <s v="24946989"/>
    <s v="24946989"/>
    <s v="MARIA JESUS BETANCOURT ALVARADO"/>
    <s v="24946989"/>
    <s v="CATALINA PORRAS QUESADA"/>
    <s v="24948687"/>
    <m/>
    <s v="NO"/>
    <m/>
    <m/>
    <m/>
    <s v="1"/>
    <s v="00808"/>
    <s v="3"/>
    <s v="CARLOS MARIA RODRIGUEZ"/>
    <n v="15"/>
  </r>
  <r>
    <s v="1.00317"/>
    <s v="101295-00"/>
    <s v="00317"/>
    <x v="639"/>
    <s v="MANUEL FRANCISCO CARRILLO SABORIO"/>
    <s v="ALAJUELA"/>
    <s v="01"/>
    <s v="1"/>
    <s v="1_PREESCOLAR"/>
    <s v="PUBLICA"/>
    <n v="20101"/>
    <s v="2"/>
    <s v="01"/>
    <s v="01"/>
    <s v="ALAJUELA / ALAJUELA / ALAJUELA"/>
    <s v="ALAJUELA"/>
    <s v="ALAJUELA"/>
    <s v="ALAJUELA"/>
    <s v="CANOAS"/>
    <s v="1 KM NORESTE DEL ESTADIO ALEJANDRO MORERA S"/>
    <s v="esc.manuelfcocarrillosaborio@mep.go.cr"/>
    <s v="24419889"/>
    <s v="24419889"/>
    <s v="ELIZABETH MEJIA CRUZ"/>
    <s v="24419889"/>
    <s v="JOHNNY SANCHEZ SOLANO"/>
    <s v="24433490"/>
    <m/>
    <s v="NO"/>
    <m/>
    <m/>
    <m/>
    <s v="1"/>
    <s v="00725"/>
    <s v="3"/>
    <s v="MANUEL FRANCISCO CARRILLO SABORIO"/>
    <n v="122"/>
  </r>
  <r>
    <s v="1.00366"/>
    <s v="101296-00"/>
    <s v="00366"/>
    <x v="640"/>
    <s v="JACINTO PANIAGÜA RODRIGUEZ"/>
    <s v="ALAJUELA"/>
    <s v="06"/>
    <s v="1"/>
    <s v="1_PREESCOLAR"/>
    <s v="PUBLICA"/>
    <n v="20304"/>
    <s v="2"/>
    <s v="03"/>
    <s v="04"/>
    <s v="ALAJUELA / GRECIA / SAN ROQUE"/>
    <s v="ALAJUELA"/>
    <s v="GRECIA"/>
    <s v="SAN ROQUE"/>
    <s v="CARBONAL"/>
    <s v="50 M ESTE DEL TEMPLO CATOLICO, CARBONAL"/>
    <s v="esc.jacintopaniaguarodriguez@mep.go.cr"/>
    <s v="24955191"/>
    <s v="24955191"/>
    <s v="KARLA CASTRO ROJAS"/>
    <s v="86655884"/>
    <s v="LUIS FRANCISCO CORELLA ROJAS"/>
    <s v="24941124"/>
    <m/>
    <s v="NO"/>
    <m/>
    <m/>
    <m/>
    <s v="1"/>
    <s v="00788"/>
    <s v="3"/>
    <s v="JACINTO PANIAGÜA RODRIGUEZ"/>
    <n v="22"/>
  </r>
  <r>
    <s v="1.00318"/>
    <s v="101297-00"/>
    <s v="00318"/>
    <x v="641"/>
    <s v="ASCENSION ESQUIVEL IBARRA"/>
    <s v="ALAJUELA"/>
    <s v="01"/>
    <s v="1"/>
    <s v="1_PREESCOLAR"/>
    <s v="PUBLICA"/>
    <n v="20101"/>
    <s v="2"/>
    <s v="01"/>
    <s v="01"/>
    <s v="ALAJUELA / ALAJUELA / ALAJUELA"/>
    <s v="ALAJUELA"/>
    <s v="ALAJUELA"/>
    <s v="ALAJUELA"/>
    <s v="PLAZA ACOSTA"/>
    <s v="CALLE 5, AVENIDA 5"/>
    <s v="esc.ascensionesquivelibarra@mep.go.cr"/>
    <s v="24403946"/>
    <s v="24403655"/>
    <s v="FLORY CECILIA LEON RODRIGUEZ"/>
    <s v="24403655"/>
    <s v="JOHNNY SANCHEZ SOLANO"/>
    <s v="24433490"/>
    <m/>
    <s v="NO"/>
    <m/>
    <m/>
    <m/>
    <s v="1"/>
    <s v="00727"/>
    <s v="3"/>
    <s v="ASCENSION ESQUIVEL IBARRA"/>
    <n v="131"/>
  </r>
  <r>
    <s v="1.00353"/>
    <s v="101298-00"/>
    <s v="00353"/>
    <x v="642"/>
    <s v="SAN LUIS DE CARRILLOS"/>
    <s v="ALAJUELA"/>
    <s v="07"/>
    <s v="1"/>
    <s v="1_PREESCOLAR"/>
    <s v="PUBLICA"/>
    <n v="20804"/>
    <s v="2"/>
    <s v="08"/>
    <s v="04"/>
    <s v="ALAJUELA / POAS / CARRILLOS"/>
    <s v="ALAJUELA"/>
    <s v="POAS"/>
    <s v="CARRILLOS"/>
    <s v="CARRILLOS BAJO"/>
    <s v="400 OESTE DEL EBAIS"/>
    <s v="esc.sanluiscarrillos@mep.go.cr"/>
    <s v="24583223"/>
    <s v="24583223"/>
    <s v="JOHANNA ULATE JIMENEZ"/>
    <s v="84395345"/>
    <s v="YANSY ALPIZAR JIMENEZ"/>
    <s v="24485212"/>
    <m/>
    <s v="NO"/>
    <m/>
    <m/>
    <m/>
    <s v="1"/>
    <s v="00778"/>
    <s v="3"/>
    <s v="SAN LUIS DE CARRILLOS"/>
    <n v="118"/>
  </r>
  <r>
    <s v="1.00319"/>
    <s v="101299-00"/>
    <s v="00319"/>
    <x v="643"/>
    <s v="LEON CORTES CASTRO"/>
    <s v="ALAJUELA"/>
    <s v="01"/>
    <s v="1"/>
    <s v="1_PREESCOLAR"/>
    <s v="PUBLICA"/>
    <n v="20103"/>
    <s v="2"/>
    <s v="01"/>
    <s v="03"/>
    <s v="ALAJUELA / ALAJUELA / CARRIZAL"/>
    <s v="ALAJUELA"/>
    <s v="ALAJUELA"/>
    <s v="CARRIZAL"/>
    <s v="CARRIZAL"/>
    <s v="FRENTE AL TEMPLO CATOLICO, CARRIZAL ALAJUELA"/>
    <s v="escuelaleoncortescastro@yahoo.com"/>
    <s v="24830333"/>
    <s v="24830333"/>
    <s v="MARICEL SOLERA ALPIZAR"/>
    <s v="24830333"/>
    <s v="JOHNNY SANCHEZ SOLANO"/>
    <s v="24302389"/>
    <m/>
    <s v="NO"/>
    <m/>
    <m/>
    <m/>
    <s v="1"/>
    <s v="00724"/>
    <s v="3"/>
    <s v="LEON CORTES CASTRO"/>
    <n v="111"/>
  </r>
  <r>
    <s v="1.01499"/>
    <s v="101300-00"/>
    <s v="01499"/>
    <x v="644"/>
    <s v="RINCON DE CACAO"/>
    <s v="ALAJUELA"/>
    <s v="05"/>
    <s v="1"/>
    <s v="1_PREESCOLAR"/>
    <s v="PUBLICA"/>
    <n v="20112"/>
    <s v="2"/>
    <s v="01"/>
    <s v="12"/>
    <s v="ALAJUELA / ALAJUELA / TAMBOR"/>
    <s v="ALAJUELA"/>
    <s v="ALAJUELA"/>
    <s v="TAMBOR"/>
    <s v="RINCON DE CACAO"/>
    <s v="75 M OESTE DEL MINISUPER 15 DE SETIEMBRE"/>
    <s v="esc.rincondecacao@mep.go.cr"/>
    <s v="24342174"/>
    <s v="24342174"/>
    <s v="HANNIA ANGULO GARCIA"/>
    <s v="24342174"/>
    <s v="DANIEL VARGAS RODRIGUEZ"/>
    <s v="24434942"/>
    <m/>
    <s v="NO"/>
    <m/>
    <m/>
    <m/>
    <s v="1"/>
    <s v="00770"/>
    <s v="3"/>
    <s v="RINCON DE CACAO"/>
    <n v="136"/>
  </r>
  <r>
    <s v="1.04216"/>
    <s v="101301-00"/>
    <s v="04216"/>
    <x v="645"/>
    <s v="RICARDO BATALLA PEREZ"/>
    <s v="ALAJUELA"/>
    <s v="09"/>
    <s v="1"/>
    <s v="1_PREESCOLAR"/>
    <s v="PUBLICA"/>
    <n v="20905"/>
    <s v="2"/>
    <s v="09"/>
    <s v="05"/>
    <s v="ALAJUELA / OROTINA / LA CEIBA"/>
    <s v="ALAJUELA"/>
    <s v="OROTINA"/>
    <s v="LA CEIBA"/>
    <s v="CASCAJAL"/>
    <s v="75 M NORTE DE LA IGLESIA CATOLICA"/>
    <s v="esc.ricardobatallaperez@mep.go.cr"/>
    <s v="24283275"/>
    <m/>
    <s v="JAYRO JOSE MORA VENEGAS"/>
    <s v="24283275"/>
    <s v="HEYNER PEREIRA CHAVES"/>
    <s v="24289926"/>
    <m/>
    <s v="NO"/>
    <m/>
    <m/>
    <m/>
    <s v="1"/>
    <s v="00843"/>
    <s v="3"/>
    <s v="RICARDO BATALLA PEREZ"/>
    <n v="6"/>
  </r>
  <r>
    <s v="1.00863"/>
    <s v="101302-00"/>
    <s v="00863"/>
    <x v="646"/>
    <s v="LA CATALUÑA"/>
    <s v="ALAJUELA"/>
    <s v="10"/>
    <s v="1"/>
    <s v="1_PREESCOLAR"/>
    <s v="PUBLICA"/>
    <n v="20305"/>
    <s v="2"/>
    <s v="03"/>
    <s v="05"/>
    <s v="ALAJUELA / GRECIA / TACARES"/>
    <s v="ALAJUELA"/>
    <s v="GRECIA"/>
    <s v="TACARES"/>
    <s v="CATALUÑA"/>
    <s v="CONTIGUO AL TEMPLO CATOLICO"/>
    <s v="esc.lacataluna@mep.go.cr"/>
    <s v="24585036"/>
    <s v="24585036"/>
    <s v="DANIEL FCO VARGAS SALAS"/>
    <s v="24585036"/>
    <s v="CATALINA PORRAS QUESADA"/>
    <s v="24948687"/>
    <m/>
    <s v="NO"/>
    <m/>
    <m/>
    <m/>
    <s v="1"/>
    <s v="00771"/>
    <s v="3"/>
    <s v="LA CATALUÑA"/>
    <n v="44"/>
  </r>
  <r>
    <s v="1.01166"/>
    <s v="101303-00"/>
    <s v="01166"/>
    <x v="647"/>
    <s v="VICTOR ARGÜELLO MURILLO"/>
    <s v="ALAJUELA"/>
    <s v="05"/>
    <s v="1"/>
    <s v="1_PREESCOLAR"/>
    <s v="PUBLICA"/>
    <n v="20111"/>
    <s v="2"/>
    <s v="01"/>
    <s v="11"/>
    <s v="ALAJUELA / ALAJUELA / TURRUCARES"/>
    <s v="ALAJUELA"/>
    <s v="ALAJUELA"/>
    <s v="TURRUCARES"/>
    <s v="CEBADILLA"/>
    <s v="FRENTE A LA IGLESIA CATOLICA"/>
    <s v="esc.victorarguellomurillo@mep.go.cr"/>
    <s v="24875575"/>
    <s v="24875575"/>
    <s v="SELENIA JIMENEZ SOLANO"/>
    <s v="24435575"/>
    <s v="DANIEL VARGAS RODRIGUEZ"/>
    <s v="24434942"/>
    <m/>
    <s v="NO"/>
    <m/>
    <m/>
    <m/>
    <s v="1"/>
    <s v="00772"/>
    <s v="3"/>
    <s v="VICTOR ARGÜELLO MURILLO"/>
    <n v="51"/>
  </r>
  <r>
    <s v="1.00384"/>
    <s v="101304-00"/>
    <s v="00384"/>
    <x v="648"/>
    <s v="CENTRAL DE ATENAS"/>
    <s v="ALAJUELA"/>
    <s v="08"/>
    <s v="1"/>
    <s v="1_PREESCOLAR"/>
    <s v="PUBLICA"/>
    <n v="20501"/>
    <s v="2"/>
    <s v="05"/>
    <s v="01"/>
    <s v="ALAJUELA / ATENAS / ATENAS"/>
    <s v="ALAJUELA"/>
    <s v="ATENAS"/>
    <s v="ATENAS"/>
    <s v="ATENAS"/>
    <s v="300 SUR DE LA IGLESIA CATOLICA"/>
    <s v="esc.centralatenas@mep.go.cr"/>
    <s v="24465330"/>
    <s v="24460159"/>
    <s v="ELIECER EDUARTE VILLALOBOS"/>
    <s v="24465330"/>
    <s v="ROBERTO MUÑOZ BEITA"/>
    <s v="24465922"/>
    <m/>
    <s v="NO"/>
    <m/>
    <m/>
    <m/>
    <s v="1"/>
    <s v="00871"/>
    <s v="3"/>
    <s v="CENTRAL DE ATENAS"/>
    <n v="144"/>
  </r>
  <r>
    <s v="1.01500"/>
    <s v="101305-00"/>
    <s v="01500"/>
    <x v="649"/>
    <s v="SAN MIGUEL"/>
    <s v="ALAJUELA"/>
    <s v="05"/>
    <s v="1"/>
    <s v="1_PREESCOLAR"/>
    <s v="PUBLICA"/>
    <n v="20111"/>
    <s v="2"/>
    <s v="01"/>
    <s v="11"/>
    <s v="ALAJUELA / ALAJUELA / TURRUCARES"/>
    <s v="ALAJUELA"/>
    <s v="ALAJUELA"/>
    <s v="TURRUCARES"/>
    <s v="SAN MIGUEL"/>
    <s v="50 M OESTE DEL SALON COMUNAL"/>
    <s v="esc.sanmigueldeturrucares@mep.go.cr"/>
    <s v="24878646"/>
    <s v="24878646"/>
    <s v="MARIO ESTEBAN MORALES CORDOBA"/>
    <s v="24878646"/>
    <s v="DANIEL VARGAS RODRIGUEZ"/>
    <s v="24434942"/>
    <m/>
    <s v="NO"/>
    <m/>
    <m/>
    <m/>
    <s v="1"/>
    <s v="00773"/>
    <s v="3"/>
    <s v="SAN MIGUEL"/>
    <n v="29"/>
  </r>
  <r>
    <s v="1.00837"/>
    <s v="101306-00"/>
    <s v="00837"/>
    <x v="650"/>
    <s v="CHILAMATE"/>
    <s v="ALAJUELA"/>
    <s v="07"/>
    <s v="1"/>
    <s v="1_PREESCOLAR"/>
    <s v="PUBLICA"/>
    <n v="20801"/>
    <s v="2"/>
    <s v="08"/>
    <s v="01"/>
    <s v="ALAJUELA / POAS / SAN PEDRO"/>
    <s v="ALAJUELA"/>
    <s v="POAS"/>
    <s v="SAN PEDRO"/>
    <s v="CHIMALATE"/>
    <s v="150 M OESTE DE LA PLAZA DE DEPORTES"/>
    <s v="esc.chilamate@mep.go.cr"/>
    <s v="24486928"/>
    <s v="24486928"/>
    <s v="WILFREDO RODRIGUEZ GOMEZ"/>
    <s v="88973320"/>
    <s v="YANSY ALPIZAR JIMENEZ"/>
    <s v="24485212"/>
    <m/>
    <s v="NO"/>
    <m/>
    <m/>
    <m/>
    <s v="1"/>
    <s v="00820"/>
    <s v="3"/>
    <s v="CHILAMATE"/>
    <n v="21"/>
  </r>
  <r>
    <s v="1.00912"/>
    <s v="101307-00"/>
    <s v="00912"/>
    <x v="651"/>
    <s v="MIGUEL RODRIGUEZ VILLARREAL"/>
    <s v="ALAJUELA"/>
    <s v="09"/>
    <s v="1"/>
    <s v="1_PREESCOLAR"/>
    <s v="PUBLICA"/>
    <n v="20905"/>
    <s v="2"/>
    <s v="09"/>
    <s v="05"/>
    <s v="ALAJUELA / OROTINA / LA CEIBA"/>
    <s v="ALAJUELA"/>
    <s v="OROTINA"/>
    <s v="LA CEIBA"/>
    <s v="LA CEIBA"/>
    <s v="CONTIGUO AL SALON COMUNAL"/>
    <s v="esc.miguelrodriguez@mep.go.cr"/>
    <s v="24289860"/>
    <s v="24289860"/>
    <s v="BERNARDO SOTO VILLAFUERTE"/>
    <s v="24289860"/>
    <s v="HEYNER PEREIRA CHAVES"/>
    <s v="24289926"/>
    <m/>
    <s v="NO"/>
    <m/>
    <m/>
    <m/>
    <s v="1"/>
    <s v="00828"/>
    <s v="3"/>
    <s v="MIGUEL RODRIGUEZ VILLARREAL"/>
    <n v="12"/>
  </r>
  <r>
    <s v="1.04091"/>
    <s v="101308-00"/>
    <s v="04091"/>
    <x v="652"/>
    <s v="CHUCAZ DE MORA"/>
    <s v="ALAJUELA"/>
    <s v="08"/>
    <s v="1"/>
    <s v="1_PREESCOLAR"/>
    <s v="PUBLICA"/>
    <n v="10705"/>
    <s v="1"/>
    <s v="07"/>
    <s v="05"/>
    <s v="SAN JOSE / MORA / PICAGRES"/>
    <s v="SAN JOSE"/>
    <s v="MORA"/>
    <s v="PICAGRES"/>
    <s v="SAN ISIDRO"/>
    <s v="5 KM OESTE DE LA UTN BALSA DE ATENAS"/>
    <s v="esc.chucaz@mep.go.cr"/>
    <s v="24464623"/>
    <m/>
    <s v="SONIA CABALLERO HERRERA"/>
    <s v="87195535"/>
    <s v="ROBERTO MUÑOZ BEITA"/>
    <s v="24465922"/>
    <m/>
    <s v="NO"/>
    <m/>
    <m/>
    <m/>
    <s v="1"/>
    <s v="00864"/>
    <s v="3"/>
    <s v="CHUCAZ DE MORA"/>
    <n v="2"/>
  </r>
  <r>
    <s v="1.00340"/>
    <s v="101309-00"/>
    <s v="00340"/>
    <x v="653"/>
    <s v="UNIDAD PEDAGOGICA MARIA VARGAS RODRIGUEZ"/>
    <s v="ALAJUELA"/>
    <s v="04"/>
    <s v="1"/>
    <s v="1_PREESCOLAR"/>
    <s v="PUBLICA"/>
    <n v="20104"/>
    <s v="2"/>
    <s v="01"/>
    <s v="04"/>
    <s v="ALAJUELA / ALAJUELA / SAN ANTONIO"/>
    <s v="ALAJUELA"/>
    <s v="ALAJUELA"/>
    <s v="SAN ANTONIO"/>
    <s v="CIRUELAS"/>
    <s v="1 KM OESTE DE LOS SEMAFOROS DE CIRUELAS"/>
    <s v="esc.mariavargasrodriguez@mep.go.cr"/>
    <s v="22150607"/>
    <s v="22150607"/>
    <s v="ROXANA QUESADA VARGAS"/>
    <s v="22150607"/>
    <s v="LIZ KELLEN ACOSTA ARAYA"/>
    <s v="24433095"/>
    <m/>
    <s v="NO"/>
    <m/>
    <m/>
    <m/>
    <s v="1"/>
    <s v="00759"/>
    <s v="3"/>
    <s v="I.E.G.B. MARIA VARGAS RODRIGUEZ"/>
    <n v="183"/>
  </r>
  <r>
    <s v="1.02279"/>
    <s v="101310-00"/>
    <s v="02279"/>
    <x v="654"/>
    <s v="SANTA FE"/>
    <s v="ALAJUELA"/>
    <s v="04"/>
    <s v="1"/>
    <s v="1_PREESCOLAR"/>
    <s v="PUBLICA"/>
    <n v="20104"/>
    <s v="2"/>
    <s v="01"/>
    <s v="04"/>
    <s v="ALAJUELA / ALAJUELA / SAN ANTONIO"/>
    <s v="ALAJUELA"/>
    <s v="ALAJUELA"/>
    <s v="SAN ANTONIO"/>
    <s v="CIRUELAS"/>
    <s v="800 M OESTE DE LA PLAZA DE DEPORTES, ROBLE"/>
    <s v="esc.santafe.alajuela@mep.go.cr"/>
    <s v="24386842"/>
    <s v="24386842"/>
    <s v="ANTONIETA ESQUIVEL GARITA"/>
    <s v="22490202"/>
    <s v="LIZ KELLEM ACOSTA ARAYA"/>
    <s v="24302406"/>
    <m/>
    <s v="NO"/>
    <m/>
    <m/>
    <m/>
    <s v="1"/>
    <s v="03793"/>
    <s v="3"/>
    <s v="SANTA FE"/>
    <n v="63"/>
  </r>
  <r>
    <s v="1.00385"/>
    <s v="101311-00"/>
    <s v="00385"/>
    <x v="655"/>
    <s v="THOMAS JEFFERSON"/>
    <s v="ALAJUELA"/>
    <s v="08"/>
    <s v="1"/>
    <s v="1_PREESCOLAR"/>
    <s v="PUBLICA"/>
    <n v="20505"/>
    <s v="2"/>
    <s v="05"/>
    <s v="05"/>
    <s v="ALAJUELA / ATENAS / CONCEPCION"/>
    <s v="ALAJUELA"/>
    <s v="ATENAS"/>
    <s v="CONCEPCION"/>
    <s v="CONCEPCION"/>
    <s v="COSTADO OESTE DEL PARQUE DE CONCEPCION"/>
    <s v="esc.thomas.jefferson@mep.go.cr"/>
    <s v="24467874"/>
    <m/>
    <s v="LUIS FELIPE GÄTJENS VARGAS"/>
    <s v="24467874"/>
    <s v="ROBERTO MUÑOZ BEITA"/>
    <s v="24465922"/>
    <m/>
    <s v="NO"/>
    <m/>
    <m/>
    <m/>
    <s v="1"/>
    <s v="00854"/>
    <s v="3"/>
    <s v="THOMAS JEFFERSON"/>
    <n v="47"/>
  </r>
  <r>
    <s v="1.01678"/>
    <s v="101312-00"/>
    <s v="01678"/>
    <x v="656"/>
    <s v="NUEVA SANTA RITA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NUEVA SANTA RITA"/>
    <s v="400 NORTE DE PLAZA DE DEPORTES SANTA RITA"/>
    <s v="escnuevasantarita@gmail.com"/>
    <s v="40828647"/>
    <s v="83927999"/>
    <s v="TATIANA LUCRECIA SIMPSON RUIZ"/>
    <s v="40828647"/>
    <s v="HEYNER PEREIRA CHAVES"/>
    <s v="24282460"/>
    <m/>
    <s v="NO"/>
    <m/>
    <m/>
    <m/>
    <s v="1"/>
    <s v="03744"/>
    <s v="3"/>
    <s v="NUEVA SANTA RITA"/>
    <n v="53"/>
  </r>
  <r>
    <s v="1.00379"/>
    <s v="101313-00"/>
    <s v="00379"/>
    <x v="657"/>
    <s v="ARTURO QUIROS CARRANZA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COYOLAR"/>
    <s v="300 M DE LA ENTRADA AL BARRIO CORAZON MARIA"/>
    <s v="esc.arturoquiroscarranza@mep.go.cr"/>
    <s v="47025685"/>
    <m/>
    <s v="VILMA LEON CASTRO"/>
    <s v="47025685"/>
    <s v="HEYNER PEREIRA CHAVES"/>
    <s v="24289926"/>
    <m/>
    <s v="NO"/>
    <m/>
    <m/>
    <m/>
    <s v="1"/>
    <s v="00825"/>
    <s v="3"/>
    <s v="ARTURO QUIROS CARRANZA"/>
    <n v="44"/>
  </r>
  <r>
    <s v="1.03585"/>
    <s v="101313-00"/>
    <s v="03585"/>
    <x v="657"/>
    <s v="RED CUIDO-ARTURO QUIROS CARRANZA-CECUDI COYOLAR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COYOLAR"/>
    <s v="CONTIGUO AL INDER, COYOLAR, OROTINA"/>
    <s v="esc.arturoquiroscarranza@mep.go.cr"/>
    <s v="24280427"/>
    <s v="47025685"/>
    <s v="VILMA LEON CASTRO"/>
    <s v="47025685"/>
    <s v="HEYNER PEREIRA CHAVES"/>
    <s v="24289926"/>
    <s v="RED"/>
    <s v="NO"/>
    <s v="3"/>
    <s v=""/>
    <s v="CECUDI COYOLAR OROTINA"/>
    <s v="1"/>
    <s v="00825"/>
    <s v="3"/>
    <s v="ARTURO QUIROS CARRANZA"/>
    <n v="9"/>
  </r>
  <r>
    <s v="1.01484"/>
    <s v="101314-00"/>
    <s v="01484"/>
    <x v="658"/>
    <s v="ROBERTO CASTRO VARGAS"/>
    <s v="ALAJUELA"/>
    <s v="09"/>
    <s v="1"/>
    <s v="1_PREESCOLAR"/>
    <s v="PUBLICA"/>
    <n v="20901"/>
    <s v="2"/>
    <s v="09"/>
    <s v="01"/>
    <s v="ALAJUELA / OROTINA / OROTINA"/>
    <s v="ALAJUELA"/>
    <s v="OROTINA"/>
    <s v="OROTINA"/>
    <s v="CUATRO ESQUINAS"/>
    <s v="COSTADO NORTE DEL ABASTECEDOR EL TAMARINDO"/>
    <s v="esc.robertocastrovargas@mep.go.cr"/>
    <s v="24289705"/>
    <m/>
    <s v="GABRIELA HERRERA GONZALEZ"/>
    <s v="88239512"/>
    <s v="HEYNER PEREIRA CHAVES"/>
    <s v="24289926"/>
    <m/>
    <s v="NO"/>
    <m/>
    <m/>
    <m/>
    <s v="1"/>
    <s v="00826"/>
    <s v="3"/>
    <s v="ROBERTO CASTRO VARGAS"/>
    <n v="27"/>
  </r>
  <r>
    <s v="1.00802"/>
    <s v="101315-00"/>
    <s v="00802"/>
    <x v="659"/>
    <s v="SANTA RITA"/>
    <s v="ALAJUELA"/>
    <s v="05"/>
    <s v="1"/>
    <s v="1_PREESCOLAR"/>
    <s v="PUBLICA"/>
    <n v="20102"/>
    <s v="2"/>
    <s v="01"/>
    <s v="02"/>
    <s v="ALAJUELA / ALAJUELA / SAN JOSE"/>
    <s v="ALAJUELA"/>
    <s v="ALAJUELA"/>
    <s v="SAN JOSE"/>
    <s v="SANTA RITA"/>
    <s v="500 NORTE DE SERVICENTRO CHAMU"/>
    <s v="esc.santarita2.alajuela@mep.go.cr"/>
    <s v="44134494"/>
    <m/>
    <s v="JAINE ESQUIVEL VILLEGAS"/>
    <s v="88703312"/>
    <s v="DANIEL VARGAS RODRIGUEZ"/>
    <s v="24434942"/>
    <m/>
    <s v="NO"/>
    <m/>
    <m/>
    <m/>
    <s v="1"/>
    <s v="00783"/>
    <s v="3"/>
    <s v="SANTA RITA"/>
    <n v="46"/>
  </r>
  <r>
    <s v="1.01170"/>
    <s v="101316-00"/>
    <s v="01170"/>
    <x v="660"/>
    <s v="I.M.A.S."/>
    <s v="ALAJUELA"/>
    <s v="07"/>
    <s v="1"/>
    <s v="1_PREESCOLAR"/>
    <s v="PUBLICA"/>
    <n v="20801"/>
    <s v="2"/>
    <s v="08"/>
    <s v="01"/>
    <s v="ALAJUELA / POAS / SAN PEDRO"/>
    <s v="ALAJUELA"/>
    <s v="POAS"/>
    <s v="SAN PEDRO"/>
    <s v="IMAS"/>
    <s v="150 NORTE Y 800 OESTE DEL CEMENTERIO SAN PEDRO"/>
    <s v="esc.imassanpedropoas@mep.go.cr"/>
    <s v="24480318"/>
    <s v="24480318"/>
    <s v="ERIKA SALAS SOTO"/>
    <s v="86981661"/>
    <s v="YANSY ALPIZAR JIMENEZ"/>
    <s v="24485212"/>
    <m/>
    <s v="NO"/>
    <m/>
    <m/>
    <m/>
    <s v="1"/>
    <s v="00810"/>
    <s v="3"/>
    <s v="I.M.A.S."/>
    <n v="18"/>
  </r>
  <r>
    <s v="1.01474"/>
    <s v="101317-00"/>
    <s v="01474"/>
    <x v="661"/>
    <s v="MARIO AGÜERO GONZALEZ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CERRILLAL"/>
    <s v="500 M NORESTE DEL ABASTECEDOR LA CHAPARRA"/>
    <s v="esc.marioaguerogonzalez@mep.go.cr"/>
    <s v="24496153"/>
    <s v="24496153"/>
    <s v="VANESSA MENESES VILLALOBOS"/>
    <s v="83966905"/>
    <s v="MARVIN JIMENEZ BARBOZA"/>
    <s v="24303339"/>
    <m/>
    <s v="NO"/>
    <m/>
    <m/>
    <m/>
    <s v="1"/>
    <s v="00742"/>
    <s v="3"/>
    <s v="MARIO AGÜERO GONZALEZ"/>
    <n v="24"/>
  </r>
  <r>
    <s v="1.01473"/>
    <s v="101318-00"/>
    <s v="01473"/>
    <x v="662"/>
    <s v="RAFAEL ALBERTO LUNA HERRERA"/>
    <s v="ALAJUELA"/>
    <s v="03"/>
    <s v="1"/>
    <s v="1_PREESCOLAR"/>
    <s v="PUBLICA"/>
    <n v="20107"/>
    <s v="2"/>
    <s v="01"/>
    <s v="07"/>
    <s v="ALAJUELA / ALAJUELA / SABANILLA"/>
    <s v="ALAJUELA"/>
    <s v="ALAJUELA"/>
    <s v="SABANILLA"/>
    <s v="EL CERRO"/>
    <s v="300 M ESTE DE LA IGLESIA DEL CERRO"/>
    <s v="esc.rafaelalbertolunaherrera@mep.go.cr"/>
    <s v="24495668"/>
    <s v="24495668"/>
    <s v="GERARDINA PANIAGUA MONTERO"/>
    <s v="24495668"/>
    <s v="MARVIN JIMENEZ BARBOZA"/>
    <s v="24303339"/>
    <m/>
    <s v="NO"/>
    <m/>
    <m/>
    <m/>
    <s v="1"/>
    <s v="00743"/>
    <s v="3"/>
    <s v="RAFAEL ALBERTO LUNA HERRERA"/>
    <n v="41"/>
  </r>
  <r>
    <s v="1.01480"/>
    <s v="101319-00"/>
    <s v="01480"/>
    <x v="663"/>
    <s v="FRAIJANES"/>
    <s v="ALAJUELA"/>
    <s v="03"/>
    <s v="1"/>
    <s v="1_PREESCOLAR"/>
    <s v="PUBLICA"/>
    <n v="20107"/>
    <s v="2"/>
    <s v="01"/>
    <s v="07"/>
    <s v="ALAJUELA / ALAJUELA / SABANILLA"/>
    <s v="ALAJUELA"/>
    <s v="ALAJUELA"/>
    <s v="SABANILLA"/>
    <s v="FRAIJANES"/>
    <s v="500 M NORTE DEL RESTAURANTE JAULARES"/>
    <s v="esc.fraijanes@mep.go.cr"/>
    <s v="24821813"/>
    <s v="24821813"/>
    <s v="FANNY MURILLO CHAVES"/>
    <s v="89934233"/>
    <s v="MARVIN JIMENEZ BARBOZA"/>
    <s v="24303339"/>
    <m/>
    <s v="NO"/>
    <m/>
    <m/>
    <m/>
    <s v="1"/>
    <s v="00821"/>
    <s v="3"/>
    <s v="FRAIJANES"/>
    <n v="37"/>
  </r>
  <r>
    <s v="1.01163"/>
    <s v="101320-00"/>
    <s v="01163"/>
    <x v="664"/>
    <s v="CARBONAL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CARBONAL"/>
    <s v="2,4 KM DE LOS TRIBUNALES DE JUSTICIA"/>
    <s v="esc.decarbonal@mep.go.cr"/>
    <s v="24304325"/>
    <s v="24437682"/>
    <s v="SIRIA ARBIZU RAMIREZ"/>
    <s v="24304325"/>
    <s v="MARVIN JIMENEZ BARBOZA"/>
    <s v="24303339"/>
    <m/>
    <s v="NO"/>
    <m/>
    <m/>
    <m/>
    <s v="1"/>
    <s v="00748"/>
    <s v="3"/>
    <s v="CARBONAL"/>
    <n v="12"/>
  </r>
  <r>
    <s v="1.02268"/>
    <s v="101321-00"/>
    <s v="02268"/>
    <x v="665"/>
    <s v="PAVAS"/>
    <s v="ALAJUELA"/>
    <s v="08"/>
    <s v="1"/>
    <s v="1_PREESCOLAR"/>
    <s v="PUBLICA"/>
    <n v="20504"/>
    <s v="2"/>
    <s v="05"/>
    <s v="04"/>
    <s v="ALAJUELA / ATENAS / SAN ISIDRO"/>
    <s v="ALAJUELA"/>
    <s v="ATENAS"/>
    <s v="SAN ISIDRO"/>
    <s v="PAVAS"/>
    <s v="1,8 KM AL OESTE DEL CRUCE PRINCIPAL"/>
    <s v="esc.laspavas@mep.go.cr"/>
    <m/>
    <m/>
    <s v="YENITZA MARIA HERNANDEZ CUBERO"/>
    <s v="60385644"/>
    <s v="ROBERTO MUÑOZ BEITA"/>
    <s v="24465922"/>
    <m/>
    <s v="NO"/>
    <m/>
    <m/>
    <m/>
    <s v="1"/>
    <s v="00866"/>
    <s v="3"/>
    <s v="PAVAS"/>
    <n v="6"/>
  </r>
  <r>
    <s v="1.01044"/>
    <s v="101322-00"/>
    <s v="01044"/>
    <x v="666"/>
    <s v="POASITO"/>
    <s v="ALAJUELA"/>
    <s v="03"/>
    <s v="1"/>
    <s v="1_PREESCOLAR"/>
    <s v="PUBLICA"/>
    <n v="20107"/>
    <s v="2"/>
    <s v="01"/>
    <s v="07"/>
    <s v="ALAJUELA / ALAJUELA / SABANILLA"/>
    <s v="ALAJUELA"/>
    <s v="ALAJUELA"/>
    <s v="SABANILLA"/>
    <s v="POASITO"/>
    <s v="CONTIGUO A LA PLAZA DE DEPORTES"/>
    <s v="esc.poasito@mep.go.cr"/>
    <s v="24822338"/>
    <s v="24821890"/>
    <s v="SHEILA MARILYN LEON NAVARRO"/>
    <s v="24822338"/>
    <s v="MARVIN JIMENEZ BARBOZA"/>
    <s v="24303339"/>
    <m/>
    <s v="NO"/>
    <m/>
    <m/>
    <m/>
    <s v="1"/>
    <s v="00812"/>
    <s v="3"/>
    <s v="POASITO"/>
    <n v="48"/>
  </r>
  <r>
    <s v="1.04217"/>
    <s v="101323-00"/>
    <s v="04217"/>
    <x v="667"/>
    <s v="DESAMPARADOS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DESAMPARADOS"/>
    <s v="FRENTE A TEMPLO CATOLICO DE DESAMPARADOS"/>
    <s v="esc.desamparados@mep.go.cr"/>
    <s v="24284698"/>
    <m/>
    <s v="YADIRA MARIA PORRAS GONZALEZ"/>
    <s v="83373201"/>
    <s v="HEYNER PEREIRA CHAVES"/>
    <s v="24289926"/>
    <m/>
    <s v="NO"/>
    <m/>
    <m/>
    <m/>
    <s v="1"/>
    <s v="00852"/>
    <s v="3"/>
    <s v="DESAMPARADOS"/>
    <n v="3"/>
  </r>
  <r>
    <s v="1.03995"/>
    <s v="101325-00"/>
    <s v="03995"/>
    <x v="668"/>
    <s v="DULCE NOMBRE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DULCE NOMBRE"/>
    <s v="11 KM NOROESTE DE LA IGLESIA DE SAN MATEO"/>
    <s v="esc.dulcenombre@mep.go.cr"/>
    <s v="85228364"/>
    <m/>
    <s v="LILLIAM CHACON SALAS"/>
    <s v="88618759"/>
    <s v="HEYNER PEREIRA CHAVES"/>
    <s v="24289926"/>
    <m/>
    <s v="NO"/>
    <m/>
    <m/>
    <m/>
    <s v="1"/>
    <s v="00844"/>
    <s v="3"/>
    <s v="DULCE NOMBRE"/>
    <n v="5"/>
  </r>
  <r>
    <s v="1.00333"/>
    <s v="101326-00"/>
    <s v="00333"/>
    <x v="669"/>
    <s v="SILVIA MONTERO ZAMORA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DULCE NOMBRE"/>
    <s v="400 M NORTE DEL TEMPLO CATOLICO"/>
    <s v="esc.silviamonterozamora@mep.go.cr"/>
    <s v="24822394"/>
    <s v="24822394"/>
    <s v="LUZ MARINA MEZA COLLADO"/>
    <s v="24822394"/>
    <s v="MARVIN JIMENEZ BARBOZA"/>
    <s v="24303339"/>
    <m/>
    <s v="NO"/>
    <m/>
    <m/>
    <m/>
    <s v="1"/>
    <s v="00744"/>
    <s v="3"/>
    <s v="SILVIA MONTERO ZAMORA"/>
    <n v="51"/>
  </r>
  <r>
    <s v="1.00354"/>
    <s v="101327-00"/>
    <s v="00354"/>
    <x v="670"/>
    <s v="JESUS MAGDALENO VARGAS AGUILAR"/>
    <s v="ALAJUELA"/>
    <s v="05"/>
    <s v="1"/>
    <s v="1_PREESCOLAR"/>
    <s v="PUBLICA"/>
    <n v="20112"/>
    <s v="2"/>
    <s v="01"/>
    <s v="12"/>
    <s v="ALAJUELA / ALAJUELA / TAMBOR"/>
    <s v="ALAJUELA"/>
    <s v="ALAJUELA"/>
    <s v="TAMBOR"/>
    <s v="EL CACAO"/>
    <s v="COSTADO SUR DE LA PLAZA DE DEPORTES DE CACAO"/>
    <s v="esc.jesusmagdalenovargas@mep.go.cr"/>
    <s v="24333390"/>
    <m/>
    <s v="LUIS ANGEL ACHIO CHAVES"/>
    <s v="24331343"/>
    <s v="DANIEL VARGAS RODRIGUEZ"/>
    <s v="24434942"/>
    <m/>
    <s v="NO"/>
    <m/>
    <m/>
    <m/>
    <s v="1"/>
    <s v="00780"/>
    <s v="3"/>
    <s v="JESUS MAGDALENO VARGAS AGUILAR"/>
    <n v="103"/>
  </r>
  <r>
    <s v="1.00328"/>
    <s v="101328-00"/>
    <s v="00328"/>
    <x v="671"/>
    <s v="HOLANDA"/>
    <s v="ALAJUELA"/>
    <s v="02"/>
    <s v="1"/>
    <s v="1_PREESCOLAR"/>
    <s v="PUBLICA"/>
    <n v="20101"/>
    <s v="2"/>
    <s v="01"/>
    <s v="01"/>
    <s v="ALAJUELA / ALAJUELA / ALAJUELA"/>
    <s v="ALAJUELA"/>
    <s v="ALAJUELA"/>
    <s v="ALAJUELA"/>
    <s v="EL CARMEN"/>
    <s v="250 M SUR PARADA DE BUSES TUASA"/>
    <s v="esc.holanda@mep.go.cr"/>
    <s v="24411371"/>
    <s v="24411371"/>
    <s v="CINTYA MENA SUAREZ"/>
    <s v="24411371"/>
    <s v="_x000a_GERARDO ANTONIO ARIAS SANCHEZ"/>
    <s v="24302389"/>
    <m/>
    <s v="NO"/>
    <m/>
    <m/>
    <m/>
    <s v="1"/>
    <s v="00737"/>
    <s v="3"/>
    <s v="HOLANDA"/>
    <n v="89"/>
  </r>
  <r>
    <s v="1.00341"/>
    <s v="101329-00"/>
    <s v="00341"/>
    <x v="672"/>
    <s v="LEON CORTES CASTRO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EL COCO"/>
    <s v="FRENTE A PLAZA DE DEPORTES"/>
    <s v="esc.leoncortescastroguacima@mep.go.cr"/>
    <s v="24427436"/>
    <s v="24427436"/>
    <s v="WILSON SALAS FUENTES"/>
    <s v="24427436"/>
    <s v="LIZ KELLEN ACOSTA ARAYA"/>
    <s v="24302406"/>
    <m/>
    <s v="NO"/>
    <m/>
    <m/>
    <m/>
    <s v="1"/>
    <s v="00755"/>
    <s v="3"/>
    <s v="LEON CORTES CASTRO"/>
    <n v="77"/>
  </r>
  <r>
    <s v="1.00314"/>
    <s v="200230-00"/>
    <s v="00314"/>
    <x v="673"/>
    <s v="SAN GERARDO"/>
    <s v="ALAJUELA"/>
    <s v="03"/>
    <s v="1"/>
    <s v="1_PREESCOLAR"/>
    <s v="SUBVENCIONADA"/>
    <n v="20102"/>
    <s v="2"/>
    <s v="01"/>
    <s v="02"/>
    <s v="ALAJUELA / ALAJUELA / SAN JOSE"/>
    <s v="ALAJUELA"/>
    <s v="ALAJUELA"/>
    <s v="SAN JOSE"/>
    <s v="PUEBLO NUEVO"/>
    <s v="DE LOS TRIBUNALES DE JUSTICIA 500 N Y 800 O"/>
    <s v="info@institutosangerardo.ed.cr"/>
    <s v="24416880"/>
    <m/>
    <s v="CARLOS PRENDAS CARBALLO"/>
    <s v="24416880"/>
    <s v="MARVIN JIMENEZ BARBOZA"/>
    <s v="24303339"/>
    <m/>
    <s v="NO"/>
    <m/>
    <m/>
    <m/>
    <s v="1"/>
    <s v="03293"/>
    <s v="3"/>
    <s v="SAN GERARDO"/>
    <n v="78"/>
  </r>
  <r>
    <s v="1.00367"/>
    <s v="101331-00"/>
    <s v="00367"/>
    <x v="674"/>
    <s v="JULIO PEÑA MORUA"/>
    <s v="ALAJUELA"/>
    <s v="06"/>
    <s v="1"/>
    <s v="1_PREESCOLAR"/>
    <s v="PUBLICA"/>
    <n v="20302"/>
    <s v="2"/>
    <s v="03"/>
    <s v="02"/>
    <s v="ALAJUELA / GRECIA / SAN ISIDRO"/>
    <s v="ALAJUELA"/>
    <s v="GRECIA"/>
    <s v="SAN ISIDRO"/>
    <s v="EL MESON"/>
    <s v="CONTIGUO A LA PLAZA DE FUTBOL, COOPEVICTORIA"/>
    <s v="esc.juliopenamorua@mep.go.cr"/>
    <s v="24941614"/>
    <s v="24941614"/>
    <s v="ROXANA VARGAS BOLAÑOS"/>
    <s v="24941614"/>
    <s v="LUIS FRANCISCO CORELLA ROJAS"/>
    <s v="20411067"/>
    <m/>
    <s v="NO"/>
    <m/>
    <m/>
    <m/>
    <s v="1"/>
    <s v="00791"/>
    <s v="3"/>
    <s v="JULIO PEÑA MORUA"/>
    <n v="29"/>
  </r>
  <r>
    <s v="1.02202"/>
    <s v="101332-00"/>
    <s v="02202"/>
    <x v="675"/>
    <s v="ALTOS DE CAJON"/>
    <s v="ALAJUELA"/>
    <s v="06"/>
    <s v="1"/>
    <s v="1_PREESCOLAR"/>
    <s v="PUBLICA"/>
    <n v="20308"/>
    <s v="2"/>
    <s v="03"/>
    <s v="08"/>
    <s v="ALAJUELA / GRECIA / BOLIVAR"/>
    <s v="ALAJUELA"/>
    <s v="GRECIA"/>
    <s v="BOLIVAR"/>
    <s v="CAJON ARRIBA"/>
    <s v="7 KM ESTE DE LA IGLESIA CATOLICA LOS ANGELES"/>
    <s v="esc.altosdecajon@mep.go.cr"/>
    <s v="24441723"/>
    <s v="24411723"/>
    <s v="BERNARDITA UGALDE HIDALGO"/>
    <s v="24441723"/>
    <s v="LUIS FRANCISCO CORELLA ROJAS"/>
    <s v="24448039"/>
    <m/>
    <s v="NO"/>
    <m/>
    <m/>
    <m/>
    <s v="1"/>
    <s v="00220"/>
    <s v="3"/>
    <s v="ALTOS DE CAJON"/>
    <n v="16"/>
  </r>
  <r>
    <s v="1.00342"/>
    <s v="101333-00"/>
    <s v="00342"/>
    <x v="676"/>
    <s v="EL ROBLE"/>
    <s v="ALAJUELA"/>
    <s v="04"/>
    <s v="1"/>
    <s v="1_PREESCOLAR"/>
    <s v="PUBLICA"/>
    <n v="20104"/>
    <s v="2"/>
    <s v="01"/>
    <s v="04"/>
    <s v="ALAJUELA / ALAJUELA / SAN ANTONIO"/>
    <s v="ALAJUELA"/>
    <s v="ALAJUELA"/>
    <s v="SAN ANTONIO"/>
    <s v="EL ROBLE"/>
    <s v="URBANIZACION LAS VEGAS 100 ESTE Y 25 AL SUR"/>
    <s v="esc.elroble.alajuela@mep.go.cr"/>
    <s v="24380695"/>
    <m/>
    <s v="LUIS EMILIO HERNANDEZ LEON"/>
    <s v="24380695"/>
    <s v="LIZ KELLEM ACOSTA ARAYA"/>
    <s v="24302406"/>
    <m/>
    <s v="NO"/>
    <m/>
    <m/>
    <m/>
    <s v="1"/>
    <s v="00760"/>
    <s v="3"/>
    <s v="EL ROBLE"/>
    <n v="253"/>
  </r>
  <r>
    <s v="1.00375"/>
    <s v="101334-00"/>
    <s v="00375"/>
    <x v="677"/>
    <s v="CARLOS MANUEL ROJAS QUIROS"/>
    <s v="ALAJUELA"/>
    <s v="10"/>
    <s v="1"/>
    <s v="1_PREESCOLAR"/>
    <s v="PUBLICA"/>
    <n v="20303"/>
    <s v="2"/>
    <s v="03"/>
    <s v="03"/>
    <s v="ALAJUELA / GRECIA / SAN JOSE"/>
    <s v="ALAJUELA"/>
    <s v="GRECIA"/>
    <s v="SAN JOSE"/>
    <s v="SANTA GERTRUDIS NORTE"/>
    <s v="DEL TEMPLO CATOLICO 700 ESTE, SANTA GERTRUDIS NORTE"/>
    <s v="esc.carlosmanuelrojasquiros@mep.go.cr"/>
    <s v="24441051"/>
    <s v="24441051"/>
    <s v="ANA ISABEL HIDALGO ALFARO"/>
    <s v="24441051"/>
    <s v="CATALINA PORRAS QUESADA"/>
    <s v="24948687"/>
    <m/>
    <s v="NO"/>
    <m/>
    <m/>
    <m/>
    <s v="1"/>
    <s v="00818"/>
    <s v="3"/>
    <s v="CARLOS MANUEL ROJAS QUIROS"/>
    <n v="70"/>
  </r>
  <r>
    <s v="1.00899"/>
    <s v="101335-00"/>
    <s v="00899"/>
    <x v="678"/>
    <s v="TOMAS SANDOVAL"/>
    <s v="ALAJUELA"/>
    <s v="08"/>
    <s v="1"/>
    <s v="1_PREESCOLAR"/>
    <s v="PUBLICA"/>
    <n v="20508"/>
    <s v="2"/>
    <s v="05"/>
    <s v="08"/>
    <s v="ALAJUELA / ATENAS / ESCOBAL"/>
    <s v="ALAJUELA"/>
    <s v="ATENAS"/>
    <s v="ESCOBAL"/>
    <s v="ESCOBAL"/>
    <s v="200 M ESTE ANTIGUA ESTACION DEL FERROCARRIL"/>
    <s v="esc.tomassandoval@mep.go.cr"/>
    <s v="24463090"/>
    <s v="24462364"/>
    <s v="GEOVANNA RODRIGUEZ ARAYA"/>
    <s v="88511489"/>
    <s v="ROBERTO BEITA MUÑOZ"/>
    <s v="24465922"/>
    <m/>
    <s v="NO"/>
    <m/>
    <m/>
    <m/>
    <s v="1"/>
    <s v="00855"/>
    <s v="3"/>
    <s v="TOMAS SANDOVAL"/>
    <n v="10"/>
  </r>
  <r>
    <s v="1.01487"/>
    <s v="101336-00"/>
    <s v="01487"/>
    <x v="679"/>
    <s v="ESTANQUILLOS"/>
    <s v="ALAJUELA"/>
    <s v="08"/>
    <s v="1"/>
    <s v="1_PREESCOLAR"/>
    <s v="PUBLICA"/>
    <n v="20502"/>
    <s v="2"/>
    <s v="05"/>
    <s v="02"/>
    <s v="ALAJUELA / ATENAS / JESUS"/>
    <s v="ALAJUELA"/>
    <s v="ATENAS"/>
    <s v="JESUS"/>
    <s v="ESTANQUILLOS"/>
    <s v="CONTIGUO AL TEMPLO CATOLICO"/>
    <s v="esc.estanquillos@mep.go.cr"/>
    <s v="24467457"/>
    <s v="24460486"/>
    <s v="CARMEN LIDIA ARGUELLO AGUILAR"/>
    <s v="24467457"/>
    <s v="ROBERTO MUÑOZ BEITA"/>
    <s v="24465922"/>
    <m/>
    <s v="NO"/>
    <m/>
    <m/>
    <m/>
    <s v="1"/>
    <s v="00856"/>
    <s v="3"/>
    <s v="ESTANQUILLOS"/>
    <n v="11"/>
  </r>
  <r>
    <s v="1.00368"/>
    <s v="101337-00"/>
    <s v="00368"/>
    <x v="680"/>
    <s v="EULOGIA RUIZ RUIZ"/>
    <s v="ALAJUELA"/>
    <s v="06"/>
    <s v="1"/>
    <s v="1_PREESCOLAR"/>
    <s v="PUBLICA"/>
    <n v="20301"/>
    <s v="2"/>
    <s v="03"/>
    <s v="01"/>
    <s v="ALAJUELA / GRECIA / GRECIA"/>
    <s v="ALAJUELA"/>
    <s v="GRECIA"/>
    <s v="GRECIA"/>
    <s v="COLON"/>
    <s v="150 M ESTE DEL CUERPO DE BOMBEROS"/>
    <s v="esc.eulogiaruizruiz@mep.go.cr"/>
    <s v="24445247"/>
    <s v="24445247"/>
    <s v="MARCELA CESPEDES GONZALEZ"/>
    <s v="24445247"/>
    <s v="LUIS FRANCISCO CORELLA ROJAS"/>
    <s v="24941124"/>
    <m/>
    <s v="NO"/>
    <m/>
    <m/>
    <m/>
    <s v="1"/>
    <s v="00802"/>
    <s v="3"/>
    <s v="EULOGIA RUIZ RUIZ"/>
    <n v="107"/>
  </r>
  <r>
    <s v="1.03584"/>
    <s v="101338-00"/>
    <s v="03584"/>
    <x v="681"/>
    <s v="GUACIMO"/>
    <s v="ALAJUELA"/>
    <s v="08"/>
    <s v="1"/>
    <s v="1_PREESCOLAR"/>
    <s v="PUBLICA"/>
    <n v="20508"/>
    <s v="2"/>
    <s v="05"/>
    <s v="08"/>
    <s v="ALAJUELA / ATENAS / ESCOBAL"/>
    <s v="ALAJUELA"/>
    <s v="ATENAS"/>
    <s v="ESCOBAL"/>
    <s v="GUACIMO"/>
    <s v="CONTIGUO AL TEMPLO CATOLICO GUACIMOS"/>
    <s v="esc.guacimo@mep.go.cr"/>
    <m/>
    <m/>
    <s v="MARIBELL ANCHIA RODRIGUEZ"/>
    <s v="88141850"/>
    <s v="ROBERTO MUÑOZ BEITA"/>
    <s v="24465922"/>
    <m/>
    <s v="NO"/>
    <m/>
    <m/>
    <m/>
    <s v="1"/>
    <s v="00872"/>
    <s v="3"/>
    <s v="GUACIMO"/>
    <n v="3"/>
  </r>
  <r>
    <s v="1.00876"/>
    <s v="101339-00"/>
    <s v="00876"/>
    <x v="682"/>
    <s v="JOSE MANUEL HERRERA SALAS"/>
    <s v="ALAJUELA"/>
    <s v="01"/>
    <s v="1"/>
    <s v="1_PREESCOLAR"/>
    <s v="PUBLICA"/>
    <n v="20103"/>
    <s v="2"/>
    <s v="01"/>
    <s v="03"/>
    <s v="ALAJUELA / ALAJUELA / CARRIZAL"/>
    <s v="ALAJUELA"/>
    <s v="ALAJUELA"/>
    <s v="CARRIZAL"/>
    <s v="PAVAS"/>
    <s v="DEL ESTADIO ALEJANDRO MORERA SOTO 10 KM ESTE"/>
    <s v="esc.josemanuelherrerasalas@mep.go.cr"/>
    <s v="24830607"/>
    <s v="24834076"/>
    <s v="ELKIS SOLANGE BALTODANO SOLORZANO"/>
    <s v="24830607"/>
    <s v="JOHNNY SANCHEZ SOLANO"/>
    <s v="24433490"/>
    <m/>
    <s v="NO"/>
    <m/>
    <m/>
    <m/>
    <s v="1"/>
    <s v="00722"/>
    <s v="3"/>
    <s v="JOSE MANUEL HERRERA SALAS"/>
    <n v="58"/>
  </r>
  <r>
    <s v="1.00380"/>
    <s v="101340-00"/>
    <s v="00380"/>
    <x v="683"/>
    <s v="HACIENDA VIEJA"/>
    <s v="ALAJUELA"/>
    <s v="09"/>
    <s v="1"/>
    <s v="1_PREESCOLAR"/>
    <s v="PUBLICA"/>
    <n v="20903"/>
    <s v="2"/>
    <s v="09"/>
    <s v="03"/>
    <s v="ALAJUELA / OROTINA / HACIENDA VIEJA"/>
    <s v="ALAJUELA"/>
    <s v="OROTINA"/>
    <s v="HACIENDA VIEJA"/>
    <s v="HACIENDA VIEJA"/>
    <s v="3 KM ESTE DEL MEGASUPER OROTINA"/>
    <s v="esc.haciendavieja@mep.go.cr"/>
    <s v="24289746"/>
    <s v="24289746"/>
    <s v="JESUSITA TRIANA MORA"/>
    <s v="24289746"/>
    <s v="HEYNER PEREIRA CHAVES"/>
    <s v="24289926"/>
    <m/>
    <s v="NO"/>
    <m/>
    <m/>
    <m/>
    <s v="1"/>
    <s v="00829"/>
    <s v="3"/>
    <s v="HACIENDA VIEJA"/>
    <n v="26"/>
  </r>
  <r>
    <s v="1.00334"/>
    <s v="101341-00"/>
    <s v="00334"/>
    <x v="684"/>
    <s v="ITIQUIS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ITIQUIS"/>
    <s v="2 KM NORTE DE LA CORTE DE JUSTICIA"/>
    <s v="esc.itiquis@mep.go.cr"/>
    <s v="24312116"/>
    <m/>
    <s v="LILLIANA RODRIGUEZ ARGUEDAS"/>
    <s v="86056011"/>
    <s v="MARVIN JIMENEZ BARBOZA"/>
    <s v="24303339"/>
    <m/>
    <s v="NO"/>
    <m/>
    <m/>
    <m/>
    <s v="1"/>
    <s v="00749"/>
    <s v="3"/>
    <s v="ITIQUIS"/>
    <n v="29"/>
  </r>
  <r>
    <s v="1.00386"/>
    <s v="101342-00"/>
    <s v="00386"/>
    <x v="685"/>
    <s v="JESUS DE ATENAS"/>
    <s v="ALAJUELA"/>
    <s v="08"/>
    <s v="1"/>
    <s v="1_PREESCOLAR"/>
    <s v="PUBLICA"/>
    <n v="20502"/>
    <s v="2"/>
    <s v="05"/>
    <s v="02"/>
    <s v="ALAJUELA / ATENAS / JESUS"/>
    <s v="ALAJUELA"/>
    <s v="ATENAS"/>
    <s v="JESUS"/>
    <s v="JESUS"/>
    <s v="400 M OESTE DEL EBAIS BARRIO JESUS ATENAS"/>
    <s v="esc.jesus@mep.go.cr"/>
    <s v="24467442"/>
    <s v="24467442"/>
    <s v="MARIA IRENE FONSECA HERRERA"/>
    <s v="88642612"/>
    <s v="ROBERTO MUÑOZ BEITA"/>
    <s v="24465922"/>
    <m/>
    <s v="NO"/>
    <m/>
    <m/>
    <m/>
    <s v="1"/>
    <s v="00857"/>
    <s v="3"/>
    <s v="JESUS DE ATENAS"/>
    <n v="39"/>
  </r>
  <r>
    <s v="1.01173"/>
    <s v="101343-00"/>
    <s v="01173"/>
    <x v="686"/>
    <s v="ROGELIO SOTELA BONILLA"/>
    <s v="ALAJUELA"/>
    <s v="09"/>
    <s v="1"/>
    <s v="1_PREESCOLAR"/>
    <s v="PUBLICA"/>
    <n v="20403"/>
    <s v="2"/>
    <s v="04"/>
    <s v="03"/>
    <s v="ALAJUELA / SAN MATEO / JESUS MARIA"/>
    <s v="ALAJUELA"/>
    <s v="SAN MATEO"/>
    <s v="JESUS MARIA"/>
    <s v="JESUS MARIA"/>
    <s v="50 M OESTE DE LA IGLESIA CATOLICA"/>
    <s v="esc.rogeliosotelabonilla@mep.go.cr"/>
    <s v="26362068"/>
    <s v="26362068"/>
    <s v="SUSANA QUIROS ESPINOZA"/>
    <s v="89666410"/>
    <s v="HEYNER PEREIRA CHAVES"/>
    <s v="24289926"/>
    <m/>
    <s v="NO"/>
    <m/>
    <m/>
    <m/>
    <s v="1"/>
    <s v="00832"/>
    <s v="3"/>
    <s v="ROGELIO SOTELA BONILLA"/>
    <n v="20"/>
  </r>
  <r>
    <s v="1.00343"/>
    <s v="101344-00"/>
    <s v="00343"/>
    <x v="687"/>
    <s v="JESUS OCAÑA ROJAS"/>
    <s v="ALAJUELA"/>
    <s v="05"/>
    <s v="1"/>
    <s v="1_PREESCOLAR"/>
    <s v="PUBLICA"/>
    <n v="20102"/>
    <s v="2"/>
    <s v="01"/>
    <s v="02"/>
    <s v="ALAJUELA / ALAJUELA / SAN JOSE"/>
    <s v="ALAJUELA"/>
    <s v="ALAJUELA"/>
    <s v="SAN JOSE"/>
    <s v="EL COYOL"/>
    <s v="1,5 KM SUROESTE DE LA ARROCERA COSTA RICA"/>
    <s v="esc.jesusocanarojas@mep.go.cr"/>
    <s v="24338847"/>
    <m/>
    <s v="MARTIN ROJAS ALFARO"/>
    <s v="24332310"/>
    <s v="DANIEL VARGAS RODRIGUEZ"/>
    <s v="24434942"/>
    <m/>
    <s v="NO"/>
    <m/>
    <m/>
    <m/>
    <s v="1"/>
    <s v="00758"/>
    <s v="3"/>
    <s v="JESUS OCAÑA ROJAS"/>
    <n v="127"/>
  </r>
  <r>
    <s v="1.00355"/>
    <s v="101345-00"/>
    <s v="00355"/>
    <x v="688"/>
    <s v="GENERAL JOSE DE SAN MARTIN"/>
    <s v="ALAJUELA"/>
    <s v="05"/>
    <s v="1"/>
    <s v="1_PREESCOLAR"/>
    <s v="PUBLICA"/>
    <n v="20102"/>
    <s v="2"/>
    <s v="01"/>
    <s v="02"/>
    <s v="ALAJUELA / ALAJUELA / SAN JOSE"/>
    <s v="ALAJUELA"/>
    <s v="ALAJUELA"/>
    <s v="SAN JOSE"/>
    <s v="SAN JOSE"/>
    <s v="CONTIGUO A LA PLAZA DE DEPORTES SJ ALAJUELA"/>
    <s v="esc.liderjosedesanmartin@mep.go.cr"/>
    <s v="24332852"/>
    <m/>
    <s v="AMANCIO CORDOBA SOTO"/>
    <s v="24332852"/>
    <s v="DANIEL VARGAS RODRIGUEZ"/>
    <s v="24434942"/>
    <m/>
    <s v="NO"/>
    <m/>
    <m/>
    <m/>
    <s v="1"/>
    <s v="00785"/>
    <s v="3"/>
    <s v="GENERAL JOSE DE SAN MARTIN"/>
    <n v="235"/>
  </r>
  <r>
    <s v="1.00320"/>
    <s v="101346-00"/>
    <s v="00320"/>
    <x v="689"/>
    <s v="J.N. JUAN RAFAEL MEOÑO HIDALGO"/>
    <s v="ALAJUELA"/>
    <s v="01"/>
    <s v="1"/>
    <s v="2_PREESCOLAR"/>
    <s v="PUBLICA"/>
    <n v="20101"/>
    <s v="2"/>
    <s v="01"/>
    <s v="01"/>
    <s v="ALAJUELA / ALAJUELA / ALAJUELA"/>
    <s v="ALAJUELA"/>
    <s v="ALAJUELA"/>
    <s v="ALAJUELA"/>
    <s v="CONCEPCION"/>
    <s v="500 ESTE DE POLLOS DEL ESTE, LA AGONIA"/>
    <s v="jn.juanrafaelmeonohidalgo@mep.go.cr"/>
    <s v="24428058"/>
    <s v="24428058"/>
    <s v="VIVIAN RAMIREZ SALAS"/>
    <s v="24428058"/>
    <s v="JOHNNY SANCHEZ SOLANO"/>
    <s v="24429252"/>
    <m/>
    <s v="NO"/>
    <m/>
    <m/>
    <m/>
    <s v="2"/>
    <s v="00000"/>
    <s v="0"/>
    <m/>
    <n v="185"/>
  </r>
  <r>
    <s v="1.01164"/>
    <s v="101348-00"/>
    <s v="01164"/>
    <x v="690"/>
    <s v="JUAN SANTAMARIA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LAS VUELTAS"/>
    <s v="COSTADO ESTE DE LA IGLESIA LAS VUELTAS"/>
    <s v="esc.juansatamariaguacima@mep.go.cr"/>
    <s v="24391044"/>
    <s v="24391044"/>
    <s v="IVANNIA PATRICIA JIMENEZ PORRAS"/>
    <s v="24380558"/>
    <s v="LIZ KELLEM ACOSTA ARAYA"/>
    <s v="24302406"/>
    <m/>
    <s v="NO"/>
    <m/>
    <m/>
    <m/>
    <s v="1"/>
    <s v="00756"/>
    <s v="3"/>
    <s v="JUAN SANTAMARIA"/>
    <n v="59"/>
  </r>
  <r>
    <s v="1.01053"/>
    <s v="101349-00"/>
    <s v="01053"/>
    <x v="691"/>
    <s v="JULIA FERNANDEZ DE CORTES"/>
    <s v="ALAJUELA"/>
    <s v="05"/>
    <s v="1"/>
    <s v="1_PREESCOLAR"/>
    <s v="PUBLICA"/>
    <n v="20113"/>
    <s v="2"/>
    <s v="01"/>
    <s v="13"/>
    <s v="ALAJUELA / ALAJUELA / GARITA"/>
    <s v="ALAJUELA"/>
    <s v="ALAJUELA"/>
    <s v="GARITA"/>
    <s v="DULCE NOMBRE"/>
    <s v="FRENTE A LA PLAZA DE FUTBOL LA GARITA, ALAJUELA"/>
    <s v="esc.juliafernandezcortes@mep.go.cr"/>
    <s v="47102654"/>
    <s v="47102654"/>
    <s v="DANA REECHE JOHNSON"/>
    <s v="47102654"/>
    <s v="DANIEL VARGAS RODRIGUEZ"/>
    <s v="24434942"/>
    <m/>
    <s v="NO"/>
    <m/>
    <m/>
    <m/>
    <s v="1"/>
    <s v="00774"/>
    <s v="3"/>
    <s v="JULIA FERNANDEZ DE CORTES"/>
    <n v="31"/>
  </r>
  <r>
    <s v="1.00804"/>
    <s v="101350-00"/>
    <s v="00804"/>
    <x v="692"/>
    <s v="FRANCISCO ALFARO ROJAS"/>
    <s v="ALAJUELA"/>
    <s v="10"/>
    <s v="1"/>
    <s v="1_PREESCOLAR"/>
    <s v="PUBLICA"/>
    <n v="20303"/>
    <s v="2"/>
    <s v="03"/>
    <s v="03"/>
    <s v="ALAJUELA / GRECIA / SAN JOSE"/>
    <s v="ALAJUELA"/>
    <s v="GRECIA"/>
    <s v="SAN JOSE"/>
    <s v="LA ARENA"/>
    <s v="FRENTE A LA PLAZA DE DEPORTES"/>
    <s v="esc.franciscoalfarorojas@mep.go.cr"/>
    <s v="24447838"/>
    <s v="24447838"/>
    <s v="YORLENY SERRANO BONILLA"/>
    <s v="83143593"/>
    <s v="CATALINA PORRAS QUESADA"/>
    <s v="24948687"/>
    <m/>
    <s v="NO"/>
    <m/>
    <m/>
    <m/>
    <s v="1"/>
    <s v="00789"/>
    <s v="3"/>
    <s v="FRANCISCO ALFARO ROJAS"/>
    <n v="29"/>
  </r>
  <r>
    <s v="1.01488"/>
    <s v="101351-00"/>
    <s v="01488"/>
    <x v="693"/>
    <s v="LA BALSA"/>
    <s v="ALAJUELA"/>
    <s v="08"/>
    <s v="1"/>
    <s v="1_PREESCOLAR"/>
    <s v="PUBLICA"/>
    <n v="20505"/>
    <s v="2"/>
    <s v="05"/>
    <s v="05"/>
    <s v="ALAJUELA / ATENAS / CONCEPCION"/>
    <s v="ALAJUELA"/>
    <s v="ATENAS"/>
    <s v="CONCEPCION"/>
    <s v="BALSA"/>
    <s v="FRENTE A LA ANTIGUA ESTACION DEL FERROCARRIL"/>
    <s v="esc.balsa@mep.go.cr"/>
    <s v="24461233"/>
    <m/>
    <s v="GRETTEL ROJAS SOTO"/>
    <s v="24461233"/>
    <s v="ROBERTO MUÑOZ BEITA"/>
    <s v="24465922"/>
    <m/>
    <s v="NO"/>
    <m/>
    <m/>
    <m/>
    <s v="1"/>
    <s v="00873"/>
    <s v="3"/>
    <s v="LA BALSA"/>
    <n v="10"/>
  </r>
  <r>
    <s v="1.00344"/>
    <s v="101352-00"/>
    <s v="00344"/>
    <x v="694"/>
    <s v="GABRIELA MISTRAL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LA GUACIMA"/>
    <s v="FRENTE A LA IGLESIA CATOLICA GUACIMA"/>
    <s v="esc.gabrielamistral@mep.go.cr"/>
    <s v="24384141"/>
    <m/>
    <s v="CESAR RODOLFO ORTIZ LEON"/>
    <s v="24384141"/>
    <s v="LIZ KELLEM ACOSTA ARAYA"/>
    <s v="24302406"/>
    <m/>
    <s v="NO"/>
    <m/>
    <m/>
    <m/>
    <s v="1"/>
    <s v="00761"/>
    <s v="3"/>
    <s v="GABRIELA MISTRAL"/>
    <n v="233"/>
  </r>
  <r>
    <s v="1.00369"/>
    <s v="101353-00"/>
    <s v="00369"/>
    <x v="695"/>
    <s v="RAMON HERRERO VITORIA"/>
    <s v="ALAJUELA"/>
    <s v="10"/>
    <s v="1"/>
    <s v="1_PREESCOLAR"/>
    <s v="PUBLICA"/>
    <n v="20307"/>
    <s v="2"/>
    <s v="03"/>
    <s v="07"/>
    <s v="ALAJUELA / GRECIA / PUENTE DE PIEDRA"/>
    <s v="ALAJUELA"/>
    <s v="GRECIA"/>
    <s v="PUENTE DE PIEDRA"/>
    <s v="LA ARGENTINA"/>
    <s v="200 M SUR DEL CLUB OLIMPICO ARGENTINO"/>
    <s v="esc.ramonherrerovitoria@mep.go.cr"/>
    <s v="24944812"/>
    <s v="24944812"/>
    <s v="JORGE EDUARDO SALAS BENAVIDES"/>
    <s v="83106236"/>
    <s v="CATALINA PORRAS QUESADA"/>
    <s v="24948687"/>
    <m/>
    <s v="NO"/>
    <m/>
    <m/>
    <m/>
    <s v="1"/>
    <s v="00792"/>
    <s v="3"/>
    <s v="RAMON HERRERO VITORIA"/>
    <n v="23"/>
  </r>
  <r>
    <s v="1.01483"/>
    <s v="101354-00"/>
    <s v="01483"/>
    <x v="696"/>
    <s v="LABRADOR"/>
    <s v="ALAJUELA"/>
    <s v="09"/>
    <s v="1"/>
    <s v="1_PREESCOLAR"/>
    <s v="PUBLICA"/>
    <n v="20404"/>
    <s v="2"/>
    <s v="04"/>
    <s v="04"/>
    <s v="ALAJUELA / SAN MATEO / LABRADOR"/>
    <s v="ALAJUELA"/>
    <s v="SAN MATEO"/>
    <s v="LABRADOR"/>
    <s v="LABRADOR"/>
    <s v="FRENTE A LA PLAZA DEPORTES EL LABRADOR"/>
    <s v="esc.labrador@mep.go.cr"/>
    <s v="26362535"/>
    <s v="26362517"/>
    <s v="ALEXANDER GOMEZ GOMEZ"/>
    <s v="26362535"/>
    <s v="HEYNER PEREIRA CHAVES"/>
    <s v="24289926"/>
    <m/>
    <s v="NO"/>
    <m/>
    <m/>
    <m/>
    <s v="1"/>
    <s v="00833"/>
    <s v="3"/>
    <s v="LABRADOR"/>
    <n v="42"/>
  </r>
  <r>
    <s v="1.00956"/>
    <s v="101355-00"/>
    <s v="00956"/>
    <x v="697"/>
    <s v="ENRIQUE RIBA MORELLA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PILAS"/>
    <s v="CALLE SOLIS, LAS PILAS, SAN ISIDRO DE ALAJUELA"/>
    <s v="esc.enriqueribamorella@mep.go.cr"/>
    <s v="24403972"/>
    <m/>
    <s v="ANGIE BOGANTES ALFARO"/>
    <s v="24403972"/>
    <s v="MARVIN JIMENEZ BARBOZA"/>
    <s v="24303339"/>
    <m/>
    <s v="NO"/>
    <m/>
    <m/>
    <m/>
    <s v="1"/>
    <s v="00745"/>
    <s v="3"/>
    <s v="ENRIQUE RIBA MORELLA"/>
    <n v="38"/>
  </r>
  <r>
    <s v="1.01171"/>
    <s v="101356-00"/>
    <s v="01171"/>
    <x v="698"/>
    <s v="TRANQUILINO VIQUEZ RODRIGUEZ"/>
    <s v="ALAJUELA"/>
    <s v="08"/>
    <s v="1"/>
    <s v="1_PREESCOLAR"/>
    <s v="PUBLICA"/>
    <n v="20501"/>
    <s v="2"/>
    <s v="05"/>
    <s v="01"/>
    <s v="ALAJUELA / ATENAS / ATENAS"/>
    <s v="ALAJUELA"/>
    <s v="ATENAS"/>
    <s v="ATENAS"/>
    <s v="ANGELES"/>
    <s v="800 M ESTE DEL MONUMENTO AL BOYERO"/>
    <s v="esc.tranquilinoviquez@mep.go.cr"/>
    <s v="24467973"/>
    <s v="24467973"/>
    <s v="KAREN QUESADA SANDINO"/>
    <s v="24467973"/>
    <s v="ROBERTO MUÑOZ BEITA"/>
    <s v="24465922"/>
    <m/>
    <s v="NO"/>
    <m/>
    <m/>
    <m/>
    <s v="1"/>
    <s v="00858"/>
    <s v="3"/>
    <s v="TRANQUILINO VIQUEZ RODRIGUEZ"/>
    <n v="52"/>
  </r>
  <r>
    <s v="1.00397"/>
    <s v="101357-00"/>
    <s v="00397"/>
    <x v="699"/>
    <s v="LOS ANGELES"/>
    <s v="ALAJUELA"/>
    <s v="06"/>
    <s v="1"/>
    <s v="1_PREESCOLAR"/>
    <s v="PUBLICA"/>
    <n v="20308"/>
    <s v="2"/>
    <s v="03"/>
    <s v="08"/>
    <s v="ALAJUELA / GRECIA / BOLIVAR"/>
    <s v="ALAJUELA"/>
    <s v="GRECIA"/>
    <s v="BOLIVAR"/>
    <s v="LOS ANGELES"/>
    <s v="LOS ANGELES, BOLIVAR GRECIA"/>
    <s v="esc.losangeles.alajuela@mep.go.cr"/>
    <s v="24941852"/>
    <s v="24941852"/>
    <s v="KATTIA MARIA CAMACHO ACOSTA"/>
    <s v="89201132"/>
    <s v="LUIS FRANCISCO CORELLA ROJAS"/>
    <s v="24448039"/>
    <m/>
    <s v="NO"/>
    <m/>
    <m/>
    <m/>
    <s v="1"/>
    <s v="00940"/>
    <s v="3"/>
    <s v="LOS ANGELES"/>
    <n v="58"/>
  </r>
  <r>
    <s v="1.04093"/>
    <s v="101358-00"/>
    <s v="04093"/>
    <x v="700"/>
    <s v="MADERAL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MADERAL"/>
    <s v="FRENTE AL TEMPLO CATOLICO DE MADERAL"/>
    <s v="esc.maderal@mep.go.cr"/>
    <s v="85375946"/>
    <m/>
    <s v="KATHERINE RODRIGUEZ SANDI"/>
    <s v="85375946"/>
    <s v="HEYNER PEREIRA CHAVES"/>
    <s v="24289926"/>
    <m/>
    <s v="NO"/>
    <m/>
    <m/>
    <m/>
    <s v="1"/>
    <s v="00845"/>
    <s v="3"/>
    <s v="MADERAL"/>
    <n v="6"/>
  </r>
  <r>
    <s v="1.00381"/>
    <s v="101359-00"/>
    <s v="00381"/>
    <x v="701"/>
    <s v="RAMONA SOSA MORENO"/>
    <s v="ALAJUELA"/>
    <s v="09"/>
    <s v="1"/>
    <s v="1_PREESCOLAR"/>
    <s v="PUBLICA"/>
    <n v="20902"/>
    <s v="2"/>
    <s v="09"/>
    <s v="02"/>
    <s v="ALAJUELA / OROTINA / EL MASTATE"/>
    <s v="ALAJUELA"/>
    <s v="OROTINA"/>
    <s v="EL MASTATE"/>
    <s v="MASTATE"/>
    <s v="75 M OESTE SUPER MAINOR, MASTATE"/>
    <s v="esc.ramonasosamoreno@mep.go.cr"/>
    <s v="24289774"/>
    <s v="24283362"/>
    <s v="SUNSIRY SARAY CARMONA SIBAJA"/>
    <s v="88235367"/>
    <s v="HEYNER PEREIRA CHAVES"/>
    <s v="24289926"/>
    <m/>
    <s v="NO"/>
    <m/>
    <m/>
    <m/>
    <s v="1"/>
    <s v="00850"/>
    <s v="3"/>
    <s v="RAMONA SOSA MORENO"/>
    <n v="36"/>
  </r>
  <r>
    <s v="1.01489"/>
    <s v="101360-00"/>
    <s v="01489"/>
    <x v="702"/>
    <s v="MONSEÑOR SANABRIA MARTINEZ"/>
    <s v="ALAJUELA"/>
    <s v="08"/>
    <s v="1"/>
    <s v="1_PREESCOLAR"/>
    <s v="PUBLICA"/>
    <n v="20503"/>
    <s v="2"/>
    <s v="05"/>
    <s v="03"/>
    <s v="ALAJUELA / ATENAS / MERCEDES"/>
    <s v="ALAJUELA"/>
    <s v="ATENAS"/>
    <s v="MERCEDES"/>
    <s v="MERCEDES"/>
    <s v="FRENTE A LA ERMITA DE BARRIO MERCEDES, ATENAS"/>
    <s v="esc.monsenorsanabriamartinez@mep.go.cr"/>
    <s v="24466845"/>
    <s v="24467476"/>
    <s v="VILMA JONES SOUTT"/>
    <s v="24467476"/>
    <s v="ROBERTO MUÑOZ BEITA"/>
    <s v="24465922"/>
    <m/>
    <s v="NO"/>
    <m/>
    <m/>
    <m/>
    <s v="1"/>
    <s v="00859"/>
    <s v="3"/>
    <s v="MONSEÑOR SANABRIA MARTINEZ"/>
    <n v="36"/>
  </r>
  <r>
    <s v="1.01040"/>
    <s v="101361-00"/>
    <s v="01040"/>
    <x v="703"/>
    <s v="MIGUEL OBREGON LIZANO"/>
    <s v="ALAJUELA"/>
    <s v="02"/>
    <s v="1"/>
    <s v="1_PREESCOLAR"/>
    <s v="PUBLICA"/>
    <n v="20101"/>
    <s v="2"/>
    <s v="01"/>
    <s v="01"/>
    <s v="ALAJUELA / ALAJUELA / ALAJUELA"/>
    <s v="ALAJUELA"/>
    <s v="ALAJUELA"/>
    <s v="ALAJUELA"/>
    <s v="ALAJUELA"/>
    <s v="75 M SUR DE LA CATEDRAL DE ALAJUELA"/>
    <s v="esc.miguelobregonlizano@mep.go.cr"/>
    <s v="24410791"/>
    <s v="24426657"/>
    <s v="KATTIA VIQUEZ VEGA"/>
    <s v="87039762"/>
    <s v="_x000a_GERARDO ANTONIO ARIAS SANCHEZ"/>
    <s v="24302389"/>
    <m/>
    <s v="NO"/>
    <m/>
    <m/>
    <m/>
    <s v="1"/>
    <s v="00738"/>
    <s v="3"/>
    <s v="MIGUEL OBREGON LIZANO"/>
    <n v="43"/>
  </r>
  <r>
    <s v="1.00345"/>
    <s v="101362-00"/>
    <s v="00345"/>
    <x v="704"/>
    <s v="MAURILIO SOTO ALFARO"/>
    <s v="ALAJUELA"/>
    <s v="02"/>
    <s v="1"/>
    <s v="1_PREESCOLAR"/>
    <s v="PUBLICA"/>
    <n v="20104"/>
    <s v="2"/>
    <s v="01"/>
    <s v="04"/>
    <s v="ALAJUELA / ALAJUELA / SAN ANTONIO"/>
    <s v="ALAJUELA"/>
    <s v="ALAJUELA"/>
    <s v="SAN ANTONIO"/>
    <s v="MONTECILLOS"/>
    <s v="150 M NORTE DEL MOPT"/>
    <s v="esc.mauriliosotoalfaro@mep.go.cr"/>
    <s v="24306151"/>
    <s v="24306151"/>
    <s v="HENRY VILLARREAL CARRANZA"/>
    <s v="24306151"/>
    <s v="_x000a_GERARDO ANTONIO ARIAS SANCHEZ"/>
    <s v="24302389"/>
    <m/>
    <s v="NO"/>
    <m/>
    <m/>
    <m/>
    <s v="1"/>
    <s v="00768"/>
    <s v="3"/>
    <s v="MAURILIO SOTO ALFARO"/>
    <n v="95"/>
  </r>
  <r>
    <s v="1.01574"/>
    <s v="101363-00"/>
    <s v="01574"/>
    <x v="705"/>
    <s v="MORAZAN"/>
    <s v="ALAJUELA"/>
    <s v="08"/>
    <s v="1"/>
    <s v="1_PREESCOLAR"/>
    <s v="PUBLICA"/>
    <n v="20504"/>
    <s v="2"/>
    <s v="05"/>
    <s v="04"/>
    <s v="ALAJUELA / ATENAS / SAN ISIDRO"/>
    <s v="ALAJUELA"/>
    <s v="ATENAS"/>
    <s v="SAN ISIDRO"/>
    <s v="MORAZAN"/>
    <s v="200 M NOROESTE DEL TEMPLO CATOLICO"/>
    <s v="esc.morazan@mep.go.cr"/>
    <s v="24467784"/>
    <m/>
    <s v="MA EUGENIA FERNANDEZ FERNANDEZ"/>
    <s v="24467784"/>
    <s v="ROBERTO MUÑOZ BEITA"/>
    <s v="24465922"/>
    <m/>
    <s v="NO"/>
    <m/>
    <m/>
    <m/>
    <s v="1"/>
    <s v="00860"/>
    <s v="3"/>
    <s v="MORAZAN"/>
    <n v="24"/>
  </r>
  <r>
    <s v="1.00346"/>
    <s v="101364-00"/>
    <s v="00346"/>
    <x v="706"/>
    <s v="ONCE DE ABRIL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NUESTRO AMO"/>
    <s v="FRENTE A HACIENDA LOS REYES"/>
    <s v="esc.oncedeabril.alajuela@mep.go.cr"/>
    <s v="24381153"/>
    <s v="24381153"/>
    <s v="GRIVIN GOMEZ VENEGAS"/>
    <s v="86564285"/>
    <s v="LIZ KELLEM ACOSTA ARAYA"/>
    <s v="24302406"/>
    <m/>
    <s v="NO"/>
    <m/>
    <m/>
    <m/>
    <s v="1"/>
    <s v="00757"/>
    <s v="3"/>
    <s v="ONCE DE ABRIL"/>
    <n v="78"/>
  </r>
  <r>
    <s v="1.00919"/>
    <s v="101365-00"/>
    <s v="00919"/>
    <x v="707"/>
    <s v="LAS PARCELAS DEL I.T.C.O."/>
    <s v="ALAJUELA"/>
    <s v="09"/>
    <s v="1"/>
    <s v="1_PREESCOLAR"/>
    <s v="PUBLICA"/>
    <n v="20905"/>
    <s v="2"/>
    <s v="09"/>
    <s v="05"/>
    <s v="ALAJUELA / OROTINA / LA CEIBA"/>
    <s v="ALAJUELA"/>
    <s v="OROTINA"/>
    <s v="LA CEIBA"/>
    <s v="LA UVITA"/>
    <s v="COSTADO ESTE DE LA IGLESIA CATOLICA DE UVITA"/>
    <s v="esc.parcelasitco@mep.go.cr"/>
    <s v="24282249"/>
    <s v="24278987"/>
    <s v="YORLENY SOLIS SOLORZANO"/>
    <s v="24282249"/>
    <s v="HEYNER PEREIRA CHAVES"/>
    <s v="24289926"/>
    <m/>
    <s v="NO"/>
    <m/>
    <m/>
    <m/>
    <s v="1"/>
    <s v="00834"/>
    <s v="3"/>
    <s v="LAS PARCELAS DEL I.T.C.O."/>
    <n v="28"/>
  </r>
  <r>
    <s v="1.00356"/>
    <s v="101366-00"/>
    <s v="00356"/>
    <x v="708"/>
    <s v="EDUARDO PINTO HERNANDEZ"/>
    <s v="ALAJUELA"/>
    <s v="10"/>
    <s v="1"/>
    <s v="1_PREESCOLAR"/>
    <s v="PUBLICA"/>
    <n v="20305"/>
    <s v="2"/>
    <s v="03"/>
    <s v="05"/>
    <s v="ALAJUELA / GRECIA / TACARES"/>
    <s v="ALAJUELA"/>
    <s v="GRECIA"/>
    <s v="TACARES"/>
    <s v="PRENDAS"/>
    <s v="COSTADO OESTE DE LA PLAZA DE DEPORTES"/>
    <s v="esc.eduardojosepinto@mep.go.cr"/>
    <s v="24584021"/>
    <s v="24584021"/>
    <s v="JORGE ANDRES RAMIREZ BOLAÑOS"/>
    <s v="89992971"/>
    <s v="CATALINA PORRAS QUESADA"/>
    <s v="24948687"/>
    <m/>
    <s v="NO"/>
    <m/>
    <m/>
    <m/>
    <s v="1"/>
    <s v="00782"/>
    <s v="3"/>
    <s v="EDUARDO PINTO HERNANDEZ"/>
    <n v="84"/>
  </r>
  <r>
    <s v="1.00370"/>
    <s v="101368-00"/>
    <s v="00370"/>
    <x v="709"/>
    <s v="PUENTE DE PIEDRA"/>
    <s v="ALAJUELA"/>
    <s v="10"/>
    <s v="1"/>
    <s v="1_PREESCOLAR"/>
    <s v="PUBLICA"/>
    <n v="20307"/>
    <s v="2"/>
    <s v="03"/>
    <s v="07"/>
    <s v="ALAJUELA / GRECIA / PUENTE DE PIEDRA"/>
    <s v="ALAJUELA"/>
    <s v="GRECIA"/>
    <s v="PUENTE DE PIEDRA"/>
    <s v="PUENTE DE PIEDRA"/>
    <s v="COSTADO NORTE DE LA PLAZA DE FUTBOL"/>
    <s v="esc.puentedepiedra@mep.go.cr"/>
    <s v="24441047"/>
    <s v="24441047"/>
    <s v="KARLA CONEJO ARAYA"/>
    <s v="88700941"/>
    <s v="CATALINA PORRAS QUESADA"/>
    <s v="88490885"/>
    <m/>
    <s v="NO"/>
    <m/>
    <m/>
    <m/>
    <s v="1"/>
    <s v="00790"/>
    <s v="3"/>
    <s v="PUENTE DE PIEDRA"/>
    <n v="39"/>
  </r>
  <r>
    <s v="1.01167"/>
    <s v="101369-00"/>
    <s v="01167"/>
    <x v="710"/>
    <s v="QUEBRADAS"/>
    <s v="ALAJUELA"/>
    <s v="03"/>
    <s v="1"/>
    <s v="1_PREESCOLAR"/>
    <s v="PUBLICA"/>
    <n v="20112"/>
    <s v="2"/>
    <s v="01"/>
    <s v="12"/>
    <s v="ALAJUELA / ALAJUELA / TAMBOR"/>
    <s v="ALAJUELA"/>
    <s v="ALAJUELA"/>
    <s v="TAMBOR"/>
    <s v="QUEBRADAS"/>
    <s v="250 SURESTE DE LA PLAZA DE DEPORTES"/>
    <s v="esc.quebradas@mep.go.cr"/>
    <s v="24331252"/>
    <s v="24332829"/>
    <s v="ISELA BOGANTES ALFARO"/>
    <s v="24330419"/>
    <s v="MARVIN JIMENEZ BARBOZA"/>
    <s v="24303339"/>
    <m/>
    <s v="NO"/>
    <m/>
    <m/>
    <m/>
    <s v="1"/>
    <s v="00775"/>
    <s v="3"/>
    <s v="QUEBRADAS"/>
    <n v="54"/>
  </r>
  <r>
    <s v="1.01045"/>
    <s v="101370-00"/>
    <s v="01045"/>
    <x v="711"/>
    <s v="RAMADAS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HIGUITO"/>
    <s v="FRENTE AL TEMPLO CATOLICO"/>
    <s v="esc.ramadas@mep.go.cr"/>
    <s v="40800167"/>
    <s v="40800167"/>
    <s v="RUTH ISELA SERRANO LOPEZ"/>
    <s v="40806701"/>
    <s v="HEYNER PEREIRA CHAVES"/>
    <s v="24289926"/>
    <m/>
    <s v="NO"/>
    <m/>
    <m/>
    <m/>
    <s v="1"/>
    <s v="00837"/>
    <s v="3"/>
    <s v="RAMADAS"/>
    <n v="17"/>
  </r>
  <r>
    <s v="1.00322"/>
    <s v="101372-00"/>
    <s v="00322"/>
    <x v="712"/>
    <s v="J.N. REPUBLICA DE GUATEMALA"/>
    <s v="ALAJUELA"/>
    <s v="01"/>
    <s v="1"/>
    <s v="2_PREESCOLAR"/>
    <s v="PUBLICA"/>
    <n v="20101"/>
    <s v="2"/>
    <s v="01"/>
    <s v="01"/>
    <s v="ALAJUELA / ALAJUELA / ALAJUELA"/>
    <s v="ALAJUELA"/>
    <s v="ALAJUELA"/>
    <s v="ALAJUELA"/>
    <s v="BARRIO CORAZON DE JESUS"/>
    <s v="100 NORTE DE LA IGLESIA CORAZON DE JESUS"/>
    <s v="jn.republicadeguatemala@mep.go.cr"/>
    <s v="24413754"/>
    <s v="24413754"/>
    <s v="MARGOT OSA TENORIO"/>
    <s v="88373979"/>
    <s v="JOHNNY SANCHEZ SOLANO"/>
    <s v="24433490"/>
    <m/>
    <s v="NO"/>
    <m/>
    <m/>
    <m/>
    <s v="2"/>
    <s v="00000"/>
    <s v="0"/>
    <m/>
    <n v="219"/>
  </r>
  <r>
    <s v="1.00357"/>
    <s v="101373-00"/>
    <s v="00357"/>
    <x v="713"/>
    <s v="RICARDO FERNANDEZ GUARDIA"/>
    <s v="ALAJUELA"/>
    <s v="05"/>
    <s v="1"/>
    <s v="1_PREESCOLAR"/>
    <s v="PUBLICA"/>
    <n v="20113"/>
    <s v="2"/>
    <s v="01"/>
    <s v="13"/>
    <s v="ALAJUELA / ALAJUELA / GARITA"/>
    <s v="ALAJUELA"/>
    <s v="ALAJUELA"/>
    <s v="GARITA"/>
    <s v="SAN PEDRO"/>
    <s v="FRENTE A LA PLAZA DE FUTBOL, LA GARITA"/>
    <s v="esc.ricardofernandezguardia@mep.go.cr"/>
    <s v="24876104"/>
    <s v="24846104"/>
    <s v="MARIA ISABEL MENDEZ ARROYO"/>
    <s v="47070674"/>
    <s v="DANIEL VARGAS RODRIGUEZ"/>
    <s v="24434942"/>
    <m/>
    <s v="NO"/>
    <m/>
    <m/>
    <m/>
    <s v="1"/>
    <s v="00784"/>
    <s v="3"/>
    <s v="RICARDO FERNANDEZ GUARDIA"/>
    <n v="66"/>
  </r>
  <r>
    <s v="1.00371"/>
    <s v="101374-00"/>
    <s v="00371"/>
    <x v="714"/>
    <s v="JUAN ARRIETA MIRANDA"/>
    <s v="ALAJUELA"/>
    <s v="10"/>
    <s v="1"/>
    <s v="1_PREESCOLAR"/>
    <s v="PUBLICA"/>
    <n v="20301"/>
    <s v="2"/>
    <s v="03"/>
    <s v="01"/>
    <s v="ALAJUELA / GRECIA / GRECIA"/>
    <s v="ALAJUELA"/>
    <s v="GRECIA"/>
    <s v="GRECIA"/>
    <s v="RINCON DE ARIAS"/>
    <s v="COSTADO NORTE DE LA PLAZA DE DEPORTES"/>
    <s v="esc.juanarrietamiranda@mep.go.cr"/>
    <s v="24943303"/>
    <s v="24943303"/>
    <s v="GINA ALEJANDRA ROJAS RODRIGUEZ"/>
    <s v="88871675"/>
    <s v="CATALINA ROJAS RODRIGUEZ"/>
    <s v="24948687"/>
    <m/>
    <s v="NO"/>
    <m/>
    <m/>
    <m/>
    <s v="1"/>
    <s v="00794"/>
    <s v="3"/>
    <s v="JUAN ARRIETA MIRANDA"/>
    <n v="107"/>
  </r>
  <r>
    <s v="1.00372"/>
    <s v="101375-00"/>
    <s v="00372"/>
    <x v="715"/>
    <s v="MARIA TERESA OBREGON LORIA"/>
    <s v="ALAJUELA"/>
    <s v="10"/>
    <s v="1"/>
    <s v="1_PREESCOLAR"/>
    <s v="PUBLICA"/>
    <n v="20307"/>
    <s v="2"/>
    <s v="03"/>
    <s v="07"/>
    <s v="ALAJUELA / GRECIA / PUENTE DE PIEDRA"/>
    <s v="ALAJUELA"/>
    <s v="GRECIA"/>
    <s v="PUENTE DE PIEDRA"/>
    <s v="RINCON DE SALAS"/>
    <s v="FRENTE AL EBAIS DE RINCON DE SALAS"/>
    <s v="esc.mariateresaobregon@mep.go.cr"/>
    <s v="24947013"/>
    <s v="24947013"/>
    <s v="BENILDA NUÑEZ SEQUEIRA"/>
    <s v="24947013"/>
    <s v="CATALINA PORRAS QUESADA"/>
    <s v="24948687"/>
    <m/>
    <s v="NO"/>
    <m/>
    <m/>
    <m/>
    <s v="1"/>
    <s v="00800"/>
    <s v="3"/>
    <s v="MARIA TERESA OBREGON LORIA"/>
    <n v="31"/>
  </r>
  <r>
    <s v="1.00329"/>
    <s v="101376-00"/>
    <s v="00329"/>
    <x v="716"/>
    <s v="DAVID GONZALEZ ALFARO"/>
    <s v="ALAJUELA"/>
    <s v="02"/>
    <s v="1"/>
    <s v="1_PREESCOLAR"/>
    <s v="PUBLICA"/>
    <n v="20109"/>
    <s v="2"/>
    <s v="01"/>
    <s v="09"/>
    <s v="ALAJUELA / ALAJUELA / RIO SEGUNDO"/>
    <s v="ALAJUELA"/>
    <s v="ALAJUELA"/>
    <s v="RIO SEGUNDO"/>
    <s v="RIO SEGUNDO"/>
    <s v="100 M OESTE Y 50 M NORTE IGLESIA CATOLICA"/>
    <s v="esc.davidgonzalezalfaro@mep.go.cr"/>
    <s v="24414692"/>
    <s v="24414692"/>
    <s v="ELENA ALEJANDRA NAVARRO SANCHEZ"/>
    <s v="24414692"/>
    <s v="_x000a_GERARDO ANTONIO ARIAS SANCHEZ"/>
    <s v="24302389"/>
    <m/>
    <s v="NO"/>
    <m/>
    <m/>
    <m/>
    <s v="1"/>
    <s v="00733"/>
    <s v="3"/>
    <s v="DAVID GONZALEZ ALFARO"/>
    <n v="104"/>
  </r>
  <r>
    <s v="1.00335"/>
    <s v="101377-00"/>
    <s v="00335"/>
    <x v="717"/>
    <s v="ERMIDA BLANCO GONZALEZ"/>
    <s v="ALAJUELA"/>
    <s v="03"/>
    <s v="1"/>
    <s v="1_PREESCOLAR"/>
    <s v="PUBLICA"/>
    <n v="20107"/>
    <s v="2"/>
    <s v="01"/>
    <s v="07"/>
    <s v="ALAJUELA / ALAJUELA / SABANILLA"/>
    <s v="ALAJUELA"/>
    <s v="ALAJUELA"/>
    <s v="SABANILLA"/>
    <s v="SAN LUIS"/>
    <s v="200 M NORTE DE LA IGLESIA CATOLICA"/>
    <s v="esc.ermidablanco.alajuela@mep.go.cr"/>
    <s v="24496162"/>
    <s v="24496162"/>
    <s v="ANA LAURA RODRIGUEZ CRUZ"/>
    <s v="24496162"/>
    <s v="MARVIN JIMENEZ BARBOZA"/>
    <s v="24303339"/>
    <m/>
    <s v="NO"/>
    <m/>
    <m/>
    <m/>
    <s v="1"/>
    <s v="00746"/>
    <s v="3"/>
    <s v="ERMIDA BLANCO GONZALEZ"/>
    <n v="43"/>
  </r>
  <r>
    <s v="1.00798"/>
    <s v="101378-00"/>
    <s v="00798"/>
    <x v="718"/>
    <s v="TIMOLEON MORERA SOTO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SAN MARTIN"/>
    <s v="700 M NORTE DE TRIBUNALES JUSTICIA ALAJUELA"/>
    <s v="esc.timoleonmorerasoto@mep.go.cr"/>
    <s v="24436595"/>
    <s v="24436595"/>
    <s v="KAREN OVIEDO VARGAS"/>
    <s v="24436595"/>
    <s v="MARVIN JIMENEZ BARBOZA"/>
    <s v="24303339"/>
    <m/>
    <s v="NO"/>
    <m/>
    <m/>
    <m/>
    <s v="1"/>
    <s v="00747"/>
    <s v="3"/>
    <s v="TIMOLEON MORERA SOTO"/>
    <n v="37"/>
  </r>
  <r>
    <s v="1.01490"/>
    <s v="101379-00"/>
    <s v="01490"/>
    <x v="719"/>
    <s v="SABANA LARGA"/>
    <s v="ALAJUELA"/>
    <s v="08"/>
    <s v="1"/>
    <s v="1_PREESCOLAR"/>
    <s v="PUBLICA"/>
    <n v="20502"/>
    <s v="2"/>
    <s v="05"/>
    <s v="02"/>
    <s v="ALAJUELA / ATENAS / JESUS"/>
    <s v="ALAJUELA"/>
    <s v="ATENAS"/>
    <s v="JESUS"/>
    <s v="SABANA LARGA"/>
    <s v="FRENTE A LA PLAZA DE TOROS"/>
    <s v="esc.sabanalarga@mep.go.cr"/>
    <s v="24550238"/>
    <m/>
    <s v="JESSICA GARBANZO CAPELLA"/>
    <s v="24550238"/>
    <s v="ROBERTO MUÑOZ BEITA"/>
    <s v="24465922"/>
    <m/>
    <s v="NO"/>
    <m/>
    <m/>
    <m/>
    <s v="1"/>
    <s v="00861"/>
    <s v="3"/>
    <s v="SABANA LARGA"/>
    <n v="13"/>
  </r>
  <r>
    <s v="1.01481"/>
    <s v="101380-00"/>
    <s v="01481"/>
    <x v="720"/>
    <s v="MONSEÑOR DELFIN QUESADA CASTRO"/>
    <s v="ALAJUELA"/>
    <s v="07"/>
    <s v="1"/>
    <s v="1_PREESCOLAR"/>
    <s v="PUBLICA"/>
    <n v="20805"/>
    <s v="2"/>
    <s v="08"/>
    <s v="05"/>
    <s v="ALAJUELA / POAS / SABANA REDONDA"/>
    <s v="ALAJUELA"/>
    <s v="POAS"/>
    <s v="SABANA REDONDA"/>
    <s v="SABANA REDONDA"/>
    <s v="150 M SUR DE LA ERMITA CATOLICA"/>
    <s v="esc.monsenordelfinquesada@mep.go.cr"/>
    <s v="24820071"/>
    <s v="24820071"/>
    <s v="ANA PATRICIA MONTERO RAMOS"/>
    <s v="24820071"/>
    <s v="YANSY ALPIZAR JIMENEZ"/>
    <s v="24485212"/>
    <m/>
    <s v="NO"/>
    <m/>
    <m/>
    <m/>
    <s v="1"/>
    <s v="00813"/>
    <s v="3"/>
    <s v="MONSEÑOR DELFIN QUESADA CASTRO"/>
    <n v="65"/>
  </r>
  <r>
    <s v="1.00336"/>
    <s v="101381-00"/>
    <s v="00336"/>
    <x v="721"/>
    <s v="LUIS FELIPE GONZALEZ FLORES"/>
    <s v="ALAJUELA"/>
    <s v="03"/>
    <s v="1"/>
    <s v="1_PREESCOLAR"/>
    <s v="PUBLICA"/>
    <n v="20107"/>
    <s v="2"/>
    <s v="01"/>
    <s v="07"/>
    <s v="ALAJUELA / ALAJUELA / SABANILLA"/>
    <s v="ALAJUELA"/>
    <s v="ALAJUELA"/>
    <s v="SABANILLA"/>
    <s v="SABANILLA"/>
    <s v="COSTADO NORTE PLAZA DE DEPORTES SABANILLA"/>
    <s v="esc.luisfelipegonzalezflores@mep.go.cr"/>
    <s v="24496555"/>
    <s v="24496555"/>
    <s v="MARLEN PERALTA ARTAVIA"/>
    <s v="22496555"/>
    <s v="MARVIN JIMENEZ BARBOZA"/>
    <s v="24303339"/>
    <m/>
    <s v="NO"/>
    <m/>
    <m/>
    <m/>
    <s v="1"/>
    <s v="00754"/>
    <s v="3"/>
    <s v="LUIS FELIPE GONZALEZ FLORES"/>
    <n v="66"/>
  </r>
  <r>
    <s v="1.00347"/>
    <s v="105202-00"/>
    <s v="00347"/>
    <x v="722"/>
    <s v="SAN ANTONIO"/>
    <s v="ALAJUELA"/>
    <s v="04"/>
    <s v="1"/>
    <s v="1_PREESCOLAR"/>
    <s v="PUBLICA"/>
    <n v="20104"/>
    <s v="2"/>
    <s v="01"/>
    <s v="04"/>
    <s v="ALAJUELA / ALAJUELA / SAN ANTONIO"/>
    <s v="ALAJUELA"/>
    <s v="ALAJUELA"/>
    <s v="SAN ANTONIO"/>
    <s v="EL TEJAR"/>
    <s v="COSTADO SUR DE LA IGLESIA CATOLICA S, ANTONIO"/>
    <s v="esc.sanantonio.alajuela@mep.go.cr"/>
    <s v="21005823"/>
    <s v="21005823"/>
    <s v="RUDDY FRANCISCO GARITA FLORES"/>
    <s v="24300294"/>
    <s v="LIZ KELLEM ACOSTA ARAYA"/>
    <s v="24302406"/>
    <m/>
    <s v="NO"/>
    <m/>
    <m/>
    <m/>
    <s v="1"/>
    <s v="00763"/>
    <s v="3"/>
    <s v="SAN ANTONIO"/>
    <n v="61"/>
  </r>
  <r>
    <s v="1.00337"/>
    <s v="101383-00"/>
    <s v="00337"/>
    <x v="723"/>
    <s v="ALBERTO ECHANDI MONTERO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SAN ISIDRO"/>
    <s v="DETRAS DE LA IGLESIA CATOLICA DE SAN ISIDRO"/>
    <s v="esc.albertoechandimontero@mep.go.cr"/>
    <s v="24495118"/>
    <s v="24495118"/>
    <s v="MARLEN LOPEZ CALVO"/>
    <s v="89353720"/>
    <s v="MARVIN JIMENEZ BARBOZA"/>
    <s v="24303339"/>
    <m/>
    <s v="NO"/>
    <m/>
    <m/>
    <m/>
    <s v="1"/>
    <s v="00753"/>
    <s v="3"/>
    <s v="ALBERTO ECHANDI MONTERO"/>
    <n v="75"/>
  </r>
  <r>
    <s v="1.01491"/>
    <s v="101384-00"/>
    <s v="01491"/>
    <x v="724"/>
    <s v="SAN ISIDRO"/>
    <s v="ALAJUELA"/>
    <s v="08"/>
    <s v="1"/>
    <s v="1_PREESCOLAR"/>
    <s v="PUBLICA"/>
    <n v="20504"/>
    <s v="2"/>
    <s v="05"/>
    <s v="04"/>
    <s v="ALAJUELA / ATENAS / SAN ISIDRO"/>
    <s v="ALAJUELA"/>
    <s v="ATENAS"/>
    <s v="SAN ISIDRO"/>
    <s v="SAN ISIDRO"/>
    <s v="250 M NO BENEFICIO SAN ISIDRO"/>
    <s v="esc.sanisidro.alajuela@mep.go.cr"/>
    <s v="24462060"/>
    <s v="24462060"/>
    <s v="KATTIA FONSECA CHACON"/>
    <s v="71690205"/>
    <s v="ROBERTO MUÑOZ BEITA"/>
    <s v="24465922"/>
    <m/>
    <s v="NO"/>
    <m/>
    <m/>
    <m/>
    <s v="1"/>
    <s v="00862"/>
    <s v="3"/>
    <s v="SAN ISIDRO"/>
    <n v="8"/>
  </r>
  <r>
    <s v="1.02661"/>
    <s v="101385-00"/>
    <s v="02661"/>
    <x v="725"/>
    <s v="SAN JERONIMO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SAN JERONIMO"/>
    <s v="800 M SUR ESTE DEL TEMPLO CATOLICO"/>
    <s v="esc.sanjeronimo.alajuela@mep.go.cr"/>
    <s v="24286812"/>
    <s v="88486603"/>
    <s v="YENDRY MARIA GONZALEZ SANCHEZ"/>
    <s v="88486603"/>
    <s v="HEYNER PEREIRA CHAVES"/>
    <s v="24289926"/>
    <m/>
    <s v="NO"/>
    <m/>
    <m/>
    <m/>
    <s v="1"/>
    <s v="00836"/>
    <s v="3"/>
    <s v="SAN JERONIMO"/>
    <n v="8"/>
  </r>
  <r>
    <s v="1.00924"/>
    <s v="101386-00"/>
    <s v="00924"/>
    <x v="726"/>
    <s v="SAN JOSE NORTE"/>
    <s v="ALAJUELA"/>
    <s v="08"/>
    <s v="1"/>
    <s v="1_PREESCOLAR"/>
    <s v="PUBLICA"/>
    <n v="20506"/>
    <s v="2"/>
    <s v="05"/>
    <s v="06"/>
    <s v="ALAJUELA / ATENAS / SAN JOSE"/>
    <s v="ALAJUELA"/>
    <s v="ATENAS"/>
    <s v="SAN JOSE"/>
    <s v="SAN JOSE NORTE"/>
    <s v="100 M ESTE DEL TEMPLO CATOLICO"/>
    <s v="esc.sanjosenorte@mep.go.cr"/>
    <s v="24468845"/>
    <s v="24463137"/>
    <s v="FRANCISCO MONGE ARROYO"/>
    <s v="47041103"/>
    <s v="ROBERTO MUÑOZ BEITA"/>
    <s v="24465922"/>
    <m/>
    <s v="NO"/>
    <m/>
    <m/>
    <m/>
    <s v="1"/>
    <s v="00863"/>
    <s v="3"/>
    <s v="SAN JOSE NORTE"/>
    <n v="14"/>
  </r>
  <r>
    <s v="1.01492"/>
    <s v="101387-00"/>
    <s v="01492"/>
    <x v="727"/>
    <s v="SAN JOSE SUR"/>
    <s v="ALAJUELA"/>
    <s v="08"/>
    <s v="1"/>
    <s v="1_PREESCOLAR"/>
    <s v="PUBLICA"/>
    <n v="20506"/>
    <s v="2"/>
    <s v="05"/>
    <s v="06"/>
    <s v="ALAJUELA / ATENAS / SAN JOSE"/>
    <s v="ALAJUELA"/>
    <s v="ATENAS"/>
    <s v="SAN JOSE"/>
    <s v="SAN JOSE SUR"/>
    <s v="DETRAS DEL TEMPLO CATOLICO"/>
    <s v="esc.sanjosesur@mep.go.cr"/>
    <s v="21014769"/>
    <m/>
    <s v="JESSICA JIMENEZ QUESADA"/>
    <s v="88363368"/>
    <s v="ROBERTO MUÑOZ BEITA"/>
    <s v="24465922"/>
    <m/>
    <s v="NO"/>
    <m/>
    <m/>
    <m/>
    <s v="1"/>
    <s v="00865"/>
    <s v="3"/>
    <s v="SAN JOSE SUR"/>
    <n v="17"/>
  </r>
  <r>
    <s v="1.00915"/>
    <s v="101388-00"/>
    <s v="00915"/>
    <x v="728"/>
    <s v="SAN JUAN SUR"/>
    <s v="ALAJUELA"/>
    <s v="07"/>
    <s v="1"/>
    <s v="1_PREESCOLAR"/>
    <s v="PUBLICA"/>
    <n v="20802"/>
    <s v="2"/>
    <s v="08"/>
    <s v="02"/>
    <s v="ALAJUELA / POAS / SAN JUAN"/>
    <s v="ALAJUELA"/>
    <s v="POAS"/>
    <s v="SAN JUAN"/>
    <s v="SAN JUAN SUR"/>
    <s v="COSTADO ESTE DE LA PLAZA DE DEPORTES"/>
    <s v="esc.sanjuan.alajuela@mep.go.cr"/>
    <s v="24483106"/>
    <s v="24486454"/>
    <s v="ROY ISIDRO CHAVES GOMEZ"/>
    <s v="24483106"/>
    <s v="YANSY ALPIZAR JIMENEZ"/>
    <s v="24485212"/>
    <m/>
    <s v="NO"/>
    <m/>
    <m/>
    <m/>
    <s v="1"/>
    <s v="00814"/>
    <s v="3"/>
    <s v="SAN JUAN SUR"/>
    <n v="35"/>
  </r>
  <r>
    <s v="1.01482"/>
    <s v="101389-00"/>
    <s v="01482"/>
    <x v="729"/>
    <s v="SAN JUAN NORTE"/>
    <s v="ALAJUELA"/>
    <s v="07"/>
    <s v="1"/>
    <s v="1_PREESCOLAR"/>
    <s v="PUBLICA"/>
    <n v="20802"/>
    <s v="2"/>
    <s v="08"/>
    <s v="02"/>
    <s v="ALAJUELA / POAS / SAN JUAN"/>
    <s v="ALAJUELA"/>
    <s v="POAS"/>
    <s v="SAN JUAN"/>
    <s v="SAN JUAN NORTE"/>
    <s v="CONTIGUO AL TEMPLO CATOLICO DE SAN JUAN NORTE"/>
    <s v="esc.sanjuannortepoas@mep.go.cr"/>
    <s v="24486970"/>
    <s v="24483744"/>
    <s v="LAURA MOREIRA CARVAJAL"/>
    <s v="88311599"/>
    <s v="YANSY ALPIZAR JIMENEZ"/>
    <s v="24485212"/>
    <m/>
    <s v="NO"/>
    <m/>
    <m/>
    <m/>
    <s v="1"/>
    <s v="00815"/>
    <s v="3"/>
    <s v="SAN JUAN NORTE"/>
    <n v="14"/>
  </r>
  <r>
    <s v="1.00398"/>
    <s v="101390-00"/>
    <s v="00398"/>
    <x v="730"/>
    <s v="SAN JUAN"/>
    <s v="ALAJUELA"/>
    <s v="06"/>
    <s v="1"/>
    <s v="1_PREESCOLAR"/>
    <s v="PUBLICA"/>
    <n v="20308"/>
    <s v="2"/>
    <s v="03"/>
    <s v="08"/>
    <s v="ALAJUELA / GRECIA / BOLIVAR"/>
    <s v="ALAJUELA"/>
    <s v="GRECIA"/>
    <s v="BOLIVAR"/>
    <s v="SAN JUAN DE GRECIA"/>
    <s v="COSTADO ESTE DEL TEMPLO CATOLICO"/>
    <s v="esc.sanjuan@mep.go.cr"/>
    <s v="24446050"/>
    <s v="24446050"/>
    <s v="CRISTHIAN PICADO HIDALGO"/>
    <s v="24446050"/>
    <s v="LUIS FRANCISCO CORELLA ROJAS"/>
    <s v="24941124"/>
    <m/>
    <s v="NO"/>
    <m/>
    <m/>
    <m/>
    <s v="1"/>
    <s v="00934"/>
    <s v="3"/>
    <s v="SAN JUAN"/>
    <n v="61"/>
  </r>
  <r>
    <s v="1.01296"/>
    <s v="101391-00"/>
    <s v="01296"/>
    <x v="731"/>
    <s v="SAN LUIS"/>
    <s v="ALAJUELA"/>
    <s v="06"/>
    <s v="1"/>
    <s v="1_PREESCOLAR"/>
    <s v="PUBLICA"/>
    <n v="20308"/>
    <s v="2"/>
    <s v="03"/>
    <s v="08"/>
    <s v="ALAJUELA / GRECIA / BOLIVAR"/>
    <s v="ALAJUELA"/>
    <s v="GRECIA"/>
    <s v="BOLIVAR"/>
    <s v="SAN LUIS"/>
    <s v="150 M NORTE DEL TEMPLO SAN LUIS"/>
    <s v="esc.sanluis.alajuela@mep.go.cr"/>
    <s v="24440624"/>
    <s v="24440624"/>
    <s v="SILVIA LEDEZMA MORERA"/>
    <s v="24440624"/>
    <s v="LUIS FRANCISCO CORELLA ROJAS"/>
    <s v="24941124"/>
    <m/>
    <s v="NO"/>
    <m/>
    <m/>
    <m/>
    <s v="1"/>
    <s v="00936"/>
    <s v="3"/>
    <s v="SAN LUIS"/>
    <n v="33"/>
  </r>
  <r>
    <s v="1.02203"/>
    <s v="101392-00"/>
    <s v="02203"/>
    <x v="732"/>
    <s v="JOSE JOAQUIN MORA SIBAJA"/>
    <s v="ALAJUELA"/>
    <s v="06"/>
    <s v="1"/>
    <s v="1_PREESCOLAR"/>
    <s v="PUBLICA"/>
    <n v="20304"/>
    <s v="2"/>
    <s v="03"/>
    <s v="04"/>
    <s v="ALAJUELA / GRECIA / SAN ROQUE"/>
    <s v="ALAJUELA"/>
    <s v="GRECIA"/>
    <s v="SAN ROQUE"/>
    <s v="SAN MIGUEL ARRIBA"/>
    <s v="COSTADO NORTE DEL GIMNASIO MUNICIPAL"/>
    <s v="esc.joaquinmorasibaja@mep.go.cr"/>
    <s v="24448525"/>
    <s v="24448525"/>
    <s v="ALINA RODRIGUEZ ALVAREZ"/>
    <s v="24448525"/>
    <s v="LUIS FRANCISCO CORELLA ROJAS"/>
    <s v="24448039"/>
    <m/>
    <s v="NO"/>
    <m/>
    <m/>
    <m/>
    <s v="1"/>
    <s v="00804"/>
    <s v="3"/>
    <s v="JOSE JOAQUIN MORA SIBAJA"/>
    <n v="14"/>
  </r>
  <r>
    <s v="1.01476"/>
    <s v="101393-00"/>
    <s v="01476"/>
    <x v="733"/>
    <s v="SAN MIGUEL ABAJO"/>
    <s v="ALAJUELA"/>
    <s v="06"/>
    <s v="1"/>
    <s v="1_PREESCOLAR"/>
    <s v="PUBLICA"/>
    <n v="20304"/>
    <s v="2"/>
    <s v="03"/>
    <s v="04"/>
    <s v="ALAJUELA / GRECIA / SAN ROQUE"/>
    <s v="ALAJUELA"/>
    <s v="GRECIA"/>
    <s v="SAN ROQUE"/>
    <s v="SAN MIGUEL"/>
    <s v="CONTIGUO AL SALON COMUNAL, SAN MIGUEL CENTRO"/>
    <s v="esc.sanmiguelabajo@mep.go.cr"/>
    <s v="24448584"/>
    <s v="24448584"/>
    <s v="MONICA VILLEGAS VARGAS"/>
    <s v="24448584"/>
    <s v="LUIS FRANCISCO CORELLA ROJAS"/>
    <s v="24941124"/>
    <m/>
    <s v="NO"/>
    <m/>
    <m/>
    <m/>
    <s v="1"/>
    <s v="00797"/>
    <s v="3"/>
    <s v="SAN MIGUEL ABAJO"/>
    <n v="29"/>
  </r>
  <r>
    <s v="1.00377"/>
    <s v="101395-00"/>
    <s v="00377"/>
    <x v="734"/>
    <s v="LUIS RODRIGUEZ SALAS"/>
    <s v="ALAJUELA"/>
    <s v="07"/>
    <s v="1"/>
    <s v="1_PREESCOLAR"/>
    <s v="PUBLICA"/>
    <n v="20803"/>
    <s v="2"/>
    <s v="08"/>
    <s v="03"/>
    <s v="ALAJUELA / POAS / SAN RAFAEL"/>
    <s v="ALAJUELA"/>
    <s v="POAS"/>
    <s v="SAN RAFAEL"/>
    <s v="SAN RAFAEL"/>
    <s v="100 M OESTE DEL TEMPLO CATOLICO"/>
    <s v="esc.luisrodriguezsalas@mep.go.cr"/>
    <s v="24480397"/>
    <m/>
    <s v="CAROL PORTUGUEZ RODRIGUEZ"/>
    <s v="24480397"/>
    <s v="YANSY ALPIZAR JIMENEZ"/>
    <s v="24485212"/>
    <m/>
    <s v="NO"/>
    <m/>
    <m/>
    <m/>
    <s v="1"/>
    <s v="00806"/>
    <s v="3"/>
    <s v="LUIS RODRIGUEZ SALAS"/>
    <n v="65"/>
  </r>
  <r>
    <s v="1.00348"/>
    <s v="105201-00"/>
    <s v="00348"/>
    <x v="735"/>
    <s v="ENRIQUE PINTO FERNANDEZ"/>
    <s v="ALAJUELA"/>
    <s v="04"/>
    <s v="1"/>
    <s v="1_PREESCOLAR"/>
    <s v="PUBLICA"/>
    <n v="20108"/>
    <s v="2"/>
    <s v="01"/>
    <s v="08"/>
    <s v="ALAJUELA / ALAJUELA / SAN RAFAEL"/>
    <s v="ALAJUELA"/>
    <s v="ALAJUELA"/>
    <s v="SAN RAFAEL"/>
    <s v="SAN RAFAEL"/>
    <s v="CONTIGUO AL LICEO SAN RAFAEL"/>
    <s v="esc.enriquepintofernandez@mep.go.cr"/>
    <s v="24380448"/>
    <s v="24380448"/>
    <s v="CYNTHIA VERSALLES MARIN OROZCO"/>
    <s v="24380448"/>
    <s v="LIZ KELLEM ACOSTA ARAYA"/>
    <s v="24302406"/>
    <m/>
    <s v="NO"/>
    <m/>
    <m/>
    <m/>
    <s v="1"/>
    <s v="00766"/>
    <s v="3"/>
    <s v="ENRIQUE PINTO FERNANDEZ"/>
    <n v="335"/>
  </r>
  <r>
    <s v="1.00373"/>
    <s v="101397-00"/>
    <s v="00373"/>
    <x v="736"/>
    <s v="ALICE MOYA RODRIGUEZ"/>
    <s v="ALAJUELA"/>
    <s v="06"/>
    <s v="1"/>
    <s v="1_PREESCOLAR"/>
    <s v="PUBLICA"/>
    <n v="20304"/>
    <s v="2"/>
    <s v="03"/>
    <s v="04"/>
    <s v="ALAJUELA / GRECIA / SAN ROQUE"/>
    <s v="ALAJUELA"/>
    <s v="GRECIA"/>
    <s v="SAN ROQUE"/>
    <s v="SAN ROQUE"/>
    <s v="100 M OESTE TEMPLO CATOLICO, SAN ROQUE"/>
    <s v="esc.alicemoyarodriguez@mep.go.cr"/>
    <s v="21006458"/>
    <m/>
    <s v="KENNLY JIMENEZ DELGADO"/>
    <s v="21006458"/>
    <s v="LUIS FRANCISCO CORELLA ROJAS"/>
    <s v="24941124"/>
    <m/>
    <s v="NO"/>
    <m/>
    <m/>
    <m/>
    <s v="1"/>
    <s v="00801"/>
    <s v="3"/>
    <s v="ALICE MOYA RODRIGUEZ"/>
    <n v="84"/>
  </r>
  <r>
    <s v="1.01041"/>
    <s v="101398-00"/>
    <s v="01041"/>
    <x v="737"/>
    <s v="OTTO KOPPER STEFFENS"/>
    <s v="ALAJUELA"/>
    <s v="10"/>
    <s v="1"/>
    <s v="1_PREESCOLAR"/>
    <s v="PUBLICA"/>
    <n v="20301"/>
    <s v="2"/>
    <s v="03"/>
    <s v="01"/>
    <s v="ALAJUELA / GRECIA / GRECIA"/>
    <s v="ALAJUELA"/>
    <s v="GRECIA"/>
    <s v="GRECIA"/>
    <s v="SAN VICENTE"/>
    <s v="FRENTE SALON COMUNAL DE BARRIO SAN VICENTE"/>
    <s v="esc.ottokoppersteffens@mep.go.cr"/>
    <s v="24946059"/>
    <s v="24946059"/>
    <s v="GINA ZULAY ALFARO GARETH"/>
    <s v="24946059"/>
    <s v="CATALINA PORRAS QUESADA"/>
    <s v="24948687"/>
    <m/>
    <s v="NO"/>
    <m/>
    <m/>
    <m/>
    <s v="1"/>
    <s v="00793"/>
    <s v="3"/>
    <s v="OTTO KOPPER STEFFENS"/>
    <n v="7"/>
  </r>
  <r>
    <s v="1.01042"/>
    <s v="101399-00"/>
    <s v="01042"/>
    <x v="738"/>
    <s v="SANTA ELENA"/>
    <s v="ALAJUELA"/>
    <s v="06"/>
    <s v="1"/>
    <s v="1_PREESCOLAR"/>
    <s v="PUBLICA"/>
    <n v="20302"/>
    <s v="2"/>
    <s v="03"/>
    <s v="02"/>
    <s v="ALAJUELA / GRECIA / SAN ISIDRO"/>
    <s v="ALAJUELA"/>
    <s v="GRECIA"/>
    <s v="SAN ISIDRO"/>
    <s v="CAMEJO"/>
    <s v="CONTIGUO AL TEMPLO CATOLICO"/>
    <s v="esc.santaelena.alajuela@mep.go.cr"/>
    <s v="24944342"/>
    <s v="24944342"/>
    <s v="ANA YORLENY BARRANTES GOMEZ"/>
    <s v="24944342"/>
    <s v="LUIS FRANCISCO CORELLA ROJAS"/>
    <s v="24941124"/>
    <m/>
    <s v="NO"/>
    <m/>
    <m/>
    <m/>
    <s v="1"/>
    <s v="00798"/>
    <s v="3"/>
    <s v="SANTA ELENA"/>
    <n v="39"/>
  </r>
  <r>
    <s v="1.01172"/>
    <s v="101400-00"/>
    <s v="01172"/>
    <x v="739"/>
    <s v="SANTA EULALIA"/>
    <s v="ALAJUELA"/>
    <s v="08"/>
    <s v="1"/>
    <s v="1_PREESCOLAR"/>
    <s v="PUBLICA"/>
    <n v="20507"/>
    <s v="2"/>
    <s v="05"/>
    <s v="07"/>
    <s v="ALAJUELA / ATENAS / SANTA EULALIA"/>
    <s v="ALAJUELA"/>
    <s v="ATENAS"/>
    <s v="SANTA EULALIA"/>
    <s v="SANTA EULALIA"/>
    <s v="FRENTE A MINISUPER SANTA EULALIA"/>
    <s v="esc.escuelasantaeulalia@mep.go.cr"/>
    <s v="21019545"/>
    <s v="21019545"/>
    <s v="IRENE CASCANTE MORALES"/>
    <s v="21019545"/>
    <s v="ROBERTO MUÑOZ BEITA"/>
    <s v="24465922"/>
    <m/>
    <s v="NO"/>
    <m/>
    <m/>
    <m/>
    <s v="1"/>
    <s v="00870"/>
    <s v="3"/>
    <s v="SANTA EULALIA"/>
    <n v="50"/>
  </r>
  <r>
    <s v="1.01046"/>
    <s v="101401-00"/>
    <s v="01046"/>
    <x v="740"/>
    <s v="SANTA RITA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SANTA RITA"/>
    <s v="75 M NORTE DE LA IGLESIA CATOLICA"/>
    <s v="esc.santarita.alajuela@mep.go.cr"/>
    <s v="24286503"/>
    <m/>
    <s v="HASLY ZUÑIGA BARAHONA"/>
    <s v="88694399"/>
    <s v="HEYNER PEREIRA CHAVES"/>
    <s v="24289926"/>
    <m/>
    <s v="NO"/>
    <m/>
    <m/>
    <m/>
    <s v="1"/>
    <s v="00849"/>
    <s v="3"/>
    <s v="SANTA RITA"/>
    <n v="16"/>
  </r>
  <r>
    <s v="1.00805"/>
    <s v="101403-00"/>
    <s v="00805"/>
    <x v="741"/>
    <s v="RAUL ROJAS RODRIGUEZ"/>
    <s v="ALAJUELA"/>
    <s v="10"/>
    <s v="1"/>
    <s v="1_PREESCOLAR"/>
    <s v="PUBLICA"/>
    <n v="20307"/>
    <s v="2"/>
    <s v="03"/>
    <s v="07"/>
    <s v="ALAJUELA / GRECIA / PUENTE DE PIEDRA"/>
    <s v="ALAJUELA"/>
    <s v="GRECIA"/>
    <s v="PUENTE DE PIEDRA"/>
    <s v="EL PORO"/>
    <s v="COSTADO ESTE DE LA PLAZA DE DEPORTES"/>
    <s v="esc.raulrojasrodriguez@mep.go.cr"/>
    <s v="24940078"/>
    <s v="24940078"/>
    <s v="MARIO ALONSO RAMIREZ MORA"/>
    <s v="24940078"/>
    <s v="CATALINA PORRAS QUESADA"/>
    <s v="24948687"/>
    <m/>
    <s v="NO"/>
    <m/>
    <m/>
    <m/>
    <s v="1"/>
    <s v="03441"/>
    <s v="3"/>
    <s v="RAUL ROJAS RODRIGUEZ"/>
    <n v="23"/>
  </r>
  <r>
    <s v="1.00587"/>
    <s v="101404-00"/>
    <s v="00587"/>
    <x v="742"/>
    <s v="MIXTA DE SIQUIARES"/>
    <s v="ALAJUELA"/>
    <s v="05"/>
    <s v="1"/>
    <s v="1_PREESCOLAR"/>
    <s v="PUBLICA"/>
    <n v="20111"/>
    <s v="2"/>
    <s v="01"/>
    <s v="11"/>
    <s v="ALAJUELA / ALAJUELA / TURRUCARES"/>
    <s v="ALAJUELA"/>
    <s v="ALAJUELA"/>
    <s v="TURRUCARES"/>
    <s v="SIQUIARES"/>
    <s v="CONTIGUO AL ABASTECEDOR SIQUIARES, TURRUCARES"/>
    <s v="esc.mixtadesiquiares@mep.go.cr"/>
    <s v="24875522"/>
    <s v="24875522"/>
    <s v="EDWARD CALDERON VALVERDE"/>
    <s v="86880780"/>
    <s v="DANIEL VARGAS RODRIGUEZ"/>
    <s v="24434942"/>
    <m/>
    <s v="NO"/>
    <m/>
    <m/>
    <m/>
    <s v="1"/>
    <s v="00786"/>
    <s v="3"/>
    <s v="MIXTA DE SIQUIARES"/>
    <n v="23"/>
  </r>
  <r>
    <s v="1.00349"/>
    <s v="101405-00"/>
    <s v="00349"/>
    <x v="743"/>
    <s v="JULIA FERNANDEZ RODRIGUEZ"/>
    <s v="ALAJUELA"/>
    <s v="04"/>
    <s v="1"/>
    <s v="1_PREESCOLAR"/>
    <s v="PUBLICA"/>
    <n v="20108"/>
    <s v="2"/>
    <s v="01"/>
    <s v="08"/>
    <s v="ALAJUELA / ALAJUELA / SAN RAFAEL"/>
    <s v="ALAJUELA"/>
    <s v="ALAJUELA"/>
    <s v="SAN RAFAEL"/>
    <s v="SAN RAFAEL"/>
    <s v="COSTADO NORTE DE LA PLAZA DE DEPORTES"/>
    <s v="esc.juliafernandez.alajuela@mep.go.cr"/>
    <s v="24396473"/>
    <s v="24385922"/>
    <s v="LUCRECIA MAYELA AVILA LEON"/>
    <s v="24396473"/>
    <s v="LIZ KELLEM ACOSTA ARAYA"/>
    <s v="24302406"/>
    <m/>
    <s v="NO"/>
    <m/>
    <m/>
    <m/>
    <s v="1"/>
    <s v="00767"/>
    <s v="3"/>
    <s v="JULIA FERNANDEZ RODRIGUEZ"/>
    <n v="204"/>
  </r>
  <r>
    <s v="1.01054"/>
    <s v="101406-00"/>
    <s v="01054"/>
    <x v="744"/>
    <s v="URBANO OVIEDO ALFARO"/>
    <s v="ALAJUELA"/>
    <s v="10"/>
    <s v="1"/>
    <s v="1_PREESCOLAR"/>
    <s v="PUBLICA"/>
    <n v="20303"/>
    <s v="2"/>
    <s v="03"/>
    <s v="03"/>
    <s v="ALAJUELA / GRECIA / SAN JOSE"/>
    <s v="ALAJUELA"/>
    <s v="GRECIA"/>
    <s v="SAN JOSE"/>
    <s v="CALLE SAN JOSE"/>
    <s v="50 M SUR DEL TEMPLO CATOLICO"/>
    <s v="esc.urbanooviedoalfaro@mep.go.cr"/>
    <s v="24943444"/>
    <s v="24441315"/>
    <s v="JOHANNA QUIROS ZUMBADO"/>
    <s v="24441315"/>
    <s v="CATALINA PORRAS QUESADA"/>
    <s v="24948687"/>
    <m/>
    <s v="NO"/>
    <m/>
    <m/>
    <m/>
    <s v="1"/>
    <s v="00811"/>
    <s v="3"/>
    <s v="URBANO OVIEDO ALFARO"/>
    <n v="8"/>
  </r>
  <r>
    <s v="1.00378"/>
    <s v="101407-00"/>
    <s v="00378"/>
    <x v="745"/>
    <s v="SANTA GERTRUDIS SUR"/>
    <s v="ALAJUELA"/>
    <s v="10"/>
    <s v="1"/>
    <s v="1_PREESCOLAR"/>
    <s v="PUBLICA"/>
    <n v="20303"/>
    <s v="2"/>
    <s v="03"/>
    <s v="03"/>
    <s v="ALAJUELA / GRECIA / SAN JOSE"/>
    <s v="ALAJUELA"/>
    <s v="GRECIA"/>
    <s v="SAN JOSE"/>
    <s v="SANTA GERTRUDIS SUR"/>
    <s v="SANTA GERTRUDIS SUR DE GRECIA"/>
    <s v="esc.santagertrudissur@mep.go.cr"/>
    <s v="24941317"/>
    <s v="24941317"/>
    <s v="HAYSA CHAVES GONZALEZ"/>
    <s v="24941317"/>
    <s v="CATALINA PORRAS QUESADA"/>
    <s v="24948687"/>
    <m/>
    <s v="NO"/>
    <m/>
    <m/>
    <m/>
    <s v="1"/>
    <s v="00807"/>
    <s v="3"/>
    <s v="SANTA GERTRUDIS SUR"/>
    <n v="69"/>
  </r>
  <r>
    <s v="1.00860"/>
    <s v="101408-00"/>
    <s v="00860"/>
    <x v="746"/>
    <s v="SANTA ROSA"/>
    <s v="ALAJUELA"/>
    <s v="07"/>
    <s v="1"/>
    <s v="1_PREESCOLAR"/>
    <s v="PUBLICA"/>
    <n v="20803"/>
    <s v="2"/>
    <s v="08"/>
    <s v="03"/>
    <s v="ALAJUELA / POAS / SAN RAFAEL"/>
    <s v="ALAJUELA"/>
    <s v="POAS"/>
    <s v="SAN RAFAEL"/>
    <s v="SANTA ROSA"/>
    <s v="200 M OESTE TEMPLO CATOLICO DE SANTA ROSA"/>
    <s v="esc.santarosa.alajuela@mep.go.cr"/>
    <s v="24485809"/>
    <m/>
    <s v="RUTH VARGAS CORTES"/>
    <s v="24485909"/>
    <s v="YANSY ALPIZAR JIMENEZ"/>
    <s v="24485212"/>
    <m/>
    <s v="NO"/>
    <m/>
    <m/>
    <m/>
    <s v="1"/>
    <s v="00817"/>
    <s v="3"/>
    <s v="SANTA ROSA"/>
    <n v="16"/>
  </r>
  <r>
    <s v="1.00914"/>
    <s v="101409-00"/>
    <s v="00914"/>
    <x v="747"/>
    <s v="LUIS SIBAJA GARCIA"/>
    <s v="ALAJUELA"/>
    <s v="03"/>
    <s v="1"/>
    <s v="1_PREESCOLAR"/>
    <s v="PUBLICA"/>
    <n v="20106"/>
    <s v="2"/>
    <s v="01"/>
    <s v="06"/>
    <s v="ALAJUELA / ALAJUELA / SAN ISIDRO"/>
    <s v="ALAJUELA"/>
    <s v="ALAJUELA"/>
    <s v="SAN ISIDRO"/>
    <s v="TACACORI"/>
    <s v="1 KM OESTE DEL PUENTE DE ITIQUIS"/>
    <s v="esc.luissibajagarcia@mep.go.cr"/>
    <s v="24431722"/>
    <s v="24431722"/>
    <s v="JEISON CORDOBA BONILLA"/>
    <s v="24431722"/>
    <s v="MARVIN JIMENEZ BARBOZA"/>
    <s v="24303339"/>
    <m/>
    <s v="NO"/>
    <m/>
    <m/>
    <m/>
    <s v="1"/>
    <s v="00750"/>
    <s v="3"/>
    <s v="LUIS SIBAJA GARCIA"/>
    <n v="51"/>
  </r>
  <r>
    <s v="1.00358"/>
    <s v="101410-00"/>
    <s v="00358"/>
    <x v="748"/>
    <s v="SILVESTRE ROJAS MURILLO"/>
    <s v="ALAJUELA"/>
    <s v="10"/>
    <s v="1"/>
    <s v="1_PREESCOLAR"/>
    <s v="PUBLICA"/>
    <n v="20305"/>
    <s v="2"/>
    <s v="03"/>
    <s v="05"/>
    <s v="ALAJUELA / GRECIA / TACARES"/>
    <s v="ALAJUELA"/>
    <s v="GRECIA"/>
    <s v="TACARES"/>
    <s v="PILAS"/>
    <s v="200 M NORTE DE IGLESIA LA INMACULADA CONCEPCION"/>
    <s v="esc.silvestrerojasmurillo@mep.go.cr"/>
    <s v="22494491"/>
    <m/>
    <s v="YENDRY CESPEDES GONZALEZ"/>
    <s v="22494491"/>
    <s v="CATALINA QUESADA PORRAS"/>
    <s v="24948687"/>
    <m/>
    <s v="NO"/>
    <m/>
    <m/>
    <m/>
    <s v="1"/>
    <s v="00776"/>
    <s v="3"/>
    <s v="SILVESTRE ROJAS MURILLO"/>
    <n v="95"/>
  </r>
  <r>
    <s v="1.00359"/>
    <s v="101411-00"/>
    <s v="00359"/>
    <x v="749"/>
    <s v="DR. ADOLFO JIMENEZ DE LA GUARDIA"/>
    <s v="ALAJUELA"/>
    <s v="03"/>
    <s v="1"/>
    <s v="1_PREESCOLAR"/>
    <s v="PUBLICA"/>
    <n v="20112"/>
    <s v="2"/>
    <s v="01"/>
    <s v="12"/>
    <s v="ALAJUELA / ALAJUELA / TAMBOR"/>
    <s v="ALAJUELA"/>
    <s v="ALAJUELA"/>
    <s v="TAMBOR"/>
    <s v="TAMBOR"/>
    <s v="DE LA PLAZA DE DEPORTES 75 M SUROESTE"/>
    <s v="esc.adolfojimenezdelaguardia@mep.go.cr"/>
    <s v="24332701"/>
    <s v="24330078"/>
    <s v="LAURA MARIA CHAVES QUIROS"/>
    <s v="24332701"/>
    <s v="MARVIN JIMENEZ BARBOZA"/>
    <s v="24303339"/>
    <m/>
    <s v="NO"/>
    <m/>
    <m/>
    <m/>
    <s v="1"/>
    <s v="00781"/>
    <s v="3"/>
    <s v="DR. ADOLFO JIMENEZ DE LA GUARDIA"/>
    <n v="82"/>
  </r>
  <r>
    <s v="1.03482"/>
    <s v="101412-00"/>
    <s v="03482"/>
    <x v="750"/>
    <s v="RED CUIDO-TOBIAS GUZMAN BRENES-CECUDI SAN MATEO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SAN MATEO"/>
    <s v="DEL EBAIS DE SAN MATEO, 25 M NORTE Y 50 M OESTE"/>
    <s v="cecudisanmateo@gmail.com"/>
    <s v="24283647"/>
    <m/>
    <s v="WARNER ROJAS ARIAS"/>
    <s v="24289122"/>
    <s v="HEYNER PEREIRA CHAVES"/>
    <s v="24289926"/>
    <s v="RED"/>
    <s v="NO"/>
    <s v="3"/>
    <s v=""/>
    <s v="CECUDI SAN MATEO DE OROTINA"/>
    <s v="1"/>
    <s v="00839"/>
    <s v="3"/>
    <s v="TOBIAS GUZMAN BRENES"/>
    <n v="10"/>
  </r>
  <r>
    <s v="1.00383"/>
    <s v="101412-00"/>
    <s v="00383"/>
    <x v="750"/>
    <s v="TOBIAS GUZMAN BRENES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SAN MATEO"/>
    <s v="COSTADO SUR DEL PARQUE SAN MATEO ALAJUELA"/>
    <s v="esc.tobiasguzmanbrenes@mep.go.cr"/>
    <s v="24289122"/>
    <s v="24289122"/>
    <s v="WARNER ROJAS ARIAS"/>
    <s v="24289122"/>
    <s v="HEYNER PEREIRA CHAVES"/>
    <s v="24289926"/>
    <m/>
    <s v="NO"/>
    <m/>
    <m/>
    <m/>
    <s v="1"/>
    <s v="00839"/>
    <s v="3"/>
    <s v="TOBIAS GUZMAN BRENES"/>
    <n v="36"/>
  </r>
  <r>
    <s v="1.00360"/>
    <s v="101413-00"/>
    <s v="00360"/>
    <x v="751"/>
    <s v="MARIANA MADRIGAL DE LA O"/>
    <s v="ALAJUELA"/>
    <s v="05"/>
    <s v="1"/>
    <s v="1_PREESCOLAR"/>
    <s v="PUBLICA"/>
    <n v="20112"/>
    <s v="2"/>
    <s v="01"/>
    <s v="12"/>
    <s v="ALAJUELA / ALAJUELA / TAMBOR"/>
    <s v="ALAJUELA"/>
    <s v="ALAJUELA"/>
    <s v="TAMBOR"/>
    <s v="TUETAL NORTE"/>
    <s v="1 KM ESTE DE LA IGLESIA CATOLICA, TUETAL NORTE"/>
    <s v="esc.marianamadrigaldelao@mep.go.cr"/>
    <s v="24401598"/>
    <s v="24401598"/>
    <s v="GUILLEN E. VAZQUEZ J."/>
    <s v="24401598"/>
    <s v="DANIEL VARGAS RODRIGUEZ"/>
    <s v="24434942"/>
    <m/>
    <s v="NO"/>
    <m/>
    <m/>
    <m/>
    <s v="1"/>
    <s v="00777"/>
    <s v="3"/>
    <s v="MARIANA MADRIGAL DE LA O"/>
    <n v="78"/>
  </r>
  <r>
    <s v="1.00361"/>
    <s v="101414-00"/>
    <s v="00361"/>
    <x v="752"/>
    <s v="TURRUCARES"/>
    <s v="ALAJUELA"/>
    <s v="05"/>
    <s v="1"/>
    <s v="1_PREESCOLAR"/>
    <s v="PUBLICA"/>
    <n v="20111"/>
    <s v="2"/>
    <s v="01"/>
    <s v="11"/>
    <s v="ALAJUELA / ALAJUELA / TURRUCARES"/>
    <s v="ALAJUELA"/>
    <s v="ALAJUELA"/>
    <s v="TURRUCARES"/>
    <s v="TURRUCARES"/>
    <s v="75 M SUR DE LA CRUZ ROJA"/>
    <s v="esc.deturrucares@mep.go.cr"/>
    <s v="24877160"/>
    <s v="24876412"/>
    <s v="MELIDA BROOKS JOHNSON"/>
    <s v="24876412"/>
    <s v="DANIEL VARGAS RODRIGUEZ"/>
    <s v="24434942"/>
    <m/>
    <s v="NO"/>
    <m/>
    <m/>
    <m/>
    <s v="1"/>
    <s v="00779"/>
    <s v="3"/>
    <s v="TURRUCARES"/>
    <n v="147"/>
  </r>
  <r>
    <s v="1.01493"/>
    <s v="101415-00"/>
    <s v="01493"/>
    <x v="753"/>
    <s v="NUEVA DE LOS ALTOS"/>
    <s v="ALAJUELA"/>
    <s v="08"/>
    <s v="1"/>
    <s v="1_PREESCOLAR"/>
    <s v="PUBLICA"/>
    <n v="20504"/>
    <s v="2"/>
    <s v="05"/>
    <s v="04"/>
    <s v="ALAJUELA / ATENAS / SAN ISIDRO"/>
    <s v="ALAJUELA"/>
    <s v="ATENAS"/>
    <s v="SAN ISIDRO"/>
    <s v="ALTOS DE NARANJO"/>
    <s v="100 M SUR DEL SUPER DON LICHO"/>
    <s v="esc.nuevadelosaltos@mep.go.cr"/>
    <s v="24461296"/>
    <s v="24461296"/>
    <s v="MARIANELA SALAS SALAZAR"/>
    <s v="87230312"/>
    <s v="ROBERTO MUÑOZ BEITA"/>
    <s v="24465922"/>
    <m/>
    <s v="NO"/>
    <m/>
    <m/>
    <m/>
    <s v="1"/>
    <s v="00867"/>
    <s v="3"/>
    <s v="NUEVA DE LOS ALTOS"/>
    <n v="13"/>
  </r>
  <r>
    <s v="1.01159"/>
    <s v="101416-00"/>
    <s v="01159"/>
    <x v="754"/>
    <s v="CINCO ESQUINAS"/>
    <s v="ALAJUELA"/>
    <s v="01"/>
    <s v="1"/>
    <s v="1_PREESCOLAR"/>
    <s v="PUBLICA"/>
    <n v="20103"/>
    <s v="2"/>
    <s v="01"/>
    <s v="03"/>
    <s v="ALAJUELA / ALAJUELA / CARRIZAL"/>
    <s v="ALAJUELA"/>
    <s v="ALAJUELA"/>
    <s v="CARRIZAL"/>
    <s v="CINCO ESQUINAS"/>
    <s v="DEL CRUCE DE CARRIZAL 3 KM AL NORTE CARRETERA A VARA BLANCA"/>
    <s v="esc.cincoesquinas@mep.go.cr"/>
    <s v="24830403"/>
    <s v="24830403"/>
    <s v="INDIANA MORALES CHAVARRIA"/>
    <s v="24830403"/>
    <s v="JOHNNY SANCHEZ SOLANO"/>
    <s v="24433490"/>
    <m/>
    <s v="NO"/>
    <m/>
    <m/>
    <m/>
    <s v="1"/>
    <s v="00723"/>
    <s v="3"/>
    <s v="CINCO ESQUINAS"/>
    <n v="17"/>
  </r>
  <r>
    <s v="1.01611"/>
    <s v="101417-00"/>
    <s v="01611"/>
    <x v="755"/>
    <s v="EL CAJON"/>
    <s v="ALAJUELA"/>
    <s v="06"/>
    <s v="1"/>
    <s v="1_PREESCOLAR"/>
    <s v="PUBLICA"/>
    <n v="20308"/>
    <s v="2"/>
    <s v="03"/>
    <s v="08"/>
    <s v="ALAJUELA / GRECIA / BOLIVAR"/>
    <s v="ALAJUELA"/>
    <s v="GRECIA"/>
    <s v="BOLIVAR"/>
    <s v="EL CAJON"/>
    <s v="FRENTE AL TEMPLO CATOLICO"/>
    <s v="esc.elcajon@mep.go.cr"/>
    <s v="24441594"/>
    <s v="24441594"/>
    <s v="GABRIELA VALENCIANO CARRANZA"/>
    <s v="24441594"/>
    <s v="LUIS FRANCISCO CORELLA ROJAS"/>
    <s v="24941124"/>
    <m/>
    <s v="NO"/>
    <m/>
    <m/>
    <m/>
    <s v="1"/>
    <s v="00939"/>
    <s v="3"/>
    <s v="EL CAJON"/>
    <n v="26"/>
  </r>
  <r>
    <s v="1.02660"/>
    <s v="101418-00"/>
    <s v="02660"/>
    <x v="756"/>
    <s v="ALTO DEL MONTE"/>
    <s v="ALAJUELA"/>
    <s v="08"/>
    <s v="1"/>
    <s v="1_PREESCOLAR"/>
    <s v="PUBLICA"/>
    <n v="20502"/>
    <s v="2"/>
    <s v="05"/>
    <s v="02"/>
    <s v="ALAJUELA / ATENAS / JESUS"/>
    <s v="ALAJUELA"/>
    <s v="ATENAS"/>
    <s v="JESUS"/>
    <s v="ALTO DEL MONTE"/>
    <s v="SALON COMUNAL DE LA LOCALIDAD"/>
    <s v="esc.altodelmonte@mep.go.cr"/>
    <s v="24466140"/>
    <m/>
    <s v="DAVID RODRIGUEZ MORERA"/>
    <s v="24466140"/>
    <s v="ROBERTO MUÑOZ BEITA"/>
    <s v="24465922"/>
    <m/>
    <s v="NO"/>
    <m/>
    <m/>
    <m/>
    <s v="1"/>
    <s v="00874"/>
    <s v="3"/>
    <s v="ALTO DEL MONTE"/>
    <n v="2"/>
  </r>
  <r>
    <s v="1.00330"/>
    <s v="101419-00"/>
    <s v="00330"/>
    <x v="757"/>
    <s v="INVU LAS CAÑAS"/>
    <s v="ALAJUELA"/>
    <s v="02"/>
    <s v="1"/>
    <s v="1_PREESCOLAR"/>
    <s v="PUBLICA"/>
    <n v="20110"/>
    <s v="2"/>
    <s v="01"/>
    <s v="10"/>
    <s v="ALAJUELA / ALAJUELA / DESAMPARADOS"/>
    <s v="ALAJUELA"/>
    <s v="ALAJUELA"/>
    <s v="DESAMPARADOS"/>
    <s v="INVU LAS CAÑAS #3"/>
    <s v="100 M ESTE DE LA CANCHA DE FUTBOL 5 NOE"/>
    <s v="esc.invulascanas@mep.go.cr"/>
    <s v="24424300"/>
    <s v="24424300"/>
    <s v="LOIDA MORALES VEGA"/>
    <s v="24424300"/>
    <s v="_x000a_GERARDO ANTONIO ARIAS SANCHEZ"/>
    <s v="24302389"/>
    <m/>
    <s v="NO"/>
    <m/>
    <m/>
    <m/>
    <s v="1"/>
    <s v="00734"/>
    <s v="3"/>
    <s v="INVU LAS CAÑAS"/>
    <n v="141"/>
  </r>
  <r>
    <s v="1.04094"/>
    <s v="101420-00"/>
    <s v="04094"/>
    <x v="758"/>
    <s v="LA LIBERTAD"/>
    <s v="ALAJUELA"/>
    <s v="09"/>
    <s v="1"/>
    <s v="1_PREESCOLAR"/>
    <s v="PUBLICA"/>
    <n v="20402"/>
    <s v="2"/>
    <s v="04"/>
    <s v="02"/>
    <s v="ALAJUELA / SAN MATEO / DESMONTE"/>
    <s v="ALAJUELA"/>
    <s v="SAN MATEO"/>
    <s v="DESMONTE"/>
    <s v="LA LIBERTAD"/>
    <s v="CONTIGUO AL SALON MULTIUSOS DE LA LIBERTAD"/>
    <s v="esc.lalibertad@mep.go.cr"/>
    <s v="88331875"/>
    <m/>
    <s v="ANA GABRIELA MONTOYA JIMENEZ"/>
    <s v="88331875"/>
    <s v="HEYNER PEREIRA CHAVES"/>
    <s v="24289926"/>
    <m/>
    <s v="NO"/>
    <m/>
    <m/>
    <m/>
    <s v="1"/>
    <s v="00842"/>
    <s v="3"/>
    <s v="LA LIBERTAD"/>
    <n v="2"/>
  </r>
  <r>
    <s v="1.00350"/>
    <s v="101421-00"/>
    <s v="00350"/>
    <x v="759"/>
    <s v="VILLA BONITA"/>
    <s v="ALAJUELA"/>
    <s v="02"/>
    <s v="1"/>
    <s v="1_PREESCOLAR"/>
    <s v="PUBLICA"/>
    <n v="20104"/>
    <s v="2"/>
    <s v="01"/>
    <s v="04"/>
    <s v="ALAJUELA / ALAJUELA / SAN ANTONIO"/>
    <s v="ALAJUELA"/>
    <s v="ALAJUELA"/>
    <s v="SAN ANTONIO"/>
    <s v="VILLA BONITA"/>
    <s v="300 M AL OESTE DEL POLIDEPORTIVO MONSERRAT"/>
    <s v="esc.lidervillabonita@mep.go.cr"/>
    <s v="24414544"/>
    <s v="24414544"/>
    <s v="WILLIAM BADILLA MURILLO"/>
    <s v="24414544"/>
    <s v="_x000a_GERARDO ANTONIO ARIAS SANCHEZ"/>
    <s v="24302389"/>
    <m/>
    <s v="NO"/>
    <m/>
    <m/>
    <m/>
    <s v="1"/>
    <s v="00762"/>
    <s v="3"/>
    <s v="VILLA BONITA"/>
    <n v="166"/>
  </r>
  <r>
    <s v="1.01477"/>
    <s v="101422-00"/>
    <s v="01477"/>
    <x v="760"/>
    <s v="SAN FRANCISCO"/>
    <s v="ALAJUELA"/>
    <s v="06"/>
    <s v="1"/>
    <s v="1_PREESCOLAR"/>
    <s v="PUBLICA"/>
    <n v="20302"/>
    <s v="2"/>
    <s v="03"/>
    <s v="02"/>
    <s v="ALAJUELA / GRECIA / SAN ISIDRO"/>
    <s v="ALAJUELA"/>
    <s v="GRECIA"/>
    <s v="SAN ISIDRO"/>
    <s v="SAN FRANCISCO"/>
    <s v="2,5 KM NORTE IGLESIA CATOLICA SAN ISIDRO"/>
    <s v="esc.sanfrancisco.alajuela@mep.go.cr"/>
    <s v="24947590"/>
    <s v="24947590"/>
    <s v="JOSE ALBERTO UGALDE UGALDE"/>
    <s v="24947590"/>
    <s v="LUIS FRANCISCO CORELLA ROJAS"/>
    <s v="24941124"/>
    <m/>
    <s v="NO"/>
    <m/>
    <m/>
    <m/>
    <s v="1"/>
    <s v="00795"/>
    <s v="3"/>
    <s v="SAN FRANCISCO"/>
    <n v="15"/>
  </r>
  <r>
    <s v="1.00803"/>
    <s v="101423-00"/>
    <s v="00803"/>
    <x v="761"/>
    <s v="TUETAL SUR"/>
    <s v="ALAJUELA"/>
    <s v="05"/>
    <s v="1"/>
    <s v="1_PREESCOLAR"/>
    <s v="PUBLICA"/>
    <n v="20102"/>
    <s v="2"/>
    <s v="01"/>
    <s v="02"/>
    <s v="ALAJUELA / ALAJUELA / SAN JOSE"/>
    <s v="ALAJUELA"/>
    <s v="ALAJUELA"/>
    <s v="SAN JOSE"/>
    <s v="TUETAL SUR"/>
    <s v="CONTIGUO AL EBAIS DE TUETAL SUR"/>
    <s v="esc.tuetalsur@mep.go.cr"/>
    <s v="24302440"/>
    <s v="24302229"/>
    <s v="RAFAEL ANGEL FONSECA LEON"/>
    <s v="24302229"/>
    <s v="DANIEL VARGAS RODRIGUEZ"/>
    <s v="24434942"/>
    <m/>
    <s v="NO"/>
    <m/>
    <m/>
    <m/>
    <s v="1"/>
    <s v="03295"/>
    <s v="3"/>
    <s v="TUETAL SUR"/>
    <n v="64"/>
  </r>
  <r>
    <s v="1.00800"/>
    <s v="101424-00"/>
    <s v="00800"/>
    <x v="762"/>
    <s v="RINCON CHIQUITO"/>
    <s v="ALAJUELA"/>
    <s v="04"/>
    <s v="1"/>
    <s v="1_PREESCOLAR"/>
    <s v="PUBLICA"/>
    <n v="20105"/>
    <s v="2"/>
    <s v="01"/>
    <s v="05"/>
    <s v="ALAJUELA / ALAJUELA / GUACIMA"/>
    <s v="ALAJUELA"/>
    <s v="ALAJUELA"/>
    <s v="GUACIMA"/>
    <s v="RINCON CHIQUITO"/>
    <s v="CONTIGUO AL EBAIS DE RINCON CHIQUITO"/>
    <s v="esc.rinconchiquito@mep.go.cr"/>
    <s v="21006772"/>
    <m/>
    <s v="FANNY VENEGAS QUESADA"/>
    <s v="21006772"/>
    <s v="LIZ KELLEM ACOSTA ARAYA"/>
    <s v="24302406"/>
    <m/>
    <s v="NO"/>
    <m/>
    <m/>
    <m/>
    <s v="1"/>
    <s v="03294"/>
    <s v="3"/>
    <s v="RINCON CHIQUITO"/>
    <n v="80"/>
  </r>
  <r>
    <s v="1.01471"/>
    <s v="101425-00"/>
    <s v="01471"/>
    <x v="763"/>
    <s v="UNION DE ROSALES"/>
    <s v="ALAJUELA"/>
    <s v="02"/>
    <s v="1"/>
    <s v="1_PREESCOLAR"/>
    <s v="PUBLICA"/>
    <n v="20110"/>
    <s v="2"/>
    <s v="01"/>
    <s v="10"/>
    <s v="ALAJUELA / ALAJUELA / DESAMPARADOS"/>
    <s v="ALAJUELA"/>
    <s v="ALAJUELA"/>
    <s v="DESAMPARADOS"/>
    <s v="ROSALES"/>
    <s v="4 KM NOROESTE PLAZA DEPORTES DESAMPARADOS"/>
    <s v="esc.unionderosales@mep.go.cr"/>
    <s v="22691932"/>
    <s v="22691932"/>
    <s v="RITA IRENE VEGA ALPIZAR"/>
    <s v="22691932"/>
    <s v="_x000a_GERARDO ANTONIO ARIAS SANCHEZ"/>
    <s v="24302389"/>
    <m/>
    <s v="NO"/>
    <m/>
    <m/>
    <m/>
    <s v="1"/>
    <s v="00740"/>
    <s v="3"/>
    <s v="UNION DE ROSALES"/>
    <n v="32"/>
  </r>
  <r>
    <s v="1.00823"/>
    <s v="101426-00"/>
    <s v="00823"/>
    <x v="764"/>
    <s v="ALBERTO MANUEL BRENES MORA"/>
    <s v="OCCIDENTE"/>
    <s v="02"/>
    <s v="1"/>
    <s v="1_PREESCOLAR"/>
    <s v="PUBLICA"/>
    <n v="20203"/>
    <s v="2"/>
    <s v="02"/>
    <s v="03"/>
    <s v="ALAJUELA / SAN RAMON / SAN JUAN"/>
    <s v="ALAJUELA"/>
    <s v="SAN RAMON"/>
    <s v="SAN JUAN"/>
    <s v="BARRIO BELEN"/>
    <s v="DETRAS DEL HOGAR DE ANCIANOS"/>
    <s v="esc.albertomanuelbrenes@mep.go.cr"/>
    <s v="24453578"/>
    <s v="24453578"/>
    <s v="LEANDRO VALVERDE MADRIGAL"/>
    <s v="24453578"/>
    <s v="AIDA MENDEZ JIMENEZ"/>
    <s v="24456861"/>
    <m/>
    <s v="NO"/>
    <m/>
    <m/>
    <m/>
    <s v="1"/>
    <s v="03422"/>
    <s v="3"/>
    <s v="ALBERTO MANUEL BRENES MORA"/>
    <n v="55"/>
  </r>
  <r>
    <s v="1.03606"/>
    <s v="101426-00"/>
    <s v="03606"/>
    <x v="764"/>
    <s v="RED CUIDO-ALBERTO MANUEL BRENES MORA-CECUDI SAN RAMON"/>
    <s v="OCCIDENTE"/>
    <s v="02"/>
    <s v="1"/>
    <s v="1_PREESCOLAR"/>
    <s v="PUBLICA"/>
    <n v="20203"/>
    <s v="2"/>
    <s v="02"/>
    <s v="03"/>
    <s v="ALAJUELA / SAN RAMON / SAN JUAN"/>
    <s v="ALAJUELA"/>
    <s v="SAN RAMON"/>
    <s v="SAN JUAN"/>
    <s v="BARRIO BELEN"/>
    <s v="DEL HOGAR DE ANCIANOS, 25 ESTE, 100 SUR, 100 E"/>
    <s v="yperez@sanramondigital.net"/>
    <s v="24454767"/>
    <m/>
    <s v="LEANDRO VALVERDE MADRIGAL"/>
    <s v="24453578"/>
    <s v="AIDA MENDEZ JIMENEZ"/>
    <s v="24456861"/>
    <s v="RED"/>
    <s v="NO"/>
    <s v="3"/>
    <s v=""/>
    <s v="CECUDI SAN RAMON"/>
    <s v="1"/>
    <s v="03422"/>
    <s v="3"/>
    <s v="ALBERTO MANUEL BRENES MORA"/>
    <n v="15"/>
  </r>
  <r>
    <s v="1.01986"/>
    <s v="101427-00"/>
    <s v="01986"/>
    <x v="765"/>
    <s v="PUEBLO NUEVO"/>
    <s v="OCCIDENTE"/>
    <s v="09"/>
    <s v="1"/>
    <s v="1_PREESCOLAR"/>
    <s v="PUBLICA"/>
    <n v="20214"/>
    <s v="2"/>
    <s v="02"/>
    <s v="14"/>
    <s v="ALAJUELA / SAN RAMON / SAN LORENZO"/>
    <s v="ALAJUELA"/>
    <s v="SAN RAMON"/>
    <s v="SAN LORENZO"/>
    <s v="PUEBLO NUEVO"/>
    <s v="COSTADO NORTE IGLESIA CATOLICA FRENTE PLAZA DEPORTES"/>
    <s v="esc.pueblonuevo.occidente@mep.go.cr"/>
    <s v="47002424"/>
    <s v="47002424"/>
    <s v="ANA YANCY BOGARIN ARIAS"/>
    <s v="47002424"/>
    <s v="LUIS ENRIQUE ROJAS OVARES"/>
    <s v="24680376"/>
    <m/>
    <s v="NO"/>
    <m/>
    <m/>
    <m/>
    <s v="1"/>
    <s v="03421"/>
    <s v="3"/>
    <s v="PUEBLO NUEVO"/>
    <n v="7"/>
  </r>
  <r>
    <s v="1.00396"/>
    <s v="101428-00"/>
    <s v="00396"/>
    <x v="766"/>
    <s v="GERARDO BADILLA MORA"/>
    <s v="OCCIDENTE"/>
    <s v="03"/>
    <s v="1"/>
    <s v="1_PREESCOLAR"/>
    <s v="PUBLICA"/>
    <n v="20209"/>
    <s v="2"/>
    <s v="02"/>
    <s v="09"/>
    <s v="ALAJUELA / SAN RAMON / ALFARO"/>
    <s v="ALAJUELA"/>
    <s v="SAN RAMON"/>
    <s v="ALFARO"/>
    <s v="SAN PEDRO"/>
    <s v="FRENTE A TEMPLO CATOLICO, ALFARO"/>
    <s v="esc.gerardobadillamora@mep.go.cr"/>
    <s v="24456043"/>
    <s v="24456043"/>
    <s v="MARIA DEL ROSARIO JARA MOYA"/>
    <s v="21012255"/>
    <s v="ALFONSO ERNESTO FORBES SHAW"/>
    <s v="24560275"/>
    <m/>
    <s v="NO"/>
    <m/>
    <m/>
    <m/>
    <s v="1"/>
    <s v="00912"/>
    <s v="3"/>
    <s v="GERARDO BADILLA MORA"/>
    <n v="66"/>
  </r>
  <r>
    <s v="1.00824"/>
    <s v="101429-00"/>
    <s v="00824"/>
    <x v="767"/>
    <s v="ALFONSO MONGE RAMIREZ"/>
    <s v="OCCIDENTE"/>
    <s v="05"/>
    <s v="1"/>
    <s v="1_PREESCOLAR"/>
    <s v="PUBLICA"/>
    <n v="20601"/>
    <s v="2"/>
    <s v="06"/>
    <s v="01"/>
    <s v="ALAJUELA / NARANJO / NARANJO"/>
    <s v="ALAJUELA"/>
    <s v="NARANJO"/>
    <s v="NARANJO"/>
    <s v="DULCE NOMBRE"/>
    <s v="COSTADO ESTE DE LA PLAZA DE DEPORTES, DULCE NOMBRE"/>
    <s v="esc.alfonsomongeramirez@mep.go.cr"/>
    <s v="21012339"/>
    <s v="21012339"/>
    <s v="LUIS GUSTAVO ALFARO SOTO"/>
    <s v="21012339"/>
    <s v="GEOVANNY ROJAS MORALES"/>
    <s v="24511520"/>
    <m/>
    <s v="NO"/>
    <m/>
    <m/>
    <m/>
    <s v="1"/>
    <s v="00954"/>
    <s v="3"/>
    <s v="ALFONSO MONGE RAMIREZ"/>
    <n v="39"/>
  </r>
  <r>
    <s v="1.00388"/>
    <s v="200251-00"/>
    <s v="00388"/>
    <x v="768"/>
    <s v="PATRIARCA SAN JOSE"/>
    <s v="OCCIDENTE"/>
    <s v="01"/>
    <s v="1"/>
    <s v="1_PREESCOLAR"/>
    <s v="SUBVENCIONADA"/>
    <n v="20201"/>
    <s v="2"/>
    <s v="02"/>
    <s v="01"/>
    <s v="ALAJUELA / SAN RAMON / SAN RAMON"/>
    <s v="ALAJUELA"/>
    <s v="SAN RAMON"/>
    <s v="SAN RAMON"/>
    <s v="BARRIO SAN JOSE"/>
    <s v="100 ESTE Y 100 NORTE DE PERIMERCADOS"/>
    <s v="col.patriarcasanjoseprimaria@mep.go.cr"/>
    <s v="24455670"/>
    <s v="24456160"/>
    <s v="GABRIELA SALAS DELGADO"/>
    <s v="63363682"/>
    <s v="GRETHEL MARIA AVILA VARGAS"/>
    <s v="24456978"/>
    <m/>
    <s v="NO"/>
    <m/>
    <m/>
    <m/>
    <s v="1"/>
    <s v="00883"/>
    <s v="3"/>
    <s v="PATRIARCA SAN JOSE"/>
    <n v="68"/>
  </r>
  <r>
    <s v="1.01307"/>
    <s v="101431-00"/>
    <s v="01307"/>
    <x v="769"/>
    <s v="BAJO TAPEZCO"/>
    <s v="OCCIDENTE"/>
    <s v="07"/>
    <s v="1"/>
    <s v="1_PREESCOLAR"/>
    <s v="PUBLICA"/>
    <n v="21107"/>
    <s v="2"/>
    <s v="11"/>
    <s v="07"/>
    <s v="ALAJUELA / ZARCERO / BRISAS"/>
    <s v="ALAJUELA"/>
    <s v="ZARCERO"/>
    <s v="BRISAS"/>
    <s v="LOS ANGELES"/>
    <s v="150 M SURESTE DEL TEMPLO"/>
    <s v="esc.bajodetapezco@mep.go.cr"/>
    <s v="24632955"/>
    <s v="24634612"/>
    <s v="VANESSA ROJAS BARQUERO"/>
    <s v="83379133"/>
    <s v="GONZALO ALBERTO BARAHONA SOLANO"/>
    <s v="24633545"/>
    <m/>
    <s v="NO"/>
    <m/>
    <m/>
    <m/>
    <s v="1"/>
    <s v="00980"/>
    <s v="3"/>
    <s v="BAJO TAPEZCO"/>
    <n v="26"/>
  </r>
  <r>
    <s v="1.04047"/>
    <s v="101432-00"/>
    <s v="04047"/>
    <x v="770"/>
    <s v="SAN BOSCO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SAN BOSCO"/>
    <s v="1,5 KM AL NOROESTE DE SAN MIGUEL"/>
    <s v="esc.sanboscopiedadessur@mep.go.cr"/>
    <s v="24450681"/>
    <m/>
    <s v="ELVIA CRUZ CAMACHO"/>
    <s v="24450681"/>
    <s v="ALFONSO ERNESTO FORBES SHAW"/>
    <s v="24560275"/>
    <m/>
    <s v="NO"/>
    <m/>
    <m/>
    <m/>
    <s v="1"/>
    <s v="03686"/>
    <s v="3"/>
    <s v="SAN BOSCO"/>
    <n v="4"/>
  </r>
  <r>
    <s v="1.02315"/>
    <s v="101433-00"/>
    <s v="02315"/>
    <x v="771"/>
    <s v="BARRIO EL CARMEN"/>
    <s v="OCCIDENTE"/>
    <s v="05"/>
    <s v="1"/>
    <s v="1_PREESCOLAR"/>
    <s v="PUBLICA"/>
    <n v="20601"/>
    <s v="2"/>
    <s v="06"/>
    <s v="01"/>
    <s v="ALAJUELA / NARANJO / NARANJO"/>
    <s v="ALAJUELA"/>
    <s v="NARANJO"/>
    <s v="NARANJO"/>
    <s v="EL CARMEN"/>
    <s v="400 M NOROESTE DEL ESTADIO DE NARANJO"/>
    <s v="esc.barrioelcarmen@mep.go.cr"/>
    <s v="24515189"/>
    <s v="24515189"/>
    <s v="ROXANA RODRIGUEZ ALFARO"/>
    <s v="24515189"/>
    <s v="GEOVANNY ROJAS MORALES"/>
    <s v="24511520"/>
    <m/>
    <s v="NO"/>
    <m/>
    <m/>
    <m/>
    <s v="1"/>
    <s v="03456"/>
    <s v="3"/>
    <s v="BARRIO EL CARMEN"/>
    <n v="17"/>
  </r>
  <r>
    <s v="1.01684"/>
    <s v="101434-00"/>
    <s v="01684"/>
    <x v="772"/>
    <s v="SAN RAFAEL"/>
    <s v="OCCIDENTE"/>
    <s v="04"/>
    <s v="1"/>
    <s v="1_PREESCOLAR"/>
    <s v="PUBLICA"/>
    <n v="21201"/>
    <s v="2"/>
    <s v="12"/>
    <s v="01"/>
    <s v="ALAJUELA / SARCHI / SARCHI NORTE"/>
    <s v="ALAJUELA"/>
    <s v="SARCHI"/>
    <s v="SARCHI NORTE"/>
    <s v="SAN RAFAEL"/>
    <s v="25 SURESTE Y 50 ESTE DEL TEMPLO CATOLICO"/>
    <s v="esc.sanrafael.occidente@mep.go.cr"/>
    <s v="24541630"/>
    <s v="24542486"/>
    <s v="VILMA CECILIA MUÑOZ ALVARADO"/>
    <s v="24541630"/>
    <s v="ALVARO ANTONIO QUESADA ALFARO"/>
    <s v="24541063"/>
    <m/>
    <s v="NO"/>
    <m/>
    <m/>
    <m/>
    <s v="1"/>
    <s v="03467"/>
    <s v="3"/>
    <s v="SAN RAFAEL"/>
    <n v="28"/>
  </r>
  <r>
    <s v="1.03161"/>
    <s v="101435-00"/>
    <s v="03161"/>
    <x v="773"/>
    <s v="ANGELES NORTE"/>
    <s v="OCCIDENTE"/>
    <s v="02"/>
    <s v="1"/>
    <s v="1_PREESCOLAR"/>
    <s v="PUBLICA"/>
    <n v="20208"/>
    <s v="2"/>
    <s v="02"/>
    <s v="08"/>
    <s v="ALAJUELA / SAN RAMON / ANGELES"/>
    <s v="ALAJUELA"/>
    <s v="SAN RAMON"/>
    <s v="ANGELES"/>
    <s v="ANGELES NORTE"/>
    <s v="CONTIGUO AL PUESTO DE LA GUARDIA RURAL"/>
    <s v="esc.angelesnorte@mep.go.cr"/>
    <s v="24474379"/>
    <m/>
    <s v="MINDER JIMENEZ MENDEZ"/>
    <s v="24474379"/>
    <s v="AIDA MENDEZ JIMENEZ"/>
    <s v="24456861"/>
    <m/>
    <s v="NO"/>
    <m/>
    <m/>
    <m/>
    <s v="1"/>
    <s v="00904"/>
    <s v="3"/>
    <s v="ANGELES NORTE"/>
    <n v="13"/>
  </r>
  <r>
    <s v="1.01139"/>
    <s v="101436-00"/>
    <s v="01139"/>
    <x v="774"/>
    <s v="FELIX ANGEL SALAS CABEZAS"/>
    <s v="OCCIDENTE"/>
    <s v="02"/>
    <s v="1"/>
    <s v="1_PREESCOLAR"/>
    <s v="PUBLICA"/>
    <n v="20208"/>
    <s v="2"/>
    <s v="02"/>
    <s v="08"/>
    <s v="ALAJUELA / SAN RAMON / ANGELES"/>
    <s v="ALAJUELA"/>
    <s v="SAN RAMON"/>
    <s v="ANGELES"/>
    <s v="ANGELES SUR"/>
    <s v="FRENTE A LA PLAZA DE DEPORTES"/>
    <s v="esc.felixangelsalas@mep.go.cr"/>
    <s v="24564062"/>
    <m/>
    <s v="GRETHEL MARIA MONTERO UMAÑA"/>
    <s v="24564062"/>
    <s v="AIDA MENDEZ JIMENEZ"/>
    <s v="24456861"/>
    <m/>
    <s v="NO"/>
    <m/>
    <m/>
    <m/>
    <s v="1"/>
    <s v="00891"/>
    <s v="3"/>
    <s v="FELIX ANGEL SALAS CABEZAS"/>
    <n v="22"/>
  </r>
  <r>
    <s v="1.04405"/>
    <s v="101437-00"/>
    <s v="04405"/>
    <x v="775"/>
    <s v="EL CARMEN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EL CARMEN"/>
    <s v="2 KM SUROESTE DE LA TERMINAL DE PIEDADES SUR"/>
    <s v="esc.elcarmenpiedadessur@mep.go.cr"/>
    <m/>
    <m/>
    <s v="VANESSA MARIA SANCHO VARGAS"/>
    <s v="24479116"/>
    <s v="ALFONSO ERNESTO FORBES SHAW"/>
    <s v="24560275"/>
    <m/>
    <s v="NO"/>
    <m/>
    <m/>
    <m/>
    <s v="1"/>
    <s v="03548"/>
    <s v="3"/>
    <s v="EL CARMEN"/>
    <n v="6"/>
  </r>
  <r>
    <s v="1.01101"/>
    <s v="101438-00"/>
    <s v="01101"/>
    <x v="776"/>
    <s v="ARNULFO ARIAS MADRID"/>
    <s v="OCCIDENTE"/>
    <s v="07"/>
    <s v="1"/>
    <s v="1_PREESCOLAR"/>
    <s v="PUBLICA"/>
    <n v="21103"/>
    <s v="2"/>
    <s v="11"/>
    <s v="03"/>
    <s v="ALAJUELA / ZARCERO / TAPESCO"/>
    <s v="ALAJUELA"/>
    <s v="ZARCERO"/>
    <s v="TAPESCO"/>
    <s v="TAPEZCO"/>
    <s v="CONTIGUO A TEMPLO CATOLICO DE TAPEZCO"/>
    <s v="esc.arnulfoariasmadri@mep.go.cr"/>
    <s v="24634686"/>
    <s v="24632745"/>
    <s v="YORLENY MARIA UGALDE MONTOYA"/>
    <s v="24634686"/>
    <s v="GONZALO ALBERTO BARAHONA SOLANO"/>
    <s v="24633545"/>
    <m/>
    <s v="NO"/>
    <m/>
    <m/>
    <m/>
    <s v="1"/>
    <s v="00981"/>
    <s v="3"/>
    <s v="ARNULFO ARIAS MADRID"/>
    <n v="48"/>
  </r>
  <r>
    <s v="1.01304"/>
    <s v="101439-00"/>
    <s v="01304"/>
    <x v="777"/>
    <s v="DANIEL SOLORZANO MURILLO"/>
    <s v="OCCIDENTE"/>
    <s v="06"/>
    <s v="1"/>
    <s v="1_PREESCOLAR"/>
    <s v="PUBLICA"/>
    <n v="20702"/>
    <s v="2"/>
    <s v="07"/>
    <s v="02"/>
    <s v="ALAJUELA / PALMARES / ZARAGOZA"/>
    <s v="ALAJUELA"/>
    <s v="PALMARES"/>
    <s v="ZARAGOZA"/>
    <s v="LA COCALECA"/>
    <s v="CONTIGUO A LA PLAZA DE DEPORTES LA COCALECA"/>
    <s v="esc.danielsolorzanomurrillo@mep.go.cr"/>
    <s v="24533264"/>
    <m/>
    <s v="SIANY MARIA VASQUEZ PACHECO"/>
    <s v="24533264"/>
    <s v="KATHERINE MAYELA RAMIREZ GONZALEZ"/>
    <s v="24531403"/>
    <m/>
    <s v="NO"/>
    <m/>
    <m/>
    <m/>
    <s v="1"/>
    <s v="00962"/>
    <s v="3"/>
    <s v="DANIEL SOLORZANO MURILLO"/>
    <n v="23"/>
  </r>
  <r>
    <s v="1.01809"/>
    <s v="101440-00"/>
    <s v="01809"/>
    <x v="778"/>
    <s v="BAJO MATAMOROS"/>
    <s v="OCCIDENTE"/>
    <s v="03"/>
    <s v="1"/>
    <s v="1_PREESCOLAR"/>
    <s v="PUBLICA"/>
    <n v="20209"/>
    <s v="2"/>
    <s v="02"/>
    <s v="09"/>
    <s v="ALAJUELA / SAN RAMON / ALFARO"/>
    <s v="ALAJUELA"/>
    <s v="SAN RAMON"/>
    <s v="ALFARO"/>
    <s v="BARRANCA"/>
    <s v="CONTIGUO AL SALON COMUNAL DE BARRANCA"/>
    <s v="esc.bajomatamoros@mep.go.cr"/>
    <s v="24470927"/>
    <s v="24474500"/>
    <s v="ANA IRIS ARAYA BARRANTES"/>
    <s v="24470927"/>
    <s v="ALFONSO ERNESTO FORBES SHAW"/>
    <s v="24560275"/>
    <m/>
    <s v="NO"/>
    <m/>
    <m/>
    <m/>
    <s v="1"/>
    <s v="00913"/>
    <s v="3"/>
    <s v="BAJO MATAMOROS"/>
    <n v="16"/>
  </r>
  <r>
    <s v="1.03301"/>
    <s v="104711-00"/>
    <s v="03301"/>
    <x v="779"/>
    <s v="UNIDAD PEDAGOGICA BAJOS DE TORO AMARILLO"/>
    <s v="OCCIDENTE"/>
    <s v="04"/>
    <s v="1"/>
    <s v="1_PREESCOLAR"/>
    <s v="PUBLICA"/>
    <n v="21203"/>
    <s v="2"/>
    <s v="12"/>
    <s v="03"/>
    <s v="ALAJUELA / SARCHI / TORO AMARILLO"/>
    <s v="ALAJUELA"/>
    <s v="SARCHI"/>
    <s v="TORO AMARILLO"/>
    <s v="BAJOS TORO AMARILLO"/>
    <s v="COSTADO OESTE DE LA PLAZA DE DEPORTES"/>
    <s v="upe.bajosdeltoroamarillo@mep.go.cr"/>
    <s v="24760950"/>
    <s v="24760950"/>
    <s v="LILLIANA PEREZ SOLANO"/>
    <s v="24760950"/>
    <s v="ALVARO ANTONIO QUESADA ALFARO"/>
    <s v="24541063"/>
    <m/>
    <s v="NO"/>
    <m/>
    <m/>
    <m/>
    <s v="1"/>
    <s v="00943"/>
    <s v="3"/>
    <s v="UNIDAD PEDAGOGICA BAJOS DE TORO AMARILLO"/>
    <n v="13"/>
  </r>
  <r>
    <s v="1.03442"/>
    <s v="101442-00"/>
    <s v="03442"/>
    <x v="780"/>
    <s v="BALBOA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BALBOA"/>
    <s v="3 KM SUROESTE DELEGACION POLICIAL SANTIAGO"/>
    <s v="esc.balboa@mep.go.cr"/>
    <s v="24473736"/>
    <m/>
    <s v="IVANNIA ARAYA HERRERA"/>
    <s v="88642515"/>
    <s v="ALFONSO ERNESTO FORBES SHAW"/>
    <s v="24560275"/>
    <m/>
    <s v="NO"/>
    <m/>
    <m/>
    <m/>
    <s v="1"/>
    <s v="00887"/>
    <s v="3"/>
    <s v="BALBOA"/>
    <n v="8"/>
  </r>
  <r>
    <s v="1.01614"/>
    <s v="101443-00"/>
    <s v="01614"/>
    <x v="781"/>
    <s v="EL LLANO"/>
    <s v="OCCIDENTE"/>
    <s v="05"/>
    <s v="1"/>
    <s v="1_PREESCOLAR"/>
    <s v="PUBLICA"/>
    <n v="20607"/>
    <s v="2"/>
    <s v="06"/>
    <s v="07"/>
    <s v="ALAJUELA / NARANJO / ROSARIO"/>
    <s v="ALAJUELA"/>
    <s v="NARANJO"/>
    <s v="ROSARIO"/>
    <s v="EL LLANO"/>
    <s v="1 KM AL NORTE DEL CRUCE DE GRECIA"/>
    <s v="esc.elllano@mep.go.cr"/>
    <s v="24506017"/>
    <s v="24506017"/>
    <s v="NATALIA MARIA MENDEZ ALFARO"/>
    <s v="24506017"/>
    <s v="GEOVANNY ROJAS MORALES"/>
    <s v="24511520"/>
    <m/>
    <s v="NO"/>
    <m/>
    <m/>
    <m/>
    <s v="1"/>
    <s v="00979"/>
    <s v="3"/>
    <s v="EL LLANO"/>
    <n v="32"/>
  </r>
  <r>
    <s v="1.02446"/>
    <s v="101444-00"/>
    <s v="02446"/>
    <x v="782"/>
    <s v="PATA DE GALLO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PATA DE GALLO"/>
    <s v="CONTIGUO AL TEMPLO CATOLICO"/>
    <s v="esc.patadegallo@mep.go.cr"/>
    <m/>
    <m/>
    <s v="CINDIA OVARES ARAYA"/>
    <s v="84319625"/>
    <s v="GRETHEL MARIA AVILA VARGAS"/>
    <s v="24456978"/>
    <m/>
    <s v="NO"/>
    <m/>
    <m/>
    <m/>
    <s v="1"/>
    <s v="00888"/>
    <s v="3"/>
    <s v="PATA DE GALLO"/>
    <n v="7"/>
  </r>
  <r>
    <s v="1.01286"/>
    <s v="101445-00"/>
    <s v="01286"/>
    <x v="783"/>
    <s v="ABRAHAM PANIAGUA NUÑEZ"/>
    <s v="OCCIDENTE"/>
    <s v="01"/>
    <s v="1"/>
    <s v="1_PREESCOLAR"/>
    <s v="PUBLICA"/>
    <n v="20207"/>
    <s v="2"/>
    <s v="02"/>
    <s v="07"/>
    <s v="ALAJUELA / SAN RAMON / SAN ISIDRO"/>
    <s v="ALAJUELA"/>
    <s v="SAN RAMON"/>
    <s v="SAN ISIDRO"/>
    <s v="CALLE VARELA"/>
    <s v="600 M NORESTE DE LA ESCUELA LABORATORIO"/>
    <s v="esc.abrahampaniagua@mep.go.cr"/>
    <s v="24471046"/>
    <m/>
    <s v="JOSE ALBERTO FERNANDEZ RAMIREZ"/>
    <s v="88807689"/>
    <s v="GRETHEL MARIA AVILA VARGAS"/>
    <s v="24456978"/>
    <m/>
    <s v="NO"/>
    <m/>
    <m/>
    <m/>
    <s v="1"/>
    <s v="00472"/>
    <s v="3"/>
    <s v="ABRAHAM PANIAGUA NUÑEZ"/>
    <n v="29"/>
  </r>
  <r>
    <s v="1.01616"/>
    <s v="101446-00"/>
    <s v="01616"/>
    <x v="784"/>
    <s v="LA LEGUA"/>
    <s v="OCCIDENTE"/>
    <s v="07"/>
    <s v="1"/>
    <s v="1_PREESCOLAR"/>
    <s v="PUBLICA"/>
    <n v="21107"/>
    <s v="2"/>
    <s v="11"/>
    <s v="07"/>
    <s v="ALAJUELA / ZARCERO / BRISAS"/>
    <s v="ALAJUELA"/>
    <s v="ZARCERO"/>
    <s v="BRISAS"/>
    <s v="LA LEGUA"/>
    <s v="FRENTE AL TEMPLO CATOLICO LA LEGUA, ZARCERO"/>
    <s v="esc.laleguazarcero@mep.go.cr"/>
    <s v="24632309"/>
    <s v="24632309"/>
    <s v="ANGIE GRANADOS URBINA"/>
    <s v="24632309"/>
    <s v="GONZALO ALBERTO BARAHONA SOLANO"/>
    <s v="24633545"/>
    <m/>
    <s v="NO"/>
    <m/>
    <m/>
    <m/>
    <s v="1"/>
    <s v="00989"/>
    <s v="3"/>
    <s v="LA LEGUA"/>
    <n v="18"/>
  </r>
  <r>
    <s v="1.02124"/>
    <s v="101447-00"/>
    <s v="02124"/>
    <x v="785"/>
    <s v="FERNANDO CASTRO LOPEZ"/>
    <s v="OCCIDENTE"/>
    <s v="04"/>
    <s v="1"/>
    <s v="1_PREESCOLAR"/>
    <s v="PUBLICA"/>
    <n v="21202"/>
    <s v="2"/>
    <s v="12"/>
    <s v="02"/>
    <s v="ALAJUELA / SARCHI / SARCHI SUR"/>
    <s v="ALAJUELA"/>
    <s v="SARCHI"/>
    <s v="SARCHI SUR"/>
    <s v="RINCON DE ALPIZAR"/>
    <s v="1,5 KM AL OESTE DEL RESTAURANTE LAS CARRETAS"/>
    <s v="esc.fernandocastrolopez@mep.go.cr"/>
    <s v="24542005"/>
    <s v="24542005"/>
    <s v="CINTHIA MOLINA ROJAS"/>
    <s v="24542005"/>
    <s v="ALVARO ANTONIO QUESADA ALFARO"/>
    <s v="24541063"/>
    <m/>
    <s v="NO"/>
    <m/>
    <m/>
    <m/>
    <s v="1"/>
    <s v="00930"/>
    <s v="3"/>
    <s v="FERNANDO CASTRO LOPEZ"/>
    <n v="18"/>
  </r>
  <r>
    <s v="1.02870"/>
    <s v="101448-00"/>
    <s v="02870"/>
    <x v="786"/>
    <s v="EL PROGRESO"/>
    <s v="OCCIDENTE"/>
    <s v="09"/>
    <s v="1"/>
    <s v="1_PREESCOLAR"/>
    <s v="PUBLICA"/>
    <n v="20214"/>
    <s v="2"/>
    <s v="02"/>
    <s v="14"/>
    <s v="ALAJUELA / SAN RAMON / SAN LORENZO"/>
    <s v="ALAJUELA"/>
    <s v="SAN RAMON"/>
    <s v="SAN LORENZO"/>
    <s v="EL PROGRESO"/>
    <s v="100 M ESTE DE LA IGLESIA, EL PROGRESO"/>
    <s v="esc.elprogreso.occidente@mep.go.cr"/>
    <s v="86778814"/>
    <m/>
    <s v="GLENDA VEGA UREÑA"/>
    <s v="63776039"/>
    <s v="LUIS ENRIQUE ROJAS OVARES"/>
    <s v="24680376"/>
    <m/>
    <s v="NO"/>
    <m/>
    <m/>
    <m/>
    <s v="1"/>
    <s v="00905"/>
    <s v="3"/>
    <s v="EL PROGRESO"/>
    <n v="16"/>
  </r>
  <r>
    <s v="1.02871"/>
    <s v="101450-00"/>
    <s v="02871"/>
    <x v="787"/>
    <s v="CAÑUELA"/>
    <s v="OCCIDENTE"/>
    <s v="08"/>
    <s v="1"/>
    <s v="1_PREESCOLAR"/>
    <s v="PUBLICA"/>
    <n v="20603"/>
    <s v="2"/>
    <s v="06"/>
    <s v="03"/>
    <s v="ALAJUELA / NARANJO / SAN JOSE"/>
    <s v="ALAJUELA"/>
    <s v="NARANJO"/>
    <s v="SAN JOSE"/>
    <s v="SAN PEDRO"/>
    <s v="2 KM OESTE DEL CRUCE DE SAN JUANILLO"/>
    <s v="esc.canuela@mep.go.cr"/>
    <s v="24502116"/>
    <s v="24502116"/>
    <s v="SILVIA MARIA MOYA BARQUERO"/>
    <s v="62229823"/>
    <s v="MARJORIE RODRIGUEZ CARRANZA"/>
    <s v="24500036"/>
    <m/>
    <s v="NO"/>
    <m/>
    <m/>
    <m/>
    <s v="1"/>
    <s v="00958"/>
    <s v="3"/>
    <s v="CAÑUELA"/>
    <n v="24"/>
  </r>
  <r>
    <s v="1.02319"/>
    <s v="101451-00"/>
    <s v="02319"/>
    <x v="788"/>
    <s v="YADIRA GAMBOA ALFARO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CALLE LEON"/>
    <s v="1 KM OESTE DEL RESTAURANTE EL JARDIN"/>
    <s v="esc.yadiragamboalfaro@mep.go.cr"/>
    <s v="40813709"/>
    <s v="83875376"/>
    <s v="DAVID SALVADOR VARGAS BARBOZA"/>
    <s v="83875376"/>
    <s v="ALFONSO ERNESTO FORBES SHAW"/>
    <s v="24560275"/>
    <m/>
    <s v="NO"/>
    <m/>
    <m/>
    <m/>
    <s v="1"/>
    <s v="00914"/>
    <s v="3"/>
    <s v="YADIRA GAMBOA ALFARO"/>
    <n v="11"/>
  </r>
  <r>
    <s v="1.04034"/>
    <s v="101452-00"/>
    <s v="04034"/>
    <x v="789"/>
    <s v="GABINO ARAYA BLANCO"/>
    <s v="OCCIDENTE"/>
    <s v="03"/>
    <s v="1"/>
    <s v="1_PREESCOLAR"/>
    <s v="PUBLICA"/>
    <n v="20209"/>
    <s v="2"/>
    <s v="02"/>
    <s v="09"/>
    <s v="ALAJUELA / SAN RAMON / ALFARO"/>
    <s v="ALAJUELA"/>
    <s v="SAN RAMON"/>
    <s v="ALFARO"/>
    <s v="CALLE VALVERDE"/>
    <s v="700 M OESTE DE LA CAPILLA CALLE VALVERDE"/>
    <s v="esc.gabinoarayablanco@mep.go.cr"/>
    <s v="24454780"/>
    <s v="24454780"/>
    <s v="GINA EVELIN LOBO SOLANO"/>
    <s v="24454780"/>
    <s v="ALFONSO ERNESTO FORBES SHAW"/>
    <s v="24560275"/>
    <m/>
    <s v="NO"/>
    <m/>
    <m/>
    <m/>
    <s v="1"/>
    <s v="00919"/>
    <s v="3"/>
    <s v="GABINO ARAYA BLANCO"/>
    <n v="10"/>
  </r>
  <r>
    <s v="1.00407"/>
    <s v="101453-00"/>
    <s v="00407"/>
    <x v="790"/>
    <s v="LA UNION"/>
    <s v="OCCIDENTE"/>
    <s v="06"/>
    <s v="1"/>
    <s v="1_PREESCOLAR"/>
    <s v="PUBLICA"/>
    <n v="20702"/>
    <s v="2"/>
    <s v="07"/>
    <s v="02"/>
    <s v="ALAJUELA / PALMARES / ZARAGOZA"/>
    <s v="ALAJUELA"/>
    <s v="PALMARES"/>
    <s v="ZARAGOZA"/>
    <s v="CALLE VARGAS"/>
    <s v="500 M AL SUR DE LA CAPILLA CALLE VARGAS"/>
    <s v="esc.launion.occidente@mep.go.cr"/>
    <s v="24532971"/>
    <s v="24532971"/>
    <s v="MAGDALENA DIAZ SOLANO"/>
    <s v="24532971"/>
    <s v="KATHERINE MAYELA RAMIREZ GONZALEZ"/>
    <s v="24531403"/>
    <m/>
    <s v="NO"/>
    <m/>
    <m/>
    <m/>
    <s v="1"/>
    <s v="00969"/>
    <s v="3"/>
    <s v="LA UNION"/>
    <n v="18"/>
  </r>
  <r>
    <s v="1.00408"/>
    <s v="101454-00"/>
    <s v="00408"/>
    <x v="791"/>
    <s v="JACINTO AVILA ARAYA"/>
    <s v="OCCIDENTE"/>
    <s v="06"/>
    <s v="1"/>
    <s v="1_PREESCOLAR"/>
    <s v="PUBLICA"/>
    <n v="20705"/>
    <s v="2"/>
    <s v="07"/>
    <s v="05"/>
    <s v="ALAJUELA / PALMARES / CANDELARIA"/>
    <s v="ALAJUELA"/>
    <s v="PALMARES"/>
    <s v="CANDELARIA"/>
    <s v="CANDELARIA"/>
    <s v="DE LA ANTIGUA IGLESIA CATOLICA 300 M NORTE"/>
    <s v="esc.jacintoavilaaraya@mep.go.cr"/>
    <s v="24520637"/>
    <s v="24520637"/>
    <s v="MARIA DEL ROCIO VASQUEZ VASQUEZ"/>
    <s v="24520637"/>
    <s v="KATHERINE MAYELA RAMIREZ GONZALEZ"/>
    <s v="24531403"/>
    <m/>
    <s v="NO"/>
    <m/>
    <m/>
    <m/>
    <s v="1"/>
    <s v="00966"/>
    <s v="3"/>
    <s v="JACINTO AVILA ARAYA"/>
    <n v="42"/>
  </r>
  <r>
    <s v="1.01612"/>
    <s v="101455-00"/>
    <s v="01612"/>
    <x v="792"/>
    <s v="EL CRUCE DE CIRRI"/>
    <s v="OCCIDENTE"/>
    <s v="05"/>
    <s v="1"/>
    <s v="1_PREESCOLAR"/>
    <s v="PUBLICA"/>
    <n v="20604"/>
    <s v="2"/>
    <s v="06"/>
    <s v="04"/>
    <s v="ALAJUELA / NARANJO / CIRRI SUR"/>
    <s v="ALAJUELA"/>
    <s v="NARANJO"/>
    <s v="CIRRI SUR"/>
    <s v="EL CRUCE DE CIRRI"/>
    <s v="CONTIGUO ASOCIACION TALITA CUMI, CRUCE CIRRI"/>
    <s v="esc.elcrucedecirri@mep.go.cr"/>
    <s v="21009586"/>
    <m/>
    <s v="YOSELYN CUBERO GONZALEZ"/>
    <s v="21009586"/>
    <s v="GEOVANNY ROJAS MORALES"/>
    <s v="24511520"/>
    <m/>
    <s v="NO"/>
    <m/>
    <m/>
    <m/>
    <s v="1"/>
    <s v="00945"/>
    <s v="3"/>
    <s v="EL CRUCE DE CIRRI"/>
    <n v="18"/>
  </r>
  <r>
    <s v="1.03629"/>
    <s v="101456-00"/>
    <s v="03629"/>
    <x v="793"/>
    <s v="CARLOS MARIA JIMENEZ ORTIZ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LA ANGOSTURA"/>
    <s v="300 M OESTE DEL TEMPLO CATOLICO, SAN JOSE DEL HIGUERON"/>
    <s v="esc.carlosmariajimenez@mep.go.cr"/>
    <s v="26363096"/>
    <s v="86886146"/>
    <s v="IVANNIA BADILLA FERNANDEZ"/>
    <s v="26363096"/>
    <s v="ALFONSO ERNESTO FORBES SHAW"/>
    <s v="24560275"/>
    <m/>
    <s v="NO"/>
    <m/>
    <m/>
    <m/>
    <s v="1"/>
    <s v="00920"/>
    <s v="3"/>
    <s v="CARLOS MARIA JIMENEZ ORTIZ"/>
    <n v="6"/>
  </r>
  <r>
    <s v="1.02320"/>
    <s v="101457-00"/>
    <s v="02320"/>
    <x v="794"/>
    <s v="DR. CARLOS LUIS VALVERDE VEGA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RIO JESUS"/>
    <s v="FRENTE AL TEMPLO CATOLICO DE RIO JESUS"/>
    <s v="esc.drcarlosluis.occidente@mep.go.cr"/>
    <s v="24473428"/>
    <s v="24479343"/>
    <s v="GIOVANNI GARCIA CHAVARIA"/>
    <s v="24479343"/>
    <s v="ALFONSO ERNESTO FORBES SHAW"/>
    <s v="24560275"/>
    <m/>
    <s v="NO"/>
    <m/>
    <m/>
    <m/>
    <s v="1"/>
    <s v="00922"/>
    <s v="3"/>
    <s v="DR. CARLOS LUIS VALVERDE VEGA"/>
    <n v="19"/>
  </r>
  <r>
    <s v="1.04119"/>
    <s v="101458-00"/>
    <s v="04119"/>
    <x v="795"/>
    <s v="CAROLINA RODRIGUEZ DE MIRAMBELL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BUREAL"/>
    <s v="200 M NORTE DE LA PLAZA DE FUTBOL DE BUREAL"/>
    <s v="esc.carolina.rodriguez.mirambell@mep.go.cr"/>
    <s v="22479030"/>
    <m/>
    <s v="ZAYDA PADILLA LEMUS"/>
    <s v="87068072"/>
    <s v="ALFONSO ERNESTO FORBES SHAW"/>
    <s v="24560275"/>
    <m/>
    <s v="NO"/>
    <m/>
    <m/>
    <m/>
    <s v="1"/>
    <s v="00927"/>
    <s v="3"/>
    <s v="CAROLINA RODRIGUEZ DE MIRAMBELL"/>
    <n v="6"/>
  </r>
  <r>
    <s v="1.04407"/>
    <s v="101459-00"/>
    <s v="04407"/>
    <x v="796"/>
    <s v="CARRERA BUENA"/>
    <s v="OCCIDENTE"/>
    <s v="03"/>
    <s v="1"/>
    <s v="1_PREESCOLAR"/>
    <s v="PUBLICA"/>
    <n v="20212"/>
    <s v="2"/>
    <s v="02"/>
    <s v="12"/>
    <s v="ALAJUELA / SAN RAMON / ZAPOTAL"/>
    <s v="ALAJUELA"/>
    <s v="SAN RAMON"/>
    <s v="ZAPOTAL"/>
    <s v="CARRERA BUENA"/>
    <s v="150 M NORTE DE LA PULPERIA, CARRERA BUENA"/>
    <s v="esc.carrerabuenadezapotal@mep.go.cr"/>
    <s v="86818395"/>
    <m/>
    <s v="MARTA ELIZA LORIA CALDERON"/>
    <s v="84466750"/>
    <s v="ALFONSO ERNESTO FORBES SHAW"/>
    <s v="24560275"/>
    <m/>
    <m/>
    <m/>
    <m/>
    <m/>
    <s v="1"/>
    <s v="00924"/>
    <s v="3"/>
    <s v="CARRERA BUENA"/>
    <m/>
  </r>
  <r>
    <s v="1.01838"/>
    <s v="101460-00"/>
    <s v="01838"/>
    <x v="797"/>
    <s v="COLONIA I.D.A. ANATERI"/>
    <s v="OCCIDENTE"/>
    <s v="07"/>
    <s v="1"/>
    <s v="1_PREESCOLAR"/>
    <s v="PUBLICA"/>
    <n v="21104"/>
    <s v="2"/>
    <s v="11"/>
    <s v="04"/>
    <s v="ALAJUELA / ZARCERO / GUADALUPE"/>
    <s v="ALAJUELA"/>
    <s v="ZARCERO"/>
    <s v="GUADALUPE"/>
    <s v="COLONIA ANATERI"/>
    <s v="CONTIGUO A PLAZA DE DEPORTES, COLONIA ANATERI"/>
    <s v="esc.coloniaanateri@mep.go.cr"/>
    <s v="83139989"/>
    <m/>
    <s v="TATIANA GONZALEZ BLANCO"/>
    <s v="83139989"/>
    <s v="GONZALO ALBERTO BARAHONA SOLANO"/>
    <s v="24633545"/>
    <m/>
    <s v="NO"/>
    <m/>
    <m/>
    <m/>
    <s v="1"/>
    <s v="00990"/>
    <s v="3"/>
    <s v="COLONIA I.D.A. ANATERI"/>
    <n v="2"/>
  </r>
  <r>
    <s v="1.03730"/>
    <s v="101461-00"/>
    <s v="03730"/>
    <x v="798"/>
    <s v="GUADALUPE"/>
    <s v="OCCIDENTE"/>
    <s v="07"/>
    <s v="1"/>
    <s v="1_PREESCOLAR"/>
    <s v="PUBLICA"/>
    <n v="21104"/>
    <s v="2"/>
    <s v="11"/>
    <s v="04"/>
    <s v="ALAJUELA / ZARCERO / GUADALUPE"/>
    <s v="ALAJUELA"/>
    <s v="ZARCERO"/>
    <s v="GUADALUPE"/>
    <s v="GUADAPULE"/>
    <s v="2 KM OESTE DEL PARQUE DE ZARCERO"/>
    <s v="esc.guadalupezarcero@mep.go.cr"/>
    <s v="24631713"/>
    <s v="24633572"/>
    <s v="NURIA QUESADA ALFARO"/>
    <s v="24631713"/>
    <s v="GONZALO ALBERTO BARAHONA SOLANO"/>
    <s v="24633545"/>
    <m/>
    <s v="NO"/>
    <m/>
    <m/>
    <m/>
    <s v="1"/>
    <s v="00621"/>
    <s v="3"/>
    <s v="GUADALUPE"/>
    <n v="5"/>
  </r>
  <r>
    <s v="1.01361"/>
    <s v="101462-00"/>
    <s v="01361"/>
    <x v="799"/>
    <s v="VALLE AZUL"/>
    <s v="OCCIDENTE"/>
    <s v="09"/>
    <s v="1"/>
    <s v="1_PREESCOLAR"/>
    <s v="PUBLICA"/>
    <n v="20214"/>
    <s v="2"/>
    <s v="02"/>
    <s v="14"/>
    <s v="ALAJUELA / SAN RAMON / SAN LORENZO"/>
    <s v="ALAJUELA"/>
    <s v="SAN RAMON"/>
    <s v="SAN LORENZO"/>
    <s v="VALLE AZUL"/>
    <s v="COSTADO SURESTE DE LA IGLESIA CATOLICA"/>
    <s v="esc.valleazul.occidente@mep.go.cr"/>
    <s v="47013127"/>
    <m/>
    <s v="MIRNA REBECA LOPEZ QUESADA"/>
    <s v="88019083"/>
    <s v="LUIS ENRIQUE ROJAS OVARES"/>
    <s v="24680376"/>
    <m/>
    <s v="NO"/>
    <m/>
    <m/>
    <m/>
    <s v="1"/>
    <s v="00892"/>
    <s v="3"/>
    <s v="VALLE AZUL"/>
    <n v="44"/>
  </r>
  <r>
    <s v="1.01293"/>
    <s v="101463-00"/>
    <s v="01293"/>
    <x v="800"/>
    <s v="LOS JARDINES"/>
    <s v="OCCIDENTE"/>
    <s v="02"/>
    <s v="1"/>
    <s v="1_PREESCOLAR"/>
    <s v="PUBLICA"/>
    <n v="20208"/>
    <s v="2"/>
    <s v="02"/>
    <s v="08"/>
    <s v="ALAJUELA / SAN RAMON / ANGELES"/>
    <s v="ALAJUELA"/>
    <s v="SAN RAMON"/>
    <s v="ANGELES"/>
    <s v="LOS JARDINES"/>
    <s v="400 M NORTE Y 250 M OESTE DEL POLIDEPORTIVO"/>
    <s v="esc.losjardines@mep.go.cr"/>
    <s v="24458882"/>
    <m/>
    <s v="GUADALUPE ZUÑIGA NUÑEZ"/>
    <s v="24458882"/>
    <s v="AIDA MENDEZ JIMENEZ"/>
    <s v="24456861"/>
    <m/>
    <s v="NO"/>
    <m/>
    <m/>
    <m/>
    <s v="1"/>
    <s v="03685"/>
    <s v="3"/>
    <s v="LOS JARDINES"/>
    <n v="36"/>
  </r>
  <r>
    <s v="1.01289"/>
    <s v="101465-00"/>
    <s v="01289"/>
    <x v="801"/>
    <s v="FERMIN RODRIGUEZ CORDERO"/>
    <s v="OCCIDENTE"/>
    <s v="09"/>
    <s v="1"/>
    <s v="1_PREESCOLAR"/>
    <s v="PUBLICA"/>
    <n v="20214"/>
    <s v="2"/>
    <s v="02"/>
    <s v="14"/>
    <s v="ALAJUELA / SAN RAMON / SAN LORENZO"/>
    <s v="ALAJUELA"/>
    <s v="SAN RAMON"/>
    <s v="SAN LORENZO"/>
    <s v="BAJO RODRIGUEZ"/>
    <s v="100 M NORESTE DE TEMPLO CATOLICO BAJO RODRIGUEZ"/>
    <s v="esc.ferminrodriguezcordero@mep.go.cr"/>
    <s v="24751893"/>
    <s v="24751893"/>
    <s v="MARIA DE LOS ANGELES VENEGAS LEON"/>
    <s v="24751893"/>
    <s v="LUIS ENRIQUE ROJAS OVARES"/>
    <s v="24680376"/>
    <m/>
    <s v="NO"/>
    <m/>
    <m/>
    <m/>
    <s v="1"/>
    <s v="00906"/>
    <s v="3"/>
    <s v="FERMIN RODRIGUEZ CORDERO"/>
    <n v="22"/>
  </r>
  <r>
    <s v="1.01309"/>
    <s v="101466-00"/>
    <s v="01309"/>
    <x v="802"/>
    <s v="LA PALMITA"/>
    <s v="OCCIDENTE"/>
    <s v="08"/>
    <s v="1"/>
    <s v="1_PREESCOLAR"/>
    <s v="PUBLICA"/>
    <n v="20604"/>
    <s v="2"/>
    <s v="06"/>
    <s v="04"/>
    <s v="ALAJUELA / NARANJO / CIRRI SUR"/>
    <s v="ALAJUELA"/>
    <s v="NARANJO"/>
    <s v="CIRRI SUR"/>
    <s v="LA PALMITA"/>
    <s v="50 M NORTE DE LA IGLESIA CATOLICA LA PALMITA"/>
    <s v="esc.laspalmitasnaranjo@mep.go.cr"/>
    <s v="24634714"/>
    <s v="24633897"/>
    <s v="MEILIN RODRIGUEZ BOLAÑOS"/>
    <s v="83139531"/>
    <s v="MARJORIE RODRIGUEZ CARRANZA"/>
    <s v="24500036"/>
    <m/>
    <s v="NO"/>
    <m/>
    <m/>
    <m/>
    <s v="1"/>
    <s v="00260"/>
    <s v="3"/>
    <s v="LA PALMITA"/>
    <n v="10"/>
  </r>
  <r>
    <s v="1.01098"/>
    <s v="101467-00"/>
    <s v="01098"/>
    <x v="803"/>
    <s v="EL ROSARIO"/>
    <s v="OCCIDENTE"/>
    <s v="05"/>
    <s v="1"/>
    <s v="1_PREESCOLAR"/>
    <s v="PUBLICA"/>
    <n v="20607"/>
    <s v="2"/>
    <s v="06"/>
    <s v="07"/>
    <s v="ALAJUELA / NARANJO / ROSARIO"/>
    <s v="ALAJUELA"/>
    <s v="NARANJO"/>
    <s v="ROSARIO"/>
    <s v="EL ROSARIO"/>
    <s v="50 M NOROESTE DE LA ENTRADA CALLE PEREZ"/>
    <s v="esc.elrosario@mep.go.cr"/>
    <s v="24510655"/>
    <s v="24510655"/>
    <s v="ANA LUCIA CHAMORRO BONILLA"/>
    <s v="89458873"/>
    <s v="GEOVANNY ROJAS MORALES"/>
    <s v="24511520"/>
    <m/>
    <s v="NO"/>
    <m/>
    <m/>
    <m/>
    <s v="1"/>
    <s v="00965"/>
    <s v="3"/>
    <s v="EL ROSARIO"/>
    <n v="54"/>
  </r>
  <r>
    <s v="1.03848"/>
    <s v="101468-00"/>
    <s v="03848"/>
    <x v="804"/>
    <s v="EL SALVADOR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EL SALVADOR"/>
    <s v="200 ESTE TEMPLO CATOLICO EL SALVADOR"/>
    <s v="esc.elsalvador@mep.go.cr"/>
    <s v="21002341"/>
    <m/>
    <s v="ERICK DANIEL MESEN ARROYO"/>
    <s v="85035039"/>
    <s v="ALFONSO ERNESTO FORBES SHAW"/>
    <s v="24560275"/>
    <m/>
    <s v="NO"/>
    <m/>
    <m/>
    <m/>
    <s v="1"/>
    <s v="00928"/>
    <s v="3"/>
    <s v="EL SALVADOR"/>
    <n v="2"/>
  </r>
  <r>
    <s v="1.02664"/>
    <s v="101469-00"/>
    <s v="02664"/>
    <x v="805"/>
    <s v="ERMELINDA MORA CARVAJAL"/>
    <s v="OCCIDENTE"/>
    <s v="03"/>
    <s v="1"/>
    <s v="1_PREESCOLAR"/>
    <s v="PUBLICA"/>
    <n v="20209"/>
    <s v="2"/>
    <s v="02"/>
    <s v="09"/>
    <s v="ALAJUELA / SAN RAMON / ALFARO"/>
    <s v="ALAJUELA"/>
    <s v="SAN RAMON"/>
    <s v="ALFARO"/>
    <s v="CATARATAS"/>
    <s v="200 M SURESTE DE LA PLAZA DE DEPORTES"/>
    <s v="esc.ermelindamoracarvajal@mep.go.cr"/>
    <s v="21014190"/>
    <s v="21014190"/>
    <s v="MARIA L. ARAYA BARRANTES"/>
    <s v="21014190"/>
    <s v="ALFONSO ERNESTO FORBES SHAW"/>
    <s v="24560275"/>
    <m/>
    <s v="NO"/>
    <m/>
    <m/>
    <m/>
    <s v="1"/>
    <s v="00915"/>
    <s v="3"/>
    <s v="ERMELINDA MORA CARVAJAL"/>
    <n v="19"/>
  </r>
  <r>
    <s v="1.00409"/>
    <s v="101470-00"/>
    <s v="00409"/>
    <x v="806"/>
    <s v="ERMIDA BLANCO GONZALEZ"/>
    <s v="OCCIDENTE"/>
    <s v="06"/>
    <s v="1"/>
    <s v="1_PREESCOLAR"/>
    <s v="PUBLICA"/>
    <n v="20707"/>
    <s v="2"/>
    <s v="07"/>
    <s v="07"/>
    <s v="ALAJUELA / PALMARES / LA GRANJA"/>
    <s v="ALAJUELA"/>
    <s v="PALMARES"/>
    <s v="LA GRANJA"/>
    <s v="LA GRANJA"/>
    <s v="1 KM OESTE DEL BANCO POPULAR DE PALMARES"/>
    <s v="esc.ermidablancogonzalez@mep.go.cr"/>
    <s v="24531486"/>
    <s v="24531486"/>
    <s v="XENIA ROJAS CAMPOS"/>
    <s v="24531486"/>
    <s v="KATHERINE MAYELA RAMIREZ GONZALEZ"/>
    <s v="24531403"/>
    <m/>
    <s v="NO"/>
    <m/>
    <m/>
    <m/>
    <s v="1"/>
    <s v="00976"/>
    <s v="3"/>
    <s v="ERMIDA BLANCO GONZALEZ"/>
    <n v="64"/>
  </r>
  <r>
    <s v="1.01310"/>
    <s v="101472-00"/>
    <s v="01310"/>
    <x v="807"/>
    <s v="FELIX VILLALOBOS VARGAS"/>
    <s v="OCCIDENTE"/>
    <s v="07"/>
    <s v="1"/>
    <s v="1_PREESCOLAR"/>
    <s v="PUBLICA"/>
    <n v="21102"/>
    <s v="2"/>
    <s v="11"/>
    <s v="02"/>
    <s v="ALAJUELA / ZARCERO / LAGUNA"/>
    <s v="ALAJUELA"/>
    <s v="ZARCERO"/>
    <s v="LAGUNA"/>
    <s v="LAGUNA"/>
    <s v="50 M NORTE DEL TEMPLO CATOLICO"/>
    <s v="esc.felixvillalobos@mep.go.cr"/>
    <s v="24633200"/>
    <s v="24633200"/>
    <s v="NUBIA ARRIETA ARAYA"/>
    <s v="24633200"/>
    <s v="GONZALO ALBERTO BARAHONA SOLANO"/>
    <s v="24633545"/>
    <m/>
    <s v="NO"/>
    <m/>
    <m/>
    <m/>
    <s v="1"/>
    <s v="00982"/>
    <s v="3"/>
    <s v="FELIX VILLALOBOS VARGAS"/>
    <n v="41"/>
  </r>
  <r>
    <s v="1.00749"/>
    <s v="101473-00"/>
    <s v="00749"/>
    <x v="808"/>
    <s v="FRANCISCO JOSE ORLICH BOLMARCICH"/>
    <s v="OCCIDENTE"/>
    <s v="02"/>
    <s v="1"/>
    <s v="1_PREESCOLAR"/>
    <s v="PUBLICA"/>
    <n v="20204"/>
    <s v="2"/>
    <s v="02"/>
    <s v="04"/>
    <s v="ALAJUELA / SAN RAMON / PIEDADES NORTE"/>
    <s v="ALAJUELA"/>
    <s v="SAN RAMON"/>
    <s v="PIEDADES NORTE"/>
    <s v="LA PAZ"/>
    <s v="150 M NORESTE DEL COMISARIATO LA PAZ"/>
    <s v="esc.franciscojorlich@mep.go.cr"/>
    <s v="24473844"/>
    <m/>
    <s v="YESENIA JIMENEZ VILLEGAS"/>
    <s v="86454093"/>
    <s v="AIDA MENDEZ JIMENEZ"/>
    <s v="24456861"/>
    <m/>
    <s v="NO"/>
    <m/>
    <m/>
    <m/>
    <s v="1"/>
    <s v="00895"/>
    <s v="3"/>
    <s v="FRANCISCO JOSE ORLICH BOLMARCICH"/>
    <n v="23"/>
  </r>
  <r>
    <s v="1.01608"/>
    <s v="101474-00"/>
    <s v="01608"/>
    <x v="809"/>
    <s v="GEORGINA BOLMARCICH DE ORLICH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BERLIN"/>
    <s v="CONTIGUO AL PUESTO DE SALUD, BERLIN"/>
    <s v="esc.georginabolmarcichorlich@mep.go.cr"/>
    <s v="24534632"/>
    <s v="24564632"/>
    <s v="ZAYDA CARRILLO ZELEDON"/>
    <s v="24534632"/>
    <s v="GRETHEL MARIA AVILA VARGAS"/>
    <s v="24456978"/>
    <m/>
    <s v="NO"/>
    <m/>
    <m/>
    <m/>
    <s v="1"/>
    <s v="00875"/>
    <s v="3"/>
    <s v="GEORGINA BOLMARCICH DE ORLICH"/>
    <n v="9"/>
  </r>
  <r>
    <s v="1.04118"/>
    <s v="101475-00"/>
    <s v="04118"/>
    <x v="810"/>
    <s v="HELI SANTAMARIA NAVARRO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MAGALLANES"/>
    <s v="1,5 KM OESTE DE LA ENTRADA DE MAGALLANES"/>
    <s v="esc.helisantamarianavarro@mep.go.cr"/>
    <s v="24451455"/>
    <s v="86176706"/>
    <s v="LUIS ADRIAN MASIS PEREZ"/>
    <s v="86176706"/>
    <s v="ALFONSO ERNESTO FORBES SHAW"/>
    <s v="24560275"/>
    <m/>
    <s v="NO"/>
    <m/>
    <m/>
    <m/>
    <s v="1"/>
    <s v="00204"/>
    <s v="3"/>
    <s v="HELI SANTAMARIA NAVARRO"/>
    <n v="5"/>
  </r>
  <r>
    <s v="1.01311"/>
    <s v="101476-00"/>
    <s v="01311"/>
    <x v="811"/>
    <s v="EIDA VARGAS CARRANZA"/>
    <s v="OCCIDENTE"/>
    <s v="08"/>
    <s v="1"/>
    <s v="1_PREESCOLAR"/>
    <s v="PUBLICA"/>
    <n v="20603"/>
    <s v="2"/>
    <s v="06"/>
    <s v="03"/>
    <s v="ALAJUELA / NARANJO / SAN JOSE"/>
    <s v="ALAJUELA"/>
    <s v="NARANJO"/>
    <s v="SAN JOSE"/>
    <s v="SAN ANTONIO NORTE"/>
    <s v="CONTIGUO A LA PLAZA DE DEPORTES, SAN ANTONIO"/>
    <s v="esc.idavargascarranza@mep.go.cr"/>
    <s v="24631569"/>
    <s v="24631569"/>
    <s v="MIRLEY RAMIREZ CHAVES"/>
    <s v="24631569"/>
    <s v="MARJORIE RODRIGUEZ CARRANZA"/>
    <s v="24505216"/>
    <m/>
    <s v="NO"/>
    <m/>
    <m/>
    <m/>
    <s v="1"/>
    <s v="00983"/>
    <s v="3"/>
    <s v="EIDA VARGAS CARRANZA"/>
    <n v="26"/>
  </r>
  <r>
    <s v="1.01294"/>
    <s v="101477-00"/>
    <s v="01294"/>
    <x v="812"/>
    <s v="ALTO CASTRO"/>
    <s v="OCCIDENTE"/>
    <s v="04"/>
    <s v="1"/>
    <s v="1_PREESCOLAR"/>
    <s v="PUBLICA"/>
    <n v="21202"/>
    <s v="2"/>
    <s v="12"/>
    <s v="02"/>
    <s v="ALAJUELA / SARCHI / SARCHI SUR"/>
    <s v="ALAJUELA"/>
    <s v="SARCHI"/>
    <s v="SARCHI SUR"/>
    <s v="ALTO CASTRO"/>
    <s v="150 NE DEL SUPER LA PALMAREÑA"/>
    <s v="esc.altocastro@mep.go.cr"/>
    <s v="24542000"/>
    <s v="24542000"/>
    <s v="JULIETH AGUILAR CHAVES"/>
    <s v="24542000"/>
    <s v="ALVARO ANTONIO QUESADA ALFARO"/>
    <s v="24541063"/>
    <m/>
    <s v="NO"/>
    <m/>
    <m/>
    <m/>
    <s v="1"/>
    <s v="00210"/>
    <s v="3"/>
    <s v="ALTO CASTRO"/>
    <n v="51"/>
  </r>
  <r>
    <s v="1.00410"/>
    <s v="101478-00"/>
    <s v="00410"/>
    <x v="813"/>
    <s v="JOAQUIN LORENZO SANCHO QUESADA"/>
    <s v="OCCIDENTE"/>
    <s v="06"/>
    <s v="1"/>
    <s v="1_PREESCOLAR"/>
    <s v="PUBLICA"/>
    <n v="20703"/>
    <s v="2"/>
    <s v="07"/>
    <s v="03"/>
    <s v="ALAJUELA / PALMARES / BUENOS AIRES"/>
    <s v="ALAJUELA"/>
    <s v="PALMARES"/>
    <s v="BUENOS AIRES"/>
    <s v="BUENOS AIRES"/>
    <s v="125 M ESTE DE LA ERMITA DE BUENOS AIRES"/>
    <s v="esc.joaquinlorenzosancho@mep.go.cr"/>
    <s v="24520190"/>
    <s v="24520190"/>
    <s v="LILLIANA QUESADA BRENES"/>
    <s v="86476259"/>
    <s v="KATHERINE MAYELA RAMIREZ GONZALEZ"/>
    <s v="24531403"/>
    <m/>
    <s v="NO"/>
    <m/>
    <m/>
    <m/>
    <s v="1"/>
    <s v="00977"/>
    <s v="3"/>
    <s v="JOAQUIN LORENZO SANCHO QUESADA"/>
    <n v="87"/>
  </r>
  <r>
    <s v="1.00389"/>
    <s v="101480-00"/>
    <s v="00389"/>
    <x v="814"/>
    <s v="J.N. FELICITAS RAMIREZ VEGA"/>
    <s v="OCCIDENTE"/>
    <s v="01"/>
    <s v="1"/>
    <s v="2_PREESCOLAR"/>
    <s v="PUBLICA"/>
    <n v="20201"/>
    <s v="2"/>
    <s v="02"/>
    <s v="01"/>
    <s v="ALAJUELA / SAN RAMON / SAN RAMON"/>
    <s v="ALAJUELA"/>
    <s v="SAN RAMON"/>
    <s v="SAN RAMON"/>
    <s v="CENTRO"/>
    <s v="DETRAS DE ESCUELA JORGE WASHINGTON, CONTIGUO AL CEE"/>
    <s v="jn.felicitasramirezvega@mep.go.cr"/>
    <s v="24450750"/>
    <s v="24450750"/>
    <s v="YENSY PATRICIA ARGUEDAS ROSALES"/>
    <s v="24450750"/>
    <s v="GRETHEL MARIA AVILA VARGAS"/>
    <s v="24456978"/>
    <m/>
    <s v="NO"/>
    <m/>
    <m/>
    <m/>
    <s v="2"/>
    <s v="00000"/>
    <s v="0"/>
    <m/>
    <n v="157"/>
  </r>
  <r>
    <s v="1.00908"/>
    <s v="101481-00"/>
    <s v="00908"/>
    <x v="815"/>
    <s v="PBRO. JOSE DEL OLMO"/>
    <s v="OCCIDENTE"/>
    <s v="08"/>
    <s v="1"/>
    <s v="1_PREESCOLAR"/>
    <s v="PUBLICA"/>
    <n v="20608"/>
    <s v="2"/>
    <s v="06"/>
    <s v="08"/>
    <s v="ALAJUELA / NARANJO / PALMITOS"/>
    <s v="ALAJUELA"/>
    <s v="NARANJO"/>
    <s v="PALMITOS"/>
    <s v="CONCEPCION"/>
    <s v="200 OESTE DEL TEMPLO CATOLICO DE CONCEPCION"/>
    <s v="esc.presbiterojosedelolmo@mep.go.cr"/>
    <s v="24511838"/>
    <s v="24511838"/>
    <s v="MILAGRO VALVERDE ZUÑIGA"/>
    <s v="24511838"/>
    <s v="MARJORIE RODRIGUEZ CARRANZA"/>
    <s v="24500036"/>
    <m/>
    <s v="NO"/>
    <m/>
    <m/>
    <m/>
    <s v="1"/>
    <s v="00970"/>
    <s v="3"/>
    <s v="PBRO. JOSE DEL OLMO"/>
    <n v="55"/>
  </r>
  <r>
    <s v="1.02944"/>
    <s v="101482-00"/>
    <s v="02944"/>
    <x v="816"/>
    <s v="JOSE VALENCIANO ARRIETA"/>
    <s v="OCCIDENTE"/>
    <s v="07"/>
    <s v="1"/>
    <s v="1_PREESCOLAR"/>
    <s v="PUBLICA"/>
    <n v="21106"/>
    <s v="2"/>
    <s v="11"/>
    <s v="06"/>
    <s v="ALAJUELA / ZARCERO / ZAPOTE"/>
    <s v="ALAJUELA"/>
    <s v="ZARCERO"/>
    <s v="ZAPOTE"/>
    <s v="SAN JUAN DE LAJAS"/>
    <s v="100 M NORTE DE TEMPLO CATOL, SN JUAN DE LAJAS"/>
    <s v="esc.josevalencianoarrieta@mep.go.cr"/>
    <s v="24632358"/>
    <s v="24632358"/>
    <s v="ULISES ARAGON BALLADARES"/>
    <s v="72170693"/>
    <s v="GONZALO ALBERTO BARAHONA SOLANO"/>
    <s v="88994189"/>
    <m/>
    <s v="NO"/>
    <m/>
    <m/>
    <m/>
    <s v="1"/>
    <s v="00991"/>
    <s v="3"/>
    <s v="JOSE VALENCIANO ARRIETA"/>
    <n v="4"/>
  </r>
  <r>
    <s v="1.00401"/>
    <s v="101483-00"/>
    <s v="00401"/>
    <x v="817"/>
    <s v="JUAN SANTAMARIA"/>
    <s v="OCCIDENTE"/>
    <s v="05"/>
    <s v="1"/>
    <s v="1_PREESCOLAR"/>
    <s v="PUBLICA"/>
    <n v="20604"/>
    <s v="2"/>
    <s v="06"/>
    <s v="04"/>
    <s v="ALAJUELA / NARANJO / CIRRI SUR"/>
    <s v="ALAJUELA"/>
    <s v="NARANJO"/>
    <s v="CIRRI SUR"/>
    <s v="CIRRI SUR CENTRO"/>
    <s v="FRENTE AL SALON COMUNAL"/>
    <s v="esc.juansanamaria@mep.go.cr"/>
    <s v="24514648"/>
    <s v="24514648"/>
    <s v="MARIANELA ARAYA BARRANTES"/>
    <s v="24514648"/>
    <s v="GEOVANNY ROJAS MORALES"/>
    <s v="24511520"/>
    <m/>
    <s v="NO"/>
    <m/>
    <m/>
    <m/>
    <s v="1"/>
    <s v="00946"/>
    <s v="3"/>
    <s v="JUAN SANTAMARIA"/>
    <n v="35"/>
  </r>
  <r>
    <s v="1.00402"/>
    <s v="101484-00"/>
    <s v="00402"/>
    <x v="818"/>
    <s v="JUDAS TADEO CORRALES SAENZ"/>
    <s v="OCCIDENTE"/>
    <s v="08"/>
    <s v="1"/>
    <s v="1_PREESCOLAR"/>
    <s v="PUBLICA"/>
    <n v="20601"/>
    <s v="2"/>
    <s v="06"/>
    <s v="01"/>
    <s v="ALAJUELA / NARANJO / NARANJO"/>
    <s v="ALAJUELA"/>
    <s v="NARANJO"/>
    <s v="NARANJO"/>
    <s v="CANDELARIA"/>
    <s v="COSTADO ESTE DEL TEMPLO CATOLICO"/>
    <s v="esc.judastadeocorralessaenz@mep.go.cr"/>
    <s v="40809678"/>
    <s v="40809678"/>
    <s v="FREDDY GAMBOA ARAYA"/>
    <s v="40809678"/>
    <s v="MARJORIE RODRIGUEZ CARRANZA"/>
    <s v="24505216"/>
    <m/>
    <s v="NO"/>
    <m/>
    <m/>
    <m/>
    <s v="1"/>
    <s v="00949"/>
    <s v="3"/>
    <s v="JUDAS TADEO CORRALES SAENZ"/>
    <n v="90"/>
  </r>
  <r>
    <s v="1.00411"/>
    <s v="101485-00"/>
    <s v="00411"/>
    <x v="819"/>
    <s v="JULIA FERNANDEZ RODRIGUEZ"/>
    <s v="OCCIDENTE"/>
    <s v="06"/>
    <s v="1"/>
    <s v="1_PREESCOLAR"/>
    <s v="PUBLICA"/>
    <n v="20706"/>
    <s v="2"/>
    <s v="07"/>
    <s v="06"/>
    <s v="ALAJUELA / PALMARES / ESQUIPULAS"/>
    <s v="ALAJUELA"/>
    <s v="PALMARES"/>
    <s v="ESQUIPULAS"/>
    <s v="ESQUIPULAS"/>
    <s v="800 M ESTE DEL ESTADIO JORGE PALMAREÑO SOLIS"/>
    <s v="esc.juliafernandezrodriguez@mep.go.cr"/>
    <s v="24530917"/>
    <s v="24530917"/>
    <s v="IGNACIO ROBERTO ARAYA SIBAJA"/>
    <s v="24530917"/>
    <s v="KATHERINE MAYELA RAMIREZ GONZALEZ"/>
    <s v="24531403"/>
    <m/>
    <s v="NO"/>
    <m/>
    <m/>
    <m/>
    <s v="1"/>
    <s v="00972"/>
    <s v="3"/>
    <s v="JULIA FERNANDEZ RODRIGUEZ"/>
    <n v="67"/>
  </r>
  <r>
    <s v="1.03377"/>
    <s v="101486-00"/>
    <s v="03377"/>
    <x v="820"/>
    <s v="LA BALSA"/>
    <s v="OCCIDENTE"/>
    <s v="02"/>
    <s v="1"/>
    <s v="1_PREESCOLAR"/>
    <s v="PUBLICA"/>
    <n v="20208"/>
    <s v="2"/>
    <s v="02"/>
    <s v="08"/>
    <s v="ALAJUELA / SAN RAMON / ANGELES"/>
    <s v="ALAJUELA"/>
    <s v="SAN RAMON"/>
    <s v="ANGELES"/>
    <s v="LA BALSA"/>
    <s v="15 KM AL NORTE DE SAN RAMON, CALLE FORTUNA"/>
    <s v="esc.labalsa@mep.go.cr"/>
    <s v="24479221"/>
    <m/>
    <s v="MARILU VILLALOBOS MESEN"/>
    <s v="87454971"/>
    <s v="AIDA MENDEZ JIMENEZ"/>
    <s v="24456861"/>
    <m/>
    <s v="NO"/>
    <m/>
    <m/>
    <m/>
    <s v="1"/>
    <s v="00896"/>
    <s v="3"/>
    <s v="LA BALSA"/>
    <n v="8"/>
  </r>
  <r>
    <s v="1.01100"/>
    <s v="101487-00"/>
    <s v="01100"/>
    <x v="821"/>
    <s v="LA BRISA"/>
    <s v="OCCIDENTE"/>
    <s v="07"/>
    <s v="1"/>
    <s v="1_PREESCOLAR"/>
    <s v="PUBLICA"/>
    <n v="21107"/>
    <s v="2"/>
    <s v="11"/>
    <s v="07"/>
    <s v="ALAJUELA / ZARCERO / BRISAS"/>
    <s v="ALAJUELA"/>
    <s v="ZARCERO"/>
    <s v="BRISAS"/>
    <s v="SANTA ROSA"/>
    <s v="500 M AL ESTE DEL TEMPLO CATOLICO"/>
    <s v="esc.labrisa@mep.go.cr"/>
    <s v="24633457"/>
    <s v="24633457"/>
    <s v="MARIA EDITH RODRIGUEZ ARAYA"/>
    <s v="89412263"/>
    <s v="GONZALO ALBERTO BARAHONA SOLANO"/>
    <s v="24633545"/>
    <m/>
    <s v="NO"/>
    <m/>
    <m/>
    <m/>
    <s v="1"/>
    <s v="00984"/>
    <s v="3"/>
    <s v="LA BRISA"/>
    <n v="30"/>
  </r>
  <r>
    <s v="1.02445"/>
    <s v="101488-00"/>
    <s v="02445"/>
    <x v="822"/>
    <s v="LA CONSTANCIA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EL EMPALME"/>
    <s v="100 M AL NOROESTE DE LA ENTRADA EL EMPALME"/>
    <s v="esc.laconstancia@mep.go.cr"/>
    <s v="24454430"/>
    <s v="24454430"/>
    <s v="YASIR MATARRITA CARAVACA"/>
    <s v="24450550"/>
    <s v="ALFONSO ERNESTO FORBES SHAW"/>
    <s v="24560275"/>
    <m/>
    <s v="NO"/>
    <m/>
    <m/>
    <m/>
    <s v="1"/>
    <s v="00925"/>
    <s v="3"/>
    <s v="LA CONSTANCIA"/>
    <n v="16"/>
  </r>
  <r>
    <s v="1.00906"/>
    <s v="101489-00"/>
    <s v="00906"/>
    <x v="823"/>
    <s v="LA CUEVA"/>
    <s v="OCCIDENTE"/>
    <s v="08"/>
    <s v="1"/>
    <s v="1_PREESCOLAR"/>
    <s v="PUBLICA"/>
    <n v="20606"/>
    <s v="2"/>
    <s v="06"/>
    <s v="06"/>
    <s v="ALAJUELA / NARANJO / SAN JUAN"/>
    <s v="ALAJUELA"/>
    <s v="NARANJO"/>
    <s v="SAN JUAN"/>
    <s v="SAN ANTONIO LA CUEVA"/>
    <s v="COSTADO NORTE DE LA PLAZA DE DEPORTES"/>
    <s v="esc.lacueva@mep.go.cr"/>
    <s v="24512500"/>
    <s v="24501625"/>
    <s v="ANABELLE MONGE CAMBRONERO"/>
    <s v="83431666"/>
    <s v="MARJORIE RODRIGUEZ CARRANZA"/>
    <s v="83253353"/>
    <m/>
    <s v="NO"/>
    <m/>
    <m/>
    <m/>
    <s v="1"/>
    <s v="00947"/>
    <s v="3"/>
    <s v="LA CUEVA"/>
    <n v="25"/>
  </r>
  <r>
    <s v="1.00395"/>
    <s v="101490-00"/>
    <s v="00395"/>
    <x v="824"/>
    <s v="JULIAN VOLIO LLORENTE"/>
    <s v="OCCIDENTE"/>
    <s v="02"/>
    <s v="1"/>
    <s v="1_PREESCOLAR"/>
    <s v="PUBLICA"/>
    <n v="20210"/>
    <s v="2"/>
    <s v="02"/>
    <s v="10"/>
    <s v="ALAJUELA / SAN RAMON / VOLIO"/>
    <s v="ALAJUELA"/>
    <s v="SAN RAMON"/>
    <s v="VOLIO"/>
    <s v="VOLIO"/>
    <s v="800 M NORTE DE ROMANA COOPEVICTORIA - VOLIO"/>
    <s v="esc.julianvoliollorente@mep.go.cr"/>
    <s v="24451063"/>
    <m/>
    <s v="MILAGRO SOLIS ESTRADA"/>
    <s v="24451063"/>
    <s v="AIDA MENDEZ JIMENEZ"/>
    <s v="24456861"/>
    <m/>
    <s v="NO"/>
    <m/>
    <m/>
    <m/>
    <s v="1"/>
    <s v="00907"/>
    <s v="3"/>
    <s v="JULIAN VOLIO LLORENTE"/>
    <n v="50"/>
  </r>
  <r>
    <s v="1.02948"/>
    <s v="101491-00"/>
    <s v="02948"/>
    <x v="825"/>
    <s v="LA GUARIA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LA GUARIA"/>
    <s v="100 M NORESTE DE PULPERIA MARBELLA"/>
    <s v="esc.laguaria.occidente@mep.go.cr"/>
    <s v="24478107"/>
    <s v="24478107"/>
    <s v="GLADYS CESPEDES CASTILLO"/>
    <s v="24478107"/>
    <s v="ALFONSO ERNESTO FORBES SHAW"/>
    <s v="24560275"/>
    <m/>
    <s v="NO"/>
    <m/>
    <m/>
    <m/>
    <s v="1"/>
    <s v="00916"/>
    <s v="3"/>
    <s v="LA GUARIA"/>
    <n v="9"/>
  </r>
  <r>
    <s v="1.01295"/>
    <s v="101492-00"/>
    <s v="01295"/>
    <x v="826"/>
    <s v="ALVARO TERAN SECO"/>
    <s v="OCCIDENTE"/>
    <s v="04"/>
    <s v="1"/>
    <s v="1_PREESCOLAR"/>
    <s v="PUBLICA"/>
    <n v="21201"/>
    <s v="2"/>
    <s v="12"/>
    <s v="01"/>
    <s v="ALAJUELA / SARCHI / SARCHI NORTE"/>
    <s v="ALAJUELA"/>
    <s v="SARCHI"/>
    <s v="SARCHI NORTE"/>
    <s v="LA LUISA"/>
    <s v="CONTIGUO AL TEMPLO CATOLICO"/>
    <s v="esc.alvaroteranseco@mep.go.cr"/>
    <s v="24543100"/>
    <s v="24543100"/>
    <s v="MARIA ANDREA CORRALES OVARES"/>
    <s v="63197850"/>
    <s v="ALVARO ANTONIO QUESADA ALFARO"/>
    <s v="24541063"/>
    <m/>
    <s v="NO"/>
    <m/>
    <m/>
    <m/>
    <s v="1"/>
    <s v="00931"/>
    <s v="3"/>
    <s v="ALVARO TERAN SECO"/>
    <n v="21"/>
  </r>
  <r>
    <s v="1.02663"/>
    <s v="101493-00"/>
    <s v="02663"/>
    <x v="827"/>
    <s v="LA PALMA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SAN MIGUEL"/>
    <s v="COSTADO SUR DE LA IGLESIA CATOLICA"/>
    <s v="esc.lapalma.occidente@mep.go.cr"/>
    <s v="22016150"/>
    <s v="27470075"/>
    <s v="MARIA DE LOS ANG. MORA GARCIA"/>
    <s v="89206692"/>
    <s v="ALFONSO ERNESTO FORBES SHAW"/>
    <s v="85201770"/>
    <m/>
    <s v="NO"/>
    <m/>
    <m/>
    <m/>
    <s v="1"/>
    <s v="00926"/>
    <s v="3"/>
    <s v="LA PALMA"/>
    <n v="15"/>
  </r>
  <r>
    <s v="1.02662"/>
    <s v="101494-00"/>
    <s v="02662"/>
    <x v="828"/>
    <s v="ELISEO ARREDONDO BLANCO"/>
    <s v="OCCIDENTE"/>
    <s v="02"/>
    <s v="1"/>
    <s v="1_PREESCOLAR"/>
    <s v="PUBLICA"/>
    <n v="20204"/>
    <s v="2"/>
    <s v="02"/>
    <s v="04"/>
    <s v="ALAJUELA / SAN RAMON / PIEDADES NORTE"/>
    <s v="ALAJUELA"/>
    <s v="SAN RAMON"/>
    <s v="PIEDADES NORTE"/>
    <s v="BAJO LA PAZ"/>
    <s v="1 KM NOROESTE DE LA CAPILLA DE LA PAZ"/>
    <s v="esc.lapaz.occidente@mep.go.cr"/>
    <s v="24470008"/>
    <m/>
    <s v="SIDIANI NAVARRO JIMENEZ"/>
    <s v="24470008"/>
    <s v="AIDA MENDEZ JIMENEZ"/>
    <s v="24456861"/>
    <m/>
    <s v="NO"/>
    <m/>
    <m/>
    <m/>
    <s v="1"/>
    <s v="00897"/>
    <s v="3"/>
    <s v="ELISEO ARREDONDO BLANCO"/>
    <n v="11"/>
  </r>
  <r>
    <s v="1.02943"/>
    <s v="101495-00"/>
    <s v="02943"/>
    <x v="829"/>
    <s v="RAMON BARQUERO SALAS"/>
    <s v="OCCIDENTE"/>
    <s v="07"/>
    <s v="1"/>
    <s v="1_PREESCOLAR"/>
    <s v="PUBLICA"/>
    <n v="21102"/>
    <s v="2"/>
    <s v="11"/>
    <s v="02"/>
    <s v="ALAJUELA / ZARCERO / LAGUNA"/>
    <s v="ALAJUELA"/>
    <s v="ZARCERO"/>
    <s v="LAGUNA"/>
    <s v="EL CARMEN"/>
    <s v="COSTADO NOROESTE DE LA PLAZA"/>
    <s v="esc.ramonbarquero@mep.go.cr"/>
    <s v="72074988"/>
    <s v="24634601"/>
    <s v="MASSIEL DE LOS A.CASTRO CAMPOS"/>
    <s v="60801556"/>
    <s v="GONZALO ALBERTO BARAHONA SOLANO"/>
    <s v="24633545"/>
    <m/>
    <s v="NO"/>
    <m/>
    <m/>
    <m/>
    <s v="1"/>
    <s v="00992"/>
    <s v="3"/>
    <s v="RAMON BARQUERO SALAS"/>
    <n v="6"/>
  </r>
  <r>
    <s v="1.01142"/>
    <s v="101496-00"/>
    <s v="01142"/>
    <x v="830"/>
    <s v="LA PICADA"/>
    <s v="OCCIDENTE"/>
    <s v="07"/>
    <s v="1"/>
    <s v="1_PREESCOLAR"/>
    <s v="PUBLICA"/>
    <n v="21105"/>
    <s v="2"/>
    <s v="11"/>
    <s v="05"/>
    <s v="ALAJUELA / ZARCERO / PALMIRA"/>
    <s v="ALAJUELA"/>
    <s v="ZARCERO"/>
    <s v="PALMIRA"/>
    <s v="PUEBLO NUEVO"/>
    <s v="50 M SUROESTE DE LA PLAZA DE DEPORTES"/>
    <s v="esc.lapicada@mep.go.cr"/>
    <s v="24631645"/>
    <s v="89281655"/>
    <s v="MARIA JINETTE MARIN BENAVIDES"/>
    <s v="89281655"/>
    <s v="GONZALO ALBERTO BARAHONA SOLANO"/>
    <s v="24633545"/>
    <m/>
    <s v="NO"/>
    <m/>
    <m/>
    <m/>
    <s v="1"/>
    <s v="00985"/>
    <s v="3"/>
    <s v="LA PICADA"/>
    <n v="24"/>
  </r>
  <r>
    <s v="1.01305"/>
    <s v="101497-00"/>
    <s v="01305"/>
    <x v="831"/>
    <s v="SAN MIGUEL OESTE"/>
    <s v="OCCIDENTE"/>
    <s v="05"/>
    <s v="1"/>
    <s v="1_PREESCOLAR"/>
    <s v="PUBLICA"/>
    <n v="20602"/>
    <s v="2"/>
    <s v="06"/>
    <s v="02"/>
    <s v="ALAJUELA / NARANJO / SAN MIGUEL"/>
    <s v="ALAJUELA"/>
    <s v="NARANJO"/>
    <s v="SAN MIGUEL"/>
    <s v="SAN MIGUEL OESTE"/>
    <s v="COSTADO OESTE DE LA PLAZA DE DEPORTES"/>
    <s v="esc.sanmigueloeste@mep.go.cr"/>
    <s v="24510560"/>
    <s v="24505685"/>
    <s v="MARICELA SALAS RODRIGUEZ"/>
    <s v="24505685"/>
    <s v="GEOVANNY ROJAS MORALES"/>
    <s v="24511520"/>
    <m/>
    <s v="NO"/>
    <m/>
    <m/>
    <m/>
    <s v="1"/>
    <s v="00967"/>
    <s v="3"/>
    <s v="SAN MIGUEL OESTE"/>
    <n v="26"/>
  </r>
  <r>
    <s v="1.04248"/>
    <s v="101499-00"/>
    <s v="04248"/>
    <x v="832"/>
    <s v="BAJO SAN ANTONIO"/>
    <s v="OCCIDENTE"/>
    <s v="03"/>
    <s v="1"/>
    <s v="1_PREESCOLAR"/>
    <s v="PUBLICA"/>
    <n v="20212"/>
    <s v="2"/>
    <s v="02"/>
    <s v="12"/>
    <s v="ALAJUELA / SAN RAMON / ZAPOTAL"/>
    <s v="ALAJUELA"/>
    <s v="SAN RAMON"/>
    <s v="ZAPOTAL"/>
    <s v="BAJO SAN ANTONIO"/>
    <s v="JUNTO A LA ERMITA DE SAN ANTONIO DE ZAPOTAL"/>
    <s v="esc.bajoantonio@mep.go.cr"/>
    <s v="21002341"/>
    <m/>
    <s v="EMILIO ADONAY NUÑEZ RODRIGUEZ"/>
    <s v="87068072"/>
    <s v="ALFONSO ERNESTO FORBES SHAW"/>
    <s v="24560275"/>
    <m/>
    <s v="NO"/>
    <m/>
    <m/>
    <m/>
    <s v="1"/>
    <s v="00921"/>
    <s v="3"/>
    <s v="BAJO SAN ANTONIO"/>
    <n v="3"/>
  </r>
  <r>
    <s v="1.03092"/>
    <s v="101500-00"/>
    <s v="03092"/>
    <x v="833"/>
    <s v="LISIMACO CHAVARRIA PALMA"/>
    <s v="OCCIDENTE"/>
    <s v="02"/>
    <s v="1"/>
    <s v="1_PREESCOLAR"/>
    <s v="PUBLICA"/>
    <n v="20210"/>
    <s v="2"/>
    <s v="02"/>
    <s v="10"/>
    <s v="ALAJUELA / SAN RAMON / VOLIO"/>
    <s v="ALAJUELA"/>
    <s v="SAN RAMON"/>
    <s v="VOLIO"/>
    <s v="ALTO DE VILLEGAS"/>
    <s v="ALTO VILLEGAS, VOLIO, SAN RAMON"/>
    <s v="esc.lisimacochavarriadevolio@mep.go.cr"/>
    <s v="89730591"/>
    <m/>
    <s v="DORIS MARIA CALDERON PORRAS"/>
    <s v="89730591"/>
    <s v="AIDA MENDEZ JIMENEZ"/>
    <s v="24456861"/>
    <m/>
    <s v="NO"/>
    <m/>
    <m/>
    <m/>
    <s v="1"/>
    <s v="00898"/>
    <s v="3"/>
    <s v="LISIMACO CHAVARRIA PALMA"/>
    <n v="13"/>
  </r>
  <r>
    <s v="1.01880"/>
    <s v="101501-00"/>
    <s v="01880"/>
    <x v="834"/>
    <s v="LLANO BONITO"/>
    <s v="OCCIDENTE"/>
    <s v="08"/>
    <s v="1"/>
    <s v="1_PREESCOLAR"/>
    <s v="PUBLICA"/>
    <n v="20604"/>
    <s v="2"/>
    <s v="06"/>
    <s v="04"/>
    <s v="ALAJUELA / NARANJO / CIRRI SUR"/>
    <s v="ALAJUELA"/>
    <s v="NARANJO"/>
    <s v="CIRRI SUR"/>
    <s v="LLANO BONITO"/>
    <s v="FRENTE A LA IGLESIA CATOLICA DE LLANO BONITO"/>
    <s v="esc.llanobonito@mep.go.cr"/>
    <s v="24631045"/>
    <s v="24631045"/>
    <s v="MIRIAM JESENIA CHAVARRIA ZELEDON"/>
    <s v="87877787"/>
    <s v="MARJORIE RODRIGUEZ CARRANZA"/>
    <s v="83253353"/>
    <m/>
    <s v="NO"/>
    <m/>
    <m/>
    <m/>
    <s v="1"/>
    <s v="00959"/>
    <s v="3"/>
    <s v="LLANO BONITO"/>
    <n v="12"/>
  </r>
  <r>
    <s v="1.01607"/>
    <s v="101502-00"/>
    <s v="01607"/>
    <x v="835"/>
    <s v="LLANO BRENES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LLANO BRENES"/>
    <s v="FRENTE AL TEMPLO CATOLICO DE LLANO BRENES S.R"/>
    <s v="esc.llanobrenes@mep.go.cr"/>
    <s v="88254921"/>
    <m/>
    <s v="CAROLINA MENDEZ PACHECO"/>
    <s v="83078054"/>
    <s v="GRETHEL MARIA AVILA VARGAS"/>
    <s v="24456978"/>
    <m/>
    <s v="NO"/>
    <m/>
    <m/>
    <m/>
    <s v="1"/>
    <s v="00876"/>
    <s v="3"/>
    <s v="LLANO BRENES"/>
    <n v="15"/>
  </r>
  <r>
    <s v="1.03318"/>
    <s v="101503-00"/>
    <s v="03318"/>
    <x v="836"/>
    <s v="LLANO GRANDE"/>
    <s v="OCCIDENTE"/>
    <s v="04"/>
    <s v="1"/>
    <s v="1_PREESCOLAR"/>
    <s v="PUBLICA"/>
    <n v="21201"/>
    <s v="2"/>
    <s v="12"/>
    <s v="01"/>
    <s v="ALAJUELA / SARCHI / SARCHI NORTE"/>
    <s v="ALAJUELA"/>
    <s v="SARCHI"/>
    <s v="SARCHI NORTE"/>
    <s v="BARRIO LOS ANGELES"/>
    <s v="100 M NORTE ENTRADA PRINCIPAL B° LOS ANGELES"/>
    <s v="esc.llanogrande@mep.go.cr"/>
    <s v="88360263"/>
    <m/>
    <s v="CINTIA SIBAJA CRUZ"/>
    <s v="88360263"/>
    <s v="ALVARO ANTONIO QUESADA ALFARO"/>
    <s v="24541063"/>
    <m/>
    <s v="NO"/>
    <m/>
    <m/>
    <m/>
    <s v="1"/>
    <s v="00932"/>
    <s v="3"/>
    <s v="LLANO GRANDE"/>
    <n v="9"/>
  </r>
  <r>
    <s v="1.01099"/>
    <s v="101504-00"/>
    <s v="01099"/>
    <x v="837"/>
    <s v="LORENZO GONZALEZ ARGUEDAS"/>
    <s v="OCCIDENTE"/>
    <s v="08"/>
    <s v="1"/>
    <s v="1_PREESCOLAR"/>
    <s v="PUBLICA"/>
    <n v="20603"/>
    <s v="2"/>
    <s v="06"/>
    <s v="03"/>
    <s v="ALAJUELA / NARANJO / SAN JOSE"/>
    <s v="ALAJUELA"/>
    <s v="NARANJO"/>
    <s v="SAN JOSE"/>
    <s v="BARRANCA"/>
    <s v="200 M OESTE DEL TEMPLO CATOLICO, BARRANCA, DETRAS DEL PUESTO DE SALUD"/>
    <s v="esc.lorenzogonzalezarguedas@mep.go.cr"/>
    <s v="87439473"/>
    <m/>
    <s v="LAURA MURILLO LOPEZ"/>
    <s v="87439473"/>
    <s v="MARJORIE RODRIGUEZ CARRANZA"/>
    <s v="24500036"/>
    <m/>
    <s v="NO"/>
    <m/>
    <m/>
    <m/>
    <s v="1"/>
    <s v="00986"/>
    <s v="3"/>
    <s v="LORENZO GONZALEZ ARGUEDAS"/>
    <n v="7"/>
  </r>
  <r>
    <s v="1.02945"/>
    <s v="101505-00"/>
    <s v="02945"/>
    <x v="838"/>
    <s v="LOS CRIQUES"/>
    <s v="OCCIDENTE"/>
    <s v="09"/>
    <s v="1"/>
    <s v="1_PREESCOLAR"/>
    <s v="PUBLICA"/>
    <n v="20214"/>
    <s v="2"/>
    <s v="02"/>
    <s v="14"/>
    <s v="ALAJUELA / SAN RAMON / SAN LORENZO"/>
    <s v="ALAJUELA"/>
    <s v="SAN RAMON"/>
    <s v="SAN LORENZO"/>
    <s v="LOS CRIQUES"/>
    <s v="FRENTE AL SALON COMUNAL"/>
    <s v="esc.loscriques@mep.go.cr"/>
    <m/>
    <m/>
    <s v="MARIA GABRIELA CHACON ZUÑIGA"/>
    <s v="83237303"/>
    <s v="LUIS ENRIQUE ROJAS OVARES"/>
    <s v="88572296"/>
    <m/>
    <s v="NO"/>
    <m/>
    <m/>
    <m/>
    <s v="1"/>
    <s v="00900"/>
    <s v="3"/>
    <s v="LOS CRIQUES"/>
    <n v="8"/>
  </r>
  <r>
    <s v="1.01881"/>
    <s v="101506-00"/>
    <s v="01881"/>
    <x v="839"/>
    <s v="LOS PINOS"/>
    <s v="OCCIDENTE"/>
    <s v="06"/>
    <s v="1"/>
    <s v="1_PREESCOLAR"/>
    <s v="PUBLICA"/>
    <n v="20705"/>
    <s v="2"/>
    <s v="07"/>
    <s v="05"/>
    <s v="ALAJUELA / PALMARES / CANDELARIA"/>
    <s v="ALAJUELA"/>
    <s v="PALMARES"/>
    <s v="CANDELARIA"/>
    <s v="LOS PINOS"/>
    <s v="CONTIGUO A LA CAFETALERA TIRRA"/>
    <s v="esc.lospinos@mep.go.cr"/>
    <s v="24532100"/>
    <s v="24532100"/>
    <s v="GAUDY VARGAS BARBOZA"/>
    <s v="85383131"/>
    <s v="KATHERINE MAYELA RAMIREZ GONZALEZ"/>
    <s v="24531403"/>
    <m/>
    <s v="NO"/>
    <m/>
    <m/>
    <m/>
    <s v="1"/>
    <s v="00971"/>
    <s v="3"/>
    <s v="LOS PINOS"/>
    <n v="7"/>
  </r>
  <r>
    <s v="1.02314"/>
    <s v="101507-00"/>
    <s v="02314"/>
    <x v="840"/>
    <s v="LOS ROBLES"/>
    <s v="OCCIDENTE"/>
    <s v="05"/>
    <s v="1"/>
    <s v="1_PREESCOLAR"/>
    <s v="PUBLICA"/>
    <n v="20605"/>
    <s v="2"/>
    <s v="06"/>
    <s v="05"/>
    <s v="ALAJUELA / NARANJO / SAN JERONIMO"/>
    <s v="ALAJUELA"/>
    <s v="NARANJO"/>
    <s v="SAN JERONIMO"/>
    <s v="LOS ROBLES"/>
    <s v="50 M SUR DE LA IGLESIA CATOLICA, LOS ROBLES"/>
    <s v="esc.losrobles@mep.go.cr"/>
    <s v="24503742"/>
    <s v="24503742"/>
    <s v="GLENDA LOBO GONZALEZ"/>
    <s v="24503742"/>
    <s v="GEOVANNY ROJAS MORALES"/>
    <s v="24511520"/>
    <m/>
    <s v="NO"/>
    <m/>
    <m/>
    <m/>
    <s v="1"/>
    <s v="00960"/>
    <s v="3"/>
    <s v="LOS ROBLES"/>
    <n v="11"/>
  </r>
  <r>
    <s v="1.01301"/>
    <s v="101508-00"/>
    <s v="01301"/>
    <x v="841"/>
    <s v="LOURDES"/>
    <s v="OCCIDENTE"/>
    <s v="05"/>
    <s v="1"/>
    <s v="1_PREESCOLAR"/>
    <s v="PUBLICA"/>
    <n v="20604"/>
    <s v="2"/>
    <s v="06"/>
    <s v="04"/>
    <s v="ALAJUELA / NARANJO / CIRRI SUR"/>
    <s v="ALAJUELA"/>
    <s v="NARANJO"/>
    <s v="CIRRI SUR"/>
    <s v="LOURDES"/>
    <s v="100 M NORTE DE IGLESIA CATOLICA DE LOURDES"/>
    <s v="esc.lourdes.occidente@mep.go.cr"/>
    <s v="24514140"/>
    <s v="24514140"/>
    <s v="CINDY MARIA VARGAS BARBOZA"/>
    <s v="24510286"/>
    <s v="GEOVANNY ROJAS MORALES"/>
    <s v="24511520"/>
    <m/>
    <s v="NO"/>
    <m/>
    <m/>
    <m/>
    <s v="1"/>
    <s v="00948"/>
    <s v="3"/>
    <s v="LOURDES"/>
    <n v="18"/>
  </r>
  <r>
    <s v="1.00871"/>
    <s v="101509-00"/>
    <s v="00871"/>
    <x v="842"/>
    <s v="MACARIO VALVERDE MADRIGAL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CALLE ZAMORA"/>
    <s v="CONTIGUO AL SALON COMUNAL"/>
    <s v="esc.macariovalverdemadrigal@mep.go.cr"/>
    <s v="24470520"/>
    <s v="24470520"/>
    <s v="ANA GABRIELA ROJAS RODRIGUEZ"/>
    <s v="24470520"/>
    <s v="GRETHEL MARIA AVILA VARGAS"/>
    <s v="24456978"/>
    <m/>
    <s v="NO"/>
    <m/>
    <m/>
    <m/>
    <s v="1"/>
    <s v="00877"/>
    <s v="3"/>
    <s v="MACARIO VALVERDE MADRIGAL"/>
    <n v="36"/>
  </r>
  <r>
    <s v="1.00412"/>
    <s v="101510-00"/>
    <s v="00412"/>
    <x v="843"/>
    <s v="J.N. MANUEL BERNARDO GOMEZ"/>
    <s v="OCCIDENTE"/>
    <s v="06"/>
    <s v="1"/>
    <s v="2_PREESCOLAR"/>
    <s v="PUBLICA"/>
    <n v="20701"/>
    <s v="2"/>
    <s v="07"/>
    <s v="01"/>
    <s v="ALAJUELA / PALMARES / PALMARES"/>
    <s v="ALAJUELA"/>
    <s v="PALMARES"/>
    <s v="PALMARES"/>
    <s v="PALMARES-CENTRO"/>
    <s v="COSTADO NORTE DEL TEMPLO CATOLICO"/>
    <s v="jn.presmanuelbernardogomez@mep.go.cr"/>
    <s v="24536438"/>
    <m/>
    <s v="YESENIA PATRICIA BARBOZA SANCHEZ"/>
    <s v="24536438"/>
    <s v="KATHERINE MAYELA RAMIREZ GONZALEZ"/>
    <s v="24531403"/>
    <m/>
    <s v="SI"/>
    <m/>
    <s v="04171;03671"/>
    <m/>
    <s v="2"/>
    <s v="00000"/>
    <s v="0"/>
    <m/>
    <n v="115"/>
  </r>
  <r>
    <s v="1.04171"/>
    <s v="101510-00"/>
    <s v="04171"/>
    <x v="843"/>
    <s v="RED CUIDO-J.N. MANUEL BERNARDO GOMEZ-CECUDI PALMARES"/>
    <s v="OCCIDENTE"/>
    <s v="06"/>
    <s v="1"/>
    <s v="1_PREESCOLAR"/>
    <s v="PUBLICA"/>
    <n v="20701"/>
    <s v="2"/>
    <s v="07"/>
    <s v="01"/>
    <s v="ALAJUELA / PALMARES / PALMARES"/>
    <s v="ALAJUELA"/>
    <s v="PALMARES"/>
    <s v="PALMARES"/>
    <s v="PALMARES"/>
    <s v="COSTADO ESTE DEL SALON COMUNAL TRES MARIAS"/>
    <s v="cecudi@munipalmares.go.cr"/>
    <s v="21014571"/>
    <s v="24536438"/>
    <s v="YESENIA P. BARBOZA SANCHEZ"/>
    <s v="24536438"/>
    <s v="KATHERINE MAYELA RAMIREZ GONZALEZ"/>
    <s v="24531403"/>
    <s v="RED"/>
    <s v="NO"/>
    <s v="1"/>
    <s v=""/>
    <s v="CECUDI PALMARES"/>
    <s v="1"/>
    <s v="00412"/>
    <s v="1"/>
    <s v="J.N. MANUEL BERNARDO GOMEZ"/>
    <n v="17"/>
  </r>
  <r>
    <s v="1.03671"/>
    <s v="101510-00"/>
    <s v="03671"/>
    <x v="843"/>
    <s v="RED CUIDO-J.N. MANUEL BERNARDO GOMEZ-ELIZA ALVAREZ VARGAS"/>
    <s v="OCCIDENTE"/>
    <s v="06"/>
    <s v="1"/>
    <s v="1_PREESCOLAR"/>
    <s v="PUBLICA"/>
    <n v="20701"/>
    <s v="2"/>
    <s v="07"/>
    <s v="01"/>
    <s v="ALAJUELA / PALMARES / PALMARES"/>
    <s v="ALAJUELA"/>
    <s v="PALMARES"/>
    <s v="PALMARES"/>
    <s v="PALMARES"/>
    <s v="COSTADO ESTE DEL SALON COMUNAL DE LAS TRES MARIAS"/>
    <s v="jn.presmanuelbernardo@mep.go.cr"/>
    <s v="24536438"/>
    <s v="24520264"/>
    <s v="YESENIA P. BARBOZA SANCHEZ"/>
    <s v="24536438"/>
    <s v="KATHERINE MAYELA RAMIREZ GONZALEZ"/>
    <s v="24531403"/>
    <s v="RED"/>
    <s v="NO"/>
    <s v="1"/>
    <s v=""/>
    <s v="CENTRO INFANTIL ELIZA ALVAREZ VARGAS"/>
    <s v="1"/>
    <s v="00412"/>
    <s v="1"/>
    <s v="J.N. MANUEL BERNARDO GOMEZ"/>
    <n v="95"/>
  </r>
  <r>
    <s v="1.01290"/>
    <s v="101512-00"/>
    <s v="01290"/>
    <x v="844"/>
    <s v="MANUEL QUESADA BASTOS"/>
    <s v="OCCIDENTE"/>
    <s v="02"/>
    <s v="1"/>
    <s v="1_PREESCOLAR"/>
    <s v="PUBLICA"/>
    <n v="20211"/>
    <s v="2"/>
    <s v="02"/>
    <s v="11"/>
    <s v="ALAJUELA / SAN RAMON / CONCEPCION"/>
    <s v="ALAJUELA"/>
    <s v="SAN RAMON"/>
    <s v="CONCEPCION"/>
    <s v="CHAPARRAL"/>
    <s v="50 M NORTE DE LA ENTRADA A CHAPARRAL ABAJO"/>
    <s v="esc.manuelquesadabastos@mep.go.cr"/>
    <s v="24459538"/>
    <m/>
    <s v="HERNAN RAMIREZ JARA"/>
    <s v="24459538"/>
    <s v="AIDA MENDEZ JIMENEZ"/>
    <s v="24456861"/>
    <m/>
    <s v="NO"/>
    <m/>
    <m/>
    <m/>
    <s v="1"/>
    <s v="00908"/>
    <s v="3"/>
    <s v="MANUEL QUESADA BASTOS"/>
    <n v="29"/>
  </r>
  <r>
    <s v="1.01291"/>
    <s v="101513-00"/>
    <s v="01291"/>
    <x v="845"/>
    <s v="MERCEDES QUESADA QUESADA"/>
    <s v="OCCIDENTE"/>
    <s v="02"/>
    <s v="1"/>
    <s v="1_PREESCOLAR"/>
    <s v="PUBLICA"/>
    <n v="20211"/>
    <s v="2"/>
    <s v="02"/>
    <s v="11"/>
    <s v="ALAJUELA / SAN RAMON / CONCEPCION"/>
    <s v="ALAJUELA"/>
    <s v="SAN RAMON"/>
    <s v="CONCEPCION"/>
    <s v="CONCEPCION ARRIBA"/>
    <s v="1 KM NORTE DE LA IGLESIA CATOLICA"/>
    <s v="esc.mercedesquesada@mep.go.cr"/>
    <s v="87395823"/>
    <m/>
    <s v="MARIA ALEXANDRA ULATE ESPINOZA"/>
    <s v="87395823"/>
    <s v="AIDA MENDEZ JIMENEZ"/>
    <s v="24456861"/>
    <m/>
    <s v="NO"/>
    <m/>
    <m/>
    <m/>
    <s v="1"/>
    <s v="00899"/>
    <s v="3"/>
    <s v="MERCEDES QUESADA QUESADA"/>
    <n v="33"/>
  </r>
  <r>
    <s v="1.01302"/>
    <s v="101514-00"/>
    <s v="01302"/>
    <x v="846"/>
    <s v="MIGUEL CARBALLO CORRALES"/>
    <s v="OCCIDENTE"/>
    <s v="08"/>
    <s v="1"/>
    <s v="1_PREESCOLAR"/>
    <s v="PUBLICA"/>
    <n v="20604"/>
    <s v="2"/>
    <s v="06"/>
    <s v="04"/>
    <s v="ALAJUELA / NARANJO / CIRRI SUR"/>
    <s v="ALAJUELA"/>
    <s v="NARANJO"/>
    <s v="CIRRI SUR"/>
    <s v="LLANO BONITO"/>
    <s v="COSTADO SUR DE LA PLAZA DE DEPORTES"/>
    <s v="esc.miguelcarballocorrales@mep.go.cr"/>
    <s v="24634746"/>
    <s v="24634746"/>
    <s v="KENDALL FALLAS JIMENEZ"/>
    <s v="24634746"/>
    <s v="MARJORIE RODRIGUEZ CARRANZA"/>
    <s v="24510036"/>
    <m/>
    <s v="NO"/>
    <m/>
    <m/>
    <m/>
    <s v="1"/>
    <s v="00961"/>
    <s v="3"/>
    <s v="MIGUEL CARBALLO CORRALES"/>
    <n v="4"/>
  </r>
  <r>
    <s v="1.00391"/>
    <s v="101515-00"/>
    <s v="00391"/>
    <x v="847"/>
    <s v="LA UNION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LA UNION"/>
    <s v="CIUDADELA LA UNION CONTIGUO A TEMPLO CATOLICO"/>
    <s v="esc.launiondesanrafael@mep.go.cr"/>
    <s v="24474300"/>
    <s v="24474300"/>
    <s v="MAYLON VASQUEZ MONGE"/>
    <s v="83180194"/>
    <s v="GRETHEL MARIA AVILA VARGAS"/>
    <s v="24456978"/>
    <m/>
    <s v="NO"/>
    <m/>
    <m/>
    <m/>
    <s v="1"/>
    <s v="00884"/>
    <s v="3"/>
    <s v="LA UNION"/>
    <n v="28"/>
  </r>
  <r>
    <s v="1.00807"/>
    <s v="101516-00"/>
    <s v="00807"/>
    <x v="848"/>
    <s v="MONSEÑOR JUAN VICENTE SOLIS FERNANDEZ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PIEDADES SUR"/>
    <s v="COSTADO NORTE DE LA PLAZA DE FUTBOL"/>
    <s v="esc.monsenorjuanvicente@mep.go.cr"/>
    <s v="24456305"/>
    <s v="24456305"/>
    <s v="CARLOS ALVARADO LEDEZMA"/>
    <s v="24456305"/>
    <s v="ALFONSO ERNESTO FORBES SHAW"/>
    <s v="24560275"/>
    <m/>
    <s v="NO"/>
    <m/>
    <m/>
    <m/>
    <s v="1"/>
    <s v="00917"/>
    <s v="3"/>
    <s v="MONSEÑOR JUAN VICENTE SOLIS FERNANDEZ"/>
    <n v="30"/>
  </r>
  <r>
    <s v="1.00999"/>
    <s v="101517-00"/>
    <s v="00999"/>
    <x v="849"/>
    <s v="MONSEÑOR CLODOVEO HIDALGO SOLANO"/>
    <s v="OCCIDENTE"/>
    <s v="01"/>
    <s v="1"/>
    <s v="1_PREESCOLAR"/>
    <s v="PUBLICA"/>
    <n v="20207"/>
    <s v="2"/>
    <s v="02"/>
    <s v="07"/>
    <s v="ALAJUELA / SAN RAMON / SAN ISIDRO"/>
    <s v="ALAJUELA"/>
    <s v="SAN RAMON"/>
    <s v="SAN ISIDRO"/>
    <s v="SAN ISIDRO"/>
    <s v="COSTADO NORTE DE LA PLAZA DE FUTBOL S, ISIDRO"/>
    <s v="esc.monsenorclodoveo@mep.go.cr"/>
    <s v="24470801"/>
    <m/>
    <s v="WILLIAM GAMBOA CALDERON"/>
    <s v="24470801"/>
    <s v="GRETHEL MARIA AVILA VARGAS"/>
    <s v="24456978"/>
    <m/>
    <s v="NO"/>
    <m/>
    <m/>
    <m/>
    <s v="1"/>
    <s v="00880"/>
    <s v="3"/>
    <s v="MONSEÑOR CLODOVEO HIDALGO SOLANO"/>
    <n v="39"/>
  </r>
  <r>
    <s v="1.02942"/>
    <s v="101518-00"/>
    <s v="02942"/>
    <x v="850"/>
    <s v="MORELOS"/>
    <s v="OCCIDENTE"/>
    <s v="07"/>
    <s v="1"/>
    <s v="1_PREESCOLAR"/>
    <s v="PUBLICA"/>
    <n v="21104"/>
    <s v="2"/>
    <s v="11"/>
    <s v="04"/>
    <s v="ALAJUELA / ZARCERO / GUADALUPE"/>
    <s v="ALAJUELA"/>
    <s v="ZARCERO"/>
    <s v="GUADALUPE"/>
    <s v="SAN LUIS"/>
    <s v="4 KM OESTE DEL LICEO DE ALFARO RUIZ"/>
    <s v="esc.morelos@mep.go.cr"/>
    <s v="24634385"/>
    <m/>
    <s v="CLAUDIA P. HERRERA ROLDAN"/>
    <s v="24634385"/>
    <s v="GONZALO ALBERTO BARAHONA SOLANO"/>
    <s v="24633545"/>
    <m/>
    <s v="NO"/>
    <m/>
    <m/>
    <m/>
    <s v="1"/>
    <s v="00993"/>
    <s v="3"/>
    <s v="MORELOS"/>
    <n v="10"/>
  </r>
  <r>
    <s v="1.01292"/>
    <s v="101519-00"/>
    <s v="01292"/>
    <x v="851"/>
    <s v="NAUTILIO ACOSTA PIEPPER"/>
    <s v="OCCIDENTE"/>
    <s v="02"/>
    <s v="1"/>
    <s v="1_PREESCOLAR"/>
    <s v="PUBLICA"/>
    <n v="20204"/>
    <s v="2"/>
    <s v="02"/>
    <s v="04"/>
    <s v="ALAJUELA / SAN RAMON / PIEDADES NORTE"/>
    <s v="ALAJUELA"/>
    <s v="SAN RAMON"/>
    <s v="PIEDADES NORTE"/>
    <s v="LA ESPERANZA"/>
    <s v="FRENTE A LA PLAZA DE DEPORTES"/>
    <s v="esc.nautilioacostapiepper@mep.go.cr"/>
    <s v="24471402"/>
    <s v="61474712"/>
    <s v="MAIRON ALVARADO SALAS"/>
    <s v="24471402"/>
    <s v="AIDA MENDEZ JIMENEZ"/>
    <s v="24456861"/>
    <m/>
    <s v="NO"/>
    <m/>
    <m/>
    <m/>
    <s v="1"/>
    <s v="00909"/>
    <s v="3"/>
    <s v="NAUTILIO ACOSTA PIEPPER"/>
    <n v="33"/>
  </r>
  <r>
    <s v="1.02869"/>
    <s v="101520-00"/>
    <s v="02869"/>
    <x v="852"/>
    <s v="RUPERTO ZUÑIGA SANCHO"/>
    <s v="OCCIDENTE"/>
    <s v="02"/>
    <s v="1"/>
    <s v="1_PREESCOLAR"/>
    <s v="PUBLICA"/>
    <n v="20208"/>
    <s v="2"/>
    <s v="02"/>
    <s v="08"/>
    <s v="ALAJUELA / SAN RAMON / ANGELES"/>
    <s v="ALAJUELA"/>
    <s v="SAN RAMON"/>
    <s v="ANGELES"/>
    <s v="BAJO ZUÑIGA"/>
    <s v="CENTRO BAJO ZUÑIGA"/>
    <s v="esc.rupertozunigasancho@mep.go.cr"/>
    <s v="40825872"/>
    <m/>
    <s v="CYNTHIA VILLALOBOS RODRIGUEZ"/>
    <s v="40825872"/>
    <s v="AIDA MENDEZ JIMENEZ"/>
    <s v="24456861"/>
    <m/>
    <s v="NO"/>
    <m/>
    <m/>
    <m/>
    <s v="1"/>
    <s v="00902"/>
    <s v="3"/>
    <s v="RUPERTO ZUÑIGA SANCHO"/>
    <n v="9"/>
  </r>
  <r>
    <s v="1.00416"/>
    <s v="101521-00"/>
    <s v="00416"/>
    <x v="853"/>
    <s v="OTILIO ULATE BLANCO"/>
    <s v="OCCIDENTE"/>
    <s v="07"/>
    <s v="1"/>
    <s v="1_PREESCOLAR"/>
    <s v="PUBLICA"/>
    <n v="21101"/>
    <s v="2"/>
    <s v="11"/>
    <s v="01"/>
    <s v="ALAJUELA / ZARCERO / ZARCERO"/>
    <s v="ALAJUELA"/>
    <s v="ZARCERO"/>
    <s v="ZARCERO"/>
    <s v="ZARCERO"/>
    <s v="COSTADO SUR DEL TEMPLO CATOLICO DE ZARCERO"/>
    <s v="esc.otilioulateblancozarcero@mep.go.cr"/>
    <s v="24633145"/>
    <s v="24633145"/>
    <s v="LILLEY SOTO DELGADO"/>
    <s v="24633145"/>
    <s v="GONZALO ALBERTO BARAHONA SOLANO"/>
    <s v="24633545"/>
    <m/>
    <s v="NO"/>
    <m/>
    <m/>
    <m/>
    <s v="1"/>
    <s v="00988"/>
    <s v="3"/>
    <s v="OTILIO ULATE BLANCO"/>
    <n v="89"/>
  </r>
  <r>
    <s v="1.01143"/>
    <s v="101522-00"/>
    <s v="01143"/>
    <x v="854"/>
    <s v="SALUSTIO CAMACHO MUÑOZ"/>
    <s v="OCCIDENTE"/>
    <s v="07"/>
    <s v="1"/>
    <s v="1_PREESCOLAR"/>
    <s v="PUBLICA"/>
    <n v="21105"/>
    <s v="2"/>
    <s v="11"/>
    <s v="05"/>
    <s v="ALAJUELA / ZARCERO / PALMIRA"/>
    <s v="ALAJUELA"/>
    <s v="ZARCERO"/>
    <s v="PALMIRA"/>
    <s v="PALMIRA"/>
    <s v="FRENTE AL EBAIS PALMIRA, ZARCERO"/>
    <s v="esc.salustiocamacho@mep.go.cr"/>
    <s v="24633903"/>
    <s v="24633903"/>
    <s v="NATALIA NARANJO SALAZAR"/>
    <s v="24633903"/>
    <s v="GONZALO ALBERTO BARAHONA SOLANO"/>
    <s v="24633545"/>
    <m/>
    <s v="NO"/>
    <m/>
    <m/>
    <m/>
    <s v="1"/>
    <s v="00987"/>
    <s v="3"/>
    <s v="SALUSTIO CAMACHO MUÑOZ"/>
    <n v="29"/>
  </r>
  <r>
    <s v="1.00403"/>
    <s v="101523-00"/>
    <s v="00403"/>
    <x v="855"/>
    <s v="PALMITOS"/>
    <s v="OCCIDENTE"/>
    <s v="08"/>
    <s v="1"/>
    <s v="1_PREESCOLAR"/>
    <s v="PUBLICA"/>
    <n v="20608"/>
    <s v="2"/>
    <s v="06"/>
    <s v="08"/>
    <s v="ALAJUELA / NARANJO / PALMITOS"/>
    <s v="ALAJUELA"/>
    <s v="NARANJO"/>
    <s v="PALMITOS"/>
    <s v="PALMITOS"/>
    <s v="50 M SUR DEL TEMPLO CATOLICO PALMITOS"/>
    <s v="esc.palmitos@mep.go.cr"/>
    <s v="24515121"/>
    <s v="24515121"/>
    <s v="HANNIA JUAREZ PEREZ"/>
    <s v="24515121"/>
    <s v="MARJORIE RODRIGUEZ CARRANZA"/>
    <s v="24510036"/>
    <m/>
    <s v="NO"/>
    <m/>
    <m/>
    <m/>
    <s v="1"/>
    <s v="00950"/>
    <s v="3"/>
    <s v="PALMITOS"/>
    <n v="25"/>
  </r>
  <r>
    <s v="1.00810"/>
    <s v="101524-00"/>
    <s v="00810"/>
    <x v="856"/>
    <s v="PETERS"/>
    <s v="OCCIDENTE"/>
    <s v="04"/>
    <s v="1"/>
    <s v="1_PREESCOLAR"/>
    <s v="PUBLICA"/>
    <n v="21205"/>
    <s v="2"/>
    <s v="12"/>
    <s v="05"/>
    <s v="ALAJUELA / SARCHI / RODRIGUEZ"/>
    <s v="ALAJUELA"/>
    <s v="SARCHI"/>
    <s v="RODRIGUEZ"/>
    <s v="SAN JUAN"/>
    <s v="FRENTE A LA PLAZA DE DEPORTES, SAN JUAN"/>
    <s v="esc.peters@mep.go.cr"/>
    <s v="24545256"/>
    <m/>
    <s v="BARBARA GONZALEZ RIGGIONI"/>
    <s v="24545256"/>
    <s v="ALVARO ANTONIO QUESADA ALFARO"/>
    <s v="24541063"/>
    <m/>
    <s v="NO"/>
    <m/>
    <m/>
    <m/>
    <s v="1"/>
    <s v="00933"/>
    <s v="3"/>
    <s v="PETERS"/>
    <n v="62"/>
  </r>
  <r>
    <s v="1.01138"/>
    <s v="101525-00"/>
    <s v="01138"/>
    <x v="857"/>
    <s v="JUAN JOSE VALVERDE MADRIGAL"/>
    <s v="OCCIDENTE"/>
    <s v="02"/>
    <s v="1"/>
    <s v="1_PREESCOLAR"/>
    <s v="PUBLICA"/>
    <n v="20204"/>
    <s v="2"/>
    <s v="02"/>
    <s v="04"/>
    <s v="ALAJUELA / SAN RAMON / PIEDADES NORTE"/>
    <s v="ALAJUELA"/>
    <s v="SAN RAMON"/>
    <s v="PIEDADES NORTE"/>
    <s v="PIEDADES NORESTE"/>
    <s v="100 M ESTE DEL TEMPLO CATOLICO"/>
    <s v="esc.juanjosevalverdemadrigal@mep.go.cr"/>
    <s v="24470148"/>
    <m/>
    <s v="ALVARO IVAN CHACON SABORIO"/>
    <s v="24470148"/>
    <s v="AIDA MENDEZ JIMENEZ"/>
    <s v="24456861"/>
    <m/>
    <s v="NO"/>
    <m/>
    <m/>
    <m/>
    <s v="1"/>
    <s v="00901"/>
    <s v="3"/>
    <s v="JUAN JOSE VALVERDE MADRIGAL"/>
    <n v="36"/>
  </r>
  <r>
    <s v="1.02947"/>
    <s v="101526-00"/>
    <s v="02947"/>
    <x v="858"/>
    <s v="QUEBRADILLAS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QUEBRADILLAS"/>
    <s v="3 KM AL OESTE DE PIEDADES SUR"/>
    <s v="esc.quebradillas@mep.go.cr"/>
    <s v="24470147"/>
    <s v="24470147"/>
    <s v="MARIA GABRIELA CASTRO JIMENEZ"/>
    <s v="24470147"/>
    <s v="ALFONSO ERNESTO FORBES SHAW"/>
    <s v="24560275"/>
    <m/>
    <s v="NO"/>
    <m/>
    <m/>
    <m/>
    <s v="1"/>
    <s v="00923"/>
    <s v="3"/>
    <s v="QUEBRADILLAS"/>
    <n v="9"/>
  </r>
  <r>
    <s v="1.01001"/>
    <s v="101527-00"/>
    <s v="01001"/>
    <x v="859"/>
    <s v="REPUBLICA DE URUGUAY"/>
    <s v="OCCIDENTE"/>
    <s v="05"/>
    <s v="1"/>
    <s v="1_PREESCOLAR"/>
    <s v="PUBLICA"/>
    <n v="20602"/>
    <s v="2"/>
    <s v="06"/>
    <s v="02"/>
    <s v="ALAJUELA / NARANJO / SAN MIGUEL"/>
    <s v="ALAJUELA"/>
    <s v="NARANJO"/>
    <s v="SAN MIGUEL"/>
    <s v="SAN MIGUEL"/>
    <s v="DIAGONAL AL ABASTECEDOR LA BEGONIA, SAN MIGUEL"/>
    <s v="esc.republica.uruguay@mep.go.cr"/>
    <s v="22018952"/>
    <s v="22018952"/>
    <s v="MARISOL CRUZ CARAZO"/>
    <s v="22018952"/>
    <s v="GEOVANNY ROJAS MORALES"/>
    <s v="24511520"/>
    <m/>
    <s v="NO"/>
    <m/>
    <m/>
    <m/>
    <s v="1"/>
    <s v="00968"/>
    <s v="3"/>
    <s v="REPUBLICA DE URUGUAY"/>
    <n v="39"/>
  </r>
  <r>
    <s v="1.00907"/>
    <s v="101529-00"/>
    <s v="00907"/>
    <x v="860"/>
    <s v="REPUBLICA DE CUBA"/>
    <s v="OCCIDENTE"/>
    <s v="08"/>
    <s v="1"/>
    <s v="1_PREESCOLAR"/>
    <s v="PUBLICA"/>
    <n v="20603"/>
    <s v="2"/>
    <s v="06"/>
    <s v="03"/>
    <s v="ALAJUELA / NARANJO / SAN JOSE"/>
    <s v="ALAJUELA"/>
    <s v="NARANJO"/>
    <s v="SAN JOSE"/>
    <s v="SAN JUANILLO"/>
    <s v="FRENTE AL TEMPLO CATOLICO"/>
    <s v="esc.republicadecuba@mep.go.cr"/>
    <s v="24503773"/>
    <s v="24511228"/>
    <s v="GRACIELA ALEJANDRA GONZALEZ ARRIETA"/>
    <s v="88316096"/>
    <s v="MARJORIE RODRIGUEZ CARRANZA"/>
    <s v="24500036"/>
    <m/>
    <s v="NO"/>
    <m/>
    <m/>
    <m/>
    <s v="1"/>
    <s v="00955"/>
    <s v="3"/>
    <s v="REPUBLICA DE CUBA"/>
    <n v="41"/>
  </r>
  <r>
    <s v="1.00405"/>
    <s v="101530-00"/>
    <s v="00405"/>
    <x v="861"/>
    <s v="REPUBLICA DEL ECUADOR"/>
    <s v="OCCIDENTE"/>
    <s v="08"/>
    <s v="1"/>
    <s v="1_PREESCOLAR"/>
    <s v="PUBLICA"/>
    <n v="20606"/>
    <s v="2"/>
    <s v="06"/>
    <s v="06"/>
    <s v="ALAJUELA / NARANJO / SAN JUAN"/>
    <s v="ALAJUELA"/>
    <s v="NARANJO"/>
    <s v="SAN JUAN"/>
    <s v="SAN JUAN"/>
    <s v="CARRETERA PRINCIPAL DE ZARCERO, FRENTE IGLESIA CATOLICA"/>
    <s v="esc.republicadelecuador@mep.go.cr"/>
    <s v="24500005"/>
    <s v="24500005"/>
    <s v="GISELLE VILLALOBOS SALAS"/>
    <s v="24500005"/>
    <s v="MARJORIE RODRIGUEZ CARRANZA"/>
    <s v="24510036"/>
    <m/>
    <s v="NO"/>
    <m/>
    <m/>
    <m/>
    <s v="1"/>
    <s v="00951"/>
    <s v="3"/>
    <s v="REPUBLICA DEL ECUADOR"/>
    <n v="49"/>
  </r>
  <r>
    <s v="1.00413"/>
    <s v="101531-00"/>
    <s v="00413"/>
    <x v="862"/>
    <s v="DR. RICARDO MORENO CAÑAS"/>
    <s v="OCCIDENTE"/>
    <s v="06"/>
    <s v="1"/>
    <s v="1_PREESCOLAR"/>
    <s v="PUBLICA"/>
    <n v="20702"/>
    <s v="2"/>
    <s v="07"/>
    <s v="02"/>
    <s v="ALAJUELA / PALMARES / ZARAGOZA"/>
    <s v="ALAJUELA"/>
    <s v="PALMARES"/>
    <s v="ZARAGOZA"/>
    <s v="ZARAGOZA"/>
    <s v="400 M OESTE DEL RESTAURANTE LA LYRA, ZARAGOZA"/>
    <s v="esc.ricardomorenocanas@mep.go.cr"/>
    <s v="24531586"/>
    <s v="24531586"/>
    <s v="VIRGINIA RODRIGUEZ CHAVES"/>
    <s v="24531586"/>
    <s v="KATHERINE MAYELA RAMIREZ GONZALEZ"/>
    <s v="24531403"/>
    <m/>
    <s v="NO"/>
    <m/>
    <m/>
    <m/>
    <s v="1"/>
    <s v="00973"/>
    <s v="3"/>
    <s v="DR. RICARDO MORENO CAÑAS"/>
    <n v="54"/>
  </r>
  <r>
    <s v="1.03847"/>
    <s v="101532-00"/>
    <s v="03847"/>
    <x v="863"/>
    <s v="RINCON DE MORA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RINCON DE MORA"/>
    <s v="3 KM SUR IGLESIA CATOLICA DE SAN RAFAEL"/>
    <s v="esc.rincondemora@mep.go.cr"/>
    <s v="24477992"/>
    <m/>
    <s v="MARIA ELENA FERNANDEZ UREÑA"/>
    <s v="83191799"/>
    <s v="GRETHEL MARIA AVILA VARGAS"/>
    <s v="24456978"/>
    <m/>
    <s v="NO"/>
    <m/>
    <m/>
    <m/>
    <s v="1"/>
    <s v="00889"/>
    <s v="3"/>
    <s v="RINCON DE MORA"/>
    <n v="6"/>
  </r>
  <r>
    <s v="1.00414"/>
    <s v="101533-00"/>
    <s v="00414"/>
    <x v="864"/>
    <s v="PABLO ALVARADO VARGAS"/>
    <s v="OCCIDENTE"/>
    <s v="06"/>
    <s v="1"/>
    <s v="1_PREESCOLAR"/>
    <s v="PUBLICA"/>
    <n v="20702"/>
    <s v="2"/>
    <s v="07"/>
    <s v="02"/>
    <s v="ALAJUELA / PALMARES / ZARAGOZA"/>
    <s v="ALAJUELA"/>
    <s v="PALMARES"/>
    <s v="ZARAGOZA"/>
    <s v="RINCON"/>
    <s v="1 KM AL OESTE DEL SUPERCOOP RINCON, ZARAGOZA"/>
    <s v="esc.pabloalvaradovargas@mep.go.cr"/>
    <s v="24533140"/>
    <s v="24533140"/>
    <s v="YASMIN ALVARADO ZUÑIGA"/>
    <s v="24533140"/>
    <s v="KATHERINE MAYELA RAMIREZ GONZALEZ"/>
    <s v="24531403"/>
    <m/>
    <s v="NO"/>
    <m/>
    <m/>
    <m/>
    <s v="1"/>
    <s v="00974"/>
    <s v="3"/>
    <s v="PABLO ALVARADO VARGAS"/>
    <n v="47"/>
  </r>
  <r>
    <s v="1.01097"/>
    <s v="101534-00"/>
    <s v="01097"/>
    <x v="865"/>
    <s v="RIO GRANDE"/>
    <s v="OCCIDENTE"/>
    <s v="01"/>
    <s v="1"/>
    <s v="1_PREESCOLAR"/>
    <s v="PUBLICA"/>
    <n v="20207"/>
    <s v="2"/>
    <s v="02"/>
    <s v="07"/>
    <s v="ALAJUELA / SAN RAMON / SAN ISIDRO"/>
    <s v="ALAJUELA"/>
    <s v="SAN RAMON"/>
    <s v="SAN ISIDRO"/>
    <s v="LA GUARIA"/>
    <s v="200 M AL NORTE DE IGLESIA SAN LUIS GONZAGA"/>
    <s v="esc.riogrande.occidente@mep.go.cr"/>
    <s v="21004817"/>
    <s v="21004817"/>
    <s v="ANA PATRICIA MIRANDA SALAZAR"/>
    <s v="21004817"/>
    <s v="GRETHEL MARIA AVILA VARGAS"/>
    <s v="24456978"/>
    <m/>
    <s v="NO"/>
    <m/>
    <m/>
    <m/>
    <s v="1"/>
    <s v="00885"/>
    <s v="3"/>
    <s v="RIO GRANDE"/>
    <n v="14"/>
  </r>
  <r>
    <s v="1.02946"/>
    <s v="101535-00"/>
    <s v="02946"/>
    <x v="866"/>
    <s v="SAN FRANCISCO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SAN FRANCISCO"/>
    <s v="50 M AL NORTE DE LA IGLESIA"/>
    <s v="esc.sanfranciscopiedadessur@mep.go.cr"/>
    <s v="24479106"/>
    <s v="24479106"/>
    <s v="GREDYS JOHANNY RODRIGUEZ VILLALTA"/>
    <s v="88615807"/>
    <s v="ALFONSO ERNESTO FORBES SHAW"/>
    <s v="24560275"/>
    <m/>
    <s v="NO"/>
    <m/>
    <m/>
    <m/>
    <s v="1"/>
    <s v="00929"/>
    <s v="3"/>
    <s v="SAN FRANCISCO"/>
    <n v="5"/>
  </r>
  <r>
    <s v="1.00808"/>
    <s v="101536-00"/>
    <s v="00808"/>
    <x v="867"/>
    <s v="SAN PEDRO"/>
    <s v="OCCIDENTE"/>
    <s v="04"/>
    <s v="1"/>
    <s v="1_PREESCOLAR"/>
    <s v="PUBLICA"/>
    <n v="21204"/>
    <s v="2"/>
    <s v="12"/>
    <s v="04"/>
    <s v="ALAJUELA / SARCHI / SAN PEDRO"/>
    <s v="ALAJUELA"/>
    <s v="SARCHI"/>
    <s v="SAN PEDRO"/>
    <s v="SAN PEDRO"/>
    <s v="FRENTE AL TEMPLO CATOLICO"/>
    <s v="esc.sanpedro.occidente@mep.go.cr"/>
    <s v="24543370"/>
    <m/>
    <s v="SILVIA ELENA ESPINOZA ULATE"/>
    <s v="24543370"/>
    <s v="ALVARO ANTONIO QUESADA ALFARO"/>
    <s v="24541063"/>
    <m/>
    <s v="NO"/>
    <m/>
    <m/>
    <m/>
    <s v="1"/>
    <s v="00941"/>
    <s v="3"/>
    <s v="SAN PEDRO"/>
    <n v="57"/>
  </r>
  <r>
    <s v="1.01287"/>
    <s v="101537-00"/>
    <s v="01287"/>
    <x v="868"/>
    <s v="MIXTA SAN RAFAEL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SAN RAFAEL"/>
    <s v="COSTADO SUR DEL TEMPLO CATOLICO, SAN RAFAEL"/>
    <s v="esc.mixtasanrafael@mep.go.cr"/>
    <s v="24470171"/>
    <s v="24470171"/>
    <s v="SHIRLEY SALAS BOGANTES"/>
    <s v="24470171"/>
    <s v="GRETHEL MARIA AVILA VARGAS"/>
    <s v="24456978"/>
    <m/>
    <s v="NO"/>
    <m/>
    <m/>
    <m/>
    <s v="1"/>
    <s v="00882"/>
    <s v="3"/>
    <s v="MIXTA SAN RAFAEL"/>
    <n v="24"/>
  </r>
  <r>
    <s v="1.01303"/>
    <s v="101538-00"/>
    <s v="01303"/>
    <x v="869"/>
    <s v="SAN ROQUE"/>
    <s v="OCCIDENTE"/>
    <s v="08"/>
    <s v="1"/>
    <s v="1_PREESCOLAR"/>
    <s v="PUBLICA"/>
    <n v="20608"/>
    <s v="2"/>
    <s v="06"/>
    <s v="08"/>
    <s v="ALAJUELA / NARANJO / PALMITOS"/>
    <s v="ALAJUELA"/>
    <s v="NARANJO"/>
    <s v="PALMITOS"/>
    <s v="SAN ROQUE"/>
    <s v="500 M SUR DEL TEMPLO CATOLICO DE SAN ROQUE"/>
    <s v="esc.sanroque.occidente@mep.go.cr"/>
    <s v="24504843"/>
    <s v="24504843"/>
    <s v="SANDY FERNANDEZ JARA"/>
    <s v="24504843"/>
    <s v="MARJORIE RODRIGUEZ CARRANZA"/>
    <s v="24505216"/>
    <m/>
    <s v="NO"/>
    <m/>
    <m/>
    <m/>
    <s v="1"/>
    <s v="00952"/>
    <s v="3"/>
    <s v="SAN ROQUE"/>
    <n v="9"/>
  </r>
  <r>
    <s v="1.00392"/>
    <s v="101539-00"/>
    <s v="00392"/>
    <x v="870"/>
    <s v="SANTIAGO"/>
    <s v="OCCIDENTE"/>
    <s v="03"/>
    <s v="1"/>
    <s v="1_PREESCOLAR"/>
    <s v="PUBLICA"/>
    <n v="20202"/>
    <s v="2"/>
    <s v="02"/>
    <s v="02"/>
    <s v="ALAJUELA / SAN RAMON / SANTIAGO"/>
    <s v="ALAJUELA"/>
    <s v="SAN RAMON"/>
    <s v="SANTIAGO"/>
    <s v="SANTIAGO"/>
    <s v="FRENTE A LA ERMITA DE SANTIAGO"/>
    <s v="esc.santiago.occidente@mep.go.cr"/>
    <s v="24454373"/>
    <m/>
    <s v="KATTIA MARIA CABEZAS PICADO"/>
    <s v="24454373"/>
    <s v="ALFONSO ERNESTO FORBES SHAW"/>
    <s v="24560275"/>
    <m/>
    <s v="NO"/>
    <m/>
    <m/>
    <m/>
    <s v="1"/>
    <s v="00886"/>
    <s v="3"/>
    <s v="SANTIAGO"/>
    <n v="46"/>
  </r>
  <r>
    <s v="1.00406"/>
    <s v="101540-00"/>
    <s v="00406"/>
    <x v="871"/>
    <s v="SANTIAGO CRESPO CALVO"/>
    <s v="OCCIDENTE"/>
    <s v="05"/>
    <s v="1"/>
    <s v="1_PREESCOLAR"/>
    <s v="PUBLICA"/>
    <n v="20605"/>
    <s v="2"/>
    <s v="06"/>
    <s v="05"/>
    <s v="ALAJUELA / NARANJO / SAN JERONIMO"/>
    <s v="ALAJUELA"/>
    <s v="NARANJO"/>
    <s v="SAN JERONIMO"/>
    <s v="SAN JERONIMO"/>
    <s v="COSTADO OESTE DE LA PLAZA DE DEPORTES"/>
    <s v="esc.santiagocrespocalvo@mep.go.cr"/>
    <s v="24512700"/>
    <s v="24512700"/>
    <s v="MELVIN CUBERO JIMENEZ"/>
    <s v="24512700"/>
    <s v="GEOVANNY ROJAS MORALES"/>
    <s v="24511520"/>
    <m/>
    <s v="NO"/>
    <m/>
    <m/>
    <m/>
    <s v="1"/>
    <s v="00956"/>
    <s v="3"/>
    <s v="SANTIAGO CRESPO CALVO"/>
    <n v="58"/>
  </r>
  <r>
    <s v="1.00400"/>
    <s v="101542-00"/>
    <s v="00400"/>
    <x v="872"/>
    <s v="EULOGIO SALAZAR LARA"/>
    <s v="OCCIDENTE"/>
    <s v="04"/>
    <s v="1"/>
    <s v="1_PREESCOLAR"/>
    <s v="PUBLICA"/>
    <n v="21202"/>
    <s v="2"/>
    <s v="12"/>
    <s v="02"/>
    <s v="ALAJUELA / SARCHI / SARCHI SUR"/>
    <s v="ALAJUELA"/>
    <s v="SARCHI"/>
    <s v="SARCHI SUR"/>
    <s v="SARCHI SUR"/>
    <s v="FRENTE A LA PLAZA DE LA ARTESANIA"/>
    <s v="esc.eulogiosalazarlara@mep.go.cr"/>
    <s v="24541280"/>
    <s v="24544951"/>
    <s v="LISBET NUÑEZ CASCANTE"/>
    <s v="24541280"/>
    <s v="ALVARO ANTONIO QUESADA ALFARO"/>
    <s v="24541063"/>
    <m/>
    <s v="NO"/>
    <m/>
    <m/>
    <m/>
    <s v="1"/>
    <s v="00935"/>
    <s v="3"/>
    <s v="EULOGIO SALAZAR LARA"/>
    <n v="45"/>
  </r>
  <r>
    <s v="1.01610"/>
    <s v="101543-00"/>
    <s v="01610"/>
    <x v="873"/>
    <s v="SIMON BOLIVAR"/>
    <s v="OCCIDENTE"/>
    <s v="02"/>
    <s v="1"/>
    <s v="1_PREESCOLAR"/>
    <s v="PUBLICA"/>
    <n v="20204"/>
    <s v="2"/>
    <s v="02"/>
    <s v="04"/>
    <s v="ALAJUELA / SAN RAMON / PIEDADES NORTE"/>
    <s v="ALAJUELA"/>
    <s v="SAN RAMON"/>
    <s v="PIEDADES NORTE"/>
    <s v="BOLIVAR"/>
    <s v="125 M AL NORTE DE LA IGLESIA CATOLICA"/>
    <s v="esc.simonbolivar.occidente@mep.go.cr"/>
    <s v="24458764"/>
    <m/>
    <s v="DANITZA RODRIGUEZ CASTILLO"/>
    <s v="24458764"/>
    <s v="AIDA MENDEZ JIMENEZ"/>
    <s v="24456861"/>
    <m/>
    <s v="NO"/>
    <m/>
    <m/>
    <m/>
    <s v="1"/>
    <s v="00918"/>
    <s v="3"/>
    <s v="SIMON BOLIVAR"/>
    <n v="31"/>
  </r>
  <r>
    <s v="1.01140"/>
    <s v="101544-00"/>
    <s v="01140"/>
    <x v="874"/>
    <s v="JULIO ULATE GONZALEZ"/>
    <s v="OCCIDENTE"/>
    <s v="04"/>
    <s v="1"/>
    <s v="1_PREESCOLAR"/>
    <s v="PUBLICA"/>
    <n v="21204"/>
    <s v="2"/>
    <s v="12"/>
    <s v="04"/>
    <s v="ALAJUELA / SARCHI / SAN PEDRO"/>
    <s v="ALAJUELA"/>
    <s v="SARCHI"/>
    <s v="SAN PEDRO"/>
    <s v="SAN JOSE DE TROJAS"/>
    <s v="200 M AL NORESTE DEL TEMPLO CATOLICO"/>
    <s v="esc.julioulategonzalez@mep.go.cr"/>
    <s v="24542206"/>
    <m/>
    <s v="YEIMY CHACON ARAYA"/>
    <s v="24542206"/>
    <s v="ALVARO ANTONIO QUESADA ALFARO"/>
    <s v="24541063"/>
    <m/>
    <s v="NO"/>
    <m/>
    <m/>
    <m/>
    <s v="1"/>
    <s v="00938"/>
    <s v="3"/>
    <s v="JULIO ULATE GONZALEZ"/>
    <n v="24"/>
  </r>
  <r>
    <s v="1.00811"/>
    <s v="101545-00"/>
    <s v="00811"/>
    <x v="875"/>
    <s v="SAN RAFAEL"/>
    <s v="OCCIDENTE"/>
    <s v="05"/>
    <s v="1"/>
    <s v="1_PREESCOLAR"/>
    <s v="PUBLICA"/>
    <n v="20601"/>
    <s v="2"/>
    <s v="06"/>
    <s v="01"/>
    <s v="ALAJUELA / NARANJO / NARANJO"/>
    <s v="ALAJUELA"/>
    <s v="NARANJO"/>
    <s v="NARANJO"/>
    <s v="SAN RAFAEL"/>
    <s v="FRENTE A LA PLAZA DE DEPORTES DE SAN RAFAEL"/>
    <s v="esc.sanrafael@mep.go.cr"/>
    <s v="24512458"/>
    <s v="24512458"/>
    <s v="DINIA LIZETH DELGADO MENDEZ"/>
    <s v="24519353"/>
    <s v="GEOVANNY ROJAS MORALES"/>
    <s v="24511520"/>
    <m/>
    <s v="NO"/>
    <m/>
    <m/>
    <m/>
    <s v="1"/>
    <s v="00953"/>
    <s v="3"/>
    <s v="SAN RAFAEL"/>
    <n v="27"/>
  </r>
  <r>
    <s v="1.01751"/>
    <s v="101546-00"/>
    <s v="01751"/>
    <x v="876"/>
    <s v="SANTA MARGARITA"/>
    <s v="OCCIDENTE"/>
    <s v="05"/>
    <s v="1"/>
    <s v="1_PREESCOLAR"/>
    <s v="PUBLICA"/>
    <n v="20607"/>
    <s v="2"/>
    <s v="06"/>
    <s v="07"/>
    <s v="ALAJUELA / NARANJO / ROSARIO"/>
    <s v="ALAJUELA"/>
    <s v="NARANJO"/>
    <s v="ROSARIO"/>
    <s v="SANTA MARGARITA"/>
    <s v="1 KM AL OESTE DEL CRUCE LOS VARGAS SANTA MARGARITA"/>
    <s v="esc.santamargarita@mep.go.cr"/>
    <s v="24503291"/>
    <s v="24510319"/>
    <s v="REBECA LILLIANA VARGAS ACOSTA"/>
    <s v="24503291"/>
    <s v="GEOVANNY ROJAS MORALES"/>
    <s v="24511520"/>
    <m/>
    <s v="NO"/>
    <m/>
    <m/>
    <m/>
    <s v="1"/>
    <s v="00963"/>
    <s v="3"/>
    <s v="SANTA MARGARITA"/>
    <n v="31"/>
  </r>
  <r>
    <s v="1.00415"/>
    <s v="101547-00"/>
    <s v="00415"/>
    <x v="877"/>
    <s v="PBRO. VENANCIO DE OÑA Y MARTINEZ"/>
    <s v="OCCIDENTE"/>
    <s v="06"/>
    <s v="1"/>
    <s v="1_PREESCOLAR"/>
    <s v="PUBLICA"/>
    <n v="20704"/>
    <s v="2"/>
    <s v="07"/>
    <s v="04"/>
    <s v="ALAJUELA / PALMARES / SANTIAGO"/>
    <s v="ALAJUELA"/>
    <s v="PALMARES"/>
    <s v="SANTIAGO"/>
    <s v="SANTIAGO"/>
    <s v="200 M SUR DE LA IGLESIA DE SANTIAGO"/>
    <s v="esc.pbrovenanciodeonaymartinez@mep.go.cr"/>
    <s v="24531286"/>
    <s v="24531286"/>
    <s v="ANA ESTER URPI LEDEZMA"/>
    <s v="86311739"/>
    <s v="KATHERINE MAYELA RAMIREZ GONZALEZ"/>
    <s v="24531403"/>
    <m/>
    <s v="NO"/>
    <m/>
    <m/>
    <m/>
    <s v="1"/>
    <s v="00975"/>
    <s v="3"/>
    <s v="PBRO. VENANCIO DE OÑA Y MARTINEZ"/>
    <n v="35"/>
  </r>
  <r>
    <s v="1.03093"/>
    <s v="101548-00"/>
    <s v="03093"/>
    <x v="878"/>
    <s v="COOPEZAMORA"/>
    <s v="OCCIDENTE"/>
    <s v="09"/>
    <s v="1"/>
    <s v="1_PREESCOLAR"/>
    <s v="PUBLICA"/>
    <n v="20214"/>
    <s v="2"/>
    <s v="02"/>
    <s v="14"/>
    <s v="ALAJUELA / SAN RAMON / SAN LORENZO"/>
    <s v="ALAJUELA"/>
    <s v="SAN RAMON"/>
    <s v="SAN LORENZO"/>
    <s v="COOPEZAMORA"/>
    <s v="COSTADO NORTE SALON COMUNAL DE COOPEZAMORA"/>
    <s v="esc.coopezamora@mep.go.cr"/>
    <s v="24750000"/>
    <s v="24750000"/>
    <s v="HEYNER ARIAS OQUENDO"/>
    <s v="64095981"/>
    <s v="LUIS ENRIQUE ROJAS OVARES"/>
    <s v="24680376"/>
    <m/>
    <s v="NO"/>
    <m/>
    <m/>
    <m/>
    <s v="1"/>
    <s v="00910"/>
    <s v="3"/>
    <s v="COOPEZAMORA"/>
    <n v="30"/>
  </r>
  <r>
    <s v="1.01298"/>
    <s v="101549-00"/>
    <s v="01298"/>
    <x v="879"/>
    <s v="CALLE SAN MIGUEL"/>
    <s v="OCCIDENTE"/>
    <s v="04"/>
    <s v="1"/>
    <s v="1_PREESCOLAR"/>
    <s v="PUBLICA"/>
    <n v="21202"/>
    <s v="2"/>
    <s v="12"/>
    <s v="02"/>
    <s v="ALAJUELA / SARCHI / SARCHI SUR"/>
    <s v="ALAJUELA"/>
    <s v="SARCHI"/>
    <s v="SARCHI SUR"/>
    <s v="CALLE SAN MIGUEL"/>
    <s v="COSTADO SUR PLAZA DE DEPORTES CALLE SN MIGUEL"/>
    <s v="esc.callesanmiguel@mep.go.cr"/>
    <s v="24544378"/>
    <s v="24544378"/>
    <s v="JESSON ALBERTO VALVERDE VASQUEZ"/>
    <s v="24544378"/>
    <s v="ALVARO ANTONIO QUESADA ALFARO"/>
    <s v="24541063"/>
    <m/>
    <s v="NO"/>
    <m/>
    <m/>
    <m/>
    <s v="1"/>
    <s v="00942"/>
    <s v="3"/>
    <s v="CALLE SAN MIGUEL"/>
    <n v="11"/>
  </r>
  <r>
    <s v="1.01615"/>
    <s v="101550-00"/>
    <s v="01615"/>
    <x v="880"/>
    <s v="ZAPOTE"/>
    <s v="OCCIDENTE"/>
    <s v="07"/>
    <s v="1"/>
    <s v="1_PREESCOLAR"/>
    <s v="PUBLICA"/>
    <n v="21106"/>
    <s v="2"/>
    <s v="11"/>
    <s v="06"/>
    <s v="ALAJUELA / ZARCERO / ZAPOTE"/>
    <s v="ALAJUELA"/>
    <s v="ZARCERO"/>
    <s v="ZAPOTE"/>
    <s v="ZAPOTE"/>
    <s v="100 M AL NORTE DEL GIMNASIO COMUNAL DE ZAPOTE"/>
    <s v="esc.zapote.occidente@mep.go.cr"/>
    <s v="24631745"/>
    <s v="24631745"/>
    <s v="ADRIAN FRANCISCO BLANCO ROJAS"/>
    <s v="-"/>
    <s v="GONZALO ALBERTO BARAHONA SOLANO"/>
    <s v="24633545"/>
    <m/>
    <s v="NO"/>
    <m/>
    <m/>
    <m/>
    <s v="1"/>
    <s v="00994"/>
    <s v="3"/>
    <s v="ZAPOTE"/>
    <n v="8"/>
  </r>
  <r>
    <s v="1.00393"/>
    <s v="101551-00"/>
    <s v="00393"/>
    <x v="881"/>
    <s v="LABORATORIO"/>
    <s v="OCCIDENTE"/>
    <s v="01"/>
    <s v="1"/>
    <s v="1_PREESCOLAR"/>
    <s v="PUBLICA"/>
    <n v="20201"/>
    <s v="2"/>
    <s v="02"/>
    <s v="01"/>
    <s v="ALAJUELA / SAN RAMON / SAN RAMON"/>
    <s v="ALAJUELA"/>
    <s v="SAN RAMON"/>
    <s v="SAN RAMON"/>
    <s v="SAN RAMON"/>
    <s v="600 M ESTE Y 800 M NORTE DE LA BOMBA CHURRY"/>
    <s v="esc.laboratorio@mep.go.cr"/>
    <s v="24455029"/>
    <s v="24455029"/>
    <s v="CARMEN ALVAREZ CASTRO"/>
    <s v="24455029"/>
    <s v="GRETHEL MARIA AVILA VARGAS"/>
    <s v="24456978"/>
    <m/>
    <s v="NO"/>
    <m/>
    <m/>
    <m/>
    <s v="1"/>
    <s v="00878"/>
    <s v="3"/>
    <s v="LABORATORIO"/>
    <n v="51"/>
  </r>
  <r>
    <s v="1.01613"/>
    <s v="101552-00"/>
    <s v="01613"/>
    <x v="882"/>
    <s v="ISABEL IGLESIAS CASTRO"/>
    <s v="OCCIDENTE"/>
    <s v="05"/>
    <s v="1"/>
    <s v="1_PREESCOLAR"/>
    <s v="PUBLICA"/>
    <n v="20602"/>
    <s v="2"/>
    <s v="06"/>
    <s v="02"/>
    <s v="ALAJUELA / NARANJO / SAN MIGUEL"/>
    <s v="ALAJUELA"/>
    <s v="NARANJO"/>
    <s v="SAN MIGUEL"/>
    <s v="SAN FRANCISCO. PILAS"/>
    <s v="CONTIGUO AL TEMPLO CATOLICO DE PILAS"/>
    <s v="esc.isabelyglesiascastro@mep.go.cr"/>
    <s v="24512590"/>
    <s v="24512590"/>
    <s v="GREHYBEIM CHACON RODRIGUEZ"/>
    <s v="24512590"/>
    <s v="GEOVANNY ROJAS MORALES"/>
    <s v="24511520"/>
    <m/>
    <s v="NO"/>
    <m/>
    <m/>
    <m/>
    <s v="1"/>
    <s v="00964"/>
    <s v="3"/>
    <s v="ISABEL YGLESIAS CASTRO"/>
    <n v="36"/>
  </r>
  <r>
    <s v="1.01288"/>
    <s v="101553-00"/>
    <s v="01288"/>
    <x v="883"/>
    <s v="RINCON DE OROZCO"/>
    <s v="OCCIDENTE"/>
    <s v="01"/>
    <s v="1"/>
    <s v="1_PREESCOLAR"/>
    <s v="PUBLICA"/>
    <n v="20206"/>
    <s v="2"/>
    <s v="02"/>
    <s v="06"/>
    <s v="ALAJUELA / SAN RAMON / SAN RAFAEL"/>
    <s v="ALAJUELA"/>
    <s v="SAN RAMON"/>
    <s v="SAN RAFAEL"/>
    <s v="RINCON OROZCO"/>
    <s v="600 M OESTE DE LA MUEBLERIA LA CIMA"/>
    <s v="esc.rincondeorozco@mep.go.cr"/>
    <s v="24473694"/>
    <s v="24473694"/>
    <s v="MANUEL BARBOZA CASCANTE"/>
    <s v="-"/>
    <s v="GRETHEL MARIA AVILA VARGAS"/>
    <s v="24456978"/>
    <m/>
    <s v="NO"/>
    <m/>
    <m/>
    <m/>
    <s v="1"/>
    <s v="00890"/>
    <s v="3"/>
    <s v="RINCON DE OROZCO"/>
    <n v="13"/>
  </r>
  <r>
    <s v="1.01879"/>
    <s v="101554-00"/>
    <s v="01879"/>
    <x v="884"/>
    <s v="SABANILLA"/>
    <s v="OCCIDENTE"/>
    <s v="04"/>
    <s v="1"/>
    <s v="1_PREESCOLAR"/>
    <s v="PUBLICA"/>
    <n v="21205"/>
    <s v="2"/>
    <s v="12"/>
    <s v="05"/>
    <s v="ALAJUELA / SARCHI / RODRIGUEZ"/>
    <s v="ALAJUELA"/>
    <s v="SARCHI"/>
    <s v="RODRIGUEZ"/>
    <s v="SABANILLA"/>
    <s v="COSTADO ESTE DEL TEMPLO CATOLICO"/>
    <s v="esc.sabanilla@mep.go.cr"/>
    <s v="24545232"/>
    <s v="24545232"/>
    <s v="MARGOT CHAVES AGUILERA"/>
    <s v="85577759"/>
    <s v="ALVARO ANTONIO QUESADA ALFARO"/>
    <s v="24541063"/>
    <m/>
    <s v="NO"/>
    <m/>
    <m/>
    <m/>
    <s v="1"/>
    <s v="00944"/>
    <s v="3"/>
    <s v="SABANILLA"/>
    <n v="15"/>
  </r>
  <r>
    <s v="1.04404"/>
    <s v="101555-00"/>
    <s v="04404"/>
    <x v="885"/>
    <s v="EL SOCORRO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EL SOCORRO"/>
    <s v="25 M ESTE DEL EBAIS"/>
    <s v="esc.elsocorro.occidente@mep.go.cr"/>
    <s v="22005102"/>
    <m/>
    <s v="EMIDEY ARIAS HERNANDEZ"/>
    <s v="88857662"/>
    <s v="ERNESTO ALFONSO FORBES SHAW"/>
    <s v="24560275"/>
    <m/>
    <s v="NO"/>
    <m/>
    <m/>
    <m/>
    <s v="1"/>
    <s v="03309"/>
    <s v="3"/>
    <s v="EL SOCORRO"/>
    <n v="2"/>
  </r>
  <r>
    <s v="1.04300"/>
    <s v="101556-00"/>
    <s v="04300"/>
    <x v="886"/>
    <s v="POTRERILLOS"/>
    <s v="OCCIDENTE"/>
    <s v="03"/>
    <s v="1"/>
    <s v="1_PREESCOLAR"/>
    <s v="PUBLICA"/>
    <n v="20205"/>
    <s v="2"/>
    <s v="02"/>
    <s v="05"/>
    <s v="ALAJUELA / SAN RAMON / PIEDADES SUR"/>
    <s v="ALAJUELA"/>
    <s v="SAN RAMON"/>
    <s v="PIEDADES SUR"/>
    <s v="POTRERILLOS"/>
    <s v="300 M AL NORTE DEL CRUCE DE SALVADOR"/>
    <s v="esc.potrerillos@mep.go.cr"/>
    <s v="24452169"/>
    <m/>
    <s v="ANGELICA RODRIGUEZ GONZALEZ"/>
    <s v="86482215"/>
    <s v="ALFONSO ERNESTO FORBES SHAW"/>
    <s v="24560275"/>
    <m/>
    <s v="NO"/>
    <m/>
    <m/>
    <m/>
    <s v="1"/>
    <s v="03310"/>
    <s v="3"/>
    <s v="POTRERILLOS"/>
    <n v="4"/>
  </r>
  <r>
    <s v="1.01402"/>
    <s v="101557-00"/>
    <s v="01402"/>
    <x v="887"/>
    <s v="LOS ANGELES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LOS ANGELES"/>
    <s v="400 M SUROESTE DEL SUPERMERCADO GLOBAL"/>
    <s v="esc.losangelesdepocosol@mep.go.cr"/>
    <s v="72984047"/>
    <m/>
    <s v="LILLIANA ALFARO ROJAS"/>
    <s v="83305306"/>
    <s v="IRENE CECILIA RAMIREZ SANCHEZ"/>
    <s v="24777082"/>
    <m/>
    <s v="NO"/>
    <m/>
    <m/>
    <m/>
    <s v="1"/>
    <s v="01163"/>
    <s v="3"/>
    <s v="LOS ANGELES"/>
    <n v="34"/>
  </r>
  <r>
    <s v="1.01744"/>
    <s v="101558-00"/>
    <s v="01744"/>
    <x v="888"/>
    <s v="LA PERLA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LA PERLA"/>
    <s v="200 M NORTE DEL TEMPLO CATOLICO"/>
    <s v="esc.laperla.sancarlos@mep.go.cr"/>
    <s v="24692130"/>
    <s v="24692130"/>
    <s v="ANDREY CHACON ZUÑIGA"/>
    <s v="24612130"/>
    <s v="EDGAR GARCIA OCON"/>
    <s v="24799162"/>
    <m/>
    <s v="NO"/>
    <m/>
    <m/>
    <m/>
    <s v="1"/>
    <s v="01110"/>
    <s v="3"/>
    <s v="LA PERLA"/>
    <n v="30"/>
  </r>
  <r>
    <s v="1.02718"/>
    <s v="101559-00"/>
    <s v="02718"/>
    <x v="889"/>
    <s v="EL CASTILLO"/>
    <s v="SAN CARLOS"/>
    <s v="06"/>
    <s v="1"/>
    <s v="1_PREESCOLAR"/>
    <s v="PUBLICA"/>
    <n v="20213"/>
    <s v="2"/>
    <s v="02"/>
    <s v="13"/>
    <s v="ALAJUELA / SAN RAMON / PEÑAS BLANCAS"/>
    <s v="ALAJUELA"/>
    <s v="SAN RAMON"/>
    <s v="PEÑAS BLANCAS"/>
    <s v="EL CASTILLO"/>
    <s v="CONTIGUO A LA IGLESIA CATOLICA"/>
    <s v="esc.elcastillo@mep.go.cr"/>
    <s v="24791950"/>
    <s v="24791950"/>
    <s v="JEFFRY RICARDO LOPEZ RUIZ"/>
    <s v="24791950"/>
    <s v="EDGAR GARCIA OCON"/>
    <s v="88494468"/>
    <m/>
    <s v="NO"/>
    <m/>
    <m/>
    <m/>
    <s v="1"/>
    <s v="01136"/>
    <s v="3"/>
    <s v="EL CASTILLO"/>
    <n v="14"/>
  </r>
  <r>
    <s v="1.02100"/>
    <s v="101560-00"/>
    <s v="02100"/>
    <x v="890"/>
    <s v="MONTECRISTO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MONTECRISTO"/>
    <s v="2,5 KM SUR DEL COLEGIO DE AGUAS ZARCAS"/>
    <s v="esc.montecristoaguaszarcas@mep.go.cr"/>
    <s v="24742000"/>
    <s v="24742000"/>
    <s v="ROXANA PANIAGUA CASTRO"/>
    <s v="24742000"/>
    <s v="OLGER SANCHO CHACON"/>
    <s v="24744058"/>
    <m/>
    <s v="NO"/>
    <m/>
    <m/>
    <m/>
    <s v="1"/>
    <s v="01060"/>
    <s v="3"/>
    <s v="MONTECRISTO"/>
    <n v="28"/>
  </r>
  <r>
    <s v="1.02994"/>
    <s v="101561-00"/>
    <s v="02994"/>
    <x v="891"/>
    <s v="ABELARDO ROJAS QUESADA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LA MARINA"/>
    <s v="COSTADO NORTE DEL SALON COMUNAL DE PALMERA"/>
    <s v="esc.abelardorojasquesada@mep.go.cr"/>
    <s v="24743644"/>
    <s v="24743644"/>
    <s v="NIDIA ALFARO ALPIZAR"/>
    <s v="24743644"/>
    <s v="OLGER SANCHO CHACON"/>
    <s v="24744058"/>
    <m/>
    <s v="NO"/>
    <m/>
    <m/>
    <m/>
    <s v="1"/>
    <s v="01074"/>
    <s v="3"/>
    <s v="ABELARDO ROJAS QUESADA"/>
    <n v="11"/>
  </r>
  <r>
    <s v="1.04303"/>
    <s v="101562-00"/>
    <s v="04303"/>
    <x v="892"/>
    <s v="DOS AGUAS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DOS AGUAS"/>
    <s v="COSTADO NORTE DE LA IGLESIA CATOLICA DE DOS AGUAS"/>
    <s v="esc.dosaguas@mep.go.cr"/>
    <s v="41051029"/>
    <s v="63112686"/>
    <s v="ILIANA MARIA PEREZ RAMIREZ"/>
    <s v="63112686"/>
    <s v="LUISA BUSTOS QUIROS"/>
    <s v="61610021"/>
    <m/>
    <s v="NO"/>
    <m/>
    <m/>
    <m/>
    <s v="1"/>
    <s v="01239"/>
    <s v="3"/>
    <s v="DOS AGUAS"/>
    <n v="2"/>
  </r>
  <r>
    <s v="1.03353"/>
    <s v="101564-00"/>
    <s v="03353"/>
    <x v="893"/>
    <s v="AGUA AZUL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AGUA AZUL"/>
    <s v="FRENTE A LA PLAZA DE DEPORTES"/>
    <s v="esc.aguaazul@mep.go.cr"/>
    <s v="24798470"/>
    <m/>
    <s v="ANABEL ELIZONDO GONZALEZ"/>
    <s v="84242667"/>
    <s v="EDGAR GARCIA OCON"/>
    <s v="24799162"/>
    <m/>
    <s v="NO"/>
    <m/>
    <m/>
    <m/>
    <s v="1"/>
    <s v="01130"/>
    <s v="3"/>
    <s v="AGUA AZUL"/>
    <n v="14"/>
  </r>
  <r>
    <s v="1.02716"/>
    <s v="101565-00"/>
    <s v="02716"/>
    <x v="894"/>
    <s v="LAS PALMAS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LAS PALMAS"/>
    <s v="700 NORTE DEL COLEGIO LA TIGRA"/>
    <s v="esc.laspalmas@mep.go.cr"/>
    <s v="86175890"/>
    <m/>
    <s v="ANDREINA I. PERALTA ARROLIGA"/>
    <s v="88000061"/>
    <s v="YADIRA QUESADA MURILLO"/>
    <s v="89207693"/>
    <m/>
    <s v="NO"/>
    <m/>
    <m/>
    <m/>
    <s v="1"/>
    <s v="03739"/>
    <s v="3"/>
    <s v="LAS PALMAS"/>
    <n v="11"/>
  </r>
  <r>
    <s v="1.02094"/>
    <s v="101567-00"/>
    <s v="02094"/>
    <x v="895"/>
    <s v="PENJAMO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PENJAMO"/>
    <s v="100 SUR DE LA PLAZA DE DEPORTES"/>
    <s v="esc.penjamo@mep.go.cr"/>
    <s v="24755800"/>
    <m/>
    <s v="LIDIETTE MARIA LEON CHAVES"/>
    <s v="86545959"/>
    <s v="YADIRA QUESADA MURILLO"/>
    <s v="24755008"/>
    <m/>
    <s v="NO"/>
    <m/>
    <m/>
    <m/>
    <s v="1"/>
    <s v="01015"/>
    <s v="3"/>
    <s v="PENJAMO"/>
    <n v="13"/>
  </r>
  <r>
    <s v="1.03385"/>
    <s v="101568-00"/>
    <s v="03385"/>
    <x v="896"/>
    <s v="SAN FRANCISCO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GOLFITO"/>
    <s v="32 KM N DEL BN DE PUERTO VIEJO SARAPIQUI"/>
    <s v="esc.sanfrancisco.sarapiqui@mep.go.cr"/>
    <s v="27666283"/>
    <s v="44047045"/>
    <s v="YORLENY LOPEZ LOPEZ"/>
    <s v="84398738"/>
    <s v="ZAIDA ALFARO ESQUIVEL"/>
    <s v="84213786"/>
    <m/>
    <s v="NO"/>
    <m/>
    <m/>
    <m/>
    <s v="1"/>
    <s v="01098"/>
    <s v="3"/>
    <s v="SAN FRANCISCO"/>
    <n v="12"/>
  </r>
  <r>
    <s v="1.02082"/>
    <s v="101569-00"/>
    <s v="02082"/>
    <x v="897"/>
    <s v="TRES Y TRES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TRES Y TRES"/>
    <s v="CONTIGUO AL SALON COMUNAL"/>
    <s v="esc.tresytres@mep.go.cr"/>
    <s v="24778344"/>
    <s v="24778334"/>
    <s v="KEILOR RODRIGUEZ MARIN"/>
    <s v="71747583"/>
    <s v="IRENE CECILIA RAMIREZ SANCHEZ"/>
    <s v="24777082"/>
    <m/>
    <s v="NO"/>
    <m/>
    <m/>
    <m/>
    <s v="1"/>
    <s v="01175"/>
    <s v="3"/>
    <s v="TRES Y TRES"/>
    <n v="37"/>
  </r>
  <r>
    <s v="1.00430"/>
    <s v="101570-00"/>
    <s v="00430"/>
    <x v="898"/>
    <s v="MARIO SALAZAR MORA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AGUAS ZARCAS"/>
    <s v="COSTADO NORTE DE LA PLAZA DE DEPORTES"/>
    <s v="esc.mariosalazarmora@mep.go.cr"/>
    <s v="24744076"/>
    <s v="24744076"/>
    <s v="MANUEL RODRIGUEZ SANDOVAL"/>
    <s v="88470657"/>
    <s v="OLGER SANCHO CHACON"/>
    <s v="24744058"/>
    <m/>
    <s v="NO"/>
    <m/>
    <m/>
    <m/>
    <s v="1"/>
    <s v="01073"/>
    <s v="3"/>
    <s v="MARIO SALAZAR MORA"/>
    <n v="133"/>
  </r>
  <r>
    <s v="1.00422"/>
    <s v="101571-00"/>
    <s v="00422"/>
    <x v="899"/>
    <s v="BARRIO LOS ANGELES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LOS ANGELES"/>
    <s v="200 NORTE 200 OESTE DEL TEMPLO CATOLICO"/>
    <s v="esc.barriolosangeles.sancarlos@mep.go.cr"/>
    <s v="24601300"/>
    <s v="24601300"/>
    <s v="ROSAURA GOMEZ ARAYA"/>
    <s v="60581581"/>
    <s v="YANIXIA MARIA CHAVES MURILLO"/>
    <s v="24601238"/>
    <m/>
    <s v="NO"/>
    <m/>
    <m/>
    <m/>
    <s v="1"/>
    <s v="03248"/>
    <s v="3"/>
    <s v="BARRIO LOS ANGELES"/>
    <n v="54"/>
  </r>
  <r>
    <s v="1.03184"/>
    <s v="101572-00"/>
    <s v="03184"/>
    <x v="900"/>
    <s v="CAÑO CASTILLA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CAÑA CASTILLA"/>
    <s v="25 KM OESTE DE LA IGLESIA DE PAVON"/>
    <s v="esc.canocastilla@mep.go.cr"/>
    <s v="41051021"/>
    <m/>
    <s v="MARIBEL ACUÑA QUIROS"/>
    <s v="64383801"/>
    <s v="LUISA BUSTOS QUIROS"/>
    <s v="61610021"/>
    <m/>
    <s v="NO"/>
    <m/>
    <m/>
    <m/>
    <s v="1"/>
    <s v="03791"/>
    <s v="3"/>
    <s v="CAÑO CASTILLA"/>
    <n v="5"/>
  </r>
  <r>
    <s v="1.02493"/>
    <s v="101573-00"/>
    <s v="02493"/>
    <x v="901"/>
    <s v="ALTAMIRA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LAS PARCELAS"/>
    <s v="800 OESTE DE LA FINCA FLOR Y FAUNA"/>
    <s v="esc.altamira.sancarlos@mep.go.cr"/>
    <s v="24741308"/>
    <s v="24741308"/>
    <s v="MAGDALENA MATARRITA CESPEDES"/>
    <s v="83665512"/>
    <s v="OLGER SANCHO CHACON"/>
    <s v="24744058"/>
    <m/>
    <s v="NO"/>
    <m/>
    <m/>
    <m/>
    <s v="1"/>
    <s v="01075"/>
    <s v="3"/>
    <s v="ALTAMIRA"/>
    <n v="10"/>
  </r>
  <r>
    <s v="1.04301"/>
    <s v="101574-00"/>
    <s v="04301"/>
    <x v="902"/>
    <s v="EL RECREO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SAN PABLO"/>
    <s v="300 M NORTE DE LA IGLESIA CATOLICA"/>
    <s v="esc.elrecreo@mep.go.cr"/>
    <m/>
    <m/>
    <s v="EMILIA CABRERA GUTIERREZ"/>
    <s v="64639492"/>
    <s v="KAREN CALDERON SOLANO"/>
    <s v="24711101"/>
    <m/>
    <s v="NO"/>
    <m/>
    <m/>
    <m/>
    <s v="1"/>
    <s v="01212"/>
    <s v="3"/>
    <s v="EL RECREO"/>
    <n v="5"/>
  </r>
  <r>
    <s v="1.04012"/>
    <s v="101577-00"/>
    <s v="04012"/>
    <x v="903"/>
    <s v="LA PRADERA"/>
    <s v="SAN CARLOS"/>
    <s v="05"/>
    <s v="1"/>
    <s v="1_PREESCOLAR"/>
    <s v="PUBLICA"/>
    <n v="21011"/>
    <s v="2"/>
    <s v="10"/>
    <s v="11"/>
    <s v="ALAJUELA / SAN CARLOS / CUTRIS"/>
    <s v="ALAJUELA"/>
    <s v="SAN CARLOS"/>
    <s v="CUTRIS"/>
    <s v="SANTA RITA"/>
    <s v="400 NORTE DE LA IGLESIA EVANGELICA"/>
    <s v="esc.lapradera@mep.go.cr"/>
    <s v="87162425"/>
    <s v="87162425"/>
    <s v="ANA ESTHER LOPEZ ESPINOZA"/>
    <s v="87162425"/>
    <s v="MARIA DE LOS ANGELES SOLIS ALVARADO"/>
    <s v="83187649"/>
    <m/>
    <s v="NO"/>
    <m/>
    <m/>
    <m/>
    <s v="1"/>
    <s v="01102"/>
    <s v="3"/>
    <s v="LA PRADERA"/>
    <n v="5"/>
  </r>
  <r>
    <s v="1.02853"/>
    <s v="101578-00"/>
    <s v="02853"/>
    <x v="904"/>
    <s v="SAN LUIS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SAN LUIS"/>
    <s v="FRENTE AL TEMPLO CATOLICO"/>
    <s v="esc.sanluis.sancarlos@mep.go.cr"/>
    <m/>
    <m/>
    <s v="MARIA LUISA ARIAS ESQUIVEL"/>
    <s v="-"/>
    <s v="YANIXIA MARIA CHAVES MURILLO"/>
    <s v="24601238"/>
    <m/>
    <s v="NO"/>
    <m/>
    <m/>
    <m/>
    <s v="1"/>
    <s v="01050"/>
    <s v="3"/>
    <s v="SAN LUIS"/>
    <n v="6"/>
  </r>
  <r>
    <s v="1.03287"/>
    <s v="101579-00"/>
    <s v="03287"/>
    <x v="905"/>
    <s v="LUIS GAMBOA ARAYA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KOOPER"/>
    <s v="200 ESTE DEL TEMPLO CATOLICO"/>
    <s v="esc.luisgamboaaraya@mep.go.cr"/>
    <s v="86118578"/>
    <m/>
    <s v="ANA JANCY ACUÑA MURILLO"/>
    <s v="84339565"/>
    <s v="OLGER SANCHO CHACON"/>
    <s v="24744058"/>
    <m/>
    <s v="NO"/>
    <m/>
    <m/>
    <m/>
    <s v="1"/>
    <s v="01076"/>
    <s v="3"/>
    <s v="LUIS GAMBOA ARAYA"/>
    <n v="14"/>
  </r>
  <r>
    <s v="1.01685"/>
    <s v="101580-00"/>
    <s v="01685"/>
    <x v="906"/>
    <s v="LAS BRISAS"/>
    <s v="SAN CARLOS"/>
    <s v="04"/>
    <s v="1"/>
    <s v="1_PREESCOLAR"/>
    <s v="PUBLICA"/>
    <n v="21005"/>
    <s v="2"/>
    <s v="10"/>
    <s v="05"/>
    <s v="ALAJUELA / SAN CARLOS / VENECIA"/>
    <s v="ALAJUELA"/>
    <s v="SAN CARLOS"/>
    <s v="VENECIA"/>
    <s v="LOS NEGRITOS"/>
    <s v="300 M ESTE DEL PUENTE LOS NEGRITOS"/>
    <s v="esc.lasbrisasvenecia@mep.go.cr"/>
    <s v="61836623"/>
    <s v="87849788"/>
    <s v="MARIA ELENA GAMBOA ZUÑIGA"/>
    <s v="87849788"/>
    <s v="OLGER SANCHO CHACON"/>
    <s v="24744058"/>
    <m/>
    <s v="NO"/>
    <m/>
    <m/>
    <m/>
    <s v="1"/>
    <s v="00995"/>
    <s v="3"/>
    <s v="LAS BRISAS"/>
    <n v="27"/>
  </r>
  <r>
    <s v="1.01412"/>
    <s v="101581-00"/>
    <s v="01412"/>
    <x v="907"/>
    <s v="COOPEVEGA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COOPEVEGA"/>
    <s v="100 NORTE DEL CEMENTERIO DE COOPEVEGA"/>
    <s v="esc.coopevega@mep.go.cr"/>
    <s v="24673060"/>
    <m/>
    <s v="ANA PATRICIA UREÑA MONGE"/>
    <s v="88477311"/>
    <s v="MINOR GERARDO VARELA ROJAS"/>
    <s v="24673035"/>
    <m/>
    <s v="NO"/>
    <m/>
    <m/>
    <m/>
    <s v="1"/>
    <s v="01164"/>
    <s v="3"/>
    <s v="COOPEVEGA"/>
    <n v="47"/>
  </r>
  <r>
    <s v="1.04250"/>
    <s v="101582-00"/>
    <s v="04250"/>
    <x v="908"/>
    <s v="EL CARMEN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EL CARMEN"/>
    <s v="COSTADO ESTE DEL TEMPLO CATOLICO"/>
    <s v="esc.elcarmen.occidente@mep.go.cr"/>
    <s v="88549500"/>
    <s v="24791394"/>
    <s v="MARIA ELENA MARIN MARIN"/>
    <s v="88549500"/>
    <s v="LUIS ENRIQUE ROJAS OVARES"/>
    <s v="24680376"/>
    <m/>
    <s v="NO"/>
    <m/>
    <m/>
    <m/>
    <s v="1"/>
    <s v="03552"/>
    <s v="3"/>
    <s v="EL CARMEN"/>
    <n v="5"/>
  </r>
  <r>
    <s v="1.03559"/>
    <s v="101583-00"/>
    <s v="03559"/>
    <x v="909"/>
    <s v="BOCA DE RIO CUREÑA"/>
    <s v="SAN CARLOS"/>
    <s v="05"/>
    <s v="1"/>
    <s v="1_PREESCOLAR"/>
    <s v="PUBLICA"/>
    <n v="41005"/>
    <s v="4"/>
    <s v="10"/>
    <s v="05"/>
    <s v="HEREDIA / SARAPIQUI / CUREÑA"/>
    <s v="HEREDIA"/>
    <s v="SARAPIQUI"/>
    <s v="CUREÑA"/>
    <s v="CUREÑA"/>
    <s v="200 M DEL EBAIS DE CUREÑA"/>
    <s v="esc.bocariocurena@mep.go.cr"/>
    <s v="22064007"/>
    <s v="44169799"/>
    <s v="HEILYN JARQUIN MARTINEZ"/>
    <s v="89779163"/>
    <s v="MARIA DE LOS ANGELES SOLIS ALVARADO"/>
    <s v="83187649"/>
    <m/>
    <s v="NO"/>
    <m/>
    <m/>
    <m/>
    <s v="1"/>
    <s v="03657"/>
    <s v="3"/>
    <s v="BOCA DE RIO CUREÑA"/>
    <n v="8"/>
  </r>
  <r>
    <s v="1.02095"/>
    <s v="101584-00"/>
    <s v="02095"/>
    <x v="910"/>
    <s v="EL FUTURO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EL FUTURO"/>
    <s v="COSTADO OESTE DE LA PLAZA DE DEPORTES"/>
    <s v="esc.elfuturo@mep.go.cr"/>
    <s v="22005065"/>
    <m/>
    <s v="LILLEANA JIMENEZ VARGAS"/>
    <s v="87219008"/>
    <s v="YADIRA QUESADA MURILLO"/>
    <s v="24755008"/>
    <m/>
    <s v="NO"/>
    <m/>
    <m/>
    <m/>
    <s v="1"/>
    <s v="03491"/>
    <s v="3"/>
    <s v="EL FUTURO"/>
    <n v="22"/>
  </r>
  <r>
    <s v="1.04011"/>
    <s v="101585-00"/>
    <s v="04011"/>
    <x v="911"/>
    <s v="SANTA ELENA"/>
    <s v="ZONA NORTE-NORTE"/>
    <s v="10"/>
    <s v="1"/>
    <s v="1_PREESCOLAR"/>
    <s v="PUBLICA"/>
    <n v="21401"/>
    <s v="2"/>
    <s v="14"/>
    <s v="01"/>
    <s v="ALAJUELA / LOS CHILES / LOS CHILES"/>
    <s v="ALAJUELA"/>
    <s v="LOS CHILES"/>
    <s v="LOS CHILES"/>
    <s v="SANTA ELENA"/>
    <s v="SANTA ELENA"/>
    <s v="esc.santaelenaloschiles@mep.go.cr"/>
    <s v="41051069"/>
    <s v="62756650"/>
    <s v="DINORA BERMUDEZ REQUENES"/>
    <s v="83915885"/>
    <s v="LUISA BUSTOS QUIROS"/>
    <s v="61610021"/>
    <m/>
    <s v="NO"/>
    <m/>
    <m/>
    <m/>
    <s v="1"/>
    <s v="03705"/>
    <s v="3"/>
    <s v="SANTA ELENA"/>
    <n v="8"/>
  </r>
  <r>
    <s v="1.02351"/>
    <s v="101586-00"/>
    <s v="02351"/>
    <x v="912"/>
    <s v="BONANZA"/>
    <s v="SAN CARLOS"/>
    <s v="06"/>
    <s v="1"/>
    <s v="1_PREESCOLAR"/>
    <s v="PUBLICA"/>
    <n v="21002"/>
    <s v="2"/>
    <s v="10"/>
    <s v="02"/>
    <s v="ALAJUELA / SAN CARLOS / FLORENCIA"/>
    <s v="ALAJUELA"/>
    <s v="SAN CARLOS"/>
    <s v="FLORENCIA"/>
    <s v="BONANZA"/>
    <s v="200 M NORTE DE LA PLAZA DE DEPORTES"/>
    <s v="esc.losalpes.sancarlos@mep.go.cr"/>
    <s v="24690900"/>
    <s v="24690900"/>
    <s v="LIGIA MARIA ARAGON DURAN"/>
    <s v="85572002"/>
    <s v="EDGAR GARCIA OCON"/>
    <s v="24799162"/>
    <m/>
    <s v="NO"/>
    <m/>
    <m/>
    <m/>
    <s v="1"/>
    <s v="03797"/>
    <s v="3"/>
    <s v="BONANZA"/>
    <n v="21"/>
  </r>
  <r>
    <s v="1.01524"/>
    <s v="101587-00"/>
    <s v="01524"/>
    <x v="913"/>
    <s v="LOS ANGELES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LOS ANGELES"/>
    <s v="COSTADO NORTE DE LA PLAZA DE DEPORTES"/>
    <s v="esc.losangeles.sancarlos@mep.go.cr"/>
    <s v="24041031"/>
    <s v="24041149"/>
    <s v="JOSE RAUL QUESADA VIQUEZ"/>
    <s v="85633114"/>
    <s v="MARIA DE LOS ANGELES SOLIS ALVARADO"/>
    <s v="83187649"/>
    <m/>
    <s v="NO"/>
    <m/>
    <m/>
    <m/>
    <s v="1"/>
    <s v="01082"/>
    <s v="3"/>
    <s v="LOS ANGELES"/>
    <n v="49"/>
  </r>
  <r>
    <s v="1.01375"/>
    <s v="101588-00"/>
    <s v="01375"/>
    <x v="914"/>
    <s v="LOS ANGELES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LOS ANGELES"/>
    <s v="150 AL NORTE DEL TEMPLO CATOLICO"/>
    <s v="esc.losangelesdelafortuna@mep.go.cr"/>
    <s v="24691724"/>
    <s v="24691724"/>
    <s v="REBECA CABRERA SEGURA"/>
    <s v="24691724"/>
    <s v="EDGAR GARCIA OCON"/>
    <s v="24797145"/>
    <m/>
    <s v="NO"/>
    <m/>
    <m/>
    <m/>
    <s v="1"/>
    <s v="01108"/>
    <s v="3"/>
    <s v="LOS ANGELES"/>
    <n v="67"/>
  </r>
  <r>
    <s v="1.02074"/>
    <s v="101589-00"/>
    <s v="02074"/>
    <x v="915"/>
    <s v="TRES AMIGOS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SANTA ELENA"/>
    <s v="COSTADO SUR DE LA IGLESIA CATOLICA"/>
    <s v="esc.idatresamigos@mep.go.cr"/>
    <s v="24041122"/>
    <s v="24041122"/>
    <s v="JOSUE RUIZ PINEL"/>
    <s v="72921123"/>
    <s v="MARIA DE LOS ANGELES SOLIS ALVARADO"/>
    <s v="83187649"/>
    <m/>
    <s v="NO"/>
    <m/>
    <m/>
    <m/>
    <s v="1"/>
    <s v="03378"/>
    <s v="3"/>
    <s v="TRES AMIGOS"/>
    <n v="42"/>
  </r>
  <r>
    <s v="1.02787"/>
    <s v="101590-00"/>
    <s v="02787"/>
    <x v="916"/>
    <s v="SAN MARTIN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 MARTIN"/>
    <s v="6 KM OESTE DE SANTA ROSA DE POCOSOL"/>
    <s v="esc.sanmartinpocosol@mep.go.cr"/>
    <s v="44030238"/>
    <s v="24777082"/>
    <s v="JUANA MARIA FONSECA MONTES"/>
    <s v="44030238"/>
    <s v="IRENE CECILIA RAMIREZ SANCHEZ"/>
    <s v="24777082"/>
    <m/>
    <s v="NO"/>
    <m/>
    <m/>
    <m/>
    <s v="1"/>
    <s v="03553"/>
    <s v="3"/>
    <s v="SAN MARTIN"/>
    <n v="18"/>
  </r>
  <r>
    <s v="1.03235"/>
    <s v="101591-00"/>
    <s v="03235"/>
    <x v="917"/>
    <s v="LA URRACA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LA URRACA"/>
    <s v="ASENTAMIENTO CAMPESINO LA URRACA"/>
    <s v="esc.laurraca@mep.go.cr"/>
    <s v="24713767"/>
    <s v="41051044"/>
    <s v="NARY IVETTE RODRIGUEZ CEBALLOS"/>
    <s v="85610447"/>
    <s v="IRENE CECILIA RAMIREZ SANCHEZ"/>
    <s v="24777082"/>
    <m/>
    <s v="NO"/>
    <m/>
    <m/>
    <m/>
    <s v="1"/>
    <s v="03488"/>
    <s v="3"/>
    <s v="LA URRACA"/>
    <n v="7"/>
  </r>
  <r>
    <s v="1.03344"/>
    <s v="101592-00"/>
    <s v="03344"/>
    <x v="918"/>
    <s v="ESCALERAS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ESCALERAS"/>
    <s v="25 KM ESTE DE LA IGLESIA DE PAVON"/>
    <s v="esc.escalerasloschiles@mep.go.cr"/>
    <s v="84853440"/>
    <s v="84853440"/>
    <s v="NIDIA LINETH CASTILLO ULLOA"/>
    <s v="84853440"/>
    <s v="LUISA BUSTOS QUIROS"/>
    <s v="61610021"/>
    <m/>
    <s v="NO"/>
    <m/>
    <m/>
    <m/>
    <s v="1"/>
    <s v="01232"/>
    <s v="3"/>
    <s v="ESCALERAS"/>
    <n v="13"/>
  </r>
  <r>
    <s v="1.03260"/>
    <s v="101593-00"/>
    <s v="03260"/>
    <x v="919"/>
    <s v="HERNANDEZ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HERNANDEZ"/>
    <s v="2 KM CARRETERA A MEDIO QUESO"/>
    <s v="esc.hernandezloschiles@mep.go.cr"/>
    <s v="41051036"/>
    <s v="41051036"/>
    <s v="JUAN CARLOS GONZALEZ SALGUERA"/>
    <s v="89857577"/>
    <s v="KAREN CALDERON SOLANO"/>
    <s v="24711101"/>
    <m/>
    <s v="NO"/>
    <m/>
    <m/>
    <m/>
    <s v="1"/>
    <s v="01224"/>
    <s v="3"/>
    <s v="HERNANDEZ"/>
    <n v="34"/>
  </r>
  <r>
    <s v="1.03381"/>
    <s v="101594-00"/>
    <s v="03381"/>
    <x v="920"/>
    <s v="LA UNION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LA UNION"/>
    <s v="FRENTE SALON COMUNAL LA UNION"/>
    <s v="esc.launiondemonterrey@mep.go.cr"/>
    <m/>
    <m/>
    <s v="MAGALY PEREZA FERNANDEZ"/>
    <s v="87697665"/>
    <s v="RONALD PORRAS ARRIETA"/>
    <s v="24780158"/>
    <m/>
    <s v="NO"/>
    <m/>
    <m/>
    <m/>
    <s v="1"/>
    <s v="01114"/>
    <s v="3"/>
    <s v="LA UNION"/>
    <n v="5"/>
  </r>
  <r>
    <s v="1.03420"/>
    <s v="101595-00"/>
    <s v="03420"/>
    <x v="921"/>
    <s v="LA TROCHA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LA TROCHA"/>
    <s v="50 M DEL PUESTO DE POLICIA"/>
    <s v="esc.latrocha@mep.go.cr"/>
    <s v="41051041"/>
    <s v="88211874"/>
    <s v="AMALIA GONZALEZ GODINEZ"/>
    <s v="41051041"/>
    <s v="KAREN CALDERON SOLANO"/>
    <s v="24711101"/>
    <m/>
    <s v="NO"/>
    <m/>
    <m/>
    <m/>
    <s v="1"/>
    <s v="03846"/>
    <s v="3"/>
    <s v="LA TROCHA"/>
    <n v="53"/>
  </r>
  <r>
    <s v="1.02090"/>
    <s v="101596-00"/>
    <s v="02090"/>
    <x v="922"/>
    <s v="COLONIA NARANJEÑA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COLONIA NARANJEÑA"/>
    <s v="300 M NORESTE DE APACONA"/>
    <s v="esc.colonianaranjena@mep.go.cr"/>
    <s v="41051105"/>
    <m/>
    <s v="KAROL ROXANA RAMIREZ JIMENEZ"/>
    <s v="41051105"/>
    <s v="JEANNETTE SIBAJA MIRANDA"/>
    <s v="24021628"/>
    <m/>
    <s v="NO"/>
    <m/>
    <m/>
    <m/>
    <s v="1"/>
    <s v="03487"/>
    <s v="3"/>
    <s v="COLONIA NARANJEÑA"/>
    <n v="11"/>
  </r>
  <r>
    <s v="1.01699"/>
    <s v="101597-00"/>
    <s v="01699"/>
    <x v="923"/>
    <s v="I.D.A. GARABITO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GARABITO"/>
    <s v="2,5 KM SUR DEL TEMPLO CATOLICO DE AGUAS ZARCA"/>
    <s v="esc.idagarabito@mep.go.cr"/>
    <s v="24744555"/>
    <s v="24744555"/>
    <s v="NOEMY GRACIELA GOMEZ ARAYA"/>
    <s v="84722297"/>
    <s v="OLGER SANCHO CHACON"/>
    <s v="24744058"/>
    <m/>
    <s v="NO"/>
    <m/>
    <m/>
    <m/>
    <s v="1"/>
    <s v="03249"/>
    <s v="3"/>
    <s v="I.D.A. GARABITO"/>
    <n v="76"/>
  </r>
  <r>
    <s v="1.01365"/>
    <s v="101598-00"/>
    <s v="01365"/>
    <x v="924"/>
    <s v="COOPE ISABEL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COOPE ISABEL"/>
    <s v="COSTADO NORTE DE LA PLAZA DE DEPORTES"/>
    <s v="esc.coopeisabel@mep.go.cr"/>
    <m/>
    <m/>
    <s v="FULVIO ROBERTO ESPINOZA SEQUEIRA"/>
    <s v="63679490"/>
    <s v="MARIA DE LOS ANGELES SOLIS ALVARADO"/>
    <s v="83187649"/>
    <m/>
    <s v="NO"/>
    <m/>
    <m/>
    <m/>
    <s v="1"/>
    <s v="03551"/>
    <s v="3"/>
    <s v="COOPE ISABEL"/>
    <n v="17"/>
  </r>
  <r>
    <s v="1.01087"/>
    <s v="101599-00"/>
    <s v="01087"/>
    <x v="925"/>
    <s v="EL CAMPO (SAN PABLO)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SAN PABLO"/>
    <s v="COSTADO SUR DE LA URBANIZACION SELVA VERDE"/>
    <s v="esc.elcampoquesada@mep.go.cr"/>
    <s v="24609893"/>
    <m/>
    <s v="YORLE MONTOYA MONTERO"/>
    <s v="87106034"/>
    <s v="YANIXIA MARIA CHAVES MURILLO"/>
    <s v="88327747"/>
    <m/>
    <s v="NO"/>
    <m/>
    <m/>
    <m/>
    <s v="1"/>
    <s v="03550"/>
    <s v="3"/>
    <s v="EL CAMPO (SAN PABLO)"/>
    <n v="34"/>
  </r>
  <r>
    <s v="1.03837"/>
    <s v="101600-00"/>
    <s v="03837"/>
    <x v="926"/>
    <s v="SANTA ESPERANZA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LA ESPERANZA"/>
    <s v="COSTADO OESTE DE LA PLAZA DE FUTBOL"/>
    <s v="esc.santaesperanza@mep.go.cr"/>
    <s v="41051038"/>
    <m/>
    <s v="MANUEL JARQUIN SAENZ"/>
    <s v="85291661"/>
    <s v="IRENE CECILIA RAMIREZ SANCHEZ"/>
    <s v="24777082"/>
    <m/>
    <s v="NO"/>
    <m/>
    <m/>
    <m/>
    <s v="1"/>
    <s v="00688"/>
    <s v="3"/>
    <s v="SANTA ESPERANZA"/>
    <n v="5"/>
  </r>
  <r>
    <s v="1.02349"/>
    <s v="101601-00"/>
    <s v="02349"/>
    <x v="927"/>
    <s v="I.D.A. LOS LAGOS"/>
    <s v="SAN CARLOS"/>
    <s v="01"/>
    <s v="1"/>
    <s v="1_PREESCOLAR"/>
    <s v="PUBLICA"/>
    <n v="21603"/>
    <s v="2"/>
    <s v="16"/>
    <s v="03"/>
    <s v="ALAJUELA / RIO CUARTO / SANTA ISABEL"/>
    <s v="ALAJUELA"/>
    <s v="RIO CUARTO"/>
    <s v="SANTA ISABEL"/>
    <s v="LOS LAGOS"/>
    <s v="COSTADO OESTE DE LA PLAZA DE DEPORTES"/>
    <s v="esc.idaloslagos@mep.go.cr"/>
    <s v="88089396"/>
    <m/>
    <s v="ROXANA AGUILAR ALFARO"/>
    <s v="88089396"/>
    <s v="ROBERTO CESPEDES MORA"/>
    <s v="24722182"/>
    <m/>
    <s v="NO"/>
    <m/>
    <m/>
    <m/>
    <s v="1"/>
    <s v="01083"/>
    <s v="3"/>
    <s v="I.D.A. LOS LAGOS"/>
    <n v="28"/>
  </r>
  <r>
    <s v="1.00963"/>
    <s v="101602-00"/>
    <s v="00963"/>
    <x v="928"/>
    <s v="CAIMITOS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CAIMITOS"/>
    <s v="100 M AL SUR DEL ABASTECEDOR CAIMITOS"/>
    <s v="esc.caimitos@mep.go.cr"/>
    <s v="24755417"/>
    <m/>
    <s v="GLORIANA HERRERA SANCHO"/>
    <s v="85647021"/>
    <s v="YADIRA QUESADA MURILLO"/>
    <s v="24755008"/>
    <m/>
    <s v="NO"/>
    <m/>
    <m/>
    <m/>
    <s v="1"/>
    <s v="03247"/>
    <s v="3"/>
    <s v="CAIMITOS"/>
    <n v="6"/>
  </r>
  <r>
    <s v="1.00423"/>
    <s v="101603-00"/>
    <s v="00423"/>
    <x v="929"/>
    <s v="EL CARMEN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EL CARMEN"/>
    <s v="200 AL ESTE DE LA CANASTA BASICA"/>
    <s v="esc.elcarmenquesada@mep.go.cr"/>
    <s v="24607598"/>
    <s v="24600853"/>
    <s v="RODNEY NAVARRO SOTO"/>
    <s v="24607598"/>
    <s v="YANIXIA MARIA CHAVES MURILLO"/>
    <s v="24601238"/>
    <m/>
    <s v="NO"/>
    <m/>
    <m/>
    <m/>
    <s v="1"/>
    <s v="01041"/>
    <s v="3"/>
    <s v="EL CARMEN"/>
    <n v="16"/>
  </r>
  <r>
    <s v="1.02353"/>
    <s v="101606-00"/>
    <s v="02353"/>
    <x v="930"/>
    <s v="SANTA LUCIA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QUEBRADA GRANDE"/>
    <s v="COSTADO DE LA PLAZA DEPORTES"/>
    <s v="esc.santaluciapital@mep.go.cr"/>
    <s v="86855249"/>
    <m/>
    <s v="SILVIA VARGAS ALFARO"/>
    <s v="86855249"/>
    <s v="MARIA DE LOS ANGELES SOLIS ALVARADO"/>
    <s v="24603899"/>
    <m/>
    <s v="NO"/>
    <m/>
    <m/>
    <m/>
    <s v="1"/>
    <s v="01246"/>
    <s v="3"/>
    <s v="SANTA LUCIA"/>
    <n v="7"/>
  </r>
  <r>
    <s v="1.02998"/>
    <s v="101607-00"/>
    <s v="02998"/>
    <x v="931"/>
    <s v="LA ESPAÑOLITA"/>
    <s v="SAN CARLOS"/>
    <s v="01"/>
    <s v="1"/>
    <s v="1_PREESCOLAR"/>
    <s v="PUBLICA"/>
    <n v="21603"/>
    <s v="2"/>
    <s v="16"/>
    <s v="03"/>
    <s v="ALAJUELA / RIO CUARTO / SANTA ISABEL"/>
    <s v="ALAJUELA"/>
    <s v="RIO CUARTO"/>
    <s v="SANTA ISABEL"/>
    <s v="LA ESPAÑOLITA"/>
    <s v="ENTRADA ASENTAMIENTO IDA LA ESPAÑOLITA"/>
    <s v="esc.laespanolita@mep.go.cr"/>
    <s v="84364960"/>
    <s v="84364960"/>
    <s v="GIOVANNI UGALDE ACUÑA"/>
    <s v="84364960"/>
    <s v="ROBERTO CESPEDES MORA"/>
    <s v="24722182"/>
    <m/>
    <s v="NO"/>
    <m/>
    <m/>
    <m/>
    <s v="1"/>
    <s v="01227"/>
    <s v="3"/>
    <s v="LA ESPAÑOLITA"/>
    <n v="41"/>
  </r>
  <r>
    <s v="1.02496"/>
    <s v="101609-00"/>
    <s v="02496"/>
    <x v="932"/>
    <s v="PUEBLO NUEVO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PUEBLO NUEVO"/>
    <s v="22 KM AL NORTE DE BOCA ARENAL"/>
    <s v="esc.pueblonuevocutris@mep.go.cr"/>
    <s v="61906869"/>
    <m/>
    <s v="YERLIN ANDREA JIMENEZ OVARES"/>
    <s v="61906869"/>
    <s v="EMILIANO PRADO MARTINEZ"/>
    <s v="24699197"/>
    <m/>
    <s v="NO"/>
    <m/>
    <m/>
    <m/>
    <s v="1"/>
    <s v="00911"/>
    <s v="3"/>
    <s v="PUEBLO NUEVO"/>
    <n v="10"/>
  </r>
  <r>
    <s v="1.01801"/>
    <s v="101610-00"/>
    <s v="01801"/>
    <x v="933"/>
    <s v="TRECE DE NOVIEMBRE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LA TORRE"/>
    <s v="1 KM AL NORTE DE LAS TORRES DEL ICE"/>
    <s v="esc.trecedenoviembre@mep.go.cr"/>
    <s v="24780607"/>
    <m/>
    <s v="SILVIA INES CASTRO LIZANO"/>
    <s v="87052960"/>
    <s v="RONALD PORRAS ARRIETA"/>
    <s v="24780158"/>
    <m/>
    <s v="NO"/>
    <m/>
    <m/>
    <m/>
    <s v="1"/>
    <s v="01292"/>
    <s v="3"/>
    <s v="TRECE DE NOVIEMBRE"/>
    <n v="9"/>
  </r>
  <r>
    <s v="1.02712"/>
    <s v="101611-00"/>
    <s v="02712"/>
    <x v="934"/>
    <s v="CARRIZAL"/>
    <s v="SAN CARLOS"/>
    <s v="01"/>
    <s v="1"/>
    <s v="1_PREESCOLAR"/>
    <s v="PUBLICA"/>
    <n v="21601"/>
    <s v="2"/>
    <s v="16"/>
    <s v="01"/>
    <s v="ALAJUELA / RIO CUARTO / RIO CUARTO"/>
    <s v="ALAJUELA"/>
    <s v="RIO CUARTO"/>
    <s v="RIO CUARTO"/>
    <s v="CARRIZAL"/>
    <s v="300 NORTE DEL SUPER ROJI, CARRIZAL"/>
    <s v="esc.carrizalriocuarto@mep.go.cr"/>
    <m/>
    <m/>
    <s v="SHIRLEY RODRIGUEZ SOLIS"/>
    <s v="85359462"/>
    <s v="ROBERTO CESPEDES MORA"/>
    <s v="24722182"/>
    <m/>
    <s v="NO"/>
    <m/>
    <m/>
    <m/>
    <s v="1"/>
    <s v="01008"/>
    <s v="3"/>
    <s v="CARRIZAL"/>
    <n v="14"/>
  </r>
  <r>
    <s v="1.03735"/>
    <s v="101612-00"/>
    <s v="03735"/>
    <x v="935"/>
    <s v="SAN ISIDRO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SAN ISIDRO"/>
    <s v="2 KM AL SUR DE LA ENTRADA PRINCIPAL SAN ISIDRO"/>
    <s v="esc.sanisidroloschiles@mep.go.cr"/>
    <s v="41051061"/>
    <s v="84945043"/>
    <s v="KARLA ALVAREZ VILLEGAS"/>
    <s v="84945043"/>
    <s v="LUISA BUSTOS QUIROS"/>
    <s v="61610021"/>
    <m/>
    <s v="NO"/>
    <m/>
    <m/>
    <m/>
    <s v="1"/>
    <s v="00639"/>
    <s v="3"/>
    <s v="SAN ISIDRO"/>
    <n v="9"/>
  </r>
  <r>
    <s v="1.03991"/>
    <s v="101613-00"/>
    <s v="03991"/>
    <x v="936"/>
    <s v="SAN ALEJO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 ALEJO"/>
    <s v="FRENTE AL SALON COMUNAL DE SAN ALEJO"/>
    <s v="esc.sanalejo@mep.go.cr"/>
    <s v="73003744"/>
    <m/>
    <s v="GEMA VASQUEZ HERNANDEZ"/>
    <s v="73003744"/>
    <s v="IRENE CECILIA RAMIREZ SANCHEZ"/>
    <s v="24777082"/>
    <m/>
    <s v="NO"/>
    <m/>
    <m/>
    <m/>
    <s v="1"/>
    <s v="01177"/>
    <s v="3"/>
    <s v="SAN ALEJO"/>
    <n v="4"/>
  </r>
  <r>
    <s v="1.01702"/>
    <s v="101614-00"/>
    <s v="01702"/>
    <x v="937"/>
    <s v="EL JARDIN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LA TRINCHERA"/>
    <s v="FRENTE A LA PLAZA DE DEPORTES"/>
    <s v="esc.eljardindepital@mep.go.cr"/>
    <s v="24734795"/>
    <m/>
    <s v="CLARIBEL ARAYA HERNANDEZ"/>
    <s v="83089533"/>
    <s v="MARIA DE LOS ANGELES SOLIS ALVARADO"/>
    <s v="83187649"/>
    <m/>
    <s v="NO"/>
    <m/>
    <m/>
    <m/>
    <s v="1"/>
    <s v="01084"/>
    <s v="3"/>
    <s v="EL JARDIN"/>
    <n v="56"/>
  </r>
  <r>
    <s v="1.03288"/>
    <s v="101615-00"/>
    <s v="03288"/>
    <x v="938"/>
    <s v="BETANIA"/>
    <s v="ZONA NORTE-NORTE"/>
    <s v="05"/>
    <s v="1"/>
    <s v="1_PREESCOLAR"/>
    <s v="PUBLICA"/>
    <n v="21503"/>
    <s v="2"/>
    <s v="15"/>
    <s v="03"/>
    <s v="ALAJUELA / GUATUSO / COTE"/>
    <s v="ALAJUELA"/>
    <s v="GUATUSO"/>
    <s v="COTE"/>
    <s v="BETANIA"/>
    <s v="FRENTE A LA PLAZA DE FUTBOL"/>
    <s v="esc.betaniaguatuso@mep.go.cr"/>
    <s v="41051106"/>
    <m/>
    <s v="YADIRIS RAMIREZ LOPEZ"/>
    <s v="86993283"/>
    <s v="VIRGILIO GERARDO VILLEGAS GONZALEZ"/>
    <s v="24640011"/>
    <m/>
    <s v="NO"/>
    <m/>
    <m/>
    <m/>
    <s v="1"/>
    <s v="01282"/>
    <s v="3"/>
    <s v="BETANIA"/>
    <n v="5"/>
  </r>
  <r>
    <s v="1.02180"/>
    <s v="101616-00"/>
    <s v="02180"/>
    <x v="939"/>
    <s v="EL JAUURI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JAUURI"/>
    <s v="COSTADO OESTE DE LA IGLESIA CATOLICA EL JAUUR"/>
    <s v="esc.jauuri@mep.go.cr"/>
    <s v="24797480"/>
    <s v="24797480"/>
    <s v="GINETH LAGUNA SANTANA"/>
    <s v="63044332"/>
    <s v="LUIS ENRIQUE ROJAS OVARES"/>
    <s v="24680376"/>
    <m/>
    <s v="NO"/>
    <m/>
    <m/>
    <m/>
    <s v="1"/>
    <s v="01180"/>
    <s v="3"/>
    <s v="EL JAUURI"/>
    <n v="32"/>
  </r>
  <r>
    <s v="1.03295"/>
    <s v="101617-00"/>
    <s v="03295"/>
    <x v="940"/>
    <s v="LA TRINIDAD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LA TRINIDAD"/>
    <s v="FRENTE A LA PLAZA DE DEPORTES"/>
    <s v="esc.latrinidad.sancarlos@mep.go.cr"/>
    <s v="83874750"/>
    <m/>
    <s v="YERLIN GARCIA REYES"/>
    <s v="83874750"/>
    <s v="LUISA BUSTOS QUIROS"/>
    <s v="61610021"/>
    <m/>
    <s v="NO"/>
    <m/>
    <m/>
    <m/>
    <s v="1"/>
    <s v="01214"/>
    <s v="3"/>
    <s v="LA TRINIDAD"/>
    <n v="6"/>
  </r>
  <r>
    <s v="1.03401"/>
    <s v="101618-00"/>
    <s v="03401"/>
    <x v="941"/>
    <s v="I.D.A. EL RUBI"/>
    <s v="SAN CARLOS"/>
    <s v="01"/>
    <s v="1"/>
    <s v="1_PREESCOLAR"/>
    <s v="PUBLICA"/>
    <n v="21603"/>
    <s v="2"/>
    <s v="16"/>
    <s v="03"/>
    <s v="ALAJUELA / RIO CUARTO / SANTA ISABEL"/>
    <s v="ALAJUELA"/>
    <s v="RIO CUARTO"/>
    <s v="SANTA ISABEL"/>
    <s v="EL RUBI"/>
    <s v="EL RUBI DE RIO CUARTO"/>
    <s v="esc.idaelrubi@mep.go.cr"/>
    <m/>
    <m/>
    <s v="MARIA ALEJANDRA CHACON ACUÑA"/>
    <s v="84020031"/>
    <s v="ROBERTO CESPEDES MORA"/>
    <s v="24722182"/>
    <m/>
    <s v="NO"/>
    <m/>
    <m/>
    <m/>
    <s v="1"/>
    <s v="03379"/>
    <s v="3"/>
    <s v="I.D.A. EL RUBI"/>
    <n v="3"/>
  </r>
  <r>
    <s v="1.00435"/>
    <s v="101620-00"/>
    <s v="00435"/>
    <x v="942"/>
    <s v="JUAN RAFAEL CHACON CASTRO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BOCA DE ARENAL"/>
    <s v="150 OESTE DE LA PARROQUIA BOCA DE ARENAL"/>
    <s v="esc.juanrafaelchaconcastro@mep.go.cr"/>
    <s v="24695305"/>
    <s v="24695305"/>
    <s v="EDWARD ANTONIO MORA GAMBOA"/>
    <s v="24695305"/>
    <s v="EMILIANO PRADO MARTINEZ"/>
    <s v="24699197"/>
    <m/>
    <s v="NO"/>
    <m/>
    <m/>
    <m/>
    <s v="1"/>
    <s v="01137"/>
    <s v="3"/>
    <s v="JUAN RAFAEL CHACON CASTRO"/>
    <n v="118"/>
  </r>
  <r>
    <s v="1.04316"/>
    <s v="101620-00"/>
    <s v="04316"/>
    <x v="942"/>
    <s v="RED CUIDO-JUAN RAFAEL CHACON CASTRO-CEN CINAI BOCA ARENAL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BOCA DE ARENAL"/>
    <s v="200 M OESTE DEL LA FUERZA PUBLICA"/>
    <s v="esc.juanrafaelchaconcastro@mep.go.cr"/>
    <s v="24695305"/>
    <m/>
    <s v="EDWARD ANTONIO MORA GAMBOA"/>
    <s v="24695305"/>
    <s v="EMILIANO PRADO MARTINEZ"/>
    <s v="24699197"/>
    <s v="RED"/>
    <s v="NO"/>
    <s v="3"/>
    <s v=""/>
    <s v="CEN CINAI BOCA ARENAL"/>
    <s v="1"/>
    <s v="01137"/>
    <s v="3"/>
    <s v="JUAN RAFAEL CHACON CASTRO"/>
    <n v="14"/>
  </r>
  <r>
    <s v="1.02851"/>
    <s v="101621-00"/>
    <s v="02851"/>
    <x v="943"/>
    <s v="BOCA DEL RIO SAN CARLOS"/>
    <s v="SAN CARLOS"/>
    <s v="05"/>
    <s v="1"/>
    <s v="1_PREESCOLAR"/>
    <s v="PUBLICA"/>
    <n v="21011"/>
    <s v="2"/>
    <s v="10"/>
    <s v="11"/>
    <s v="ALAJUELA / SAN CARLOS / CUTRIS"/>
    <s v="ALAJUELA"/>
    <s v="SAN CARLOS"/>
    <s v="CUTRIS"/>
    <s v="BOCA RIO SAN CARLOS"/>
    <s v="200 SUR DEL PUESTO POLICIAL"/>
    <s v="esc.bocadelriosancarlos@mep.go.cr"/>
    <s v="70260311"/>
    <s v="70603044"/>
    <s v="VIVIANA CHACON PANIAGUA"/>
    <s v="70260311"/>
    <s v="MARIA DE LOS ANGELES SOLIS ALVARADO"/>
    <s v="83187649"/>
    <m/>
    <s v="NO"/>
    <m/>
    <m/>
    <m/>
    <s v="1"/>
    <s v="00079"/>
    <s v="3"/>
    <s v="BOCA DEL RIO SAN CARLOS"/>
    <n v="8"/>
  </r>
  <r>
    <s v="1.03445"/>
    <s v="101622-00"/>
    <s v="03445"/>
    <x v="944"/>
    <s v="LA UNION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LA UNION"/>
    <s v="FRENTE A LA PLAZA DE FUTBOL"/>
    <s v="esc.launion.sancarlos@mep.go.cr"/>
    <s v="41051042"/>
    <m/>
    <s v="ANDREA DEYANIRA URBINA ORTEGA"/>
    <s v="86211721"/>
    <s v="LUISA BUSTOS QUIROS"/>
    <s v="61610021"/>
    <m/>
    <s v="NO"/>
    <m/>
    <m/>
    <m/>
    <s v="1"/>
    <s v="01216"/>
    <s v="3"/>
    <s v="LA UNION"/>
    <n v="11"/>
  </r>
  <r>
    <s v="1.02849"/>
    <s v="101624-00"/>
    <s v="02849"/>
    <x v="945"/>
    <s v="BUENA VISTA"/>
    <s v="SAN CARLOS"/>
    <s v="14"/>
    <s v="1"/>
    <s v="1_PREESCOLAR"/>
    <s v="PUBLICA"/>
    <n v="21003"/>
    <s v="2"/>
    <s v="10"/>
    <s v="03"/>
    <s v="ALAJUELA / SAN CARLOS / BUENAVISTA"/>
    <s v="ALAJUELA"/>
    <s v="SAN CARLOS"/>
    <s v="BUENAVISTA"/>
    <s v="BUENA VISTA"/>
    <s v="25 AL SUR DEL TEMPLO CATOLICO"/>
    <s v="esc.buenavista.sancarlos@mep.go.cr"/>
    <s v="24609441"/>
    <s v="24609441"/>
    <s v="MONICA ABADIA ULLOA"/>
    <s v="24609441"/>
    <s v="ZEIDY ZAMORA ALFARO"/>
    <s v="24601646"/>
    <m/>
    <s v="NO"/>
    <m/>
    <m/>
    <m/>
    <s v="1"/>
    <s v="01042"/>
    <s v="3"/>
    <s v="BUENA VISTA"/>
    <n v="5"/>
  </r>
  <r>
    <s v="1.02091"/>
    <s v="101625-00"/>
    <s v="02091"/>
    <x v="946"/>
    <s v="BUENOS AIRES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BUENOS AIRES"/>
    <s v="COSTADO NORTE DE LA PLAZA DE DEPORTES"/>
    <s v="esc.buenosaires.sancarlos@mep.go.cr"/>
    <s v="24722172"/>
    <s v="24722172"/>
    <s v="ADRIANA ZAMORA ALFARO"/>
    <s v="88212214"/>
    <s v="ROBERTO CESPEDES MORA"/>
    <s v="24722182"/>
    <m/>
    <s v="NO"/>
    <m/>
    <m/>
    <m/>
    <s v="1"/>
    <s v="00996"/>
    <s v="3"/>
    <s v="BUENOS AIRES"/>
    <n v="27"/>
  </r>
  <r>
    <s v="1.03340"/>
    <s v="101626-00"/>
    <s v="03340"/>
    <x v="947"/>
    <s v="BUENOS AIRES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BUENOS AIRES"/>
    <s v="3 KM AL OESTE DE SAN RAFAEL"/>
    <s v="esc.buenosairesguatuso@mep.go.cr"/>
    <s v="24640668"/>
    <m/>
    <s v="ANA LUCIA MADRIGAL"/>
    <s v="88486857"/>
    <s v="VIRGILIO GERARDO VILLEGAS GONZALEZ"/>
    <s v="24640011"/>
    <m/>
    <s v="NO"/>
    <m/>
    <m/>
    <m/>
    <s v="1"/>
    <s v="03362"/>
    <s v="3"/>
    <s v="BUENOS AIRES"/>
    <n v="28"/>
  </r>
  <r>
    <s v="1.03817"/>
    <s v="101627-00"/>
    <s v="03817"/>
    <x v="948"/>
    <s v="EL BURIO"/>
    <s v="ZONA NORTE-NORTE"/>
    <s v="05"/>
    <s v="1"/>
    <s v="1_PREESCOLAR"/>
    <s v="PUBLICA"/>
    <n v="21010"/>
    <s v="2"/>
    <s v="10"/>
    <s v="10"/>
    <s v="ALAJUELA / SAN CARLOS / VENADO"/>
    <s v="ALAJUELA"/>
    <s v="SAN CARLOS"/>
    <s v="VENADO"/>
    <s v="EL BURIO"/>
    <s v="2 KM OESTE ENTRADA A EL BURIO"/>
    <s v="esc.elburio@mep.go.cr"/>
    <s v="24640036"/>
    <m/>
    <s v="INGRID CORTES JAEN"/>
    <s v="89416430"/>
    <s v="VIRGILIO GERARDO VILLEGAS GONZALEZ"/>
    <s v="83620080"/>
    <m/>
    <s v="NO"/>
    <m/>
    <m/>
    <m/>
    <s v="1"/>
    <s v="01293"/>
    <s v="3"/>
    <s v="EL BURIO"/>
    <n v="3"/>
  </r>
  <r>
    <s v="1.01523"/>
    <s v="101628-00"/>
    <s v="01523"/>
    <x v="949"/>
    <s v="ACAPULCO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ACAPULCO"/>
    <s v="50 M NORTE DE LA IGLESIA ACAPULCO"/>
    <s v="esc.acapulcopocosol@mep.go.cr"/>
    <s v="72984058"/>
    <s v="24778391"/>
    <s v="HERLIN VINDAS LOPEZ"/>
    <s v="88859077"/>
    <s v="IRENE CECILIA RAMIREZ SANCHEZ"/>
    <s v="24777082"/>
    <m/>
    <s v="NO"/>
    <m/>
    <m/>
    <m/>
    <s v="1"/>
    <s v="01166"/>
    <s v="3"/>
    <s v="ACAPULCO"/>
    <n v="10"/>
  </r>
  <r>
    <s v="1.03310"/>
    <s v="101629-00"/>
    <s v="03310"/>
    <x v="950"/>
    <s v="LA VIRGEN"/>
    <s v="ZONA NORTE-NORTE"/>
    <s v="09"/>
    <s v="1"/>
    <s v="1_PREESCOLAR"/>
    <s v="PUBLICA"/>
    <n v="21403"/>
    <s v="2"/>
    <s v="14"/>
    <s v="03"/>
    <s v="ALAJUELA / LOS CHILES / EL AMPARO"/>
    <s v="ALAJUELA"/>
    <s v="LOS CHILES"/>
    <s v="EL AMPARO"/>
    <s v="LA VIRGEN"/>
    <s v="COSTADO ESTE DE LA PLAZA DE DEPORTES"/>
    <s v="esc.lavirgenloschiles@mep.go.cr"/>
    <s v="41051133"/>
    <m/>
    <s v="GABRIELA ROJAS BARRANTES"/>
    <s v="41051133"/>
    <s v="KAREN CALDERON SOLANO"/>
    <s v="24711101"/>
    <m/>
    <s v="NO"/>
    <m/>
    <m/>
    <m/>
    <s v="1"/>
    <s v="01201"/>
    <s v="3"/>
    <s v="LA VIRGEN"/>
    <n v="32"/>
  </r>
  <r>
    <s v="1.01719"/>
    <s v="101632-00"/>
    <s v="01719"/>
    <x v="951"/>
    <s v="LEONIDAS SEQUEIRA DUARTE"/>
    <s v="ZONA NORTE-NORTE"/>
    <s v="08"/>
    <s v="1"/>
    <s v="1_PREESCOLAR"/>
    <s v="PUBLICA"/>
    <n v="21402"/>
    <s v="2"/>
    <s v="14"/>
    <s v="02"/>
    <s v="ALAJUELA / LOS CHILES / CAÑO NEGRO"/>
    <s v="ALAJUELA"/>
    <s v="LOS CHILES"/>
    <s v="CAÑO NEGRO"/>
    <s v="CAÑO NEGRO"/>
    <s v="FRENTE A LA IGLESIA CATOLICA"/>
    <s v="esc.leonidassequeira@mep.go.cr"/>
    <s v="24711460"/>
    <s v="24711460"/>
    <s v="LORENA SEQUEIRA GARCIA"/>
    <s v="83186838"/>
    <s v="PATRICIA UGALDE MORALES"/>
    <s v="87067098"/>
    <m/>
    <s v="NO"/>
    <m/>
    <m/>
    <m/>
    <s v="1"/>
    <s v="01202"/>
    <s v="3"/>
    <s v="LEONIDAS SEQUEIRA DUARTE"/>
    <n v="8"/>
  </r>
  <r>
    <s v="1.03181"/>
    <s v="101633-00"/>
    <s v="03181"/>
    <x v="952"/>
    <s v="NUEVA ESPERANZA"/>
    <s v="ZONA NORTE-NORTE"/>
    <s v="08"/>
    <s v="1"/>
    <s v="1_PREESCOLAR"/>
    <s v="PUBLICA"/>
    <n v="21402"/>
    <s v="2"/>
    <s v="14"/>
    <s v="02"/>
    <s v="ALAJUELA / LOS CHILES / CAÑO NEGRO"/>
    <s v="ALAJUELA"/>
    <s v="LOS CHILES"/>
    <s v="CAÑO NEGRO"/>
    <s v="NUEVA ESPERANZA"/>
    <s v="300 M DE LA PLAZA DE FUTBOL"/>
    <s v="esc.nuevaesperanzacanonegro@mep.go.cr"/>
    <s v="24711300"/>
    <m/>
    <s v="ARELYS ARRIETA LARA"/>
    <s v="86495432"/>
    <s v="PATRICIA UGALDE MORALES"/>
    <s v="87067098"/>
    <m/>
    <s v="NO"/>
    <m/>
    <m/>
    <m/>
    <s v="1"/>
    <s v="03659"/>
    <s v="3"/>
    <s v="NUEVA ESPERANZA"/>
    <n v="8"/>
  </r>
  <r>
    <s v="1.03892"/>
    <s v="101634-00"/>
    <s v="03892"/>
    <x v="953"/>
    <s v="MONTEALEGRE"/>
    <s v="ZONA NORTE-NORTE"/>
    <s v="05"/>
    <s v="1"/>
    <s v="1_PREESCOLAR"/>
    <s v="PUBLICA"/>
    <n v="21404"/>
    <s v="2"/>
    <s v="14"/>
    <s v="04"/>
    <s v="ALAJUELA / LOS CHILES / SAN JORGE"/>
    <s v="ALAJUELA"/>
    <s v="LOS CHILES"/>
    <s v="SAN JORGE"/>
    <s v="MONTEALEGRE"/>
    <s v="FRENTE PLAZA DE DEPORTES"/>
    <s v="ce.montealegre@mep.go.cr"/>
    <s v="41051050"/>
    <s v="62309715"/>
    <s v="GENESIS JOSE ALFARO GONZALEZ"/>
    <s v="63143394"/>
    <s v="VIRGILIO GERARDO VILLEGAS GONZALEZ"/>
    <s v="24640011"/>
    <m/>
    <s v="NO"/>
    <m/>
    <m/>
    <m/>
    <s v="1"/>
    <s v="03661"/>
    <s v="3"/>
    <s v="MONTEALEGRE"/>
    <n v="6"/>
  </r>
  <r>
    <s v="1.03595"/>
    <s v="101635-00"/>
    <s v="03595"/>
    <x v="954"/>
    <s v="SANTA FE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SANTA FE"/>
    <s v="50 M NORTE DEL SALON COMUNAL"/>
    <s v="esc.sanrafaelloschiles@mep.go.cr"/>
    <s v="41051070"/>
    <m/>
    <s v="CARLOS EDUARDO AMADOR TIAISGUE"/>
    <s v="61057064"/>
    <s v="KAREN CALDERON SOLANO"/>
    <s v="24711101"/>
    <m/>
    <s v="NO"/>
    <m/>
    <m/>
    <m/>
    <s v="1"/>
    <s v="03660"/>
    <s v="3"/>
    <s v="SANTA FE"/>
    <n v="16"/>
  </r>
  <r>
    <s v="1.03315"/>
    <s v="101636-00"/>
    <s v="03315"/>
    <x v="955"/>
    <s v="SANTA LUCIA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SANTA LUCIA"/>
    <s v="125 ESTE DE LA PLAZA DE DEPORTES SANTA LUCIA"/>
    <s v="esc.santalucialafortuna@mep.go.cr"/>
    <s v="24798381"/>
    <s v="24798381"/>
    <s v="YENDRI JUAREZ HIDALGO"/>
    <s v="24798381"/>
    <s v="EDGAR GARCIA OCON"/>
    <s v="24799162"/>
    <m/>
    <s v="NO"/>
    <m/>
    <m/>
    <m/>
    <s v="1"/>
    <s v="03658"/>
    <s v="3"/>
    <s v="SANTA LUCIA"/>
    <n v="10"/>
  </r>
  <r>
    <s v="1.03731"/>
    <s v="101638-00"/>
    <s v="03731"/>
    <x v="956"/>
    <s v="SAN VITO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SAN VITO"/>
    <s v="800 M DE LA IGLESIA CATOLICA"/>
    <s v="esc.sanvito@mep.go.cr"/>
    <s v="70590937"/>
    <s v="24673035"/>
    <s v="FRANCISCO JAVIER BADILLA ARAYA"/>
    <s v="72749944"/>
    <s v="MINOR GERARDO VARELA ROJAS"/>
    <s v="24673035"/>
    <m/>
    <s v="NO"/>
    <m/>
    <m/>
    <m/>
    <s v="1"/>
    <s v="01181"/>
    <s v="3"/>
    <s v="SAN VITO"/>
    <n v="13"/>
  </r>
  <r>
    <s v="1.01559"/>
    <s v="101639-00"/>
    <s v="01559"/>
    <x v="957"/>
    <s v="BUENOS AIRES"/>
    <s v="SAN CARLOS"/>
    <s v="07"/>
    <s v="1"/>
    <s v="1_PREESCOLAR"/>
    <s v="PUBLICA"/>
    <n v="21013"/>
    <s v="2"/>
    <s v="10"/>
    <s v="13"/>
    <s v="ALAJUELA / SAN CARLOS / POCOSOL"/>
    <s v="ALAJUELA"/>
    <s v="SAN CARLOS"/>
    <s v="POCOSOL"/>
    <s v="BUENOS AIRES"/>
    <s v="FRENTE AL SALON COMUNAL"/>
    <s v="esc.buenosairesdepocosol@mep.go.cr"/>
    <s v="24699547"/>
    <s v="24699547"/>
    <s v="YESENIA SEGURA GONZALEZ"/>
    <s v="86821820"/>
    <s v="EMILIANO PRADO MARTINEZ"/>
    <s v="24699197"/>
    <m/>
    <s v="NO"/>
    <m/>
    <m/>
    <m/>
    <s v="1"/>
    <s v="01143"/>
    <s v="3"/>
    <s v="BUENOS AIRES"/>
    <n v="21"/>
  </r>
  <r>
    <s v="1.03818"/>
    <s v="101641-00"/>
    <s v="03818"/>
    <x v="958"/>
    <s v="LA PAZ"/>
    <s v="ZONA NORTE-NORTE"/>
    <s v="06"/>
    <s v="1"/>
    <s v="1_PREESCOLAR"/>
    <s v="PUBLICA"/>
    <n v="21501"/>
    <s v="2"/>
    <s v="15"/>
    <s v="01"/>
    <s v="ALAJUELA / GUATUSO / SAN RAFAEL"/>
    <s v="ALAJUELA"/>
    <s v="GUATUSO"/>
    <s v="SAN RAFAEL"/>
    <s v="LA PAZ"/>
    <s v="8 KM SUR DE LA ESCUELA LA FLORIDA"/>
    <s v="esc.lapazkatira@mep.go.cr"/>
    <s v="41051054"/>
    <s v="24621628"/>
    <s v="MARITZA SOTELA DUARTE"/>
    <s v="63733204"/>
    <s v="JEANNETTE SIBAJA MIRANDA"/>
    <s v="24021628"/>
    <m/>
    <s v="NO"/>
    <m/>
    <m/>
    <m/>
    <s v="1"/>
    <s v="00063"/>
    <s v="3"/>
    <s v="LA PAZ"/>
    <n v="5"/>
  </r>
  <r>
    <s v="1.04304"/>
    <s v="101642-00"/>
    <s v="04304"/>
    <x v="959"/>
    <s v="CANANEO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LA TIGRA"/>
    <s v="FRENTE A LA PLACA DE FUTBOL"/>
    <s v="esc.cananeo@mep.go.cr"/>
    <m/>
    <m/>
    <s v="WENDY CHACON CASTRO"/>
    <s v="84136576"/>
    <s v="LUISA BUSTOS QUIROS"/>
    <s v="89649288"/>
    <m/>
    <s v="NO"/>
    <m/>
    <m/>
    <m/>
    <s v="1"/>
    <s v="01243"/>
    <s v="3"/>
    <s v="CANANEO"/>
    <n v="2"/>
  </r>
  <r>
    <s v="1.03101"/>
    <s v="101643-00"/>
    <s v="03101"/>
    <x v="960"/>
    <s v="POCOSOL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POCOSOL"/>
    <s v="CENTRO EL CAMPO DE POCOSOL"/>
    <s v="esc.pocosol@mep.go.cr"/>
    <s v="44107242"/>
    <m/>
    <s v="MANUEL CATON TORRES"/>
    <s v="83772381"/>
    <s v="ERICK MONTERO VILLALOBOS"/>
    <s v="24591100 Ext.45641"/>
    <m/>
    <s v="NO"/>
    <m/>
    <m/>
    <m/>
    <s v="1"/>
    <s v="01183"/>
    <s v="3"/>
    <s v="POCOSOL"/>
    <n v="11"/>
  </r>
  <r>
    <s v="1.03816"/>
    <s v="101644-00"/>
    <s v="03816"/>
    <x v="961"/>
    <s v="SAN JUAN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SAN JUAN"/>
    <s v="4 KM NOROESTE CRUCE DE PATASTE"/>
    <s v="esc.sanjuanguatuso@mep.go.cr"/>
    <s v="41051080"/>
    <m/>
    <s v="KATHERINE CARRANZA LOPEZ"/>
    <s v="87453071"/>
    <s v="VIRGILIO GERARDO VILLEGAS GONZALEZ"/>
    <s v="24640011"/>
    <m/>
    <s v="NO"/>
    <m/>
    <m/>
    <m/>
    <s v="1"/>
    <s v="01276"/>
    <s v="3"/>
    <s v="SAN JUAN"/>
    <n v="1"/>
  </r>
  <r>
    <s v="1.01548"/>
    <s v="101647-00"/>
    <s v="01548"/>
    <x v="962"/>
    <s v="CARIBLANCO"/>
    <s v="SARAPIQUI"/>
    <s v="01"/>
    <s v="1"/>
    <s v="1_PREESCOLAR"/>
    <s v="PUBLICA"/>
    <n v="20114"/>
    <s v="2"/>
    <s v="01"/>
    <s v="14"/>
    <s v="ALAJUELA / ALAJUELA / SARAPIQUI"/>
    <s v="ALAJUELA"/>
    <s v="ALAJUELA"/>
    <s v="SARAPIQUI"/>
    <s v="CARIBLANCO"/>
    <s v="CENTRO CARIBLANCO SARAPIQUI"/>
    <s v="esc.cariblanco@mep.go.cr"/>
    <s v="24760356"/>
    <s v="24760356"/>
    <s v="HENRY LARA PANIAGUA"/>
    <s v="24760356"/>
    <s v="MILDRED ALFARO ESQUIVEL"/>
    <s v="27611126"/>
    <m/>
    <s v="NO"/>
    <m/>
    <m/>
    <m/>
    <s v="1"/>
    <s v="00997"/>
    <s v="3"/>
    <s v="CARIBLANCO"/>
    <n v="24"/>
  </r>
  <r>
    <s v="1.00418"/>
    <s v="101648-00"/>
    <s v="00418"/>
    <x v="963"/>
    <s v="CARLOS MAROTO QUIROS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FLORENCIA"/>
    <s v="250 M NORTE DE REPUESTOS JOYSA S.A."/>
    <s v="esc.carlosmarotoquiros@mep.go.cr"/>
    <s v="24755250"/>
    <s v="24755250"/>
    <s v="RAFAEL MARIA HERNANDEZ UMAÑA"/>
    <s v="72842328"/>
    <s v="YADIRA QUESADA MURILLO"/>
    <s v="24755008"/>
    <m/>
    <s v="NO"/>
    <m/>
    <m/>
    <m/>
    <s v="1"/>
    <s v="01031"/>
    <s v="3"/>
    <s v="CARLOS MAROTO QUIROS"/>
    <n v="81"/>
  </r>
  <r>
    <s v="1.02786"/>
    <s v="101650-00"/>
    <s v="02786"/>
    <x v="964"/>
    <s v="EL PLOMO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EL PLOMO"/>
    <s v="CONTIGUO A LA IGLESIA CATOLICA DE EL PLOMO"/>
    <s v="esc.elplomo.@mep.go.cr"/>
    <s v="44030125"/>
    <m/>
    <s v="MIGUEL ISAAC MADRIGAL CHAVES"/>
    <s v="44030125"/>
    <s v="ERICK MONTERO VILLALOBOS"/>
    <s v="24591100 Ext.45641"/>
    <m/>
    <s v="NO"/>
    <m/>
    <m/>
    <m/>
    <s v="1"/>
    <s v="01195"/>
    <s v="3"/>
    <s v="EL PLOMO"/>
    <n v="12"/>
  </r>
  <r>
    <s v="1.01700"/>
    <s v="101651-00"/>
    <s v="01700"/>
    <x v="965"/>
    <s v="CERRO CORTES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CERRO CORTES"/>
    <s v="FRENTE AL TEMPLO CATOLICO DE CERRO CORTES"/>
    <s v="esc.cerrocortes@mep.go.cr"/>
    <s v="24748349"/>
    <s v="24747041"/>
    <s v="CINTHIA KARINA URBINA GUZMAN"/>
    <s v="24748349"/>
    <s v="OLGER SANCHO CHACON"/>
    <s v="24744058"/>
    <m/>
    <s v="NO"/>
    <m/>
    <m/>
    <m/>
    <s v="1"/>
    <s v="01061"/>
    <s v="3"/>
    <s v="CERRO CORTES"/>
    <n v="53"/>
  </r>
  <r>
    <s v="1.03665"/>
    <s v="101652-00"/>
    <s v="03665"/>
    <x v="966"/>
    <s v="SAMEN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VALLE DEL RIO"/>
    <s v="COSTADO ESTE PLAZA DE DEPORTES"/>
    <s v="esc.samen@mep.go.cr"/>
    <s v="41051115"/>
    <s v="86564441"/>
    <s v="YORLENY TORRES ARAYA"/>
    <s v="84662851"/>
    <s v="JEANNETTE SIBAJA MIRANDA"/>
    <s v="24021628"/>
    <m/>
    <s v="NO"/>
    <m/>
    <m/>
    <m/>
    <s v="1"/>
    <s v="01284"/>
    <s v="3"/>
    <s v="SAMEN"/>
    <n v="3"/>
  </r>
  <r>
    <s v="1.04302"/>
    <s v="101653-00"/>
    <s v="04302"/>
    <x v="967"/>
    <s v="ARCO IRI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ARCO IRIS"/>
    <s v="FRENTE A LA PLAZA DE DEPORTES"/>
    <s v="esc.arcoirisloschiles@mep.go.cr"/>
    <s v="24591100 Ext..55716"/>
    <m/>
    <s v="MAUREN VILLALOBOS GUZMAN"/>
    <s v="64356383"/>
    <s v="KAREN CALDERON SOLANO"/>
    <s v="24711101"/>
    <m/>
    <s v="NO"/>
    <m/>
    <m/>
    <m/>
    <s v="1"/>
    <s v="01226"/>
    <s v="3"/>
    <s v="ARCO IRIS"/>
    <n v="7"/>
  </r>
  <r>
    <s v="1.03834"/>
    <s v="101657-00"/>
    <s v="03834"/>
    <x v="968"/>
    <s v="CHAMBACU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CHAMBACU"/>
    <s v="7 KM NOROESTE DE LA ESCUELA DOMINGO VARGAS"/>
    <s v="esc.chambacu@mep.go.cr"/>
    <m/>
    <m/>
    <s v="NIXON MORERA ESPINOZA"/>
    <s v="60064813"/>
    <s v="RONALD PORRAS ARRIETA"/>
    <s v="24780158"/>
    <m/>
    <s v="NO"/>
    <m/>
    <m/>
    <m/>
    <s v="1"/>
    <s v="01131"/>
    <s v="3"/>
    <s v="CHAMBACU"/>
    <n v="3"/>
  </r>
  <r>
    <s v="1.02398"/>
    <s v="101658-00"/>
    <s v="02398"/>
    <x v="969"/>
    <s v="SANTA FE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SANTA FE"/>
    <s v="FRENTE AL PUESTO DE SEGURIDAD DE LA LOCALIDAD"/>
    <s v="esc.santafeguatuso@mep.go.cr"/>
    <s v="41051081"/>
    <s v="41051081"/>
    <s v="ELIETH OBANDO OSES"/>
    <s v="41051081"/>
    <s v="VIRGILIO GERARDO VILLEGAS GONZALEZ"/>
    <s v="24640011"/>
    <m/>
    <s v="NO"/>
    <m/>
    <m/>
    <m/>
    <s v="1"/>
    <s v="01297"/>
    <s v="3"/>
    <s v="SANTA FE"/>
    <n v="20"/>
  </r>
  <r>
    <s v="1.03657"/>
    <s v="101659-00"/>
    <s v="03657"/>
    <x v="970"/>
    <s v="VIENTO FRESCO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VIENTO FRESCO"/>
    <s v="2,5 KM OESTE DE LA RADIO MALECU"/>
    <s v="esc.vientofrescoguatuso@mep.go.cr"/>
    <s v="41051102"/>
    <m/>
    <s v="ASTRID BERENICE HERNANDEZ BLANCO"/>
    <s v="41051102"/>
    <s v="VIRGILIO GERARDO VILLEGAS GONZALEZ"/>
    <s v="24640011"/>
    <m/>
    <s v="NO"/>
    <m/>
    <m/>
    <m/>
    <s v="1"/>
    <s v="01309"/>
    <s v="3"/>
    <s v="VIENTO FRESCO"/>
    <n v="1"/>
  </r>
  <r>
    <s v="1.03835"/>
    <s v="101660-00"/>
    <s v="03835"/>
    <x v="971"/>
    <s v="SAN ISIDRO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SAN ISIDRO"/>
    <s v="COSTADO OESTE DEL SALON COMUNAL"/>
    <s v="esc.sanisidrodeloschiles@mep.go.cr"/>
    <s v="41051062"/>
    <m/>
    <s v="ADRIAN CAMPOS CHAVES"/>
    <s v="85929019"/>
    <s v="LUISA BUSTOS QUIROS"/>
    <s v="61610021"/>
    <m/>
    <s v="NO"/>
    <m/>
    <m/>
    <m/>
    <s v="1"/>
    <s v="01245"/>
    <s v="3"/>
    <s v="SAN ISIDRO"/>
    <n v="8"/>
  </r>
  <r>
    <s v="1.03833"/>
    <s v="101661-00"/>
    <s v="03833"/>
    <x v="972"/>
    <s v="COCOBOLO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COCOBOLO"/>
    <s v="CONTIGUO A LA PLAZA DE DEPORTES"/>
    <s v="esc.cocobolo@mep.go.cr"/>
    <s v="71158915"/>
    <m/>
    <s v="LISBANYA MARIA BRENES"/>
    <s v="71313254"/>
    <s v="MINOR GERARDO VARELA ROJAS"/>
    <s v="24673035"/>
    <m/>
    <s v="NO"/>
    <m/>
    <m/>
    <m/>
    <s v="1"/>
    <s v="01147"/>
    <s v="3"/>
    <s v="COCOBOLO"/>
    <n v="3"/>
  </r>
  <r>
    <s v="1.02076"/>
    <s v="101662-00"/>
    <s v="02076"/>
    <x v="973"/>
    <s v="EL ENCANTO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EL ENCANTO"/>
    <s v="CONTIGUO AL SALON COMEDOR COMUNAL"/>
    <s v="esc.elencantopital@mep.go.cr"/>
    <s v="24041192"/>
    <s v="89085546"/>
    <s v="SADY SOLORZANO SALAZAR"/>
    <s v="24041192"/>
    <s v="MARIA DE LOS ANGELES SOLIS ALVARADO"/>
    <s v="83187649"/>
    <m/>
    <s v="NO"/>
    <m/>
    <m/>
    <m/>
    <s v="1"/>
    <s v="01085"/>
    <s v="3"/>
    <s v="EL ENCANTO"/>
    <n v="20"/>
  </r>
  <r>
    <s v="1.02856"/>
    <s v="101663-00"/>
    <s v="02856"/>
    <x v="974"/>
    <s v="MAJAGUA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SAN RAFAEL"/>
    <s v="FRENTE A LA PLAZA DE DEPORTES ANTIGUA"/>
    <s v="esc.majagua@mep.go.cr"/>
    <s v="72984064"/>
    <m/>
    <s v="EDOLIA OCAMPO SEQUEIRA"/>
    <s v="72157601"/>
    <s v="ERICK MONTERO VILLALOBOS"/>
    <s v="24591100 Ext.45641"/>
    <m/>
    <s v="NO"/>
    <m/>
    <m/>
    <m/>
    <s v="1"/>
    <s v="01187"/>
    <s v="3"/>
    <s v="MAJAGUA"/>
    <n v="14"/>
  </r>
  <r>
    <s v="1.04043"/>
    <s v="101664-00"/>
    <s v="04043"/>
    <x v="975"/>
    <s v="CASTELMARE"/>
    <s v="SAN CARLOS"/>
    <s v="05"/>
    <s v="1"/>
    <s v="1_PREESCOLAR"/>
    <s v="PUBLICA"/>
    <n v="21011"/>
    <s v="2"/>
    <s v="10"/>
    <s v="11"/>
    <s v="ALAJUELA / SAN CARLOS / CUTRIS"/>
    <s v="ALAJUELA"/>
    <s v="SAN CARLOS"/>
    <s v="CUTRIS"/>
    <s v="CUTRIS"/>
    <s v="DEL PUENTE SOBRE RIO TRES AMIGOS 50 M ESTE"/>
    <s v="esc.castelmare@mep.go.cr"/>
    <s v="73005811"/>
    <m/>
    <s v="ARIANA YANELA VINDAS QUIROS"/>
    <s v="83271259"/>
    <s v="MARIA DE LOS ANGELES SOLIS ALVARADO"/>
    <s v="83187649"/>
    <m/>
    <s v="NO"/>
    <m/>
    <m/>
    <m/>
    <s v="1"/>
    <s v="00111"/>
    <s v="3"/>
    <s v="CASTELMARE"/>
    <n v="5"/>
  </r>
  <r>
    <s v="1.02785"/>
    <s v="101665-00"/>
    <s v="02785"/>
    <x v="976"/>
    <s v="LOS ALMENDROS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LOS ALMENDROS"/>
    <s v="FRENTE A LA PLAZA DE DEPORTES"/>
    <s v="esc.losalmendros@mep.go.cr"/>
    <s v="73007108"/>
    <s v="87184512"/>
    <s v="EVELYN MENDEZ MUÑOZ"/>
    <s v="73007108"/>
    <s v="EMILIANO PRADO MARTINEZ"/>
    <s v="24699197"/>
    <m/>
    <s v="NO"/>
    <m/>
    <m/>
    <m/>
    <s v="1"/>
    <s v="01148"/>
    <s v="3"/>
    <s v="LOS ALMENDROS"/>
    <n v="19"/>
  </r>
  <r>
    <s v="1.02713"/>
    <s v="101666-00"/>
    <s v="02713"/>
    <x v="977"/>
    <s v="COLONIA TORO AMARILLO"/>
    <s v="SAN CARLOS"/>
    <s v="01"/>
    <s v="1"/>
    <s v="1_PREESCOLAR"/>
    <s v="PUBLICA"/>
    <n v="21601"/>
    <s v="2"/>
    <s v="16"/>
    <s v="01"/>
    <s v="ALAJUELA / RIO CUARTO / RIO CUARTO"/>
    <s v="ALAJUELA"/>
    <s v="RIO CUARTO"/>
    <s v="RIO CUARTO"/>
    <s v="LA COLONIA"/>
    <s v="CENTRO LA COLONIA RIO CUARTO"/>
    <s v="esc.lacoloniatoroamarillo@mep.go.cr"/>
    <s v="24760772"/>
    <s v="24760772"/>
    <s v="EDDY ARAYA QUESADA"/>
    <s v="24760772"/>
    <s v="ROBERTO CESPEDES MORA"/>
    <s v="24722182"/>
    <m/>
    <s v="NO"/>
    <m/>
    <m/>
    <m/>
    <s v="1"/>
    <s v="01010"/>
    <s v="3"/>
    <s v="COLONIA TORO AMARILLO"/>
    <n v="19"/>
  </r>
  <r>
    <s v="1.02077"/>
    <s v="101667-00"/>
    <s v="02077"/>
    <x v="978"/>
    <s v="EL ABANICO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EL ABANICO"/>
    <s v="CONTIGUO A LA PLAZA DEPORTE DEL ABANICO"/>
    <s v="esc.abanico@mep.go.cr"/>
    <s v="24691675"/>
    <s v="24691675"/>
    <s v="MILDRED PRISCILA VARGAS TORRES"/>
    <s v="24691675"/>
    <s v="LUIS ENRIQUE ROJAS OVARES"/>
    <s v="24600376"/>
    <m/>
    <s v="NO"/>
    <m/>
    <m/>
    <m/>
    <s v="1"/>
    <s v="01111"/>
    <s v="3"/>
    <s v="EL ABANICO"/>
    <n v="30"/>
  </r>
  <r>
    <s v="1.01979"/>
    <s v="101668-00"/>
    <s v="01979"/>
    <x v="979"/>
    <s v="SECTOR ANGELES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SECTOR ANGELES"/>
    <s v="COSTADO OESTE DEL TEMPLO CATOLICO"/>
    <s v="esc.sectorangeles@mep.go.cr"/>
    <s v="24692638"/>
    <s v="24692638"/>
    <s v="LEIBIS GDO. SANCHEZ JIMENEZ"/>
    <s v="24692638"/>
    <s v="LUIS ENRIQUE ROJAS OVARES"/>
    <s v="24680276"/>
    <m/>
    <s v="NO"/>
    <m/>
    <m/>
    <m/>
    <s v="1"/>
    <s v="01115"/>
    <s v="3"/>
    <s v="SECTOR ANGELES"/>
    <n v="72"/>
  </r>
  <r>
    <s v="1.03992"/>
    <s v="101669-00"/>
    <s v="03992"/>
    <x v="980"/>
    <s v="COQUITALES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COQUITALES"/>
    <s v="2 KM ESTE PUENTE CHIMURRIA"/>
    <s v="esc.coquitales@mep.go.cr"/>
    <s v="41051026"/>
    <m/>
    <s v="SILVIA ELENA ROJAS PANIAGUA"/>
    <s v="41051026"/>
    <s v="IRENE CECILIA RAMIREZ SANCHEZ"/>
    <s v="24777082"/>
    <m/>
    <s v="NO"/>
    <m/>
    <m/>
    <m/>
    <s v="1"/>
    <s v="01196"/>
    <s v="3"/>
    <s v="COQUITALES"/>
    <n v="1"/>
  </r>
  <r>
    <s v="1.01376"/>
    <s v="101670-00"/>
    <s v="01376"/>
    <x v="981"/>
    <s v="CARLOS MARIA VASQUEZ ROJAS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EL INVU"/>
    <s v="CONTIGUO AL SALON COMUNAL"/>
    <s v="esc.carlosmariavelaquez@mep.go.cr"/>
    <s v="24680265"/>
    <s v="24680265"/>
    <s v="ADRIANA SIBAJA RODRIGUEZ"/>
    <s v="70718838"/>
    <s v="LUIS ENRIQUE ROJAS OVARES"/>
    <s v="24680376"/>
    <m/>
    <s v="NO"/>
    <m/>
    <m/>
    <m/>
    <s v="1"/>
    <s v="01112"/>
    <s v="3"/>
    <s v="CARLOS MARIA VASQUEZ ROJAS"/>
    <n v="35"/>
  </r>
  <r>
    <s v="1.03183"/>
    <s v="101671-00"/>
    <s v="03183"/>
    <x v="982"/>
    <s v="EL CONCHO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EL CONCHO"/>
    <s v="100 M NORTE DE LA FUERZA PUBLICA"/>
    <s v="esc.elconcho@mep.go.cr"/>
    <s v="70905901"/>
    <s v="70905901"/>
    <s v="NORBIN HERRERA CENTENO"/>
    <s v="70905901"/>
    <s v="ERICK MONTERO VILLALOBOS"/>
    <s v="24591100 Ext.45641"/>
    <m/>
    <s v="NO"/>
    <m/>
    <m/>
    <m/>
    <s v="1"/>
    <s v="01171"/>
    <s v="3"/>
    <s v="EL CONCHO"/>
    <n v="14"/>
  </r>
  <r>
    <s v="1.04305"/>
    <s v="101673-00"/>
    <s v="04305"/>
    <x v="983"/>
    <s v="QUIJONGO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TERRANOVA"/>
    <s v="3 KM ESTE DEL PUENTE DEL RIO CHIMURRIA"/>
    <s v="esc.elquijongo@mep.go.cr"/>
    <s v="41051130"/>
    <s v="24777082"/>
    <s v="LIDIA CHAVES HERRERA"/>
    <s v="41051130"/>
    <s v="IRENE CECILIA RAMIREZ SANCHEZ"/>
    <s v="24777082"/>
    <m/>
    <s v="NO"/>
    <m/>
    <m/>
    <m/>
    <s v="1"/>
    <s v="01255"/>
    <s v="3"/>
    <s v="QUIJONGO"/>
    <n v="1"/>
  </r>
  <r>
    <s v="1.01088"/>
    <s v="101674-00"/>
    <s v="01088"/>
    <x v="984"/>
    <s v="CONCEPCION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CONCEPCION"/>
    <s v="COSTADO SUR DEL EBAIS DE CONCEPCION"/>
    <s v="esc.concepcionciudadquesada@mep.go.cr"/>
    <s v="24604967"/>
    <s v="24604967"/>
    <s v="MAYNOR RODRIGUEZ ACUÑA"/>
    <s v="24604967"/>
    <s v="ZEIDY ZAMORA ALFARO"/>
    <s v="24601646"/>
    <m/>
    <s v="NO"/>
    <m/>
    <m/>
    <m/>
    <s v="1"/>
    <s v="01043"/>
    <s v="3"/>
    <s v="CONCEPCION"/>
    <n v="46"/>
  </r>
  <r>
    <s v="1.01558"/>
    <s v="101675-00"/>
    <s v="01558"/>
    <x v="985"/>
    <s v="SONAFLUCA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SONAFLUCA"/>
    <s v="100 SUR DE LA IGLESIA CATOLICA"/>
    <s v="esc.sonafluca@mep.go.cr"/>
    <s v="22005034"/>
    <s v="22005034"/>
    <s v="ALONSO DAVID CASTRO ROMERO"/>
    <s v="22005034"/>
    <s v="EDGAR GARCIA OCON"/>
    <s v="24799162"/>
    <m/>
    <s v="NO"/>
    <m/>
    <m/>
    <m/>
    <s v="1"/>
    <s v="01113"/>
    <s v="3"/>
    <s v="SONAFLUCA"/>
    <n v="83"/>
  </r>
  <r>
    <s v="1.01954"/>
    <s v="101676-00"/>
    <s v="01954"/>
    <x v="986"/>
    <s v="VILLA MARIA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VILLA MARIA"/>
    <s v="DE TICO FRUT 2 KM AL OESTE Y 300 NORTE"/>
    <s v="esc.villamaria@mep.go.cr"/>
    <s v="24748083"/>
    <s v="24748083"/>
    <s v="MARIA FERNANDA PANIAGUA SALAS"/>
    <s v="72973953"/>
    <s v="OLGER SANCHO CHACON"/>
    <s v="24744058"/>
    <m/>
    <s v="NO"/>
    <m/>
    <m/>
    <m/>
    <s v="1"/>
    <s v="01623"/>
    <s v="3"/>
    <s v="VILLA MARIA"/>
    <n v="7"/>
  </r>
  <r>
    <s v="1.03148"/>
    <s v="101677-00"/>
    <s v="03148"/>
    <x v="987"/>
    <s v="GERMAN ROJAS ARAYA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CORAZON DE JESUS"/>
    <s v="CONTIGUO AL SALON COMUNAL"/>
    <s v="esc.germanrojasaraya@mep.go.cr"/>
    <s v="88749737"/>
    <m/>
    <s v="JOSE ANTONIO ORTEGA MORA"/>
    <s v="88749737"/>
    <s v="EMILIANO PRADO MARTINEZ"/>
    <s v="24699197"/>
    <m/>
    <s v="NO"/>
    <m/>
    <m/>
    <m/>
    <s v="1"/>
    <s v="01149"/>
    <s v="3"/>
    <s v="GERMAN ROJAS ARAYA"/>
    <n v="9"/>
  </r>
  <r>
    <s v="1.04072"/>
    <s v="101678-00"/>
    <s v="04072"/>
    <x v="988"/>
    <s v="CORAZON DE JESUS"/>
    <s v="SARAPIQUI"/>
    <s v="01"/>
    <s v="1"/>
    <s v="1_PREESCOLAR"/>
    <s v="PUBLICA"/>
    <n v="20114"/>
    <s v="2"/>
    <s v="01"/>
    <s v="14"/>
    <s v="ALAJUELA / ALAJUELA / SARAPIQUI"/>
    <s v="ALAJUELA"/>
    <s v="ALAJUELA"/>
    <s v="SARAPIQUI"/>
    <s v="CORAZON DE JESUS"/>
    <s v="CONTIGUO LA CAPILLA CATOLICA"/>
    <s v="esc.corazondejesus.sarapiqui@mep.go.cr"/>
    <s v="86312595"/>
    <s v="86312595"/>
    <s v="CRISTIAN GUTIERREZ MENDOZA"/>
    <s v="86312595"/>
    <s v="MILDRED ALFARO ESQUIVEL"/>
    <s v="27611126"/>
    <m/>
    <s v="NO"/>
    <m/>
    <m/>
    <m/>
    <s v="1"/>
    <s v="00998"/>
    <s v="3"/>
    <s v="CORAZON DE JESUS"/>
    <n v="7"/>
  </r>
  <r>
    <s v="1.03286"/>
    <s v="101679-00"/>
    <s v="03286"/>
    <x v="989"/>
    <s v="CONCEPCION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CONCEPCION"/>
    <s v="50 NORTE Y 25 OESTE DE TEMPLO CATOLICO"/>
    <s v="esc.concepcion.sancarlos@mep.go.cr"/>
    <s v="24749004"/>
    <s v="24749004"/>
    <s v="JESSICA VEGA BENAVIDES"/>
    <s v="84234094"/>
    <s v="OLGER SANCHO CHACON"/>
    <s v="24744058"/>
    <m/>
    <s v="NO"/>
    <m/>
    <m/>
    <m/>
    <s v="1"/>
    <s v="01064"/>
    <s v="3"/>
    <s v="CONCEPCION"/>
    <n v="10"/>
  </r>
  <r>
    <s v="1.03102"/>
    <s v="101680-00"/>
    <s v="03102"/>
    <x v="990"/>
    <s v="EL COBANO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COBANO"/>
    <s v="100 AL SUR DE LA PLAZA DE DEPORTES COMUNAL"/>
    <s v="esc.cobano@mep.go.cr"/>
    <s v="41051126"/>
    <s v="61577790"/>
    <s v="KARLET RUIZ GARCIA"/>
    <s v="61577790"/>
    <s v="LUISA BUSTOS QUIROS"/>
    <s v="61610021"/>
    <m/>
    <s v="NO"/>
    <m/>
    <m/>
    <m/>
    <s v="1"/>
    <s v="01247"/>
    <s v="3"/>
    <s v="EL COBANO"/>
    <n v="11"/>
  </r>
  <r>
    <s v="1.02359"/>
    <s v="101681-00"/>
    <s v="02359"/>
    <x v="991"/>
    <s v="GUARUMAL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MORAVIA"/>
    <s v="FRENTE A LA PULPERIA EL CRUCE"/>
    <s v="esc.guarumal@mep.go.cr"/>
    <s v="24673179"/>
    <s v="24673179"/>
    <s v="LUIS MIGUEL VARGAS ARIAS"/>
    <s v="44030211"/>
    <s v="MINOR GERARDO VARELA ROJAS"/>
    <s v="24673035"/>
    <m/>
    <s v="NO"/>
    <m/>
    <m/>
    <m/>
    <s v="1"/>
    <s v="01168"/>
    <s v="3"/>
    <s v="GUARUMAL"/>
    <n v="10"/>
  </r>
  <r>
    <s v="1.03993"/>
    <s v="101682-00"/>
    <s v="03993"/>
    <x v="992"/>
    <s v="SAN ANDRES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 ANDRES"/>
    <s v="DIAGONAL TEMPLO CATOLICO"/>
    <s v="esc.sanandres@mep.go.cr"/>
    <s v="44117719"/>
    <m/>
    <s v="YORLENY RODRIGUEZ ZAMORA"/>
    <s v="85147191"/>
    <s v="IRENE CECILIA RAMIREZ SANCHEZ"/>
    <s v="24777082"/>
    <m/>
    <s v="NO"/>
    <m/>
    <m/>
    <m/>
    <s v="1"/>
    <s v="01150"/>
    <s v="3"/>
    <s v="SAN ANDRES"/>
    <n v="1"/>
  </r>
  <r>
    <s v="1.00424"/>
    <s v="201683-00"/>
    <s v="00424"/>
    <x v="993"/>
    <s v="DIOCESANO PADRE ELADIO SANCHO"/>
    <s v="SAN CARLOS"/>
    <s v="14"/>
    <s v="1"/>
    <s v="1_PREESCOLAR"/>
    <s v="SUBVENCIONADA"/>
    <n v="21001"/>
    <s v="2"/>
    <s v="10"/>
    <s v="01"/>
    <s v="ALAJUELA / SAN CARLOS / QUESADA"/>
    <s v="ALAJUELA"/>
    <s v="SAN CARLOS"/>
    <s v="QUESADA"/>
    <s v="CIUDAD QUESADA"/>
    <s v="CONTIGUO A LA DIRECCION REGIONAL"/>
    <s v="esc.diocesanoeladiosancho@mep.go.cr"/>
    <s v="24607513"/>
    <s v="24600256"/>
    <s v="PAULA ROSALES ESCALANTE"/>
    <s v="24600256"/>
    <s v="ZEIDY ZAMORA ALFARO"/>
    <s v="24601646"/>
    <m/>
    <s v="NO"/>
    <m/>
    <m/>
    <m/>
    <s v="1"/>
    <s v="01053"/>
    <s v="3"/>
    <s v="DIOCESANO PADRE ELADIO SANCHO"/>
    <n v="54"/>
  </r>
  <r>
    <s v="1.01411"/>
    <s v="101684-00"/>
    <s v="01411"/>
    <x v="994"/>
    <s v="SAN JOSE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SAN JOSE"/>
    <s v="5 KM OESTE DE LA ENTRADA A SANTA CECILIA"/>
    <s v="esc.sanjoseloschiles@mep.go.cr"/>
    <s v="41051065"/>
    <s v="41051065"/>
    <s v="EVELYN CORRALES ACUÑA"/>
    <s v="41051065"/>
    <s v="LUISA BUSTOS QUIROS"/>
    <s v="61610021"/>
    <m/>
    <s v="NO"/>
    <m/>
    <m/>
    <m/>
    <s v="1"/>
    <s v="01203"/>
    <s v="3"/>
    <s v="SAN JOSE"/>
    <n v="34"/>
  </r>
  <r>
    <s v="1.01688"/>
    <s v="101685-00"/>
    <s v="01688"/>
    <x v="995"/>
    <s v="CUESTILLAS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CUESTILLAS"/>
    <s v="AL COSTADO NORESTE DEL SALON COMUNAL"/>
    <s v="esc.cuestillas@mep.go.cr"/>
    <s v="87931667"/>
    <s v="87931667"/>
    <s v="PATRICIA CORRALES LOPEZ"/>
    <s v="88179019"/>
    <s v="YADIRA QUESADA MURILLO"/>
    <s v="24755008"/>
    <m/>
    <s v="NO"/>
    <m/>
    <m/>
    <m/>
    <s v="1"/>
    <s v="01016"/>
    <s v="3"/>
    <s v="CUESTILLAS"/>
    <n v="27"/>
  </r>
  <r>
    <s v="1.02361"/>
    <s v="101687-00"/>
    <s v="02361"/>
    <x v="996"/>
    <s v="EL EDEN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EL EDEN"/>
    <s v="5 KM ESTE DE LA ESCUELA SAN RAFAEL"/>
    <s v="esc.eledenguatuso@mep.go.cr"/>
    <s v="24641251"/>
    <m/>
    <s v="ALEXANDER ARGUEDAS GARCIA"/>
    <s v="24641251"/>
    <s v="VIRGILIO GERARDO VILLEGAS GONZALEZ"/>
    <s v="24640011"/>
    <m/>
    <s v="NO"/>
    <m/>
    <m/>
    <m/>
    <s v="1"/>
    <s v="01285"/>
    <s v="3"/>
    <s v="EL EDEN"/>
    <n v="5"/>
  </r>
  <r>
    <s v="1.02098"/>
    <s v="101688-00"/>
    <s v="02098"/>
    <x v="997"/>
    <s v="PITALITO SUR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PITALITO"/>
    <s v="COSTADO NORTE DEL SALON COMUNAL DE PITALITO"/>
    <s v="esc.pitalitosur@mep.go.cr"/>
    <s v="24743700"/>
    <m/>
    <s v="WILBERTH UMAÑA GONZALEZ"/>
    <s v="60565097"/>
    <s v="OLGER SANCHO CHACON"/>
    <s v="24744058"/>
    <m/>
    <s v="NO"/>
    <m/>
    <m/>
    <m/>
    <s v="1"/>
    <s v="01062"/>
    <s v="3"/>
    <s v="PITALITO SUR"/>
    <n v="37"/>
  </r>
  <r>
    <s v="1.03432"/>
    <s v="101689-00"/>
    <s v="03432"/>
    <x v="998"/>
    <s v="LA ORQUIDEA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LA ORQUIDEA"/>
    <s v="CONTIGUO AL TEMPLO CATOLICO"/>
    <s v="esc.laorquidea.sancarlos@mep.go.cr"/>
    <s v="86646452"/>
    <m/>
    <s v="NELSY DORIANA PICADO VILLALOBOS"/>
    <s v="86646452"/>
    <s v="RONALD PORRAS ARRIETA"/>
    <s v="24780158"/>
    <m/>
    <s v="NO"/>
    <m/>
    <m/>
    <m/>
    <s v="1"/>
    <s v="01128"/>
    <s v="3"/>
    <s v="LA ORQUIDEA"/>
    <n v="6"/>
  </r>
  <r>
    <s v="1.02717"/>
    <s v="101690-00"/>
    <s v="02717"/>
    <x v="999"/>
    <s v="DULCE NOMBRE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DULCE NOMBRE"/>
    <s v="CONTIGUO AL SALON COMUNAL"/>
    <s v="esc.dulcenombrenorte@mep.go.cr"/>
    <s v="24606591"/>
    <s v="24601238"/>
    <s v="CHANNEL CHAVES RODRIGUEZ"/>
    <s v="24606591"/>
    <s v="YANIXIA MARIA CHAVES MURILLO"/>
    <s v="24601238"/>
    <m/>
    <s v="NO"/>
    <m/>
    <m/>
    <m/>
    <s v="1"/>
    <s v="01044"/>
    <s v="3"/>
    <s v="DULCE NOMBRE"/>
    <n v="28"/>
  </r>
  <r>
    <s v="1.00425"/>
    <s v="101691-00"/>
    <s v="00425"/>
    <x v="1000"/>
    <s v="CEDRAL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CEDRAL"/>
    <s v="CONTIGUO AL EBAIS, CEDRAL"/>
    <s v="esc.cedral@mep.go.cr"/>
    <s v="24603972"/>
    <s v="24603972"/>
    <s v="SHIRLEY PEREZ MARIN"/>
    <s v="24603972"/>
    <s v="YANIXIA MARIA CHAVES MURILLO"/>
    <s v="24601238"/>
    <m/>
    <s v="NO"/>
    <m/>
    <m/>
    <m/>
    <s v="1"/>
    <s v="01045"/>
    <s v="3"/>
    <s v="CEDRAL"/>
    <n v="94"/>
  </r>
  <r>
    <s v="1.03883"/>
    <s v="101692-00"/>
    <s v="03883"/>
    <x v="1001"/>
    <s v="EL COMBATE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EL COMBATE"/>
    <s v="50 M AL OESTE DE LA IGLESIA CATOLICA"/>
    <s v="esc.elcombate@mep.go.cr"/>
    <m/>
    <m/>
    <s v="ENEIDA PARRALES AGUIRRE"/>
    <s v="86010985"/>
    <s v="KAREN CALDERON SOLANO"/>
    <s v="24711101"/>
    <m/>
    <s v="NO"/>
    <m/>
    <m/>
    <m/>
    <s v="1"/>
    <s v="01218"/>
    <s v="3"/>
    <s v="EL COMBATE"/>
    <n v="9"/>
  </r>
  <r>
    <s v="1.03147"/>
    <s v="101693-00"/>
    <s v="03147"/>
    <x v="1002"/>
    <s v="SAN JOSE DE LA MONTAÑA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AN JOSE DE LA MONTAÑA"/>
    <s v="7 KM AL ESTE DEL SALON COMUNAL DE SUCRE"/>
    <s v="esc.sanjosemontana@mep.go.cr"/>
    <s v="24602883"/>
    <s v="24602883"/>
    <s v="MARIEL ALFARO CORRALES"/>
    <s v="89751665"/>
    <s v="ZEIDY ZAMORA ALFARO"/>
    <s v="24601646"/>
    <m/>
    <s v="NO"/>
    <m/>
    <m/>
    <m/>
    <s v="1"/>
    <s v="03359"/>
    <s v="3"/>
    <s v="SAN JOSE DE LA MONTAÑA"/>
    <n v="8"/>
  </r>
  <r>
    <s v="1.01956"/>
    <s v="101694-00"/>
    <s v="01956"/>
    <x v="1003"/>
    <s v="LA VICTORIA"/>
    <s v="SAN CARLOS"/>
    <s v="01"/>
    <s v="1"/>
    <s v="1_PREESCOLAR"/>
    <s v="PUBLICA"/>
    <n v="21602"/>
    <s v="2"/>
    <s v="16"/>
    <s v="02"/>
    <s v="ALAJUELA / RIO CUARTO / SANTA RITA"/>
    <s v="ALAJUELA"/>
    <s v="RIO CUARTO"/>
    <s v="SANTA RITA"/>
    <s v="LA VICTORIA"/>
    <s v="COSTADO OESTE DE LA PLAZA DE DEPORTES"/>
    <s v="esc.idalavictoria@mep.go.cr"/>
    <s v="86706861"/>
    <m/>
    <s v="MAILYN ALINA GONZALEZ CHAVES"/>
    <s v="87080612"/>
    <s v="ROBERTO CESPEDES MORA"/>
    <s v="24722182"/>
    <m/>
    <s v="NO"/>
    <m/>
    <m/>
    <m/>
    <s v="1"/>
    <s v="03380"/>
    <s v="3"/>
    <s v="LA VICTORIA"/>
    <n v="34"/>
  </r>
  <r>
    <s v="1.02357"/>
    <s v="101695-00"/>
    <s v="02357"/>
    <x v="1004"/>
    <s v="ESTERITO"/>
    <s v="SAN CARLOS"/>
    <s v="07"/>
    <s v="1"/>
    <s v="1_PREESCOLAR"/>
    <s v="PUBLICA"/>
    <n v="21013"/>
    <s v="2"/>
    <s v="10"/>
    <s v="13"/>
    <s v="ALAJUELA / SAN CARLOS / POCOSOL"/>
    <s v="ALAJUELA"/>
    <s v="SAN CARLOS"/>
    <s v="POCOSOL"/>
    <s v="ESTERITO"/>
    <s v="COSTADO OESTE DE LA IGLESIA CATOLICA"/>
    <s v="esc.esterito@mep.go.cr"/>
    <s v="70659027"/>
    <s v="70659027"/>
    <s v="ALBERTO ACOSTA ARIAS"/>
    <s v="70659027"/>
    <s v="EMILIANO PRADO MARTINEZ"/>
    <s v="84487106"/>
    <m/>
    <s v="NO"/>
    <m/>
    <m/>
    <m/>
    <s v="1"/>
    <s v="01140"/>
    <s v="3"/>
    <s v="ESTERITO"/>
    <n v="6"/>
  </r>
  <r>
    <s v="1.01945"/>
    <s v="101696-00"/>
    <s v="01945"/>
    <x v="1005"/>
    <s v="EL CARMEN"/>
    <s v="SAN CARLOS"/>
    <s v="01"/>
    <s v="1"/>
    <s v="1_PREESCOLAR"/>
    <s v="PUBLICA"/>
    <n v="21601"/>
    <s v="2"/>
    <s v="16"/>
    <s v="01"/>
    <s v="ALAJUELA / RIO CUARTO / RIO CUARTO"/>
    <s v="ALAJUELA"/>
    <s v="RIO CUARTO"/>
    <s v="RIO CUARTO"/>
    <s v="EL CARMEN"/>
    <s v="100 SUR 100 ESTE DE LA IGLESIA CATOLICA"/>
    <s v="esc.elcarmen@hotmail.com"/>
    <s v="24655553"/>
    <s v="24655553"/>
    <s v="MARITZA GONZALEZ ALVAREZ"/>
    <s v="87065583"/>
    <s v="ROBERTO CESPEDES MORA"/>
    <s v="24722182"/>
    <m/>
    <s v="NO"/>
    <m/>
    <m/>
    <m/>
    <s v="1"/>
    <s v="01014"/>
    <s v="3"/>
    <s v="EL CARMEN"/>
    <n v="19"/>
  </r>
  <r>
    <s v="1.01408"/>
    <s v="101697-00"/>
    <s v="01408"/>
    <x v="1006"/>
    <s v="EL JOBO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BERLIN"/>
    <s v="100 M OESTE DE LA ENTRADA A CAÑO NEGRO"/>
    <s v="esc.eljobo@mep.go.cr"/>
    <m/>
    <m/>
    <s v="ALBERTO MATARRITA MELENDEZ"/>
    <s v="87916868"/>
    <s v="KAREN CALDERON SOLANO"/>
    <s v="24711101"/>
    <m/>
    <s v="NO"/>
    <m/>
    <m/>
    <m/>
    <s v="1"/>
    <s v="01230"/>
    <s v="3"/>
    <s v="EL JOBO"/>
    <n v="17"/>
  </r>
  <r>
    <s v="1.02715"/>
    <s v="101698-00"/>
    <s v="02715"/>
    <x v="1007"/>
    <s v="EL MOLINO"/>
    <s v="SAN CARLOS"/>
    <s v="06"/>
    <s v="1"/>
    <s v="1_PREESCOLAR"/>
    <s v="PUBLICA"/>
    <n v="21002"/>
    <s v="2"/>
    <s v="10"/>
    <s v="02"/>
    <s v="ALAJUELA / SAN CARLOS / FLORENCIA"/>
    <s v="ALAJUELA"/>
    <s v="SAN CARLOS"/>
    <s v="FLORENCIA"/>
    <s v="EL MOLINO"/>
    <s v="FRENTE A LA ERMITA CATOLICA"/>
    <s v="esc.elmolino.sancarlos@mep.go.cr"/>
    <s v="24671148"/>
    <s v="24671148"/>
    <s v="MARCELA MAIRENA VARGAS"/>
    <s v="83163848"/>
    <s v="EDGAR GARCIA OCON"/>
    <s v="24799162"/>
    <m/>
    <s v="NO"/>
    <m/>
    <m/>
    <m/>
    <s v="1"/>
    <s v="01033"/>
    <s v="3"/>
    <s v="EL MOLINO"/>
    <n v="34"/>
  </r>
  <r>
    <s v="1.02494"/>
    <s v="101699-00"/>
    <s v="02494"/>
    <x v="1008"/>
    <s v="EL PALMAR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EL PALMAR"/>
    <s v="COSTADO NORESTE DE LA PLAZA DE DEPORTES"/>
    <s v="esc.elpalmar@mep.go.cr"/>
    <s v="24038345"/>
    <s v="24038345"/>
    <s v="MARIA ANAIS ARAYA JIMENEZ"/>
    <s v="87197593"/>
    <s v="MARIA DE LOS ANGELES SOLIS ALVARADO"/>
    <s v="83187649"/>
    <m/>
    <s v="NO"/>
    <m/>
    <m/>
    <m/>
    <s v="1"/>
    <s v="01097"/>
    <s v="3"/>
    <s v="EL PALMAR"/>
    <n v="22"/>
  </r>
  <r>
    <s v="1.01689"/>
    <s v="101700-00"/>
    <s v="01689"/>
    <x v="1009"/>
    <s v="EL PEJE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PEJE VIEJO"/>
    <s v="600 M NORTE DEL TEMPLO CATOLICO DE PEJE"/>
    <s v="esc.peje.sancarlos@mep.go.cr"/>
    <s v="83393986"/>
    <m/>
    <s v="DORIS GONZALEZ MURILLO"/>
    <s v="83393986"/>
    <s v="YADIRA QUESADA MURILLO"/>
    <s v="24755008"/>
    <m/>
    <s v="NO"/>
    <m/>
    <m/>
    <m/>
    <s v="1"/>
    <s v="01017"/>
    <s v="3"/>
    <s v="EL PEJE"/>
    <n v="10"/>
  </r>
  <r>
    <s v="1.01708"/>
    <s v="101701-00"/>
    <s v="01708"/>
    <x v="1010"/>
    <s v="CARMEN LIDIA CASTRO RODRIGUEZ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SAN ISIDRO"/>
    <s v="150 M SUR DE LA MUNICIPALIDAD DE SAN ISIDRO"/>
    <s v="esc.carmenlidiacastro@mep.go.cr"/>
    <s v="24680698"/>
    <m/>
    <s v="OSCAR ARBEY SALAZAR ROJAS"/>
    <s v="24680698"/>
    <s v="LUIS ENRIQUE ROJAS OVARES"/>
    <s v="24680376"/>
    <m/>
    <s v="NO"/>
    <m/>
    <m/>
    <m/>
    <s v="1"/>
    <s v="01018"/>
    <s v="3"/>
    <s v="CARMEN LIDIA CASTRO RODRIGUEZ"/>
    <n v="43"/>
  </r>
  <r>
    <s v="1.02350"/>
    <s v="101702-00"/>
    <s v="02350"/>
    <x v="1011"/>
    <s v="LOS ALPES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LOS ALPES"/>
    <s v="300 M AL NORTE DE LA IGLESIA CATOLICA"/>
    <s v="esc.losalpes.sancarlos@mep.go.cr"/>
    <s v="24722182"/>
    <m/>
    <s v="CARLA VILLALOBOS ARAYA"/>
    <s v="89231400"/>
    <s v="ROBERTO CESPEDES MORA"/>
    <s v="24722182"/>
    <m/>
    <s v="NO"/>
    <m/>
    <m/>
    <m/>
    <s v="1"/>
    <s v="03358"/>
    <s v="3"/>
    <s v="LOS ALPES"/>
    <n v="16"/>
  </r>
  <r>
    <s v="1.02086"/>
    <s v="101703-00"/>
    <s v="02086"/>
    <x v="1012"/>
    <s v="EL SILENCIO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EL SILENCIO"/>
    <s v="COSTADO ESTE DE LA PLAZA DE DEPORTES"/>
    <s v="karol.mendez.calderon@mep.go.cr"/>
    <s v="41051088"/>
    <s v="86976788"/>
    <s v="KAROL MENDEZ CALDERON"/>
    <s v="86976788"/>
    <s v="VIRGILIO GERARDO VILLEGAS GONZALEZ"/>
    <s v="24640011"/>
    <m/>
    <s v="NO"/>
    <m/>
    <m/>
    <m/>
    <s v="1"/>
    <s v="01266"/>
    <s v="3"/>
    <s v="EL SILENCIO"/>
    <n v="26"/>
  </r>
  <r>
    <s v="1.01711"/>
    <s v="101704-00"/>
    <s v="01711"/>
    <x v="1013"/>
    <s v="EL TANQUE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EL TANQUE"/>
    <s v="COSTADO NORTE DEL ALMACEN EL COLONO"/>
    <s v="esc.eltanque@mep.go.cr"/>
    <s v="86176773"/>
    <s v="24691634"/>
    <s v="SEIDY ESPINOZA BRENES"/>
    <s v="89216611"/>
    <s v="EDGAR GARCIA OCON"/>
    <s v="24799162"/>
    <m/>
    <s v="NO"/>
    <m/>
    <m/>
    <m/>
    <s v="1"/>
    <s v="01109"/>
    <s v="3"/>
    <s v="EL TANQUE"/>
    <n v="63"/>
  </r>
  <r>
    <s v="1.01368"/>
    <s v="101705-00"/>
    <s v="01368"/>
    <x v="1014"/>
    <s v="EL SAINO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EL SAINO"/>
    <s v="FRENTE AL LICEO SAINO"/>
    <s v="esc.elsaino@mep.go.cr"/>
    <s v="24038020"/>
    <s v="24038020"/>
    <s v="MARCO ROJAS VARGAS"/>
    <s v="24038020"/>
    <s v="MARIA DE LOS ANGELES SOLIS ALVARADO"/>
    <s v="24600594"/>
    <m/>
    <s v="NO"/>
    <m/>
    <m/>
    <m/>
    <s v="1"/>
    <s v="01086"/>
    <s v="3"/>
    <s v="EL SAINO"/>
    <n v="73"/>
  </r>
  <r>
    <s v="1.01369"/>
    <s v="101706-00"/>
    <s v="01369"/>
    <x v="1015"/>
    <s v="CLEMENTE MARIN RODRIGUEZ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CUATRO ESQUINAS"/>
    <s v="REUBICADOS EN EL SALON COMUNAL EL ENCANTO DE PITAL"/>
    <s v="esc.eliasumana@mep.go.cr"/>
    <s v="24041002"/>
    <m/>
    <s v="EMILCE MORA PORTUGUEZ"/>
    <s v="24041002"/>
    <s v="MARIA DE LOS ANGELES SOLIS ALVARADO"/>
    <s v="83187649"/>
    <m/>
    <s v="NO"/>
    <m/>
    <m/>
    <m/>
    <s v="1"/>
    <s v="01087"/>
    <s v="3"/>
    <s v="CLEMENTE MARIN RODRIGUEZ"/>
    <n v="67"/>
  </r>
  <r>
    <s v="1.01561"/>
    <s v="101707-00"/>
    <s v="01561"/>
    <x v="1016"/>
    <s v="ENTRE RIOS"/>
    <s v="SAN CARLOS"/>
    <s v="11"/>
    <s v="1"/>
    <s v="1_PREESCOLAR"/>
    <s v="PUBLICA"/>
    <n v="21010"/>
    <s v="2"/>
    <s v="10"/>
    <s v="10"/>
    <s v="ALAJUELA / SAN CARLOS / VENADO"/>
    <s v="ALAJUELA"/>
    <s v="SAN CARLOS"/>
    <s v="VENADO"/>
    <s v="VENADO"/>
    <s v="100 M NORTE DEL SUPER LA PACHANGA"/>
    <s v="esc.entrerios@mep.go.cr"/>
    <s v="24788067"/>
    <s v="24788067"/>
    <s v="ROY ANCHIA SOLANO"/>
    <s v="24788067"/>
    <s v="RONALD PORRAS ARRIETA"/>
    <s v="24780158"/>
    <m/>
    <s v="NO"/>
    <m/>
    <m/>
    <m/>
    <s v="1"/>
    <s v="01287"/>
    <s v="3"/>
    <s v="ENTRE RIOS"/>
    <n v="17"/>
  </r>
  <r>
    <s v="1.02852"/>
    <s v="101708-00"/>
    <s v="02852"/>
    <x v="1017"/>
    <s v="ERMIDA BLANCO GONZALEZ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LA VIEJA"/>
    <s v="JUNTO A LA PLAZA DE DEPORTES"/>
    <s v="esc.ermidablanco.sancarlos@mep.go.cr"/>
    <s v="24755919"/>
    <m/>
    <s v="ROGELIO ACUÑA MENA"/>
    <s v="87620641"/>
    <s v="YADIRA QUESADA MURILLO"/>
    <s v="24755008"/>
    <m/>
    <s v="NO"/>
    <m/>
    <m/>
    <m/>
    <s v="1"/>
    <s v="01034"/>
    <s v="3"/>
    <s v="ERMIDA BLANCO GONZALEZ"/>
    <n v="5"/>
  </r>
  <r>
    <s v="1.03317"/>
    <s v="101709-00"/>
    <s v="03317"/>
    <x v="1018"/>
    <s v="JUANILAMA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JUANILAMA"/>
    <s v="FRENTE A LA IGLESIA CATOLICA"/>
    <s v="esc.juanilama@mep.go.cr"/>
    <s v="44047042"/>
    <s v="24591100 Ext.55992"/>
    <s v="JUAN CARLOS VILLALOBOS GUZMAN"/>
    <s v="89527926"/>
    <s v="IRENE CECILIA RAMIREZ SANCHEZ"/>
    <s v="24777082"/>
    <m/>
    <s v="NO"/>
    <m/>
    <m/>
    <m/>
    <s v="1"/>
    <s v="03489"/>
    <s v="3"/>
    <s v="JUANILAMA"/>
    <n v="13"/>
  </r>
  <r>
    <s v="1.03264"/>
    <s v="101710-00"/>
    <s v="03264"/>
    <x v="1019"/>
    <s v="ARISTIDES ROMAIN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CONCEPCION"/>
    <s v="FRENTE A LA IGLESIA DE CONCEPCION"/>
    <s v="esc.aristidesromain@mep.go.cr"/>
    <s v="24742636"/>
    <m/>
    <s v="MARILIANA MATARRITA CESPEDES"/>
    <s v="89221398"/>
    <s v="OLGER SANCHO CHACON"/>
    <s v="24744058"/>
    <m/>
    <s v="NO"/>
    <m/>
    <m/>
    <m/>
    <s v="1"/>
    <s v="01065"/>
    <s v="3"/>
    <s v="ARISTIDES ROMAIN"/>
    <n v="13"/>
  </r>
  <r>
    <s v="1.00426"/>
    <s v="101711-00"/>
    <s v="00426"/>
    <x v="1020"/>
    <s v="ANTONIO JOSE DE SUCRE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UCRE"/>
    <s v="600 M AL SURESTE DEL SALON COMUNAL SUCRE"/>
    <s v="esc.antoniojosesucre@mep.go.cr"/>
    <s v="24605276"/>
    <s v="85755414"/>
    <s v="RUTH RODRIGUEZ VALVERDE"/>
    <s v="85755414"/>
    <s v="ZEIDY ZAMORA ALFARO"/>
    <s v="24601646"/>
    <m/>
    <s v="NO"/>
    <m/>
    <m/>
    <m/>
    <s v="1"/>
    <s v="01046"/>
    <s v="3"/>
    <s v="ANTONIO JOSE DE SUCRE"/>
    <n v="35"/>
  </r>
  <r>
    <s v="1.03821"/>
    <s v="101712-00"/>
    <s v="03821"/>
    <x v="1021"/>
    <s v="I.D.A. LAS MARIAS"/>
    <s v="ZONA NORTE-NORTE"/>
    <s v="08"/>
    <s v="1"/>
    <s v="1_PREESCOLAR"/>
    <s v="PUBLICA"/>
    <n v="21402"/>
    <s v="2"/>
    <s v="14"/>
    <s v="02"/>
    <s v="ALAJUELA / LOS CHILES / CAÑO NEGRO"/>
    <s v="ALAJUELA"/>
    <s v="LOS CHILES"/>
    <s v="CAÑO NEGRO"/>
    <s v="LAS MARIAS"/>
    <s v="5 KM DEL EBAIS DE VERACRUZ"/>
    <s v="esc.lasmariascanonegro@mep.go.cr"/>
    <s v="85046063"/>
    <m/>
    <s v="CRISTINA MORALES CAMPOS"/>
    <s v="85046063"/>
    <s v="PATRICIA UGALDE MORALES"/>
    <s v="72805138"/>
    <m/>
    <s v="NO"/>
    <m/>
    <m/>
    <m/>
    <s v="1"/>
    <s v="03361"/>
    <s v="3"/>
    <s v="I.D.A. LAS MARIAS"/>
    <n v="4"/>
  </r>
  <r>
    <s v="1.03182"/>
    <s v="101713-00"/>
    <s v="03182"/>
    <x v="1022"/>
    <s v="LAS NUBE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LAS NUBES"/>
    <s v="COSTADO OESTE DE LA PLAZA DE DEPORTES"/>
    <s v="esc.lasnubes.sancarlos@mep.go.cr"/>
    <s v="41051046"/>
    <m/>
    <s v="GAMALIEL PARRALES AGUIRRE"/>
    <s v="87629074"/>
    <s v="KAREN CALDERON SOLANO"/>
    <s v="24711101"/>
    <m/>
    <s v="NO"/>
    <m/>
    <m/>
    <m/>
    <s v="1"/>
    <s v="00070"/>
    <s v="3"/>
    <s v="LAS NUBES"/>
    <n v="25"/>
  </r>
  <r>
    <s v="1.03005"/>
    <s v="101715-00"/>
    <s v="03005"/>
    <x v="1023"/>
    <s v="ULIMA"/>
    <s v="SAN CARLOS"/>
    <s v="06"/>
    <s v="1"/>
    <s v="1_PREESCOLAR"/>
    <s v="PUBLICA"/>
    <n v="21002"/>
    <s v="2"/>
    <s v="10"/>
    <s v="02"/>
    <s v="ALAJUELA / SAN CARLOS / FLORENCIA"/>
    <s v="ALAJUELA"/>
    <s v="SAN CARLOS"/>
    <s v="FLORENCIA"/>
    <s v="ULIMA"/>
    <s v="CONTIGUO A LA PLAZA DE DEPORTES"/>
    <s v="esc.deulima@mep.go.cr"/>
    <s v="24691132"/>
    <s v="24691132"/>
    <s v="MAUREEN RUEDA MENDEZ"/>
    <s v="86450415"/>
    <s v="EDGAR GARCIA OCON"/>
    <s v="24799162"/>
    <m/>
    <s v="NO"/>
    <m/>
    <m/>
    <m/>
    <s v="1"/>
    <s v="00078"/>
    <s v="3"/>
    <s v="ULIMA"/>
    <n v="12"/>
  </r>
  <r>
    <s v="1.03594"/>
    <s v="101716-00"/>
    <s v="03594"/>
    <x v="1024"/>
    <s v="ISLA CHICA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ISLA CHICA"/>
    <s v="17 KM DE LA ENTRADA DEL PARQUE"/>
    <s v="esc.islachica@mep.go.cr"/>
    <s v="41051037"/>
    <m/>
    <s v="ESTEFANY MURILLO SALAZAR"/>
    <s v="89136789"/>
    <s v="KAREN CALDERON SOLANO"/>
    <s v="24711101"/>
    <m/>
    <s v="NO"/>
    <m/>
    <m/>
    <m/>
    <s v="1"/>
    <s v="01220"/>
    <s v="3"/>
    <s v="ISLA CHICA"/>
    <n v="38"/>
  </r>
  <r>
    <s v="1.00427"/>
    <s v="101717-00"/>
    <s v="00427"/>
    <x v="1025"/>
    <s v="JUAN BAUTISTA SOLIS RODRIGUEZ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SAN ROQUE"/>
    <s v="FRENTE AL SEMAFORO"/>
    <s v="esc.juanbautistasolis@mep.go.cr"/>
    <s v="24600454"/>
    <s v="24612226"/>
    <s v="MARIANELLA SOTO RETANA"/>
    <s v="24600454"/>
    <s v="YANIXIA MARIA CHAVES MURILLO"/>
    <s v="24601238"/>
    <m/>
    <s v="NO"/>
    <m/>
    <m/>
    <m/>
    <s v="1"/>
    <s v="01057"/>
    <s v="3"/>
    <s v="JUAN BAUTISTA SOLIS RODRIGUEZ"/>
    <n v="95"/>
  </r>
  <r>
    <s v="1.00428"/>
    <s v="101718-00"/>
    <s v="00428"/>
    <x v="1026"/>
    <s v="JUAN CHAVES ROJAS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CIUDAD QUESADA"/>
    <s v="COSTADO OESTE DE LAS OFICINAS DE COOPELESCA"/>
    <s v="esc.juanchavesrojas@mep.go.cr"/>
    <s v="24600385"/>
    <s v="24600385"/>
    <s v="MARJORIE RAMIREZ VEGA"/>
    <s v="24600385"/>
    <s v="ZEIDY ZAMORA ALFARO"/>
    <s v="24601646"/>
    <m/>
    <s v="NO"/>
    <m/>
    <m/>
    <m/>
    <s v="1"/>
    <s v="01055"/>
    <s v="3"/>
    <s v="JUAN CHAVES ROJAS"/>
    <n v="59"/>
  </r>
  <r>
    <s v="1.01205"/>
    <s v="101719-00"/>
    <s v="01205"/>
    <x v="1027"/>
    <s v="JUAN MANSO ESTEVEZ"/>
    <s v="SAN CARLOS"/>
    <s v="07"/>
    <s v="1"/>
    <s v="1_PREESCOLAR"/>
    <s v="PUBLICA"/>
    <n v="21002"/>
    <s v="2"/>
    <s v="10"/>
    <s v="02"/>
    <s v="ALAJUELA / SAN CARLOS / FLORENCIA"/>
    <s v="ALAJUELA"/>
    <s v="SAN CARLOS"/>
    <s v="FLORENCIA"/>
    <s v="MUELLE"/>
    <s v="100 M AL SUR DEL TEMPLO CATOLICO"/>
    <s v="esc.juanmansoestevez@mep.go.cr"/>
    <s v="24621552"/>
    <s v="24621552"/>
    <s v="SONIA MARIA ALPIZAR CHAVES"/>
    <s v="24621552"/>
    <s v="EMILIANO PRADO MARTINEZ"/>
    <s v="24699197"/>
    <m/>
    <s v="NO"/>
    <m/>
    <m/>
    <m/>
    <s v="1"/>
    <s v="01019"/>
    <s v="3"/>
    <s v="JUAN MANSO ESTEVEZ"/>
    <n v="22"/>
  </r>
  <r>
    <s v="1.01690"/>
    <s v="101720-00"/>
    <s v="01690"/>
    <x v="1028"/>
    <s v="JUAN SANTAMARIA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QUEBRADA AZUL"/>
    <s v="200 NORTE DEL INGENIO QUEBRADA AZUL"/>
    <s v="esc.juansantamariaflorencia@mep.go.cr"/>
    <s v="83335323"/>
    <s v="72842328"/>
    <s v="LAURA SANDIGO BARRERA"/>
    <s v="85818387"/>
    <s v="YADIRA QUESADA MURILLO"/>
    <s v="24755008"/>
    <m/>
    <s v="NO"/>
    <m/>
    <m/>
    <m/>
    <s v="1"/>
    <s v="01020"/>
    <s v="3"/>
    <s v="JUAN SANTAMARIA"/>
    <n v="11"/>
  </r>
  <r>
    <s v="1.01347"/>
    <s v="101721-00"/>
    <s v="01347"/>
    <x v="1029"/>
    <s v="LA CABANGA"/>
    <s v="ZONA NORTE-NORTE"/>
    <s v="05"/>
    <s v="1"/>
    <s v="1_PREESCOLAR"/>
    <s v="PUBLICA"/>
    <n v="21503"/>
    <s v="2"/>
    <s v="15"/>
    <s v="03"/>
    <s v="ALAJUELA / GUATUSO / COTE"/>
    <s v="ALAJUELA"/>
    <s v="GUATUSO"/>
    <s v="COTE"/>
    <s v="LA CABANGA"/>
    <s v="25 M AL ESTE DEL EBAIS LA CABANGA"/>
    <s v="esc.lacabanga@mep.go.cr"/>
    <s v="24641505"/>
    <s v="24641505"/>
    <s v="TATIANA SALAS CASTRO"/>
    <s v="89922443"/>
    <s v="VIRGILIO GERARDO VILLEGAS GONZALEZ"/>
    <s v="24640011"/>
    <m/>
    <s v="NO"/>
    <m/>
    <m/>
    <m/>
    <s v="1"/>
    <s v="01263"/>
    <s v="3"/>
    <s v="LA CABANGA"/>
    <n v="13"/>
  </r>
  <r>
    <s v="1.02847"/>
    <s v="101722-00"/>
    <s v="02847"/>
    <x v="1030"/>
    <s v="LA CEIBA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SAN JUAN"/>
    <s v="COSTADO NORTE DE PLAZA DE DEPORTES"/>
    <s v="esc.laceiba@mep.go.cr"/>
    <s v="60261544"/>
    <m/>
    <s v="MARGARITA MADRIGAL JIMENEZ"/>
    <s v="83265528"/>
    <s v="YADIRA QUESADA MURILLO"/>
    <s v="24755008"/>
    <m/>
    <s v="NO"/>
    <m/>
    <m/>
    <m/>
    <s v="1"/>
    <s v="01027"/>
    <s v="3"/>
    <s v="LA CEIBA"/>
    <n v="25"/>
  </r>
  <r>
    <s v="1.00433"/>
    <s v="101723-00"/>
    <s v="00433"/>
    <x v="1031"/>
    <s v="PROCOPIO GAMBOA VILLALOBOS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CHACHAGUA"/>
    <s v="250 M ESTE DEL EBAIS DE CHACHAGUA"/>
    <s v="esc.procopiogamboa@mep.go.cr"/>
    <s v="24790041"/>
    <s v="24810595"/>
    <s v="YADIRA RODRIGUEZ ZUÑIGA"/>
    <s v="88410084"/>
    <s v="LUIS ENRIQUE ROJAS OVARES"/>
    <s v="24680376"/>
    <m/>
    <s v="NO"/>
    <m/>
    <m/>
    <m/>
    <s v="1"/>
    <s v="01116"/>
    <s v="3"/>
    <s v="PROCOPIO GAMBOA VILLALOBOS"/>
    <n v="76"/>
  </r>
  <r>
    <s v="1.03186"/>
    <s v="101724-00"/>
    <s v="03186"/>
    <x v="1032"/>
    <s v="LA FLOR"/>
    <s v="SAN CARLOS"/>
    <s v="01"/>
    <s v="1"/>
    <s v="1_PREESCOLAR"/>
    <s v="PUBLICA"/>
    <n v="21602"/>
    <s v="2"/>
    <s v="16"/>
    <s v="02"/>
    <s v="ALAJUELA / RIO CUARTO / SANTA RITA"/>
    <s v="ALAJUELA"/>
    <s v="RIO CUARTO"/>
    <s v="SANTA RITA"/>
    <s v="LA FLOR"/>
    <s v="FRENTE A LA PLAZA DE DEPORTES"/>
    <s v="esc.laflor@mep.go.cr"/>
    <s v="24650146"/>
    <s v="24650146"/>
    <s v="JOSE MIGUEL BALTODANO ROJAS"/>
    <s v="85687655"/>
    <s v="ROBERTO CESPEDES MORA"/>
    <s v="24722182"/>
    <m/>
    <s v="NO"/>
    <m/>
    <m/>
    <m/>
    <s v="1"/>
    <s v="01011"/>
    <s v="3"/>
    <s v="LA FLOR"/>
    <n v="6"/>
  </r>
  <r>
    <s v="1.00434"/>
    <s v="101726-00"/>
    <s v="00434"/>
    <x v="1033"/>
    <s v="LA FORTUNA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LA FORTUNA"/>
    <s v="DIAGONAL AL BANCO POPULAR DE LA FORTUNA"/>
    <s v="esc.lafortuna.sancarlos@mep.go.cr"/>
    <s v="24799157"/>
    <s v="24799157"/>
    <s v="MARIA ISABEL ROJAS RODRIGUEZ"/>
    <s v="-"/>
    <s v="EDGAR GARCIA OCON"/>
    <s v="24799162"/>
    <m/>
    <s v="NO"/>
    <m/>
    <m/>
    <m/>
    <s v="1"/>
    <s v="01124"/>
    <s v="3"/>
    <s v="LA FORTUNA"/>
    <n v="124"/>
  </r>
  <r>
    <s v="1.03983"/>
    <s v="101727-00"/>
    <s v="03983"/>
    <x v="1034"/>
    <s v="LA GUARIA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LA GUARIA"/>
    <s v="FRENTE IGLESIA CATOLICA"/>
    <s v="esc.laguaria.sancarlos@mep.go.cr"/>
    <s v="24799162"/>
    <s v="24797145"/>
    <s v="NOEMY TRUJILLO OLIVA"/>
    <s v="88510210"/>
    <s v="EDGAR GARCIA OCON"/>
    <s v="24799162"/>
    <m/>
    <s v="NO"/>
    <m/>
    <m/>
    <m/>
    <s v="1"/>
    <s v="01129"/>
    <s v="3"/>
    <s v="LA GUARIA"/>
    <n v="9"/>
  </r>
  <r>
    <s v="1.00923"/>
    <s v="101728-00"/>
    <s v="00923"/>
    <x v="1035"/>
    <s v="SAN ANTONIO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SAN ANTONIO"/>
    <s v="CENTRO SAN ANTONIO"/>
    <s v="esc.sanantonioloschiles@mep.go.cr //Ext.56086"/>
    <s v="24591100"/>
    <m/>
    <s v="JARLIN MARCHENA MARCHENA"/>
    <s v="41051058"/>
    <s v="LUISA BUSTOS QUIROS"/>
    <s v="89649288"/>
    <m/>
    <s v="NO"/>
    <m/>
    <m/>
    <m/>
    <s v="1"/>
    <s v="01259"/>
    <s v="3"/>
    <s v="SAN ANTONIO"/>
    <n v="9"/>
  </r>
  <r>
    <s v="1.02075"/>
    <s v="101729-00"/>
    <s v="02075"/>
    <x v="1036"/>
    <s v="LA LEGUA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LA LEGUA"/>
    <s v="FRENTE A LA PLAZA DE DEPORTES"/>
    <s v="esc.lalegua@mep.go.cr"/>
    <s v="24041151"/>
    <s v="70171962"/>
    <s v="ISRAEL MORALES BARQUERO"/>
    <s v="50033895"/>
    <s v="MARIA DE LOS ANGELES SOLIS ALVARADO"/>
    <s v="83187649"/>
    <m/>
    <s v="NO"/>
    <m/>
    <m/>
    <m/>
    <s v="1"/>
    <s v="01103"/>
    <s v="3"/>
    <s v="LA LEGUA"/>
    <n v="16"/>
  </r>
  <r>
    <s v="1.01354"/>
    <s v="101730-00"/>
    <s v="01354"/>
    <x v="1037"/>
    <s v="LA PALMERA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LA PALMERA"/>
    <s v="DIAGONAL AL TEMPLO CATOLICO DE LA PALMERA"/>
    <s v="esc.lapalmera@mep.go.cr"/>
    <s v="24741039"/>
    <s v="24741039"/>
    <s v="GUSTAVO ADOLFO CAMPOS VILLALOBOS"/>
    <s v="24741039"/>
    <s v="OLGER SANCHO CHACON"/>
    <s v="24744058"/>
    <m/>
    <s v="NO"/>
    <m/>
    <m/>
    <m/>
    <s v="1"/>
    <s v="01063"/>
    <s v="3"/>
    <s v="LA PALMERA"/>
    <n v="52"/>
  </r>
  <r>
    <s v="1.04116"/>
    <s v="101731-00"/>
    <s v="04116"/>
    <x v="1038"/>
    <s v="LA NUEVA LUCHA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LA NUEVA LUCHA"/>
    <s v="12 KM AL OESTE DE PAVON"/>
    <s v="esc.nuevalucha@mep.go.cr"/>
    <s v="41051039"/>
    <s v="60465780"/>
    <s v="KATHIA CARVAJAL MORALES"/>
    <s v="41051039"/>
    <s v="LUISA BUSTOS QUIROS"/>
    <s v="61610021"/>
    <m/>
    <s v="NO"/>
    <m/>
    <m/>
    <m/>
    <s v="1"/>
    <s v="01249"/>
    <s v="3"/>
    <s v="LA NUEVA LUCHA"/>
    <n v="3"/>
  </r>
  <r>
    <s v="1.01955"/>
    <s v="101732-00"/>
    <s v="01955"/>
    <x v="1039"/>
    <s v="LA TABLA"/>
    <s v="SAN CARLOS"/>
    <s v="01"/>
    <s v="1"/>
    <s v="1_PREESCOLAR"/>
    <s v="PUBLICA"/>
    <n v="21602"/>
    <s v="2"/>
    <s v="16"/>
    <s v="02"/>
    <s v="ALAJUELA / RIO CUARTO / SANTA RITA"/>
    <s v="ALAJUELA"/>
    <s v="RIO CUARTO"/>
    <s v="SANTA RITA"/>
    <s v="LA TABLA"/>
    <s v="COSTADO ESTE DE LA PLAZA DE DEPORTES"/>
    <s v="esc.lalatabla@mep.go.cr"/>
    <s v="70891187"/>
    <s v="70891187"/>
    <s v="CRISEIDA ARGUEDAS SEQUEIRA"/>
    <s v="86148999"/>
    <s v="ROBERTO CESPEDES MORA"/>
    <s v="24722182"/>
    <m/>
    <s v="NO"/>
    <m/>
    <m/>
    <m/>
    <s v="1"/>
    <s v="01088"/>
    <s v="3"/>
    <s v="LA TABLA"/>
    <n v="10"/>
  </r>
  <r>
    <s v="1.00419"/>
    <s v="101733-00"/>
    <s v="00419"/>
    <x v="1040"/>
    <s v="ECOLOGICA LA TIGRA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LA TIGRA"/>
    <s v="DIAGONAL A LA IGLESIA CATOLICA DE LA TIGRA"/>
    <s v="esc.atigra.sancarlos@mep.go.cr"/>
    <s v="24688008"/>
    <s v="24688008"/>
    <s v="ANABEL NAVARRO MATAMOROS"/>
    <s v="24688008"/>
    <s v="YADIRA QUESADA MURILLO"/>
    <s v="24755008"/>
    <m/>
    <s v="NO"/>
    <m/>
    <m/>
    <m/>
    <s v="1"/>
    <s v="01023"/>
    <s v="3"/>
    <s v="ECOLOGICA LA TIGRA"/>
    <n v="64"/>
  </r>
  <r>
    <s v="1.03593"/>
    <s v="101734-00"/>
    <s v="03593"/>
    <x v="1041"/>
    <s v="LA TIGRA"/>
    <s v="SAN CARLOS"/>
    <s v="11"/>
    <s v="1"/>
    <s v="1_PREESCOLAR"/>
    <s v="PUBLICA"/>
    <n v="21010"/>
    <s v="2"/>
    <s v="10"/>
    <s v="10"/>
    <s v="ALAJUELA / SAN CARLOS / VENADO"/>
    <s v="ALAJUELA"/>
    <s v="SAN CARLOS"/>
    <s v="VENADO"/>
    <s v="LA TIGRA"/>
    <s v="COSTADO SUR DE LA PLAZA DE DEPORTES"/>
    <s v="esc.latigra@mep.go.cr"/>
    <s v="44050991"/>
    <m/>
    <s v="JENNIFER LOZANO VICTOR"/>
    <s v="86949968"/>
    <s v="RONALD PORRAS ARRIETA"/>
    <s v="24780158"/>
    <m/>
    <s v="NO"/>
    <m/>
    <m/>
    <m/>
    <s v="1"/>
    <s v="01310"/>
    <s v="3"/>
    <s v="LA TIGRA"/>
    <n v="7"/>
  </r>
  <r>
    <s v="1.03426"/>
    <s v="101735-00"/>
    <s v="03426"/>
    <x v="1042"/>
    <s v="BETANIA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BETANIA"/>
    <s v="FRENTE AL TEMPLO CATOLICO"/>
    <s v="esc.betaniadecutris@mep.go.cr"/>
    <s v="72984060"/>
    <m/>
    <s v="EILYN PANIAGUA VALLADARES"/>
    <s v="85203064"/>
    <s v="EMILIANO PRADO MARTINEZ"/>
    <s v="24699197"/>
    <m/>
    <s v="NO"/>
    <m/>
    <m/>
    <m/>
    <s v="1"/>
    <s v="01152"/>
    <s v="3"/>
    <s v="BETANIA"/>
    <n v="2"/>
  </r>
  <r>
    <s v="1.03002"/>
    <s v="101736-00"/>
    <s v="03002"/>
    <x v="1043"/>
    <s v="BOCA TAPADA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BOCA TAPADA"/>
    <s v="COSTADO ESTE DE LA PLAZA DE DEPORTES"/>
    <s v="esc.bocatapada@mep.go.cr"/>
    <s v="44028568"/>
    <s v="44028568"/>
    <s v="JULIO POVEDA GARCIA"/>
    <s v="44028568"/>
    <s v="MARIA DE LOS ANGELES SOLIS ALVARADO"/>
    <s v="83187649"/>
    <m/>
    <s v="NO"/>
    <m/>
    <m/>
    <m/>
    <s v="1"/>
    <s v="01089"/>
    <s v="3"/>
    <s v="BOCA TAPADA"/>
    <n v="14"/>
  </r>
  <r>
    <s v="1.01206"/>
    <s v="101737-00"/>
    <s v="01206"/>
    <x v="1044"/>
    <s v="EL PAVON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EL PAVON"/>
    <s v="COSTADO ESTE DE LA IGLESIA CATOLICA"/>
    <s v="esc.elpavon@mep.go.cr"/>
    <s v="24718443"/>
    <s v="24718393"/>
    <s v="ELVIN JIMENEZ ARIAS"/>
    <s v="87110133"/>
    <s v="LUISA BUSTOS QUIROS"/>
    <s v="61610021"/>
    <m/>
    <s v="NO"/>
    <m/>
    <m/>
    <m/>
    <s v="1"/>
    <s v="01233"/>
    <s v="3"/>
    <s v="EL PAVON"/>
    <n v="56"/>
  </r>
  <r>
    <s v="1.03000"/>
    <s v="101738-00"/>
    <s v="03000"/>
    <x v="1045"/>
    <s v="LAS BANDERAS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BANDERAS"/>
    <s v="COSTADO SUR DE LA PLAZA DE DEPORTES"/>
    <s v="esc.banderas@mep.go.cr"/>
    <s v="72984061"/>
    <m/>
    <s v="FELIX ARTURO MIRANDA CHAVES"/>
    <s v="89375149"/>
    <s v="ERICK MONTERO VILLALOBOS"/>
    <s v="24591100 Ext.45641"/>
    <m/>
    <s v="NO"/>
    <m/>
    <m/>
    <m/>
    <s v="1"/>
    <s v="01172"/>
    <s v="3"/>
    <s v="LAS BANDERAS"/>
    <n v="14"/>
  </r>
  <r>
    <s v="1.02719"/>
    <s v="101739-00"/>
    <s v="02719"/>
    <x v="1046"/>
    <s v="COQUITAL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COQUITAL"/>
    <s v="FRENTE AL SALON COMUNAL DE COQUITAL"/>
    <s v="esc.coquital@mep.go.cr"/>
    <s v="83926811"/>
    <m/>
    <s v="MARIA J AGUIRRE GONZALEZ"/>
    <s v="83926811"/>
    <s v="KAREN CALDERON SOLANO"/>
    <s v="24711101"/>
    <m/>
    <s v="NO"/>
    <m/>
    <m/>
    <m/>
    <s v="1"/>
    <s v="01204"/>
    <s v="3"/>
    <s v="COQUITAL"/>
    <n v="43"/>
  </r>
  <r>
    <s v="1.04270"/>
    <s v="101740-00"/>
    <s v="04270"/>
    <x v="1047"/>
    <s v="RIO TICO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RIO TICO"/>
    <s v="100 M NORTE DE LA PLAZA DE DEPORTES"/>
    <s v="esc.riotico@mep.go.cr"/>
    <s v="85355097"/>
    <m/>
    <s v="KIMBERLY SALAZAR ARCE"/>
    <s v="85355097"/>
    <s v="MINOR GERARDO VARELA ROJAS"/>
    <s v="24673035"/>
    <m/>
    <s v="NO"/>
    <m/>
    <m/>
    <m/>
    <s v="1"/>
    <s v="01191"/>
    <s v="3"/>
    <s v="RIO TICO"/>
    <n v="6"/>
  </r>
  <r>
    <s v="1.00795"/>
    <s v="101741-00"/>
    <s v="00795"/>
    <x v="1048"/>
    <s v="LA UNION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LA UNION"/>
    <s v="100 AL SUR DEL TEMPLO CATOLICO"/>
    <s v="esc.launionvenecia@mep.go.cr"/>
    <s v="24722686"/>
    <s v="24722686"/>
    <s v="EVELYN ALVAREZ CARRANZA"/>
    <s v="62401265"/>
    <s v="ROBERTO CESPEDES MORA"/>
    <s v="24722182"/>
    <m/>
    <s v="NO"/>
    <m/>
    <m/>
    <m/>
    <s v="1"/>
    <s v="00999"/>
    <s v="3"/>
    <s v="LA UNION"/>
    <n v="9"/>
  </r>
  <r>
    <s v="1.03338"/>
    <s v="101742-00"/>
    <s v="03338"/>
    <x v="1049"/>
    <s v="LA UNION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LA UNION"/>
    <s v="FRENTE A LA IGLESIA CATOLICA"/>
    <s v="esc.launionlapalmera@mep.go.cr"/>
    <s v="86371658"/>
    <m/>
    <s v="MARIA AUXILIADORA RAMIREZ G."/>
    <s v="87303514"/>
    <s v="OLGER SANCHO CHACON"/>
    <s v="24744058"/>
    <m/>
    <s v="NO"/>
    <m/>
    <m/>
    <m/>
    <s v="1"/>
    <s v="01067"/>
    <s v="3"/>
    <s v="LA UNION"/>
    <n v="15"/>
  </r>
  <r>
    <s v="1.01085"/>
    <s v="101743-00"/>
    <s v="01085"/>
    <x v="1050"/>
    <s v="LA VEGA"/>
    <s v="SAN CARLOS"/>
    <s v="06"/>
    <s v="1"/>
    <s v="1_PREESCOLAR"/>
    <s v="PUBLICA"/>
    <n v="21002"/>
    <s v="2"/>
    <s v="10"/>
    <s v="02"/>
    <s v="ALAJUELA / SAN CARLOS / FLORENCIA"/>
    <s v="ALAJUELA"/>
    <s v="SAN CARLOS"/>
    <s v="FLORENCIA"/>
    <s v="LA VEGA"/>
    <s v="COSTADO SUR DE LA PLAZA DE DEPORTES"/>
    <s v="esc.lavega@mep.go.cr"/>
    <s v="86945314"/>
    <s v="61420528"/>
    <s v="MILDREY CHACON OVARES"/>
    <s v="61420528"/>
    <s v="EDGAR GARCIA OCON"/>
    <s v="24799162"/>
    <m/>
    <s v="NO"/>
    <m/>
    <m/>
    <m/>
    <s v="1"/>
    <s v="01028"/>
    <s v="3"/>
    <s v="LA VEGA"/>
    <n v="19"/>
  </r>
  <r>
    <s v="1.00965"/>
    <s v="101744-00"/>
    <s v="00965"/>
    <x v="1051"/>
    <s v="JOSE RODRIGUEZ MARTINEZ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LAS DELICIAS"/>
    <s v="FRENTE A LA IGLESIA DE LAS DELICIAS"/>
    <s v="esc.joserodriguezmartinez@mep.go.cr"/>
    <s v="24732243"/>
    <s v="24730014"/>
    <s v="ROSA BARRANTES CORONADO"/>
    <s v="24732243"/>
    <s v="OLGER SANCHO CHACON"/>
    <s v="24744058"/>
    <m/>
    <s v="NO"/>
    <m/>
    <m/>
    <m/>
    <s v="1"/>
    <s v="01077"/>
    <s v="3"/>
    <s v="JOSE RODRIGUEZ MARTINEZ"/>
    <n v="52"/>
  </r>
  <r>
    <s v="1.02085"/>
    <s v="101745-00"/>
    <s v="02085"/>
    <x v="1052"/>
    <s v="LAS DELICIAS VENADO"/>
    <s v="SAN CARLOS"/>
    <s v="11"/>
    <s v="1"/>
    <s v="1_PREESCOLAR"/>
    <s v="PUBLICA"/>
    <n v="21010"/>
    <s v="2"/>
    <s v="10"/>
    <s v="10"/>
    <s v="ALAJUELA / SAN CARLOS / VENADO"/>
    <s v="ALAJUELA"/>
    <s v="SAN CARLOS"/>
    <s v="VENADO"/>
    <s v="JICARITO"/>
    <s v="200 M ESTE DEL SUPER JICARITO"/>
    <s v="esc.lasdeliciasvenado@mep.go.cr"/>
    <s v="24780180"/>
    <s v="24780180"/>
    <s v="YOCONDA ALONSO JIRON"/>
    <s v="86802148"/>
    <s v="RONALD PORRAS ARRIETA"/>
    <s v="24780158"/>
    <m/>
    <s v="NO"/>
    <m/>
    <m/>
    <m/>
    <s v="1"/>
    <s v="04057"/>
    <s v="3"/>
    <s v="LAS DELICIAS VENADO"/>
    <n v="9"/>
  </r>
  <r>
    <s v="1.01089"/>
    <s v="101746-00"/>
    <s v="01089"/>
    <x v="1053"/>
    <s v="LAS MERCEDES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BARRIO LOURDES"/>
    <s v="1 KM AL SUR DEL PARQUE DE CIUDAD QUESADA"/>
    <s v="esc.lasmercedesdequesada@mep.go.cr"/>
    <s v="24604945"/>
    <s v="24604945"/>
    <s v="YEUDY GRACIELA RODRIGUEZ RAMIREZ"/>
    <s v="24604945"/>
    <s v="ZEIDY ZAMORA ALFARO"/>
    <s v="24601646"/>
    <m/>
    <s v="NO"/>
    <m/>
    <m/>
    <m/>
    <s v="1"/>
    <s v="01047"/>
    <s v="3"/>
    <s v="LAS MERCEDES"/>
    <n v="14"/>
  </r>
  <r>
    <s v="1.03751"/>
    <s v="101746-00"/>
    <s v="03751"/>
    <x v="1053"/>
    <s v="RED CUIDO-LAS MERCEDES-CEN CINAI ARTURO HIDALGO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BARRIO LOURDES"/>
    <s v="400 M SUR DEL PARQUE CIUDAD QUESADA"/>
    <s v="esc.lasmercedesdequesada@mep.go.cr"/>
    <s v="24601098"/>
    <s v="24604945"/>
    <s v="YEUDY GRACIELA RODRIGUEZ RAMIREZ"/>
    <s v="24604945"/>
    <s v="ZEIDY ZAMORA ALFARO"/>
    <s v="24601646"/>
    <s v="RED"/>
    <s v="NO"/>
    <s v="3"/>
    <s v=""/>
    <s v="CEN CINAI ARTURO HIDALGO. CIUDAD QUESADA"/>
    <s v="1"/>
    <s v="01047"/>
    <s v="3"/>
    <s v="LAS MERCEDES"/>
    <n v="30"/>
  </r>
  <r>
    <s v="1.04343"/>
    <s v="101747-00"/>
    <s v="04343"/>
    <x v="1054"/>
    <s v="LINDA VISTA"/>
    <s v="SAN CARLOS"/>
    <s v="11"/>
    <s v="1"/>
    <s v="1_PREESCOLAR"/>
    <s v="PUBLICA"/>
    <n v="21010"/>
    <s v="2"/>
    <s v="10"/>
    <s v="10"/>
    <s v="ALAJUELA / SAN CARLOS / VENADO"/>
    <s v="ALAJUELA"/>
    <s v="SAN CARLOS"/>
    <s v="VENADO"/>
    <s v="LINDA VISTA"/>
    <s v="150 M SUR DEL ABASTECEDOR LINDA VISTA"/>
    <s v="esc.lindavistadevenado@mep.go.cr"/>
    <s v="44056295"/>
    <s v="83330430"/>
    <s v="LUIS CARLOS PORRAS CARRANZA"/>
    <s v="83330430"/>
    <s v="RONALD PORRAS ARRIETA"/>
    <s v="24780158"/>
    <m/>
    <s v="NO"/>
    <m/>
    <m/>
    <m/>
    <s v="1"/>
    <s v="01301"/>
    <s v="3"/>
    <s v="LINDA VISTA"/>
    <n v="2"/>
  </r>
  <r>
    <s v="1.03211"/>
    <s v="101748-00"/>
    <s v="03211"/>
    <x v="1055"/>
    <s v="LA GUARIA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LA GUARIA"/>
    <s v="FRENTE AL LICEO RURAL LA GUARIA DE POCOSOL"/>
    <s v="esc.laguariadepocosol@mep.go.cr"/>
    <s v="44030311"/>
    <m/>
    <s v="BAYRON ROJAS ALFARO"/>
    <s v="85065115"/>
    <s v="ERICK MONTERO VILLALOBOS"/>
    <s v="44039451"/>
    <m/>
    <s v="NO"/>
    <m/>
    <m/>
    <m/>
    <s v="1"/>
    <s v="01169"/>
    <s v="3"/>
    <s v="LA GUARIA"/>
    <n v="27"/>
  </r>
  <r>
    <s v="1.04009"/>
    <s v="101749-00"/>
    <s v="04009"/>
    <x v="1056"/>
    <s v="LA TIRICIA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JOCOTE"/>
    <s v="CONTIGUO A LA PLAZA DE DEPORTES"/>
    <s v="esc.latiricia@mep.go.cr"/>
    <s v="73003747"/>
    <s v="72876834"/>
    <s v="REYNA FLORES TORREZ"/>
    <s v="72876834"/>
    <s v="ERICK MONTERO VILLALOBOS"/>
    <s v="24591100 Ext.45641"/>
    <m/>
    <s v="NO"/>
    <m/>
    <m/>
    <m/>
    <s v="1"/>
    <s v="01170"/>
    <s v="3"/>
    <s v="LA TIRICIA"/>
    <n v="8"/>
  </r>
  <r>
    <s v="1.03115"/>
    <s v="101750-00"/>
    <s v="03115"/>
    <x v="1057"/>
    <s v="SAN ISIDRO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SAN ISIDRO"/>
    <s v="COSTADO SUR DE LA PLAZA DE DEPORTES"/>
    <s v="esc.sanisidropocosol.@mep.go.cr"/>
    <s v="70045634"/>
    <s v="70045634"/>
    <s v="ANGELA LUCELIA RAMIREZ DUARTE"/>
    <s v="70045634"/>
    <s v="ERICK MONTERO VILLALOBOS"/>
    <s v="24591100 Ext.45641"/>
    <m/>
    <s v="NO"/>
    <m/>
    <m/>
    <m/>
    <s v="1"/>
    <s v="01198"/>
    <s v="3"/>
    <s v="SAN ISIDRO"/>
    <n v="26"/>
  </r>
  <r>
    <s v="1.02087"/>
    <s v="104839-00"/>
    <s v="02087"/>
    <x v="1058"/>
    <s v="UNIDAD PEDAGOGICA RIO CELESTE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RIO CELESTE"/>
    <s v="FRENTE A LA PLAZA DE DEPORTES"/>
    <s v="maribell.rojas.conejo@mep.go.cr"/>
    <s v="24610908"/>
    <s v="24610908"/>
    <s v="MARIBELL ROJAS CONEJO"/>
    <s v="89373749"/>
    <s v="JEANNETTE SIBAJA MIRANDA"/>
    <s v="24021628"/>
    <m/>
    <s v="NO"/>
    <m/>
    <m/>
    <m/>
    <s v="1"/>
    <s v="01264"/>
    <s v="3"/>
    <s v="UNIDAD PEDAGOGICA RIO CELESTE"/>
    <n v="15"/>
  </r>
  <r>
    <s v="1.04266"/>
    <s v="101752-00"/>
    <s v="04266"/>
    <x v="1059"/>
    <s v="ANGELES DE LA COLONIA SUR"/>
    <s v="SAN CARLOS"/>
    <s v="01"/>
    <s v="1"/>
    <s v="1_PREESCOLAR"/>
    <s v="PUBLICA"/>
    <n v="21601"/>
    <s v="2"/>
    <s v="16"/>
    <s v="01"/>
    <s v="ALAJUELA / RIO CUARTO / RIO CUARTO"/>
    <s v="ALAJUELA"/>
    <s v="RIO CUARTO"/>
    <s v="RIO CUARTO"/>
    <s v="LOS ANGELES"/>
    <s v="6 KM AL OESTE DE CARIBLANCO DE SARAPIQUI"/>
    <s v="esc.losangelescoloniasur@mep.go.cr"/>
    <m/>
    <m/>
    <s v="ROSIBEL SALAS STELLER"/>
    <s v="63770158"/>
    <s v="ROBERTO CESPEDES MORA"/>
    <s v="24722182"/>
    <m/>
    <s v="NO"/>
    <m/>
    <m/>
    <m/>
    <s v="1"/>
    <s v="01012"/>
    <s v="3"/>
    <s v="ANGELES DE LA COLONIA SUR"/>
    <n v="4"/>
  </r>
  <r>
    <s v="1.01946"/>
    <s v="101753-00"/>
    <s v="01946"/>
    <x v="1060"/>
    <s v="JOSE SANCHEZ CHAVARRIA"/>
    <s v="SAN CARLOS"/>
    <s v="01"/>
    <s v="1"/>
    <s v="1_PREESCOLAR"/>
    <s v="PUBLICA"/>
    <n v="21602"/>
    <s v="2"/>
    <s v="16"/>
    <s v="02"/>
    <s v="ALAJUELA / RIO CUARTO / SANTA RITA"/>
    <s v="ALAJUELA"/>
    <s v="RIO CUARTO"/>
    <s v="SANTA RITA"/>
    <s v="LOS ANGELES"/>
    <s v="COSTADO OESTE DE LA PLAZA DE DEPORTES"/>
    <s v="esc.josesanchezchavarria@mep.go.cr"/>
    <s v="27610928"/>
    <s v="27610928"/>
    <s v="SYLVIA MARIA NUÑEZ CASTILLO"/>
    <s v="87332926"/>
    <s v="ROBERTO CESPEDES MORA"/>
    <s v="24722182"/>
    <m/>
    <s v="NO"/>
    <m/>
    <m/>
    <m/>
    <s v="1"/>
    <s v="01007"/>
    <s v="3"/>
    <s v="JOSE SANCHEZ CHAVARRIA"/>
    <n v="7"/>
  </r>
  <r>
    <s v="1.03994"/>
    <s v="101754-00"/>
    <s v="03994"/>
    <x v="1061"/>
    <s v="CHIMURRIA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SAN CARLOS"/>
    <s v="50 M OESTE DEL TEMPLO CATOLICO"/>
    <s v="esc.chimurrialoschiles@mep.go.cr"/>
    <s v="41051024"/>
    <m/>
    <s v="KARINA SALAZAR MORALES"/>
    <s v="60266619"/>
    <s v="IRENE CECILIA RAMIREZ SANCHEZ"/>
    <s v="24777082"/>
    <m/>
    <s v="NO"/>
    <m/>
    <m/>
    <m/>
    <s v="1"/>
    <s v="01256"/>
    <s v="3"/>
    <s v="CHIMURRIA"/>
    <n v="1"/>
  </r>
  <r>
    <s v="1.00437"/>
    <s v="101755-00"/>
    <s v="00437"/>
    <x v="1062"/>
    <s v="RICARDO VARGAS MURILLO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LOS CHILES"/>
    <s v="FRENTE A CALLE 0 AVENIDA 7"/>
    <s v="esc.ricardovargasmurillo@mep.go.cr"/>
    <s v="24711678"/>
    <s v="24711678"/>
    <s v="GRETTEL MOLINA DIAZ"/>
    <s v="24711678"/>
    <s v="KAREN CALDERON SOLANO"/>
    <s v="24711101"/>
    <m/>
    <s v="NO"/>
    <m/>
    <m/>
    <m/>
    <s v="1"/>
    <s v="01228"/>
    <s v="3"/>
    <s v="RICARDO VARGAS MURILLO"/>
    <n v="114"/>
  </r>
  <r>
    <s v="1.00966"/>
    <s v="101756-00"/>
    <s v="00966"/>
    <x v="1063"/>
    <s v="LOS CHILES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LOS CHILES"/>
    <s v="25 AL NORTE DEL TEMPLO CATOLICO"/>
    <s v="esc.loschilesaguaszarcas@mep.go.cr"/>
    <s v="24743756"/>
    <m/>
    <s v="XINIA PATRICIA CAMPOS LOAIZA"/>
    <s v="70132216"/>
    <s v="OLGER SANCHO CHACON"/>
    <s v="83353952"/>
    <m/>
    <s v="NO"/>
    <m/>
    <m/>
    <m/>
    <s v="1"/>
    <s v="01066"/>
    <s v="3"/>
    <s v="LOS CHILES"/>
    <n v="64"/>
  </r>
  <r>
    <s v="1.03262"/>
    <s v="101757-00"/>
    <s v="03262"/>
    <x v="1064"/>
    <s v="LOS CORRALES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VASCONIA"/>
    <s v="VASCONIA 100 M SUR DE LA IGLESIA"/>
    <s v="esc.loscorrales@mep.go.cr"/>
    <s v="41051072"/>
    <m/>
    <s v="DANILO PEREZ FAJARDO"/>
    <s v="88598302"/>
    <s v="LUISA BUSTOS QUIROS"/>
    <s v="61610021"/>
    <m/>
    <s v="NO"/>
    <m/>
    <m/>
    <m/>
    <s v="1"/>
    <s v="01234"/>
    <s v="3"/>
    <s v="LOS CORRALES"/>
    <n v="7"/>
  </r>
  <r>
    <s v="1.01355"/>
    <s v="101758-00"/>
    <s v="01355"/>
    <x v="1065"/>
    <s v="LOS LLANOS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ALTAMIRA"/>
    <s v="100 AL NORTE DE EBAIS ALTAMIRA"/>
    <s v="esc.losllanos@mep.go.cr"/>
    <s v="24741253"/>
    <s v="24741253"/>
    <s v="MA. ALEJANDRA RODRIGUEZ BARRAN"/>
    <s v="24741253"/>
    <s v="OLGER SANCHO CHACON"/>
    <s v="24744058"/>
    <m/>
    <s v="NO"/>
    <m/>
    <m/>
    <m/>
    <s v="1"/>
    <s v="01078"/>
    <s v="3"/>
    <s v="LOS LLANOS"/>
    <n v="23"/>
  </r>
  <r>
    <s v="1.01084"/>
    <s v="101759-00"/>
    <s v="01084"/>
    <x v="1066"/>
    <s v="JUAN FELIX ESTRADA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MARSELLA"/>
    <s v="1 KM AL SUR DE LA ENTRADA A MARSELLA"/>
    <s v="esc.juanfelixestrada@mep.go.cr"/>
    <s v="60131167"/>
    <s v="60131167"/>
    <s v="MARIANELA MORERA VILLALOBOS"/>
    <s v="88447122"/>
    <s v="ROBERTO CESPEDES MORA"/>
    <s v="24722182"/>
    <m/>
    <s v="NO"/>
    <m/>
    <m/>
    <m/>
    <s v="1"/>
    <s v="01000"/>
    <s v="3"/>
    <s v="JUAN FELIX ESTRADA"/>
    <n v="48"/>
  </r>
  <r>
    <s v="1.02495"/>
    <s v="101760-00"/>
    <s v="02495"/>
    <x v="1067"/>
    <s v="MEDIO QUESO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MEDIO QUESO"/>
    <s v="75 SUR DEL EBAIS DE MEDIO QUESO"/>
    <s v="esc.medioqueso@mep.go.cr"/>
    <s v="47126615"/>
    <m/>
    <s v="JAZMIN ALEJANDRA SOLANO PRENDA"/>
    <s v="85802757"/>
    <s v="KAREN CALDERON SOLANO"/>
    <s v="24711101"/>
    <m/>
    <s v="NO"/>
    <m/>
    <m/>
    <m/>
    <s v="1"/>
    <s v="01208"/>
    <s v="3"/>
    <s v="MEDIO QUESO"/>
    <n v="25"/>
  </r>
  <r>
    <s v="1.03048"/>
    <s v="101761-00"/>
    <s v="03048"/>
    <x v="1068"/>
    <s v="MIRADOR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MIRADOR"/>
    <s v="400 M NORTE DE LA IGLESIA CATOLICA"/>
    <s v="esc.mirador@mep.go.cr"/>
    <s v="84314173"/>
    <m/>
    <s v="SHARON TATIANA CASTRO RODRIGUEZ"/>
    <s v="84314173"/>
    <s v="RONALD PORRAS ARRIETA"/>
    <s v="24780158"/>
    <m/>
    <s v="NO"/>
    <m/>
    <m/>
    <m/>
    <s v="1"/>
    <s v="01125"/>
    <s v="3"/>
    <s v="MIRADOR"/>
    <n v="4"/>
  </r>
  <r>
    <s v="1.01560"/>
    <s v="101762-00"/>
    <s v="01560"/>
    <x v="1069"/>
    <s v="MONTERREY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MONTERREY"/>
    <s v="3 KM SUROESTE DE LA SUPERVISION DE MONTERREY"/>
    <s v="esc.monterreydesancarlos@mep.go.cr"/>
    <s v="22005349"/>
    <m/>
    <s v="GLADIS SANDERS LOZA PAEZ"/>
    <s v="83319595"/>
    <s v="RONALD PORRAS ARRIETA"/>
    <s v="24780158"/>
    <m/>
    <s v="NO"/>
    <m/>
    <m/>
    <m/>
    <s v="1"/>
    <s v="01311"/>
    <s v="3"/>
    <s v="MONTERREY"/>
    <n v="10"/>
  </r>
  <r>
    <s v="1.03103"/>
    <s v="101763-00"/>
    <s v="03103"/>
    <x v="1070"/>
    <s v="SAN CRISTOBAL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SAN CRISTOBAL"/>
    <s v="COSTADO SUR DE LA PLAZA DE DEPORTES COMUNAL"/>
    <s v="esc.sancristobalpocosol@mep.go.cr"/>
    <s v="44056199"/>
    <m/>
    <s v="SELBIN BAEZ MEJIA"/>
    <s v="85792763"/>
    <s v="ERICK MONTERO VILLALOBOS"/>
    <s v="24591100 Ext.45641"/>
    <m/>
    <s v="NO"/>
    <m/>
    <m/>
    <m/>
    <s v="1"/>
    <s v="01165"/>
    <s v="3"/>
    <s v="SAN CRISTOBAL"/>
    <n v="7"/>
  </r>
  <r>
    <s v="1.03424"/>
    <s v="101764-00"/>
    <s v="03424"/>
    <x v="1071"/>
    <s v="EL BOTIJO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EL BOTIJO"/>
    <s v="FRENTE AL SALON COMUNAL"/>
    <s v="esc.elbotijo@mep.go.cr"/>
    <s v="41051030"/>
    <m/>
    <s v="DINA HERRERA GARCIA"/>
    <s v="85361301"/>
    <s v="LUISA BUSTOS QUIROS"/>
    <s v="61610021"/>
    <m/>
    <s v="NO"/>
    <m/>
    <m/>
    <m/>
    <s v="1"/>
    <s v="01237"/>
    <s v="3"/>
    <s v="EL BOTIJO"/>
    <n v="7"/>
  </r>
  <r>
    <s v="1.02083"/>
    <s v="101765-00"/>
    <s v="02083"/>
    <x v="1072"/>
    <s v="MONTEALEGRE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MONTEALEGRE"/>
    <s v="3 KM AL ESTE DE PAVON"/>
    <s v="esc.montealegre@mep.go.cr"/>
    <s v="41051050"/>
    <s v="41051050"/>
    <s v="BETZABE REYES FLORES"/>
    <s v="88137899"/>
    <s v="LUISA BUSTOS QUIROS"/>
    <s v="61610021"/>
    <m/>
    <s v="NO"/>
    <m/>
    <m/>
    <m/>
    <s v="1"/>
    <s v="01238"/>
    <s v="3"/>
    <s v="MONTEALEGRE"/>
    <n v="14"/>
  </r>
  <r>
    <s v="1.02846"/>
    <s v="101766-00"/>
    <s v="02846"/>
    <x v="1073"/>
    <s v="EL CRUCE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SANTA FE"/>
    <s v="100 NORTE DEL PUESTO DE SALUD"/>
    <s v="esc.elcruceloschiles@mep.go.cr"/>
    <s v="41051068"/>
    <s v="60128392"/>
    <s v="FLORIBETH SALAZAR CHAVES"/>
    <s v="60128392"/>
    <s v="KAREN CALDERON SOLANO"/>
    <s v="24711101"/>
    <m/>
    <s v="NO"/>
    <m/>
    <m/>
    <m/>
    <s v="1"/>
    <s v="01205"/>
    <s v="3"/>
    <s v="EL CRUCE"/>
    <n v="27"/>
  </r>
  <r>
    <s v="1.01348"/>
    <s v="101767-00"/>
    <s v="01348"/>
    <x v="1074"/>
    <s v="PALENQUE MARGARITA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PALENQUE MARGARITA"/>
    <s v="COSTADO OESTE DE LA PLAZA"/>
    <s v="esc.palanquemargarita@mep.go.cr"/>
    <s v="41051101"/>
    <m/>
    <s v="EMIGDIO CRUZ ELIZONDO"/>
    <s v="60494609"/>
    <s v="VIRGILIO GERARDO VILLEGAS GONZALEZ"/>
    <s v="83620080"/>
    <m/>
    <s v="NO"/>
    <m/>
    <m/>
    <m/>
    <s v="1"/>
    <s v="01280"/>
    <s v="3"/>
    <s v="PALENQUE MARGARITA"/>
    <n v="8"/>
  </r>
  <r>
    <s v="1.01378"/>
    <s v="101769-00"/>
    <s v="01378"/>
    <x v="1075"/>
    <s v="FINCA ZETA TRECE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ZETA TRECE"/>
    <s v="200 M SUR DEL SUPER CRISTIAN #4"/>
    <s v="esc.expbilinguefincazeta13@mep.go.cr"/>
    <s v="24791565"/>
    <s v="24791565"/>
    <s v="JUAN CARLOS MORA SALAS"/>
    <s v="88401170"/>
    <s v="EDGAR GARCIA OCON"/>
    <s v="24799162"/>
    <m/>
    <s v="NO"/>
    <m/>
    <m/>
    <m/>
    <s v="1"/>
    <s v="01126"/>
    <s v="3"/>
    <s v="FINCA ZETA TRECE"/>
    <n v="73"/>
  </r>
  <r>
    <s v="1.03157"/>
    <s v="101770-00"/>
    <s v="03157"/>
    <x v="1076"/>
    <s v="LLANO VERDE"/>
    <s v="SAN CARLOS"/>
    <s v="13"/>
    <s v="1"/>
    <s v="1_PREESCOLAR"/>
    <s v="PUBLICA"/>
    <n v="21013"/>
    <s v="2"/>
    <s v="10"/>
    <s v="13"/>
    <s v="ALAJUELA / SAN CARLOS / POCOSOL"/>
    <s v="ALAJUELA"/>
    <s v="SAN CARLOS"/>
    <s v="POCOSOL"/>
    <s v="LLANO VERDE"/>
    <s v="CONTIGUO AL TEMPLO CATOLICO"/>
    <s v="esc.llanoverde@mep.go.cr"/>
    <s v="22005588"/>
    <m/>
    <s v="CECILIA HURTADO DIAZ"/>
    <s v="83934456"/>
    <s v="ERICK MONTERO VILLALOBOS"/>
    <s v="24591100 Ext.45641"/>
    <m/>
    <s v="NO"/>
    <m/>
    <m/>
    <m/>
    <s v="1"/>
    <s v="01179"/>
    <s v="3"/>
    <s v="LLANO VERDE"/>
    <n v="18"/>
  </r>
  <r>
    <s v="1.02362"/>
    <s v="101771-00"/>
    <s v="02362"/>
    <x v="1077"/>
    <s v="PALMITAL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MAQUENGAL"/>
    <s v="COSTADO OESTE IGLESIA CATOLICA"/>
    <s v="esc.palmitalguatuso@mep.go.cr"/>
    <s v="41051112"/>
    <s v="83065796"/>
    <s v="LICDA.JEANNETTE VASQUEZ CHACON"/>
    <s v="87553176"/>
    <s v="VIRGILIO GERARDO VILLEGAS GONZALEZ"/>
    <s v="24640011"/>
    <m/>
    <s v="NO"/>
    <m/>
    <m/>
    <m/>
    <s v="1"/>
    <s v="01268"/>
    <s v="3"/>
    <s v="PALMITAL"/>
    <n v="6"/>
  </r>
  <r>
    <s v="1.03656"/>
    <s v="101773-00"/>
    <s v="03656"/>
    <x v="1078"/>
    <s v="PATASTILLO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PATASTILLO"/>
    <s v="FRENTE PLAZA DEPORTIVA"/>
    <s v="esc.patastillo@mep.go.cr"/>
    <s v="41051075"/>
    <m/>
    <s v="SARA REYES LOPEZ"/>
    <s v="86031561"/>
    <s v="VIRGILIO GERARDO VILLEGAS GONZALEZ"/>
    <s v="24640011"/>
    <m/>
    <s v="NO"/>
    <m/>
    <m/>
    <m/>
    <s v="1"/>
    <s v="01303"/>
    <s v="3"/>
    <s v="PATASTILLO"/>
    <n v="5"/>
  </r>
  <r>
    <s v="1.03814"/>
    <s v="101774-00"/>
    <s v="03814"/>
    <x v="1079"/>
    <s v="PEJIBAYE"/>
    <s v="ZONA NORTE-NORTE"/>
    <s v="05"/>
    <s v="1"/>
    <s v="1_PREESCOLAR"/>
    <s v="PUBLICA"/>
    <n v="21503"/>
    <s v="2"/>
    <s v="15"/>
    <s v="03"/>
    <s v="ALAJUELA / GUATUSO / COTE"/>
    <s v="ALAJUELA"/>
    <s v="GUATUSO"/>
    <s v="COTE"/>
    <s v="PEJIBAYE"/>
    <s v="FRENTE IGLESIA CATOLICA"/>
    <s v="esc.pejibaye@mep.go.cr"/>
    <s v="41051076"/>
    <m/>
    <s v="DIEGO ORTIZ RUIZ"/>
    <s v="86420409"/>
    <s v="VIRGILIO GERARDO VILLEGAS GONZALEZ"/>
    <s v="24640011"/>
    <m/>
    <s v="NO"/>
    <m/>
    <m/>
    <m/>
    <s v="1"/>
    <s v="01273"/>
    <s v="3"/>
    <s v="PEJIBAYE"/>
    <n v="5"/>
  </r>
  <r>
    <s v="1.04268"/>
    <s v="101775-00"/>
    <s v="04268"/>
    <x v="1080"/>
    <s v="CERRO BLANCO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SAN MARCOS"/>
    <s v="4 KM AL NOROESTE DE VERACRUZ"/>
    <s v="esc.cerroblanco@mep.go.cr"/>
    <s v="62304733"/>
    <m/>
    <s v="GIOVANNI VALVERDE GARCIA"/>
    <s v="62304733"/>
    <s v="MARIA DE LOS ANGELES SOLIS ALVARADO"/>
    <s v="24733118"/>
    <m/>
    <s v="NO"/>
    <m/>
    <m/>
    <m/>
    <s v="1"/>
    <s v="01105"/>
    <s v="3"/>
    <s v="CERRO BLANCO"/>
    <n v="5"/>
  </r>
  <r>
    <s v="1.00431"/>
    <s v="101776-00"/>
    <s v="00431"/>
    <x v="1081"/>
    <s v="GONZALO MONGE BERMUDEZ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PITAL"/>
    <s v="CONTIGUO AL COLEGIO DE PITAL"/>
    <s v="esc.gonzalomongeb@mep.go.cr"/>
    <s v="24733078"/>
    <s v="24734026"/>
    <s v="ROSALYN SIBAJA GOMEZ"/>
    <s v="24733078"/>
    <s v="MARIA DE LOS ANGELES SOLIS ALVARADO"/>
    <s v="83187649"/>
    <m/>
    <s v="NO"/>
    <m/>
    <m/>
    <m/>
    <s v="1"/>
    <s v="01101"/>
    <s v="3"/>
    <s v="GONZALO MONGE BERMUDEZ"/>
    <n v="160"/>
  </r>
  <r>
    <s v="1.01522"/>
    <s v="101777-00"/>
    <s v="01522"/>
    <x v="1082"/>
    <s v="PLATANAR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PLATANAR"/>
    <s v="CONTIGUO AL EBAIS"/>
    <s v="esc.platanar@mep.go.cr"/>
    <s v="24755521"/>
    <s v="24755521"/>
    <s v="GABRIELA MURILLO GONZALEZ"/>
    <s v="85634952"/>
    <s v="YADIRA QUESADA MURILLO"/>
    <s v="24755008"/>
    <m/>
    <s v="NO"/>
    <m/>
    <m/>
    <m/>
    <s v="1"/>
    <s v="01025"/>
    <s v="3"/>
    <s v="PLATANAR"/>
    <n v="54"/>
  </r>
  <r>
    <s v="1.01409"/>
    <s v="101778-00"/>
    <s v="01409"/>
    <x v="1083"/>
    <s v="CONCEPCION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SANTA CECILIA"/>
    <s v="FRENTE A LA PLAZA DE DEPORTES"/>
    <s v="esc.concepcionelamparo@mep.go.cr"/>
    <s v="41051127"/>
    <s v="41051127"/>
    <s v="RANDALL NAVAS HERRERA"/>
    <s v="-"/>
    <s v="LUISA BUSTOS QUIROS"/>
    <s v="61610021"/>
    <m/>
    <s v="NO"/>
    <m/>
    <m/>
    <m/>
    <s v="1"/>
    <s v="01206"/>
    <s v="3"/>
    <s v="CONCEPCION"/>
    <n v="24"/>
  </r>
  <r>
    <s v="1.01993"/>
    <s v="101779-00"/>
    <s v="01993"/>
    <x v="1084"/>
    <s v="LOS ANGELE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HERNANDEZ"/>
    <s v="500 N, Y 100 O, SOBRE EL PUENTE SOBRE EL RIO HE"/>
    <s v="esc.losangelesdeloschiles@mep.go.cr"/>
    <s v="89620109"/>
    <m/>
    <s v="SEIDY MEDINA SOLANO"/>
    <s v="86151485"/>
    <s v="KAREN CALDERON SOLANO"/>
    <s v="24711101"/>
    <m/>
    <s v="NO"/>
    <m/>
    <m/>
    <m/>
    <s v="1"/>
    <s v="03847"/>
    <s v="3"/>
    <s v="LOS ANGELES"/>
    <n v="23"/>
  </r>
  <r>
    <s v="1.03259"/>
    <s v="101780-00"/>
    <s v="03259"/>
    <x v="1085"/>
    <s v="LA GLORIA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LA GLORIA"/>
    <s v="FRENTE A LA PLAZA DE DEPORTES"/>
    <s v="esc.lagloria@mep.go.cr"/>
    <s v="24610800"/>
    <m/>
    <s v="GINETTE MARIA CHACON ROJAS"/>
    <s v="-"/>
    <s v="OLGER SANCHO CHACON"/>
    <s v="24744058"/>
    <m/>
    <s v="NO"/>
    <m/>
    <m/>
    <m/>
    <s v="1"/>
    <s v="01068"/>
    <s v="3"/>
    <s v="LA GLORIA"/>
    <n v="37"/>
  </r>
  <r>
    <s v="1.02996"/>
    <s v="101781-00"/>
    <s v="02996"/>
    <x v="1086"/>
    <s v="SAN RAFAEL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AN RAFAEL"/>
    <s v="FRENTE AL TEMPLO CATOLICO"/>
    <s v="esc.sanrafaelciudadquesada@mep.go.cr"/>
    <s v="24610067"/>
    <s v="24610067"/>
    <s v="ENID GARCIA PORRAS"/>
    <s v="84403927"/>
    <s v="ZEIDY ZAMORA ALFARO"/>
    <s v="24601646"/>
    <m/>
    <s v="NO"/>
    <m/>
    <m/>
    <m/>
    <s v="1"/>
    <s v="01637"/>
    <s v="3"/>
    <s v="SAN RAFAEL"/>
    <n v="9"/>
  </r>
  <r>
    <s v="1.01351"/>
    <s v="101782-00"/>
    <s v="01351"/>
    <x v="1087"/>
    <s v="PORVENIR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PORVENIR"/>
    <s v="3 KM AL SUR DE LA MUNICIPALIDAD DE SAN CARLOS"/>
    <s v="esc.porvenir@mep.go.cr"/>
    <s v="24605915"/>
    <s v="24605915"/>
    <s v="CAROL RODRIGUEZ ROJAS"/>
    <s v="24605915"/>
    <s v="ZEIDY ZAMORA ALFARO"/>
    <s v="24601646"/>
    <m/>
    <s v="NO"/>
    <m/>
    <m/>
    <m/>
    <s v="1"/>
    <s v="01052"/>
    <s v="3"/>
    <s v="PORVENIR"/>
    <n v="13"/>
  </r>
  <r>
    <s v="1.02099"/>
    <s v="101783-00"/>
    <s v="02099"/>
    <x v="1088"/>
    <s v="ESQUIPULAS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ESQUIPULAS"/>
    <s v="2,5 KM ESTE DEL CRUCE DE LA Y LOS CHILES"/>
    <s v="esc.esquipulasdeaguaszarcas@mep.go.cr"/>
    <m/>
    <m/>
    <s v="SEIDY PATRICIA VARGAS ACEVEDO"/>
    <s v="88909245"/>
    <s v="OLGER SANCHO CHACON"/>
    <s v="83353952"/>
    <m/>
    <s v="NO"/>
    <m/>
    <m/>
    <m/>
    <s v="1"/>
    <s v="01079"/>
    <s v="3"/>
    <s v="ESQUIPULAS"/>
    <n v="26"/>
  </r>
  <r>
    <s v="1.02492"/>
    <s v="101784-00"/>
    <s v="02492"/>
    <x v="1089"/>
    <s v="PUENTE CASA"/>
    <s v="SAN CARLOS"/>
    <s v="03"/>
    <s v="1"/>
    <s v="1_PREESCOLAR"/>
    <s v="PUBLICA"/>
    <n v="21002"/>
    <s v="2"/>
    <s v="10"/>
    <s v="02"/>
    <s v="ALAJUELA / SAN CARLOS / FLORENCIA"/>
    <s v="ALAJUELA"/>
    <s v="SAN CARLOS"/>
    <s v="FLORENCIA"/>
    <s v="PUENTE CASA"/>
    <s v="500 M AL SUR DEL DESVIO DE PUENTE CASA"/>
    <s v="esc.puentecasa@mep.go.cr"/>
    <s v="24758252"/>
    <m/>
    <s v="IDALIE DURAN CORRALES"/>
    <s v="24758292"/>
    <s v="YANIXIA MARIA CHAVES MURILLO"/>
    <s v="24601238"/>
    <m/>
    <s v="NO"/>
    <m/>
    <m/>
    <m/>
    <s v="1"/>
    <s v="01035"/>
    <s v="3"/>
    <s v="PUENTE CASA"/>
    <n v="13"/>
  </r>
  <r>
    <s v="1.03263"/>
    <s v="101786-00"/>
    <s v="03263"/>
    <x v="1090"/>
    <s v="PUNTA CORTE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PUNTA CORTES"/>
    <s v="8,5 KM ESTE DEL AEROPUERTO DE LOS CHILES"/>
    <s v="esc.puntacortes@mep.go.cr"/>
    <s v="41051055"/>
    <s v="24711101"/>
    <s v="ALEJANDRA TERAN RIOS"/>
    <s v="60950561"/>
    <s v="KAREN CALDERON SOLANO"/>
    <s v="24711101"/>
    <m/>
    <s v="NO"/>
    <m/>
    <m/>
    <m/>
    <s v="1"/>
    <s v="01209"/>
    <s v="3"/>
    <s v="PUNTA CORTES"/>
    <n v="10"/>
  </r>
  <r>
    <s v="1.01398"/>
    <s v="101788-00"/>
    <s v="01398"/>
    <x v="1091"/>
    <s v="SAN MIGUEL"/>
    <s v="SAN CARLOS"/>
    <s v="07"/>
    <s v="1"/>
    <s v="1_PREESCOLAR"/>
    <s v="PUBLICA"/>
    <n v="21013"/>
    <s v="2"/>
    <s v="10"/>
    <s v="13"/>
    <s v="ALAJUELA / SAN CARLOS / POCOSOL"/>
    <s v="ALAJUELA"/>
    <s v="SAN CARLOS"/>
    <s v="POCOSOL"/>
    <s v="ESTERITO"/>
    <s v="500 M AL OESTE DE LA ENTRADA A ESTERITO"/>
    <s v="esc.sanmiguelpocosol@mep.go.cr"/>
    <s v="24699593"/>
    <s v="24699593"/>
    <s v="TATIANA MORALES BARQUERO"/>
    <s v="24699593"/>
    <s v="EMILIANO PRADO MARTINEZ"/>
    <s v="24699197"/>
    <m/>
    <s v="NO"/>
    <m/>
    <m/>
    <m/>
    <s v="1"/>
    <s v="01096"/>
    <s v="3"/>
    <s v="SAN MIGUEL"/>
    <n v="23"/>
  </r>
  <r>
    <s v="1.01549"/>
    <s v="101789-00"/>
    <s v="01549"/>
    <x v="1092"/>
    <s v="RIO CUARTO"/>
    <s v="SAN CARLOS"/>
    <s v="01"/>
    <s v="1"/>
    <s v="1_PREESCOLAR"/>
    <s v="PUBLICA"/>
    <n v="21601"/>
    <s v="2"/>
    <s v="16"/>
    <s v="01"/>
    <s v="ALAJUELA / RIO CUARTO / RIO CUARTO"/>
    <s v="ALAJUELA"/>
    <s v="RIO CUARTO"/>
    <s v="RIO CUARTO"/>
    <s v="RIO CUARTO"/>
    <s v="COSTADO NORTE DE LA CRUZ ROJA DE RIO CUARTO"/>
    <s v="esc.riocuarto@mep.go.cr"/>
    <s v="24655244"/>
    <s v="24655022"/>
    <s v="MELISA OTOYA CHAVES"/>
    <s v="24655244"/>
    <s v="ROBERTO CESPEDES MORA"/>
    <s v="24722182"/>
    <m/>
    <s v="NO"/>
    <m/>
    <m/>
    <m/>
    <s v="1"/>
    <s v="01001"/>
    <s v="3"/>
    <s v="RIO CUARTO"/>
    <n v="91"/>
  </r>
  <r>
    <s v="1.04008"/>
    <s v="101790-00"/>
    <s v="04008"/>
    <x v="1093"/>
    <s v="PATASTILLO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SAN FRANCISCO"/>
    <s v="9 KM AL ESTE DE COOPEVEGA DE CUTRIS"/>
    <s v="esc.patastillo@mep.go.cr"/>
    <s v="73003758"/>
    <s v="72148517"/>
    <s v="NORLAN JOAQUIN RAMIREZ RODRIGUEZ"/>
    <s v="72148517"/>
    <s v="MINOR GERARDO VARELA ROJAS"/>
    <s v="24673035"/>
    <m/>
    <s v="NO"/>
    <m/>
    <m/>
    <m/>
    <s v="1"/>
    <s v="01154"/>
    <s v="3"/>
    <s v="PATASTILLO"/>
    <n v="2"/>
  </r>
  <r>
    <s v="1.01550"/>
    <s v="101791-00"/>
    <s v="01550"/>
    <x v="1094"/>
    <s v="PUEBLO VIEJO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PUEBLO VIEJO"/>
    <s v="CONTIGUO A LA IGLESIA"/>
    <s v="esc.puebloviejo@mep.go.cr"/>
    <s v="24722954"/>
    <s v="24722954"/>
    <s v="LEIDY PEREZ MENDEZ"/>
    <s v="83383259"/>
    <s v="ROBERTO CESPEDES MORA"/>
    <s v="24722182"/>
    <m/>
    <s v="NO"/>
    <m/>
    <m/>
    <m/>
    <s v="1"/>
    <s v="01002"/>
    <s v="3"/>
    <s v="PUEBLO VIEJO"/>
    <n v="6"/>
  </r>
  <r>
    <s v="1.02854"/>
    <s v="101792-00"/>
    <s v="02854"/>
    <x v="1095"/>
    <s v="EL BOSQUE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SAN MARTIN"/>
    <s v="DIAGONAL A LA PLAZA DE DEPORTES"/>
    <s v="esc.elbosque@mep.go.cr"/>
    <s v="24798284"/>
    <s v="24798284"/>
    <s v="ROSA MARIA RAMIREZ JIMENEZ"/>
    <s v="83237303"/>
    <s v="LUIS ENRIQUE ROJAS OVARES"/>
    <s v="24680376"/>
    <m/>
    <s v="NO"/>
    <m/>
    <m/>
    <m/>
    <s v="1"/>
    <s v="01117"/>
    <s v="3"/>
    <s v="EL BOSQUE"/>
    <n v="16"/>
  </r>
  <r>
    <s v="1.01083"/>
    <s v="101793-00"/>
    <s v="01083"/>
    <x v="1096"/>
    <s v="LUIS DEMETRIO TINOCO"/>
    <s v="SARAPIQUI"/>
    <s v="01"/>
    <s v="1"/>
    <s v="1_PREESCOLAR"/>
    <s v="PUBLICA"/>
    <n v="20114"/>
    <s v="2"/>
    <s v="01"/>
    <s v="14"/>
    <s v="ALAJUELA / ALAJUELA / SARAPIQUI"/>
    <s v="ALAJUELA"/>
    <s v="ALAJUELA"/>
    <s v="SARAPIQUI"/>
    <s v="SAN MIGUEL"/>
    <s v="CONTIGUO A LA SUCURSAL DEL BANCO NACIONAL"/>
    <s v="esc.luisdemetrio.sarapiqui@mep.go.cr"/>
    <s v="24760083"/>
    <s v="24760398"/>
    <s v="AURA ARAYA MADRIGAL"/>
    <s v="24760083"/>
    <s v="MILDRED ALFARO ESQUIVEL"/>
    <s v="27611126"/>
    <m/>
    <s v="NO"/>
    <m/>
    <m/>
    <m/>
    <s v="1"/>
    <s v="01003"/>
    <s v="3"/>
    <s v="LUIS DEMETRIO TINOCO"/>
    <n v="22"/>
  </r>
  <r>
    <s v="1.01386"/>
    <s v="101794-00"/>
    <s v="01386"/>
    <x v="1097"/>
    <s v="SAN PEDRO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SAN PEDRO"/>
    <s v="CONTIGUO AL TEMPLO CATOLICO"/>
    <s v="esc.sanpedrolatigra@mep.go.cr"/>
    <s v="24689268"/>
    <s v="24689268"/>
    <s v="YAMILETH CRUZ RAMIREZ"/>
    <s v="24689268"/>
    <s v="YADIRA QUESADA MURILLO"/>
    <s v="24755008"/>
    <m/>
    <s v="NO"/>
    <m/>
    <m/>
    <m/>
    <s v="1"/>
    <s v="01029"/>
    <s v="3"/>
    <s v="SAN PEDRO"/>
    <n v="28"/>
  </r>
  <r>
    <s v="1.03867"/>
    <s v="101795-00"/>
    <s v="03867"/>
    <x v="1098"/>
    <s v="SABALITO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SABALITO"/>
    <s v="8 KM NORESTE SERVICENTRO MONTERREY"/>
    <s v="esc.sabalito@mep.go.cr"/>
    <s v="24781901"/>
    <m/>
    <s v="JOSELYN GARCIA CRUZ"/>
    <s v="70407272"/>
    <s v="RONALD PORRAS ARRIETA"/>
    <s v="24780158"/>
    <m/>
    <s v="NO"/>
    <m/>
    <m/>
    <m/>
    <s v="1"/>
    <s v="01304"/>
    <s v="3"/>
    <s v="SABALITO"/>
    <n v="5"/>
  </r>
  <r>
    <s v="1.04006"/>
    <s v="101796-00"/>
    <s v="04006"/>
    <x v="1099"/>
    <s v="SABOGAL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SABOGAL"/>
    <s v="4 KM OESTE DE LA ESCUELA AMPARO"/>
    <s v="esc.sabogal@mep.go.cr"/>
    <s v="41051136"/>
    <m/>
    <s v="MARILYN JARQUIN MENA"/>
    <s v="71937175"/>
    <s v="LUISA BUSTOS QUIROS"/>
    <s v="61610021"/>
    <m/>
    <m/>
    <m/>
    <m/>
    <m/>
    <s v="1"/>
    <s v="01211"/>
    <s v="3"/>
    <s v="SABOGAL"/>
    <m/>
  </r>
  <r>
    <s v="1.02355"/>
    <s v="101797-00"/>
    <s v="02355"/>
    <x v="1100"/>
    <s v="LINDA VISTA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LINDA VISTA"/>
    <s v="800 M AL SUR DE LA ESTRADA DE LINDA VISTA"/>
    <s v="esc.lindavista.ocidente@mep.go.cr"/>
    <s v="24810086"/>
    <s v="24810086"/>
    <s v="JAIRO ALFARO SOLIS"/>
    <s v="89118995"/>
    <s v="LUIS ENRIQUE ROJAS OVARES"/>
    <s v="24680376"/>
    <m/>
    <s v="NO"/>
    <m/>
    <m/>
    <m/>
    <s v="1"/>
    <s v="03360"/>
    <s v="3"/>
    <s v="LINDA VISTA"/>
    <n v="19"/>
  </r>
  <r>
    <s v="1.02498"/>
    <s v="101798-00"/>
    <s v="02498"/>
    <x v="1101"/>
    <s v="MORAVIA VERDE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MORAVIA VERDE"/>
    <s v="3 KM DEL PUENTE RIO FRIO CARRETERA A UPALA"/>
    <s v="esc.moraviaverde@mep.go.cr"/>
    <s v="24641106"/>
    <m/>
    <s v="MARIANELLA CHAVARRIA SOTO"/>
    <s v="84022996"/>
    <s v="VIRGILIO GERARDO VILLEGAS GONZALEZ"/>
    <s v="24640011"/>
    <m/>
    <s v="NO"/>
    <m/>
    <m/>
    <m/>
    <s v="1"/>
    <s v="03254"/>
    <s v="3"/>
    <s v="MORAVIA VERDE"/>
    <n v="19"/>
  </r>
  <r>
    <s v="1.02999"/>
    <s v="101799-00"/>
    <s v="02999"/>
    <x v="1102"/>
    <s v="SAN ANTONIO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SAN ANTONIO"/>
    <s v="FRENTE AL TEMPLO CATOLICO"/>
    <s v="esc.sanantonio.sancarlos@mep.go.cr"/>
    <s v="24780469"/>
    <s v="24780469"/>
    <s v="JIMMY BARAHONA BLANCO"/>
    <s v="24780469"/>
    <s v="RONALD PORRAS ARRIETA"/>
    <s v="24780158"/>
    <m/>
    <s v="NO"/>
    <m/>
    <m/>
    <m/>
    <s v="1"/>
    <s v="01305"/>
    <s v="3"/>
    <s v="SAN ANTONIO"/>
    <n v="14"/>
  </r>
  <r>
    <s v="1.04114"/>
    <s v="101800-00"/>
    <s v="04114"/>
    <x v="1103"/>
    <s v="SAN BOSCO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 BOSCO"/>
    <s v="CONTIGUO AL TEMPLO CATOLICO"/>
    <s v="esc.sanbosco@mep.go.cr"/>
    <s v="71693462"/>
    <m/>
    <s v="KEILA MORALES BARQUERO"/>
    <s v="71693462"/>
    <s v="IRENE CECILIA RAMIREZ SANCHEZ"/>
    <s v="24777082"/>
    <m/>
    <s v="NO"/>
    <m/>
    <m/>
    <m/>
    <s v="1"/>
    <s v="01182"/>
    <s v="3"/>
    <s v="SAN BOSCO"/>
    <n v="4"/>
  </r>
  <r>
    <s v="1.01716"/>
    <s v="101801-00"/>
    <s v="01716"/>
    <x v="1104"/>
    <s v="SAN CRISTOBAL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EL TROPICO"/>
    <s v="DEL CRUCE DE MUELLE 12 KM AL OESTE"/>
    <s v="esc.sancristobal.sancarlos@mep.go.cr"/>
    <s v="24691353"/>
    <s v="24691353"/>
    <s v="NORMA MARIA RUEDA BEITA"/>
    <s v="89263359"/>
    <s v="EDGAR GARCIA OCON"/>
    <s v="24799162"/>
    <m/>
    <m/>
    <m/>
    <m/>
    <m/>
    <s v="1"/>
    <s v="01132"/>
    <s v="3"/>
    <s v="SAN CRISTOBAL"/>
    <m/>
  </r>
  <r>
    <s v="1.02078"/>
    <s v="101802-00"/>
    <s v="02078"/>
    <x v="1105"/>
    <s v="UNIDAD PEDAGOGICA SAN FRANCISCO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SAN FRANCISCO"/>
    <s v="CONTIGUO AL TEMPLO CATOLICO DE SAN FRANCISCO"/>
    <s v="esc.sanfrancisco.occidente@mep.go.cr"/>
    <s v="63145256"/>
    <s v="63145256"/>
    <s v="EULIN PATRICIA CHACON GAMBOA"/>
    <s v="88692205"/>
    <s v="LUIS ENRIQUE ROJAS OVARES"/>
    <s v="24680376"/>
    <m/>
    <s v="NO"/>
    <m/>
    <m/>
    <m/>
    <s v="1"/>
    <s v="01133"/>
    <s v="3"/>
    <s v="UNIDAD PEDAGOGICA SAN FRANCISCO"/>
    <n v="59"/>
  </r>
  <r>
    <s v="1.01692"/>
    <s v="101803-00"/>
    <s v="01692"/>
    <x v="1106"/>
    <s v="SAN FRANCISCO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SAN FRANCISCO DE FLORENCIA"/>
    <s v="COSTADO SUR DE LA PLAZA DE DEPORTES"/>
    <s v="esc.sanfranciscodeflorencia@mep.go.cr"/>
    <s v="89798372"/>
    <s v="89798372"/>
    <s v="YENSI MILIANA PORRAS SANCHEZ"/>
    <s v="85202929"/>
    <s v="YADIRA QUESADA MURILLO"/>
    <s v="89207693"/>
    <m/>
    <s v="NO"/>
    <m/>
    <m/>
    <m/>
    <s v="1"/>
    <s v="01036"/>
    <s v="3"/>
    <s v="SAN FRANCISCO"/>
    <n v="19"/>
  </r>
  <r>
    <s v="1.01357"/>
    <s v="101804-00"/>
    <s v="01357"/>
    <x v="1107"/>
    <s v="SAN FRANCISCO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SAN FRANCISCO"/>
    <s v="DIAGONAL A LA PLAZA DE DEPORTES"/>
    <s v="esc.Sanfranciscopalmera@mep.go.cr"/>
    <s v="24748010"/>
    <s v="24748010"/>
    <s v="ROXANA RODRIGUEZ ARAGONES"/>
    <s v="87147478"/>
    <s v="OLGER SANCHO CHACON"/>
    <s v="24744058"/>
    <m/>
    <s v="NO"/>
    <m/>
    <m/>
    <m/>
    <s v="1"/>
    <s v="01070"/>
    <s v="3"/>
    <s v="SAN FRANCISCO"/>
    <n v="62"/>
  </r>
  <r>
    <s v="1.02081"/>
    <s v="101805-00"/>
    <s v="02081"/>
    <x v="1108"/>
    <s v="SAN GERARDO"/>
    <s v="SAN CARLOS"/>
    <s v="07"/>
    <s v="1"/>
    <s v="1_PREESCOLAR"/>
    <s v="PUBLICA"/>
    <n v="21013"/>
    <s v="2"/>
    <s v="10"/>
    <s v="13"/>
    <s v="ALAJUELA / SAN CARLOS / POCOSOL"/>
    <s v="ALAJUELA"/>
    <s v="SAN CARLOS"/>
    <s v="POCOSOL"/>
    <s v="SAN GERARDO"/>
    <s v="A UN COSTADO DEL SALON COMUNAL"/>
    <s v="esc.sangerardopocosol@mep.go.cr"/>
    <s v="84280550"/>
    <m/>
    <s v="CRISTINA SEGURA GONZALEZ"/>
    <s v="84280550"/>
    <s v="EMILIANO PRADO MARTINEZ"/>
    <s v="24699197"/>
    <m/>
    <s v="NO"/>
    <m/>
    <m/>
    <m/>
    <s v="1"/>
    <s v="01158"/>
    <s v="3"/>
    <s v="SAN GERARDO"/>
    <n v="21"/>
  </r>
  <r>
    <s v="1.01557"/>
    <s v="101806-00"/>
    <s v="01557"/>
    <x v="1109"/>
    <s v="SAN GERARDO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AN GERARDO"/>
    <s v="FRENTE AL SALON COMUNAL DE SAN GERARDO"/>
    <s v="esc.sangerardo.sancarlos@mep.go.cr"/>
    <s v="24605236"/>
    <m/>
    <s v="LILLIANA ARIAS RUIZ"/>
    <s v="87409191"/>
    <s v="ZEIDY ZAMORA ALFARO"/>
    <s v="24601646"/>
    <m/>
    <s v="NO"/>
    <m/>
    <m/>
    <m/>
    <s v="1"/>
    <s v="01048"/>
    <s v="3"/>
    <s v="SAN GERARDO"/>
    <n v="26"/>
  </r>
  <r>
    <s v="1.03212"/>
    <s v="101807-00"/>
    <s v="03212"/>
    <x v="1110"/>
    <s v="HERNAN KOSCHNY CASCANTE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SAN ISIDRO"/>
    <s v="FRENTE A LA PLAZA DE DEPORTES"/>
    <s v="esc.hermankoschnycascante@mep.go.cr"/>
    <s v="24691501"/>
    <s v="24691501"/>
    <s v="LAURA MARIA VALVERDE SEGURA"/>
    <s v="72027313"/>
    <s v="EDGAR GARCIA OCON"/>
    <s v="24799162"/>
    <m/>
    <s v="NO"/>
    <m/>
    <m/>
    <m/>
    <s v="1"/>
    <s v="01118"/>
    <s v="3"/>
    <s v="HERNAN KOSCHNY CASCANTE"/>
    <n v="18"/>
  </r>
  <r>
    <s v="1.01745"/>
    <s v="101808-00"/>
    <s v="01745"/>
    <x v="1111"/>
    <s v="SAN ISIDRO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SAN ISIDRO"/>
    <s v="150 AL ESTE DEL TEMPLO CATOLICO"/>
    <s v="esc.sanisidro.sancarlos@mep.go.cr"/>
    <s v="24688613"/>
    <s v="24688613"/>
    <s v="IZAYANA SEQUEIRA FLORES"/>
    <s v="24688613"/>
    <s v="YADIRA QUESADA MURILLO"/>
    <s v="24755008"/>
    <m/>
    <s v="NO"/>
    <m/>
    <m/>
    <m/>
    <s v="1"/>
    <s v="01026"/>
    <s v="3"/>
    <s v="SAN ISIDRO"/>
    <n v="20"/>
  </r>
  <r>
    <s v="1.01717"/>
    <s v="101810-00"/>
    <s v="01717"/>
    <x v="1112"/>
    <s v="SAN JOSE"/>
    <s v="SAN CARLOS"/>
    <s v="06"/>
    <s v="1"/>
    <s v="1_PREESCOLAR"/>
    <s v="PUBLICA"/>
    <n v="21011"/>
    <s v="2"/>
    <s v="10"/>
    <s v="11"/>
    <s v="ALAJUELA / SAN CARLOS / CUTRIS"/>
    <s v="ALAJUELA"/>
    <s v="SAN CARLOS"/>
    <s v="CUTRIS"/>
    <s v="SAN JOSECITO"/>
    <s v="FRENTE A LA PLAZA DE DEPORTES"/>
    <s v="esc.sanjoselafortuna@mep.go.cr"/>
    <s v="24692202"/>
    <s v="24692202"/>
    <s v="ANDREA ALFARO CORRALES"/>
    <s v="83417009"/>
    <s v="EDGAR GARCIA OCON"/>
    <s v="24799162"/>
    <m/>
    <s v="NO"/>
    <m/>
    <m/>
    <m/>
    <s v="1"/>
    <s v="01119"/>
    <s v="3"/>
    <s v="SAN JOSE"/>
    <n v="16"/>
  </r>
  <r>
    <s v="1.01746"/>
    <s v="101811-00"/>
    <s v="01746"/>
    <x v="1113"/>
    <s v="SAN JOSE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SAN JOSE"/>
    <s v="200 M OESTE DE LA IGLESIA CATOLICA"/>
    <s v="esc.sanjosedelatigra@mep.go.cr"/>
    <s v="24688567"/>
    <s v="24688567"/>
    <s v="EMILCE TREJOS SOLIS"/>
    <s v="87056172"/>
    <s v="YADIRA QUESADA MURILLO"/>
    <s v="24755008"/>
    <m/>
    <s v="NO"/>
    <m/>
    <m/>
    <m/>
    <s v="1"/>
    <s v="01021"/>
    <s v="3"/>
    <s v="SAN JOSE"/>
    <n v="29"/>
  </r>
  <r>
    <s v="1.00964"/>
    <s v="101812-00"/>
    <s v="00964"/>
    <x v="1114"/>
    <s v="SAN JUAN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AN JUAN"/>
    <s v="FRENTE A LA IGLESIA CATOLICA DE SAN JUAN"/>
    <s v="esc.sanjuandequesada@mep.go.cr"/>
    <s v="24608512"/>
    <m/>
    <s v="KATTHYA PIZARRO ARIAS"/>
    <s v="83552415"/>
    <s v="ZEIDY ZAMORA ALFARO"/>
    <s v="24601646"/>
    <m/>
    <s v="NO"/>
    <m/>
    <m/>
    <m/>
    <s v="1"/>
    <s v="01049"/>
    <s v="3"/>
    <s v="SAN JUAN"/>
    <n v="33"/>
  </r>
  <r>
    <s v="1.03350"/>
    <s v="101814-00"/>
    <s v="03350"/>
    <x v="1115"/>
    <s v="SAN LUIS"/>
    <s v="SAN CARLOS"/>
    <s v="12"/>
    <s v="1"/>
    <s v="1_PREESCOLAR"/>
    <s v="PUBLICA"/>
    <n v="21013"/>
    <s v="2"/>
    <s v="10"/>
    <s v="13"/>
    <s v="ALAJUELA / SAN CARLOS / POCOSOL"/>
    <s v="ALAJUELA"/>
    <s v="SAN CARLOS"/>
    <s v="POCOSOL"/>
    <s v="SAN LUIS"/>
    <s v="10 KM DE BUENOS AIRES DE POCOSOL"/>
    <s v="esc.sanluispocosol@mep.go.cr"/>
    <s v="72984065"/>
    <m/>
    <s v="MELANY BEATRIZ LAGO BARRIOS"/>
    <s v="87692100"/>
    <s v="MINOR GERARDO VARELA ROJAS"/>
    <s v="24673035"/>
    <m/>
    <s v="NO"/>
    <m/>
    <m/>
    <m/>
    <s v="1"/>
    <s v="01155"/>
    <s v="3"/>
    <s v="SAN LUIS"/>
    <n v="3"/>
  </r>
  <r>
    <s v="1.00429"/>
    <s v="101815-00"/>
    <s v="00429"/>
    <x v="1116"/>
    <s v="SAN MARTIN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AN MARTIN"/>
    <s v="100 AL SUR DEL SALON COMUNAL DE SAN MARTIN"/>
    <s v="esc.sanmartin.sancarlos@mep.go.cr"/>
    <s v="24600455"/>
    <s v="24600455"/>
    <s v="ELIZABETH ROJAS CALDERON"/>
    <s v="84116720"/>
    <s v="ZEIDY ZAMORA ALFARO"/>
    <s v="24601646"/>
    <m/>
    <s v="NO"/>
    <m/>
    <m/>
    <m/>
    <s v="1"/>
    <s v="01054"/>
    <s v="3"/>
    <s v="SAN MARTIN"/>
    <n v="79"/>
  </r>
  <r>
    <s v="1.02788"/>
    <s v="101816-00"/>
    <s v="02788"/>
    <x v="1117"/>
    <s v="LAS CUACA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CUATRO ESQUINAS"/>
    <s v="14 KM OESTE DE LA ENTRADA DEL PARQUE"/>
    <s v="esc.lascuacas@mep.go.cr"/>
    <s v="83443505"/>
    <m/>
    <s v="ILEANA SERRANO GARCIA"/>
    <s v="-"/>
    <s v="KAREN CALDERON SOLANO"/>
    <s v="24711101"/>
    <m/>
    <s v="NO"/>
    <m/>
    <m/>
    <m/>
    <s v="1"/>
    <s v="01213"/>
    <s v="3"/>
    <s v="LAS CUACAS"/>
    <n v="31"/>
  </r>
  <r>
    <s v="1.04249"/>
    <s v="101819-00"/>
    <s v="04249"/>
    <x v="1118"/>
    <s v="EMILIO CASTRO GOMEZ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SAN JUAN"/>
    <s v="CONTIGUO AL LICEO RURAL DE SAN JUAN"/>
    <s v="esc.emiliocstro@mep.go.cr"/>
    <s v="60445151"/>
    <m/>
    <s v="LUIS ROBERTO VILLALOBOS LEITON"/>
    <s v="85230937"/>
    <s v="LUIS ENRIQUE ROJAS OVARES"/>
    <s v="24680376"/>
    <m/>
    <s v="NO"/>
    <m/>
    <m/>
    <m/>
    <s v="1"/>
    <s v="01134"/>
    <s v="3"/>
    <s v="EMILIO CASTRO GOMEZ"/>
    <n v="6"/>
  </r>
  <r>
    <s v="1.02855"/>
    <s v="101820-00"/>
    <s v="02855"/>
    <x v="1119"/>
    <s v="SAN PEDRO DE CUTRIS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SAN PEDRO"/>
    <s v="15 KM AL NORTE DEL INGENIO DE CUTRIS"/>
    <s v="esc.sanpedrodecutris@mep.go.cr"/>
    <s v="73003869"/>
    <m/>
    <s v="MARLEN ADRIANA SALAS CHIROLDES"/>
    <s v="87837662"/>
    <s v="EMILIANO PRADO MARTINEZ"/>
    <s v="24699197"/>
    <m/>
    <s v="NO"/>
    <m/>
    <m/>
    <m/>
    <s v="1"/>
    <s v="01156"/>
    <s v="3"/>
    <s v="SAN PEDRO DE CUTRIS"/>
    <n v="11"/>
  </r>
  <r>
    <s v="1.04061"/>
    <s v="101821-00"/>
    <s v="04061"/>
    <x v="1120"/>
    <s v="SAN RAFAEL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SAN RAFAEL"/>
    <s v="FRENTE AL TEMPLO CATOLICO"/>
    <s v="esc.sanrafaelflorencia@mep.go.cr"/>
    <s v="24747216"/>
    <m/>
    <s v="EUSENITH SALAS CHIROLDES"/>
    <s v="86464306"/>
    <s v="YADIRA QUESADA MURILLO"/>
    <s v="24755008"/>
    <m/>
    <s v="NO"/>
    <m/>
    <m/>
    <m/>
    <s v="1"/>
    <s v="01038"/>
    <s v="3"/>
    <s v="SAN RAFAEL"/>
    <n v="2"/>
  </r>
  <r>
    <s v="1.03596"/>
    <s v="101822-00"/>
    <s v="03596"/>
    <x v="1121"/>
    <s v="SAN RAMON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SAN RAMON"/>
    <s v="DE LA IGLESIA CATOLICA 150 M AL ESTE"/>
    <s v="esc.sanramon.sancarlos@mep.go.cr"/>
    <s v="88844171"/>
    <m/>
    <s v="KATHERINE CASTILLO ZELEDON"/>
    <s v="83392721"/>
    <s v="YANIXIA MARIA CHAVES MURILLO"/>
    <s v="88327747"/>
    <m/>
    <s v="NO"/>
    <m/>
    <m/>
    <m/>
    <s v="1"/>
    <s v="01069"/>
    <s v="3"/>
    <s v="SAN RAMON"/>
    <n v="8"/>
  </r>
  <r>
    <s v="1.02995"/>
    <s v="101823-00"/>
    <s v="02995"/>
    <x v="1122"/>
    <s v="SAN VICENTE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SAN VICENTE"/>
    <s v="100 AL OESTE DEL TEMPLO CATOLICO SAN VICENTE"/>
    <s v="esc.sanvicente.sancarlos@mep.go.cr"/>
    <s v="24607574"/>
    <s v="24605745"/>
    <s v="OLGA MARTA ROJAS ROJAS"/>
    <s v="88207798"/>
    <s v="ZEIDY ZAMORA ALFARO"/>
    <s v="24601646"/>
    <m/>
    <s v="NO"/>
    <m/>
    <m/>
    <m/>
    <s v="1"/>
    <s v="01058"/>
    <s v="3"/>
    <s v="SAN VICENTE"/>
    <n v="11"/>
  </r>
  <r>
    <s v="1.03989"/>
    <s v="101824-00"/>
    <s v="03989"/>
    <x v="1123"/>
    <s v="SANTA CECILIA"/>
    <s v="SAN CARLOS"/>
    <s v="07"/>
    <s v="1"/>
    <s v="1_PREESCOLAR"/>
    <s v="PUBLICA"/>
    <n v="21013"/>
    <s v="2"/>
    <s v="10"/>
    <s v="13"/>
    <s v="ALAJUELA / SAN CARLOS / POCOSOL"/>
    <s v="ALAJUELA"/>
    <s v="SAN CARLOS"/>
    <s v="POCOSOL"/>
    <s v="SANTA CECILIA"/>
    <s v="100 M OESTE PLAZA DE DEPORTES"/>
    <s v="esc.santaceciliapocosol@mep.go.cr"/>
    <m/>
    <m/>
    <s v="KAREN CASCANTE ARTAVIA"/>
    <s v="86084994"/>
    <s v="EMILIANO PRADO MARTINEZ"/>
    <s v="24699197"/>
    <m/>
    <s v="NO"/>
    <m/>
    <m/>
    <m/>
    <s v="1"/>
    <s v="01151"/>
    <s v="3"/>
    <s v="SANTA CECILIA"/>
    <n v="3"/>
  </r>
  <r>
    <s v="1.00420"/>
    <s v="101825-00"/>
    <s v="00420"/>
    <x v="1124"/>
    <s v="REPUBLICA DE ITALIA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SANTA CLARA"/>
    <s v="CONTIGUO PLAZA DE DEPORTES SANTA CLARA"/>
    <s v="esc.republicadeitalia@mep.go.cr"/>
    <s v="24756727"/>
    <s v="24756727"/>
    <s v="MAIKOL GERARDO VARELA ROJAS"/>
    <s v="60780631"/>
    <s v="YADIRA QUESADA MURILLO"/>
    <s v="24755008"/>
    <m/>
    <s v="NO"/>
    <m/>
    <m/>
    <m/>
    <s v="1"/>
    <s v="01022"/>
    <s v="3"/>
    <s v="REPUBLICA DE ITALIA"/>
    <n v="42"/>
  </r>
  <r>
    <s v="1.01358"/>
    <s v="101827-00"/>
    <s v="01358"/>
    <x v="1125"/>
    <s v="SANTA FE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SANTA FE"/>
    <s v="COSTADO OESTE DEL SALON COMUNAL"/>
    <s v="esc.santafeaz@mep.go.cr"/>
    <s v="24740155"/>
    <s v="24740155"/>
    <s v="DENIS CAMPOS BARRANTES"/>
    <s v="86116629"/>
    <s v="OLGER SANCHO CHACON"/>
    <s v="24744058"/>
    <m/>
    <s v="NO"/>
    <m/>
    <m/>
    <m/>
    <s v="1"/>
    <s v="01080"/>
    <s v="3"/>
    <s v="SANTA FE"/>
    <n v="44"/>
  </r>
  <r>
    <s v="1.02096"/>
    <s v="101829-00"/>
    <s v="02096"/>
    <x v="1126"/>
    <s v="SANTA RITA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SANTA RITA"/>
    <s v="COSTADO SUR DEL TEMPLO CATOLICO"/>
    <s v="esc.santaritaflorencia@mep.go.cr"/>
    <s v="88435319"/>
    <m/>
    <s v="MILENA CASTRO MARIN"/>
    <s v="87064867"/>
    <s v="YADIRA QUESADA MURILLO"/>
    <s v="24755008"/>
    <m/>
    <s v="NO"/>
    <m/>
    <m/>
    <m/>
    <s v="1"/>
    <s v="01024"/>
    <s v="3"/>
    <s v="SANTA RITA"/>
    <n v="15"/>
  </r>
  <r>
    <s v="1.04312"/>
    <s v="101830-00"/>
    <s v="04312"/>
    <x v="1127"/>
    <s v="SANTA TERESA NORTE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SANTA TERESA"/>
    <s v="CONTIGUO A LA PLAZA DE DEPORTES EN SANTA TERESA DE CUTRIS"/>
    <s v="esc.santateresanorte@mep.go.cr"/>
    <s v="84270941"/>
    <m/>
    <s v="MARTHA IRIS RUIZ FEDERI"/>
    <s v="84270941"/>
    <s v="EMILIANO PRADO MARTINEZ"/>
    <s v="24699197"/>
    <m/>
    <s v="NO"/>
    <m/>
    <m/>
    <m/>
    <s v="1"/>
    <s v="01153"/>
    <s v="3"/>
    <s v="SANTA TERESA NORTE"/>
    <n v="7"/>
  </r>
  <r>
    <s v="1.01948"/>
    <s v="101831-00"/>
    <s v="01948"/>
    <x v="1128"/>
    <s v="SAN GERARDO"/>
    <s v="SARAPIQUI"/>
    <s v="01"/>
    <s v="1"/>
    <s v="1_PREESCOLAR"/>
    <s v="PUBLICA"/>
    <n v="21602"/>
    <s v="2"/>
    <s v="16"/>
    <s v="02"/>
    <s v="ALAJUELA / RIO CUARTO / SANTA RITA"/>
    <s v="ALAJUELA"/>
    <s v="RIO CUARTO"/>
    <s v="SANTA RITA"/>
    <s v="SAN GERARDO"/>
    <s v="CENTRO SAN GERARDO RIO CUARTO"/>
    <s v="esc.sangerardo.sarapiqui@mep.go.cr"/>
    <s v="27611622"/>
    <s v="27610515"/>
    <s v="MAGALLY CARVAJAL GONZALEZ"/>
    <s v="27611622"/>
    <s v="MILDRED ALFARO ESQUIVEL"/>
    <s v="27611126"/>
    <m/>
    <s v="NO"/>
    <m/>
    <m/>
    <m/>
    <s v="1"/>
    <s v="01009"/>
    <s v="3"/>
    <s v="SAN GERARDO"/>
    <n v="33"/>
  </r>
  <r>
    <s v="1.01950"/>
    <s v="101832-00"/>
    <s v="01950"/>
    <x v="1129"/>
    <s v="SAN LUIS"/>
    <s v="SAN CARLOS"/>
    <s v="02"/>
    <s v="1"/>
    <s v="1_PREESCOLAR"/>
    <s v="PUBLICA"/>
    <n v="21002"/>
    <s v="2"/>
    <s v="10"/>
    <s v="02"/>
    <s v="ALAJUELA / SAN CARLOS / FLORENCIA"/>
    <s v="ALAJUELA"/>
    <s v="SAN CARLOS"/>
    <s v="FLORENCIA"/>
    <s v="SAN LUIS"/>
    <s v="1 KM AL NORTE DE LA PLAZA DE DEPORTES SAN LUIS"/>
    <s v="esc.sanluisdeflorencia@mep.go.cr"/>
    <s v="22005011"/>
    <m/>
    <s v="LIDIANETH ROJAS ALFARO"/>
    <s v="83108537"/>
    <s v="YADIRA QUESADA MURILLO"/>
    <s v="24755008"/>
    <m/>
    <s v="NO"/>
    <m/>
    <m/>
    <m/>
    <s v="1"/>
    <s v="01039"/>
    <s v="3"/>
    <s v="SAN LUIS"/>
    <n v="12"/>
  </r>
  <r>
    <s v="1.02092"/>
    <s v="101833-00"/>
    <s v="02092"/>
    <x v="1130"/>
    <s v="SAN RAFAEL ABAJO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SAN JUAN PANGOLA"/>
    <s v="COSTADO NORTE DE LA IGLESIA CATOLICA"/>
    <s v="esc.sanrafaelabajo@mep.go.cr"/>
    <s v="88519342"/>
    <m/>
    <s v="GABRIELA VILLALOBOS MIRANDA"/>
    <s v="88519342"/>
    <s v="MILDRED ALFARO ESQUIVEL"/>
    <s v="27611126"/>
    <m/>
    <s v="NO"/>
    <m/>
    <m/>
    <m/>
    <s v="1"/>
    <s v="01090"/>
    <s v="3"/>
    <s v="SAN RAFAEL ABAJO"/>
    <n v="17"/>
  </r>
  <r>
    <s v="1.00438"/>
    <s v="101834-00"/>
    <s v="00438"/>
    <x v="1131"/>
    <s v="SAN RAFAEL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SAN RAFAEL"/>
    <s v="125 M AL SUR DE LA IGLESIA CATOLICA"/>
    <s v="esc.sanrafaelguatuso@mep.go.cr"/>
    <s v="24641158"/>
    <s v="24641158"/>
    <s v="ANA GRETTEL ARIAS VIQUEZ"/>
    <s v="24641158"/>
    <s v="VIRGILIO GERARDO VILLEGAS GONZALEZ"/>
    <s v="24640011"/>
    <m/>
    <s v="NO"/>
    <m/>
    <m/>
    <m/>
    <s v="1"/>
    <s v="01281"/>
    <s v="3"/>
    <s v="SAN RAFAEL"/>
    <n v="62"/>
  </r>
  <r>
    <s v="1.02093"/>
    <s v="101835-00"/>
    <s v="02093"/>
    <x v="1132"/>
    <s v="SAN RAFAEL ARRIBA"/>
    <s v="SAN CARLOS"/>
    <s v="01"/>
    <s v="1"/>
    <s v="1_PREESCOLAR"/>
    <s v="PUBLICA"/>
    <n v="21603"/>
    <s v="2"/>
    <s v="16"/>
    <s v="03"/>
    <s v="ALAJUELA / RIO CUARTO / SANTA ISABEL"/>
    <s v="ALAJUELA"/>
    <s v="RIO CUARTO"/>
    <s v="SANTA ISABEL"/>
    <s v="SAN RAFAEL"/>
    <s v="DETRAS DE LA PULPERIA LUPITA"/>
    <s v="esc.sanrafaelriocuarto@mep.go.cr"/>
    <s v="24031003"/>
    <s v="24031003"/>
    <s v="JESI CHINCHILLA ALVARADO"/>
    <s v="87240003"/>
    <s v="ROBERTO CESPEDES MORA"/>
    <s v="24722182"/>
    <m/>
    <s v="NO"/>
    <m/>
    <m/>
    <m/>
    <s v="1"/>
    <s v="01091"/>
    <s v="3"/>
    <s v="SAN RAFAEL ARRIBA"/>
    <n v="23"/>
  </r>
  <r>
    <s v="1.02079"/>
    <s v="101836-00"/>
    <s v="02079"/>
    <x v="1133"/>
    <s v="SAN JORGE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SAN JORGE"/>
    <s v="COSTADO OESTE DE LA IGLESIA CATOLICA"/>
    <s v="esc.sanjorgelafortuna@mep.go.cr"/>
    <s v="22005035"/>
    <s v="88100250"/>
    <s v="LUPITA CONEJO RODRIGUEZ"/>
    <s v="88100150"/>
    <s v="EDGAR GARCIA OCON"/>
    <s v="24799162"/>
    <m/>
    <s v="NO"/>
    <m/>
    <m/>
    <m/>
    <s v="1"/>
    <s v="01122"/>
    <s v="3"/>
    <s v="SAN JORGE"/>
    <n v="26"/>
  </r>
  <r>
    <s v="1.01379"/>
    <s v="101837-00"/>
    <s v="01379"/>
    <x v="1134"/>
    <s v="SANTA ISABEL"/>
    <s v="SAN CARLOS"/>
    <s v="01"/>
    <s v="1"/>
    <s v="1_PREESCOLAR"/>
    <s v="PUBLICA"/>
    <n v="21603"/>
    <s v="2"/>
    <s v="16"/>
    <s v="03"/>
    <s v="ALAJUELA / RIO CUARTO / SANTA ISABEL"/>
    <s v="ALAJUELA"/>
    <s v="RIO CUARTO"/>
    <s v="SANTA ISABEL"/>
    <s v="SANTA ISABEL"/>
    <s v="300 AL NORTE DE LA PLAZA DE DEPORTES"/>
    <s v="esc.santaisabel@mep.go.cr"/>
    <s v="24650407"/>
    <s v="24650655"/>
    <s v="MARIO CAMBRONERO BADILLA"/>
    <s v="-"/>
    <s v="ROBERTO CESPEDES MORA"/>
    <s v="24722182"/>
    <m/>
    <s v="NO"/>
    <m/>
    <m/>
    <m/>
    <s v="1"/>
    <s v="01092"/>
    <s v="3"/>
    <s v="SANTA ISABEL"/>
    <n v="53"/>
  </r>
  <r>
    <s v="1.00432"/>
    <s v="101838-00"/>
    <s v="00432"/>
    <x v="1135"/>
    <s v="SANTA RITA"/>
    <s v="SAN CARLOS"/>
    <s v="01"/>
    <s v="1"/>
    <s v="1_PREESCOLAR"/>
    <s v="PUBLICA"/>
    <n v="21602"/>
    <s v="2"/>
    <s v="16"/>
    <s v="02"/>
    <s v="ALAJUELA / RIO CUARTO / SANTA RITA"/>
    <s v="ALAJUELA"/>
    <s v="RIO CUARTO"/>
    <s v="SANTA RITA"/>
    <s v="SANTA RITA"/>
    <s v="CONTIGUO AL SALON COMUNAL DE SANTA RITA"/>
    <s v="esc.santarita@mep.go.cr"/>
    <s v="24650032"/>
    <s v="24650032"/>
    <s v="ROCIO RAMIREZ DIAZ"/>
    <s v="24650032"/>
    <s v="ROBERTO CESPEDES MORA"/>
    <s v="24722182"/>
    <m/>
    <s v="NO"/>
    <m/>
    <m/>
    <m/>
    <s v="1"/>
    <s v="01106"/>
    <s v="3"/>
    <s v="SANTA RITA"/>
    <n v="120"/>
  </r>
  <r>
    <s v="1.00436"/>
    <s v="101839-00"/>
    <s v="00436"/>
    <x v="1136"/>
    <s v="SANTA ROSA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TA ROSA"/>
    <s v="COSTADO NORTE DEL PARQUE DE SANTA ROSA"/>
    <s v="esc.santarosapocosol@mep.go.cr"/>
    <s v="24777443"/>
    <s v="24777443"/>
    <s v="GREGORIO CALDERON MONGUIO"/>
    <s v="24777443"/>
    <s v="IRENE CECILIA RAMIREZ SANCHEZ"/>
    <s v="24777082"/>
    <m/>
    <s v="NO"/>
    <m/>
    <m/>
    <m/>
    <s v="1"/>
    <s v="01174"/>
    <s v="3"/>
    <s v="SANTA ROSA"/>
    <n v="106"/>
  </r>
  <r>
    <s v="1.01362"/>
    <s v="101840-00"/>
    <s v="01362"/>
    <x v="1137"/>
    <s v="SANTA ROSA"/>
    <s v="SAN CARLOS"/>
    <s v="04"/>
    <s v="1"/>
    <s v="1_PREESCOLAR"/>
    <s v="PUBLICA"/>
    <n v="21009"/>
    <s v="2"/>
    <s v="10"/>
    <s v="09"/>
    <s v="ALAJUELA / SAN CARLOS / LA PALMERA"/>
    <s v="ALAJUELA"/>
    <s v="SAN CARLOS"/>
    <s v="LA PALMERA"/>
    <s v="SANTA ROSA"/>
    <s v="FRENTE A LA PLAZA DE DEPORTES"/>
    <s v="esc.santarosalapalmera@mep.go.cr"/>
    <s v="24742500"/>
    <s v="24742500"/>
    <s v="LISETH ARIAS CASTILLO"/>
    <s v="83131390"/>
    <s v="OLGER SANCHO CHACON"/>
    <s v="24744058"/>
    <m/>
    <s v="NO"/>
    <m/>
    <m/>
    <m/>
    <s v="1"/>
    <s v="01072"/>
    <s v="3"/>
    <s v="SANTA ROSA"/>
    <n v="45"/>
  </r>
  <r>
    <s v="1.03352"/>
    <s v="101841-00"/>
    <s v="03352"/>
    <x v="1138"/>
    <s v="SANTA TERESA SUR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SAN JORGE"/>
    <s v="COSTADO ESTE DE LA PLAZA DE DEPORTES"/>
    <s v="esc.santateresasur@mep.go.cr"/>
    <s v="24695038"/>
    <m/>
    <s v="GISELLE BAEZ LINARES"/>
    <s v="24695038"/>
    <s v="EMILIANO PRADO MARTINEZ"/>
    <s v="24699197"/>
    <m/>
    <s v="NO"/>
    <m/>
    <m/>
    <m/>
    <s v="1"/>
    <s v="01144"/>
    <s v="3"/>
    <s v="SANTA TERESA SUR"/>
    <n v="15"/>
  </r>
  <r>
    <s v="1.01207"/>
    <s v="101842-00"/>
    <s v="01207"/>
    <x v="1139"/>
    <s v="DOMINGO VARGAS AGUILAR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SANTO DOMINGO"/>
    <s v="COSTADO ESTE DE LA IGLESIA CATOLICA"/>
    <s v="esc.domingovargasaguilar@mep.go.cr"/>
    <s v="24780175"/>
    <s v="24780175"/>
    <s v="BAYRON CORTES RODRIGUEZ"/>
    <s v="24780175"/>
    <s v="RONALD PORRAS ARRIETA"/>
    <s v="24780158"/>
    <m/>
    <s v="NO"/>
    <m/>
    <m/>
    <m/>
    <s v="1"/>
    <s v="01290"/>
    <s v="3"/>
    <s v="DOMINGO VARGAS AGUILAR"/>
    <n v="28"/>
  </r>
  <r>
    <s v="1.02088"/>
    <s v="101843-00"/>
    <s v="02088"/>
    <x v="1140"/>
    <s v="PALENQUE TONJIBE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TONJIBE"/>
    <s v="TONJIBE/TERRITORIO MALECU"/>
    <s v="nago.elizondo.castro@mep.go.cr"/>
    <s v="41051111"/>
    <m/>
    <s v="NAGO ELIZONDO CASTRO"/>
    <s v="87830429"/>
    <s v="VIRGILIO GERARDO VILLEGAS GONZALEZ"/>
    <s v="24640011"/>
    <m/>
    <s v="NO"/>
    <m/>
    <m/>
    <m/>
    <s v="1"/>
    <s v="01296"/>
    <s v="3"/>
    <s v="PALENQUE TONJIBE"/>
    <n v="10"/>
  </r>
  <r>
    <s v="1.02880"/>
    <s v="101844-00"/>
    <s v="02880"/>
    <x v="1141"/>
    <s v="UJARRAS"/>
    <s v="SARAPIQUI"/>
    <s v="01"/>
    <s v="1"/>
    <s v="1_PREESCOLAR"/>
    <s v="PUBLICA"/>
    <n v="20114"/>
    <s v="2"/>
    <s v="01"/>
    <s v="14"/>
    <s v="ALAJUELA / ALAJUELA / SARAPIQUI"/>
    <s v="ALAJUELA"/>
    <s v="ALAJUELA"/>
    <s v="SARAPIQUI"/>
    <s v="UJARRAS"/>
    <s v="DIAGONAL A LA IGLESIA CATOLICA"/>
    <s v="esc.ujarras@mep.go.cr"/>
    <s v="24760550"/>
    <m/>
    <s v="JASON ALFARO ARAYA"/>
    <s v="24760550"/>
    <s v="MILDRED ALFARO ESQUIVEL"/>
    <s v="27611126"/>
    <m/>
    <s v="NO"/>
    <m/>
    <m/>
    <m/>
    <s v="1"/>
    <s v="01004"/>
    <s v="3"/>
    <s v="UJARRAS"/>
    <n v="13"/>
  </r>
  <r>
    <s v="1.04267"/>
    <s v="101845-00"/>
    <s v="04267"/>
    <x v="1142"/>
    <s v="VASCONIA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VASCONIA"/>
    <s v="50 M SUROESTE DE LA PLAZA DE DEPORTES"/>
    <s v="esc.vasconia@mep.go.cr"/>
    <s v="84217109"/>
    <s v="64775516"/>
    <s v="JENNY VILLALOBOS VARELA"/>
    <s v="64775516"/>
    <s v="OLGER SANCHO CHACON"/>
    <s v="24744058"/>
    <m/>
    <s v="NO"/>
    <m/>
    <m/>
    <m/>
    <s v="1"/>
    <s v="01071"/>
    <s v="3"/>
    <s v="VASCONIA"/>
    <n v="1"/>
  </r>
  <r>
    <s v="1.00417"/>
    <s v="101846-00"/>
    <s v="00417"/>
    <x v="1143"/>
    <s v="JOSE MARIA VARGAS ARIAS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VENECIA"/>
    <s v="COSTADO SUR DE LA CASA PARROQUIAL VENECIA"/>
    <s v="esc.josemariavargasarias@mep.go.cr"/>
    <s v="24722058"/>
    <s v="24272058"/>
    <s v="GUITZEL CRUZ CHAVARRIA"/>
    <s v="24722058"/>
    <s v="ROBERTO CESPEDES MORA"/>
    <s v="24722182"/>
    <m/>
    <s v="NO"/>
    <m/>
    <m/>
    <m/>
    <s v="1"/>
    <s v="01006"/>
    <s v="3"/>
    <s v="JOSE MARIA VARGAS ARIAS"/>
    <n v="85"/>
  </r>
  <r>
    <s v="1.01008"/>
    <s v="101847-00"/>
    <s v="01008"/>
    <x v="1144"/>
    <s v="OSCAR RULAMAN SALAS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VERACRUZ"/>
    <s v="COSTADO OESTE DE LA PLAZA"/>
    <s v="esc.oscarrulamansalas@mep.go.cr"/>
    <s v="22154326"/>
    <m/>
    <s v="KEYLOR CORTES CORELLA"/>
    <s v="22154326"/>
    <s v="MARIA DE LOS ANGELES SOLIS ALVARADO"/>
    <s v="24603899"/>
    <m/>
    <s v="NO"/>
    <m/>
    <m/>
    <m/>
    <s v="1"/>
    <s v="01095"/>
    <s v="3"/>
    <s v="OSCAR RULAMAN SALAS"/>
    <n v="58"/>
  </r>
  <r>
    <s v="1.01958"/>
    <s v="101848-00"/>
    <s v="01958"/>
    <x v="1145"/>
    <s v="VERACRUZ"/>
    <s v="ZONA NORTE-NORTE"/>
    <s v="08"/>
    <s v="1"/>
    <s v="1_PREESCOLAR"/>
    <s v="PUBLICA"/>
    <n v="21402"/>
    <s v="2"/>
    <s v="14"/>
    <s v="02"/>
    <s v="ALAJUELA / LOS CHILES / CAÑO NEGRO"/>
    <s v="ALAJUELA"/>
    <s v="LOS CHILES"/>
    <s v="CAÑO NEGRO"/>
    <s v="VERACRUZ"/>
    <s v="FRENTE A ABASTECEDOR EL CENTRO EN VARACRUZ"/>
    <s v="esc.veracruzcanonegro@mep.go.cr"/>
    <s v="24804525"/>
    <s v="24804525"/>
    <s v="GINA GARCIA SANDOVAL"/>
    <s v="83185451"/>
    <s v="PATRICIA UGALDE MORALES"/>
    <s v="87067098"/>
    <m/>
    <s v="NO"/>
    <m/>
    <m/>
    <m/>
    <s v="1"/>
    <s v="01207"/>
    <s v="3"/>
    <s v="VERACRUZ"/>
    <n v="14"/>
  </r>
  <r>
    <s v="1.02354"/>
    <s v="101850-00"/>
    <s v="02354"/>
    <x v="1146"/>
    <s v="TRES ESQUINAS"/>
    <s v="SAN CARLOS"/>
    <s v="06"/>
    <s v="1"/>
    <s v="1_PREESCOLAR"/>
    <s v="PUBLICA"/>
    <n v="21007"/>
    <s v="2"/>
    <s v="10"/>
    <s v="07"/>
    <s v="ALAJUELA / SAN CARLOS / FORTUNA"/>
    <s v="ALAJUELA"/>
    <s v="SAN CARLOS"/>
    <s v="FORTUNA"/>
    <s v="TRES ESQUINAS"/>
    <s v="CONTIGUO AL TEMPLO CATOLICO"/>
    <s v="esc.tresesquinas@mep.go.cr"/>
    <s v="24691711"/>
    <s v="24691711"/>
    <s v="MAGALY VARGAS BONILLA"/>
    <s v="24691711"/>
    <s v="EDGAR GARCIA OCON"/>
    <s v="24799162"/>
    <m/>
    <s v="NO"/>
    <m/>
    <m/>
    <m/>
    <s v="1"/>
    <s v="01120"/>
    <s v="3"/>
    <s v="TRES ESQUINAS"/>
    <n v="41"/>
  </r>
  <r>
    <s v="1.02080"/>
    <s v="101851-00"/>
    <s v="02080"/>
    <x v="1147"/>
    <s v="LA ALTURA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LA ALTURA"/>
    <s v="DEL PUENTE S/RIO PEÑAS BLANCAS 1 KM  NOROESTE"/>
    <s v="esc.laaltura@mep.go.cr"/>
    <s v="24680163"/>
    <s v="24680163"/>
    <s v="LORENA VARGAS SEGURA"/>
    <s v="85230937"/>
    <s v="LUIS ENRIQUE ROJAS OVARES"/>
    <s v="24680376"/>
    <m/>
    <s v="NO"/>
    <m/>
    <m/>
    <m/>
    <s v="1"/>
    <s v="01040"/>
    <s v="3"/>
    <s v="LA ALTURA"/>
    <n v="12"/>
  </r>
  <r>
    <s v="1.01535"/>
    <s v="101853-00"/>
    <s v="01535"/>
    <x v="1148"/>
    <s v="SANTIAGO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LOS LIRIOS"/>
    <s v="FRENTE AL EBAIS"/>
    <s v="esc.santiagoloschiles@mep.go.cr"/>
    <s v="41051048"/>
    <m/>
    <s v="CINDY HERNANDEZ CENTENO"/>
    <s v="41051048"/>
    <s v="IRENE CECILIA RAMIREZ SANCHEZ"/>
    <s v="24777082"/>
    <m/>
    <s v="NO"/>
    <m/>
    <m/>
    <m/>
    <s v="1"/>
    <s v="01244"/>
    <s v="3"/>
    <s v="SANTIAGO"/>
    <n v="20"/>
  </r>
  <r>
    <s v="1.03597"/>
    <s v="101855-00"/>
    <s v="03597"/>
    <x v="1149"/>
    <s v="SAN RAFAEL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SAN RAFAEL"/>
    <s v="COSTA ESTE DE LA PLAZA DE FUTBOL"/>
    <s v="esc.sanrafael.sancarlos@mep.go.cr"/>
    <s v="41051067"/>
    <m/>
    <s v="YENDY MIRIETH SOTO SOTO"/>
    <s v="63883434"/>
    <s v="LUISA BUSTOS QUIROS"/>
    <s v="61610021"/>
    <m/>
    <s v="NO"/>
    <m/>
    <m/>
    <m/>
    <s v="1"/>
    <s v="03554"/>
    <s v="3"/>
    <s v="SAN RAFAEL"/>
    <n v="6"/>
  </r>
  <r>
    <s v="1.01686"/>
    <s v="101856-00"/>
    <s v="01686"/>
    <x v="1150"/>
    <s v="SAN CAYETANO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SAN CAYETANO"/>
    <s v="FRENTE A LA PLAZA DE DEPORTES"/>
    <s v="esc.sancayetano@mep.go.cr"/>
    <s v="24721314"/>
    <s v="24721508"/>
    <s v="YAMILETTE MENDEZ ROJAS"/>
    <s v="85659657"/>
    <s v="ROBERTO CESPEDES MORA"/>
    <s v="24722182"/>
    <m/>
    <s v="NO"/>
    <m/>
    <m/>
    <m/>
    <s v="1"/>
    <s v="01005"/>
    <s v="3"/>
    <s v="SAN CAYETANO"/>
    <n v="10"/>
  </r>
  <r>
    <s v="1.02084"/>
    <s v="101857-00"/>
    <s v="02084"/>
    <x v="1151"/>
    <s v="CRISTO REY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CRISTO REY"/>
    <s v="DIAGONAL A LA IGLESIA CATOLICA"/>
    <s v="esc.cristoreyloschiles@mep.go.cr"/>
    <s v="41051028"/>
    <s v="41051028"/>
    <s v="GEINER PICHARDO GAITAN"/>
    <s v="50036384"/>
    <s v="LUISA BUSTOS QUIROS"/>
    <s v="89649288"/>
    <m/>
    <s v="NO"/>
    <m/>
    <m/>
    <m/>
    <s v="1"/>
    <s v="01235"/>
    <s v="3"/>
    <s v="CRISTO REY"/>
    <n v="22"/>
  </r>
  <r>
    <s v="1.03305"/>
    <s v="101858-00"/>
    <s v="03305"/>
    <x v="1152"/>
    <s v="COLONIA GUANACASTE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SAN JORGE"/>
    <s v="FRENTE AL EBAIS DE SAN JORGE DE LOS CHILES"/>
    <s v="esc.coloniaguanacaste@mep.go.cr"/>
    <s v="41051064"/>
    <m/>
    <s v="RAUL HERNANDEZ CORDOBA"/>
    <s v="84187957"/>
    <s v="LUISA BUSTOS QUIROS"/>
    <s v="61610021"/>
    <m/>
    <s v="NO"/>
    <m/>
    <m/>
    <m/>
    <s v="1"/>
    <s v="01236"/>
    <s v="3"/>
    <s v="COLONIA GUANACASTE"/>
    <n v="12"/>
  </r>
  <r>
    <s v="1.03655"/>
    <s v="101859-00"/>
    <s v="03655"/>
    <x v="1153"/>
    <s v="GALLO PINTO"/>
    <s v="ZONA NORTE-NORTE"/>
    <s v="05"/>
    <s v="1"/>
    <s v="1_PREESCOLAR"/>
    <s v="PUBLICA"/>
    <n v="21404"/>
    <s v="2"/>
    <s v="14"/>
    <s v="04"/>
    <s v="ALAJUELA / LOS CHILES / SAN JORGE"/>
    <s v="ALAJUELA"/>
    <s v="LOS CHILES"/>
    <s v="SAN JORGE"/>
    <s v="GALLO PINTO"/>
    <s v="200 SUR DE LA IGLESIA CATOLICA"/>
    <s v="esc.gallopintoloschiles@mep.go.cr"/>
    <s v="41051035"/>
    <s v="24640011"/>
    <s v="CINDY ELENA RODRIGUEZ SIBAJA"/>
    <s v="89255064"/>
    <s v="VIRGILIO GERARDO VILLEGAS GONZALEZ"/>
    <s v="24640011"/>
    <m/>
    <s v="NO"/>
    <m/>
    <m/>
    <m/>
    <s v="1"/>
    <s v="01251"/>
    <s v="3"/>
    <s v="GALLO PINTO"/>
    <n v="6"/>
  </r>
  <r>
    <s v="1.03339"/>
    <s v="101860-00"/>
    <s v="03339"/>
    <x v="1154"/>
    <s v="SAN ANTONIO"/>
    <s v="ZONA NORTE-NORTE"/>
    <s v="08"/>
    <s v="1"/>
    <s v="1_PREESCOLAR"/>
    <s v="PUBLICA"/>
    <n v="21402"/>
    <s v="2"/>
    <s v="14"/>
    <s v="02"/>
    <s v="ALAJUELA / LOS CHILES / CAÑO NEGRO"/>
    <s v="ALAJUELA"/>
    <s v="LOS CHILES"/>
    <s v="CAÑO NEGRO"/>
    <s v="SAN ANTONIO"/>
    <s v="COSTADO OESTE DE LA PLAZA DE DEPORTES"/>
    <s v="esc.sanantoniocanogregro@mep.go.cr"/>
    <s v="41051057"/>
    <m/>
    <s v="MARIA DE LOS ANGELES DIAZ REYES"/>
    <s v="89740532"/>
    <s v="PATRICIA UGALDE MORALES"/>
    <s v="87067098"/>
    <m/>
    <s v="NO"/>
    <m/>
    <m/>
    <m/>
    <s v="1"/>
    <s v="01222"/>
    <s v="3"/>
    <s v="SAN ANTONIO"/>
    <n v="7"/>
  </r>
  <r>
    <s v="1.03419"/>
    <s v="101861-00"/>
    <s v="03419"/>
    <x v="1155"/>
    <s v="LAS DELICIA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LAS DELICIAS"/>
    <s v="COSTADO OESTE DE LA PLAZA DE DEPORTES"/>
    <s v="esc.lasdeliciasloschiles@mep.go.cr"/>
    <s v="24711101"/>
    <s v="41051017"/>
    <s v="VICTOR ALFONSO GONZALEZ PEREZ"/>
    <s v="87368001"/>
    <s v="KAREN CALDERON SOLANO"/>
    <s v="24711101"/>
    <m/>
    <s v="NO"/>
    <m/>
    <m/>
    <m/>
    <s v="1"/>
    <s v="01225"/>
    <s v="3"/>
    <s v="LAS DELICIAS"/>
    <n v="16"/>
  </r>
  <r>
    <s v="1.01372"/>
    <s v="101862-00"/>
    <s v="01372"/>
    <x v="1156"/>
    <s v="PUERTO ESCONDIDO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PUERTO ESCONDIDO"/>
    <s v="2 KM OESTE DEL BANCO NACIONAL DE PITAL"/>
    <s v="esc.puertoescondido@mep.go.cr"/>
    <s v="24733789"/>
    <s v="24733789"/>
    <s v="YAMILETH QUIROS VALVERDE"/>
    <s v="24733789"/>
    <s v="MARIA DE LOS ANGELES SOLIS ALVARADO"/>
    <s v="83187649"/>
    <m/>
    <s v="NO"/>
    <m/>
    <m/>
    <m/>
    <s v="1"/>
    <s v="01107"/>
    <s v="3"/>
    <s v="PUERTO ESCONDIDO"/>
    <n v="79"/>
  </r>
  <r>
    <s v="1.02356"/>
    <s v="101863-00"/>
    <s v="02356"/>
    <x v="1157"/>
    <s v="LA CRUZ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LA CRUZ"/>
    <s v="DE CHACHAGUA DE PEÑAS BLANCAS 4 KM  NOROESTE"/>
    <s v="esc.lacruzpenasblancas@mep.go.cr"/>
    <s v="24680047"/>
    <m/>
    <s v="ROSALIA MARCHENA BRICEÑO"/>
    <s v="70577067"/>
    <s v="LUIS ENRIQUE ROJAS OVARES"/>
    <s v="24680376"/>
    <m/>
    <s v="NO"/>
    <m/>
    <m/>
    <m/>
    <s v="1"/>
    <s v="01121"/>
    <s v="3"/>
    <s v="LA CRUZ"/>
    <n v="12"/>
  </r>
  <r>
    <s v="1.03838"/>
    <s v="101865-00"/>
    <s v="03838"/>
    <x v="1158"/>
    <s v="I.D.A. LAS PARCELAS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EL CARMEN"/>
    <s v="7 KM NORTE DE LA ESTACION GASOLINERA PITAL"/>
    <s v="esc.idalasparcelas@mep.go.cr"/>
    <s v="24041233"/>
    <m/>
    <s v="HELBER GUEVARA ESPINOZA"/>
    <s v="85406706"/>
    <s v="MARIA DE LOS ANGELES SOLIS ALVARADO"/>
    <s v="24603899"/>
    <m/>
    <s v="NO"/>
    <m/>
    <m/>
    <m/>
    <s v="1"/>
    <s v="01093"/>
    <s v="3"/>
    <s v="I.D.A. LAS PARCELAS"/>
    <n v="5"/>
  </r>
  <r>
    <s v="1.01011"/>
    <s v="101866-00"/>
    <s v="01011"/>
    <x v="1159"/>
    <s v="EL PARQUE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EL PARQUE"/>
    <s v="EL PARQUE DE LOS CHILES, FRENTE IGLESIA CATOLICA"/>
    <s v="esc.idaelparque@mep.go.cr"/>
    <s v="24713090"/>
    <s v="24713090"/>
    <s v="MARITZA SOLANO JIMENEZ"/>
    <s v="24713090"/>
    <s v="KAREN CALDERON SOLANO"/>
    <s v="24711101"/>
    <m/>
    <s v="NO"/>
    <m/>
    <m/>
    <m/>
    <s v="1"/>
    <s v="01210"/>
    <s v="3"/>
    <s v="EL PARQUE"/>
    <n v="61"/>
  </r>
  <r>
    <s v="1.03114"/>
    <s v="101867-00"/>
    <s v="03114"/>
    <x v="1160"/>
    <s v="SAN MARCOS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SAN MARCOS"/>
    <s v="75 NORTE DE LA PLAZA DE DEPORTES"/>
    <s v="esc.sanmarcoscutris@mep.go.cr"/>
    <s v="72984072"/>
    <m/>
    <s v="MARIA BRILLITH QUESADA GARCIA"/>
    <s v="-"/>
    <s v="EMILIANO PRADO MARTINEZ"/>
    <s v="24699197"/>
    <m/>
    <s v="NO"/>
    <m/>
    <m/>
    <m/>
    <s v="1"/>
    <s v="01141"/>
    <s v="3"/>
    <s v="SAN MARCOS"/>
    <n v="14"/>
  </r>
  <r>
    <s v="1.01693"/>
    <s v="101868-00"/>
    <s v="01693"/>
    <x v="1161"/>
    <s v="LA LUCHA"/>
    <s v="SAN CARLOS"/>
    <s v="02"/>
    <s v="1"/>
    <s v="1_PREESCOLAR"/>
    <s v="PUBLICA"/>
    <n v="21008"/>
    <s v="2"/>
    <s v="10"/>
    <s v="08"/>
    <s v="ALAJUELA / SAN CARLOS / LA TIGRA"/>
    <s v="ALAJUELA"/>
    <s v="SAN CARLOS"/>
    <s v="LA TIGRA"/>
    <s v="LA LUCHA"/>
    <s v="CONTIGUO A LA PLAZA DE DEPORTES"/>
    <s v="esc.lalucha.sancarlos@mep.go.cr"/>
    <s v="24688912"/>
    <s v="24688912"/>
    <s v="DEIKEL MENDEZ MORA"/>
    <s v="24688912"/>
    <s v="YADIRA QUESADA MURILLO"/>
    <s v="24755008"/>
    <m/>
    <s v="NO"/>
    <m/>
    <m/>
    <m/>
    <s v="1"/>
    <s v="01030"/>
    <s v="3"/>
    <s v="LA LUCHA"/>
    <n v="27"/>
  </r>
  <r>
    <s v="1.01743"/>
    <s v="101871-00"/>
    <s v="01743"/>
    <x v="1162"/>
    <s v="SAN RAFAEL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SAN RAFAEL"/>
    <s v="DE PARADA DE BUS 50 ESTE, CONTIGUO AL TEMPLO CATOLICO"/>
    <s v="esc.sanrafaelpenasblancas@mep.go.cr"/>
    <s v="87728700"/>
    <m/>
    <s v="CARMEN LIDIA QUIROS CORRALES"/>
    <s v="89244301"/>
    <s v="LUIS ENRIQUE ROJAS OVARES"/>
    <s v="24680376"/>
    <m/>
    <s v="NO"/>
    <m/>
    <m/>
    <m/>
    <s v="1"/>
    <s v="01135"/>
    <s v="3"/>
    <s v="SAN RAFAEL"/>
    <n v="31"/>
  </r>
  <r>
    <s v="1.04113"/>
    <s v="101872-00"/>
    <s v="04113"/>
    <x v="1163"/>
    <s v="QUEBRADA GRANDE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PIEDRA ALEGRE"/>
    <s v="COSTADO OESTE DE LA PLAZA DE DEPORTES"/>
    <s v="esc.quebradagrandepital@mep.go.cr"/>
    <s v="89115714"/>
    <m/>
    <s v="DEYBER MURILLO GAUDAMUZ"/>
    <s v="89115714"/>
    <s v="MARIA DE LOS ANGELES SOLIS ALVARADO"/>
    <s v="24603899"/>
    <m/>
    <s v="NO"/>
    <m/>
    <m/>
    <m/>
    <s v="1"/>
    <s v="01094"/>
    <s v="3"/>
    <s v="QUEBRADA GRANDE"/>
    <n v="7"/>
  </r>
  <r>
    <s v="1.01400"/>
    <s v="101873-00"/>
    <s v="01400"/>
    <x v="1164"/>
    <s v="SAN JOAQUIN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SAN JOAQUIN"/>
    <s v="COSTADO OESTE DE LA PLAZA DE DEPORTES"/>
    <s v="esc.sanjoaquincutris@mep.go.cr"/>
    <s v="24695542"/>
    <s v="24695543"/>
    <s v="FRANCINY ALPIZAR TORRES"/>
    <s v="24695543"/>
    <s v="MINOR GERARDO VARELA ROJAS"/>
    <s v="24673035"/>
    <m/>
    <s v="NO"/>
    <m/>
    <m/>
    <m/>
    <s v="1"/>
    <s v="01142"/>
    <s v="3"/>
    <s v="SAN JOAQUIN"/>
    <n v="14"/>
  </r>
  <r>
    <s v="1.04123"/>
    <s v="101875-00"/>
    <s v="04123"/>
    <x v="1165"/>
    <s v="LOS ANGELES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LOS ANGELES"/>
    <s v="COSTADO ESTE DE LA PULPERIA"/>
    <s v="esc.losangelesguatuso@mep.go.cr"/>
    <s v="41051121"/>
    <m/>
    <s v="DENIA BLANCO ACOSTA"/>
    <s v="83172386"/>
    <s v="VIRGILIO GERARDO VILLEGAS GONZALEZ"/>
    <s v="24640011"/>
    <m/>
    <s v="NO"/>
    <m/>
    <m/>
    <m/>
    <s v="1"/>
    <s v="01300"/>
    <s v="3"/>
    <s v="LOS ANGELES"/>
    <n v="3"/>
  </r>
  <r>
    <s v="1.02089"/>
    <s v="101876-00"/>
    <s v="02089"/>
    <x v="1166"/>
    <s v="TIMACAR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PATASTE"/>
    <s v="DEL SALON COMUNAL 200 M AL ESTE"/>
    <s v="esc.ticamar@mep.go.cr"/>
    <s v="41051118"/>
    <m/>
    <s v="SONIA MARIA HERNANDEZ VIQUEZ"/>
    <s v="88245412"/>
    <s v="VIRGILIO GERARDO VILLEGAS GONZALEZ"/>
    <s v="24640011"/>
    <m/>
    <s v="NO"/>
    <m/>
    <m/>
    <m/>
    <s v="1"/>
    <s v="01302"/>
    <s v="3"/>
    <s v="TIMACAR"/>
    <n v="8"/>
  </r>
  <r>
    <s v="1.03146"/>
    <s v="101877-00"/>
    <s v="03146"/>
    <x v="1167"/>
    <s v="SAN DIEGO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 DIEGO"/>
    <s v="5 KM ESTE DE LA BOMBA DE BUENOS AIRES POCOSOL"/>
    <s v="esc.sandiego@mep.go.cr"/>
    <s v="24777930"/>
    <s v="24777930"/>
    <s v="GIOVANNI LOPEZ RUGAMA"/>
    <s v="24777930"/>
    <s v="IRENE CECILIA RAMIREZ SANCHEZ"/>
    <s v="24777082"/>
    <m/>
    <s v="NO"/>
    <m/>
    <m/>
    <m/>
    <s v="1"/>
    <s v="01138"/>
    <s v="3"/>
    <s v="SAN DIEGO"/>
    <n v="27"/>
  </r>
  <r>
    <s v="1.04324"/>
    <s v="101879-00"/>
    <s v="04324"/>
    <x v="1168"/>
    <s v="MONTELIMAR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MONTELIMAR"/>
    <s v="DIAGONAL A PLAZA DE FUTBOL DE MONTELIMAR"/>
    <s v="esc.montelimar.sancarlos@mep.go.cr"/>
    <s v="24780158"/>
    <m/>
    <s v="DONALD SAMUEL MONTERO BONILLA"/>
    <s v="87653510"/>
    <s v="RONALD PORRAS ARRIETA"/>
    <s v="24780158"/>
    <m/>
    <s v="NO"/>
    <m/>
    <m/>
    <m/>
    <s v="1"/>
    <s v="01123"/>
    <s v="3"/>
    <s v="MONTELIMAR"/>
    <n v="5"/>
  </r>
  <r>
    <s v="1.04007"/>
    <s v="101880-00"/>
    <s v="04007"/>
    <x v="1169"/>
    <s v="PASO REAL"/>
    <s v="SAN CARLOS"/>
    <s v="12"/>
    <s v="1"/>
    <s v="1_PREESCOLAR"/>
    <s v="PUBLICA"/>
    <n v="21013"/>
    <s v="2"/>
    <s v="10"/>
    <s v="13"/>
    <s v="ALAJUELA / SAN CARLOS / POCOSOL"/>
    <s v="ALAJUELA"/>
    <s v="SAN CARLOS"/>
    <s v="POCOSOL"/>
    <s v="PASO REAL"/>
    <s v="11 KM AL NORTE DE SAN JOAQUIN DE CUTRIS"/>
    <s v="esc.pasoreal@mep.go.cr"/>
    <s v="71172978"/>
    <m/>
    <s v="YEILYN MARIA ARCE ESQUIVEL"/>
    <s v="63825188"/>
    <s v="MINOR GERARDO VARELA ROJAS"/>
    <s v="24673035"/>
    <m/>
    <s v="NO"/>
    <m/>
    <m/>
    <m/>
    <s v="1"/>
    <s v="03251"/>
    <s v="3"/>
    <s v="PASO REAL"/>
    <n v="3"/>
  </r>
  <r>
    <s v="1.03001"/>
    <s v="101881-00"/>
    <s v="03001"/>
    <x v="1170"/>
    <s v="BELLA VISTA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BELLA VISTA"/>
    <s v="COSTADO ESTE DE LA PLAZA DE FUTBOL"/>
    <s v="esc.bellavista.sancarlos@mep.go.cr"/>
    <s v="73006496"/>
    <s v="73006496"/>
    <s v="SILVIA MARIA VALERIO MADRIGAL"/>
    <s v="-"/>
    <s v="EMILIANO PRADO MARTINEZ"/>
    <s v="24699197"/>
    <m/>
    <s v="NO"/>
    <m/>
    <m/>
    <m/>
    <s v="1"/>
    <s v="01161"/>
    <s v="3"/>
    <s v="BELLA VISTA"/>
    <n v="25"/>
  </r>
  <r>
    <s v="1.01742"/>
    <s v="101882-00"/>
    <s v="01742"/>
    <x v="1171"/>
    <s v="SAN JOSE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SAN JOSE"/>
    <s v="CONTIGUO AL TEMPLO CATOLICO"/>
    <s v="esc.sanjose.sancarlos@mep.go.cr"/>
    <s v="24743572"/>
    <s v="24743572"/>
    <s v="SANDRO JARQUIN GATIAN"/>
    <s v="89934438"/>
    <s v="OLGER SANCHO CHACON"/>
    <s v="24744058"/>
    <m/>
    <s v="NO"/>
    <m/>
    <m/>
    <m/>
    <s v="1"/>
    <s v="01081"/>
    <s v="3"/>
    <s v="SAN JOSE"/>
    <n v="35"/>
  </r>
  <r>
    <s v="1.03428"/>
    <s v="101883-00"/>
    <s v="03428"/>
    <x v="1172"/>
    <s v="AGUAS NEGRAS"/>
    <s v="ZONA NORTE-NORTE"/>
    <s v="08"/>
    <s v="1"/>
    <s v="1_PREESCOLAR"/>
    <s v="PUBLICA"/>
    <n v="21402"/>
    <s v="2"/>
    <s v="14"/>
    <s v="02"/>
    <s v="ALAJUELA / LOS CHILES / CAÑO NEGRO"/>
    <s v="ALAJUELA"/>
    <s v="LOS CHILES"/>
    <s v="CAÑO NEGRO"/>
    <s v="BUENOS AIRES"/>
    <s v="8 KM AL OESTE DE CAÑO NEGRO, LOS CHILES"/>
    <s v="esc.aguasnegras@mep.go.cr"/>
    <s v="41051019"/>
    <m/>
    <s v="YAHAIRA GARCIA SANDOVAL"/>
    <s v="83695800"/>
    <s v="PATRICIA UGALDE MORALES"/>
    <s v="87067098"/>
    <m/>
    <s v="NO"/>
    <m/>
    <m/>
    <m/>
    <s v="1"/>
    <s v="01231"/>
    <s v="3"/>
    <s v="AGUAS NEGRAS"/>
    <n v="9"/>
  </r>
  <r>
    <s v="1.01727"/>
    <s v="101884-00"/>
    <s v="01727"/>
    <x v="1173"/>
    <s v="LAS NIEVES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LAS NIEVES"/>
    <s v="FRENTE AL TEMPLO CATOLICO"/>
    <s v="esc.lasnieves@mep.go.cr"/>
    <s v="44030259"/>
    <s v="89389627"/>
    <s v="SONIA VEGAS CALDERON"/>
    <s v="44030259"/>
    <s v="IRENE CECILIA RAMIREZ SANCHEZ"/>
    <s v="24777082"/>
    <m/>
    <s v="NO"/>
    <m/>
    <m/>
    <m/>
    <s v="1"/>
    <s v="03250"/>
    <s v="3"/>
    <s v="LAS NIEVES"/>
    <n v="23"/>
  </r>
  <r>
    <s v="1.02848"/>
    <s v="101885-00"/>
    <s v="02848"/>
    <x v="1174"/>
    <s v="LA TESALIA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TESALIA"/>
    <s v="CONTIGUO AL SALON COMUNAL"/>
    <s v="esc.latesalia@mep.go.cr"/>
    <s v="24608414"/>
    <m/>
    <s v="YENDRY PATRICIA ESQUIVEL CHACON"/>
    <s v="60469378"/>
    <s v="ZEIDY ZAMORA ALFARO"/>
    <s v="24601646"/>
    <m/>
    <s v="NO"/>
    <m/>
    <m/>
    <m/>
    <s v="1"/>
    <s v="01051"/>
    <s v="3"/>
    <s v="LA TESALIA"/>
    <n v="16"/>
  </r>
  <r>
    <s v="1.04325"/>
    <s v="101886-00"/>
    <s v="04325"/>
    <x v="1175"/>
    <s v="SAN GABRIEL"/>
    <s v="SAN CARLOS"/>
    <s v="11"/>
    <s v="1"/>
    <s v="1_PREESCOLAR"/>
    <s v="PUBLICA"/>
    <n v="21012"/>
    <s v="2"/>
    <s v="10"/>
    <s v="12"/>
    <s v="ALAJUELA / SAN CARLOS / MONTERREY"/>
    <s v="ALAJUELA"/>
    <s v="SAN CARLOS"/>
    <s v="MONTERREY"/>
    <s v="LA GARITA"/>
    <s v="CONTIGUO A LA IGLESIA CATOLICA"/>
    <s v="esc.sangabriel.sancarlos@mep.go.cr"/>
    <s v="24780158"/>
    <m/>
    <s v="MARLEN VICTOR PICAHRDO"/>
    <s v="85891063"/>
    <s v="RONALD PORRAS ARRIETA"/>
    <s v="24780158"/>
    <m/>
    <s v="NO"/>
    <m/>
    <m/>
    <m/>
    <s v="1"/>
    <s v="01250"/>
    <s v="3"/>
    <s v="SAN GABRIEL"/>
    <n v="3"/>
  </r>
  <r>
    <s v="1.03100"/>
    <s v="101887-00"/>
    <s v="03100"/>
    <x v="1176"/>
    <s v="KOPPER MUELLE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KOOPER MUELLE"/>
    <s v="3 KM ESTE DE LA ENTRADA DE KOPPER, CUTRIS"/>
    <s v="esc.koppermuelle@mep.go.cr"/>
    <s v="83737344"/>
    <m/>
    <s v="JOSE WILLIAM PEREZ NAVARRO"/>
    <s v="83737344"/>
    <s v="EMILIANO PRADO MARTINEZ"/>
    <s v="24699197"/>
    <m/>
    <s v="NO"/>
    <m/>
    <m/>
    <m/>
    <s v="1"/>
    <s v="01162"/>
    <s v="3"/>
    <s v="KOPPER MUELLE"/>
    <n v="6"/>
  </r>
  <r>
    <s v="1.02850"/>
    <s v="101888-00"/>
    <s v="02850"/>
    <x v="1177"/>
    <s v="LINDA VISTA"/>
    <s v="SAN CARLOS"/>
    <s v="03"/>
    <s v="1"/>
    <s v="1_PREESCOLAR"/>
    <s v="PUBLICA"/>
    <n v="21001"/>
    <s v="2"/>
    <s v="10"/>
    <s v="01"/>
    <s v="ALAJUELA / SAN CARLOS / QUESADA"/>
    <s v="ALAJUELA"/>
    <s v="SAN CARLOS"/>
    <s v="QUESADA"/>
    <s v="LINDA VISTA"/>
    <s v="CENTRO LINDA VISTA DE LA TESALIA"/>
    <s v="esc.lindavista@mep.go.cr"/>
    <s v="24603244"/>
    <s v="24603244"/>
    <s v="CRISTIAN CHAVES CHACON"/>
    <s v="87835688"/>
    <s v="YANIXIA MARIA CHAVES MURILLO"/>
    <s v="24601238"/>
    <m/>
    <s v="NO"/>
    <m/>
    <m/>
    <m/>
    <s v="1"/>
    <s v="01056"/>
    <s v="3"/>
    <s v="LINDA VISTA"/>
    <n v="17"/>
  </r>
  <r>
    <s v="1.02497"/>
    <s v="101889-00"/>
    <s v="02497"/>
    <x v="1178"/>
    <s v="EL CARMEN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EL CARMEN"/>
    <s v="FRENTE A LA PLAZA DE DEPORTES"/>
    <s v="esc.elcarmenguatuso@mep.go.cr"/>
    <s v="41051086"/>
    <m/>
    <s v="NESTOR BLANCO ELIZONDO"/>
    <s v="85570510"/>
    <s v="VIRGILIO GERARDO VILLEGAS GONZALEZ"/>
    <s v="24640011"/>
    <m/>
    <s v="NO"/>
    <m/>
    <m/>
    <m/>
    <s v="1"/>
    <s v="01279"/>
    <s v="3"/>
    <s v="EL CARMEN"/>
    <n v="2"/>
  </r>
  <r>
    <s v="1.01718"/>
    <s v="101891-00"/>
    <s v="01718"/>
    <x v="1179"/>
    <s v="TERRON COLORADO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TERRON COLORADO"/>
    <s v="FRENTE A LA PLAZA DE DEP, DE TERRON COLORADO"/>
    <s v="Esc.Terroncolorado@mep.go.cr"/>
    <s v="24699191"/>
    <s v="24699191"/>
    <s v="PATRICIA ESPINOZA VARGAS"/>
    <s v="24699191"/>
    <s v="EMILIANO PRADO MARTINEZ"/>
    <s v="24699197"/>
    <m/>
    <s v="NO"/>
    <m/>
    <m/>
    <m/>
    <s v="1"/>
    <s v="01139"/>
    <s v="3"/>
    <s v="TERRON COLORADO"/>
    <n v="66"/>
  </r>
  <r>
    <s v="1.04115"/>
    <s v="101892-00"/>
    <s v="04115"/>
    <x v="1180"/>
    <s v="LAS BRISAS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LAS BRISAS"/>
    <s v="DE LA ENTRADA DE TRES PERLAS 3 KM AL NORTE"/>
    <s v="esc.lasbrisasdepocosol@mep.go.cr"/>
    <m/>
    <m/>
    <s v="HENRY ANGULO CRUZ"/>
    <s v="63506665"/>
    <s v="IRENE CECILIA RAMIREZ SANCHEZ"/>
    <s v="24777082"/>
    <m/>
    <s v="NO"/>
    <m/>
    <m/>
    <m/>
    <s v="1"/>
    <s v="01194"/>
    <s v="3"/>
    <s v="LAS BRISAS"/>
    <n v="8"/>
  </r>
  <r>
    <s v="1.03836"/>
    <s v="101893-00"/>
    <s v="03836"/>
    <x v="1181"/>
    <s v="SAN HUMBERTO"/>
    <s v="ZONA NORTE-NORTE"/>
    <s v="10"/>
    <s v="1"/>
    <s v="1_PREESCOLAR"/>
    <s v="PUBLICA"/>
    <n v="21404"/>
    <s v="2"/>
    <s v="14"/>
    <s v="04"/>
    <s v="ALAJUELA / LOS CHILES / SAN JORGE"/>
    <s v="ALAJUELA"/>
    <s v="LOS CHILES"/>
    <s v="SAN JORGE"/>
    <s v="SAN HUMBERTO"/>
    <s v="200 M SUR DE LA ENTRADA DE SAN HUMBERTO"/>
    <s v="esc.sanhumberto@mep.go.cr"/>
    <s v="41051060"/>
    <m/>
    <s v="DAVID JIMENEZ LEANDRO"/>
    <s v="72998863"/>
    <s v="IRENE CECILIA RAMIREZ SANCHEZ"/>
    <s v="24777082"/>
    <m/>
    <s v="NO"/>
    <m/>
    <m/>
    <m/>
    <s v="1"/>
    <s v="01254"/>
    <s v="3"/>
    <s v="SAN HUMBERTO"/>
    <n v="9"/>
  </r>
  <r>
    <s v="1.04010"/>
    <s v="101894-00"/>
    <s v="04010"/>
    <x v="1182"/>
    <s v="RON RON ABAJO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RON RON ABAJO"/>
    <s v="25 M AL SURESTE DE LA IGLESIA CATOLICA"/>
    <s v="esc.ronronabajo@mep.go.cr"/>
    <s v="24610496"/>
    <m/>
    <s v="KARINA MARIN FERNANDEZ"/>
    <s v="62309715"/>
    <s v="ZEIDY ZAMORA ALFARO"/>
    <s v="24601646"/>
    <m/>
    <s v="NO"/>
    <m/>
    <m/>
    <m/>
    <s v="1"/>
    <s v="01059"/>
    <s v="3"/>
    <s v="RON RON ABAJO"/>
    <n v="3"/>
  </r>
  <r>
    <s v="1.01403"/>
    <s v="101895-00"/>
    <s v="01403"/>
    <x v="1183"/>
    <s v="LA LUISA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LA LUISA"/>
    <s v="50 M NOROESTE DE LA PLAZA DE FUTBOL"/>
    <s v="esc.laluisa@mep.go.cr"/>
    <s v="24778564"/>
    <s v="24778564"/>
    <s v="ARLEY HERRERA UGALDE"/>
    <s v="85947959"/>
    <s v="IRENE CECILIA RAMIREZ SANCHEZ"/>
    <s v="24777082"/>
    <m/>
    <s v="NO"/>
    <m/>
    <m/>
    <m/>
    <s v="1"/>
    <s v="01167"/>
    <s v="3"/>
    <s v="LA LUISA"/>
    <n v="9"/>
  </r>
  <r>
    <s v="1.01404"/>
    <s v="101896-00"/>
    <s v="01404"/>
    <x v="1184"/>
    <s v="SANTA MARIA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TA MARIA"/>
    <s v="FRENTE A LA PLAZA DE DEPORTES"/>
    <s v="esc.santamariapocosol@mep.go.cr"/>
    <s v="24777220"/>
    <s v="24777220"/>
    <s v="EMILIANO GOMEZ ALVARADO"/>
    <s v="88205832"/>
    <s v="IRENE CECILIA RAMIREZ SANCHEZ"/>
    <s v="24777082"/>
    <m/>
    <s v="NO"/>
    <m/>
    <m/>
    <m/>
    <s v="1"/>
    <s v="01173"/>
    <s v="3"/>
    <s v="SANTA MARIA"/>
    <n v="26"/>
  </r>
  <r>
    <s v="1.00452"/>
    <s v="101897-00"/>
    <s v="00452"/>
    <x v="1185"/>
    <s v="WINSTON CHURCHILL SPENCER"/>
    <s v="CARTAGO"/>
    <s v="01"/>
    <s v="1"/>
    <s v="1_PREESCOLAR"/>
    <s v="PUBLICA"/>
    <n v="30101"/>
    <s v="3"/>
    <s v="01"/>
    <s v="01"/>
    <s v="CARTAGO / CARTAGO / ORIENTAL"/>
    <s v="CARTAGO"/>
    <s v="CARTAGO"/>
    <s v="ORIENTAL"/>
    <s v="LOS ANGELES"/>
    <s v="BASILICA NUESTRA SENORA DE LOS ANGELES 100 SUR"/>
    <s v="esc.liderwinstonchurchill@mep.go.cr"/>
    <s v="25519049"/>
    <s v="25519049"/>
    <s v="SERGIO ANDRES BRENES MENA"/>
    <s v="25519049"/>
    <s v="ALONSO MORA VALVERDE"/>
    <s v="25520752"/>
    <m/>
    <s v="NO"/>
    <m/>
    <m/>
    <m/>
    <s v="1"/>
    <s v="01368"/>
    <s v="3"/>
    <s v="WINSTON CHURCHILL SPENCER"/>
    <n v="97"/>
  </r>
  <r>
    <s v="1.00453"/>
    <s v="101898-00"/>
    <s v="00453"/>
    <x v="1186"/>
    <s v="NUESTRA SEÑORA DE FATIMA"/>
    <s v="CARTAGO"/>
    <s v="01"/>
    <s v="1"/>
    <s v="1_PREESCOLAR"/>
    <s v="PUBLICA"/>
    <n v="30102"/>
    <s v="3"/>
    <s v="01"/>
    <s v="02"/>
    <s v="CARTAGO / CARTAGO / OCCIDENTAL"/>
    <s v="CARTAGO"/>
    <s v="CARTAGO"/>
    <s v="OCCIDENTAL"/>
    <s v="FATIMA"/>
    <s v="200 NORTE DE METROCENTRO"/>
    <s v="esc.nuestrasenoradefatima@mep.go.cr"/>
    <s v="25527420"/>
    <s v="25527420"/>
    <s v="IVONNE SANABRIA MATA"/>
    <s v="25527420"/>
    <s v="ALONSO MORA VALVERDE"/>
    <s v="25520752"/>
    <m/>
    <s v="NO"/>
    <m/>
    <m/>
    <m/>
    <s v="1"/>
    <s v="01371"/>
    <s v="3"/>
    <s v="NUESTRA SEÑORA DE FATIMA"/>
    <n v="75"/>
  </r>
  <r>
    <s v="1.00508"/>
    <s v="101899-00"/>
    <s v="00508"/>
    <x v="1187"/>
    <s v="CALLE MESEN"/>
    <s v="CARTAGO"/>
    <s v="06"/>
    <s v="1"/>
    <s v="1_PREESCOLAR"/>
    <s v="PUBLICA"/>
    <n v="30302"/>
    <s v="3"/>
    <s v="03"/>
    <s v="02"/>
    <s v="CARTAGO / LA UNION / SAN DIEGO"/>
    <s v="CARTAGO"/>
    <s v="LA UNION"/>
    <s v="SAN DIEGO"/>
    <s v="CALLE MESEN"/>
    <s v="1 KM SUR DE LA PLAZA DE DEPORTES DE SAN DIEGO"/>
    <s v="esc.callemesen@mep.go.cr"/>
    <s v="22797432"/>
    <s v="22797432"/>
    <s v="LILLIANA RAMIREZ SOLANO"/>
    <s v="22797432"/>
    <s v="JUAN MARTIN ROJAS GOMEZ"/>
    <s v="22792767"/>
    <m/>
    <s v="NO"/>
    <m/>
    <m/>
    <m/>
    <s v="1"/>
    <s v="01480"/>
    <s v="3"/>
    <s v="CALLE MESEN"/>
    <n v="71"/>
  </r>
  <r>
    <s v="1.03752"/>
    <s v="101899-00"/>
    <s v="03752"/>
    <x v="1187"/>
    <s v="RED CUIDO-CALLE MESEN-CIDAI FUNDACION ABRAHAM"/>
    <s v="CARTAGO"/>
    <s v="06"/>
    <s v="1"/>
    <s v="1_PREESCOLAR"/>
    <s v="PUBLICA"/>
    <n v="30302"/>
    <s v="3"/>
    <s v="03"/>
    <s v="02"/>
    <s v="CARTAGO / LA UNION / SAN DIEGO"/>
    <s v="CARTAGO"/>
    <s v="LA UNION"/>
    <s v="SAN DIEGO"/>
    <s v="CALLE MESEN"/>
    <s v="100 OESTE DE LA ESCUELA NUEVA DE CALLE MESEN"/>
    <s v="direccion.centroabraham@gmail.com"/>
    <s v="22715772"/>
    <m/>
    <s v="LILLIANA RAMIREZ SOLANO"/>
    <s v="22797432"/>
    <s v="JUAN MARTIN ROJAS GOMEZ"/>
    <s v="22792767"/>
    <s v="RED"/>
    <s v="NO"/>
    <s v="3"/>
    <s v=""/>
    <s v="CIDAI FUNDACION ABRAHAM"/>
    <s v="1"/>
    <s v="01480"/>
    <s v="3"/>
    <s v="CALLE MESEN"/>
    <n v="49"/>
  </r>
  <r>
    <s v="1.01468"/>
    <s v="101900-00"/>
    <s v="01468"/>
    <x v="1188"/>
    <s v="PIEDRA AZUL"/>
    <s v="CARTAGO"/>
    <s v="08"/>
    <s v="1"/>
    <s v="1_PREESCOLAR"/>
    <s v="PUBLICA"/>
    <n v="30202"/>
    <s v="3"/>
    <s v="02"/>
    <s v="02"/>
    <s v="CARTAGO / PARAISO / SANTIAGO"/>
    <s v="CARTAGO"/>
    <s v="PARAISO"/>
    <s v="SANTIAGO"/>
    <s v="PIEDRA AZUL"/>
    <s v="300 SUR IGLESIA CATOLICA PIEDRA AZUL"/>
    <s v="esc.piedraazul@mep.go.cr"/>
    <s v="25751233"/>
    <s v="64664768"/>
    <s v="KARLA MONGE QUIROS"/>
    <s v="64664768"/>
    <s v="EMILY MASIS MARIN"/>
    <s v="25750008"/>
    <m/>
    <s v="NO"/>
    <m/>
    <m/>
    <m/>
    <s v="1"/>
    <s v="03302"/>
    <s v="3"/>
    <s v="PIEDRA AZUL"/>
    <n v="24"/>
  </r>
  <r>
    <s v="1.00817"/>
    <s v="101901-00"/>
    <s v="00817"/>
    <x v="1189"/>
    <s v="VILLAS DE AYARCO"/>
    <s v="CARTAGO"/>
    <s v="06"/>
    <s v="1"/>
    <s v="1_PREESCOLAR"/>
    <s v="PUBLICA"/>
    <n v="30303"/>
    <s v="3"/>
    <s v="03"/>
    <s v="03"/>
    <s v="CARTAGO / LA UNION / SAN JUAN"/>
    <s v="CARTAGO"/>
    <s v="LA UNION"/>
    <s v="SAN JUAN"/>
    <s v="VILLAS DE AYARCO"/>
    <s v="600 SUR DE PASOCA VILLAS DE AYARCO"/>
    <s v="esc.villasdeayarco@mep.go.cr"/>
    <s v="22724746"/>
    <s v="22724746"/>
    <s v="KIMBERLY BONILLA NOGUERA"/>
    <s v="22724746"/>
    <s v="JUAN MARTIN ROJAS GOMEZ"/>
    <s v="22792767"/>
    <m/>
    <s v="NO"/>
    <m/>
    <m/>
    <m/>
    <s v="1"/>
    <s v="03420"/>
    <s v="3"/>
    <s v="VILLAS DE AYARCO"/>
    <n v="131"/>
  </r>
  <r>
    <s v="1.01469"/>
    <s v="101902-00"/>
    <s v="01469"/>
    <x v="1190"/>
    <s v="PRIMO COGHI FERRARI"/>
    <s v="CARTAGO"/>
    <s v="08"/>
    <s v="1"/>
    <s v="1_PREESCOLAR"/>
    <s v="PUBLICA"/>
    <n v="30202"/>
    <s v="3"/>
    <s v="02"/>
    <s v="02"/>
    <s v="CARTAGO / PARAISO / SANTIAGO"/>
    <s v="CARTAGO"/>
    <s v="PARAISO"/>
    <s v="SANTIAGO"/>
    <s v="AJENJAL"/>
    <s v="1 KM ANTES DE LA REPRESA DE CACHI"/>
    <s v="esc.ajenjal@mep.go.cr"/>
    <s v="25742023"/>
    <m/>
    <s v="LILLIAM REYES REÑAZCO"/>
    <s v="83144571"/>
    <s v="EMILY MASIS MARIN"/>
    <s v="25750008"/>
    <m/>
    <s v="NO"/>
    <m/>
    <m/>
    <m/>
    <s v="1"/>
    <s v="01459"/>
    <s v="3"/>
    <s v="PRIMO COGHI FERRARI"/>
    <n v="26"/>
  </r>
  <r>
    <s v="1.01885"/>
    <s v="101903-00"/>
    <s v="01885"/>
    <x v="1191"/>
    <s v="ALTO DE ARAYA"/>
    <s v="CARTAGO"/>
    <s v="08"/>
    <s v="1"/>
    <s v="1_PREESCOLAR"/>
    <s v="PUBLICA"/>
    <n v="30203"/>
    <s v="3"/>
    <s v="02"/>
    <s v="03"/>
    <s v="CARTAGO / PARAISO / OROSI"/>
    <s v="CARTAGO"/>
    <s v="PARAISO"/>
    <s v="OROSI"/>
    <s v="ALTOS DE ARAYA"/>
    <s v="1 KM ESTE DE LA ENTRADA DE LA ALEGRIA"/>
    <s v="esc.altodearaya@mep.go.cr"/>
    <s v="25402944"/>
    <s v="84491544"/>
    <s v="MARIA CHAVES SOLANO"/>
    <s v="83121480"/>
    <s v="EMILY MASIS MARIN"/>
    <s v="25750008"/>
    <m/>
    <s v="NO"/>
    <m/>
    <m/>
    <m/>
    <s v="1"/>
    <s v="01475"/>
    <s v="3"/>
    <s v="ALTO DE ARAYA"/>
    <n v="4"/>
  </r>
  <r>
    <s v="1.02342"/>
    <s v="101904-00"/>
    <s v="02342"/>
    <x v="1192"/>
    <s v="GUABATA"/>
    <s v="CARTAGO"/>
    <s v="08"/>
    <s v="1"/>
    <s v="1_PREESCOLAR"/>
    <s v="PUBLICA"/>
    <n v="30203"/>
    <s v="3"/>
    <s v="02"/>
    <s v="03"/>
    <s v="CARTAGO / PARAISO / OROSI"/>
    <s v="CARTAGO"/>
    <s v="PARAISO"/>
    <s v="OROSI"/>
    <s v="GUABATA"/>
    <s v="2 KM AL NORESTE DE LA IGLESIA DE PALOMO"/>
    <s v="esc.guabata@mep.go.cr"/>
    <s v="25332238"/>
    <s v="85532644"/>
    <s v="JORGE MUÑOZ DIAZ"/>
    <s v="85532644"/>
    <s v="EMILY MASIS MARIN"/>
    <s v="25750008"/>
    <m/>
    <s v="NO"/>
    <m/>
    <m/>
    <m/>
    <s v="1"/>
    <s v="03573"/>
    <s v="3"/>
    <s v="GUABATA"/>
    <n v="4"/>
  </r>
  <r>
    <s v="1.01868"/>
    <s v="101905-00"/>
    <s v="01868"/>
    <x v="1193"/>
    <s v="SAN JOSE OBRERO"/>
    <s v="CARTAGO"/>
    <s v="04"/>
    <s v="1"/>
    <s v="1_PREESCOLAR"/>
    <s v="PUBLICA"/>
    <n v="30704"/>
    <s v="3"/>
    <s v="07"/>
    <s v="04"/>
    <s v="CARTAGO / OREAMUNO / CIPRESES"/>
    <s v="CARTAGO"/>
    <s v="OREAMUNO"/>
    <s v="CIPRESES"/>
    <s v="BOQUERON"/>
    <s v="25 M ESTE DEL SUPER SAN JOSE"/>
    <s v="esc.sanjoseobrero@mep.go.cr"/>
    <s v="25367746"/>
    <s v="25367746"/>
    <s v="ANA IRIS ARIAS ARRIETA"/>
    <s v="88929543"/>
    <s v="KATTIA ARAYA ARAYA"/>
    <s v="25515483"/>
    <m/>
    <s v="NO"/>
    <m/>
    <m/>
    <m/>
    <s v="1"/>
    <s v="03419"/>
    <s v="3"/>
    <s v="SAN JOSE OBRERO"/>
    <n v="27"/>
  </r>
  <r>
    <s v="1.01074"/>
    <s v="101906-00"/>
    <s v="01074"/>
    <x v="1194"/>
    <s v="LA SABANA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LA SABANA"/>
    <s v="100 ESTE DE LA FERRETERIA RYR PREMIUM"/>
    <s v="esc.lasabana@mep.go.cr"/>
    <s v="25466041"/>
    <s v="25466041"/>
    <s v="MANUEL EDUARDO CHAVES SANCHEZ"/>
    <s v="84114895"/>
    <s v="ELENA PICADO NARANJO"/>
    <s v="21004869"/>
    <m/>
    <s v="NO"/>
    <m/>
    <m/>
    <m/>
    <s v="1"/>
    <s v="03417"/>
    <s v="3"/>
    <s v="LA SABANA"/>
    <n v="36"/>
  </r>
  <r>
    <s v="1.03576"/>
    <s v="101908-00"/>
    <s v="03576"/>
    <x v="1195"/>
    <s v="LOS ANGELES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LOS ANGELES"/>
    <s v="FRENTE A LA IGLESIA CATOLICA"/>
    <s v="esc.losangelestarrazu@mep.go.cr"/>
    <s v="83347882"/>
    <m/>
    <s v="ELENA JIMENEZ MENDEZ"/>
    <s v="83347882"/>
    <s v="ELENA PICADO NARANJO"/>
    <s v="21004869"/>
    <m/>
    <s v="NO"/>
    <m/>
    <m/>
    <m/>
    <s v="1"/>
    <s v="03511"/>
    <s v="3"/>
    <s v="LOS ANGELES"/>
    <n v="9"/>
  </r>
  <r>
    <s v="1.00881"/>
    <s v="101910-00"/>
    <s v="00881"/>
    <x v="1196"/>
    <s v="SAN JOAQUIN"/>
    <s v="CARTAGO"/>
    <s v="07"/>
    <s v="1"/>
    <s v="1_PREESCOLAR"/>
    <s v="PUBLICA"/>
    <n v="30107"/>
    <s v="3"/>
    <s v="01"/>
    <s v="07"/>
    <s v="CARTAGO / CARTAGO / CORRALILLO"/>
    <s v="CARTAGO"/>
    <s v="CARTAGO"/>
    <s v="CORRALILLO"/>
    <s v="SAN JOAQUIN"/>
    <s v="DIAGONAL TEMPLO CATOLICO DE SN JOAQUIN"/>
    <s v="esc.sanjoaquin.cartago@mep.go.cr"/>
    <s v="25489219"/>
    <s v="60686966"/>
    <s v="HAZEL SALAS CORRALES"/>
    <s v="25489219"/>
    <s v="XIOMARA TORRES JIMENEZ"/>
    <s v="25916395"/>
    <m/>
    <s v="NO"/>
    <m/>
    <m/>
    <m/>
    <s v="1"/>
    <s v="03509"/>
    <s v="3"/>
    <s v="SAN JOAQUIN"/>
    <n v="6"/>
  </r>
  <r>
    <s v="1.00962"/>
    <s v="101911-00"/>
    <s v="00962"/>
    <x v="1197"/>
    <s v="SAN FRANCISCO"/>
    <s v="CARTAGO"/>
    <s v="06"/>
    <s v="1"/>
    <s v="1_PREESCOLAR"/>
    <s v="PUBLICA"/>
    <n v="30305"/>
    <s v="3"/>
    <s v="03"/>
    <s v="05"/>
    <s v="CARTAGO / LA UNION / CONCEPCION"/>
    <s v="CARTAGO"/>
    <s v="LA UNION"/>
    <s v="CONCEPCION"/>
    <s v="SAN FRANCISCO"/>
    <s v="CONTIGUO AL SALON COMUNAL DE CONCEPCION"/>
    <s v="esc.sanfrancisco.cartago@mep.go.cr"/>
    <s v="22785602"/>
    <m/>
    <s v="ROSIBEL SANCHEZ ZAMORA"/>
    <s v="22785602"/>
    <s v="JUAN MARTIN ROJAS GOMEZ"/>
    <s v="22792767"/>
    <m/>
    <s v="NO"/>
    <m/>
    <m/>
    <m/>
    <s v="1"/>
    <s v="03508"/>
    <s v="3"/>
    <s v="SAN FRANCISCO"/>
    <n v="49"/>
  </r>
  <r>
    <s v="1.01494"/>
    <s v="101912-00"/>
    <s v="01494"/>
    <x v="1198"/>
    <s v="RIO REGADO"/>
    <s v="CARTAGO"/>
    <s v="08"/>
    <s v="1"/>
    <s v="1_PREESCOLAR"/>
    <s v="PUBLICA"/>
    <n v="30202"/>
    <s v="3"/>
    <s v="02"/>
    <s v="02"/>
    <s v="CARTAGO / PARAISO / SANTIAGO"/>
    <s v="CARTAGO"/>
    <s v="PARAISO"/>
    <s v="SANTIAGO"/>
    <s v="RIO REGADO"/>
    <s v="VIA 404, CALLE ACEVEDO"/>
    <s v="esc.rioregado@mep.go.cr"/>
    <s v="25720146"/>
    <m/>
    <s v="WAGNER GOMEZ ARAYA"/>
    <s v="25750146"/>
    <s v="EMILY MASIS MARIN"/>
    <s v="25750008"/>
    <m/>
    <s v="NO"/>
    <m/>
    <m/>
    <m/>
    <s v="1"/>
    <s v="01456"/>
    <s v="3"/>
    <s v="RIO REGADO"/>
    <n v="32"/>
  </r>
  <r>
    <s v="1.01006"/>
    <s v="101913-00"/>
    <s v="01006"/>
    <x v="1199"/>
    <s v="CALLE NARANJO"/>
    <s v="CARTAGO"/>
    <s v="06"/>
    <s v="1"/>
    <s v="1_PREESCOLAR"/>
    <s v="PUBLICA"/>
    <n v="30305"/>
    <s v="3"/>
    <s v="03"/>
    <s v="05"/>
    <s v="CARTAGO / LA UNION / CONCEPCION"/>
    <s v="CARTAGO"/>
    <s v="LA UNION"/>
    <s v="CONCEPCION"/>
    <s v="CALLE NARANJO"/>
    <s v="200 NORTE DEL EJERCITO DE SALVACION"/>
    <s v="esc.callenaranjo@mep.go.cr"/>
    <s v="22731980"/>
    <s v="22731980"/>
    <s v="SIOMARA OVIEO MORA"/>
    <s v="22731980"/>
    <s v="JUAN MARTIN ROJAS GOMEZ"/>
    <s v="22792767"/>
    <m/>
    <s v="NO"/>
    <m/>
    <m/>
    <m/>
    <s v="1"/>
    <s v="00076"/>
    <s v="3"/>
    <s v="CALLE NARANJO"/>
    <n v="67"/>
  </r>
  <r>
    <s v="1.03577"/>
    <s v="101914-00"/>
    <s v="03577"/>
    <x v="1200"/>
    <s v="ALTO DE SAN JUAN"/>
    <s v="LOS SANTOS"/>
    <s v="01"/>
    <s v="1"/>
    <s v="1_PREESCOLAR"/>
    <s v="PUBLICA"/>
    <n v="10503"/>
    <s v="1"/>
    <s v="05"/>
    <s v="03"/>
    <s v="SAN JOSE / TARRAZU / SAN CARLOS"/>
    <s v="SAN JOSE"/>
    <s v="TARRAZU"/>
    <s v="SAN CARLOS"/>
    <s v="ALTO DE SAN JUAN"/>
    <s v="3 KM SUR DE PULPERIA EL VIAJERO"/>
    <s v="esc.altodesanjuan@mep.go.cr"/>
    <s v="25463718"/>
    <m/>
    <s v="YOILYN PORRAS FALLAS"/>
    <s v="25463718"/>
    <s v="ELENA PICADO NARANJO"/>
    <s v="21004869"/>
    <m/>
    <s v="NO"/>
    <m/>
    <m/>
    <m/>
    <s v="1"/>
    <s v="03513"/>
    <s v="3"/>
    <s v="ALTO DE SAN JUAN"/>
    <n v="3"/>
  </r>
  <r>
    <s v="1.02511"/>
    <s v="101915-00"/>
    <s v="02511"/>
    <x v="1201"/>
    <s v="SAN MARTIN DE SAN CARLOS"/>
    <s v="LOS SANTOS"/>
    <s v="01"/>
    <s v="1"/>
    <s v="1_PREESCOLAR"/>
    <s v="PUBLICA"/>
    <n v="10503"/>
    <s v="1"/>
    <s v="05"/>
    <s v="03"/>
    <s v="SAN JOSE / TARRAZU / SAN CARLOS"/>
    <s v="SAN JOSE"/>
    <s v="TARRAZU"/>
    <s v="SAN CARLOS"/>
    <s v="SAN FRANCISCO"/>
    <s v="DIAGONAL AL TEMPLO CATOLICO"/>
    <s v="esc.sanmartindesancarlos@mep.go.cr"/>
    <s v="25463875"/>
    <s v="25461730"/>
    <s v="JEFRY MARCELO SANCHEZ CAMPOS"/>
    <s v="25461730"/>
    <s v="ELENA PICADO NARANJO"/>
    <s v="21004869"/>
    <m/>
    <s v="NO"/>
    <m/>
    <m/>
    <m/>
    <s v="1"/>
    <s v="03514"/>
    <s v="3"/>
    <s v="SAN MARTIN DE SAN CARLOS"/>
    <n v="3"/>
  </r>
  <r>
    <s v="1.00485"/>
    <s v="101916-00"/>
    <s v="00485"/>
    <x v="1202"/>
    <s v="PASTOR BARQUERO OBANDO"/>
    <s v="CARTAGO"/>
    <s v="02"/>
    <s v="1"/>
    <s v="1_PREESCOLAR"/>
    <s v="PUBLICA"/>
    <n v="30110"/>
    <s v="3"/>
    <s v="01"/>
    <s v="10"/>
    <s v="CARTAGO / CARTAGO / LLANO GRANDE"/>
    <s v="CARTAGO"/>
    <s v="CARTAGO"/>
    <s v="LLANO GRANDE"/>
    <s v="LOS ANGELES"/>
    <s v="FRENTE A LA IGLESIA CATOLICA"/>
    <s v="esc.pastorbarqueroobando@mep.go.cr"/>
    <s v="25300698"/>
    <s v="25300698"/>
    <s v="PRISCILLA BRENES THAMES"/>
    <s v="25300698"/>
    <s v="ZIANE SOTO UREÑA"/>
    <s v="25371825"/>
    <m/>
    <s v="NO"/>
    <m/>
    <m/>
    <m/>
    <s v="1"/>
    <s v="01446"/>
    <s v="3"/>
    <s v="PASTOR BARQUERO OBANDO"/>
    <n v="58"/>
  </r>
  <r>
    <s v="1.03761"/>
    <s v="101916-00"/>
    <s v="03761"/>
    <x v="1202"/>
    <s v="RED CUIDO-PASTOR BARQUERO OBANDO-CECUDI LLANO GRANDE"/>
    <s v="CARTAGO"/>
    <s v="02"/>
    <s v="1"/>
    <s v="1_PREESCOLAR"/>
    <s v="PUBLICA"/>
    <n v="30110"/>
    <s v="3"/>
    <s v="01"/>
    <s v="10"/>
    <s v="CARTAGO / CARTAGO / LLANO GRANDE"/>
    <s v="CARTAGO"/>
    <s v="CARTAGO"/>
    <s v="LLANO GRANDE"/>
    <s v="BARRIO LOS ANGELES LLANO GRAND"/>
    <s v="FRENTE A LA IGLESIA CATOLICA"/>
    <s v="esc.pastorbarqueroobando@mep.go.cr"/>
    <s v="25300698"/>
    <m/>
    <s v="PRISCILLA BRENES THAMES"/>
    <s v="25300698"/>
    <s v="ZIANE SOTO UREÑA"/>
    <s v="25371825"/>
    <s v="RED"/>
    <s v="NO"/>
    <s v="3"/>
    <s v=""/>
    <s v="CECUDI LLANO GRANDE"/>
    <s v="1"/>
    <s v="01446"/>
    <s v="3"/>
    <s v="PASTOR BARQUERO OBANDO"/>
    <n v="10"/>
  </r>
  <r>
    <s v="1.03570"/>
    <s v="101917-00"/>
    <s v="03570"/>
    <x v="1203"/>
    <s v="SANTA ROSA ARRIBA"/>
    <s v="LOS SANTOS"/>
    <s v="03"/>
    <s v="1"/>
    <s v="1_PREESCOLAR"/>
    <s v="PUBLICA"/>
    <n v="12004"/>
    <s v="1"/>
    <s v="20"/>
    <s v="04"/>
    <s v="SAN JOSE / LEON CORTES / SAN ISIDRO"/>
    <s v="SAN JOSE"/>
    <s v="LEON CORTES"/>
    <s v="SAN ISIDRO"/>
    <s v="SANTA ROSA ARRIBA"/>
    <s v="COSTADA SUR DEL TEMPLO CATOLICO"/>
    <s v="esc.santarosaarriba@mep.go.cr"/>
    <s v="86519948"/>
    <m/>
    <s v="FREDDY MORA VARGAS"/>
    <s v="86519948"/>
    <s v="ROY CASTRO JIMENEZ"/>
    <s v="25467360"/>
    <m/>
    <s v="NO"/>
    <m/>
    <m/>
    <m/>
    <s v="1"/>
    <s v="01358"/>
    <s v="3"/>
    <s v="SANTA ROSA ARRIBA"/>
    <n v="7"/>
  </r>
  <r>
    <s v="1.03571"/>
    <s v="101918-00"/>
    <s v="03571"/>
    <x v="1204"/>
    <s v="BAJO LOS ANGELES"/>
    <s v="LOS SANTOS"/>
    <s v="03"/>
    <s v="1"/>
    <s v="1_PREESCOLAR"/>
    <s v="PUBLICA"/>
    <n v="12002"/>
    <s v="1"/>
    <s v="20"/>
    <s v="02"/>
    <s v="SAN JOSE / LEON CORTES / SAN ANDRES"/>
    <s v="SAN JOSE"/>
    <s v="LEON CORTES"/>
    <s v="SAN ANDRES"/>
    <s v="BAJO LOS ANGELES"/>
    <s v="250 SUR PUENTE PRINCIPAL"/>
    <s v="esc.bajolosangeles@mep.go.cr"/>
    <s v="87614292"/>
    <m/>
    <s v="RUTH CHACON CHACON"/>
    <s v="87614292"/>
    <s v="ROY CASTRO JIMENEZ"/>
    <s v="25467360"/>
    <m/>
    <s v="NO"/>
    <m/>
    <m/>
    <m/>
    <s v="1"/>
    <s v="01359"/>
    <s v="3"/>
    <s v="BAJO LOS ANGELES"/>
    <n v="2"/>
  </r>
  <r>
    <s v="1.03770"/>
    <s v="101919-00"/>
    <s v="03770"/>
    <x v="1205"/>
    <s v="SAN GABRIEL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SAN GABRIEL"/>
    <s v="CONTIGUO A LA IGLESIA CATOLICA"/>
    <s v="esc.sangabrieltarrazu@mep.go.cr"/>
    <s v="25463876"/>
    <m/>
    <s v="MARIA DEL MILAGRO MORA SOLANO"/>
    <s v="86311121"/>
    <s v="ELENA PICADO NARANJO"/>
    <s v="21004869"/>
    <m/>
    <s v="NO"/>
    <m/>
    <m/>
    <m/>
    <s v="1"/>
    <s v="03263"/>
    <s v="3"/>
    <s v="SAN GABRIEL"/>
    <n v="5"/>
  </r>
  <r>
    <s v="1.03572"/>
    <s v="101920-00"/>
    <s v="03572"/>
    <x v="1206"/>
    <s v="BAJO LA TRINIDAD"/>
    <s v="LOS SANTOS"/>
    <s v="03"/>
    <s v="1"/>
    <s v="1_PREESCOLAR"/>
    <s v="PUBLICA"/>
    <n v="12004"/>
    <s v="1"/>
    <s v="20"/>
    <s v="04"/>
    <s v="SAN JOSE / LEON CORTES / SAN ISIDRO"/>
    <s v="SAN JOSE"/>
    <s v="LEON CORTES"/>
    <s v="SAN ISIDRO"/>
    <s v="LA TRINIDAD"/>
    <s v="500 SUR DE LA ERMITA"/>
    <s v="esc.bajolatrinidad@mep.go.cr"/>
    <s v="25466131"/>
    <m/>
    <s v="MONICA NAVARRO GAMBOA"/>
    <s v="25466131"/>
    <s v="ROY CASTRO JIMENEZ"/>
    <s v="25467360"/>
    <m/>
    <s v="NO"/>
    <m/>
    <m/>
    <m/>
    <s v="1"/>
    <s v="01354"/>
    <s v="3"/>
    <s v="BAJO LA TRINIDAD"/>
    <n v="3"/>
  </r>
  <r>
    <s v="1.01541"/>
    <s v="101921-00"/>
    <s v="01541"/>
    <x v="1207"/>
    <s v="LA GUARIA"/>
    <s v="LOS SANTOS"/>
    <s v="02"/>
    <s v="1"/>
    <s v="1_PREESCOLAR"/>
    <s v="PUBLICA"/>
    <n v="10308"/>
    <s v="1"/>
    <s v="03"/>
    <s v="08"/>
    <s v="SAN JOSE / DESAMPARADOS / SAN CRISTOBAL"/>
    <s v="SAN JOSE"/>
    <s v="DESAMPARADOS"/>
    <s v="SAN CRISTOBAL"/>
    <s v="LA GUARIA"/>
    <s v="DETRAS DE LA BOMBA LA GUARIA EL EMPALME"/>
    <s v="esc.laguariasancristobal@mep.go.cr"/>
    <s v="25711022"/>
    <s v="25711022"/>
    <s v="YENDRY VINDAS CHINCHILLA"/>
    <s v="25711022"/>
    <s v="LUIS ALBERTO AGÜERO UMAÑA"/>
    <s v="25412000"/>
    <m/>
    <s v="NO"/>
    <m/>
    <m/>
    <m/>
    <s v="1"/>
    <s v="01334"/>
    <s v="3"/>
    <s v="LA GUARIA"/>
    <n v="26"/>
  </r>
  <r>
    <s v="1.02147"/>
    <s v="101922-00"/>
    <s v="02147"/>
    <x v="1208"/>
    <s v="LA LUCHA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LA LUCHITA"/>
    <s v="FRENTE AL LICEO RURAL LA LUCHITA,"/>
    <s v="esc.lalucha.cartago@mep.go.cr"/>
    <s v="83676336"/>
    <m/>
    <s v="MELINA MARTINEZ CHACON"/>
    <s v="83676336"/>
    <s v="PRISCILLA BOGARIN VILLALOBOS"/>
    <s v="25521557"/>
    <m/>
    <s v="NO"/>
    <m/>
    <m/>
    <m/>
    <s v="1"/>
    <s v="01403"/>
    <s v="3"/>
    <s v="LA LUCHA"/>
    <n v="12"/>
  </r>
  <r>
    <s v="1.02525"/>
    <s v="101923-00"/>
    <s v="02525"/>
    <x v="1209"/>
    <s v="CASAMATA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CASAMATA"/>
    <s v="100 M OESTE DE LA ENTRADA DE SANTA CLARA"/>
    <s v="esc.casamata@mep.go.cr"/>
    <s v="25712775"/>
    <m/>
    <s v="NAYIVA AGUILAR MONTERO"/>
    <s v="-"/>
    <s v="PRISCILLA BOGARIN VILLALOBOS"/>
    <s v="25521557"/>
    <m/>
    <s v="NO"/>
    <m/>
    <m/>
    <m/>
    <s v="1"/>
    <s v="01704"/>
    <s v="3"/>
    <s v="CASAMATA"/>
    <n v="10"/>
  </r>
  <r>
    <s v="1.01079"/>
    <s v="101924-00"/>
    <s v="01079"/>
    <x v="1210"/>
    <s v="SIXTO CORDERO MARTINEZ"/>
    <s v="CARTAGO"/>
    <s v="07"/>
    <s v="1"/>
    <s v="1_PREESCOLAR"/>
    <s v="PUBLICA"/>
    <n v="30111"/>
    <s v="3"/>
    <s v="01"/>
    <s v="11"/>
    <s v="CARTAGO / CARTAGO / QUEBRADILLA"/>
    <s v="CARTAGO"/>
    <s v="CARTAGO"/>
    <s v="QUEBRADILLA"/>
    <s v="BERMEJO"/>
    <s v="FRENTE AL TEMPLO CATOLICO DE BERMEJO"/>
    <s v="esc.sixtocorderomartinez@mep.go.cr"/>
    <m/>
    <m/>
    <s v="PAOLA VARGAS SANCHEZ"/>
    <s v="83096878"/>
    <s v="XIOMARA TORRES JIMENEZ"/>
    <s v="25519478"/>
    <m/>
    <s v="NO"/>
    <m/>
    <m/>
    <m/>
    <s v="1"/>
    <s v="01380"/>
    <s v="3"/>
    <s v="SIXTO CORDERO MARTINEZ"/>
    <n v="52"/>
  </r>
  <r>
    <s v="1.04357"/>
    <s v="101925-00"/>
    <s v="04357"/>
    <x v="1211"/>
    <s v="RED CUIDO-RESCATE DE UJARRAS-CEN CINAI SANTA LUCIA"/>
    <s v="CARTAGO"/>
    <s v="05"/>
    <s v="1"/>
    <s v="1_PREESCOLAR"/>
    <s v="PUBLICA"/>
    <n v="30205"/>
    <s v="3"/>
    <s v="02"/>
    <s v="05"/>
    <s v="CARTAGO / PARAISO / LLANOS DE SANTA LUCIA"/>
    <s v="CARTAGO"/>
    <s v="PARAISO"/>
    <s v="LLANOS DE SANTA LUCIA"/>
    <s v="LLANOS SANTA LUCIA"/>
    <s v="CONTIGUO A LA IGLESIA CATOLICA DE LLANOS DE SANTA LUCIA"/>
    <s v="inforedcuido@pani.go.cr"/>
    <s v="25745479"/>
    <s v="87957932"/>
    <s v="ABELARDO CALDERON PICADO"/>
    <s v="25742026"/>
    <s v="LUIS FRANCISCO QUESADA MENDEZ"/>
    <s v="25750123"/>
    <s v="RED"/>
    <s v="NO"/>
    <s v="3"/>
    <s v=""/>
    <s v="CEN CINAI SANTA LUCIA"/>
    <s v="1"/>
    <s v="01474"/>
    <s v="3"/>
    <s v="RESCATE DE UJARRAS"/>
    <n v="14"/>
  </r>
  <r>
    <s v="1.00496"/>
    <s v="101925-00"/>
    <s v="00496"/>
    <x v="1211"/>
    <s v="RESCATE DE UJARRAS"/>
    <s v="CARTAGO"/>
    <s v="05"/>
    <s v="1"/>
    <s v="1_PREESCOLAR"/>
    <s v="PUBLICA"/>
    <n v="30205"/>
    <s v="3"/>
    <s v="02"/>
    <s v="05"/>
    <s v="CARTAGO / PARAISO / LLANOS DE SANTA LUCIA"/>
    <s v="CARTAGO"/>
    <s v="PARAISO"/>
    <s v="LLANOS DE SANTA LUCIA"/>
    <s v="LLANOS SANTA LUCIA"/>
    <s v="50 SUR DE LA GUARDIA RURAL"/>
    <s v="esc.rescatedeujarraz@mep.go.cr"/>
    <s v="25742026"/>
    <s v="25746732"/>
    <s v="ABELARDO CALDERON PICADO"/>
    <s v="25742026"/>
    <s v="LUIS FRANCISCO QUESADA MENDEZ"/>
    <s v="25750123"/>
    <m/>
    <s v="NO"/>
    <m/>
    <m/>
    <m/>
    <s v="1"/>
    <s v="01474"/>
    <s v="3"/>
    <s v="RESCATE DE UJARRAS"/>
    <n v="183"/>
  </r>
  <r>
    <s v="1.00822"/>
    <s v="101926-00"/>
    <s v="00822"/>
    <x v="1212"/>
    <s v="LA CIMA"/>
    <s v="CARTAGO"/>
    <s v="06"/>
    <s v="1"/>
    <s v="1_PREESCOLAR"/>
    <s v="PUBLICA"/>
    <n v="30306"/>
    <s v="3"/>
    <s v="03"/>
    <s v="06"/>
    <s v="CARTAGO / LA UNION / DULCE NOMBRE"/>
    <s v="CARTAGO"/>
    <s v="LA UNION"/>
    <s v="DULCE NOMBRE"/>
    <s v="LA CIMA"/>
    <s v="150 SUROESTE DEL HOSPITAL CHACON PAUL"/>
    <s v="esc.lacima@mep.go.cr"/>
    <s v="22791591"/>
    <s v="22783258"/>
    <s v="MARICEL CORDERO FERNANDEZ"/>
    <s v="22791591"/>
    <s v="JUAN MARTIN ROJAS GOMEZ"/>
    <s v="22792767"/>
    <m/>
    <s v="NO"/>
    <m/>
    <m/>
    <m/>
    <s v="1"/>
    <s v="01718"/>
    <s v="3"/>
    <s v="LA CIMA"/>
    <n v="44"/>
  </r>
  <r>
    <s v="1.01148"/>
    <s v="101927-00"/>
    <s v="01148"/>
    <x v="1213"/>
    <s v="SANTA LUCIA"/>
    <s v="CARTAGO"/>
    <s v="05"/>
    <s v="1"/>
    <s v="1_PREESCOLAR"/>
    <s v="PUBLICA"/>
    <n v="30205"/>
    <s v="3"/>
    <s v="02"/>
    <s v="05"/>
    <s v="CARTAGO / PARAISO / LLANOS DE SANTA LUCIA"/>
    <s v="CARTAGO"/>
    <s v="PARAISO"/>
    <s v="LLANOS DE SANTA LUCIA"/>
    <s v="SANTA LUCIA"/>
    <s v="LLANOS DE SANTA LUCIA DEL PALI 125 M SUR"/>
    <s v="esc.santalucia.cartago@mep.go.cr"/>
    <s v="25746552"/>
    <s v="25746552"/>
    <s v="EVELYN FONSECA MADRIZ"/>
    <s v="25756552"/>
    <s v="LUIS FRANCISCO QUESADA MENDEZ"/>
    <s v="25750123"/>
    <m/>
    <s v="NO"/>
    <m/>
    <m/>
    <m/>
    <s v="1"/>
    <s v="03633"/>
    <s v="3"/>
    <s v="SANTA LUCIA"/>
    <n v="105"/>
  </r>
  <r>
    <s v="1.00497"/>
    <s v="101928-00"/>
    <s v="00497"/>
    <x v="1214"/>
    <s v="VICENTE LACHNER SANDOVAL"/>
    <s v="CARTAGO"/>
    <s v="05"/>
    <s v="1"/>
    <s v="1_PREESCOLAR"/>
    <s v="PUBLICA"/>
    <n v="30206"/>
    <s v="3"/>
    <s v="02"/>
    <s v="06"/>
    <s v="CARTAGO / PARAISO / BIRRISITO"/>
    <s v="CARTAGO"/>
    <s v="PARAISO"/>
    <s v="BIRRISITO"/>
    <s v="BIRRISITO"/>
    <s v="175 OESTE DEL TEMPLO CATOLICO DE BIRRISITO"/>
    <s v="esc.vicentelachnersandoval@mep.go.cr"/>
    <s v="25742433"/>
    <s v="88167547"/>
    <s v="ELVIA LEITON SOLORZANO"/>
    <s v="85078271"/>
    <s v="LUIS FRANCISCO QUESADA MENDEZ"/>
    <s v="25750123"/>
    <m/>
    <s v="NO"/>
    <m/>
    <m/>
    <m/>
    <s v="1"/>
    <s v="01465"/>
    <s v="3"/>
    <s v="VICENTE LACHNER SANDOVAL"/>
    <n v="83"/>
  </r>
  <r>
    <s v="1.01538"/>
    <s v="101930-00"/>
    <s v="01538"/>
    <x v="1215"/>
    <s v="QUEBRADA SECA"/>
    <s v="LOS SANTOS"/>
    <s v="01"/>
    <s v="1"/>
    <s v="1_PREESCOLAR"/>
    <s v="PUBLICA"/>
    <n v="10503"/>
    <s v="1"/>
    <s v="05"/>
    <s v="03"/>
    <s v="SAN JOSE / TARRAZU / SAN CARLOS"/>
    <s v="SAN JOSE"/>
    <s v="TARRAZU"/>
    <s v="SAN CARLOS"/>
    <s v="QUEBRADA SECA"/>
    <s v="FRENTE AL TEMPLO CATOLICO"/>
    <s v="esc.quebradaseca@mep.go.cr"/>
    <s v="25464383"/>
    <s v="25464383"/>
    <s v="HAZEL CALDERON QUIROS"/>
    <s v="25464383"/>
    <s v="ELENA PICADO NARANJO"/>
    <s v="21004869"/>
    <m/>
    <s v="NO"/>
    <m/>
    <m/>
    <m/>
    <s v="1"/>
    <s v="01320"/>
    <s v="3"/>
    <s v="QUEBRADA SECA"/>
    <n v="7"/>
  </r>
  <r>
    <s v="1.00462"/>
    <s v="101931-00"/>
    <s v="00462"/>
    <x v="1216"/>
    <s v="PROCESO SOLANO RAMIREZ"/>
    <s v="CARTAGO"/>
    <s v="02"/>
    <s v="1"/>
    <s v="1_PREESCOLAR"/>
    <s v="PUBLICA"/>
    <n v="30109"/>
    <s v="3"/>
    <s v="01"/>
    <s v="09"/>
    <s v="CARTAGO / CARTAGO / DULCE NOMBRE"/>
    <s v="CARTAGO"/>
    <s v="CARTAGO"/>
    <s v="DULCE NOMBRE"/>
    <s v="CABALLO BLANCO"/>
    <s v="100 ESTE Y 50 SUR DE TEMPLO CATOLICO"/>
    <s v="esc.procesosolano@mep.go.cr"/>
    <s v="25511750"/>
    <s v="25511750"/>
    <s v="ALICE VALDERRAMOS CORDERO"/>
    <s v="25511750"/>
    <s v="ZIANE SOTO UREÑA"/>
    <s v="25371825"/>
    <m/>
    <s v="NO"/>
    <m/>
    <m/>
    <m/>
    <s v="1"/>
    <s v="01388"/>
    <s v="3"/>
    <s v="PROCESO SOLANO RAMIREZ"/>
    <n v="45"/>
  </r>
  <r>
    <s v="1.00498"/>
    <s v="101932-00"/>
    <s v="00498"/>
    <x v="1217"/>
    <s v="FLORENCIO DEL CASTILLO"/>
    <s v="CARTAGO"/>
    <s v="08"/>
    <s v="1"/>
    <s v="1_PREESCOLAR"/>
    <s v="PUBLICA"/>
    <n v="30204"/>
    <s v="3"/>
    <s v="02"/>
    <s v="04"/>
    <s v="CARTAGO / PARAISO / CACHI"/>
    <s v="CARTAGO"/>
    <s v="PARAISO"/>
    <s v="CACHI"/>
    <s v="CACHI"/>
    <s v="200 ESTE DEL EBAIS"/>
    <s v="esc.florenciodelcastillo@mep.go.cr"/>
    <s v="25771007"/>
    <m/>
    <s v="TREICY ROSSI FUENTES"/>
    <s v="88180532"/>
    <s v="EMILY MASIS MARIN"/>
    <s v="25750008"/>
    <m/>
    <s v="NO"/>
    <m/>
    <m/>
    <m/>
    <s v="1"/>
    <s v="01466"/>
    <s v="3"/>
    <s v="FLORENCIO DEL CASTILLO"/>
    <n v="41"/>
  </r>
  <r>
    <s v="1.00814"/>
    <s v="101933-00"/>
    <s v="00814"/>
    <x v="1218"/>
    <s v="CACIQUE GUARCO"/>
    <s v="CARTAGO"/>
    <s v="03"/>
    <s v="1"/>
    <s v="1_PREESCOLAR"/>
    <s v="PUBLICA"/>
    <n v="30801"/>
    <s v="3"/>
    <s v="08"/>
    <s v="01"/>
    <s v="CARTAGO / EL GUARCO / TEJAR"/>
    <s v="CARTAGO"/>
    <s v="EL GUARCO"/>
    <s v="TEJAR"/>
    <s v="SANTA GERTRUDIS"/>
    <s v="DEL MEGASUPER PARQUE INDUSTRIAL 100 M SUR 600 M ESTE"/>
    <s v="esc.caciqueguarco@mep.go.cr"/>
    <s v="25738534"/>
    <s v="25738534"/>
    <s v="PERSI BRAVO SOLANO"/>
    <s v="52738534"/>
    <s v="PRISCILLA BOGARIN VILLALOBOS"/>
    <s v="25521557"/>
    <m/>
    <s v="NO"/>
    <m/>
    <m/>
    <m/>
    <s v="1"/>
    <s v="03265"/>
    <s v="3"/>
    <s v="CACIQUE GUARCO"/>
    <n v="38"/>
  </r>
  <r>
    <s v="1.03771"/>
    <s v="101934-00"/>
    <s v="03771"/>
    <x v="1219"/>
    <s v="LA PASTORA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LA PASTORA"/>
    <s v="2 KM SUR DE GUADALUPE DE TARRAZU"/>
    <s v="esc.lapastoratarrazu@mep.go.cr"/>
    <s v="25464300"/>
    <m/>
    <s v="KAREN ZUÑIGA MONGE"/>
    <s v="25464300"/>
    <s v="ELENA PICADO NARANJO"/>
    <s v="21004869"/>
    <m/>
    <s v="NO"/>
    <m/>
    <m/>
    <m/>
    <s v="1"/>
    <s v="01321"/>
    <s v="3"/>
    <s v="LA PASTORA"/>
    <n v="3"/>
  </r>
  <r>
    <s v="1.03854"/>
    <s v="101935-00"/>
    <s v="03854"/>
    <x v="1220"/>
    <s v="ARGENTINA GONGORA DE ROBERT"/>
    <s v="CARTAGO"/>
    <s v="04"/>
    <s v="1"/>
    <s v="1_PREESCOLAR"/>
    <s v="PUBLICA"/>
    <n v="30703"/>
    <s v="3"/>
    <s v="07"/>
    <s v="03"/>
    <s v="CARTAGO / OREAMUNO / POTRERO CERRADO"/>
    <s v="CARTAGO"/>
    <s v="OREAMUNO"/>
    <s v="POTRERO CERRADO"/>
    <s v="SAN GERARDO NORTE DE IRAZU"/>
    <s v="8 KM NORTE DE CASETA DEL VOLCAN IRAZU"/>
    <s v="esc.argentinagongora@mep.go.cr"/>
    <s v="22005362"/>
    <m/>
    <s v="FREYSEL LEZCANO RODRIGUEZ"/>
    <s v="85246227"/>
    <s v="KATTIA ARAYA ARAYA"/>
    <s v="25515483"/>
    <m/>
    <s v="NO"/>
    <m/>
    <m/>
    <m/>
    <s v="1"/>
    <s v="01438"/>
    <s v="3"/>
    <s v="ARGENTINA GONGORA DE ROBERT"/>
    <n v="3"/>
  </r>
  <r>
    <s v="1.00477"/>
    <s v="101936-00"/>
    <s v="00477"/>
    <x v="1221"/>
    <s v="LA ASUNCION"/>
    <s v="CARTAGO"/>
    <s v="03"/>
    <s v="1"/>
    <s v="1_PREESCOLAR"/>
    <s v="PUBLICA"/>
    <n v="30801"/>
    <s v="3"/>
    <s v="08"/>
    <s v="01"/>
    <s v="CARTAGO / EL GUARCO / TEJAR"/>
    <s v="CARTAGO"/>
    <s v="EL GUARCO"/>
    <s v="TEJAR"/>
    <s v="EL TEJAR"/>
    <s v="800 ESTE DE LA BASILICA DE EL TEJAR"/>
    <s v="esc.laasuncion@mep.go.cr"/>
    <s v="25910522"/>
    <m/>
    <s v="DUNIA GARITA ELIZONDO"/>
    <s v="25910522"/>
    <s v="PRISCILLA BOGARIN VILLALOBOS"/>
    <s v="25521557"/>
    <m/>
    <s v="NO"/>
    <m/>
    <m/>
    <m/>
    <s v="1"/>
    <s v="01424"/>
    <s v="3"/>
    <s v="LA ASUNCION"/>
    <n v="20"/>
  </r>
  <r>
    <s v="1.00486"/>
    <s v="101937-00"/>
    <s v="00486"/>
    <x v="1222"/>
    <s v="ENCARNACION GAMBOA PIEDRA"/>
    <s v="CARTAGO"/>
    <s v="04"/>
    <s v="1"/>
    <s v="1_PREESCOLAR"/>
    <s v="PUBLICA"/>
    <n v="30603"/>
    <s v="3"/>
    <s v="06"/>
    <s v="03"/>
    <s v="CARTAGO / ALVARADO / CAPELLADES"/>
    <s v="CARTAGO"/>
    <s v="ALVARADO"/>
    <s v="CAPELLADES"/>
    <s v="CAPELLADES"/>
    <s v="CONTIGUO AL SALON PARROQUIAL"/>
    <s v="esc.encarnacion.gamboa@mep.go.cr"/>
    <s v="25341664"/>
    <s v="25341664"/>
    <s v="EILIN NUÑEZ MARTINEZ"/>
    <s v="25341664"/>
    <s v="KATTIA ARAYA ARAYA"/>
    <s v="25515483"/>
    <m/>
    <s v="NO"/>
    <m/>
    <m/>
    <m/>
    <s v="1"/>
    <s v="01428"/>
    <s v="3"/>
    <s v="ENCARNACION GAMBOA PIEDRA"/>
    <n v="45"/>
  </r>
  <r>
    <s v="1.01889"/>
    <s v="101938-00"/>
    <s v="01889"/>
    <x v="1223"/>
    <s v="CARAGRAL"/>
    <s v="CARTAGO"/>
    <s v="03"/>
    <s v="1"/>
    <s v="1_PREESCOLAR"/>
    <s v="PUBLICA"/>
    <n v="30804"/>
    <s v="3"/>
    <s v="08"/>
    <s v="04"/>
    <s v="CARTAGO / EL GUARCO / PATIO DE AGUA"/>
    <s v="CARTAGO"/>
    <s v="EL GUARCO"/>
    <s v="PATIO DE AGUA"/>
    <s v="CARAGRAL"/>
    <s v="100 SUR DEL TEMPLO CATOLICO"/>
    <s v="esc.caragral@mep.go.cr"/>
    <s v="25481951"/>
    <s v="25481951"/>
    <s v="ERICKA SOLANO NUÑEZ"/>
    <s v="25481951"/>
    <s v="PRISCILLA BOGATIN VILLALOBOS"/>
    <s v="25521557"/>
    <m/>
    <s v="NO"/>
    <m/>
    <m/>
    <m/>
    <s v="1"/>
    <s v="01404"/>
    <s v="3"/>
    <s v="CARAGRAL"/>
    <n v="11"/>
  </r>
  <r>
    <s v="1.01543"/>
    <s v="101939-00"/>
    <s v="01543"/>
    <x v="1224"/>
    <s v="CARRIZAL"/>
    <s v="LOS SANTOS"/>
    <s v="03"/>
    <s v="1"/>
    <s v="1_PREESCOLAR"/>
    <s v="PUBLICA"/>
    <n v="12001"/>
    <s v="1"/>
    <s v="20"/>
    <s v="01"/>
    <s v="SAN JOSE / LEON CORTES / SAN PABLO"/>
    <s v="SAN JOSE"/>
    <s v="LEON CORTES"/>
    <s v="SAN PABLO"/>
    <s v="CARRIZAL"/>
    <s v="COSTADO OESTE DE LA ERMITA"/>
    <s v="esc.carrizalsanpablo@mep.go.cr"/>
    <s v="25466152"/>
    <s v="25466152"/>
    <s v="ANA BEATRIZ TREJOS PRADO"/>
    <s v="25466152"/>
    <s v="ROY CASTRO JIMENEZ"/>
    <s v="25467360"/>
    <m/>
    <s v="NO"/>
    <m/>
    <m/>
    <m/>
    <s v="1"/>
    <s v="01349"/>
    <s v="3"/>
    <s v="CARRIZAL"/>
    <n v="27"/>
  </r>
  <r>
    <s v="1.00509"/>
    <s v="101940-00"/>
    <s v="00509"/>
    <x v="1225"/>
    <s v="SAN VICENTE"/>
    <s v="CARTAGO"/>
    <s v="06"/>
    <s v="1"/>
    <s v="1_PREESCOLAR"/>
    <s v="PUBLICA"/>
    <n v="30304"/>
    <s v="3"/>
    <s v="03"/>
    <s v="04"/>
    <s v="CARTAGO / LA UNION / SAN RAFAEL"/>
    <s v="CARTAGO"/>
    <s v="LA UNION"/>
    <s v="SAN RAFAEL"/>
    <s v="SAN VICENTE"/>
    <s v="DEL CENTRO DE SALUD 200 SUR Y 100 OESTE"/>
    <s v="esc.sanvicente.cartago@mep.go.cr"/>
    <s v="22784622"/>
    <s v="22784689"/>
    <s v="KARLA ANDREA ALVARADO MUÑOZYAA"/>
    <s v="22784689"/>
    <s v="JUAN MARTIN ROJAS GOMEZ"/>
    <s v="22792767"/>
    <m/>
    <s v="NO"/>
    <m/>
    <m/>
    <m/>
    <s v="1"/>
    <s v="01484"/>
    <s v="3"/>
    <s v="SAN VICENTE"/>
    <n v="74"/>
  </r>
  <r>
    <s v="1.00887"/>
    <s v="101941-00"/>
    <s v="00887"/>
    <x v="1226"/>
    <s v="GUAYABAL"/>
    <s v="CARTAGO"/>
    <s v="03"/>
    <s v="1"/>
    <s v="1_PREESCOLAR"/>
    <s v="PUBLICA"/>
    <n v="30801"/>
    <s v="3"/>
    <s v="08"/>
    <s v="01"/>
    <s v="CARTAGO / EL GUARCO / TEJAR"/>
    <s v="CARTAGO"/>
    <s v="EL GUARCO"/>
    <s v="TEJAR"/>
    <s v="GUAYABAL"/>
    <s v="FRENTE SALON EVENTOS TERRACOTA, GUAYABAL"/>
    <s v="esc.guayabal.cartago@mep.go.cr"/>
    <s v="25720057"/>
    <s v="25720057"/>
    <s v="INGRID FERNANDEZ VARGAS"/>
    <s v="25720057"/>
    <s v="PRISCILLA BOGARIN VILLALOBOS"/>
    <s v="25530935"/>
    <m/>
    <s v="NO"/>
    <m/>
    <m/>
    <m/>
    <s v="1"/>
    <s v="01405"/>
    <s v="3"/>
    <s v="GUAYABAL"/>
    <n v="49"/>
  </r>
  <r>
    <s v="1.03578"/>
    <s v="101942-00"/>
    <s v="03578"/>
    <x v="1227"/>
    <s v="VIRGEN DE SANTA JUANA"/>
    <s v="LOS SANTOS"/>
    <s v="01"/>
    <s v="1"/>
    <s v="1_PREESCOLAR"/>
    <s v="PUBLICA"/>
    <n v="60603"/>
    <s v="6"/>
    <s v="06"/>
    <s v="03"/>
    <s v="PUNTARENAS / QUEPOS / NARANJITO"/>
    <s v="PUNTARENAS"/>
    <s v="QUEPOS"/>
    <s v="NARANJITO"/>
    <s v="VIRGEN DE SANTA JUANA"/>
    <s v="COSTADO NOROESTE DE LA PLAZA DE DEPORTES"/>
    <s v="esc.virgendesantajuana@mep.go.cr"/>
    <s v="89891206"/>
    <m/>
    <s v="JESSICA MORA VALVERDE"/>
    <s v="89891206"/>
    <s v="ELENA PICADO NARANJO"/>
    <s v="21004869"/>
    <m/>
    <s v="NO"/>
    <m/>
    <m/>
    <m/>
    <s v="1"/>
    <s v="01322"/>
    <s v="3"/>
    <s v="VIRGEN DE SANTA JUANA"/>
    <n v="4"/>
  </r>
  <r>
    <s v="1.00499"/>
    <s v="101943-00"/>
    <s v="00499"/>
    <x v="1228"/>
    <s v="LUIS CRUZ MEZA"/>
    <s v="CARTAGO"/>
    <s v="05"/>
    <s v="1"/>
    <s v="1_PREESCOLAR"/>
    <s v="PUBLICA"/>
    <n v="30602"/>
    <s v="3"/>
    <s v="06"/>
    <s v="02"/>
    <s v="CARTAGO / ALVARADO / CERVANTES"/>
    <s v="CARTAGO"/>
    <s v="ALVARADO"/>
    <s v="CERVANTES"/>
    <s v="CERVANTES"/>
    <s v="100 NORTE DE LA IGLESIA CATOLICA"/>
    <s v="esc.luiscruzmeza@mep.go.cr"/>
    <s v="25348308"/>
    <s v="25348308"/>
    <s v="ANGIE ZUÑIGA LOBO"/>
    <s v="25348308"/>
    <s v="LUIS FRANCISCO QUESADA MENDEZ"/>
    <s v="25750123"/>
    <m/>
    <s v="NO"/>
    <m/>
    <m/>
    <m/>
    <s v="1"/>
    <s v="01471"/>
    <s v="3"/>
    <s v="LUIS CRUZ MEZA"/>
    <n v="173"/>
  </r>
  <r>
    <s v="1.01005"/>
    <s v="101944-00"/>
    <s v="01005"/>
    <x v="1229"/>
    <s v="LA GUARIA"/>
    <s v="CARTAGO"/>
    <s v="07"/>
    <s v="1"/>
    <s v="1_PREESCOLAR"/>
    <s v="PUBLICA"/>
    <n v="30107"/>
    <s v="3"/>
    <s v="01"/>
    <s v="07"/>
    <s v="CARTAGO / CARTAGO / CORRALILLO"/>
    <s v="CARTAGO"/>
    <s v="CARTAGO"/>
    <s v="CORRALILLO"/>
    <s v="LA GUARIA"/>
    <s v="100 OESTE DE LA PULPERIA LA SHELL"/>
    <s v="esc.laguaria.cartago@mep.go.cr"/>
    <s v="25489152"/>
    <s v="87586060"/>
    <s v="FALON CHAVES VARGAS"/>
    <s v="25489152"/>
    <s v="XIOMARA TORRES JIMENEZ"/>
    <s v="25519478"/>
    <m/>
    <s v="NO"/>
    <m/>
    <m/>
    <m/>
    <s v="1"/>
    <s v="01382"/>
    <s v="3"/>
    <s v="LA GUARIA"/>
    <n v="36"/>
  </r>
  <r>
    <s v="1.03769"/>
    <s v="101945-00"/>
    <s v="03769"/>
    <x v="1230"/>
    <s v="SANTA JUANA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SANTA JUANA"/>
    <s v="CONTIGUO PLAZA DE FUTBOL"/>
    <s v="esc.santajuana@mep.go.cr"/>
    <s v="22005570"/>
    <s v="22005570"/>
    <s v="DENNIS GABRIEL MORA UREÑA"/>
    <s v="86408463"/>
    <s v="ROY CASTRO JIMENEZ"/>
    <s v="25467360"/>
    <m/>
    <s v="NO"/>
    <m/>
    <m/>
    <m/>
    <s v="1"/>
    <s v="01356"/>
    <s v="3"/>
    <s v="SANTA JUANA"/>
    <n v="4"/>
  </r>
  <r>
    <s v="1.00487"/>
    <s v="101946-00"/>
    <s v="00487"/>
    <x v="1231"/>
    <s v="CIPRESES"/>
    <s v="CARTAGO"/>
    <s v="04"/>
    <s v="1"/>
    <s v="1_PREESCOLAR"/>
    <s v="PUBLICA"/>
    <n v="30704"/>
    <s v="3"/>
    <s v="07"/>
    <s v="04"/>
    <s v="CARTAGO / OREAMUNO / CIPRESES"/>
    <s v="CARTAGO"/>
    <s v="OREAMUNO"/>
    <s v="CIPRESES"/>
    <s v="CIPRESES"/>
    <s v="COSTADO OESTE PLAZA DE DEPORTES"/>
    <s v="esc.cipreses@mep.go.cr"/>
    <s v="25367059"/>
    <s v="83464661"/>
    <s v="LEDA FUENTES ARIAS"/>
    <s v="25367059"/>
    <s v="KATTIA ARAYA ARAYA"/>
    <s v="25515483"/>
    <m/>
    <s v="NO"/>
    <m/>
    <m/>
    <m/>
    <s v="1"/>
    <s v="01445"/>
    <s v="3"/>
    <s v="CIPRESES"/>
    <n v="71"/>
  </r>
  <r>
    <s v="1.01867"/>
    <s v="101947-00"/>
    <s v="01867"/>
    <x v="1232"/>
    <s v="ORATORIO"/>
    <s v="CARTAGO"/>
    <s v="04"/>
    <s v="1"/>
    <s v="1_PREESCOLAR"/>
    <s v="PUBLICA"/>
    <n v="30704"/>
    <s v="3"/>
    <s v="07"/>
    <s v="04"/>
    <s v="CARTAGO / OREAMUNO / CIPRESES"/>
    <s v="CARTAGO"/>
    <s v="OREAMUNO"/>
    <s v="CIPRESES"/>
    <s v="ORATORIO"/>
    <s v="DE LA IGLESIA 100 ESTE Y 100 NORTE"/>
    <s v="esc.oratorio.cartago@mep.go.cr"/>
    <s v="25367909"/>
    <s v="72950260"/>
    <s v="JHAYR MORA ROJAS"/>
    <s v="60844318"/>
    <s v="KATTIA ARAYA ARAYA"/>
    <s v="25515483"/>
    <m/>
    <s v="NO"/>
    <m/>
    <m/>
    <m/>
    <s v="1"/>
    <s v="03267"/>
    <s v="3"/>
    <s v="ORATORIO"/>
    <n v="4"/>
  </r>
  <r>
    <s v="1.00510"/>
    <s v="101948-00"/>
    <s v="00510"/>
    <x v="1233"/>
    <s v="FERNANDO TERAN VALLS"/>
    <s v="CARTAGO"/>
    <s v="06"/>
    <s v="1"/>
    <s v="1_PREESCOLAR"/>
    <s v="PUBLICA"/>
    <n v="30305"/>
    <s v="3"/>
    <s v="03"/>
    <s v="05"/>
    <s v="CARTAGO / LA UNION / CONCEPCION"/>
    <s v="CARTAGO"/>
    <s v="LA UNION"/>
    <s v="CONCEPCION"/>
    <s v="CONCEPCION"/>
    <s v="FRENTE A LA IGLESIA INMACULADA CONCEPCION"/>
    <s v="esc.fernandoteranvalls@mep.go.cr"/>
    <s v="22799843"/>
    <s v="22799843"/>
    <s v="ANDREINA GARCIA CHARPENTIER"/>
    <s v="22799843"/>
    <s v="JUAN MARTIN ROJAS GOMEZ"/>
    <s v="22792767"/>
    <m/>
    <s v="NO"/>
    <m/>
    <m/>
    <m/>
    <s v="1"/>
    <s v="01492"/>
    <s v="3"/>
    <s v="FERNANDO TERAN VALLS"/>
    <n v="154"/>
  </r>
  <r>
    <s v="1.02106"/>
    <s v="101949-00"/>
    <s v="02106"/>
    <x v="1234"/>
    <s v="COPALCHI"/>
    <s v="CARTAGO"/>
    <s v="07"/>
    <s v="1"/>
    <s v="1_PREESCOLAR"/>
    <s v="PUBLICA"/>
    <n v="30111"/>
    <s v="3"/>
    <s v="01"/>
    <s v="11"/>
    <s v="CARTAGO / CARTAGO / QUEBRADILLA"/>
    <s v="CARTAGO"/>
    <s v="CARTAGO"/>
    <s v="QUEBRADILLA"/>
    <s v="COPALCHI"/>
    <s v="COSTADO NORTE DE PLAZA DE DEPORTES DE COPALCHI"/>
    <s v="esc.copalchi@mep.go.cr"/>
    <s v="25482441"/>
    <s v="25489152"/>
    <s v="ROY LEANDRO SOLANO"/>
    <s v="25489147"/>
    <s v="XIOMARA TORRES JIMENEZ"/>
    <s v="25916395"/>
    <m/>
    <s v="NO"/>
    <m/>
    <m/>
    <m/>
    <s v="1"/>
    <s v="01400"/>
    <s v="3"/>
    <s v="COPALCHI"/>
    <n v="8"/>
  </r>
  <r>
    <s v="1.01812"/>
    <s v="101950-00"/>
    <s v="01812"/>
    <x v="1235"/>
    <s v="CORIS"/>
    <s v="CARTAGO"/>
    <s v="07"/>
    <s v="1"/>
    <s v="1_PREESCOLAR"/>
    <s v="PUBLICA"/>
    <n v="30111"/>
    <s v="3"/>
    <s v="01"/>
    <s v="11"/>
    <s v="CARTAGO / CARTAGO / QUEBRADILLA"/>
    <s v="CARTAGO"/>
    <s v="CARTAGO"/>
    <s v="QUEBRADILLA"/>
    <s v="CORIS"/>
    <s v="COSTADO SUR DEL TEMPLO CATOLICO DE CORIS"/>
    <s v="esc.decoris@mep.go.cr"/>
    <s v="22893940"/>
    <s v="22893940"/>
    <s v="ELINOR CECILIANO CORDERO"/>
    <s v="22893940"/>
    <s v="XIOMARA TORRES JIMENEZ"/>
    <s v="25519478"/>
    <m/>
    <s v="NO"/>
    <m/>
    <m/>
    <m/>
    <s v="1"/>
    <s v="01384"/>
    <s v="3"/>
    <s v="CORIS"/>
    <n v="15"/>
  </r>
  <r>
    <s v="1.00463"/>
    <s v="101951-00"/>
    <s v="00463"/>
    <x v="1236"/>
    <s v="CORRALILLO"/>
    <s v="CARTAGO"/>
    <s v="07"/>
    <s v="1"/>
    <s v="1_PREESCOLAR"/>
    <s v="PUBLICA"/>
    <n v="30107"/>
    <s v="3"/>
    <s v="01"/>
    <s v="07"/>
    <s v="CARTAGO / CARTAGO / CORRALILLO"/>
    <s v="CARTAGO"/>
    <s v="CARTAGO"/>
    <s v="CORRALILLO"/>
    <s v="CORRALILLO"/>
    <s v="COSTADO NORTE DE PLAZA DE FUTBOL, CORRALILLO"/>
    <s v="esc.corralillo.cartago@mep.go.cr"/>
    <s v="25489259"/>
    <s v="25489264"/>
    <s v="MARIA AGÜERO VENEGAS"/>
    <s v="89376500"/>
    <s v="XIOMARA TORRES JIMENEZ"/>
    <s v="25916395"/>
    <m/>
    <s v="NO"/>
    <m/>
    <m/>
    <m/>
    <s v="1"/>
    <s v="01398"/>
    <s v="3"/>
    <s v="CORRALILLO"/>
    <n v="34"/>
  </r>
  <r>
    <s v="1.00488"/>
    <s v="101952-00"/>
    <s v="00488"/>
    <x v="1237"/>
    <s v="LEON CORTES CASTRO"/>
    <s v="CARTAGO"/>
    <s v="04"/>
    <s v="1"/>
    <s v="1_PREESCOLAR"/>
    <s v="PUBLICA"/>
    <n v="30702"/>
    <s v="3"/>
    <s v="07"/>
    <s v="02"/>
    <s v="CARTAGO / OREAMUNO / COT"/>
    <s v="CARTAGO"/>
    <s v="OREAMUNO"/>
    <s v="COT"/>
    <s v="COT"/>
    <s v="DIAGONAL A LA PLAZA DE DEPORTES DE COT"/>
    <s v="esc.leoncortescastrodecot@mep.go.cr"/>
    <s v="25366046"/>
    <s v="25366515"/>
    <s v="DIANA ESQUIVEL FERNANDEZ"/>
    <s v="25366046"/>
    <s v="KATTIA ARAYA ARAYA"/>
    <s v="25515483"/>
    <m/>
    <s v="NO"/>
    <m/>
    <m/>
    <m/>
    <s v="1"/>
    <s v="01442"/>
    <s v="3"/>
    <s v="LEON CORTES CASTRO"/>
    <n v="242"/>
  </r>
  <r>
    <s v="1.01459"/>
    <s v="101953-00"/>
    <s v="01459"/>
    <x v="1238"/>
    <s v="SAN CRISTOBAL NORTE"/>
    <s v="CARTAGO"/>
    <s v="03"/>
    <s v="1"/>
    <s v="1_PREESCOLAR"/>
    <s v="PUBLICA"/>
    <n v="10308"/>
    <s v="1"/>
    <s v="03"/>
    <s v="08"/>
    <s v="SAN JOSE / DESAMPARADOS / SAN CRISTOBAL"/>
    <s v="SAN JOSE"/>
    <s v="DESAMPARADOS"/>
    <s v="SAN CRISTOBAL"/>
    <s v="SAN CRIST0BAL NORTE"/>
    <s v="3 KM AL SUR OESTE DE CASA MATA"/>
    <s v="esc.sancristobalnorte@mep.go.cr"/>
    <s v="25482797"/>
    <s v="25482797"/>
    <s v="NORMAN NARANJO MONGE"/>
    <s v="25482797"/>
    <s v="PRISCILLA BOGARIN VILLALOBOS"/>
    <s v="25521557"/>
    <m/>
    <s v="NO"/>
    <m/>
    <m/>
    <m/>
    <s v="1"/>
    <s v="01406"/>
    <s v="3"/>
    <s v="SAN CRISTOBAL NORTE"/>
    <n v="33"/>
  </r>
  <r>
    <s v="1.00489"/>
    <s v="101954-00"/>
    <s v="00489"/>
    <x v="1239"/>
    <s v="CORAZON DE JESUS"/>
    <s v="CARTAGO"/>
    <s v="04"/>
    <s v="1"/>
    <s v="1_PREESCOLAR"/>
    <s v="PUBLICA"/>
    <n v="30701"/>
    <s v="3"/>
    <s v="07"/>
    <s v="01"/>
    <s v="CARTAGO / OREAMUNO / SAN RAFAEL"/>
    <s v="CARTAGO"/>
    <s v="OREAMUNO"/>
    <s v="SAN RAFAEL"/>
    <s v="CORAZON DE JESUS"/>
    <s v="125 ESTE DE LA PLAZA DE DEPORTES"/>
    <s v="esc.corazondejesus.cartago@mep.go.cr"/>
    <s v="25913456"/>
    <s v="25913456"/>
    <s v="JUAN EDUARDO SALAS SANABRIA"/>
    <s v="25913456"/>
    <s v="KATTIA ARAYA ARAYA"/>
    <s v="25515483"/>
    <m/>
    <s v="NO"/>
    <m/>
    <m/>
    <m/>
    <s v="1"/>
    <s v="01443"/>
    <s v="3"/>
    <s v="CORAZON DE JESUS"/>
    <n v="61"/>
  </r>
  <r>
    <s v="1.00511"/>
    <s v="101955-00"/>
    <s v="00511"/>
    <x v="1240"/>
    <s v="YERBABUENA"/>
    <s v="CARTAGO"/>
    <s v="06"/>
    <s v="1"/>
    <s v="1_PREESCOLAR"/>
    <s v="PUBLICA"/>
    <n v="30304"/>
    <s v="3"/>
    <s v="03"/>
    <s v="04"/>
    <s v="CARTAGO / LA UNION / SAN RAFAEL"/>
    <s v="CARTAGO"/>
    <s v="LA UNION"/>
    <s v="SAN RAFAEL"/>
    <s v="YERBABUENA"/>
    <s v="1 KM AL NORTE DE PRAXAIR"/>
    <s v="esc.yerbabuena@mep.go.cr"/>
    <s v="22792983"/>
    <s v="22792179"/>
    <s v="ROXENIA CALDERON UREÑA"/>
    <s v="22792983"/>
    <s v="JUAN MARTIN ROJAS GOMEZ"/>
    <s v="22792767"/>
    <m/>
    <s v="NO"/>
    <m/>
    <m/>
    <m/>
    <s v="1"/>
    <s v="01487"/>
    <s v="3"/>
    <s v="YERBABUENA"/>
    <n v="6"/>
  </r>
  <r>
    <s v="1.01461"/>
    <s v="101956-00"/>
    <s v="01461"/>
    <x v="1241"/>
    <s v="JOSE JOAQUIN PERALTA ESQUIVEL"/>
    <s v="CARTAGO"/>
    <s v="03"/>
    <s v="1"/>
    <s v="1_PREESCOLAR"/>
    <s v="PUBLICA"/>
    <n v="30803"/>
    <s v="3"/>
    <s v="08"/>
    <s v="03"/>
    <s v="CARTAGO / EL GUARCO / TOBOSI"/>
    <s v="CARTAGO"/>
    <s v="EL GUARCO"/>
    <s v="TOBOSI"/>
    <s v="SABANA GRANDE"/>
    <s v="1 KM AL SURESTE DEL RESTAURANTE EL QUIJONGO"/>
    <s v="esc.josejoaquin.peraltaesquivel@mep.go.cr"/>
    <s v="25735604"/>
    <s v="22016397"/>
    <s v="LIDIA RUIZ CISNEROS"/>
    <s v="22016397"/>
    <s v="PRISCILLA BOGARIN VILLALOBOS"/>
    <s v="25521557"/>
    <m/>
    <s v="NO"/>
    <m/>
    <m/>
    <m/>
    <s v="1"/>
    <s v="01407"/>
    <s v="3"/>
    <s v="JOSE JOAQUIN PERALTA ESQUIVEL"/>
    <n v="36"/>
  </r>
  <r>
    <s v="1.03158"/>
    <s v="101957-00"/>
    <s v="03158"/>
    <x v="1242"/>
    <s v="OJO DE AGUA"/>
    <s v="LOS SANTOS"/>
    <s v="03"/>
    <s v="1"/>
    <s v="1_PREESCOLAR"/>
    <s v="PUBLICA"/>
    <n v="12002"/>
    <s v="1"/>
    <s v="20"/>
    <s v="02"/>
    <s v="SAN JOSE / LEON CORTES / SAN ANDRES"/>
    <s v="SAN JOSE"/>
    <s v="LEON CORTES"/>
    <s v="SAN ANDRES"/>
    <s v="OJO DE AGUA"/>
    <s v="OJO DE AGUA, FRENTE A LA PLAZA DE DEPORTES"/>
    <s v="esc.ojodeagualeoncortes@mep.go.cr"/>
    <s v="72679581"/>
    <m/>
    <s v="ROBERTO CASTRO JIMENEZ"/>
    <s v="89106845"/>
    <s v="ROY CASTRO JIMENEZ"/>
    <s v="25467360"/>
    <m/>
    <s v="NO"/>
    <m/>
    <m/>
    <m/>
    <s v="1"/>
    <s v="01362"/>
    <s v="3"/>
    <s v="OJO DE AGUA"/>
    <n v="4"/>
  </r>
  <r>
    <s v="1.00464"/>
    <s v="101958-00"/>
    <s v="00464"/>
    <x v="1243"/>
    <s v="DOMINGO FAUSTINO SARMIENTO"/>
    <s v="CARTAGO"/>
    <s v="02"/>
    <s v="1"/>
    <s v="1_PREESCOLAR"/>
    <s v="PUBLICA"/>
    <n v="30109"/>
    <s v="3"/>
    <s v="01"/>
    <s v="09"/>
    <s v="CARTAGO / CARTAGO / DULCE NOMBRE"/>
    <s v="CARTAGO"/>
    <s v="CARTAGO"/>
    <s v="DULCE NOMBRE"/>
    <s v="DULCE NOMBRE"/>
    <s v="FRENTE A LA PARROQUIA DE DULCE NOMBRE"/>
    <s v="esc.domingofaustinodulcenombre@mep.go.cr"/>
    <s v="25513898"/>
    <s v="25513898"/>
    <s v="JERSON JOSE MORA CALDERON"/>
    <s v="25513898"/>
    <s v="ZIANE SOTO UREÑA"/>
    <s v="25371825"/>
    <m/>
    <s v="NO"/>
    <m/>
    <m/>
    <m/>
    <s v="1"/>
    <s v="01394"/>
    <s v="3"/>
    <s v="DOMINGO FAUSTINO SARMIENTO"/>
    <n v="93"/>
  </r>
  <r>
    <s v="1.04218"/>
    <s v="101958-00"/>
    <s v="04218"/>
    <x v="1243"/>
    <s v="RED CUIDO-DOMINGO FAUSTINO SARMIENTO-CEN CINAI DULCE NOMBRE"/>
    <s v="CARTAGO"/>
    <s v="02"/>
    <s v="1"/>
    <s v="1_PREESCOLAR"/>
    <s v="PUBLICA"/>
    <n v="30109"/>
    <s v="3"/>
    <s v="01"/>
    <s v="09"/>
    <s v="CARTAGO / CARTAGO / DULCE NOMBRE"/>
    <s v="CARTAGO"/>
    <s v="CARTAGO"/>
    <s v="DULCE NOMBRE"/>
    <s v="BARRIO TECNO 2000"/>
    <s v="200 M OESTE DEL SUPER TECNO 2000"/>
    <s v="comite.3010901@cen-cinai.go.cr"/>
    <s v="25514220"/>
    <m/>
    <s v="JERSON JOSE MORA CALDERON"/>
    <s v="25513898"/>
    <s v="ZIANE SOTO UREÑA"/>
    <s v="25371825"/>
    <s v="RED"/>
    <s v="NO"/>
    <s v="3"/>
    <s v=""/>
    <s v="CEN CINAI DULCE NOMBRE"/>
    <s v="1"/>
    <s v="01394"/>
    <s v="3"/>
    <s v="DOMINGO FAUSTINO SARMIENTO"/>
    <n v="11"/>
  </r>
  <r>
    <s v="1.00512"/>
    <s v="101959-00"/>
    <s v="00512"/>
    <x v="1244"/>
    <s v="MOISES COTO FERNANDEZ"/>
    <s v="CARTAGO"/>
    <s v="06"/>
    <s v="1"/>
    <s v="1_PREESCOLAR"/>
    <s v="PUBLICA"/>
    <n v="30306"/>
    <s v="3"/>
    <s v="03"/>
    <s v="06"/>
    <s v="CARTAGO / LA UNION / DULCE NOMBRE"/>
    <s v="CARTAGO"/>
    <s v="LA UNION"/>
    <s v="DULCE NOMBRE"/>
    <s v="DULCE NOMBRE"/>
    <s v="CONTIGUO A LOS TANQUES DEL A Y A"/>
    <s v="esc.moisescotofernandez@mep.go.cr"/>
    <s v="22795133"/>
    <s v="22795133"/>
    <s v="ALICE MELAYNE FONSECA VILLEGAS"/>
    <s v="22795133"/>
    <s v="JUAN MARTIN ROJAS GOMEZ"/>
    <s v="22792767"/>
    <m/>
    <s v="NO"/>
    <m/>
    <m/>
    <m/>
    <s v="1"/>
    <s v="01490"/>
    <s v="3"/>
    <s v="MOISES COTO FERNANDEZ"/>
    <n v="62"/>
  </r>
  <r>
    <s v="1.00490"/>
    <s v="101960-00"/>
    <s v="00490"/>
    <x v="1245"/>
    <s v="EL BOSQUE"/>
    <s v="CARTAGO"/>
    <s v="04"/>
    <s v="1"/>
    <s v="1_PREESCOLAR"/>
    <s v="PUBLICA"/>
    <n v="30701"/>
    <s v="3"/>
    <s v="07"/>
    <s v="01"/>
    <s v="CARTAGO / OREAMUNO / SAN RAFAEL"/>
    <s v="CARTAGO"/>
    <s v="OREAMUNO"/>
    <s v="SAN RAFAEL"/>
    <s v="EL BOSQUE"/>
    <s v="1 KM ESTE DEL PALI LOS ANGELES"/>
    <s v="esc.elbosque.cartago@mep.go.cr"/>
    <s v="25911238"/>
    <s v="25911238"/>
    <s v="LUIS EDUARDO QUESADA PERAZA"/>
    <s v="25911238"/>
    <s v="KATTIA ARAYA ARAYA"/>
    <s v="25515483"/>
    <m/>
    <s v="NO"/>
    <m/>
    <m/>
    <m/>
    <s v="1"/>
    <s v="01447"/>
    <s v="3"/>
    <s v="EL BOSQUE"/>
    <n v="54"/>
  </r>
  <r>
    <s v="1.01540"/>
    <s v="101961-00"/>
    <s v="01540"/>
    <x v="1246"/>
    <s v="MANUEL ORTUÑO BOUTIN"/>
    <s v="LOS SANTOS"/>
    <s v="02"/>
    <s v="1"/>
    <s v="1_PREESCOLAR"/>
    <s v="PUBLICA"/>
    <n v="30802"/>
    <s v="3"/>
    <s v="08"/>
    <s v="02"/>
    <s v="CARTAGO / EL GUARCO / SAN ISIDRO"/>
    <s v="CARTAGO"/>
    <s v="EL GUARCO"/>
    <s v="SAN ISIDRO"/>
    <s v="EL CAÑON"/>
    <s v="KM 57 CARRETERA INTERAMERICANA SUR"/>
    <s v="esc.manuelortunoboutin@mep.go.cr"/>
    <s v="25712011"/>
    <m/>
    <s v="PATRICIA MORA NUÑEZ"/>
    <s v="25412000"/>
    <s v="LUIS ALBERTO AGÜERO UMAÑA"/>
    <s v="25412000"/>
    <m/>
    <s v="NO"/>
    <m/>
    <m/>
    <m/>
    <s v="1"/>
    <s v="01345"/>
    <s v="3"/>
    <s v="MANUEL ORTUÑO BOUTIN"/>
    <n v="10"/>
  </r>
  <r>
    <s v="1.00455"/>
    <s v="101962-00"/>
    <s v="00455"/>
    <x v="1247"/>
    <s v="JULIAN VOLIO LLORENTE"/>
    <s v="CARTAGO"/>
    <s v="01"/>
    <s v="1"/>
    <s v="1_PREESCOLAR"/>
    <s v="PUBLICA"/>
    <n v="30103"/>
    <s v="3"/>
    <s v="01"/>
    <s v="03"/>
    <s v="CARTAGO / CARTAGO / CARMEN"/>
    <s v="CARTAGO"/>
    <s v="CARTAGO"/>
    <s v="CARMEN"/>
    <s v="EL CARMEN"/>
    <s v="PARQUE CENTRAL DE CARTAGO 800 NORTE"/>
    <s v="esc.julianvolio.cartago@mep.go.cr"/>
    <s v="25914272"/>
    <m/>
    <s v="MARIA ISABEL MARTINEZ CUBERO"/>
    <s v="25914272"/>
    <s v="ALONSO MORA VALVERDE"/>
    <s v="25520752"/>
    <m/>
    <s v="NO"/>
    <m/>
    <m/>
    <m/>
    <s v="1"/>
    <s v="01376"/>
    <s v="3"/>
    <s v="JULIAN VOLIO LLORENTE"/>
    <n v="88"/>
  </r>
  <r>
    <s v="1.04196"/>
    <s v="101962-00"/>
    <s v="04196"/>
    <x v="1247"/>
    <s v="RED CUIDO-JULIAN VOLIO LLORENTE-CECUDI EL CARMEN"/>
    <s v="CARTAGO"/>
    <s v="01"/>
    <s v="1"/>
    <s v="1_PREESCOLAR"/>
    <s v="PUBLICA"/>
    <n v="30103"/>
    <s v="3"/>
    <s v="01"/>
    <s v="03"/>
    <s v="CARTAGO / CARTAGO / CARMEN"/>
    <s v="CARTAGO"/>
    <s v="CARTAGO"/>
    <s v="CARMEN"/>
    <s v="EL CARMEN"/>
    <s v="PARQUE CENTRAL DEL CARTAGO 800 AL NORTE"/>
    <s v="esc.julianvolio.cartago@mep.go.cr"/>
    <s v="25914272"/>
    <m/>
    <s v="MARIA ISABEL MARTINEZ CUBERO"/>
    <s v="25914272"/>
    <s v="ALONSO MORA VALVERDE"/>
    <s v="25520752"/>
    <s v="RED"/>
    <s v="NO"/>
    <s v="3"/>
    <s v=""/>
    <s v="CECUDI EL CARMEN"/>
    <s v="1"/>
    <s v="01376"/>
    <s v="3"/>
    <s v="JULIAN VOLIO LLORENTE"/>
    <n v="15"/>
  </r>
  <r>
    <s v="1.02252"/>
    <s v="101963-00"/>
    <s v="02252"/>
    <x v="1248"/>
    <s v="EL CEDRAL"/>
    <s v="LOS SANTOS"/>
    <s v="02"/>
    <s v="1"/>
    <s v="1_PREESCOLAR"/>
    <s v="PUBLICA"/>
    <n v="12005"/>
    <s v="1"/>
    <s v="20"/>
    <s v="05"/>
    <s v="SAN JOSE / LEON CORTES / SANTA CRUZ"/>
    <s v="SAN JOSE"/>
    <s v="LEON CORTES"/>
    <s v="SANTA CRUZ"/>
    <s v="EL CEDRAL"/>
    <s v="50 ESTE DEL TEMPLO CATOLICO"/>
    <s v="esc.elcedralleoncortes@mep.go.cr"/>
    <s v="25712344"/>
    <m/>
    <s v="ELIZABETH RETANA UMAÑA"/>
    <s v="25712344"/>
    <s v="LUIS ALBERTO AGÜERO UMAÑA"/>
    <s v="25412000"/>
    <m/>
    <s v="NO"/>
    <m/>
    <m/>
    <m/>
    <s v="1"/>
    <s v="01335"/>
    <s v="3"/>
    <s v="EL CEDRAL"/>
    <n v="12"/>
  </r>
  <r>
    <s v="1.01536"/>
    <s v="101964-00"/>
    <s v="01536"/>
    <x v="1249"/>
    <s v="PEDRO PEREZ ZELEDON"/>
    <s v="LOS SANTOS"/>
    <s v="02"/>
    <s v="1"/>
    <s v="1_PREESCOLAR"/>
    <s v="PUBLICA"/>
    <n v="11703"/>
    <s v="1"/>
    <s v="17"/>
    <s v="03"/>
    <s v="SAN JOSE / DOTA / COPEY"/>
    <s v="SAN JOSE"/>
    <s v="DOTA"/>
    <s v="COPEY"/>
    <s v="COPEY"/>
    <s v="CENTRO COPEY DE DOTA"/>
    <s v="esc.pedroperezzeledoncopey@mep.go.cr"/>
    <s v="25413000"/>
    <m/>
    <s v="ELIZABETH MADRIGAL MEZA"/>
    <s v="85805313"/>
    <s v="LUIS ALBERTO AGÜERO UMAÑA"/>
    <s v="25412000"/>
    <m/>
    <s v="NO"/>
    <m/>
    <m/>
    <m/>
    <s v="1"/>
    <s v="01336"/>
    <s v="3"/>
    <s v="PEDRO PEREZ ZELEDON"/>
    <n v="16"/>
  </r>
  <r>
    <s v="1.01462"/>
    <s v="101965-00"/>
    <s v="01462"/>
    <x v="1250"/>
    <s v="EL EMPALME"/>
    <s v="CARTAGO"/>
    <s v="03"/>
    <s v="1"/>
    <s v="1_PREESCOLAR"/>
    <s v="PUBLICA"/>
    <n v="10308"/>
    <s v="1"/>
    <s v="03"/>
    <s v="08"/>
    <s v="SAN JOSE / DESAMPARADOS / SAN CRISTOBAL"/>
    <s v="SAN JOSE"/>
    <s v="DESAMPARADOS"/>
    <s v="SAN CRISTOBAL"/>
    <s v="EL EMPALME"/>
    <s v="EL EMPALME ABAJO, DIAGONAL A IGLESIA CATOLICA"/>
    <s v="esc.elempalme@mep.go.cr"/>
    <s v="25711833"/>
    <s v="25712342"/>
    <s v="MARIA DEL CARMEN CALDERON SALAS"/>
    <s v="25712347"/>
    <s v="PRISCILLA BOGARIN VILLALOBOS"/>
    <s v="25521557"/>
    <m/>
    <s v="NO"/>
    <m/>
    <m/>
    <m/>
    <s v="1"/>
    <s v="01421"/>
    <s v="3"/>
    <s v="EL EMPALME"/>
    <n v="3"/>
  </r>
  <r>
    <s v="1.03573"/>
    <s v="101966-00"/>
    <s v="03573"/>
    <x v="1251"/>
    <s v="SAN LUIS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SAN LUIS"/>
    <s v="2 KM SURESTE DEL CEMENTERIO LOCAL"/>
    <s v="esc.sanluisleoncortes@mep.go.cr"/>
    <m/>
    <m/>
    <s v="ADRIANA CECILIANO JIMENEZ"/>
    <s v="87415927"/>
    <s v="ROY CASTRO JIMENEZ"/>
    <s v="25467360"/>
    <m/>
    <s v="NO"/>
    <m/>
    <m/>
    <m/>
    <s v="1"/>
    <s v="03306"/>
    <s v="3"/>
    <s v="SAN LUIS"/>
    <n v="1"/>
  </r>
  <r>
    <s v="1.02514"/>
    <s v="101967-00"/>
    <s v="02514"/>
    <x v="1252"/>
    <s v="EL JARDIN"/>
    <s v="LOS SANTOS"/>
    <s v="02"/>
    <s v="1"/>
    <s v="1_PREESCOLAR"/>
    <s v="PUBLICA"/>
    <n v="11702"/>
    <s v="1"/>
    <s v="17"/>
    <s v="02"/>
    <s v="SAN JOSE / DOTA / JARDIN"/>
    <s v="SAN JOSE"/>
    <s v="DOTA"/>
    <s v="JARDIN"/>
    <s v="EL JARDIN"/>
    <s v="COSTADO SUR DE LA ERMITA"/>
    <s v="esc.eljardindota@mep.go.cr"/>
    <s v="25712349"/>
    <s v="84005292"/>
    <s v="DIEGO ALFONSO MORA PICADO"/>
    <s v="25712349"/>
    <s v="LUIS ALBERTO AGÜERO UMAÑA"/>
    <s v="25412000"/>
    <m/>
    <s v="NO"/>
    <m/>
    <m/>
    <m/>
    <s v="1"/>
    <s v="01342"/>
    <s v="3"/>
    <s v="EL JARDIN"/>
    <n v="2"/>
  </r>
  <r>
    <s v="1.04260"/>
    <s v="101968-00"/>
    <s v="04260"/>
    <x v="1253"/>
    <s v="HECTOR MONESTEL SOLANO"/>
    <s v="CARTAGO"/>
    <s v="07"/>
    <s v="1"/>
    <s v="1_PREESCOLAR"/>
    <s v="PUBLICA"/>
    <n v="30105"/>
    <s v="3"/>
    <s v="01"/>
    <s v="05"/>
    <s v="CARTAGO / CARTAGO / AGUACALIENTE (SAN FRANCISCO)"/>
    <s v="CARTAGO"/>
    <s v="CARTAGO"/>
    <s v="AGUACALIENTE (SAN FRANCISCO)"/>
    <s v="EL MUÑECO"/>
    <s v="8 KM AL SURESTE DEL CEMENTERIO DE LOURDES"/>
    <s v="esc.hectormonestesolano@mep.go.cr"/>
    <s v="83559591"/>
    <m/>
    <s v="MONSERRATH SANABRIA RIVERA"/>
    <s v="83559591"/>
    <s v="XIOMARA TORRES JIMENEZ"/>
    <s v="25519478"/>
    <m/>
    <s v="NO"/>
    <m/>
    <m/>
    <m/>
    <s v="1"/>
    <s v="01395"/>
    <s v="3"/>
    <s v="HECTOR MONESTEL SOLANO"/>
    <n v="2"/>
  </r>
  <r>
    <s v="1.00500"/>
    <s v="101969-00"/>
    <s v="00500"/>
    <x v="1254"/>
    <s v="ALVARO ESQUIVEL BONILLA"/>
    <s v="CARTAGO"/>
    <s v="08"/>
    <s v="1"/>
    <s v="1_PREESCOLAR"/>
    <s v="PUBLICA"/>
    <n v="30203"/>
    <s v="3"/>
    <s v="02"/>
    <s v="03"/>
    <s v="CARTAGO / PARAISO / OROSI"/>
    <s v="CARTAGO"/>
    <s v="PARAISO"/>
    <s v="OROSI"/>
    <s v="RIO MACHO"/>
    <s v="FRENTE A LA PLANTA DEL ICE"/>
    <s v="esc.alvaroesquivelbonilla@mep.go.cr"/>
    <s v="25333716"/>
    <s v="88842973"/>
    <s v="CINDY ALVARADO SANCHEZ"/>
    <s v="88455629"/>
    <s v="EMILY MASIS MARIN"/>
    <s v="25750008"/>
    <m/>
    <s v="NO"/>
    <m/>
    <m/>
    <m/>
    <s v="1"/>
    <s v="01468"/>
    <s v="3"/>
    <s v="ALVARO ESQUIVEL BONILLA"/>
    <n v="14"/>
  </r>
  <r>
    <s v="1.00030"/>
    <s v="101970-00"/>
    <s v="00030"/>
    <x v="1255"/>
    <s v="EL RODEO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EL RODEO"/>
    <s v="500 NORTE DE LA ANTIGUA ERMITA (LA PLACA)"/>
    <s v="esc.elrodeo@mep.go.cr"/>
    <s v="25467707"/>
    <s v="25467707"/>
    <s v="FLORIBETH CARDENAS SOLANO"/>
    <s v="85697905"/>
    <s v="ELENA PICADO NARANJO"/>
    <s v="21004869"/>
    <m/>
    <s v="NO"/>
    <m/>
    <m/>
    <m/>
    <s v="1"/>
    <s v="01313"/>
    <s v="3"/>
    <s v="EL RODEO"/>
    <n v="32"/>
  </r>
  <r>
    <s v="1.03579"/>
    <s v="101971-00"/>
    <s v="03579"/>
    <x v="1256"/>
    <s v="VICTOR CAMPOS VALVERDE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SAN MIGUEL"/>
    <s v="300 M AL OESTE DEL ABASTECEDOR SAN MIGUEL"/>
    <s v="esc.victorcamposvalverde@mep.go.cr"/>
    <s v="25462000"/>
    <m/>
    <s v="IVEL FERNANDEZ JIMENEZ"/>
    <s v="86045208"/>
    <s v="ELENA PICADO NARANJO"/>
    <s v="21004869"/>
    <m/>
    <s v="NO"/>
    <m/>
    <m/>
    <m/>
    <s v="1"/>
    <s v="01323"/>
    <s v="3"/>
    <s v="VICTOR CAMPOS VALVERDE"/>
    <n v="2"/>
  </r>
  <r>
    <s v="1.01495"/>
    <s v="101972-00"/>
    <s v="01495"/>
    <x v="1257"/>
    <s v="OTTO MORA PEREZ"/>
    <s v="CARTAGO"/>
    <s v="08"/>
    <s v="1"/>
    <s v="1_PREESCOLAR"/>
    <s v="PUBLICA"/>
    <n v="30202"/>
    <s v="3"/>
    <s v="02"/>
    <s v="02"/>
    <s v="CARTAGO / PARAISO / SANTIAGO"/>
    <s v="CARTAGO"/>
    <s v="PARAISO"/>
    <s v="SANTIAGO"/>
    <s v="EL YAS"/>
    <s v="5 KM DE LA ENTRADA DE SAN FRANCISCO"/>
    <s v="esc.ottomoraperez@mep.go.cr"/>
    <s v="25348035"/>
    <s v="83866116"/>
    <s v="RANDIN GRANADOS MOYA"/>
    <s v="25348261"/>
    <s v="EMILY MASIS MARIN"/>
    <s v="25750008"/>
    <m/>
    <s v="NO"/>
    <m/>
    <m/>
    <m/>
    <s v="1"/>
    <s v="01460"/>
    <s v="3"/>
    <s v="OTTO MORA PEREZ"/>
    <n v="21"/>
  </r>
  <r>
    <s v="1.01073"/>
    <s v="101974-00"/>
    <s v="01073"/>
    <x v="1258"/>
    <s v="GUADALUPE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GUADALUPE"/>
    <s v="100 SUR Y 50 ESTE DE LA PLAZA DE DEPORTES"/>
    <s v="esc.guadalupetarrazu@mep.go.cr"/>
    <s v="25466008"/>
    <s v="25464030"/>
    <s v="VIVIANA FALLAS MADRIGAL"/>
    <s v="25464010"/>
    <s v="ELENA PICADO NARANJO"/>
    <s v="21004869"/>
    <m/>
    <s v="NO"/>
    <m/>
    <m/>
    <m/>
    <s v="1"/>
    <s v="01314"/>
    <s v="3"/>
    <s v="GUADALUPE"/>
    <n v="35"/>
  </r>
  <r>
    <s v="1.00465"/>
    <s v="101976-00"/>
    <s v="00465"/>
    <x v="1259"/>
    <s v="J.N. CARLOS JOAQUIN PERALTA ECHEVERRIA"/>
    <s v="CARTAGO"/>
    <s v="02"/>
    <s v="1"/>
    <s v="2_PREESCOLAR"/>
    <s v="PUBLICA"/>
    <n v="30106"/>
    <s v="3"/>
    <s v="01"/>
    <s v="06"/>
    <s v="CARTAGO / CARTAGO / GUADALUPE (ARENILLA)"/>
    <s v="CARTAGO"/>
    <s v="CARTAGO"/>
    <s v="GUADALUPE (ARENILLA)"/>
    <s v="GUADALUPE"/>
    <s v="300 M SUR PLAZA DE DEPORTES-GUADALUPE CARTAGO"/>
    <s v="jn.carlosjperalta@mep.go.cr"/>
    <s v="40345312"/>
    <m/>
    <s v="MARIA DE LOS ANGELES SANCHEZ NAVARRO"/>
    <s v="40345312"/>
    <s v="ZIANE SOTO UREÑA"/>
    <s v="25371825"/>
    <m/>
    <s v="SI"/>
    <m/>
    <s v="03711"/>
    <m/>
    <s v="2"/>
    <s v="00000"/>
    <s v="0"/>
    <m/>
    <n v="176"/>
  </r>
  <r>
    <s v="1.03711"/>
    <s v="101976-00"/>
    <s v="03711"/>
    <x v="1259"/>
    <s v="RED CUIDO-J.N. CARLOS JOAQUIN PERALTA ECHEVERRIA-CECUDI GUADALUPE"/>
    <s v="CARTAGO"/>
    <s v="02"/>
    <s v="1"/>
    <s v="1_PREESCOLAR"/>
    <s v="PUBLICA"/>
    <n v="30106"/>
    <s v="3"/>
    <s v="01"/>
    <s v="06"/>
    <s v="CARTAGO / CARTAGO / GUADALUPE (ARENILLA)"/>
    <s v="CARTAGO"/>
    <s v="CARTAGO"/>
    <s v="GUADALUPE (ARENILLA)"/>
    <s v="GUADALUPE"/>
    <s v="URBANIZACION LAS TRES MARIAS"/>
    <s v="jn.carlosjperalta@mep.go.cr"/>
    <s v="40345312"/>
    <m/>
    <s v="MARIA DE LOS ANGELES SANCHEZ NAVARRO"/>
    <s v="40345312"/>
    <s v="ZIANE SOTO UREÑA"/>
    <s v="25371825"/>
    <s v="RED"/>
    <s v="NO"/>
    <s v="1"/>
    <s v=""/>
    <s v="CECUDI GUADALUPE CARTAGO"/>
    <s v="1"/>
    <s v="00465"/>
    <s v="1"/>
    <s v="J.N. CARLOS JOAQUIN PERALTA ECHEVERRIA"/>
    <n v="10"/>
  </r>
  <r>
    <s v="1.00456"/>
    <s v="101977-00"/>
    <s v="00456"/>
    <x v="1260"/>
    <s v="J.N. ASCENSION ESQUIVEL"/>
    <s v="CARTAGO"/>
    <s v="01"/>
    <s v="1"/>
    <s v="2_PREESCOLAR"/>
    <s v="PUBLICA"/>
    <n v="30101"/>
    <s v="3"/>
    <s v="01"/>
    <s v="01"/>
    <s v="CARTAGO / CARTAGO / ORIENTAL"/>
    <s v="CARTAGO"/>
    <s v="CARTAGO"/>
    <s v="ORIENTAL"/>
    <s v="CENTRO"/>
    <s v="25 M SUR DE LA IGLESIA PADRES CAPUCHINOS"/>
    <s v="jn.ascensionesquivel@mep.go.cr"/>
    <s v="25514966"/>
    <s v="25514966"/>
    <s v="GABRIELA MARIN TENCIO"/>
    <s v="25514966"/>
    <s v="ALONSO MORA VALVERDE"/>
    <s v="25520752"/>
    <m/>
    <s v="NO"/>
    <m/>
    <m/>
    <m/>
    <s v="2"/>
    <s v="00000"/>
    <s v="0"/>
    <m/>
    <n v="188"/>
  </r>
  <r>
    <s v="1.02239"/>
    <s v="101980-00"/>
    <s v="02239"/>
    <x v="1261"/>
    <s v="ALBERTO GONZALEZ SOTO"/>
    <s v="CARTAGO"/>
    <s v="04"/>
    <s v="1"/>
    <s v="1_PREESCOLAR"/>
    <s v="PUBLICA"/>
    <n v="30601"/>
    <s v="3"/>
    <s v="06"/>
    <s v="01"/>
    <s v="CARTAGO / ALVARADO / PACAYAS"/>
    <s v="CARTAGO"/>
    <s v="ALVARADO"/>
    <s v="PACAYAS"/>
    <s v="SAN MARTIN"/>
    <s v="6 KM NORTE DEL CTP DE PACAYAS"/>
    <s v="esc.albertogonzalezsoto@mep.go.cr"/>
    <s v="89204654"/>
    <s v="89204654"/>
    <s v="KIMBERLY SALAZAR MUÑOZ"/>
    <s v="89204654"/>
    <s v="KATTIA ARAYA ARAYA"/>
    <s v="84132022"/>
    <m/>
    <s v="NO"/>
    <m/>
    <m/>
    <m/>
    <s v="1"/>
    <s v="01429"/>
    <s v="3"/>
    <s v="ALBERTO GONZALEZ SOTO"/>
    <n v="11"/>
  </r>
  <r>
    <s v="1.02510"/>
    <s v="101982-00"/>
    <s v="02510"/>
    <x v="1262"/>
    <s v="CUESTA DE MORAS"/>
    <s v="LOS SANTOS"/>
    <s v="01"/>
    <s v="1"/>
    <s v="1_PREESCOLAR"/>
    <s v="PUBLICA"/>
    <n v="10503"/>
    <s v="1"/>
    <s v="05"/>
    <s v="03"/>
    <s v="SAN JOSE / TARRAZU / SAN CARLOS"/>
    <s v="SAN JOSE"/>
    <s v="TARRAZU"/>
    <s v="SAN CARLOS"/>
    <s v="BAJO DE SAN JOSE"/>
    <s v="25 OESTE DEL TEMPLO CATOLICO"/>
    <s v="esc.cuestademoras@mep.go.cr"/>
    <s v="25465671"/>
    <m/>
    <s v="LUIS CARLOS NARANJO ROJAS"/>
    <s v="25465671"/>
    <s v="ELENA PICADO NARANJO"/>
    <s v="21004869"/>
    <m/>
    <s v="NO"/>
    <m/>
    <m/>
    <m/>
    <s v="1"/>
    <s v="01325"/>
    <s v="3"/>
    <s v="CUESTA DE MORAS"/>
    <n v="1"/>
  </r>
  <r>
    <s v="1.01796"/>
    <s v="101983-00"/>
    <s v="01796"/>
    <x v="1263"/>
    <s v="LA ANGOSTURA"/>
    <s v="LOS SANTOS"/>
    <s v="03"/>
    <s v="1"/>
    <s v="1_PREESCOLAR"/>
    <s v="PUBLICA"/>
    <n v="12002"/>
    <s v="1"/>
    <s v="20"/>
    <s v="02"/>
    <s v="SAN JOSE / LEON CORTES / SAN ANDRES"/>
    <s v="SAN JOSE"/>
    <s v="LEON CORTES"/>
    <s v="SAN ANDRES"/>
    <s v="LA ANGOSTURA"/>
    <s v="LA ANGOSTURA, 50 OESTE DE LA ERMITA"/>
    <s v="esc.laangosturaleoncortes@mep.go.cr"/>
    <m/>
    <m/>
    <s v="CRISTINA CASTILLO VALVERDE"/>
    <s v="86682153"/>
    <s v="ROY CASTRO JIMENEZ"/>
    <s v="25467360"/>
    <m/>
    <s v="NO"/>
    <m/>
    <m/>
    <m/>
    <s v="1"/>
    <s v="01350"/>
    <s v="3"/>
    <s v="LA ANGOSTURA"/>
    <n v="3"/>
  </r>
  <r>
    <s v="1.01539"/>
    <s v="101984-00"/>
    <s v="01539"/>
    <x v="1264"/>
    <s v="ALEJANDRO AGUILAR MACHADO"/>
    <s v="LOS SANTOS"/>
    <s v="02"/>
    <s v="1"/>
    <s v="1_PREESCOLAR"/>
    <s v="PUBLICA"/>
    <n v="11703"/>
    <s v="1"/>
    <s v="17"/>
    <s v="03"/>
    <s v="SAN JOSE / DOTA / COPEY"/>
    <s v="SAN JOSE"/>
    <s v="DOTA"/>
    <s v="COPEY"/>
    <s v="LA CIMA"/>
    <s v="100 AL SUR TEMPLO CATOLICO"/>
    <s v="esc.alejandroaguilar@mep.go.cr"/>
    <s v="83488272"/>
    <m/>
    <s v="JAZMIN RODRIGUEZ ALFARO"/>
    <s v="83488272"/>
    <s v="LUIS ALBERTO AGÜERO UMAÑA"/>
    <s v="25412000"/>
    <m/>
    <s v="NO"/>
    <m/>
    <m/>
    <m/>
    <s v="1"/>
    <s v="01346"/>
    <s v="3"/>
    <s v="ALEJANDRO AGUILAR MACHADO"/>
    <n v="21"/>
  </r>
  <r>
    <s v="1.02581"/>
    <s v="101985-00"/>
    <s v="02581"/>
    <x v="1265"/>
    <s v="LA CUESTA"/>
    <s v="LOS SANTOS"/>
    <s v="03"/>
    <s v="1"/>
    <s v="1_PREESCOLAR"/>
    <s v="PUBLICA"/>
    <n v="12006"/>
    <s v="1"/>
    <s v="20"/>
    <s v="06"/>
    <s v="SAN JOSE / LEON CORTES / SAN ANTONIO"/>
    <s v="SAN JOSE"/>
    <s v="LEON CORTES"/>
    <s v="SAN ANTONIO"/>
    <s v="LA CUESTA"/>
    <s v="700 NORTE DEL SALON COMUNAL"/>
    <s v="esc.lacuesta@mep.go.cr"/>
    <s v="25463501"/>
    <s v="25463501"/>
    <s v="IRENE ANGULO PORRAS"/>
    <s v="83434167"/>
    <s v="ROY CASTRO JIMENEZ"/>
    <s v="25467360"/>
    <m/>
    <s v="NO"/>
    <m/>
    <m/>
    <m/>
    <s v="1"/>
    <s v="01363"/>
    <s v="3"/>
    <s v="LA CUESTA"/>
    <n v="4"/>
  </r>
  <r>
    <s v="1.02148"/>
    <s v="101986-00"/>
    <s v="02148"/>
    <x v="1266"/>
    <s v="JUAN MANUEL MONGE CEDEÑO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LA CANGREJA"/>
    <s v="FRENTE A LA IGLESIA CATOLICA"/>
    <s v="esc.juanmanuelmongecedeno@mep.go.cr"/>
    <s v="25711148"/>
    <s v="25711148"/>
    <s v="VERONICA OBREGON LEIVA"/>
    <s v="25711148"/>
    <s v="PRISCILLA BOGARIN VILLALOBOS"/>
    <s v="25530935"/>
    <m/>
    <s v="NO"/>
    <m/>
    <m/>
    <m/>
    <s v="1"/>
    <s v="01408"/>
    <s v="3"/>
    <s v="JUAN MANUEL MONGE CEDEÑO"/>
    <n v="6"/>
  </r>
  <r>
    <s v="1.03580"/>
    <s v="101987-00"/>
    <s v="03580"/>
    <x v="1267"/>
    <s v="LA ESPERANZA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LA ESPERANZA"/>
    <s v="COSTADO OESTE DEL TEMPLO CATOLICO"/>
    <s v="esc.laesperanzatarrazu@mep.go.cr"/>
    <m/>
    <m/>
    <s v="ALBA CECILIA BARBOZA FLORES"/>
    <s v="25462555"/>
    <s v="ELENA PICADO NARANJO"/>
    <s v="21004869"/>
    <m/>
    <s v="NO"/>
    <m/>
    <m/>
    <m/>
    <s v="1"/>
    <s v="01330"/>
    <s v="3"/>
    <s v="LA ESPERANZA"/>
    <n v="4"/>
  </r>
  <r>
    <s v="1.02145"/>
    <s v="101988-00"/>
    <s v="02145"/>
    <x v="1268"/>
    <s v="LA ESTRELLA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LA ESTRELLA"/>
    <s v="COSTADO OESTE DE LA CATOLICA DE LA ESTRELLA"/>
    <s v="esc.laestrellaelguarco@mep.go.cr"/>
    <s v="25712235"/>
    <s v="25711262"/>
    <s v="GABRIELA OBANDO ZUÑIGA"/>
    <s v="25712235"/>
    <s v="PRISCILLA BOGARIN VILLALOBOS"/>
    <s v="25521557"/>
    <m/>
    <s v="NO"/>
    <m/>
    <m/>
    <m/>
    <s v="1"/>
    <s v="01422"/>
    <s v="3"/>
    <s v="LA ESTRELLA"/>
    <n v="7"/>
  </r>
  <r>
    <s v="1.00457"/>
    <s v="101989-00"/>
    <s v="00457"/>
    <x v="1269"/>
    <s v="J.N. JESUS JIMENEZ ZAMORA"/>
    <s v="CARTAGO"/>
    <s v="01"/>
    <s v="1"/>
    <s v="2_PREESCOLAR"/>
    <s v="PUBLICA"/>
    <n v="30102"/>
    <s v="3"/>
    <s v="01"/>
    <s v="02"/>
    <s v="CARTAGO / CARTAGO / OCCIDENTAL"/>
    <s v="CARTAGO"/>
    <s v="CARTAGO"/>
    <s v="OCCIDENTAL"/>
    <s v="CENTRO"/>
    <s v="100 SUR DEL BANCO NACIONAL CARTAGO CENTRO"/>
    <s v="jn.jesusjimenez@mep.go.cr"/>
    <s v="25514680"/>
    <s v="25514680"/>
    <s v="LORENA DEL VALLE HASBUN"/>
    <s v="25514680"/>
    <s v="ALONSO MORA VALVERDE"/>
    <s v="25520752"/>
    <m/>
    <s v="NO"/>
    <m/>
    <m/>
    <m/>
    <s v="2"/>
    <s v="00000"/>
    <s v="0"/>
    <m/>
    <n v="147"/>
  </r>
  <r>
    <s v="1.01496"/>
    <s v="101990-00"/>
    <s v="01496"/>
    <x v="1270"/>
    <s v="JUAN EVANGELISTA SOJO CARTIN"/>
    <s v="CARTAGO"/>
    <s v="08"/>
    <s v="1"/>
    <s v="1_PREESCOLAR"/>
    <s v="PUBLICA"/>
    <n v="30202"/>
    <s v="3"/>
    <s v="02"/>
    <s v="02"/>
    <s v="CARTAGO / PARAISO / SANTIAGO"/>
    <s v="CARTAGO"/>
    <s v="PARAISO"/>
    <s v="SANTIAGO"/>
    <s v="LA FLOR"/>
    <s v="100 ESTE DE LA IGLESIA CATOLICA"/>
    <s v="esc.juanevangelistasojo@mep.go.cr"/>
    <s v="25346051"/>
    <s v="88766087"/>
    <s v="KARINA LORENA QUESADA ABARCA"/>
    <s v="88766087"/>
    <s v="EMILY MASIS MARIN"/>
    <s v="25750008"/>
    <m/>
    <s v="NO"/>
    <m/>
    <m/>
    <m/>
    <s v="1"/>
    <s v="01458"/>
    <s v="3"/>
    <s v="JUAN EVANGELISTA SOJO CARTIN"/>
    <n v="20"/>
  </r>
  <r>
    <s v="1.02513"/>
    <s v="101992-00"/>
    <s v="02513"/>
    <x v="1271"/>
    <s v="PROVIDENCIA"/>
    <s v="LOS SANTOS"/>
    <s v="02"/>
    <s v="1"/>
    <s v="1_PREESCOLAR"/>
    <s v="PUBLICA"/>
    <n v="11703"/>
    <s v="1"/>
    <s v="17"/>
    <s v="03"/>
    <s v="SAN JOSE / DOTA / COPEY"/>
    <s v="SAN JOSE"/>
    <s v="DOTA"/>
    <s v="COPEY"/>
    <s v="PROVIDENCIA"/>
    <s v="COSTADO SUR DE LA IGLESIA CATOLICA"/>
    <s v="esc.providencia@mep.go.cr"/>
    <s v="22005052"/>
    <m/>
    <s v="EVELYN RODRIGUEZ CHICHILLA"/>
    <s v="83279031"/>
    <s v="LUIS ALBERTO AGÜERO UMAÑA"/>
    <s v="25412000"/>
    <m/>
    <s v="NO"/>
    <m/>
    <m/>
    <m/>
    <s v="1"/>
    <s v="01343"/>
    <s v="3"/>
    <s v="PROVIDENCIA"/>
    <n v="7"/>
  </r>
  <r>
    <s v="1.01794"/>
    <s v="101993-00"/>
    <s v="01794"/>
    <x v="1272"/>
    <s v="LA TRINIDAD"/>
    <s v="LOS SANTOS"/>
    <s v="02"/>
    <s v="1"/>
    <s v="1_PREESCOLAR"/>
    <s v="PUBLICA"/>
    <n v="11703"/>
    <s v="1"/>
    <s v="17"/>
    <s v="03"/>
    <s v="SAN JOSE / DOTA / COPEY"/>
    <s v="SAN JOSE"/>
    <s v="DOTA"/>
    <s v="COPEY"/>
    <s v="LA TRINIDAD"/>
    <s v="KM 64 DE LA INTERAMERICANA SUR"/>
    <s v="esc.latrinidad@mep.go.cr"/>
    <s v="25712008"/>
    <s v="25412008"/>
    <s v="LILLIANA ARAYA CORDERO"/>
    <s v="25712008"/>
    <s v="LUIS ALBERTO AGÜERO UMAÑA"/>
    <s v="25412000"/>
    <m/>
    <s v="NO"/>
    <m/>
    <m/>
    <m/>
    <s v="1"/>
    <s v="01338"/>
    <s v="3"/>
    <s v="LA TRINIDAD"/>
    <n v="15"/>
  </r>
  <r>
    <s v="1.02343"/>
    <s v="101994-00"/>
    <s v="02343"/>
    <x v="1273"/>
    <s v="MARIO PACHECO SAENZ"/>
    <s v="CARTAGO"/>
    <s v="05"/>
    <s v="1"/>
    <s v="1_PREESCOLAR"/>
    <s v="PUBLICA"/>
    <n v="30202"/>
    <s v="3"/>
    <s v="02"/>
    <s v="02"/>
    <s v="CARTAGO / PARAISO / SANTIAGO"/>
    <s v="CARTAGO"/>
    <s v="PARAISO"/>
    <s v="SANTIAGO"/>
    <s v="LAS MESAS"/>
    <s v="LAS MESAS DE PARAISO DE CARTAGO"/>
    <s v="esc.mariopachecosaenz@mep.go.cr"/>
    <s v="25348201"/>
    <s v="25346179"/>
    <s v="EMILY ROWE CERVANTES"/>
    <s v="25348201"/>
    <s v="LUIS FRANCISCO QUESADA MENDEZ"/>
    <s v="25750123"/>
    <m/>
    <s v="NO"/>
    <m/>
    <m/>
    <m/>
    <s v="1"/>
    <s v="01476"/>
    <s v="3"/>
    <s v="MARIO PACHECO SAENZ"/>
    <n v="6"/>
  </r>
  <r>
    <s v="1.01452"/>
    <s v="101995-00"/>
    <s v="01452"/>
    <x v="1274"/>
    <s v="LLANO BONITO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LLANO BONITO"/>
    <s v="FRENTE BAZAR Y TIENDA ARCO IRIS, LLANO BONITO"/>
    <s v="esc.llanobonitoleoncortes@mep.go.cr"/>
    <s v="25467671"/>
    <m/>
    <s v="IGNACIO MONTOYA SOLANO"/>
    <s v="83364774"/>
    <s v="ROY CASTRO JIMENEZ"/>
    <s v="25467360"/>
    <m/>
    <s v="NO"/>
    <m/>
    <m/>
    <m/>
    <s v="1"/>
    <s v="01351"/>
    <s v="3"/>
    <s v="LLANO BONITO"/>
    <n v="20"/>
  </r>
  <r>
    <s v="1.00491"/>
    <s v="101996-00"/>
    <s v="00491"/>
    <x v="1275"/>
    <s v="LLANO GRANDE"/>
    <s v="CARTAGO"/>
    <s v="02"/>
    <s v="1"/>
    <s v="1_PREESCOLAR"/>
    <s v="PUBLICA"/>
    <n v="30110"/>
    <s v="3"/>
    <s v="01"/>
    <s v="10"/>
    <s v="CARTAGO / CARTAGO / LLANO GRANDE"/>
    <s v="CARTAGO"/>
    <s v="CARTAGO"/>
    <s v="LLANO GRANDE"/>
    <s v="LLANO GRANDE"/>
    <s v="600 M ESTE DE LA IGLESIA CATOLICA"/>
    <s v="esc.llanograndedecartago@mep.go.cr"/>
    <s v="22154905"/>
    <m/>
    <s v="MARCELLY ALVARADO CHAVES"/>
    <s v="22154905"/>
    <s v="ZIANE SOTO UREÑA"/>
    <s v="25371825"/>
    <m/>
    <s v="NO"/>
    <m/>
    <m/>
    <m/>
    <s v="1"/>
    <s v="01444"/>
    <s v="3"/>
    <s v="LLANO GRANDE"/>
    <n v="62"/>
  </r>
  <r>
    <s v="1.01521"/>
    <s v="101997-00"/>
    <s v="01521"/>
    <x v="1276"/>
    <s v="LLANO GRANDE - PACAYAS"/>
    <s v="CARTAGO"/>
    <s v="04"/>
    <s v="1"/>
    <s v="1_PREESCOLAR"/>
    <s v="PUBLICA"/>
    <n v="30601"/>
    <s v="3"/>
    <s v="06"/>
    <s v="01"/>
    <s v="CARTAGO / ALVARADO / PACAYAS"/>
    <s v="CARTAGO"/>
    <s v="ALVARADO"/>
    <s v="PACAYAS"/>
    <s v="LLANO GRANDE"/>
    <s v="1 KM NOROESTE DEL CEMENTERIO"/>
    <s v="esc.llanograndedepacayas@mep.go.cr"/>
    <s v="25340244"/>
    <s v="25340244"/>
    <s v="MAYRA ALVARADO PICADO"/>
    <s v="25340244"/>
    <s v="KATTIA ARAYA ARAYA"/>
    <s v="25515483"/>
    <m/>
    <s v="NO"/>
    <m/>
    <m/>
    <m/>
    <s v="1"/>
    <s v="01430"/>
    <s v="3"/>
    <s v="LLANO GRANDE - PACAYAS"/>
    <n v="5"/>
  </r>
  <r>
    <s v="1.01542"/>
    <s v="101998-00"/>
    <s v="01542"/>
    <x v="1277"/>
    <s v="LOAIZA"/>
    <s v="CARTAGO"/>
    <s v="08"/>
    <s v="1"/>
    <s v="1_PREESCOLAR"/>
    <s v="PUBLICA"/>
    <n v="30204"/>
    <s v="3"/>
    <s v="02"/>
    <s v="04"/>
    <s v="CARTAGO / PARAISO / CACHI"/>
    <s v="CARTAGO"/>
    <s v="PARAISO"/>
    <s v="CACHI"/>
    <s v="LOAIZA"/>
    <s v="DIAGONAL A LA IGLESIA CATOLICA DE LOAIZA"/>
    <s v="esc.loaiza@mep.go.cr"/>
    <s v="25771946"/>
    <s v="25741002"/>
    <s v="ADRIANA MARCELA MARTINEZ SANCHEZ"/>
    <s v="85522578"/>
    <s v="EMILY MASIS MARIN"/>
    <s v="25750008"/>
    <m/>
    <s v="NO"/>
    <m/>
    <m/>
    <m/>
    <s v="1"/>
    <s v="01454"/>
    <s v="3"/>
    <s v="LOAIZA"/>
    <n v="2"/>
  </r>
  <r>
    <s v="1.00467"/>
    <s v="101999-00"/>
    <s v="00467"/>
    <x v="1278"/>
    <s v="SAN IGNACIO DE LOYOLA"/>
    <s v="CARTAGO"/>
    <s v="02"/>
    <s v="1"/>
    <s v="1_PREESCOLAR"/>
    <s v="PUBLICA"/>
    <n v="30104"/>
    <s v="3"/>
    <s v="01"/>
    <s v="04"/>
    <s v="CARTAGO / CARTAGO / SAN NICOLAS"/>
    <s v="CARTAGO"/>
    <s v="CARTAGO"/>
    <s v="SAN NICOLAS"/>
    <s v="LOYOLA"/>
    <s v="200 ESTE Y 200 NORTE DE VICESA, CONTIGUO AL INA"/>
    <s v="esc.sanignaciodeloyola@mep.go.cr"/>
    <s v="25374939"/>
    <s v="25374939"/>
    <s v="CRISTIE MOLINA QUESADA"/>
    <s v="25374939"/>
    <s v="ZIANE SOTO UREÑA"/>
    <s v="25371825"/>
    <m/>
    <s v="NO"/>
    <m/>
    <m/>
    <m/>
    <s v="1"/>
    <s v="01381"/>
    <s v="3"/>
    <s v="SAN IGNACIO DE LOYOLA"/>
    <n v="106"/>
  </r>
  <r>
    <s v="1.00458"/>
    <s v="102000-00"/>
    <s v="00458"/>
    <x v="1279"/>
    <s v="LOS ANGELES"/>
    <s v="CARTAGO"/>
    <s v="01"/>
    <s v="1"/>
    <s v="1_PREESCOLAR"/>
    <s v="PUBLICA"/>
    <n v="30101"/>
    <s v="3"/>
    <s v="01"/>
    <s v="01"/>
    <s v="CARTAGO / CARTAGO / ORIENTAL"/>
    <s v="CARTAGO"/>
    <s v="CARTAGO"/>
    <s v="ORIENTAL"/>
    <s v="LOS ANGELES"/>
    <s v="ESQUINA SURESTE BASILICA DE LOS ANGELES 50 ESTE"/>
    <s v="esc.losangelesdistritooriental@mep.go.cr"/>
    <s v="25534079"/>
    <m/>
    <s v="MARCO ANTONIO GOMEZ ULLOA"/>
    <s v="25534079"/>
    <s v="ALONSO MORA VALVERDE"/>
    <s v="25520752"/>
    <m/>
    <s v="NO"/>
    <m/>
    <m/>
    <m/>
    <s v="1"/>
    <s v="01372"/>
    <s v="3"/>
    <s v="LOS ANGELES"/>
    <n v="92"/>
  </r>
  <r>
    <s v="1.00468"/>
    <s v="102001-00"/>
    <s v="00468"/>
    <x v="1280"/>
    <s v="FILADELFO SALAS CESPEDES"/>
    <s v="CARTAGO"/>
    <s v="07"/>
    <s v="1"/>
    <s v="1_PREESCOLAR"/>
    <s v="PUBLICA"/>
    <n v="30105"/>
    <s v="3"/>
    <s v="01"/>
    <s v="05"/>
    <s v="CARTAGO / CARTAGO / AGUACALIENTE (SAN FRANCISCO)"/>
    <s v="CARTAGO"/>
    <s v="CARTAGO"/>
    <s v="AGUACALIENTE (SAN FRANCISCO)"/>
    <s v="LOURDES"/>
    <s v="200 OESTE DEL TEMPLO CATOLICO"/>
    <s v="esc.filadelfosalascespedes@mep.go.cr"/>
    <s v="25510953"/>
    <m/>
    <s v="JOSE ZUÑIGA FERNANDEZ"/>
    <s v="25510953"/>
    <s v="XIOMARA TORRES JIMENEZ"/>
    <s v="25916395"/>
    <m/>
    <s v="NO"/>
    <m/>
    <m/>
    <m/>
    <s v="1"/>
    <s v="01390"/>
    <s v="3"/>
    <s v="FILADELFO SALAS CESPEDES"/>
    <n v="78"/>
  </r>
  <r>
    <s v="1.01793"/>
    <s v="102002-00"/>
    <s v="01793"/>
    <x v="1281"/>
    <s v="MARIANO QUIROS SEGURA"/>
    <s v="LOS SANTOS"/>
    <s v="02"/>
    <s v="1"/>
    <s v="1_PREESCOLAR"/>
    <s v="PUBLICA"/>
    <n v="30802"/>
    <s v="3"/>
    <s v="08"/>
    <s v="02"/>
    <s v="CARTAGO / EL GUARCO / SAN ISIDRO"/>
    <s v="CARTAGO"/>
    <s v="EL GUARCO"/>
    <s v="SAN ISIDRO"/>
    <s v="MACHO GAFF"/>
    <s v="KM 60 CARRETERA INTERAMERICANA M SUR CONTIGUO AL TEMPLO"/>
    <s v="esc.marianoquirossegura@mep.go.cr"/>
    <s v="22016892"/>
    <m/>
    <s v="KARLA SEGURA HIDALGO"/>
    <s v="86506809"/>
    <s v="LUIS ALBERTO AGÜERO UMAÑA"/>
    <s v="83985996"/>
    <m/>
    <s v="NO"/>
    <m/>
    <m/>
    <m/>
    <s v="1"/>
    <s v="01339"/>
    <s v="3"/>
    <s v="MARIANO QUIROS SEGURA"/>
    <n v="15"/>
  </r>
  <r>
    <s v="1.00469"/>
    <s v="102003-00"/>
    <s v="00469"/>
    <x v="1282"/>
    <s v="FELIX MATA VALLE"/>
    <s v="CARTAGO"/>
    <s v="07"/>
    <s v="1"/>
    <s v="1_PREESCOLAR"/>
    <s v="PUBLICA"/>
    <n v="30107"/>
    <s v="3"/>
    <s v="01"/>
    <s v="07"/>
    <s v="CARTAGO / CARTAGO / CORRALILLO"/>
    <s v="CARTAGO"/>
    <s v="CARTAGO"/>
    <s v="CORRALILLO"/>
    <s v="LLANO DE LOS ANGELES"/>
    <s v="COSTADO NORTE DE LA IGLESIA CATOLICA"/>
    <s v="esc.felixmatavalle@mep.go.cr"/>
    <s v="25480036"/>
    <s v="25480036"/>
    <s v="GEINY MONESTEL BRENES"/>
    <s v="89466543"/>
    <s v="XIOMARA TORRES JIMENEZ"/>
    <s v="25519478"/>
    <m/>
    <s v="NO"/>
    <m/>
    <m/>
    <m/>
    <s v="1"/>
    <s v="01402"/>
    <s v="3"/>
    <s v="FELIX MATA VALLE"/>
    <n v="30"/>
  </r>
  <r>
    <s v="1.02665"/>
    <s v="102004-00"/>
    <s v="02665"/>
    <x v="1283"/>
    <s v="NAPOLES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NAPOLES"/>
    <s v="25 SUR DEL TEMPLO CATOLICO"/>
    <s v="esc.napoles@mep.go.cr"/>
    <s v="25462950"/>
    <s v="25462950"/>
    <s v="LUIS OLDEMAR CORDERO SOLANO"/>
    <s v="89505061"/>
    <s v="ELENA PICADO NARANJO"/>
    <s v="21004869"/>
    <m/>
    <s v="NO"/>
    <m/>
    <m/>
    <m/>
    <s v="1"/>
    <s v="01327"/>
    <s v="3"/>
    <s v="NAPOLES"/>
    <n v="6"/>
  </r>
  <r>
    <s v="1.02520"/>
    <s v="102005-00"/>
    <s v="02520"/>
    <x v="1284"/>
    <s v="RUDECINDO VARGAS QUIROS"/>
    <s v="CARTAGO"/>
    <s v="08"/>
    <s v="1"/>
    <s v="1_PREESCOLAR"/>
    <s v="PUBLICA"/>
    <n v="30109"/>
    <s v="3"/>
    <s v="01"/>
    <s v="09"/>
    <s v="CARTAGO / CARTAGO / DULCE NOMBRE"/>
    <s v="CARTAGO"/>
    <s v="CARTAGO"/>
    <s v="DULCE NOMBRE"/>
    <s v="NAVARRO"/>
    <s v="1,5 KM AL OESTE DE PUENTE NEGRO Y 1,5 KM NORESTE"/>
    <s v="esc.rudecindovargasquiros@mep.go.cr"/>
    <s v="22016595"/>
    <s v="25331105"/>
    <s v="JOHANA ARIAS MORALES"/>
    <s v="22016595"/>
    <s v="EMILY MASIS MARIN"/>
    <s v="25750008"/>
    <m/>
    <s v="NO"/>
    <m/>
    <m/>
    <m/>
    <s v="1"/>
    <s v="01397"/>
    <s v="3"/>
    <s v="RUDECINDO VARGAS QUIROS"/>
    <n v="4"/>
  </r>
  <r>
    <s v="1.03382"/>
    <s v="102006-00"/>
    <s v="03382"/>
    <x v="1285"/>
    <s v="BAJO CANET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BAJO CANET"/>
    <s v="COSTADO NORTE DE LA ERMITA"/>
    <s v="esc.bajocanet@mep.go.cr"/>
    <s v="25463638"/>
    <s v="25463638"/>
    <s v="JESSICA MORA SEGURA"/>
    <s v="25461065"/>
    <s v="ELENA PICADO NARANJO"/>
    <s v="21004869"/>
    <m/>
    <s v="NO"/>
    <m/>
    <m/>
    <m/>
    <s v="1"/>
    <s v="01331"/>
    <s v="3"/>
    <s v="BAJO CANET"/>
    <n v="5"/>
  </r>
  <r>
    <s v="1.00470"/>
    <s v="102007-00"/>
    <s v="00470"/>
    <x v="1286"/>
    <s v="CARLOS MONGE ALFARO"/>
    <s v="CARTAGO"/>
    <s v="02"/>
    <s v="1"/>
    <s v="1_PREESCOLAR"/>
    <s v="PUBLICA"/>
    <n v="30104"/>
    <s v="3"/>
    <s v="01"/>
    <s v="04"/>
    <s v="CARTAGO / CARTAGO / SAN NICOLAS"/>
    <s v="CARTAGO"/>
    <s v="CARTAGO"/>
    <s v="SAN NICOLAS"/>
    <s v="ALTO DE OCHOMOGO"/>
    <s v="CONTIGUO A PLAZA DE DEPORTES"/>
    <s v="esc.carlosmonegealfaro@mep.go.cr"/>
    <s v="25374876"/>
    <m/>
    <s v="IRIA ZULAY SANCHEZ VEGA"/>
    <s v="25374876"/>
    <s v="ZIANE SOTO UREÑA"/>
    <s v="25371825"/>
    <m/>
    <s v="NO"/>
    <m/>
    <m/>
    <m/>
    <s v="1"/>
    <s v="01383"/>
    <s v="3"/>
    <s v="CARLOS MONGE ALFARO"/>
    <n v="55"/>
  </r>
  <r>
    <s v="1.00501"/>
    <s v="102008-00"/>
    <s v="00501"/>
    <x v="1287"/>
    <s v="OROSI"/>
    <s v="CARTAGO"/>
    <s v="08"/>
    <s v="1"/>
    <s v="1_PREESCOLAR"/>
    <s v="PUBLICA"/>
    <n v="30203"/>
    <s v="3"/>
    <s v="02"/>
    <s v="03"/>
    <s v="CARTAGO / PARAISO / OROSI"/>
    <s v="CARTAGO"/>
    <s v="PARAISO"/>
    <s v="OROSI"/>
    <s v="OROSI"/>
    <s v="COSTADO SUR DE LA PLAZA DE DEPORTES OROSI"/>
    <s v="esc.orosi@mep.go.cr"/>
    <s v="25333374"/>
    <s v="25333373"/>
    <s v="ANA VIRGINIA BRENES GONZALEZ"/>
    <s v="25333374"/>
    <s v="EMILY MASIS MARIN"/>
    <s v="25750008"/>
    <m/>
    <s v="NO"/>
    <m/>
    <m/>
    <m/>
    <s v="1"/>
    <s v="01472"/>
    <s v="3"/>
    <s v="OROSI"/>
    <n v="95"/>
  </r>
  <r>
    <s v="1.01467"/>
    <s v="102009-00"/>
    <s v="01467"/>
    <x v="1288"/>
    <s v="CALLE JUCO"/>
    <s v="CARTAGO"/>
    <s v="08"/>
    <s v="1"/>
    <s v="1_PREESCOLAR"/>
    <s v="PUBLICA"/>
    <n v="30203"/>
    <s v="3"/>
    <s v="02"/>
    <s v="03"/>
    <s v="CARTAGO / PARAISO / OROSI"/>
    <s v="CARTAGO"/>
    <s v="PARAISO"/>
    <s v="OROSI"/>
    <s v="JUCO"/>
    <s v="450 M SUROESTE PUENTE RIO JUCO"/>
    <s v="esc.callejuco@mep.go.cr"/>
    <s v="25332553"/>
    <s v="86986784"/>
    <s v="EUGENIA CASCANTE VARGAS"/>
    <s v="25332553"/>
    <s v="EMILY MASIS MARIN"/>
    <s v="25750008"/>
    <m/>
    <s v="NO"/>
    <m/>
    <m/>
    <m/>
    <s v="1"/>
    <s v="03722"/>
    <s v="3"/>
    <s v="CALLE JUCO"/>
    <n v="10"/>
  </r>
  <r>
    <s v="1.00492"/>
    <s v="102010-00"/>
    <s v="00492"/>
    <x v="1289"/>
    <s v="PBRO. JUAN DE DIOS TREJOS"/>
    <s v="CARTAGO"/>
    <s v="04"/>
    <s v="1"/>
    <s v="1_PREESCOLAR"/>
    <s v="PUBLICA"/>
    <n v="30601"/>
    <s v="3"/>
    <s v="06"/>
    <s v="01"/>
    <s v="CARTAGO / ALVARADO / PACAYAS"/>
    <s v="CARTAGO"/>
    <s v="ALVARADO"/>
    <s v="PACAYAS"/>
    <s v="PACAYAS"/>
    <s v="FRENTE AL PALACIO MUNICIPAL DE ALVARADO"/>
    <s v="esc.pbrojuandiostrejos@mep.go.cr"/>
    <s v="25344391"/>
    <s v="25344391"/>
    <s v="EDA ROXANA MASIS OBANDO"/>
    <s v="25344391"/>
    <s v="KATTIA ARAYA ARAYA"/>
    <s v="25515483"/>
    <m/>
    <s v="NO"/>
    <m/>
    <m/>
    <m/>
    <s v="1"/>
    <s v="01441"/>
    <s v="3"/>
    <s v="PBRO. JUAN DE DIOS TREJOS"/>
    <n v="92"/>
  </r>
  <r>
    <s v="1.00459"/>
    <s v="102011-00"/>
    <s v="00459"/>
    <x v="1290"/>
    <s v="PADRE PERALTA"/>
    <s v="CARTAGO"/>
    <s v="01"/>
    <s v="1"/>
    <s v="1_PREESCOLAR"/>
    <s v="PUBLICA"/>
    <n v="30101"/>
    <s v="3"/>
    <s v="01"/>
    <s v="01"/>
    <s v="CARTAGO / CARTAGO / ORIENTAL"/>
    <s v="CARTAGO"/>
    <s v="CARTAGO"/>
    <s v="ORIENTAL"/>
    <s v="LOS ANGELES"/>
    <s v="250 AL ESTE DE LAS RUINAS, AV-0 CALLE 5 Y 7"/>
    <s v="esc.delpadreperalta@mep.go.cr"/>
    <s v="25520428"/>
    <s v="25520428"/>
    <s v="JOSE ALEJANDRO MORA MORALES"/>
    <s v="87408383"/>
    <s v="ALONSO MORA VALVERDE"/>
    <s v="25520752"/>
    <m/>
    <s v="NO"/>
    <m/>
    <m/>
    <m/>
    <s v="1"/>
    <s v="01374"/>
    <s v="3"/>
    <s v="PADRE PERALTA"/>
    <n v="56"/>
  </r>
  <r>
    <s v="1.02341"/>
    <s v="102012-00"/>
    <s v="02341"/>
    <x v="1291"/>
    <s v="JOSEFA CALDERON NARANJO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PALMITAL"/>
    <s v="100 ESTE DE LA IGLESIA CATOLICA DE PALMITAL"/>
    <s v="esc.josefacalderonnaranjo@mep.go.cr"/>
    <s v="88146662"/>
    <m/>
    <s v="PATRICIA COTO SAENZ"/>
    <s v="88146662"/>
    <s v="PRISCILLA BOGARIN VILLALOBOS"/>
    <s v="25521557"/>
    <m/>
    <s v="NO"/>
    <m/>
    <m/>
    <m/>
    <s v="1"/>
    <s v="01411"/>
    <s v="3"/>
    <s v="JOSEFA CALDERON NARANJO"/>
    <n v="6"/>
  </r>
  <r>
    <s v="1.02789"/>
    <s v="102014-00"/>
    <s v="02789"/>
    <x v="1292"/>
    <s v="CARMEN TAMES BRENES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PALO VERDE"/>
    <s v="DE LA IGLESIA CATOLICA 100 OESTE"/>
    <s v="esc.carmentamesbrenes@mep.go.cr"/>
    <s v="25711162"/>
    <s v="25711162"/>
    <s v="JEREMIAS BEJARANO SEGURA"/>
    <s v="61147289"/>
    <s v="PRISCILLA BOGARIN VILLALOBOS"/>
    <s v="25521557"/>
    <m/>
    <s v="NO"/>
    <m/>
    <m/>
    <m/>
    <s v="1"/>
    <s v="01410"/>
    <s v="3"/>
    <s v="CARMEN TAMES BRENES"/>
    <n v="8"/>
  </r>
  <r>
    <s v="1.00502"/>
    <s v="102015-00"/>
    <s v="00502"/>
    <x v="1293"/>
    <s v="PALOMO"/>
    <s v="CARTAGO"/>
    <s v="08"/>
    <s v="1"/>
    <s v="1_PREESCOLAR"/>
    <s v="PUBLICA"/>
    <n v="30203"/>
    <s v="3"/>
    <s v="02"/>
    <s v="03"/>
    <s v="CARTAGO / PARAISO / OROSI"/>
    <s v="CARTAGO"/>
    <s v="PARAISO"/>
    <s v="OROSI"/>
    <s v="PALOMO"/>
    <s v="300 NORTE PUENTE DE PALOMO"/>
    <s v="esc.palomo.cartago@mep.go.cr"/>
    <s v="25333541"/>
    <m/>
    <s v="CARLOS LUIS FONSECA CHINCHILLA"/>
    <s v="25333541"/>
    <s v="EMILY MASIS MARIN"/>
    <s v="25750008"/>
    <m/>
    <s v="NO"/>
    <m/>
    <m/>
    <m/>
    <s v="1"/>
    <s v="01473"/>
    <s v="3"/>
    <s v="PALOMO"/>
    <n v="38"/>
  </r>
  <r>
    <s v="1.01883"/>
    <s v="102016-00"/>
    <s v="01883"/>
    <x v="1294"/>
    <s v="LA ALEGRIA DE OROSI"/>
    <s v="CARTAGO"/>
    <s v="08"/>
    <s v="1"/>
    <s v="1_PREESCOLAR"/>
    <s v="PUBLICA"/>
    <n v="30203"/>
    <s v="3"/>
    <s v="02"/>
    <s v="03"/>
    <s v="CARTAGO / PARAISO / OROSI"/>
    <s v="CARTAGO"/>
    <s v="PARAISO"/>
    <s v="OROSI"/>
    <s v="LA ALEGRIA"/>
    <s v="700 M NORTE PUENTE AMANECER"/>
    <s v="esc.laalegriadeorosi@mep.go.cr"/>
    <s v="25331258"/>
    <s v="83076381"/>
    <s v="PATRICIA ROJAS BRENES"/>
    <s v="83109422"/>
    <s v="EMILY MASIS MARIN"/>
    <s v="25750008"/>
    <m/>
    <s v="NO"/>
    <m/>
    <m/>
    <m/>
    <s v="1"/>
    <s v="03790"/>
    <s v="3"/>
    <s v="LA ALEGRIA DE OROSI"/>
    <n v="7"/>
  </r>
  <r>
    <s v="1.00503"/>
    <s v="102017-00"/>
    <s v="00503"/>
    <x v="1295"/>
    <s v="JOSE LIENDO Y GOICOECHEA"/>
    <s v="CARTAGO"/>
    <s v="05"/>
    <s v="1"/>
    <s v="1_PREESCOLAR"/>
    <s v="PUBLICA"/>
    <n v="30201"/>
    <s v="3"/>
    <s v="02"/>
    <s v="01"/>
    <s v="CARTAGO / PARAISO / PARAISO"/>
    <s v="CARTAGO"/>
    <s v="PARAISO"/>
    <s v="PARAISO"/>
    <s v="PARAISO"/>
    <s v="COSTADO SUR IGLESIA CATOLICA DE PARAISO"/>
    <s v="esc.frayjoseliendo@mep.go.cr"/>
    <s v="25747224"/>
    <s v="25747224"/>
    <s v="MICHAEL ESTEBAN SOLANO SANCHEZ"/>
    <s v="25747224"/>
    <s v="LUIS FRANCISCO QUESADA MENDEZ"/>
    <s v="25750123"/>
    <m/>
    <s v="NO"/>
    <m/>
    <m/>
    <m/>
    <s v="1"/>
    <s v="01467"/>
    <s v="3"/>
    <s v="JOSE LIENDO Y GOICOECHEA"/>
    <n v="123"/>
  </r>
  <r>
    <s v="1.04358"/>
    <s v="102017-00"/>
    <s v="04358"/>
    <x v="1295"/>
    <s v="RED CUIDO-JOSE LIENDO Y GOICOECHEA-PEQUEÑO PUEBLITO"/>
    <s v="CARTAGO"/>
    <s v="05"/>
    <s v="1"/>
    <s v="1_PREESCOLAR"/>
    <s v="PUBLICA"/>
    <n v="30201"/>
    <s v="3"/>
    <s v="02"/>
    <s v="01"/>
    <s v="CARTAGO / PARAISO / PARAISO"/>
    <s v="CARTAGO"/>
    <s v="PARAISO"/>
    <s v="PARAISO"/>
    <s v="LAS VICENTINAS"/>
    <s v="DEL PARQUE CENTRAL DE PARAISO 1 KM AL SUR"/>
    <s v="info@pueblito.org"/>
    <s v="25747464"/>
    <m/>
    <s v="MICHAEL ESTEBAN SOLANO SANCHEZ"/>
    <s v="25747224"/>
    <s v="LUIS FRANCISCO QUESADA MENDEZ"/>
    <s v="25750123"/>
    <s v="RED"/>
    <s v="NO"/>
    <s v="3"/>
    <s v=""/>
    <s v="CENTRO DE ATENCION INTEGRAL PEQUEÑO PUEBLITO"/>
    <s v="1"/>
    <s v="01467"/>
    <s v="3"/>
    <s v="JOSE LIENDO Y GOICOECHEA"/>
    <n v="13"/>
  </r>
  <r>
    <s v="1.00504"/>
    <s v="102018-00"/>
    <s v="00504"/>
    <x v="1296"/>
    <s v="EUGENIO CORRALES BIANCHINI"/>
    <s v="CARTAGO"/>
    <s v="05"/>
    <s v="1"/>
    <s v="1_PREESCOLAR"/>
    <s v="PUBLICA"/>
    <n v="30201"/>
    <s v="3"/>
    <s v="02"/>
    <s v="01"/>
    <s v="CARTAGO / PARAISO / PARAISO"/>
    <s v="CARTAGO"/>
    <s v="PARAISO"/>
    <s v="PARAISO"/>
    <s v="LA SOLEDAD"/>
    <s v="100 ESTE Y 400 SUR DEL BAR Y RESTAURANTE CONTINENTAL"/>
    <s v="esc.eugeniocorralesbianchini@mep.go.cr"/>
    <s v="25746161"/>
    <s v="25746161"/>
    <s v="NINOSKA MONCADA QUIROS"/>
    <s v="25746161"/>
    <s v="LUIS FRANCISCO QUESADA MENDEZ"/>
    <s v="25750123"/>
    <m/>
    <s v="NO"/>
    <m/>
    <m/>
    <m/>
    <s v="1"/>
    <s v="01469"/>
    <s v="3"/>
    <s v="EUGENIO CORRALES BIANCHINI"/>
    <n v="172"/>
  </r>
  <r>
    <s v="1.01882"/>
    <s v="102019-00"/>
    <s v="01882"/>
    <x v="1297"/>
    <s v="LA LAGUNA"/>
    <s v="CARTAGO"/>
    <s v="05"/>
    <s v="1"/>
    <s v="1_PREESCOLAR"/>
    <s v="PUBLICA"/>
    <n v="30201"/>
    <s v="3"/>
    <s v="02"/>
    <s v="01"/>
    <s v="CARTAGO / PARAISO / PARAISO"/>
    <s v="CARTAGO"/>
    <s v="PARAISO"/>
    <s v="PARAISO"/>
    <s v="LA LAGUNA"/>
    <s v="100 OESTE DE LA ESQUINA S, O DE LA PLAZA"/>
    <s v="esc.lalaguna.cartago@mep.go.cr"/>
    <s v="25750151"/>
    <m/>
    <s v="YENDRY FONSECA MADRIZ"/>
    <s v="25750151"/>
    <s v="LUIS FRANCISCO QUESADA MENDEZ"/>
    <s v="25750123"/>
    <m/>
    <s v="NO"/>
    <m/>
    <m/>
    <m/>
    <s v="1"/>
    <s v="03802"/>
    <s v="3"/>
    <s v="LA LAGUNA"/>
    <n v="67"/>
  </r>
  <r>
    <s v="1.01747"/>
    <s v="102020-00"/>
    <s v="01747"/>
    <x v="1298"/>
    <s v="RAMON AGUILAR FERNANDEZ"/>
    <s v="CARTAGO"/>
    <s v="04"/>
    <s v="1"/>
    <s v="1_PREESCOLAR"/>
    <s v="PUBLICA"/>
    <n v="30702"/>
    <s v="3"/>
    <s v="07"/>
    <s v="02"/>
    <s v="CARTAGO / OREAMUNO / COT"/>
    <s v="CARTAGO"/>
    <s v="OREAMUNO"/>
    <s v="COT"/>
    <s v="PASO ANCHO"/>
    <s v="FRENTE A LA GUARDIA RURAL"/>
    <s v="esc.ramonaguilarfernandez@mep.go.cr"/>
    <s v="25367671"/>
    <s v="25367671"/>
    <s v="CAROL ROXANA CALVO QUIROS"/>
    <s v="25367671"/>
    <s v="KATTIA ARAYA ARAYA"/>
    <s v="25515483"/>
    <m/>
    <s v="NO"/>
    <m/>
    <m/>
    <m/>
    <s v="1"/>
    <s v="01431"/>
    <s v="3"/>
    <s v="RAMON AGUILAR FERNANDEZ"/>
    <n v="36"/>
  </r>
  <r>
    <s v="1.01464"/>
    <s v="102022-00"/>
    <s v="01464"/>
    <x v="1299"/>
    <s v="MANUEL AVILA CAMACHO"/>
    <s v="CARTAGO"/>
    <s v="04"/>
    <s v="1"/>
    <s v="1_PREESCOLAR"/>
    <s v="PUBLICA"/>
    <n v="30703"/>
    <s v="3"/>
    <s v="07"/>
    <s v="03"/>
    <s v="CARTAGO / OREAMUNO / POTRERO CERRADO"/>
    <s v="CARTAGO"/>
    <s v="OREAMUNO"/>
    <s v="POTRERO CERRADO"/>
    <s v="POTRERO CERRADO"/>
    <s v="100 NORTE DE LA IGLESIA"/>
    <s v="esc.manuelavilacamacho@mep.go.cr"/>
    <s v="25300284"/>
    <s v="25300284"/>
    <s v="OSCAR SANCHEZ VASQUEZ"/>
    <s v="25300284"/>
    <s v="KATTIA ARAYA ARAYA"/>
    <s v="25515483"/>
    <m/>
    <s v="NO"/>
    <m/>
    <m/>
    <m/>
    <s v="1"/>
    <s v="01432"/>
    <s v="3"/>
    <s v="MANUEL AVILA CAMACHO"/>
    <n v="22"/>
  </r>
  <r>
    <s v="1.01547"/>
    <s v="102023-00"/>
    <s v="01547"/>
    <x v="1300"/>
    <s v="FELIPE ALVARADO ECHANDI"/>
    <s v="CARTAGO"/>
    <s v="08"/>
    <s v="1"/>
    <s v="1_PREESCOLAR"/>
    <s v="PUBLICA"/>
    <n v="30203"/>
    <s v="3"/>
    <s v="02"/>
    <s v="03"/>
    <s v="CARTAGO / PARAISO / OROSI"/>
    <s v="CARTAGO"/>
    <s v="PARAISO"/>
    <s v="OROSI"/>
    <s v="PUENTE NEGRO"/>
    <s v="FRENTE AL PLANTEL DEL AYA, PUENTE NEGRO, OROSI"/>
    <s v="esc.felipejalvarado@mep.go.cr"/>
    <s v="25331676"/>
    <m/>
    <s v="JULIO CESAR LORIA MATA"/>
    <s v="83944044"/>
    <s v="EMILY MASIS MARIN"/>
    <s v="25750008"/>
    <m/>
    <s v="NO"/>
    <m/>
    <m/>
    <m/>
    <s v="1"/>
    <s v="01477"/>
    <s v="3"/>
    <s v="FELIPE ALVARADO ECHANDI"/>
    <n v="6"/>
  </r>
  <r>
    <s v="1.01080"/>
    <s v="102024-00"/>
    <s v="01080"/>
    <x v="1301"/>
    <s v="MARIANO GUARDIA CARAZO"/>
    <s v="CARTAGO"/>
    <s v="03"/>
    <s v="1"/>
    <s v="1_PREESCOLAR"/>
    <s v="PUBLICA"/>
    <n v="30803"/>
    <s v="3"/>
    <s v="08"/>
    <s v="03"/>
    <s v="CARTAGO / EL GUARCO / TOBOSI"/>
    <s v="CARTAGO"/>
    <s v="EL GUARCO"/>
    <s v="TOBOSI"/>
    <s v="BARRANCAS -PURIRES"/>
    <s v="FRENTE A JARDINERIA LINDA VISTA"/>
    <s v="esc.marianoguardiacarazo@mep.go.cr"/>
    <s v="25733306"/>
    <s v="84345912"/>
    <s v="EDDA GERALDINE QUESADA MENDEZ"/>
    <s v="25733306"/>
    <s v="PRISCILLA BOGARIN VILLALOBOS"/>
    <s v="25521557"/>
    <m/>
    <s v="NO"/>
    <m/>
    <m/>
    <m/>
    <s v="1"/>
    <s v="01423"/>
    <s v="3"/>
    <s v="MARIANO GUARDIA CARAZO"/>
    <n v="18"/>
  </r>
  <r>
    <s v="1.01497"/>
    <s v="102025-00"/>
    <s v="01497"/>
    <x v="1302"/>
    <s v="PURISIL"/>
    <s v="CARTAGO"/>
    <s v="08"/>
    <s v="1"/>
    <s v="1_PREESCOLAR"/>
    <s v="PUBLICA"/>
    <n v="30203"/>
    <s v="3"/>
    <s v="02"/>
    <s v="03"/>
    <s v="CARTAGO / PARAISO / OROSI"/>
    <s v="CARTAGO"/>
    <s v="PARAISO"/>
    <s v="OROSI"/>
    <s v="PURISIL"/>
    <s v="FRENTE A LA PLAZA DE DEPORTES"/>
    <s v="esc.purisil@mep.go.cr"/>
    <s v="25333312"/>
    <s v="88103068"/>
    <s v="ANA LUCRECIA RODRIGUEZ ROJAS"/>
    <s v="88103068"/>
    <s v="EMILY MASIS MARIN"/>
    <s v="25750008"/>
    <m/>
    <s v="NO"/>
    <m/>
    <m/>
    <m/>
    <s v="1"/>
    <s v="01478"/>
    <s v="3"/>
    <s v="PURISIL"/>
    <n v="8"/>
  </r>
  <r>
    <s v="1.00471"/>
    <s v="102026-00"/>
    <s v="00471"/>
    <x v="1303"/>
    <s v="QUEBRADILLA"/>
    <s v="CARTAGO"/>
    <s v="07"/>
    <s v="1"/>
    <s v="1_PREESCOLAR"/>
    <s v="PUBLICA"/>
    <n v="30111"/>
    <s v="3"/>
    <s v="01"/>
    <s v="11"/>
    <s v="CARTAGO / CARTAGO / QUEBRADILLA"/>
    <s v="CARTAGO"/>
    <s v="CARTAGO"/>
    <s v="QUEBRADILLA"/>
    <s v="QUEBRADILLA"/>
    <s v="FRENTE A LA IGLESIA CATOLICA DE QUEBRADILLA"/>
    <s v="esc.quebradilla@mep.go.cr"/>
    <s v="25737003"/>
    <s v="22019969"/>
    <s v="MAUREEN ROJAS SANCHEZ"/>
    <s v="25737003"/>
    <s v="XIOMARA TORRES JIMENEZ"/>
    <s v="25916395"/>
    <m/>
    <s v="NO"/>
    <m/>
    <m/>
    <m/>
    <s v="1"/>
    <s v="01392"/>
    <s v="3"/>
    <s v="QUEBRADILLA"/>
    <n v="135"/>
  </r>
  <r>
    <s v="1.01647"/>
    <s v="102027-00"/>
    <s v="01647"/>
    <x v="1304"/>
    <s v="EL ALTO DE QUEBRADILLA"/>
    <s v="CARTAGO"/>
    <s v="07"/>
    <s v="1"/>
    <s v="1_PREESCOLAR"/>
    <s v="PUBLICA"/>
    <n v="30111"/>
    <s v="3"/>
    <s v="01"/>
    <s v="11"/>
    <s v="CARTAGO / CARTAGO / QUEBRADILLA"/>
    <s v="CARTAGO"/>
    <s v="CARTAGO"/>
    <s v="QUEBRADILLA"/>
    <s v="EL ALTO"/>
    <s v="1 KM AL NOROESTE DEL EBAIS DE QUEBRADILLA"/>
    <s v="esc.altosdequebradilla@mep.go.cr"/>
    <s v="25738065"/>
    <s v="86602065"/>
    <s v="CLARA INES MORA MIRANDA"/>
    <s v="25730301"/>
    <s v="XIOMARA TORRES JIMENEZ"/>
    <s v="25519478"/>
    <m/>
    <s v="NO"/>
    <m/>
    <m/>
    <m/>
    <s v="1"/>
    <s v="03738"/>
    <s v="3"/>
    <s v="EL ALTO DE QUEBRADILLA"/>
    <n v="14"/>
  </r>
  <r>
    <s v="1.00472"/>
    <s v="102028-00"/>
    <s v="00472"/>
    <x v="1305"/>
    <s v="QUIRCOT"/>
    <s v="CARTAGO"/>
    <s v="02"/>
    <s v="1"/>
    <s v="1_PREESCOLAR"/>
    <s v="PUBLICA"/>
    <n v="30104"/>
    <s v="3"/>
    <s v="01"/>
    <s v="04"/>
    <s v="CARTAGO / CARTAGO / SAN NICOLAS"/>
    <s v="CARTAGO"/>
    <s v="CARTAGO"/>
    <s v="SAN NICOLAS"/>
    <s v="QUIRCOT"/>
    <s v="FRENTE A SUPER NESSA"/>
    <s v="esc.quircot@mep.go.cr"/>
    <s v="25373061"/>
    <s v="25373061"/>
    <s v="GUSTAVO JIMENEZ VALERIN"/>
    <s v="25373061"/>
    <s v="ZIANE SOTO UREÑA"/>
    <s v="25371825"/>
    <m/>
    <s v="NO"/>
    <m/>
    <m/>
    <m/>
    <s v="1"/>
    <s v="01385"/>
    <s v="3"/>
    <s v="QUIRCOT"/>
    <n v="66"/>
  </r>
  <r>
    <s v="1.00460"/>
    <s v="104107-00"/>
    <s v="00460"/>
    <x v="1306"/>
    <s v="UNIDAD PEDAGOGICA RAFAEL HERNANDEZ MADRIZ"/>
    <s v="CARTAGO"/>
    <s v="01"/>
    <s v="1"/>
    <s v="1_PREESCOLAR"/>
    <s v="PUBLICA"/>
    <n v="30102"/>
    <s v="3"/>
    <s v="01"/>
    <s v="02"/>
    <s v="CARTAGO / CARTAGO / OCCIDENTAL"/>
    <s v="CARTAGO"/>
    <s v="CARTAGO"/>
    <s v="OCCIDENTAL"/>
    <s v="EL MOLINO"/>
    <s v="100 M OESTE DE LA BIBLIOTECA PUBLICA CARTAGO"/>
    <s v="upe.rafaelhernandezmadriz@mep.go.cr"/>
    <s v="25510565"/>
    <s v="25510565"/>
    <s v="ISELA MARIA SOLANO CAMPOS"/>
    <s v="25510565"/>
    <s v="ALONSO MORA VALVERDE"/>
    <s v="25520752"/>
    <m/>
    <s v="NO"/>
    <m/>
    <m/>
    <m/>
    <s v="1"/>
    <s v="01370"/>
    <s v="3"/>
    <s v="UNIDAD PEDAGOGICA RAFAEL HERNANDEZ MADRIZ"/>
    <n v="30"/>
  </r>
  <r>
    <s v="1.01498"/>
    <s v="102030-00"/>
    <s v="01498"/>
    <x v="1307"/>
    <s v="LA FUENTE"/>
    <s v="CARTAGO"/>
    <s v="05"/>
    <s v="1"/>
    <s v="1_PREESCOLAR"/>
    <s v="PUBLICA"/>
    <n v="30202"/>
    <s v="3"/>
    <s v="02"/>
    <s v="02"/>
    <s v="CARTAGO / PARAISO / SANTIAGO"/>
    <s v="CARTAGO"/>
    <s v="PARAISO"/>
    <s v="SANTIAGO"/>
    <s v="LA PUENTE"/>
    <s v="100 ESTE DEL CEMENTERIO DE CERVANTES"/>
    <s v="esc.lafuente.cartago@mep.go.cr"/>
    <s v="25347485"/>
    <m/>
    <s v="SONIA MORA QUIROS"/>
    <s v="25347485"/>
    <s v="LUIS FRANCISCO QUESADA MENDEZ"/>
    <s v="25750123"/>
    <m/>
    <s v="NO"/>
    <m/>
    <m/>
    <m/>
    <s v="1"/>
    <s v="01455"/>
    <s v="3"/>
    <s v="LA FUENTE"/>
    <n v="6"/>
  </r>
  <r>
    <s v="1.02512"/>
    <s v="102031-00"/>
    <s v="02512"/>
    <x v="1308"/>
    <s v="LA ESPERANZA"/>
    <s v="LOS SANTOS"/>
    <s v="02"/>
    <s v="1"/>
    <s v="1_PREESCOLAR"/>
    <s v="PUBLICA"/>
    <n v="30802"/>
    <s v="3"/>
    <s v="08"/>
    <s v="02"/>
    <s v="CARTAGO / EL GUARCO / SAN ISIDRO"/>
    <s v="CARTAGO"/>
    <s v="EL GUARCO"/>
    <s v="SAN ISIDRO"/>
    <s v="LA ESPERANZA"/>
    <s v="CARRETERA INTERAMERICANA SUR KM 62"/>
    <s v="esc.laesperanzaelguarco@mep.go.cr"/>
    <s v="25711503"/>
    <s v="25711503"/>
    <s v="THELMA GONZALEZ VALLE"/>
    <s v="25712744"/>
    <s v="LUIS ALBERTO AGÜERO UMAÑA"/>
    <s v="25412000"/>
    <m/>
    <s v="NO"/>
    <m/>
    <m/>
    <m/>
    <s v="1"/>
    <s v="01341"/>
    <s v="3"/>
    <s v="LA ESPERANZA"/>
    <n v="1"/>
  </r>
  <r>
    <s v="1.02101"/>
    <s v="102032-00"/>
    <s v="02101"/>
    <x v="1309"/>
    <s v="LAS DAMITAS"/>
    <s v="LOS SANTOS"/>
    <s v="02"/>
    <s v="1"/>
    <s v="1_PREESCOLAR"/>
    <s v="PUBLICA"/>
    <n v="30802"/>
    <s v="3"/>
    <s v="08"/>
    <s v="02"/>
    <s v="CARTAGO / EL GUARCO / SAN ISIDRO"/>
    <s v="CARTAGO"/>
    <s v="EL GUARCO"/>
    <s v="SAN ISIDRO"/>
    <s v="LAS DAMITAS"/>
    <s v="2 KM NORTE DEL TEMPLO DE CAÑON"/>
    <s v="esc.lasdamitas@mep.go.cr"/>
    <s v="25712289"/>
    <m/>
    <s v="ESTER FALLAS GRANADOS"/>
    <s v="89201481"/>
    <s v="LUIS ALBERTO AGÜERO UMAÑA"/>
    <s v="25412000"/>
    <m/>
    <s v="NO"/>
    <m/>
    <m/>
    <m/>
    <s v="1"/>
    <s v="01337"/>
    <s v="3"/>
    <s v="LAS DAMITAS"/>
    <n v="10"/>
  </r>
  <r>
    <s v="1.01544"/>
    <s v="102033-00"/>
    <s v="01544"/>
    <x v="1310"/>
    <s v="BUENOS AIRES"/>
    <s v="CARTAGO"/>
    <s v="04"/>
    <s v="1"/>
    <s v="1_PREESCOLAR"/>
    <s v="PUBLICA"/>
    <n v="30601"/>
    <s v="3"/>
    <s v="06"/>
    <s v="01"/>
    <s v="CARTAGO / ALVARADO / PACAYAS"/>
    <s v="CARTAGO"/>
    <s v="ALVARADO"/>
    <s v="PACAYAS"/>
    <s v="BUENOS AIRES"/>
    <s v="3 KM NORTE DEL CTP DE PACAYAS"/>
    <s v="esc.buenosaires.cartago@mep.go.cr"/>
    <s v="25344526"/>
    <s v="25344526"/>
    <s v="LUIS ULLOA VALVETRDE"/>
    <s v="25344586"/>
    <s v="KATTIA ARAYA ARAYA"/>
    <s v="25515483"/>
    <m/>
    <s v="NO"/>
    <m/>
    <m/>
    <m/>
    <s v="1"/>
    <s v="01433"/>
    <s v="3"/>
    <s v="BUENOS AIRES"/>
    <n v="4"/>
  </r>
  <r>
    <s v="1.00473"/>
    <s v="102034-00"/>
    <s v="00473"/>
    <x v="1311"/>
    <s v="ANTONIO CAMACHO ORTEGA"/>
    <s v="CARTAGO"/>
    <s v="07"/>
    <s v="1"/>
    <s v="1_PREESCOLAR"/>
    <s v="PUBLICA"/>
    <n v="30107"/>
    <s v="3"/>
    <s v="01"/>
    <s v="07"/>
    <s v="CARTAGO / CARTAGO / CORRALILLO"/>
    <s v="CARTAGO"/>
    <s v="CARTAGO"/>
    <s v="CORRALILLO"/>
    <s v="SAN ANTONIO"/>
    <s v="COSTADO SUR DEL CEN-CINAE DE SAN ANTONIO"/>
    <s v="esc.antonio.camacho.ortega@mep.go.cr"/>
    <s v="25481370"/>
    <m/>
    <s v="PRISCILLA CURLING MARTINEZ"/>
    <s v="88604443"/>
    <s v="XIOMARA TORRES JIMENEZ"/>
    <s v="25519478"/>
    <m/>
    <s v="NO"/>
    <m/>
    <m/>
    <m/>
    <s v="1"/>
    <s v="01396"/>
    <s v="3"/>
    <s v="ANTONIO CAMACHO ORTEGA"/>
    <n v="14"/>
  </r>
  <r>
    <s v="1.00514"/>
    <s v="102035-00"/>
    <s v="00514"/>
    <x v="1312"/>
    <s v="RICARDO ANDRE STRAUSS"/>
    <s v="CARTAGO"/>
    <s v="06"/>
    <s v="1"/>
    <s v="1_PREESCOLAR"/>
    <s v="PUBLICA"/>
    <n v="30305"/>
    <s v="3"/>
    <s v="03"/>
    <s v="05"/>
    <s v="CARTAGO / LA UNION / CONCEPCION"/>
    <s v="CARTAGO"/>
    <s v="LA UNION"/>
    <s v="CONCEPCION"/>
    <s v="SALITRILLO"/>
    <s v="200 SUR DE LA FABRICA LA IREX EN CONCEPCION"/>
    <s v="esc.ricardoandrestrauch@mep.go.cr"/>
    <s v="22780528"/>
    <m/>
    <s v="MARISOL SOLANO MARTINEZ"/>
    <s v="22780528"/>
    <s v="JUAN MARTIN ROJAS GOMEZ"/>
    <s v="22792767"/>
    <m/>
    <s v="NO"/>
    <m/>
    <m/>
    <m/>
    <s v="1"/>
    <s v="01488"/>
    <s v="3"/>
    <s v="RICARDO ANDRE STRAUSS"/>
    <n v="47"/>
  </r>
  <r>
    <s v="1.04102"/>
    <s v="102036-00"/>
    <s v="04102"/>
    <x v="1313"/>
    <s v="RIO BLANCO"/>
    <s v="LOS SANTOS"/>
    <s v="02"/>
    <s v="1"/>
    <s v="1_PREESCOLAR"/>
    <s v="PUBLICA"/>
    <n v="11703"/>
    <s v="1"/>
    <s v="17"/>
    <s v="03"/>
    <s v="SAN JOSE / DOTA / COPEY"/>
    <s v="SAN JOSE"/>
    <s v="DOTA"/>
    <s v="COPEY"/>
    <s v="RIO BLANCO"/>
    <s v="3,5 KM NORESTE DE LA IGLESIA DE COPEY"/>
    <s v="esc.rioblanco@mep.go.cr"/>
    <s v="25411215"/>
    <m/>
    <s v="KAROL UMAÑA CASTILLO"/>
    <s v="85006941"/>
    <s v="LUIS ALBERTO AGÜERO UMAÑA"/>
    <s v="25412000"/>
    <m/>
    <s v="NO"/>
    <m/>
    <m/>
    <m/>
    <s v="1"/>
    <s v="03262"/>
    <s v="3"/>
    <s v="RIO BLANCO"/>
    <n v="1"/>
  </r>
  <r>
    <s v="1.01795"/>
    <s v="102037-00"/>
    <s v="01795"/>
    <x v="1314"/>
    <s v="SAN ANDRES"/>
    <s v="LOS SANTOS"/>
    <s v="03"/>
    <s v="1"/>
    <s v="1_PREESCOLAR"/>
    <s v="PUBLICA"/>
    <n v="12002"/>
    <s v="1"/>
    <s v="20"/>
    <s v="02"/>
    <s v="SAN JOSE / LEON CORTES / SAN ANDRES"/>
    <s v="SAN JOSE"/>
    <s v="LEON CORTES"/>
    <s v="SAN ANDRES"/>
    <s v="SAN ANDRES"/>
    <s v="125 ESTE DEL TEMPLO CATOLICO"/>
    <s v="esc.sanandresleoncortes@mep.go.cr"/>
    <s v="85550535"/>
    <s v="85550535"/>
    <s v="NATALIA CHAVES SANCHEZ"/>
    <s v="83471687"/>
    <s v="ROY CASTRO JIMENEZ"/>
    <s v="25467360"/>
    <m/>
    <s v="NO"/>
    <m/>
    <m/>
    <m/>
    <s v="1"/>
    <s v="01352"/>
    <s v="3"/>
    <s v="SAN ANDRES"/>
    <n v="16"/>
  </r>
  <r>
    <s v="1.00461"/>
    <s v="102038-00"/>
    <s v="00461"/>
    <x v="1315"/>
    <s v="SAN BLAS"/>
    <s v="CARTAGO"/>
    <s v="01"/>
    <s v="1"/>
    <s v="1_PREESCOLAR"/>
    <s v="PUBLICA"/>
    <n v="30103"/>
    <s v="3"/>
    <s v="01"/>
    <s v="03"/>
    <s v="CARTAGO / CARTAGO / CARMEN"/>
    <s v="CARTAGO"/>
    <s v="CARTAGO"/>
    <s v="CARMEN"/>
    <s v="SAN BLAS"/>
    <s v="1 KM NORTE DE LA BASILICA DE LOS ANGELES"/>
    <s v="esc.sanblas.cartago@mep.go.cr"/>
    <s v="25523565"/>
    <s v="25513446"/>
    <s v="ABRAHAM VARGAS CHAVES"/>
    <s v="25513446"/>
    <s v="ALONSO MORA VALVERDE"/>
    <s v="25520752"/>
    <m/>
    <s v="NO"/>
    <m/>
    <m/>
    <m/>
    <s v="1"/>
    <s v="01373"/>
    <s v="3"/>
    <s v="SAN BLAS"/>
    <n v="72"/>
  </r>
  <r>
    <s v="1.01537"/>
    <s v="102039-00"/>
    <s v="01537"/>
    <x v="1316"/>
    <s v="SAN CARLOS"/>
    <s v="LOS SANTOS"/>
    <s v="01"/>
    <s v="1"/>
    <s v="1_PREESCOLAR"/>
    <s v="PUBLICA"/>
    <n v="10503"/>
    <s v="1"/>
    <s v="05"/>
    <s v="03"/>
    <s v="SAN JOSE / TARRAZU / SAN CARLOS"/>
    <s v="SAN JOSE"/>
    <s v="TARRAZU"/>
    <s v="SAN CARLOS"/>
    <s v="SAN CARLOS"/>
    <s v="50 ESTE DEL TEMPLO CATOLICO DE SAN CARLOS"/>
    <s v="esc.sancarlostarrazu@mep.go.cr"/>
    <s v="25463203"/>
    <s v="25463202"/>
    <s v="ROXANA CRUZ NAVARRO"/>
    <s v="84466989"/>
    <s v="ELENA PICADO NARANJO"/>
    <s v="21004869"/>
    <m/>
    <s v="NO"/>
    <m/>
    <m/>
    <m/>
    <s v="1"/>
    <s v="01315"/>
    <s v="3"/>
    <s v="SAN CARLOS"/>
    <n v="10"/>
  </r>
  <r>
    <s v="1.00515"/>
    <s v="104689-00"/>
    <s v="00515"/>
    <x v="1317"/>
    <s v="UNIDAD PEDAGOGICA SAN DIEGO"/>
    <s v="CARTAGO"/>
    <s v="06"/>
    <s v="1"/>
    <s v="1_PREESCOLAR"/>
    <s v="PUBLICA"/>
    <n v="30302"/>
    <s v="3"/>
    <s v="03"/>
    <s v="02"/>
    <s v="CARTAGO / LA UNION / SAN DIEGO"/>
    <s v="CARTAGO"/>
    <s v="LA UNION"/>
    <s v="SAN DIEGO"/>
    <s v="SAN DIEGO"/>
    <s v="50 ESTE DEL TEMPLO CATOLICO SAN DIEGO"/>
    <s v="upe.sandiego@mep.go.cr"/>
    <s v="22795011"/>
    <s v="22795011"/>
    <s v="CINTHY MONGE GOMEZ"/>
    <s v="22780873"/>
    <s v="JUAN MARTIN ROJAS GOMEZ"/>
    <s v="22792767"/>
    <m/>
    <s v="NO"/>
    <m/>
    <m/>
    <m/>
    <s v="1"/>
    <s v="01491"/>
    <s v="3"/>
    <s v="UNIDAD PEDAGOGICA SAN DIEGO"/>
    <n v="86"/>
  </r>
  <r>
    <s v="1.01872"/>
    <s v="102041-00"/>
    <s v="01872"/>
    <x v="1318"/>
    <s v="RAUL GRANADOS GONZALEZ"/>
    <s v="CARTAGO"/>
    <s v="08"/>
    <s v="1"/>
    <s v="1_PREESCOLAR"/>
    <s v="PUBLICA"/>
    <n v="30204"/>
    <s v="3"/>
    <s v="02"/>
    <s v="04"/>
    <s v="CARTAGO / PARAISO / CACHI"/>
    <s v="CARTAGO"/>
    <s v="PARAISO"/>
    <s v="CACHI"/>
    <s v="CALLE VOLIO"/>
    <s v="1 KM AL SUR DEL CEMENTERIO CACHI"/>
    <s v="esc.raulgranadosgonzalez@mep.go.cr"/>
    <s v="25771021"/>
    <s v="25771021"/>
    <s v="KATTIA GRACIELA MORALES ARIAS"/>
    <s v="25771021"/>
    <s v="EMILY MASIS MARIN"/>
    <s v="25750008"/>
    <m/>
    <s v="NO"/>
    <m/>
    <m/>
    <m/>
    <s v="1"/>
    <s v="01461"/>
    <s v="3"/>
    <s v="RAUL GRANADOS GONZALEZ"/>
    <n v="3"/>
  </r>
  <r>
    <s v="1.01861"/>
    <s v="102042-00"/>
    <s v="01861"/>
    <x v="1319"/>
    <s v="SAN GERARDO"/>
    <s v="CARTAGO"/>
    <s v="04"/>
    <s v="1"/>
    <s v="1_PREESCOLAR"/>
    <s v="PUBLICA"/>
    <n v="30705"/>
    <s v="3"/>
    <s v="07"/>
    <s v="05"/>
    <s v="CARTAGO / OREAMUNO / SANTA ROSA"/>
    <s v="CARTAGO"/>
    <s v="OREAMUNO"/>
    <s v="SANTA ROSA"/>
    <s v="SAN GERARDO"/>
    <s v="FRENTE AL SUPER LAS BRISAS"/>
    <s v="esc.sangerardo.cartago@mep.go.cr"/>
    <s v="25366348"/>
    <m/>
    <s v="LIZETH MONGE QUIROS"/>
    <s v="25366348"/>
    <s v="KATTIA ARAYA ARAYA"/>
    <s v="25515483"/>
    <m/>
    <s v="NO"/>
    <m/>
    <m/>
    <m/>
    <s v="1"/>
    <s v="01434"/>
    <s v="3"/>
    <s v="SAN GERARDO"/>
    <n v="7"/>
  </r>
  <r>
    <s v="1.04264"/>
    <s v="102043-00"/>
    <s v="04264"/>
    <x v="1320"/>
    <s v="SAN GUILLERMO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SAN GUILLERMO"/>
    <s v="5 KM SURESTE DE LA PARROQUIA"/>
    <s v="esc.sanguillermo@mep.go.cr"/>
    <s v="83361523"/>
    <m/>
    <s v="MILAGRO BADILLA MENA"/>
    <s v="83361523"/>
    <s v="ELENA PICADO NARANJO"/>
    <s v="21004869"/>
    <m/>
    <s v="NO"/>
    <m/>
    <m/>
    <m/>
    <s v="1"/>
    <s v="01329"/>
    <s v="3"/>
    <s v="SAN GUILLERMO"/>
    <n v="1"/>
  </r>
  <r>
    <s v="1.01077"/>
    <s v="102044-00"/>
    <s v="01077"/>
    <x v="1321"/>
    <s v="SAN ISIDRO"/>
    <s v="LOS SANTOS"/>
    <s v="03"/>
    <s v="1"/>
    <s v="1_PREESCOLAR"/>
    <s v="PUBLICA"/>
    <n v="12004"/>
    <s v="1"/>
    <s v="20"/>
    <s v="04"/>
    <s v="SAN JOSE / LEON CORTES / SAN ISIDRO"/>
    <s v="SAN JOSE"/>
    <s v="LEON CORTES"/>
    <s v="SAN ISIDRO"/>
    <s v="SAN ISIDRO"/>
    <s v="200 NORTE DE LA IGLESIA CATOLICA"/>
    <s v="esc.sanisidroleoncortes@mep.go.cr"/>
    <s v="25466129"/>
    <s v="25466129"/>
    <s v="ANA PATRICIA QUIROS NAVARRO"/>
    <s v="25466129"/>
    <s v="ROY CASTRO JIMENEZ"/>
    <s v="25467360"/>
    <m/>
    <s v="NO"/>
    <m/>
    <m/>
    <m/>
    <s v="1"/>
    <s v="01366"/>
    <s v="3"/>
    <s v="SAN ISIDRO"/>
    <n v="31"/>
  </r>
  <r>
    <s v="1.00478"/>
    <s v="102045-00"/>
    <s v="00478"/>
    <x v="1322"/>
    <s v="CARLOS LUIS VALVERDE VEGA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SAN ISIDRO"/>
    <s v="COSTADO SUR DE LA PLAZA DE DEPORTES"/>
    <s v="esc.drcarlosluisvalverdevega@mep.go.cr"/>
    <s v="25733346"/>
    <s v="83454740"/>
    <s v="MARTIN RICARDO RIVERA MOLINA"/>
    <s v="83454740"/>
    <s v="PRISCILLA BOGARIN VILLALOBOS"/>
    <s v="25521557"/>
    <m/>
    <s v="NO"/>
    <m/>
    <m/>
    <m/>
    <s v="1"/>
    <s v="01426"/>
    <s v="3"/>
    <s v="CARLOS LUIS VALVERDE VEGA"/>
    <n v="71"/>
  </r>
  <r>
    <s v="1.02645"/>
    <s v="102046-00"/>
    <s v="02645"/>
    <x v="1323"/>
    <s v="SAN JERONIMO"/>
    <s v="LOS SANTOS"/>
    <s v="01"/>
    <s v="1"/>
    <s v="1_PREESCOLAR"/>
    <s v="PUBLICA"/>
    <n v="10503"/>
    <s v="1"/>
    <s v="05"/>
    <s v="03"/>
    <s v="SAN JOSE / TARRAZU / SAN CARLOS"/>
    <s v="SAN JOSE"/>
    <s v="TARRAZU"/>
    <s v="SAN CARLOS"/>
    <s v="SAN CARLOS"/>
    <s v="FRENTE AL EBAIS SAN JERONIMO"/>
    <s v="esc.sanjeronimo.tarrazu@mep.go.cr"/>
    <s v="21007885"/>
    <m/>
    <s v="CRISTHOFER GRANADOS BERMUDEZ"/>
    <s v="87995482"/>
    <s v="ELENA PICADO NARANJO"/>
    <s v="21004869"/>
    <m/>
    <s v="NO"/>
    <m/>
    <m/>
    <m/>
    <s v="1"/>
    <s v="01316"/>
    <s v="3"/>
    <s v="SAN JERONIMO"/>
    <n v="19"/>
  </r>
  <r>
    <s v="1.03574"/>
    <s v="102047-00"/>
    <s v="03574"/>
    <x v="1324"/>
    <s v="SAN JOAQUIN"/>
    <s v="LOS SANTOS"/>
    <s v="02"/>
    <s v="1"/>
    <s v="1_PREESCOLAR"/>
    <s v="PUBLICA"/>
    <n v="10502"/>
    <s v="1"/>
    <s v="05"/>
    <s v="02"/>
    <s v="SAN JOSE / TARRAZU / SAN LORENZO"/>
    <s v="SAN JOSE"/>
    <s v="TARRAZU"/>
    <s v="SAN LORENZO"/>
    <s v="SAN JOAQUIN"/>
    <s v="14 KM SUR DEL PARQUE DE SANTA MARIA DE DOTA"/>
    <s v="esc.sanjoaquindota@mep.go.cr"/>
    <s v="86639802"/>
    <m/>
    <s v="MARIA JOSE MONGE NAVARRO"/>
    <s v="86639802"/>
    <s v="LUIS ALBERTO AGÜERO UMAÑA"/>
    <s v="25412000"/>
    <m/>
    <s v="NO"/>
    <m/>
    <m/>
    <m/>
    <s v="1"/>
    <s v="03305"/>
    <s v="3"/>
    <s v="SAN JOAQUIN"/>
    <n v="3"/>
  </r>
  <r>
    <s v="1.01863"/>
    <s v="102048-00"/>
    <s v="01863"/>
    <x v="1325"/>
    <s v="EMILIO ROBERT BROUCA"/>
    <s v="CARTAGO"/>
    <s v="04"/>
    <s v="1"/>
    <s v="1_PREESCOLAR"/>
    <s v="PUBLICA"/>
    <n v="30703"/>
    <s v="3"/>
    <s v="07"/>
    <s v="03"/>
    <s v="CARTAGO / OREAMUNO / POTRERO CERRADO"/>
    <s v="CARTAGO"/>
    <s v="OREAMUNO"/>
    <s v="POTRERO CERRADO"/>
    <s v="SAN JUAN DE CHICUA"/>
    <s v="FRENTE AL HOTEL IRAZU"/>
    <s v="esc.emiliorobertbrouca@mep.go.cr"/>
    <s v="25308012"/>
    <s v="88134418"/>
    <s v="YOLANDA MASIS CALVO"/>
    <s v="25308012"/>
    <s v="KATTIA ARAYA ARAYA"/>
    <s v="25515483"/>
    <m/>
    <s v="NO"/>
    <m/>
    <m/>
    <m/>
    <s v="1"/>
    <s v="01435"/>
    <s v="3"/>
    <s v="EMILIO ROBERT BROUCA"/>
    <n v="21"/>
  </r>
  <r>
    <s v="1.00516"/>
    <s v="102049-00"/>
    <s v="00516"/>
    <x v="1326"/>
    <s v="MARIA AMELIA MONTEALEGRE"/>
    <s v="CARTAGO"/>
    <s v="06"/>
    <s v="1"/>
    <s v="1_PREESCOLAR"/>
    <s v="PUBLICA"/>
    <n v="30303"/>
    <s v="3"/>
    <s v="03"/>
    <s v="03"/>
    <s v="CARTAGO / LA UNION / SAN JUAN"/>
    <s v="CARTAGO"/>
    <s v="LA UNION"/>
    <s v="SAN JUAN"/>
    <s v="SAN JUAN"/>
    <s v="100 SUR DE LA PLAZA COMERCIAL RAINBOW 175 E"/>
    <s v="esc.mariaameliamontealegre@mep.go.cr"/>
    <s v="22793007"/>
    <s v="83437169"/>
    <s v="ROCIO BONILLA PORTUGUEZ"/>
    <s v="22793007"/>
    <s v="JUAN MARTIN ROJAS GOMEZ"/>
    <s v="22792767"/>
    <m/>
    <s v="NO"/>
    <m/>
    <m/>
    <m/>
    <s v="1"/>
    <s v="01485"/>
    <s v="3"/>
    <s v="MARIA AMELIA MONTEALEGRE"/>
    <n v="24"/>
  </r>
  <r>
    <s v="1.00441"/>
    <s v="102050-00"/>
    <s v="00441"/>
    <x v="1327"/>
    <s v="SAN LORENZO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SAN LORENZO"/>
    <s v="100 NORTE DEL TEMPLO CATOLICO"/>
    <s v="esc.sanlorenzotarrazu@mep.go.cr"/>
    <s v="25456034"/>
    <s v="25466034"/>
    <s v="OLMAN VINDAS VARGAS"/>
    <s v="89837434"/>
    <s v="ELENA PICADO NARANJO"/>
    <s v="21004869"/>
    <m/>
    <s v="NO"/>
    <m/>
    <m/>
    <m/>
    <s v="1"/>
    <s v="01318"/>
    <s v="3"/>
    <s v="SAN LORENZO"/>
    <n v="45"/>
  </r>
  <r>
    <s v="1.00442"/>
    <s v="102051-00"/>
    <s v="00442"/>
    <x v="1328"/>
    <s v="LEON CORTES CASTRO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SAN MARCOS"/>
    <s v="COSTADO OESTE DEL PARQUE"/>
    <s v="esc.leoncortescastrotarrazu@mep.go.cr"/>
    <s v="21017138"/>
    <s v="21020865"/>
    <s v="GUISELLE CERDAS QUESADA"/>
    <s v="83456689"/>
    <s v="ELENA PICADO NARANJO"/>
    <s v="21004869"/>
    <m/>
    <s v="NO"/>
    <m/>
    <m/>
    <m/>
    <s v="1"/>
    <s v="01319"/>
    <s v="3"/>
    <s v="LEON CORTES CASTRO"/>
    <n v="71"/>
  </r>
  <r>
    <s v="1.02886"/>
    <s v="102052-00"/>
    <s v="02886"/>
    <x v="1329"/>
    <s v="SAN MARTIN"/>
    <s v="LOS SANTOS"/>
    <s v="02"/>
    <s v="1"/>
    <s v="1_PREESCOLAR"/>
    <s v="PUBLICA"/>
    <n v="12005"/>
    <s v="1"/>
    <s v="20"/>
    <s v="05"/>
    <s v="SAN JOSE / LEON CORTES / SANTA CRUZ"/>
    <s v="SAN JOSE"/>
    <s v="LEON CORTES"/>
    <s v="SANTA CRUZ"/>
    <s v="SAN MARTIN"/>
    <s v="50 OESTE DEL TEMPLO CATOLICO"/>
    <s v="esc.sanmartinleoncortes@mep.go.cr"/>
    <s v="25711307"/>
    <s v="25711307"/>
    <s v="JOVITA JIMENEZ GAMBOA"/>
    <s v="86333190"/>
    <s v="LUIS ALBERTO AGÜERO UMAÑA"/>
    <s v="25412000"/>
    <m/>
    <s v="NO"/>
    <m/>
    <m/>
    <m/>
    <s v="1"/>
    <s v="01347"/>
    <s v="3"/>
    <s v="SAN MARTIN"/>
    <n v="4"/>
  </r>
  <r>
    <s v="1.01731"/>
    <s v="102055-00"/>
    <s v="01731"/>
    <x v="1330"/>
    <s v="SAN PABLO"/>
    <s v="CARTAGO"/>
    <s v="04"/>
    <s v="1"/>
    <s v="1_PREESCOLAR"/>
    <s v="PUBLICA"/>
    <n v="30705"/>
    <s v="3"/>
    <s v="07"/>
    <s v="05"/>
    <s v="CARTAGO / OREAMUNO / SANTA ROSA"/>
    <s v="CARTAGO"/>
    <s v="OREAMUNO"/>
    <s v="SANTA ROSA"/>
    <s v="SAN PABLO"/>
    <s v="COSTADO NORTE DE LA IGLESIA"/>
    <s v="esc.sanpablo.cartago@mep.go.cr"/>
    <s v="25366795"/>
    <s v="25366795"/>
    <s v="JUAN CARLOS CALVO SOLIS"/>
    <s v="25366795"/>
    <s v="KATTIA ARAYA ARAYA"/>
    <s v="25515483"/>
    <m/>
    <s v="NO"/>
    <m/>
    <m/>
    <m/>
    <s v="1"/>
    <s v="01436"/>
    <s v="3"/>
    <s v="SAN PABLO"/>
    <n v="18"/>
  </r>
  <r>
    <s v="1.00444"/>
    <s v="102056-00"/>
    <s v="00444"/>
    <x v="1331"/>
    <s v="MANUEL CASTRO BLANCO"/>
    <s v="LOS SANTOS"/>
    <s v="03"/>
    <s v="1"/>
    <s v="1_PREESCOLAR"/>
    <s v="PUBLICA"/>
    <n v="12001"/>
    <s v="1"/>
    <s v="20"/>
    <s v="01"/>
    <s v="SAN JOSE / LEON CORTES / SAN PABLO"/>
    <s v="SAN JOSE"/>
    <s v="LEON CORTES"/>
    <s v="SAN PABLO"/>
    <s v="SAN PABLO"/>
    <s v="COSTADO ESTE DEL EDIFICIO MUNICIPAL"/>
    <s v="esc.manuelcastroblanco@mep.go.cr"/>
    <s v="25466076"/>
    <s v="25466367"/>
    <s v="ANA CAROLINA DURAN LOBO"/>
    <s v="25466076"/>
    <s v="ROY CASTRO JIMENEZ"/>
    <s v="25467360"/>
    <m/>
    <s v="NO"/>
    <m/>
    <m/>
    <m/>
    <s v="1"/>
    <s v="01361"/>
    <s v="3"/>
    <s v="MANUEL CASTRO BLANCO"/>
    <n v="87"/>
  </r>
  <r>
    <s v="1.01791"/>
    <s v="102057-00"/>
    <s v="01791"/>
    <x v="1332"/>
    <s v="SAN PEDRO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SAN PEDRO"/>
    <s v="100 ESTE DE LA CANCHA DE FUTBOL"/>
    <s v="esc.sanpedrotarrazu@mep.go.cr"/>
    <s v="25463132"/>
    <s v="25463132"/>
    <s v="SILVIA ORTIZ MONGE"/>
    <s v="25463132"/>
    <s v="ELENA PICADO NARANJO"/>
    <s v="21004869"/>
    <m/>
    <s v="NO"/>
    <m/>
    <m/>
    <m/>
    <s v="1"/>
    <s v="01317"/>
    <s v="3"/>
    <s v="SAN PEDRO"/>
    <n v="7"/>
  </r>
  <r>
    <s v="1.01453"/>
    <s v="102058-00"/>
    <s v="01453"/>
    <x v="1333"/>
    <s v="SAN RAFAEL ABAJO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SAN RAFAEL ABAJO"/>
    <s v="50 NOROESTE DEL CEMENTERIO LLANO BONITO"/>
    <s v="esc.sanrafaelabajodeleoncortes@mep.go.cr"/>
    <s v="25462786"/>
    <m/>
    <s v="HELEN MORA VALVERDE"/>
    <s v="83861911"/>
    <s v="ROY CASTRO JIMENEZ"/>
    <s v="25467360"/>
    <m/>
    <s v="NO"/>
    <m/>
    <m/>
    <m/>
    <s v="1"/>
    <s v="01355"/>
    <s v="3"/>
    <s v="SAN RAFAEL ABAJO"/>
    <n v="19"/>
  </r>
  <r>
    <s v="1.00517"/>
    <s v="102059-00"/>
    <s v="00517"/>
    <x v="1334"/>
    <s v="CAROLINA BELLELLI"/>
    <s v="CARTAGO"/>
    <s v="06"/>
    <s v="1"/>
    <s v="1_PREESCOLAR"/>
    <s v="PUBLICA"/>
    <n v="30304"/>
    <s v="3"/>
    <s v="03"/>
    <s v="04"/>
    <s v="CARTAGO / LA UNION / SAN RAFAEL"/>
    <s v="CARTAGO"/>
    <s v="LA UNION"/>
    <s v="SAN RAFAEL"/>
    <s v="SAN MIGUEL"/>
    <s v="FRENTE A LA CAPILLA CATOLICA"/>
    <s v="esc.carolinabelleti@mep.go.cr"/>
    <s v="22782139"/>
    <s v="22782346"/>
    <s v="NYDIA GUZMAN CONEJO"/>
    <s v="22782346"/>
    <s v="JUAN MARTIN ROJAS GOMEZ"/>
    <s v="22792767"/>
    <m/>
    <s v="NO"/>
    <m/>
    <m/>
    <m/>
    <s v="1"/>
    <s v="01489"/>
    <s v="3"/>
    <s v="CAROLINA BELLELLI"/>
    <n v="104"/>
  </r>
  <r>
    <s v="1.00518"/>
    <s v="102060-00"/>
    <s v="00518"/>
    <x v="1335"/>
    <s v="DOMINGO FAUSTINO SARMIENTO"/>
    <s v="CARTAGO"/>
    <s v="06"/>
    <s v="1"/>
    <s v="1_PREESCOLAR"/>
    <s v="PUBLICA"/>
    <n v="30307"/>
    <s v="3"/>
    <s v="03"/>
    <s v="07"/>
    <s v="CARTAGO / LA UNION / SAN RAMON"/>
    <s v="CARTAGO"/>
    <s v="LA UNION"/>
    <s v="SAN RAMON"/>
    <s v="SAN RAMON"/>
    <s v="50 ESTE DE LA IGLESIA CATOLICA"/>
    <s v="esc.domingofaustino.cartago@mep.go.cr"/>
    <s v="22734729"/>
    <s v="22734729"/>
    <s v="JHON PIERRE ALFARO VALVERDE"/>
    <s v="22734729"/>
    <s v="JUAN MARTIN ROJAS GOMEZ"/>
    <s v="22792767"/>
    <m/>
    <s v="NO"/>
    <m/>
    <m/>
    <m/>
    <s v="1"/>
    <s v="01486"/>
    <s v="3"/>
    <s v="DOMINGO FAUSTINO SARMIENTO"/>
    <n v="39"/>
  </r>
  <r>
    <s v="1.04317"/>
    <s v="102061-00"/>
    <s v="04317"/>
    <x v="1336"/>
    <s v="SAN RAMON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SAN RAMON"/>
    <s v="FRENTE AL TEMPLO CATOLICO"/>
    <s v="esc.sanramontarrazu@mep.go.cr"/>
    <m/>
    <m/>
    <s v="JENNIFER CRUZ BONILLA"/>
    <s v="84792112"/>
    <s v="ELENA PICADO NARANJO"/>
    <s v="21004869"/>
    <m/>
    <s v="NO"/>
    <m/>
    <m/>
    <m/>
    <s v="1"/>
    <s v="01324"/>
    <s v="3"/>
    <s v="SAN RAMON"/>
    <n v="3"/>
  </r>
  <r>
    <s v="1.00479"/>
    <s v="102062-00"/>
    <s v="00479"/>
    <x v="1337"/>
    <s v="GUATUSO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GUATUSO"/>
    <s v="100 OESTE DE LA IGLESIA CATOLICA DE GUATUSO"/>
    <s v="esc.guatuso@mep.go.cr"/>
    <s v="25738680"/>
    <s v="25730349"/>
    <s v="ROXANA ALVARADO GOMEZ"/>
    <s v="25730349"/>
    <s v="PRISCILLA BOGARIN VILLALOBOS"/>
    <s v="25521557"/>
    <m/>
    <s v="NO"/>
    <m/>
    <m/>
    <m/>
    <s v="1"/>
    <s v="01413"/>
    <s v="3"/>
    <s v="GUATUSO"/>
    <n v="22"/>
  </r>
  <r>
    <s v="1.00519"/>
    <s v="102063-00"/>
    <s v="00519"/>
    <x v="1338"/>
    <s v="BARRIO EL CARMEN"/>
    <s v="CARTAGO"/>
    <s v="06"/>
    <s v="1"/>
    <s v="1_PREESCOLAR"/>
    <s v="PUBLICA"/>
    <n v="30306"/>
    <s v="3"/>
    <s v="03"/>
    <s v="06"/>
    <s v="CARTAGO / LA UNION / DULCE NOMBRE"/>
    <s v="CARTAGO"/>
    <s v="LA UNION"/>
    <s v="DULCE NOMBRE"/>
    <s v="EL CARMEN"/>
    <s v="400 NORTE DE LA IGLESIA CATOLICA EL CARMEN"/>
    <s v="esc.barrioelcarmen.cartago@mep.go.cr"/>
    <s v="22786739"/>
    <m/>
    <s v="NOILY VILLEGAS CORTES"/>
    <s v="22786739"/>
    <s v="JUAN MARTIN ROJAS GOMEZ"/>
    <s v="22792767"/>
    <m/>
    <s v="NO"/>
    <m/>
    <m/>
    <m/>
    <s v="1"/>
    <s v="01481"/>
    <s v="3"/>
    <s v="BARRIO EL CARMEN"/>
    <n v="52"/>
  </r>
  <r>
    <s v="1.01076"/>
    <s v="102064-00"/>
    <s v="01076"/>
    <x v="1339"/>
    <s v="CAMILO GAMBOA VARGAS"/>
    <s v="LOS SANTOS"/>
    <s v="03"/>
    <s v="1"/>
    <s v="1_PREESCOLAR"/>
    <s v="PUBLICA"/>
    <n v="12005"/>
    <s v="1"/>
    <s v="20"/>
    <s v="05"/>
    <s v="SAN JOSE / LEON CORTES / SANTA CRUZ"/>
    <s v="SAN JOSE"/>
    <s v="LEON CORTES"/>
    <s v="SANTA CRUZ"/>
    <s v="SANTA CRUZ"/>
    <s v="COSTADO NORTE DE LA PLAZA DE DEPORTES"/>
    <s v="esc.camilogamboavargas@mep.go.cr"/>
    <s v="25440943"/>
    <m/>
    <s v="ROY CASTRO JIMENEZ"/>
    <s v="25467360"/>
    <s v="ROY CASTRO JIMENEZ"/>
    <s v="25467360"/>
    <m/>
    <s v="NO"/>
    <m/>
    <m/>
    <m/>
    <s v="1"/>
    <s v="01360"/>
    <s v="3"/>
    <s v="CAMILO GAMBOA VARGAS"/>
    <n v="32"/>
  </r>
  <r>
    <s v="1.01465"/>
    <s v="102065-00"/>
    <s v="01465"/>
    <x v="1340"/>
    <s v="JULIO SANCHO JIMENEZ"/>
    <s v="CARTAGO"/>
    <s v="04"/>
    <s v="1"/>
    <s v="1_PREESCOLAR"/>
    <s v="PUBLICA"/>
    <n v="30705"/>
    <s v="3"/>
    <s v="07"/>
    <s v="05"/>
    <s v="CARTAGO / OREAMUNO / SANTA ROSA"/>
    <s v="CARTAGO"/>
    <s v="OREAMUNO"/>
    <s v="SANTA ROSA"/>
    <s v="SANTA ROSA"/>
    <s v="CONTIGUO AL TEMPLO CATOLICO"/>
    <s v="esc.juliosanchojimenez@mep.go.cr"/>
    <s v="25367011"/>
    <s v="25367011"/>
    <s v="MARIA ESTHER ARAYA CASTILLO"/>
    <s v="85182600"/>
    <s v="KATTIA ARAYA ARAYA"/>
    <s v="25515483"/>
    <m/>
    <s v="NO"/>
    <m/>
    <m/>
    <m/>
    <s v="1"/>
    <s v="01437"/>
    <s v="3"/>
    <s v="JULIO SANCHO JIMENEZ"/>
    <n v="36"/>
  </r>
  <r>
    <s v="1.03137"/>
    <s v="102066-00"/>
    <s v="03137"/>
    <x v="1341"/>
    <s v="SANTA ROSA ABAJO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SANTA ROSA ABAJO"/>
    <s v="I KM AL NOROESTE DE COOPELLANOBONITO"/>
    <s v="esc.santarosaabajo@mep.go.cr"/>
    <s v="88720583"/>
    <m/>
    <s v="ALEJANDRA ELIZONDO MENDEZ"/>
    <s v="89552914"/>
    <s v="ROY CASTRO JIMENEZ"/>
    <s v="25467360"/>
    <m/>
    <s v="NO"/>
    <m/>
    <m/>
    <m/>
    <s v="1"/>
    <s v="01364"/>
    <s v="3"/>
    <s v="SANTA ROSA ABAJO"/>
    <n v="3"/>
  </r>
  <r>
    <s v="1.01466"/>
    <s v="102067-00"/>
    <s v="01466"/>
    <x v="1342"/>
    <s v="GUILLERMO RODRIGUEZ AGUILAR"/>
    <s v="CARTAGO"/>
    <s v="04"/>
    <s v="1"/>
    <s v="1_PREESCOLAR"/>
    <s v="PUBLICA"/>
    <n v="30603"/>
    <s v="3"/>
    <s v="06"/>
    <s v="03"/>
    <s v="CARTAGO / ALVARADO / CAPELLADES"/>
    <s v="CARTAGO"/>
    <s v="ALVARADO"/>
    <s v="CAPELLADES"/>
    <s v="SANTA TERESA"/>
    <s v="400 SUR DEL TEMPLO CATOLICO"/>
    <s v="esc.guillermorodriguezaguilar@mep.go.cr"/>
    <s v="25341731"/>
    <s v="72950260"/>
    <s v="HAZEL GABRIELA SEGURA MORALES"/>
    <s v="25341731"/>
    <s v="KATTIA ARAYA ARAYA"/>
    <s v="25515483"/>
    <m/>
    <s v="NO"/>
    <m/>
    <m/>
    <m/>
    <s v="1"/>
    <s v="01451"/>
    <s v="3"/>
    <s v="GUILLERMO RODRIGUEZ AGUILAR"/>
    <n v="12"/>
  </r>
  <r>
    <s v="1.00505"/>
    <s v="102068-00"/>
    <s v="00505"/>
    <x v="1343"/>
    <s v="MIGUEL PICADO BARQUERO"/>
    <s v="CARTAGO"/>
    <s v="05"/>
    <s v="1"/>
    <s v="1_PREESCOLAR"/>
    <s v="PUBLICA"/>
    <n v="30202"/>
    <s v="3"/>
    <s v="02"/>
    <s v="02"/>
    <s v="CARTAGO / PARAISO / SANTIAGO"/>
    <s v="CARTAGO"/>
    <s v="PARAISO"/>
    <s v="SANTIAGO"/>
    <s v="SANTIAGO"/>
    <s v="FRENTE A LA PLAZA DE DEPORTES DE LA COMUNIDAD"/>
    <s v="esc.miguelpicadobarquero@mep.go.cr"/>
    <s v="25347198"/>
    <s v="86867291"/>
    <s v="CARLOS BRENES SERRANO"/>
    <s v="86867291"/>
    <s v="LUIS FRANCISCO QUESADA MENDEZ"/>
    <s v="25750123"/>
    <m/>
    <s v="NO"/>
    <m/>
    <m/>
    <m/>
    <s v="1"/>
    <s v="01470"/>
    <s v="3"/>
    <s v="MIGUEL PICADO BARQUERO"/>
    <n v="53"/>
  </r>
  <r>
    <s v="1.00520"/>
    <s v="102069-00"/>
    <s v="00520"/>
    <x v="1344"/>
    <s v="SANTIAGO DEL MONTE"/>
    <s v="CARTAGO"/>
    <s v="06"/>
    <s v="1"/>
    <s v="1_PREESCOLAR"/>
    <s v="PUBLICA"/>
    <n v="30302"/>
    <s v="3"/>
    <s v="03"/>
    <s v="02"/>
    <s v="CARTAGO / LA UNION / SAN DIEGO"/>
    <s v="CARTAGO"/>
    <s v="LA UNION"/>
    <s v="SAN DIEGO"/>
    <s v="SANTIAGO"/>
    <s v="25 ESTE DE LA IGLESIA CATOLICA DE SANTIAGO"/>
    <s v="esc.santiagodelmonte@mep.go.cr"/>
    <s v="22780749"/>
    <m/>
    <s v="JUAN CARLOS NAVARRO VALVERDE"/>
    <s v="22780749"/>
    <s v="JUAN MARTIN ROJAS GOMEZ"/>
    <s v="22792767"/>
    <m/>
    <s v="NO"/>
    <m/>
    <m/>
    <m/>
    <s v="1"/>
    <s v="01482"/>
    <s v="3"/>
    <s v="SANTIAGO DEL MONTE"/>
    <n v="143"/>
  </r>
  <r>
    <s v="1.01865"/>
    <s v="102070-00"/>
    <s v="01865"/>
    <x v="1345"/>
    <s v="SAN MARTIN"/>
    <s v="CARTAGO"/>
    <s v="04"/>
    <s v="1"/>
    <s v="1_PREESCOLAR"/>
    <s v="PUBLICA"/>
    <n v="30705"/>
    <s v="3"/>
    <s v="07"/>
    <s v="05"/>
    <s v="CARTAGO / OREAMUNO / SANTA ROSA"/>
    <s v="CARTAGO"/>
    <s v="OREAMUNO"/>
    <s v="SANTA ROSA"/>
    <s v="SAN MARTIN"/>
    <s v="50 AL ESTE DE LA IGLESIA"/>
    <s v="esc.sanmartin.cartago@mep.go.cr"/>
    <s v="25367697"/>
    <s v="25367697"/>
    <s v="MILENA SALAZAR CESPEDES"/>
    <s v="25367697"/>
    <s v="KATTIA ARAYA ARAYA"/>
    <s v="25515483"/>
    <m/>
    <s v="NO"/>
    <m/>
    <m/>
    <m/>
    <s v="1"/>
    <s v="01440"/>
    <s v="3"/>
    <s v="SAN MARTIN"/>
    <n v="18"/>
  </r>
  <r>
    <s v="1.02887"/>
    <s v="102071-00"/>
    <s v="02887"/>
    <x v="1346"/>
    <s v="SAN FRANCISCO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SAN FRANCISCO"/>
    <s v="50 SUR DEL TEMPLO CATOLICO"/>
    <s v="esc.sanfranciscoleoncortes@mep.go.cr"/>
    <s v="25461483"/>
    <m/>
    <s v="GRACIELA VEGA BADILLA"/>
    <s v="85647834"/>
    <s v="ROY CASTRO JIMENEZ"/>
    <s v="25467360"/>
    <m/>
    <m/>
    <m/>
    <m/>
    <m/>
    <s v="1"/>
    <s v="01365"/>
    <s v="3"/>
    <s v="SAN FRANCISCO"/>
    <m/>
  </r>
  <r>
    <s v="1.02172"/>
    <s v="102072-00"/>
    <s v="02172"/>
    <x v="1347"/>
    <s v="LA CONCEPCION"/>
    <s v="LOS SANTOS"/>
    <s v="03"/>
    <s v="1"/>
    <s v="1_PREESCOLAR"/>
    <s v="PUBLICA"/>
    <n v="12003"/>
    <s v="1"/>
    <s v="20"/>
    <s v="03"/>
    <s v="SAN JOSE / LEON CORTES / LLANO BONITO"/>
    <s v="SAN JOSE"/>
    <s v="LEON CORTES"/>
    <s v="LLANO BONITO"/>
    <s v="LA CONCEPCION"/>
    <s v="FRENTE AL TEMPLO CATOLICO, LA CONCEPCION"/>
    <s v="esc.laconcepcion@mep.go.cr"/>
    <s v="22016548"/>
    <s v="22016548"/>
    <s v="GUILLERMO MORA DURAN"/>
    <s v="22016548"/>
    <s v="ROY CASTRO JIMENEZ"/>
    <s v="25467360"/>
    <m/>
    <s v="NO"/>
    <m/>
    <m/>
    <m/>
    <s v="1"/>
    <s v="03715"/>
    <s v="3"/>
    <s v="LA CONCEPCION"/>
    <n v="3"/>
  </r>
  <r>
    <s v="1.03177"/>
    <s v="102073-00"/>
    <s v="03177"/>
    <x v="1348"/>
    <s v="SAN MARTIN DE SAN LORENZO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SAN MARTIN"/>
    <s v="COSTADO ESTE DE LA IGLESIA DE SAN MARTIN"/>
    <s v="esc.sanmartindesanlorenzo@mep.go.cr"/>
    <s v="25462032"/>
    <s v="25462970"/>
    <s v="ELIANA MELISSA NAVARRO VALVERDE"/>
    <s v="86364793"/>
    <s v="ELENA PICADO NARANJO"/>
    <s v="21004869"/>
    <m/>
    <s v="NO"/>
    <m/>
    <m/>
    <m/>
    <s v="1"/>
    <s v="01326"/>
    <s v="3"/>
    <s v="SAN MARTIN DE SAN LORENZO"/>
    <n v="13"/>
  </r>
  <r>
    <s v="1.03136"/>
    <s v="102074-00"/>
    <s v="03136"/>
    <x v="1349"/>
    <s v="MATA DE CAÑA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MATA DE CAÑA"/>
    <s v="COSTADO NORTE DE LA PLAZA DE DEPORTES"/>
    <s v="esc.matadecana@mep.go.cr"/>
    <s v="25465503"/>
    <s v="25461555"/>
    <s v="YANORY GUTIERREZ ROJAS"/>
    <s v="25465503"/>
    <s v="ELENA PICADO NARANJO"/>
    <s v="21004869"/>
    <m/>
    <s v="NO"/>
    <m/>
    <m/>
    <m/>
    <s v="1"/>
    <s v="03714"/>
    <s v="3"/>
    <s v="MATA DE CAÑA"/>
    <n v="9"/>
  </r>
  <r>
    <s v="1.02666"/>
    <s v="102075-00"/>
    <s v="02666"/>
    <x v="1350"/>
    <s v="SAN RAFAEL DE IRAZU"/>
    <s v="CARTAGO"/>
    <s v="04"/>
    <s v="1"/>
    <s v="1_PREESCOLAR"/>
    <s v="PUBLICA"/>
    <n v="30601"/>
    <s v="3"/>
    <s v="06"/>
    <s v="01"/>
    <s v="CARTAGO / ALVARADO / PACAYAS"/>
    <s v="CARTAGO"/>
    <s v="ALVARADO"/>
    <s v="PACAYAS"/>
    <s v="SAN RAFAEL DE IRAZU"/>
    <s v="CONTIGUO A LA PLAZA DE DEPORTES DE LA COMUNIDAD"/>
    <s v="esc.sanrafaeldeirazu@mep.go.cr"/>
    <s v="86965491"/>
    <m/>
    <s v="ADRIANA MENESES ESCOBAR"/>
    <s v="89209273"/>
    <s v="KATTIA ARAYA ARAYA"/>
    <s v="25515483"/>
    <m/>
    <s v="NO"/>
    <m/>
    <m/>
    <m/>
    <s v="1"/>
    <s v="01452"/>
    <s v="3"/>
    <s v="SAN RAFAEL DE IRAZU"/>
    <n v="11"/>
  </r>
  <r>
    <s v="1.04369"/>
    <s v="102076-00"/>
    <s v="04369"/>
    <x v="1351"/>
    <s v="RED CUIDO-REPUBLICA DE BOLIVIA-CEN CINAI DE DOTA"/>
    <s v="LOS SANTOS"/>
    <s v="02"/>
    <s v="1"/>
    <s v="1_PREESCOLAR"/>
    <s v="PUBLICA"/>
    <n v="11701"/>
    <s v="1"/>
    <s v="17"/>
    <s v="01"/>
    <s v="SAN JOSE / DOTA / SANTA MARIA"/>
    <s v="SAN JOSE"/>
    <s v="DOTA"/>
    <s v="SANTA MARIA"/>
    <s v="SANTA MARIA"/>
    <m/>
    <m/>
    <n v="25411101"/>
    <n v="25411101"/>
    <s v="CESAR ALEJANDRO SOLANO FALLAS"/>
    <n v="25411101"/>
    <s v="LUIS ALBERTO AGÜERO UMAÑA"/>
    <n v="25412000"/>
    <s v="RED"/>
    <s v="NO"/>
    <s v="3"/>
    <m/>
    <s v="CEN CINAI DE DOTA"/>
    <s v="1"/>
    <s v="01344"/>
    <s v="3"/>
    <s v="REPUBLICA DE BOLIVIA"/>
    <m/>
  </r>
  <r>
    <s v="1.00443"/>
    <s v="102076-00"/>
    <s v="00443"/>
    <x v="1351"/>
    <s v="REPUBLICA DE BOLIVIA"/>
    <s v="LOS SANTOS"/>
    <s v="02"/>
    <s v="1"/>
    <s v="1_PREESCOLAR"/>
    <s v="PUBLICA"/>
    <n v="11701"/>
    <s v="1"/>
    <s v="17"/>
    <s v="01"/>
    <s v="SAN JOSE / DOTA / SANTA MARIA"/>
    <s v="SAN JOSE"/>
    <s v="DOTA"/>
    <s v="SANTA MARIA"/>
    <s v="SANTA MARIA"/>
    <s v="COSTADO SUR DEL PARQUE"/>
    <s v="esc.republicadebolivia@mep.go.cr"/>
    <s v="25411101"/>
    <s v="25411101"/>
    <s v="CESAR ALEJANDRO SOLANO FALLAS"/>
    <s v="25411101"/>
    <s v="LUIS ALBERTO AGÜERO UMAÑA"/>
    <s v="25412000"/>
    <m/>
    <s v="NO"/>
    <m/>
    <m/>
    <m/>
    <s v="1"/>
    <s v="01344"/>
    <s v="3"/>
    <s v="REPUBLICA DE BOLIVIA"/>
    <n v="108"/>
  </r>
  <r>
    <s v="1.00480"/>
    <s v="102077-00"/>
    <s v="00480"/>
    <x v="1352"/>
    <s v="REPUBLICA DE BRASIL"/>
    <s v="CARTAGO"/>
    <s v="03"/>
    <s v="1"/>
    <s v="1_PREESCOLAR"/>
    <s v="PUBLICA"/>
    <n v="30803"/>
    <s v="3"/>
    <s v="08"/>
    <s v="03"/>
    <s v="CARTAGO / EL GUARCO / TOBOSI"/>
    <s v="CARTAGO"/>
    <s v="EL GUARCO"/>
    <s v="TOBOSI"/>
    <s v="EL TABLON"/>
    <s v="FRENTE A LA IGLESIA CATOLICA DE TABLON"/>
    <s v="esc.republicadelbrasil@mep.go.cr"/>
    <s v="25720159"/>
    <s v="25720159"/>
    <s v="MARCO NEY QUIROS HERNANDEZ"/>
    <s v="25720159"/>
    <s v="PRISCILLA BOGARIN VILLALOBOS"/>
    <s v="25530935"/>
    <m/>
    <s v="NO"/>
    <m/>
    <m/>
    <m/>
    <s v="1"/>
    <s v="01415"/>
    <s v="3"/>
    <s v="REPUBLICA DE BRASIL"/>
    <n v="18"/>
  </r>
  <r>
    <s v="1.00481"/>
    <s v="102079-00"/>
    <s v="00481"/>
    <x v="1353"/>
    <s v="J.N. RICARDO JIMENEZ OREAMUNO"/>
    <s v="CARTAGO"/>
    <s v="03"/>
    <s v="1"/>
    <s v="2_PREESCOLAR"/>
    <s v="PUBLICA"/>
    <n v="30801"/>
    <s v="3"/>
    <s v="08"/>
    <s v="01"/>
    <s v="CARTAGO / EL GUARCO / TEJAR"/>
    <s v="CARTAGO"/>
    <s v="EL GUARCO"/>
    <s v="TEJAR"/>
    <s v="EL TEJAR"/>
    <s v="120 NORTE Y 75 DE BASILICA EL TEJAR"/>
    <s v="jn.ricardojimenez@mep.go.cr"/>
    <s v="25520947"/>
    <s v="25520947"/>
    <s v="ILEANA PIEDRA SANCHEZ"/>
    <s v="25520947"/>
    <s v="PRISCILLA BOGARIN VILLALOBOS"/>
    <s v="25521557"/>
    <m/>
    <s v="NO"/>
    <m/>
    <m/>
    <m/>
    <s v="2"/>
    <s v="00000"/>
    <s v="0"/>
    <m/>
    <n v="234"/>
  </r>
  <r>
    <s v="1.00493"/>
    <s v="102080-00"/>
    <s v="00493"/>
    <x v="1354"/>
    <s v="MANUEL DE JESUS JIMENEZ"/>
    <s v="CARTAGO"/>
    <s v="04"/>
    <s v="1"/>
    <s v="1_PREESCOLAR"/>
    <s v="PUBLICA"/>
    <n v="30108"/>
    <s v="3"/>
    <s v="01"/>
    <s v="08"/>
    <s v="CARTAGO / CARTAGO / TIERRA BLANCA"/>
    <s v="CARTAGO"/>
    <s v="CARTAGO"/>
    <s v="TIERRA BLANCA"/>
    <s v="TIERRA BLANCA"/>
    <s v="COSTADO NOROESTE DEL PARQUE DE TIERRA BLANCA"/>
    <s v="esc.manueldejesusjimenez@mep.go.cr"/>
    <s v="25300212"/>
    <s v="25300212"/>
    <s v="HAZEL JIMENEZ MATAMOROS"/>
    <s v="25300212"/>
    <s v="KATTIA ARAYA ARAYA"/>
    <s v="25515483"/>
    <m/>
    <s v="NO"/>
    <m/>
    <m/>
    <m/>
    <s v="1"/>
    <s v="01448"/>
    <s v="3"/>
    <s v="MANUEL DE JESUS JIMENEZ"/>
    <n v="102"/>
  </r>
  <r>
    <s v="1.03485"/>
    <s v="102080-00"/>
    <s v="03485"/>
    <x v="1354"/>
    <s v="RED CUIDO-MANUEL DE JESUS JIMENEZ-CECUDI TIERRA BLANCA"/>
    <s v="CARTAGO"/>
    <s v="04"/>
    <s v="1"/>
    <s v="1_PREESCOLAR"/>
    <s v="PUBLICA"/>
    <n v="30108"/>
    <s v="3"/>
    <s v="01"/>
    <s v="08"/>
    <s v="CARTAGO / CARTAGO / TIERRA BLANCA"/>
    <s v="CARTAGO"/>
    <s v="CARTAGO"/>
    <s v="TIERRA BLANCA"/>
    <s v="TIERRA BLANCA"/>
    <s v="COSTADO NOROESTE DEL PARQUE DE TIERRA BLANCA"/>
    <s v="cecuditierrablanca@mep.go.cr"/>
    <s v="25370987"/>
    <m/>
    <s v="HAZEL JIMENEZ MATAMOROS"/>
    <s v="25300212"/>
    <s v="KATTIA ARAYA ARAYA"/>
    <s v="25515483"/>
    <s v="RED"/>
    <s v="NO"/>
    <s v="3"/>
    <s v=""/>
    <s v="CECUDI TIERRA BLANCA DE CARTAGO"/>
    <s v="1"/>
    <s v="01448"/>
    <s v="3"/>
    <s v="MANUEL DE JESUS JIMENEZ"/>
    <n v="16"/>
  </r>
  <r>
    <s v="1.00482"/>
    <s v="102081-00"/>
    <s v="00482"/>
    <x v="1355"/>
    <s v="JUAN RAMIREZ RAMIREZ"/>
    <s v="CARTAGO"/>
    <s v="03"/>
    <s v="1"/>
    <s v="1_PREESCOLAR"/>
    <s v="PUBLICA"/>
    <n v="30803"/>
    <s v="3"/>
    <s v="08"/>
    <s v="03"/>
    <s v="CARTAGO / EL GUARCO / TOBOSI"/>
    <s v="CARTAGO"/>
    <s v="EL GUARCO"/>
    <s v="TOBOSI"/>
    <s v="TOBOSI"/>
    <s v="FRENTE A PLAZA DE DEPORTES DE TOBOSI EL GUARCO"/>
    <s v="esc.juanramirezramirez@mep.go.cr"/>
    <s v="25720169"/>
    <s v="25720169"/>
    <s v="FRANCISCO RUIZ RUIZ"/>
    <s v="85365513"/>
    <s v="PRISCILLA BOGARIN VILLALOBOS"/>
    <s v="25521557"/>
    <m/>
    <s v="NO"/>
    <m/>
    <m/>
    <m/>
    <s v="1"/>
    <s v="01419"/>
    <s v="3"/>
    <s v="JUAN RAMIREZ RAMIREZ"/>
    <n v="136"/>
  </r>
  <r>
    <s v="1.01546"/>
    <s v="102083-00"/>
    <s v="01546"/>
    <x v="1356"/>
    <s v="CLEMENTE AVENDAÑO SAENZ"/>
    <s v="CARTAGO"/>
    <s v="08"/>
    <s v="1"/>
    <s v="1_PREESCOLAR"/>
    <s v="PUBLICA"/>
    <n v="30201"/>
    <s v="3"/>
    <s v="02"/>
    <s v="01"/>
    <s v="CARTAGO / PARAISO / PARAISO"/>
    <s v="CARTAGO"/>
    <s v="PARAISO"/>
    <s v="PARAISO"/>
    <s v="UJARRAS"/>
    <s v="1,5 KM AL SURESTE AGROUJARRAS"/>
    <s v="esc.clementeavendanosaenz@mep.go.cr"/>
    <s v="25749076"/>
    <s v="25742104"/>
    <s v="JOHANNA VALERIN CHACON"/>
    <s v="25749076"/>
    <s v="EMILY MASIS MARIN"/>
    <s v="25750008"/>
    <m/>
    <s v="NO"/>
    <m/>
    <m/>
    <m/>
    <s v="1"/>
    <s v="01462"/>
    <s v="3"/>
    <s v="CLEMENTE AVENDAÑO SAENZ"/>
    <n v="16"/>
  </r>
  <r>
    <s v="1.01081"/>
    <s v="102084-00"/>
    <s v="01081"/>
    <x v="1357"/>
    <s v="URASCA"/>
    <s v="CARTAGO"/>
    <s v="08"/>
    <s v="1"/>
    <s v="1_PREESCOLAR"/>
    <s v="PUBLICA"/>
    <n v="30204"/>
    <s v="3"/>
    <s v="02"/>
    <s v="04"/>
    <s v="CARTAGO / PARAISO / CACHI"/>
    <s v="CARTAGO"/>
    <s v="PARAISO"/>
    <s v="CACHI"/>
    <s v="URASCA"/>
    <s v="1 KM AL ESTE DE LA REPRESA DE CACHI"/>
    <s v="esc.urasca@mep.go.cr"/>
    <s v="25771321"/>
    <m/>
    <s v="ISABEL VEGA MARTINEZ"/>
    <s v="25771321"/>
    <s v="EMILY MASIS MARIN"/>
    <s v="25750008"/>
    <m/>
    <s v="NO"/>
    <m/>
    <m/>
    <m/>
    <s v="1"/>
    <s v="01463"/>
    <s v="3"/>
    <s v="URASCA"/>
    <n v="13"/>
  </r>
  <r>
    <s v="1.02149"/>
    <s v="102085-00"/>
    <s v="02149"/>
    <x v="1358"/>
    <s v="VARA DEL ROBLE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VARA DEL ROBLE"/>
    <s v="KM 47 INTERAMERICANA SUR"/>
    <s v="esc.varadelroble@mep.go.cr"/>
    <s v="25712348"/>
    <s v="25712348"/>
    <s v="LUCIA VIVIANA SOLANO AGÜERO"/>
    <s v="25712348"/>
    <s v="PRISCILLA BOGARIN VILLALOBOS"/>
    <s v="25521557"/>
    <m/>
    <s v="NO"/>
    <m/>
    <m/>
    <m/>
    <s v="1"/>
    <s v="01416"/>
    <s v="3"/>
    <s v="VARA DEL ROBLE"/>
    <n v="9"/>
  </r>
  <r>
    <s v="1.01007"/>
    <s v="102086-00"/>
    <s v="01007"/>
    <x v="1359"/>
    <s v="CALLE GIRALES"/>
    <s v="CARTAGO"/>
    <s v="06"/>
    <s v="1"/>
    <s v="1_PREESCOLAR"/>
    <s v="PUBLICA"/>
    <n v="30302"/>
    <s v="3"/>
    <s v="03"/>
    <s v="02"/>
    <s v="CARTAGO / LA UNION / SAN DIEGO"/>
    <s v="CARTAGO"/>
    <s v="LA UNION"/>
    <s v="SAN DIEGO"/>
    <s v="CALLE GIRALES"/>
    <s v="50 M OESTE TEMPLO CATOLICO"/>
    <s v="esc.callegirales@mep.go.cr"/>
    <s v="22783214"/>
    <m/>
    <s v="ILEANA MARCELA SOLANO LOAIZA"/>
    <s v="88112272"/>
    <s v="JUAN MARTIN ROJAS GOMEZ"/>
    <s v="22792767"/>
    <m/>
    <s v="NO"/>
    <m/>
    <m/>
    <m/>
    <s v="1"/>
    <s v="03545"/>
    <s v="3"/>
    <s v="CALLE GIRALES"/>
    <n v="80"/>
  </r>
  <r>
    <s v="1.04101"/>
    <s v="102087-00"/>
    <s v="04101"/>
    <x v="1360"/>
    <s v="ZAPOTAL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ZAPOTAL"/>
    <s v="1,5 KM OESTE DE LA ERMITA CATOLICA"/>
    <s v="esc.zapotaltarrazu@mep.go.cr"/>
    <s v="87705364"/>
    <m/>
    <s v="ALEJANDRA MORA GAMBOA"/>
    <s v="87705364"/>
    <s v="ELENA PICADO NARANJO"/>
    <s v="21004869"/>
    <m/>
    <s v="NO"/>
    <m/>
    <m/>
    <m/>
    <s v="1"/>
    <s v="01332"/>
    <s v="3"/>
    <s v="ZAPOTAL"/>
    <n v="2"/>
  </r>
  <r>
    <s v="1.00494"/>
    <s v="102088-00"/>
    <s v="00494"/>
    <x v="1361"/>
    <s v="J.N. EL CONEJITO FELIZ"/>
    <s v="CARTAGO"/>
    <s v="04"/>
    <s v="1"/>
    <s v="2_PREESCOLAR"/>
    <s v="PUBLICA"/>
    <n v="30701"/>
    <s v="3"/>
    <s v="07"/>
    <s v="01"/>
    <s v="CARTAGO / OREAMUNO / SAN RAFAEL"/>
    <s v="CARTAGO"/>
    <s v="OREAMUNO"/>
    <s v="SAN RAFAEL"/>
    <s v="SAN RAFAEL"/>
    <s v="COSTADO NORTE PARQUE BRAULIO CARRILLO"/>
    <s v="jn.elconejofeliz@mep.go.cr"/>
    <s v="25524494"/>
    <s v="25918444"/>
    <s v="ANA CRISTINA TUBITO CERDAS"/>
    <s v="25524494"/>
    <s v="KATTIA ARAYA ARAYA"/>
    <s v="25515483"/>
    <m/>
    <s v="NO"/>
    <m/>
    <m/>
    <m/>
    <s v="2"/>
    <s v="00000"/>
    <s v="0"/>
    <m/>
    <n v="251"/>
  </r>
  <r>
    <s v="1.01149"/>
    <s v="102090-00"/>
    <s v="01149"/>
    <x v="1362"/>
    <s v="QUEBRADA DEL FIERRO"/>
    <s v="CARTAGO"/>
    <s v="06"/>
    <s v="1"/>
    <s v="1_PREESCOLAR"/>
    <s v="PUBLICA"/>
    <n v="30304"/>
    <s v="3"/>
    <s v="03"/>
    <s v="04"/>
    <s v="CARTAGO / LA UNION / SAN RAFAEL"/>
    <s v="CARTAGO"/>
    <s v="LA UNION"/>
    <s v="SAN RAFAEL"/>
    <s v="EL FIERRO"/>
    <s v="FINCA DEL MAG, URBANIZACION ENTEBEE"/>
    <s v="esc.quebradadelfierro@gmail.com"/>
    <s v="22796680"/>
    <s v="22796680"/>
    <s v="ROCIO REDONDO GONZALEZ"/>
    <s v="88849896"/>
    <s v="JUAN MARTIN ROJAS GOMEZ"/>
    <s v="22792767"/>
    <m/>
    <s v="NO"/>
    <m/>
    <m/>
    <m/>
    <s v="1"/>
    <s v="01483"/>
    <s v="3"/>
    <s v="QUEBRADA DEL FIERRO"/>
    <n v="31"/>
  </r>
  <r>
    <s v="1.02316"/>
    <s v="102091-00"/>
    <s v="02316"/>
    <x v="1363"/>
    <s v="LA LIDIA"/>
    <s v="LOS SANTOS"/>
    <s v="02"/>
    <s v="1"/>
    <s v="1_PREESCOLAR"/>
    <s v="PUBLICA"/>
    <n v="11703"/>
    <s v="1"/>
    <s v="17"/>
    <s v="03"/>
    <s v="SAN JOSE / DOTA / COPEY"/>
    <s v="SAN JOSE"/>
    <s v="DOTA"/>
    <s v="COPEY"/>
    <s v="SAN GERARDO"/>
    <s v="A UN COSTADO DE LA IGLESIA CATOLICA"/>
    <s v="esc.lalidia@mep.go.cr"/>
    <s v="27401056"/>
    <s v="27401056"/>
    <s v="XINIA ISABEL SEGURA BLANCO"/>
    <s v="89471458"/>
    <s v="LUIS ALBERTO AGÜERO UMAÑA"/>
    <s v="25412000"/>
    <m/>
    <s v="NO"/>
    <m/>
    <m/>
    <m/>
    <s v="1"/>
    <s v="01348"/>
    <s v="3"/>
    <s v="LA LIDIA"/>
    <n v="3"/>
  </r>
  <r>
    <s v="1.02102"/>
    <s v="102092-00"/>
    <s v="02102"/>
    <x v="1364"/>
    <s v="SAN ANTONIO"/>
    <s v="LOS SANTOS"/>
    <s v="03"/>
    <s v="1"/>
    <s v="1_PREESCOLAR"/>
    <s v="PUBLICA"/>
    <n v="12006"/>
    <s v="1"/>
    <s v="20"/>
    <s v="06"/>
    <s v="SAN JOSE / LEON CORTES / SAN ANTONIO"/>
    <s v="SAN JOSE"/>
    <s v="LEON CORTES"/>
    <s v="SAN ANTONIO"/>
    <s v="SAN ANTONIO"/>
    <s v="FRENTE A LA PLAZA DE DEPORTES"/>
    <s v="esc.sanantonioleoncortes@mep.go.cr"/>
    <s v="25463570"/>
    <m/>
    <s v="WENDY SANCHO VARGAS"/>
    <s v="25463570"/>
    <s v="ROY CASTRO JIMENEZ"/>
    <s v="25467360"/>
    <m/>
    <s v="NO"/>
    <m/>
    <m/>
    <m/>
    <s v="1"/>
    <s v="01357"/>
    <s v="3"/>
    <s v="SAN ANTONIO"/>
    <n v="14"/>
  </r>
  <r>
    <s v="1.03982"/>
    <s v="102093-00"/>
    <s v="03982"/>
    <x v="1365"/>
    <s v="EL HIGUERON"/>
    <s v="LOS SANTOS"/>
    <s v="03"/>
    <s v="1"/>
    <s v="1_PREESCOLAR"/>
    <s v="PUBLICA"/>
    <n v="12002"/>
    <s v="1"/>
    <s v="20"/>
    <s v="02"/>
    <s v="SAN JOSE / LEON CORTES / SAN ANDRES"/>
    <s v="SAN JOSE"/>
    <s v="LEON CORTES"/>
    <s v="SAN ANDRES"/>
    <s v="EL HIGUERON"/>
    <s v="1,5 KM DEL TEMPLO CATOLICO"/>
    <s v="esc.elhigueron@mep.go.cr"/>
    <s v="83022350"/>
    <s v="86140948"/>
    <s v="BRENDA MADRIGAL RETANA"/>
    <s v="83022350"/>
    <s v="ROY CASTRO JIMENEZ"/>
    <s v="25467360"/>
    <m/>
    <s v="NO"/>
    <m/>
    <m/>
    <m/>
    <s v="1"/>
    <s v="01353"/>
    <s v="3"/>
    <s v="EL HIGUERON"/>
    <n v="5"/>
  </r>
  <r>
    <s v="1.03853"/>
    <s v="102094-00"/>
    <s v="03853"/>
    <x v="1366"/>
    <s v="BUENA VISTA"/>
    <s v="CARTAGO"/>
    <s v="04"/>
    <s v="1"/>
    <s v="1_PREESCOLAR"/>
    <s v="PUBLICA"/>
    <n v="30601"/>
    <s v="3"/>
    <s v="06"/>
    <s v="01"/>
    <s v="CARTAGO / ALVARADO / PACAYAS"/>
    <s v="CARTAGO"/>
    <s v="ALVARADO"/>
    <s v="PACAYAS"/>
    <s v="BUENA VISTA"/>
    <s v="200 M OESTE IGLESIA CATOLICA BUENA VISTA"/>
    <s v="esc.buenavista.cartago@mep.go.cr"/>
    <s v="88786128"/>
    <m/>
    <s v="CHRISTIAN SOLANO SANCHEZ."/>
    <s v="64278940"/>
    <s v="KATTIA ARAYA ARAYA"/>
    <s v="25515483"/>
    <m/>
    <s v="NO"/>
    <m/>
    <m/>
    <m/>
    <s v="1"/>
    <s v="01439"/>
    <s v="3"/>
    <s v="BUENA VISTA"/>
    <n v="5"/>
  </r>
  <r>
    <s v="1.03753"/>
    <s v="104764-00"/>
    <s v="03753"/>
    <x v="1367"/>
    <s v="RED CUIDO-U.P. BARRIO NUEVO-CECUDI KEWO"/>
    <s v="CARTAGO"/>
    <s v="03"/>
    <s v="1"/>
    <s v="1_PREESCOLAR"/>
    <s v="PUBLICA"/>
    <n v="30801"/>
    <s v="3"/>
    <s v="08"/>
    <s v="01"/>
    <s v="CARTAGO / EL GUARCO / TEJAR"/>
    <s v="CARTAGO"/>
    <s v="EL GUARCO"/>
    <s v="TEJAR"/>
    <s v="LAS CATALINAS"/>
    <s v="100 OESTE DE LA CAPILLA SANTO CRISTO"/>
    <s v="upe.barrionuevo@mep.go.cr"/>
    <s v="25730586"/>
    <m/>
    <s v="BEATRIZ CAMACHO MARTINEZ"/>
    <s v="25736615"/>
    <s v="PRISCILLA BOGARIN VILLALOBOS"/>
    <s v="25521557"/>
    <s v="RED"/>
    <s v="NO"/>
    <s v="3"/>
    <s v=""/>
    <s v="CECUDI KEWO TEJAR DEL GUARCO"/>
    <s v="1"/>
    <s v="01425"/>
    <s v="3"/>
    <s v="UNIDAD PEDAGOGICA BARRIO NUEVO"/>
    <n v="26"/>
  </r>
  <r>
    <s v="1.00483"/>
    <s v="104764-00"/>
    <s v="00483"/>
    <x v="1367"/>
    <s v="UNIDAD PEDAGOGICA BARRIO NUEVO"/>
    <s v="CARTAGO"/>
    <s v="03"/>
    <s v="1"/>
    <s v="1_PREESCOLAR"/>
    <s v="PUBLICA"/>
    <n v="30801"/>
    <s v="3"/>
    <s v="08"/>
    <s v="01"/>
    <s v="CARTAGO / EL GUARCO / TEJAR"/>
    <s v="CARTAGO"/>
    <s v="EL GUARCO"/>
    <s v="TEJAR"/>
    <s v="BARRIO NUEVO"/>
    <s v="BARRIO NUEVO FRENTE A LA PLAZA DE DEPORTES"/>
    <s v="upe.barrionuevo@mep.go.cr"/>
    <s v="25736615"/>
    <s v="25736615"/>
    <s v="BETARIZ CAMACHO MARTINEZ"/>
    <s v="25736615"/>
    <s v="PRISCILLA BOGARIN VILLALOBOS"/>
    <s v="25521557"/>
    <m/>
    <s v="NO"/>
    <m/>
    <m/>
    <m/>
    <s v="1"/>
    <s v="01425"/>
    <s v="3"/>
    <s v="UNIDAD PEDAGOGICA BARRIO NUEVO"/>
    <n v="100"/>
  </r>
  <r>
    <s v="1.00521"/>
    <s v="102097-00"/>
    <s v="00521"/>
    <x v="1368"/>
    <s v="J.N. CENTRAL DE TRES RIOS"/>
    <s v="CARTAGO"/>
    <s v="06"/>
    <s v="1"/>
    <s v="2_PREESCOLAR"/>
    <s v="PUBLICA"/>
    <n v="30301"/>
    <s v="3"/>
    <s v="03"/>
    <s v="01"/>
    <s v="CARTAGO / LA UNION / TRES RIOS"/>
    <s v="CARTAGO"/>
    <s v="LA UNION"/>
    <s v="TRES RIOS"/>
    <s v="TRES RIOS"/>
    <s v="TRES RIOS, 150 SUR DEL PALI"/>
    <s v="jn.tresrios@mep.go.cr"/>
    <s v="22795169"/>
    <s v="22795169"/>
    <s v="MARIA ISABEL MONGE JIMENEZ"/>
    <s v="22795169"/>
    <s v="JUAN MARTIN ROJAS GOMEZ"/>
    <s v="22792767"/>
    <m/>
    <s v="NO"/>
    <m/>
    <m/>
    <m/>
    <s v="2"/>
    <s v="00000"/>
    <s v="0"/>
    <m/>
    <n v="198"/>
  </r>
  <r>
    <s v="1.00475"/>
    <s v="102098-00"/>
    <s v="00475"/>
    <x v="1369"/>
    <s v="LA PITAHAYA"/>
    <s v="CARTAGO"/>
    <s v="02"/>
    <s v="1"/>
    <s v="1_PREESCOLAR"/>
    <s v="PUBLICA"/>
    <n v="30105"/>
    <s v="3"/>
    <s v="01"/>
    <s v="05"/>
    <s v="CARTAGO / CARTAGO / AGUACALIENTE (SAN FRANCISCO)"/>
    <s v="CARTAGO"/>
    <s v="CARTAGO"/>
    <s v="AGUACALIENTE (SAN FRANCISCO)"/>
    <s v="LA PITAHAYA"/>
    <s v="100 OESTE 25 SUR DE LA IGLESIA LA PITAHAYA"/>
    <s v="esc.lapitahaya@mep.go.cr"/>
    <s v="25521767"/>
    <s v="25521767"/>
    <s v="ESTEBAN MARIN MADRIGAL"/>
    <s v="25521767"/>
    <s v="ZIANE SOTO UREÑA"/>
    <s v="25371825"/>
    <m/>
    <s v="NO"/>
    <m/>
    <m/>
    <m/>
    <s v="1"/>
    <s v="01399"/>
    <s v="3"/>
    <s v="LA PITAHAYA"/>
    <n v="96"/>
  </r>
  <r>
    <s v="1.01082"/>
    <s v="102099-00"/>
    <s v="01082"/>
    <x v="1370"/>
    <s v="WILLIAM BRENES FONSECA"/>
    <s v="CARTAGO"/>
    <s v="08"/>
    <s v="1"/>
    <s v="1_PREESCOLAR"/>
    <s v="PUBLICA"/>
    <n v="30204"/>
    <s v="3"/>
    <s v="02"/>
    <s v="04"/>
    <s v="CARTAGO / PARAISO / CACHI"/>
    <s v="CARTAGO"/>
    <s v="PARAISO"/>
    <s v="CACHI"/>
    <s v="PEÑAS BLANCAS"/>
    <s v="1 KM AL ESTE DEL CENTRO DE CACHI"/>
    <s v="esc.williambrenesfonseca@mep.go.cr"/>
    <s v="25771035"/>
    <s v="83454740"/>
    <s v="GLENDY GOMEZ CESPEDES"/>
    <s v="83454740"/>
    <s v="EMILY MASIS MARIN"/>
    <s v="25750008"/>
    <m/>
    <s v="NO"/>
    <m/>
    <m/>
    <m/>
    <s v="1"/>
    <s v="01464"/>
    <s v="3"/>
    <s v="WILLIAM BRENES FONSECA"/>
    <n v="22"/>
  </r>
  <r>
    <s v="1.00476"/>
    <s v="102100-00"/>
    <s v="00476"/>
    <x v="1371"/>
    <s v="ARTURO VOLIO JIMENEZ"/>
    <s v="CARTAGO"/>
    <s v="07"/>
    <s v="1"/>
    <s v="1_PREESCOLAR"/>
    <s v="PUBLICA"/>
    <n v="30104"/>
    <s v="3"/>
    <s v="01"/>
    <s v="04"/>
    <s v="CARTAGO / CARTAGO / SAN NICOLAS"/>
    <s v="CARTAGO"/>
    <s v="CARTAGO"/>
    <s v="SAN NICOLAS"/>
    <s v="LA LIMA"/>
    <s v="COSTADO ESTE DE LA PLAZA DE DEPORTES, LA LIMA"/>
    <s v="esc.arturovoliojimenez@mep.go.cr"/>
    <s v="25525275"/>
    <s v="25525275"/>
    <s v="JAIRO PIMENTEL GRANADOS"/>
    <s v="25525275"/>
    <s v="XIOMARA TORRES JIMENEZ"/>
    <s v="25519478"/>
    <m/>
    <s v="NO"/>
    <m/>
    <m/>
    <m/>
    <s v="1"/>
    <s v="01401"/>
    <s v="3"/>
    <s v="ARTURO VOLIO JIMENEZ"/>
    <n v="59"/>
  </r>
  <r>
    <s v="1.00484"/>
    <s v="102101-00"/>
    <s v="00484"/>
    <x v="1372"/>
    <s v="JAPON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EL HIGUITO"/>
    <s v="1 KM SUROESTE DEL CRUCE DE LA CARRETERA INTER"/>
    <s v="esc.deexcelenciajapon@mep.go.cr"/>
    <s v="22933325"/>
    <m/>
    <s v="ADRIANA BRENES PARAJELES"/>
    <s v="22933335"/>
    <s v="PRISCILLA BOGARIN VILLALOBOS"/>
    <s v="25530935"/>
    <m/>
    <s v="NO"/>
    <m/>
    <m/>
    <m/>
    <s v="1"/>
    <s v="01417"/>
    <s v="3"/>
    <s v="JAPON"/>
    <n v="51"/>
  </r>
  <r>
    <s v="1.00813"/>
    <s v="102102-00"/>
    <s v="00813"/>
    <x v="1373"/>
    <s v="COCORI"/>
    <s v="CARTAGO"/>
    <s v="07"/>
    <s v="1"/>
    <s v="1_PREESCOLAR"/>
    <s v="PUBLICA"/>
    <n v="30105"/>
    <s v="3"/>
    <s v="01"/>
    <s v="05"/>
    <s v="CARTAGO / CARTAGO / AGUACALIENTE (SAN FRANCISCO)"/>
    <s v="CARTAGO"/>
    <s v="CARTAGO"/>
    <s v="AGUACALIENTE (SAN FRANCISCO)"/>
    <s v="COCORI"/>
    <s v="100 SUR DEL RESTAURANTE PINARES EN AGUA CALIENTE"/>
    <s v="ceap.cocori@mep.go.cr"/>
    <s v="25915103"/>
    <s v="25915103"/>
    <s v="JOHANNA MORA QUIROS"/>
    <s v="25915103"/>
    <s v="XIOMARA TORRES JIMENEZ"/>
    <s v="25519478"/>
    <m/>
    <s v="NO"/>
    <m/>
    <m/>
    <m/>
    <s v="1"/>
    <s v="03418"/>
    <s v="3"/>
    <s v="COCORI"/>
    <n v="81"/>
  </r>
  <r>
    <s v="1.03950"/>
    <s v="102103-00"/>
    <s v="03950"/>
    <x v="1374"/>
    <s v="EL PROGRESO"/>
    <s v="TURRIALBA"/>
    <s v="03"/>
    <s v="1"/>
    <s v="1_PREESCOLAR"/>
    <s v="PUBLICA"/>
    <n v="30502"/>
    <s v="3"/>
    <s v="05"/>
    <s v="02"/>
    <s v="CARTAGO / TURRIALBA / LA SUIZA"/>
    <s v="CARTAGO"/>
    <s v="TURRIALBA"/>
    <s v="LA SUIZA"/>
    <s v="EL PROGRESO"/>
    <s v="FRENTE PLAZA DE DEPORTES"/>
    <s v="esc.elprogreso.turrialba@mep.go.cr"/>
    <s v="87170026"/>
    <m/>
    <s v="KATIA SERRANO CALDERON"/>
    <s v="87170026"/>
    <s v="EVELYN QUIROS ARCE"/>
    <s v="25311024"/>
    <m/>
    <s v="NO"/>
    <m/>
    <m/>
    <m/>
    <s v="1"/>
    <s v="01584"/>
    <s v="3"/>
    <s v="EL PROGRESO"/>
    <n v="6"/>
  </r>
  <r>
    <s v="1.02108"/>
    <s v="102104-00"/>
    <s v="02108"/>
    <x v="1375"/>
    <s v="SAN RAFAEL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SAN RAFAEL"/>
    <s v="100 NORTE DEL BALNEARIO LAS AMERICAS"/>
    <s v="esc.sanrafael.turrialba@mep.go.cr"/>
    <s v="25560632"/>
    <m/>
    <s v="LUIS CARLOS MATA ROJAS"/>
    <s v="85155041"/>
    <s v="JORLENY SANCHEZ VEGA"/>
    <s v="25567876"/>
    <m/>
    <s v="NO"/>
    <m/>
    <m/>
    <m/>
    <s v="1"/>
    <s v="01517"/>
    <s v="3"/>
    <s v="SAN RAFAEL"/>
    <n v="10"/>
  </r>
  <r>
    <s v="1.02793"/>
    <s v="102105-00"/>
    <s v="02793"/>
    <x v="1376"/>
    <s v="ALTO DE VARAS"/>
    <s v="TURRIALBA"/>
    <s v="08"/>
    <s v="1"/>
    <s v="1_PREESCOLAR"/>
    <s v="PUBLICA"/>
    <n v="30511"/>
    <s v="3"/>
    <s v="05"/>
    <s v="11"/>
    <s v="CARTAGO / TURRIALBA / LA ISABEL"/>
    <s v="CARTAGO"/>
    <s v="TURRIALBA"/>
    <s v="LA ISABEL"/>
    <s v="ALTO DE VARAS"/>
    <s v="COSTADO SUR DE LA IGLESIA CATOLICA"/>
    <s v="esc.altodevaras@mep.go.cr"/>
    <s v="88494700"/>
    <m/>
    <s v="RICARDO NAJERA BRAVO"/>
    <s v="88494700"/>
    <s v="ROCIO CASTRO SANCHEZ"/>
    <s v="25569186 Ext.105"/>
    <m/>
    <m/>
    <m/>
    <m/>
    <m/>
    <s v="1"/>
    <s v="01514"/>
    <s v="3"/>
    <s v="ALTO DE VARAS"/>
    <m/>
  </r>
  <r>
    <s v="1.00794"/>
    <s v="102106-00"/>
    <s v="00794"/>
    <x v="1377"/>
    <s v="AQUIARES"/>
    <s v="TURRIALBA"/>
    <s v="04"/>
    <s v="1"/>
    <s v="1_PREESCOLAR"/>
    <s v="PUBLICA"/>
    <n v="30509"/>
    <s v="3"/>
    <s v="05"/>
    <s v="09"/>
    <s v="CARTAGO / TURRIALBA / SANTA ROSA"/>
    <s v="CARTAGO"/>
    <s v="TURRIALBA"/>
    <s v="SANTA ROSA"/>
    <s v="AQUIARES"/>
    <s v="50 M AL ESTE DEL PARQUE DE AQUIARES"/>
    <s v="esc.aquiares@mep.go.cr"/>
    <s v="25563215"/>
    <m/>
    <s v="GABRIELA ESTRADA QUIROS"/>
    <s v="83311715"/>
    <s v="BRAYAN CAMPOS SEGURA"/>
    <s v="25567876"/>
    <m/>
    <s v="NO"/>
    <m/>
    <m/>
    <m/>
    <s v="1"/>
    <s v="01550"/>
    <s v="3"/>
    <s v="AQUIARES"/>
    <n v="19"/>
  </r>
  <r>
    <s v="1.03441"/>
    <s v="102107-00"/>
    <s v="03441"/>
    <x v="1378"/>
    <s v="SAN JUAN BOSCO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SAN BOSCO"/>
    <s v="SAN JUAN BOSCO, TUIS"/>
    <s v="esc.sanjuanbosco.turrialba@mep.go.cr"/>
    <m/>
    <m/>
    <s v="LAURA ALVAREZ ALFARO"/>
    <s v="87607153"/>
    <s v="MARIA DEL MILAGRO SANCHEZ MORALES"/>
    <s v="24591100 Ext.47521"/>
    <m/>
    <s v="NO"/>
    <m/>
    <m/>
    <m/>
    <s v="1"/>
    <s v="01596"/>
    <s v="3"/>
    <s v="SAN JUAN BOSCO"/>
    <n v="1"/>
  </r>
  <r>
    <s v="1.01573"/>
    <s v="102108-00"/>
    <s v="01573"/>
    <x v="1379"/>
    <s v="CALLE VARGAS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CALLE VARGAS"/>
    <s v="3 KM NOROESTE DEL TEMPLO DE SANTA CRUZ"/>
    <s v="esc.callevargas@mep.go.cr"/>
    <s v="25386463"/>
    <m/>
    <s v="RAQUEL RAMIREZ RAMIREZ"/>
    <s v="87196818"/>
    <s v="BRAYAN CAMPOS SEGURA"/>
    <s v="25570767"/>
    <m/>
    <s v="NO"/>
    <m/>
    <m/>
    <m/>
    <s v="1"/>
    <s v="01575"/>
    <s v="3"/>
    <s v="CALLE VARGAS"/>
    <n v="9"/>
  </r>
  <r>
    <s v="1.01572"/>
    <s v="102109-00"/>
    <s v="01572"/>
    <x v="1380"/>
    <s v="SAN RAFAEL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SAN RAFAEL"/>
    <s v="FRENTE A PLAZA DE DEPORTES"/>
    <s v="esc.sanrafaelsantacruz@mep.go.cr"/>
    <s v="25386378"/>
    <s v="25566609"/>
    <s v="ANA MENA ALVARADO"/>
    <s v="25666609"/>
    <s v="BRAYAN CAMPOS SEGURA"/>
    <s v="25567876"/>
    <m/>
    <s v="NO"/>
    <m/>
    <m/>
    <m/>
    <s v="1"/>
    <s v="01565"/>
    <s v="3"/>
    <s v="SAN RAFAEL"/>
    <n v="7"/>
  </r>
  <r>
    <s v="1.03362"/>
    <s v="102110-00"/>
    <s v="03362"/>
    <x v="1381"/>
    <s v="ATIRRO"/>
    <s v="TURRIALBA"/>
    <s v="01"/>
    <s v="1"/>
    <s v="1_PREESCOLAR"/>
    <s v="PUBLICA"/>
    <n v="30502"/>
    <s v="3"/>
    <s v="05"/>
    <s v="02"/>
    <s v="CARTAGO / TURRIALBA / LA SUIZA"/>
    <s v="CARTAGO"/>
    <s v="TURRIALBA"/>
    <s v="LA SUIZA"/>
    <s v="ATIRRO"/>
    <s v="CONTIGUO IGLESIA CATOLICA"/>
    <s v="esc.atirro@mep.go.cr"/>
    <s v="25310038"/>
    <m/>
    <s v="LEIDY MARTINEZ AGUILAR"/>
    <s v="25341731"/>
    <s v="EVELYN ZAMORA HERRERA"/>
    <s v="25567876"/>
    <m/>
    <s v="NO"/>
    <m/>
    <m/>
    <m/>
    <s v="1"/>
    <s v="01533"/>
    <s v="3"/>
    <s v="ATIRRO"/>
    <n v="5"/>
  </r>
  <r>
    <s v="1.00531"/>
    <s v="102111-00"/>
    <s v="00531"/>
    <x v="1382"/>
    <s v="AZUL"/>
    <s v="TURRIALBA"/>
    <s v="08"/>
    <s v="1"/>
    <s v="1_PREESCOLAR"/>
    <s v="PUBLICA"/>
    <n v="30511"/>
    <s v="3"/>
    <s v="05"/>
    <s v="11"/>
    <s v="CARTAGO / TURRIALBA / LA ISABEL"/>
    <s v="CARTAGO"/>
    <s v="TURRIALBA"/>
    <s v="LA ISABEL"/>
    <s v="AZUL"/>
    <s v="600 M SUR DE LA PLAZA DE DEPORTES"/>
    <s v="esc.azul@mep.go.cr"/>
    <s v="25569186"/>
    <m/>
    <s v="GILBERTH AGUILAR RODRIGUEZ"/>
    <s v="86683765"/>
    <s v="ROCIO CASTRO SANCHEZ"/>
    <s v="25569186 Ext.105"/>
    <m/>
    <s v="NO"/>
    <m/>
    <m/>
    <m/>
    <s v="1"/>
    <s v="01515"/>
    <s v="3"/>
    <s v="AZUL"/>
    <n v="22"/>
  </r>
  <r>
    <s v="1.01280"/>
    <s v="102112-00"/>
    <s v="01280"/>
    <x v="1383"/>
    <s v="CARLOS LUIS CASTRO ARCE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EL SAUCE"/>
    <s v="75 M NOROESTE CRUCE EL SAUCE"/>
    <s v="esc.carlosluiscastroarce@mep.go.cr"/>
    <s v="86940173"/>
    <m/>
    <s v="JOSE LUIS ROMERO PRADO"/>
    <s v="85560827"/>
    <s v="ROCIO CASTRO SANCHEZ"/>
    <s v="25567876"/>
    <m/>
    <s v="NO"/>
    <m/>
    <m/>
    <m/>
    <s v="1"/>
    <s v="01551"/>
    <s v="3"/>
    <s v="CARLOS LUIS CASTRO ARCE"/>
    <n v="15"/>
  </r>
  <r>
    <s v="1.03020"/>
    <s v="102113-00"/>
    <s v="03020"/>
    <x v="1384"/>
    <s v="JÄKUI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JAKUI"/>
    <s v="600 M ESTE DEL LICEO JAK KJUA SURU"/>
    <s v="esc.jakui@mep.go.cr"/>
    <s v="84033728"/>
    <m/>
    <s v="ESTEBAN RIVERA FERNANDEZ"/>
    <s v="84033728"/>
    <s v="ESTEBAN RIVERA FERNANDEZ"/>
    <s v="84033728"/>
    <m/>
    <s v="NO"/>
    <m/>
    <m/>
    <m/>
    <s v="1"/>
    <s v="01582"/>
    <s v="3"/>
    <s v="JÄKUI"/>
    <n v="6"/>
  </r>
  <r>
    <s v="1.03122"/>
    <s v="102114-00"/>
    <s v="03122"/>
    <x v="1385"/>
    <s v="BLÖRIÑAK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BLÖRIÑAK"/>
    <s v="5 KM NORTE ESCUELA KABEBATA EN QUETZAL"/>
    <s v="esc.blorinak@mep.go.cr"/>
    <s v="85792075"/>
    <m/>
    <s v="LAURA NICOL DIAZ CRUZ"/>
    <s v="85792075"/>
    <s v="ANGIE MORA SEGURA"/>
    <s v="25570765"/>
    <m/>
    <s v="NO"/>
    <m/>
    <m/>
    <m/>
    <s v="1"/>
    <s v="01594"/>
    <s v="3"/>
    <s v="BLÖRIÑAK"/>
    <n v="14"/>
  </r>
  <r>
    <s v="1.03391"/>
    <s v="102115-00"/>
    <s v="03391"/>
    <x v="1386"/>
    <s v="SIKUA DITZÄ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CHIRRIPO"/>
    <s v="500 M AL ESTE DEL PUENTE SOBRE EL RIO OSO, CAMINO A TSIMIRIÑAK"/>
    <s v="esc.sikuaditsa@mep.go.cr"/>
    <m/>
    <m/>
    <s v="RONALD TORRES ORTIZ"/>
    <s v="84392886"/>
    <s v="ESTEBAN RIVERA FERNANDEZ"/>
    <s v="25567876"/>
    <m/>
    <s v="NO"/>
    <m/>
    <m/>
    <m/>
    <s v="1"/>
    <s v="03492"/>
    <s v="3"/>
    <s v="SIKUA DITZÄ"/>
    <n v="3"/>
  </r>
  <r>
    <s v="1.02474"/>
    <s v="102116-00"/>
    <s v="02474"/>
    <x v="1387"/>
    <s v="SANTISIMA TRINIDAD"/>
    <s v="TURRIALBA"/>
    <s v="05"/>
    <s v="1"/>
    <s v="1_PREESCOLAR"/>
    <s v="PUBLICA"/>
    <n v="30508"/>
    <s v="3"/>
    <s v="05"/>
    <s v="08"/>
    <s v="CARTAGO / TURRIALBA / TAYUTIC"/>
    <s v="CARTAGO"/>
    <s v="TURRIALBA"/>
    <s v="TAYUTIC"/>
    <s v="DULCE NOMBRE"/>
    <s v="CONTIGUO A LA IGLESIA CATOLICA"/>
    <s v="esc.santisimatrinidad@mep.go.cr"/>
    <s v="25548360"/>
    <m/>
    <s v="SANDRA LIZANO MORA"/>
    <s v="25548360"/>
    <s v="MARIA DEL MILAGRO SANCHEZ MORALES"/>
    <s v="24591100 Ext.47521"/>
    <m/>
    <s v="NO"/>
    <m/>
    <m/>
    <m/>
    <s v="1"/>
    <s v="01590"/>
    <s v="3"/>
    <s v="SANTISIMA TRINIDAD"/>
    <n v="6"/>
  </r>
  <r>
    <s v="1.00868"/>
    <s v="102117-00"/>
    <s v="00868"/>
    <x v="1388"/>
    <s v="CARMEN LYRA"/>
    <s v="TURRIALBA"/>
    <s v="08"/>
    <s v="1"/>
    <s v="1_PREESCOLAR"/>
    <s v="PUBLICA"/>
    <n v="30501"/>
    <s v="3"/>
    <s v="05"/>
    <s v="01"/>
    <s v="CARTAGO / TURRIALBA / TURRIALBA"/>
    <s v="CARTAGO"/>
    <s v="TURRIALBA"/>
    <s v="TURRIALBA"/>
    <s v="CARMEN LYRA"/>
    <s v="URBANIZACION CARMEN LYRA BARRIOS DEL ESTE TURRIALBA"/>
    <s v="esc.prioritariacarmenlyra@mep.go.cr"/>
    <s v="25565344"/>
    <m/>
    <s v="KAREN VELASQUEZ VASQUEZ"/>
    <s v="86400899"/>
    <s v="ROCIO CASTRO SANCHEZ"/>
    <s v="25567876"/>
    <m/>
    <s v="NO"/>
    <m/>
    <m/>
    <m/>
    <s v="1"/>
    <s v="02632"/>
    <s v="3"/>
    <s v="CARMEN LYRA"/>
    <n v="36"/>
  </r>
  <r>
    <s v="1.00539"/>
    <s v="102118-00"/>
    <s v="00539"/>
    <x v="1389"/>
    <s v="CANADA"/>
    <s v="TURRIALBA"/>
    <s v="03"/>
    <s v="1"/>
    <s v="1_PREESCOLAR"/>
    <s v="PUBLICA"/>
    <n v="30502"/>
    <s v="3"/>
    <s v="05"/>
    <s v="02"/>
    <s v="CARTAGO / TURRIALBA / LA SUIZA"/>
    <s v="CARTAGO"/>
    <s v="TURRIALBA"/>
    <s v="LA SUIZA"/>
    <s v="CANADA"/>
    <s v="FRENTE A CARRETERA NACIONAL"/>
    <s v="esc.canada.turrialba@mep.go.cr"/>
    <s v="25312370"/>
    <m/>
    <s v="HUMBERTO JIMENEZ ROJAS"/>
    <s v="88831147"/>
    <s v="EVELYN QUIROS ARCE"/>
    <s v="25311024"/>
    <m/>
    <s v="NO"/>
    <m/>
    <m/>
    <m/>
    <s v="1"/>
    <s v="01538"/>
    <s v="3"/>
    <s v="CANADA"/>
    <n v="37"/>
  </r>
  <r>
    <s v="1.03949"/>
    <s v="102119-00"/>
    <s v="03949"/>
    <x v="1390"/>
    <s v="LA ESPERANZA"/>
    <s v="TURRIALBA"/>
    <s v="01"/>
    <s v="1"/>
    <s v="1_PREESCOLAR"/>
    <s v="PUBLICA"/>
    <n v="30403"/>
    <s v="3"/>
    <s v="04"/>
    <s v="03"/>
    <s v="CARTAGO / JIMENEZ / PEJIBAYE"/>
    <s v="CARTAGO"/>
    <s v="JIMENEZ"/>
    <s v="PEJIBAYE"/>
    <s v="LA ESPERANZA"/>
    <s v="CASERIO LA ESPERANZA"/>
    <s v="esc.laesperanza.turrialba@mep.go.cr"/>
    <s v="83867333"/>
    <m/>
    <s v="MONICA RUIZ SEGURA"/>
    <s v="83867333"/>
    <s v="EVELYN ZAMORA HERRERA"/>
    <s v="24591100"/>
    <m/>
    <s v="NO"/>
    <m/>
    <m/>
    <m/>
    <s v="1"/>
    <s v="03656"/>
    <s v="3"/>
    <s v="LA ESPERANZA"/>
    <n v="10"/>
  </r>
  <r>
    <s v="1.03022"/>
    <s v="102120-00"/>
    <s v="03022"/>
    <x v="1391"/>
    <s v="SHARABATA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SHARABATA"/>
    <s v="TERRITORIO INDIGENA ALTO CHIRRIPO"/>
    <s v="esc.sharabata@mep.go.cr"/>
    <s v="83769209"/>
    <m/>
    <s v="KEINA CALDERON PEREZ"/>
    <s v="83769209"/>
    <s v="ESTEBAN RIVERA FERNANDEZ"/>
    <s v="25567876"/>
    <m/>
    <s v="NO"/>
    <m/>
    <m/>
    <m/>
    <s v="1"/>
    <s v="03681"/>
    <s v="3"/>
    <s v="SHARABATA"/>
    <n v="1"/>
  </r>
  <r>
    <s v="1.02418"/>
    <s v="102121-00"/>
    <s v="02418"/>
    <x v="1392"/>
    <s v="KABEBATA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ALTO QUETZAL"/>
    <s v="CONTIGUO A EBAIS ALTO QUETZAL"/>
    <s v="esc.indigenakabebata@mep.go.cr"/>
    <s v="25612374"/>
    <m/>
    <s v="OLDEMAR GUTIERREZ MAYORGA"/>
    <s v="84682031"/>
    <s v="ANGIE MORA SEGURA"/>
    <s v="25567876"/>
    <m/>
    <s v="NO"/>
    <m/>
    <m/>
    <m/>
    <s v="1"/>
    <s v="03683"/>
    <s v="3"/>
    <s v="KABEBATA"/>
    <n v="9"/>
  </r>
  <r>
    <s v="1.02426"/>
    <s v="102122-00"/>
    <s v="02426"/>
    <x v="1393"/>
    <s v="LOURDES"/>
    <s v="TURRIALBA"/>
    <s v="01"/>
    <s v="1"/>
    <s v="1_PREESCOLAR"/>
    <s v="PUBLICA"/>
    <n v="30401"/>
    <s v="3"/>
    <s v="04"/>
    <s v="01"/>
    <s v="CARTAGO / JIMENEZ / JUAN VIÑAS"/>
    <s v="CARTAGO"/>
    <s v="JIMENEZ"/>
    <s v="JUAN VIÑAS"/>
    <s v="LOURDES"/>
    <s v="DIAGONAL IGLESIA CATOLICA"/>
    <s v="maria.elizondo.guzman@mep.go.cr"/>
    <s v="88984102"/>
    <m/>
    <s v="MA. DE LOS A. ELIZONDO GUZMAN"/>
    <s v="88984102"/>
    <s v="EVELYN ZAMORA HERRERA"/>
    <s v="25567876"/>
    <m/>
    <s v="NO"/>
    <m/>
    <m/>
    <m/>
    <s v="1"/>
    <s v="01506"/>
    <s v="3"/>
    <s v="LOURDES"/>
    <n v="3"/>
  </r>
  <r>
    <s v="1.03695"/>
    <s v="102123-00"/>
    <s v="03695"/>
    <x v="1394"/>
    <s v="LA FLOR"/>
    <s v="TURRIALBA"/>
    <s v="03"/>
    <s v="1"/>
    <s v="1_PREESCOLAR"/>
    <s v="PUBLICA"/>
    <n v="30510"/>
    <s v="3"/>
    <s v="05"/>
    <s v="10"/>
    <s v="CARTAGO / TURRIALBA / TRES EQUIS"/>
    <s v="CARTAGO"/>
    <s v="TURRIALBA"/>
    <s v="TRES EQUIS"/>
    <s v="LA FLOR"/>
    <s v="LA FLOR, FRENTE A LA PLAZA DE DEPORTES"/>
    <s v="esc.laflor.turrialba@mep.go.cr"/>
    <s v="25311024"/>
    <m/>
    <s v="ALEXANDRA PEREIRA SALMERON"/>
    <s v="25541174"/>
    <s v="EVELYN QUIROS ARCE"/>
    <s v="25567876"/>
    <m/>
    <s v="NO"/>
    <m/>
    <m/>
    <m/>
    <s v="1"/>
    <s v="01587"/>
    <s v="3"/>
    <s v="LA FLOR"/>
    <n v="3"/>
  </r>
  <r>
    <s v="1.01552"/>
    <s v="102124-00"/>
    <s v="01552"/>
    <x v="1395"/>
    <s v="SAN MARTIN"/>
    <s v="TURRIALBA"/>
    <s v="08"/>
    <s v="1"/>
    <s v="1_PREESCOLAR"/>
    <s v="PUBLICA"/>
    <n v="30511"/>
    <s v="3"/>
    <s v="05"/>
    <s v="11"/>
    <s v="CARTAGO / TURRIALBA / LA ISABEL"/>
    <s v="CARTAGO"/>
    <s v="TURRIALBA"/>
    <s v="LA ISABEL"/>
    <s v="SAN MARTIN"/>
    <s v="CRUCE A ALTO DE VARAS"/>
    <s v="esc.sanmartin.turrialba@mep.go.cr"/>
    <s v="25569549"/>
    <s v="25564995"/>
    <s v="ESTEBAN CENTENO ADAMS"/>
    <s v="25569549"/>
    <s v="ROCIO CASTRO SANCHEZ"/>
    <s v="25569186 Ext.105"/>
    <m/>
    <s v="NO"/>
    <m/>
    <m/>
    <m/>
    <s v="1"/>
    <s v="03655"/>
    <s v="3"/>
    <s v="SAN MARTIN"/>
    <n v="6"/>
  </r>
  <r>
    <s v="1.02427"/>
    <s v="102125-00"/>
    <s v="02427"/>
    <x v="1396"/>
    <s v="EL PILON"/>
    <s v="TURRIALBA"/>
    <s v="03"/>
    <s v="1"/>
    <s v="1_PREESCOLAR"/>
    <s v="PUBLICA"/>
    <n v="30510"/>
    <s v="3"/>
    <s v="05"/>
    <s v="10"/>
    <s v="CARTAGO / TURRIALBA / TRES EQUIS"/>
    <s v="CARTAGO"/>
    <s v="TURRIALBA"/>
    <s v="TRES EQUIS"/>
    <s v="EL PILON DE AZUCAR"/>
    <s v="COSTADO ESTE PLAZA DE DEPORTES"/>
    <s v="susana.lopez.fernandez@mep.go.cr"/>
    <s v="88500992"/>
    <m/>
    <s v="SUSANA LOPEZ FERNANDEZ"/>
    <s v="88500992"/>
    <s v="EVELYN QUIROS ARCE"/>
    <s v="25311024"/>
    <m/>
    <s v="NO"/>
    <m/>
    <m/>
    <m/>
    <s v="1"/>
    <s v="03654"/>
    <s v="3"/>
    <s v="EL PILON"/>
    <n v="4"/>
  </r>
  <r>
    <s v="1.01025"/>
    <s v="102126-00"/>
    <s v="01025"/>
    <x v="1397"/>
    <s v="CHITARIA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CHITARIA"/>
    <s v="200 M AL ESTE DEL SUPER M SMITH, -PAVONES-TURRIALBA"/>
    <s v="esc.chitaria@mep.go.cr"/>
    <s v="72749936"/>
    <s v="72749936"/>
    <s v="LIDIA SANDOVAL MORA"/>
    <s v="72749936"/>
    <s v="EVELYN QUIROS ARCE"/>
    <s v="25311024"/>
    <m/>
    <s v="NO"/>
    <m/>
    <m/>
    <m/>
    <s v="1"/>
    <s v="01534"/>
    <s v="3"/>
    <s v="CHITARIA"/>
    <n v="13"/>
  </r>
  <r>
    <s v="1.03224"/>
    <s v="102127-00"/>
    <s v="03224"/>
    <x v="1398"/>
    <s v="CIEN MANZANAS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CIEN MANZANAS"/>
    <s v="CIEN MANZ, TUIS-TUR, 4 KM AL ESTE DEL CENTRO DE TUIS"/>
    <s v="esc.cienmanzanas@mep.go.cr"/>
    <s v="25313605"/>
    <m/>
    <s v="SABRINA HERNANDEZ CALVO"/>
    <s v="88744308"/>
    <s v="MARIA DEL MILAGRO SANCHEZ MORALES"/>
    <s v="24591100 Ext.47521"/>
    <m/>
    <s v="NO"/>
    <m/>
    <m/>
    <m/>
    <s v="1"/>
    <s v="01591"/>
    <s v="3"/>
    <s v="CIEN MANZANAS"/>
    <n v="5"/>
  </r>
  <r>
    <s v="1.01571"/>
    <s v="102128-00"/>
    <s v="01571"/>
    <x v="1399"/>
    <s v="CIMARRON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CIMARRON"/>
    <s v="50 M OESTE DE LA G.A.R."/>
    <s v="esc.cimarron@mep.go.cr"/>
    <s v="25591185"/>
    <m/>
    <s v="HELLEN GARRO GARITA"/>
    <s v="83152192"/>
    <s v="ROCIO CASTRO SANCHEZ"/>
    <s v="25567876"/>
    <m/>
    <s v="NO"/>
    <m/>
    <m/>
    <m/>
    <s v="1"/>
    <s v="01552"/>
    <s v="3"/>
    <s v="CIMARRON"/>
    <n v="13"/>
  </r>
  <r>
    <s v="1.02109"/>
    <s v="102129-00"/>
    <s v="02109"/>
    <x v="1400"/>
    <s v="COLONIA DE GUAYABO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COLONIA DE GUAYABO"/>
    <s v="FRENTE TEMPLO CATOLICO"/>
    <s v="hellen.sanchez.mendez@mep.go.cr"/>
    <s v="25590208"/>
    <m/>
    <s v="HELEN SANCHEZ MENDEZ"/>
    <s v="89390601"/>
    <s v="ROCIO CASTRO SANCHEZ"/>
    <s v="25567876"/>
    <m/>
    <s v="NO"/>
    <m/>
    <m/>
    <m/>
    <s v="1"/>
    <s v="01567"/>
    <s v="3"/>
    <s v="COLONIA DE GUAYABO"/>
    <n v="19"/>
  </r>
  <r>
    <s v="1.02941"/>
    <s v="102130-00"/>
    <s v="02941"/>
    <x v="1401"/>
    <s v="FRANCISCO BONILLA WEPOL"/>
    <s v="TURRIALBA"/>
    <s v="04"/>
    <s v="1"/>
    <s v="1_PREESCOLAR"/>
    <s v="PUBLICA"/>
    <n v="30501"/>
    <s v="3"/>
    <s v="05"/>
    <s v="01"/>
    <s v="CARTAGO / TURRIALBA / TURRIALBA"/>
    <s v="CARTAGO"/>
    <s v="TURRIALBA"/>
    <s v="TURRIALBA"/>
    <s v="COLORADO"/>
    <s v="DE IGLESIA CATOLICA 250 SUR"/>
    <s v="alexander.astorga.solis@mep.go.cr"/>
    <s v="25568089"/>
    <m/>
    <s v="ALEXANDER ASTORGA SOLIS"/>
    <s v="83175102"/>
    <s v="BRAYAN CAMPOS SEGURA"/>
    <s v="25567876"/>
    <m/>
    <s v="NO"/>
    <m/>
    <m/>
    <m/>
    <s v="1"/>
    <s v="01516"/>
    <s v="3"/>
    <s v="FRANCISCO BONILLA WEPOL"/>
    <n v="8"/>
  </r>
  <r>
    <s v="1.03364"/>
    <s v="102131-00"/>
    <s v="03364"/>
    <x v="1402"/>
    <s v="XIQUIARI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XIQUIARI"/>
    <s v="8 KM ESTE DE GRANO DE ORO"/>
    <s v="esc.xiquiari@mep.go.cr"/>
    <s v="85269109"/>
    <m/>
    <s v="LUIS DIEGO SOLANO RODRIGUEZ"/>
    <s v="85269109"/>
    <s v="ANGIE MORA SEGURA"/>
    <s v="25570765"/>
    <m/>
    <s v="NO"/>
    <m/>
    <m/>
    <m/>
    <s v="1"/>
    <s v="03563"/>
    <s v="3"/>
    <s v="XIQUIARI"/>
    <n v="8"/>
  </r>
  <r>
    <s v="1.03963"/>
    <s v="102132-00"/>
    <s v="03963"/>
    <x v="1403"/>
    <s v="BAYEI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BÄYËI"/>
    <s v="DUCHALI / BAYEI"/>
    <s v="esc.bayei@mep.go.cr"/>
    <m/>
    <m/>
    <s v="GREVIN JOHEL DELGADO ZUÑIGA"/>
    <s v="89159363"/>
    <s v="AMELIA FIGUEROA ZUÑIGA"/>
    <s v="25567876"/>
    <m/>
    <s v="NO"/>
    <m/>
    <m/>
    <m/>
    <s v="1"/>
    <s v="03682"/>
    <s v="3"/>
    <s v="BAYEI"/>
    <n v="10"/>
  </r>
  <r>
    <s v="1.02238"/>
    <s v="102133-00"/>
    <s v="02238"/>
    <x v="1404"/>
    <s v="ALTO ALMIRANTE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ALTO ALMIRANTE"/>
    <s v="RESERVA INDIGENA CHIRRIPO"/>
    <s v="esc.altoalmirante@mep.go.cr"/>
    <s v="88091299"/>
    <m/>
    <s v="ALEXA MARTINEZ MORA"/>
    <s v="88091299"/>
    <s v="AMELIA FIGUEROA ZUÑIGA"/>
    <s v="25567876"/>
    <m/>
    <s v="NO"/>
    <m/>
    <m/>
    <m/>
    <s v="1"/>
    <s v="03754"/>
    <s v="3"/>
    <s v="ALTO ALMIRANTE"/>
    <n v="20"/>
  </r>
  <r>
    <s v="1.02668"/>
    <s v="102134-00"/>
    <s v="02668"/>
    <x v="1405"/>
    <s v="TSIPIRI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TSIPIRI"/>
    <s v="8 KM AL NORESTE DE LA IGLESIA CATOLICA"/>
    <s v="esc.tsipiri@mep.go.cr"/>
    <s v="82020394"/>
    <s v="87991818"/>
    <s v="JOSE A.VILLALOBOS SANCHEZ"/>
    <s v="87991818"/>
    <s v="AMELIA FIGUEROA ZUÑIGA"/>
    <s v="25560698"/>
    <m/>
    <s v="NO"/>
    <m/>
    <m/>
    <m/>
    <s v="1"/>
    <s v="03752"/>
    <s v="3"/>
    <s v="TSIPIRI"/>
    <n v="7"/>
  </r>
  <r>
    <s v="1.02650"/>
    <s v="102135-00"/>
    <s v="02650"/>
    <x v="1406"/>
    <s v="TSINICLARI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TSINICLÄRI"/>
    <s v="RESERVA INDIGENA CHIRRIPO, ROCA QUEMADA"/>
    <s v="esc.tsiniclari@mep.go.cr"/>
    <s v="22064797"/>
    <m/>
    <s v="FLORIBETH HERRERA AGUILAR"/>
    <s v="83058101"/>
    <s v="AMELIA FIGUEROA ZUÑIGA"/>
    <s v="25567876"/>
    <m/>
    <s v="NO"/>
    <m/>
    <m/>
    <m/>
    <s v="1"/>
    <s v="03753"/>
    <s v="3"/>
    <s v="TSINICLARI"/>
    <n v="10"/>
  </r>
  <r>
    <s v="1.03399"/>
    <s v="102136-00"/>
    <s v="03399"/>
    <x v="1407"/>
    <s v="SARKLI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SARCLI"/>
    <s v="5 KM NOROESTE DE LA COMUNIDAD TSINIKLARI"/>
    <s v="esc.sarcli@mep.go.cr"/>
    <s v="89409293"/>
    <m/>
    <s v="JOSE DAVID JIMENEZ MADRIGAL"/>
    <s v="89409293"/>
    <s v="AMELIA FIGUEROA ZUÑIGA"/>
    <s v="25567876"/>
    <m/>
    <s v="NO"/>
    <m/>
    <m/>
    <m/>
    <s v="1"/>
    <s v="03758"/>
    <s v="3"/>
    <s v="SARKLI"/>
    <n v="12"/>
  </r>
  <r>
    <s v="1.03860"/>
    <s v="102137-00"/>
    <s v="03860"/>
    <x v="1408"/>
    <s v="BONILLA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BONILLA"/>
    <s v="22 KM NORTE DE SANTA CRUZ"/>
    <s v="esc.bonilla@mep.go.cr"/>
    <s v="72984450"/>
    <m/>
    <s v="LAURA JIMENEZ CHAVES"/>
    <s v="72984450"/>
    <s v="BRAYAN CAMPOS SEGURA"/>
    <s v="25567876"/>
    <m/>
    <s v="NO"/>
    <m/>
    <m/>
    <m/>
    <s v="1"/>
    <s v="01572"/>
    <s v="3"/>
    <s v="BONILLA"/>
    <n v="6"/>
  </r>
  <r>
    <s v="1.03436"/>
    <s v="102138-00"/>
    <s v="03436"/>
    <x v="1409"/>
    <s v="EL SEIS"/>
    <s v="TURRIALBA"/>
    <s v="08"/>
    <s v="1"/>
    <s v="1_PREESCOLAR"/>
    <s v="PUBLICA"/>
    <n v="30503"/>
    <s v="3"/>
    <s v="05"/>
    <s v="03"/>
    <s v="CARTAGO / TURRIALBA / PERALTA"/>
    <s v="CARTAGO"/>
    <s v="TURRIALBA"/>
    <s v="PERALTA"/>
    <s v="EL SEIS"/>
    <s v="EL SEIS DE PERALTA"/>
    <s v="esc.elseis@mep.go.cr"/>
    <s v="89759944"/>
    <m/>
    <s v="ANA LUISA ARAYA FUENTES"/>
    <s v="85468350"/>
    <s v="ROCIO CASTRO SANCHEZ"/>
    <s v="25569186 Ext.105"/>
    <m/>
    <s v="NO"/>
    <m/>
    <m/>
    <m/>
    <s v="1"/>
    <s v="01553"/>
    <s v="3"/>
    <s v="EL SEIS"/>
    <n v="1"/>
  </r>
  <r>
    <s v="1.03693"/>
    <s v="102139-00"/>
    <s v="03693"/>
    <x v="1410"/>
    <s v="LA ORIETTA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LA ORIETTA"/>
    <s v="6 KM AL NOROESTE DE LA ENTRADA LA GUARIA"/>
    <s v="esc.laorietta@mep.go.cr"/>
    <s v="87758307"/>
    <s v="88562470"/>
    <s v="MARTIN CAMPOS SOLANO"/>
    <s v="88562470"/>
    <s v="ROCIO CASTRO SANCHEZ"/>
    <s v="89463166"/>
    <m/>
    <s v="NO"/>
    <m/>
    <m/>
    <m/>
    <s v="1"/>
    <s v="02605"/>
    <s v="3"/>
    <s v="LA ORIETTA"/>
    <n v="1"/>
  </r>
  <r>
    <s v="1.01570"/>
    <s v="102140-00"/>
    <s v="01570"/>
    <x v="1411"/>
    <s v="GUAYABO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GUAYABO"/>
    <s v="GUAYABO, SANTA CRUZ DE TURRIALBA"/>
    <s v="esc.guayabo@mep.go.cr"/>
    <s v="25386565"/>
    <m/>
    <s v="ROSE MARY ROMERO PRADO"/>
    <s v="88415011"/>
    <s v="BRAYAN CAMPOS SEGURA"/>
    <s v="25570767"/>
    <m/>
    <s v="NO"/>
    <m/>
    <m/>
    <m/>
    <s v="1"/>
    <s v="01554"/>
    <s v="3"/>
    <s v="GUAYABO"/>
    <n v="7"/>
  </r>
  <r>
    <s v="1.01266"/>
    <s v="102141-00"/>
    <s v="01266"/>
    <x v="1412"/>
    <s v="RAFAEL ARAYA SEGURA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SITIO MATA"/>
    <s v="400 ESTE PLAZA DEPORTES"/>
    <s v="esc.rafaelarayasegura@mep.go.cr"/>
    <s v="25381437"/>
    <s v="89936000"/>
    <s v="KAREN ARAYA SEGURA"/>
    <s v="89916000"/>
    <s v="EVELYN QUIROS ARCE"/>
    <s v="25567876"/>
    <m/>
    <s v="NO"/>
    <m/>
    <m/>
    <m/>
    <s v="1"/>
    <s v="01535"/>
    <s v="3"/>
    <s v="RAFAEL ARAYA SEGURA"/>
    <n v="19"/>
  </r>
  <r>
    <s v="1.01155"/>
    <s v="102142-00"/>
    <s v="01155"/>
    <x v="1413"/>
    <s v="DOMINICA"/>
    <s v="TURRIALBA"/>
    <s v="04"/>
    <s v="1"/>
    <s v="1_PREESCOLAR"/>
    <s v="PUBLICA"/>
    <n v="30501"/>
    <s v="3"/>
    <s v="05"/>
    <s v="01"/>
    <s v="CARTAGO / TURRIALBA / TURRIALBA"/>
    <s v="CARTAGO"/>
    <s v="TURRIALBA"/>
    <s v="TURRIALBA"/>
    <s v="EL PORO"/>
    <s v="300 OESTE SALON MON RIO"/>
    <s v="esc.ladominica@mep.go.cr"/>
    <s v="25568413"/>
    <s v="86020891"/>
    <s v="ROCIO ASTORGA SOLIS"/>
    <s v="25560248"/>
    <s v="BRAYAN CAMPOS SEGURA"/>
    <s v="25570767"/>
    <m/>
    <s v="NO"/>
    <m/>
    <m/>
    <m/>
    <s v="1"/>
    <s v="01512"/>
    <s v="3"/>
    <s v="DOMINICA"/>
    <n v="11"/>
  </r>
  <r>
    <s v="1.01894"/>
    <s v="102143-00"/>
    <s v="01894"/>
    <x v="1414"/>
    <s v="DULCE NOMBRE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DULCE NOMBRE"/>
    <s v="100 M NORTE DEL TEMPLO CATOLICO"/>
    <s v="esc.dulcenombre.turrialba@mep.go.cr"/>
    <s v="25590604"/>
    <s v="70122675"/>
    <s v="JOHANNA MONTERO VEGA"/>
    <s v="70122675"/>
    <s v="ROCIO CASTRO SANCHEZ"/>
    <s v="25569182 Ext.105"/>
    <m/>
    <s v="NO"/>
    <m/>
    <m/>
    <m/>
    <s v="1"/>
    <s v="01556"/>
    <s v="3"/>
    <s v="DULCE NOMBRE"/>
    <n v="6"/>
  </r>
  <r>
    <s v="1.01277"/>
    <s v="102144-00"/>
    <s v="01277"/>
    <x v="1415"/>
    <s v="EL CARMEN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EL CARMEN"/>
    <s v="50 M SUR DEL TEMPLO CATOLICO"/>
    <s v="esc.elcarmensantacruz@mep.go.cr"/>
    <s v="25386049"/>
    <m/>
    <s v="YESENIA GONZALEZ MASIS"/>
    <s v="25386049"/>
    <s v="BRAYAN CAMPOS SEGURA"/>
    <s v="25567876"/>
    <m/>
    <s v="NO"/>
    <m/>
    <m/>
    <m/>
    <s v="1"/>
    <s v="01555"/>
    <s v="3"/>
    <s v="EL CARMEN"/>
    <n v="4"/>
  </r>
  <r>
    <s v="1.03414"/>
    <s v="102145-00"/>
    <s v="03414"/>
    <x v="1416"/>
    <s v="JAK TAIN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JAK TAIN"/>
    <s v="CHIRRIPO, MORAVIA, JAK TAIN"/>
    <s v="esc.jaktain@mep.go.cr"/>
    <s v="87312432"/>
    <m/>
    <s v="GEANINA QUIROS MARTINEZ"/>
    <s v="87312432"/>
    <s v="AMELIA FIGUEROA ZUÑIGA"/>
    <s v="25567876"/>
    <m/>
    <s v="NO"/>
    <m/>
    <m/>
    <m/>
    <s v="1"/>
    <s v="03860"/>
    <s v="3"/>
    <s v="JAK TAIN"/>
    <n v="8"/>
  </r>
  <r>
    <s v="1.03018"/>
    <s v="102146-00"/>
    <s v="03018"/>
    <x v="1417"/>
    <s v="SINOLI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SINOLI"/>
    <s v="A 6 HORAS CAMINANDO DE ALTO QUETZAL"/>
    <s v="esc.sinoli@mep.go.cr"/>
    <s v="25140481"/>
    <m/>
    <s v="MARIANO CORDERO RIVERA"/>
    <s v="88099336"/>
    <s v="ANGIE MORA SEGURA"/>
    <s v="25570765"/>
    <m/>
    <s v="NO"/>
    <m/>
    <m/>
    <m/>
    <s v="1"/>
    <s v="03861"/>
    <s v="3"/>
    <s v="SINOLI"/>
    <n v="32"/>
  </r>
  <r>
    <s v="1.03510"/>
    <s v="102147-00"/>
    <s v="03510"/>
    <x v="1418"/>
    <s v="BAYEIÑAK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BAYEIÑAK"/>
    <s v="8 KM NORESTE DEL LICEO RURAL ROCA QUEMADA"/>
    <s v="esc.bayeinak@mep.go.cr"/>
    <s v="25560698"/>
    <s v="83487781"/>
    <s v="EDDIE LOAIZA NUÑEZ"/>
    <s v="83487781"/>
    <s v="AMELIA FIGUEROA ZUÑIGA"/>
    <s v="25567876"/>
    <m/>
    <s v="NO"/>
    <m/>
    <m/>
    <m/>
    <s v="1"/>
    <s v="03862"/>
    <s v="3"/>
    <s v="BAYEIÑAK"/>
    <n v="14"/>
  </r>
  <r>
    <s v="1.03019"/>
    <s v="102148-00"/>
    <s v="03019"/>
    <x v="1419"/>
    <s v="ÑARIÑAK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ÑARIÑAK"/>
    <s v="RESERVA INDIGENA CHIRRIPO"/>
    <s v="esc.narinak@mep.go.cr"/>
    <s v="25140609"/>
    <m/>
    <s v="CESAR SALMERON LEIVA"/>
    <s v="25140609"/>
    <s v="ANGIE MORA SEGURA"/>
    <s v="25567876"/>
    <m/>
    <s v="NO"/>
    <m/>
    <m/>
    <m/>
    <s v="1"/>
    <s v="03863"/>
    <s v="3"/>
    <s v="ÑARIÑAK"/>
    <n v="26"/>
  </r>
  <r>
    <s v="1.03511"/>
    <s v="102149-00"/>
    <s v="03511"/>
    <x v="1420"/>
    <s v="KSARIÑAK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SALITRE"/>
    <s v="SALITRE, ALTO PACUAR"/>
    <s v="esc.ksarinak@mep.go.cr"/>
    <s v="84843416"/>
    <m/>
    <s v="GABRIEL SALAZAR SALAZAR"/>
    <s v="84843416"/>
    <s v="ESTEBAN RIVERA FERNANDEZ"/>
    <s v="25567876"/>
    <m/>
    <s v="NO"/>
    <m/>
    <m/>
    <m/>
    <s v="1"/>
    <s v="03864"/>
    <s v="3"/>
    <s v="KSARIÑAK"/>
    <n v="3"/>
  </r>
  <r>
    <s v="1.00967"/>
    <s v="102150-00"/>
    <s v="00967"/>
    <x v="1421"/>
    <s v="CARLOS LUIS VALVERDE VEGA"/>
    <s v="TURRIALBA"/>
    <s v="01"/>
    <s v="1"/>
    <s v="1_PREESCOLAR"/>
    <s v="PUBLICA"/>
    <n v="30402"/>
    <s v="3"/>
    <s v="04"/>
    <s v="02"/>
    <s v="CARTAGO / JIMENEZ / TUCURRIQUE"/>
    <s v="CARTAGO"/>
    <s v="JIMENEZ"/>
    <s v="TUCURRIQUE"/>
    <s v="SABANILLAS"/>
    <s v="COSTADO NORTE DE LA PLAZA DE DEPORTES"/>
    <s v="sabavalverde@hotmail.com"/>
    <s v="25350368"/>
    <m/>
    <s v="LUCRECIA MONTOYA FERNANDEZ"/>
    <s v="85113234"/>
    <s v="EVELYN ZAMORA HERRERA"/>
    <s v="25567876"/>
    <m/>
    <s v="NO"/>
    <m/>
    <m/>
    <m/>
    <s v="1"/>
    <s v="01494"/>
    <s v="3"/>
    <s v="CARLOS LUIS VALVERDE VEGA"/>
    <n v="23"/>
  </r>
  <r>
    <s v="1.01890"/>
    <s v="102151-00"/>
    <s v="01890"/>
    <x v="1422"/>
    <s v="EL HUMO"/>
    <s v="TURRIALBA"/>
    <s v="01"/>
    <s v="1"/>
    <s v="1_PREESCOLAR"/>
    <s v="PUBLICA"/>
    <n v="30403"/>
    <s v="3"/>
    <s v="04"/>
    <s v="03"/>
    <s v="CARTAGO / JIMENEZ / PEJIBAYE"/>
    <s v="CARTAGO"/>
    <s v="JIMENEZ"/>
    <s v="PEJIBAYE"/>
    <s v="EL HUMO"/>
    <s v="EL HUMO PEJIBAYE DE JIMENEZ"/>
    <s v="esc.elhumo@mep.go.cr"/>
    <s v="25311463"/>
    <m/>
    <s v="JACQUELINE CALVO RIVERA"/>
    <s v="25311463"/>
    <s v="EVELYN ZAMORA HERRERA"/>
    <s v="25567876"/>
    <m/>
    <s v="NO"/>
    <m/>
    <m/>
    <m/>
    <s v="1"/>
    <s v="01495"/>
    <s v="3"/>
    <s v="EL HUMO"/>
    <n v="11"/>
  </r>
  <r>
    <s v="1.00533"/>
    <s v="102152-00"/>
    <s v="00533"/>
    <x v="1423"/>
    <s v="EL RECREO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EL RECREO"/>
    <s v="100 NORTE HOGAR DE ANCIANOS SAN BUENAVENTURA"/>
    <s v="esc.elrecreo.turrialba@mep.go.cr"/>
    <s v="25569147"/>
    <s v="87063351"/>
    <s v="JORGE LUIS CAMPOS LEON"/>
    <s v="25569147"/>
    <s v="JORLENY SANCHEZ VEGA"/>
    <s v="25563009"/>
    <m/>
    <s v="NO"/>
    <m/>
    <m/>
    <m/>
    <s v="1"/>
    <s v="01518"/>
    <s v="3"/>
    <s v="EL RECREO"/>
    <n v="6"/>
  </r>
  <r>
    <s v="1.01274"/>
    <s v="102153-00"/>
    <s v="01274"/>
    <x v="1424"/>
    <s v="EL SILENCIO"/>
    <s v="TURRIALBA"/>
    <s v="05"/>
    <s v="1"/>
    <s v="1_PREESCOLAR"/>
    <s v="PUBLICA"/>
    <n v="30502"/>
    <s v="3"/>
    <s v="05"/>
    <s v="02"/>
    <s v="CARTAGO / TURRIALBA / LA SUIZA"/>
    <s v="CARTAGO"/>
    <s v="TURRIALBA"/>
    <s v="LA SUIZA"/>
    <s v="EL SILENCIO"/>
    <s v="COSTADO NORTE PLAZA DEPORTES"/>
    <s v="esc.elsilencio.turrialba@mep.go.cr"/>
    <s v="25381455"/>
    <m/>
    <s v="GUISELLE QUIROS JIMENEZ"/>
    <s v="89461767"/>
    <s v="MARIA DEL MILAGRO SANCHEZ MORALES"/>
    <s v="24591100 Ext.47521"/>
    <m/>
    <s v="NO"/>
    <m/>
    <m/>
    <m/>
    <s v="1"/>
    <s v="01536"/>
    <s v="3"/>
    <s v="EL SILENCIO"/>
    <n v="4"/>
  </r>
  <r>
    <s v="1.01551"/>
    <s v="102154-00"/>
    <s v="01551"/>
    <x v="1425"/>
    <s v="EL SITIO"/>
    <s v="TURRIALBA"/>
    <s v="01"/>
    <s v="1"/>
    <s v="1_PREESCOLAR"/>
    <s v="PUBLICA"/>
    <n v="30401"/>
    <s v="3"/>
    <s v="04"/>
    <s v="01"/>
    <s v="CARTAGO / JIMENEZ / JUAN VIÑAS"/>
    <s v="CARTAGO"/>
    <s v="JIMENEZ"/>
    <s v="JUAN VIÑAS"/>
    <s v="SAN MARTIN"/>
    <s v="1 KM ESTE DEL RESTAURANTE EL CLON"/>
    <s v="esc.elsitiodejuanvinas@mep.go.cr"/>
    <s v="25322603"/>
    <m/>
    <s v="KARLA COTO CHACON"/>
    <s v="88705561"/>
    <s v="EVELYN ZAMORA HERRERA"/>
    <s v="70108916"/>
    <m/>
    <s v="NO"/>
    <m/>
    <m/>
    <m/>
    <s v="1"/>
    <s v="01497"/>
    <s v="3"/>
    <s v="EL SITIO"/>
    <n v="21"/>
  </r>
  <r>
    <s v="1.04163"/>
    <s v="102155-00"/>
    <s v="04163"/>
    <x v="1426"/>
    <s v="EL SOL"/>
    <s v="TURRIALBA"/>
    <s v="03"/>
    <s v="1"/>
    <s v="1_PREESCOLAR"/>
    <s v="PUBLICA"/>
    <n v="30510"/>
    <s v="3"/>
    <s v="05"/>
    <s v="10"/>
    <s v="CARTAGO / TURRIALBA / TRES EQUIS"/>
    <s v="CARTAGO"/>
    <s v="TURRIALBA"/>
    <s v="TRES EQUIS"/>
    <s v="EL SOL"/>
    <s v="FRENTE A PLAZA PUBLICA"/>
    <s v="esc.elsol@mep.go.cr"/>
    <s v="60675473"/>
    <m/>
    <s v="KRISSIA BALLESTERO SOLIS"/>
    <s v="60675473"/>
    <s v="EVELYN QUIROS ARCE"/>
    <s v="25567876"/>
    <m/>
    <s v="NO"/>
    <m/>
    <m/>
    <m/>
    <s v="1"/>
    <s v="01588"/>
    <s v="3"/>
    <s v="EL SOL"/>
    <n v="3"/>
  </r>
  <r>
    <s v="1.01275"/>
    <s v="102156-00"/>
    <s v="01275"/>
    <x v="1427"/>
    <s v="ESLABON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ESLABON"/>
    <s v="200 SUR ASERRADERO TOMAFE"/>
    <s v="esc.eslabon@mep.go.cr"/>
    <s v="25567524"/>
    <m/>
    <s v="PATRICIA CORDERO QUIROS"/>
    <s v="25567524"/>
    <s v="EVELYN QUIROS ARCE"/>
    <s v="25311024"/>
    <m/>
    <s v="NO"/>
    <m/>
    <m/>
    <m/>
    <s v="1"/>
    <s v="01537"/>
    <s v="3"/>
    <s v="ESLABON"/>
    <n v="7"/>
  </r>
  <r>
    <s v="1.00534"/>
    <s v="102157-00"/>
    <s v="00534"/>
    <x v="1428"/>
    <s v="DR. VALERIANO FERNANDEZ FERRAZ"/>
    <s v="TURRIALBA"/>
    <s v="08"/>
    <s v="1"/>
    <s v="1_PREESCOLAR"/>
    <s v="PUBLICA"/>
    <n v="30511"/>
    <s v="3"/>
    <s v="05"/>
    <s v="11"/>
    <s v="CARTAGO / TURRIALBA / LA ISABEL"/>
    <s v="CARTAGO"/>
    <s v="TURRIALBA"/>
    <s v="LA ISABEL"/>
    <s v="LA ISABEL"/>
    <s v="FRENTE A LA PLAZA DE DEPORTES LA ISABEL"/>
    <s v="esc.drvalerianofernandez@mep.go.cr"/>
    <s v="25561498"/>
    <s v="25560095"/>
    <s v="RAFAEL ANGEL COTO BENAVIDES"/>
    <s v="25560095"/>
    <s v="ROCIO CASTRO SANCHEZ"/>
    <s v="25567876"/>
    <m/>
    <s v="NO"/>
    <m/>
    <m/>
    <m/>
    <s v="1"/>
    <s v="01529"/>
    <s v="3"/>
    <s v="DR. VALERIANO FERNANDEZ FERRAZ"/>
    <n v="47"/>
  </r>
  <r>
    <s v="1.03696"/>
    <s v="102158-00"/>
    <s v="03696"/>
    <x v="1429"/>
    <s v="ENRIQUE PACHECO AGUILAR"/>
    <s v="TURRIALBA"/>
    <s v="03"/>
    <s v="1"/>
    <s v="1_PREESCOLAR"/>
    <s v="PUBLICA"/>
    <n v="30501"/>
    <s v="3"/>
    <s v="05"/>
    <s v="01"/>
    <s v="CARTAGO / TURRIALBA / TURRIALBA"/>
    <s v="CARTAGO"/>
    <s v="TURRIALBA"/>
    <s v="TURRIALBA"/>
    <s v="FLORENCIA"/>
    <s v="TURRIALBA, FLORENCIA JUNTO A PLAZA DEPORTES"/>
    <s v="esc.enrique.pacheco.aguilar@mep.go.cr"/>
    <s v="88091864"/>
    <m/>
    <s v="VIVIANA GOMEZ BRENES"/>
    <s v="83099305"/>
    <s v="EVELYN QUIROS ARCE"/>
    <s v="25311024"/>
    <m/>
    <s v="NO"/>
    <m/>
    <m/>
    <m/>
    <s v="1"/>
    <s v="01519"/>
    <s v="3"/>
    <s v="ENRIQUE PACHECO AGUILAR"/>
    <n v="4"/>
  </r>
  <r>
    <s v="1.02111"/>
    <s v="102159-00"/>
    <s v="02111"/>
    <x v="1430"/>
    <s v="GRANO DE ORO"/>
    <s v="TURRIALBA"/>
    <s v="05"/>
    <s v="1"/>
    <s v="1_PREESCOLAR"/>
    <s v="PUBLICA"/>
    <n v="30512"/>
    <s v="3"/>
    <s v="05"/>
    <s v="12"/>
    <s v="CARTAGO / TURRIALBA / EL CHIRRIPO"/>
    <s v="CARTAGO"/>
    <s v="TURRIALBA"/>
    <s v="EL CHIRRIPO"/>
    <s v="GRANO DE ORO"/>
    <s v="COSTADO ESTE PLAZA PUBLICA"/>
    <s v="esc.granodeoro.turrialba@mep.go.cr"/>
    <s v="22000779"/>
    <s v="88640728"/>
    <s v="MARCO AURELIO SANDOVAL SANCHEZ"/>
    <s v="22000779"/>
    <s v="MARIA DEL MILAGRO SANCHEZ MORALES"/>
    <s v="24591100 Ext.47521"/>
    <m/>
    <s v="NO"/>
    <m/>
    <m/>
    <m/>
    <s v="1"/>
    <s v="01577"/>
    <s v="3"/>
    <s v="GRANO DE ORO"/>
    <n v="35"/>
  </r>
  <r>
    <s v="1.03365"/>
    <s v="102161-00"/>
    <s v="03365"/>
    <x v="1431"/>
    <s v="KOIYABA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KOIYAWARI"/>
    <s v="RESERVA INDIGENA CHIRRIPO"/>
    <s v="esc.koiyba@mep.go.cr"/>
    <m/>
    <m/>
    <s v="YORJANI G. FUENTES MONTANO"/>
    <s v="88379075"/>
    <s v="ANGIE MORA SEGURA"/>
    <s v="25570765"/>
    <m/>
    <s v="NO"/>
    <m/>
    <m/>
    <m/>
    <s v="1"/>
    <s v="03653"/>
    <s v="3"/>
    <s v="KOIYABA"/>
    <n v="8"/>
  </r>
  <r>
    <s v="1.02476"/>
    <s v="102162-00"/>
    <s v="02476"/>
    <x v="1432"/>
    <s v="JOKBATA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JOKBATA"/>
    <s v="3,5 KM DE LA ESCUELA TSIPIRI"/>
    <s v="esc.jocbata@mep.go.cr"/>
    <s v="87311710"/>
    <m/>
    <s v="RANDALL LEON CHAVARRIA"/>
    <s v="83455626"/>
    <s v="AMELIA FIGUEROA ZUÑIGA"/>
    <s v="25567876"/>
    <m/>
    <s v="NO"/>
    <m/>
    <m/>
    <m/>
    <s v="1"/>
    <s v="02601"/>
    <s v="3"/>
    <s v="JOKBATA"/>
    <n v="10"/>
  </r>
  <r>
    <s v="1.00540"/>
    <s v="102163-00"/>
    <s v="00540"/>
    <x v="1433"/>
    <s v="JABILLOS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JABILLOS"/>
    <s v="300 ESTE DEL MINI SUPER BARATO"/>
    <s v="esc.jabillos@mep.go.cr"/>
    <s v="25381515"/>
    <s v="25381515"/>
    <s v="FRANCIS AGUILAR RODRIGUEZ"/>
    <s v="87192610"/>
    <s v="EVELYN QUIROS ARCE"/>
    <s v="25311024"/>
    <m/>
    <s v="NO"/>
    <m/>
    <m/>
    <m/>
    <s v="1"/>
    <s v="01544"/>
    <s v="3"/>
    <s v="JABILLOS"/>
    <n v="32"/>
  </r>
  <r>
    <s v="1.01276"/>
    <s v="102164-00"/>
    <s v="01276"/>
    <x v="1434"/>
    <s v="ASENTAMIENTO YAMA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ASENTAMIENTO YAMA"/>
    <s v="400 OESTE DELEGACION FUERZA PUBLICA"/>
    <s v="esc.asetamientoyama@mep.go.cr"/>
    <s v="25381324"/>
    <m/>
    <s v="MARIELA LEIVA HERRERA"/>
    <s v="84148242"/>
    <s v="EVELYN QUIROS ARCE"/>
    <s v="25311024"/>
    <m/>
    <s v="NO"/>
    <m/>
    <m/>
    <m/>
    <s v="1"/>
    <s v="03680"/>
    <s v="3"/>
    <s v="ASENTAMIENTO YAMA"/>
    <n v="13"/>
  </r>
  <r>
    <s v="1.02112"/>
    <s v="102165-00"/>
    <s v="02112"/>
    <x v="1435"/>
    <s v="JICOTEA"/>
    <s v="TURRIALBA"/>
    <s v="05"/>
    <s v="1"/>
    <s v="1_PREESCOLAR"/>
    <s v="PUBLICA"/>
    <n v="30508"/>
    <s v="3"/>
    <s v="05"/>
    <s v="08"/>
    <s v="CARTAGO / TURRIALBA / TAYUTIC"/>
    <s v="CARTAGO"/>
    <s v="TURRIALBA"/>
    <s v="TAYUTIC"/>
    <s v="JICOTEA"/>
    <s v="FRENTE A LA IGLESIA CATOLICA"/>
    <s v="esc.jicotea@mep.go.cr"/>
    <s v="25548379"/>
    <m/>
    <s v="LOURDES MADRIGAL BARBOZA"/>
    <s v="86859148"/>
    <s v="MARIA DEL MILAGRO SANCHEZ MORALES"/>
    <s v="24591100 Ext.47521"/>
    <m/>
    <s v="NO"/>
    <m/>
    <m/>
    <m/>
    <s v="1"/>
    <s v="01578"/>
    <s v="3"/>
    <s v="JICOTEA"/>
    <n v="14"/>
  </r>
  <r>
    <s v="1.00522"/>
    <s v="102166-00"/>
    <s v="00522"/>
    <x v="1436"/>
    <s v="CECILIO LINDO MORALES"/>
    <s v="TURRIALBA"/>
    <s v="01"/>
    <s v="1"/>
    <s v="1_PREESCOLAR"/>
    <s v="PUBLICA"/>
    <n v="30401"/>
    <s v="3"/>
    <s v="04"/>
    <s v="01"/>
    <s v="CARTAGO / JIMENEZ / JUAN VIÑAS"/>
    <s v="CARTAGO"/>
    <s v="JIMENEZ"/>
    <s v="JUAN VIÑAS"/>
    <s v="JUAN VIÑAS"/>
    <s v="200 M NORTE DEL CUERPO DE BOMBEROS"/>
    <s v="esc.ceciliolindomorales@mep.go.cr"/>
    <s v="25322105"/>
    <s v="25321015"/>
    <s v="KARLA BRADE JIMENEZ"/>
    <s v="83084981"/>
    <s v="EVELYN ZAMORA HERRERA"/>
    <s v="70108916"/>
    <m/>
    <s v="NO"/>
    <m/>
    <m/>
    <m/>
    <s v="1"/>
    <s v="01503"/>
    <s v="3"/>
    <s v="CECILIO LINDO MORALES"/>
    <n v="64"/>
  </r>
  <r>
    <s v="1.03060"/>
    <s v="102167-00"/>
    <s v="03060"/>
    <x v="1437"/>
    <s v="EL SITIO DE LAS ABRAS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LAS ABRAS"/>
    <s v="7 KM NORTE IGLESIA CATOLICA, SANTA CRUZ"/>
    <s v="esc.sitiodelasabras@mep.go.cr"/>
    <s v="85936487"/>
    <m/>
    <s v="ROXANA ROJAS NAVARRO"/>
    <s v="85936487"/>
    <s v="BRAYAN CAMPOS SEGURA"/>
    <s v="25567876"/>
    <m/>
    <s v="NO"/>
    <m/>
    <m/>
    <m/>
    <s v="1"/>
    <s v="01558"/>
    <s v="3"/>
    <s v="EL SITIO DE LAS ABRAS"/>
    <n v="2"/>
  </r>
  <r>
    <s v="1.03673"/>
    <s v="102168-00"/>
    <s v="03673"/>
    <x v="1438"/>
    <s v="LA ESMERALDA"/>
    <s v="TURRIALBA"/>
    <s v="04"/>
    <s v="1"/>
    <s v="1_PREESCOLAR"/>
    <s v="PUBLICA"/>
    <n v="30501"/>
    <s v="3"/>
    <s v="05"/>
    <s v="01"/>
    <s v="CARTAGO / TURRIALBA / TURRIALBA"/>
    <s v="CARTAGO"/>
    <s v="TURRIALBA"/>
    <s v="TURRIALBA"/>
    <s v="LA ESMERALDA"/>
    <s v="LA ESMERALDA, FRENTE AL SALON COMUNAL"/>
    <s v="esc.laesmeralda.turrialba@mep.go.cr"/>
    <s v="88346909"/>
    <m/>
    <s v="NOHILE COTO MATA"/>
    <s v="88346909"/>
    <s v="BRAYAN CAMPOS SEGURA"/>
    <s v="25567876"/>
    <m/>
    <s v="NO"/>
    <m/>
    <m/>
    <m/>
    <s v="1"/>
    <s v="01521"/>
    <s v="3"/>
    <s v="LA ESMERALDA"/>
    <n v="3"/>
  </r>
  <r>
    <s v="1.01953"/>
    <s v="102169-00"/>
    <s v="01953"/>
    <x v="1439"/>
    <s v="LA GLORIA"/>
    <s v="TURRIALBA"/>
    <s v="01"/>
    <s v="1"/>
    <s v="1_PREESCOLAR"/>
    <s v="PUBLICA"/>
    <n v="30401"/>
    <s v="3"/>
    <s v="04"/>
    <s v="01"/>
    <s v="CARTAGO / JIMENEZ / JUAN VIÑAS"/>
    <s v="CARTAGO"/>
    <s v="JIMENEZ"/>
    <s v="JUAN VIÑAS"/>
    <s v="LA GLORIA"/>
    <s v="FRENTE A LA IGLESIA CATOLICA"/>
    <s v="esc.lagloria.turrialba@mep.go.cr"/>
    <s v="22005324"/>
    <m/>
    <s v="FEDERICO MORA GONZALEZ"/>
    <s v="64372621"/>
    <s v="EVELYN ZAMORA HERRERA"/>
    <s v="70108916"/>
    <m/>
    <s v="NO"/>
    <m/>
    <m/>
    <m/>
    <s v="1"/>
    <s v="01509"/>
    <s v="3"/>
    <s v="LA GLORIA"/>
    <n v="8"/>
  </r>
  <r>
    <s v="1.01278"/>
    <s v="102170-00"/>
    <s v="01278"/>
    <x v="1440"/>
    <s v="LA GUARIA"/>
    <s v="TURRIALBA"/>
    <s v="03"/>
    <s v="1"/>
    <s v="1_PREESCOLAR"/>
    <s v="PUBLICA"/>
    <n v="30510"/>
    <s v="3"/>
    <s v="05"/>
    <s v="10"/>
    <s v="CARTAGO / TURRIALBA / TRES EQUIS"/>
    <s v="CARTAGO"/>
    <s v="TURRIALBA"/>
    <s v="TRES EQUIS"/>
    <s v="TRES EQUIS"/>
    <s v="200 M NORESTE DE MEGASUPER"/>
    <s v="esc.laguaria.turrialba@mep.go.cr"/>
    <s v="25541463"/>
    <m/>
    <s v="MARIBEL GONZALEZ VARGAS"/>
    <s v="25541463"/>
    <s v="EVELYN QUIROS ARCE"/>
    <s v="25311024"/>
    <m/>
    <s v="NO"/>
    <m/>
    <m/>
    <m/>
    <s v="1"/>
    <s v="01579"/>
    <s v="3"/>
    <s v="LA GUARIA"/>
    <n v="37"/>
  </r>
  <r>
    <s v="1.00861"/>
    <s v="102171-00"/>
    <s v="00861"/>
    <x v="1441"/>
    <s v="LA MARGOT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LA MARGOT"/>
    <s v="BARRIO EL SILENCIO DETRAS DE LA CASA DE MEDICOS"/>
    <s v="esc.lamargot@mep.go.cr"/>
    <s v="25562917"/>
    <m/>
    <s v="KARLA PEREIRA NAJERA"/>
    <s v="25562917"/>
    <s v="JORLENY SANCHEZ VEGA"/>
    <s v="25567876"/>
    <m/>
    <s v="NO"/>
    <m/>
    <m/>
    <m/>
    <s v="1"/>
    <s v="01522"/>
    <s v="3"/>
    <s v="LA MARGOT"/>
    <n v="46"/>
  </r>
  <r>
    <s v="1.03478"/>
    <s v="102222-00"/>
    <s v="03478"/>
    <x v="1441"/>
    <s v="RED CUIDO-LA MARGOT-CENTRO INFANTIL TURRIALBA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SAN CAYETANO"/>
    <s v="TURRIALBA COSTADO PLANTEL DE RECOPE"/>
    <s v="centroinfantilturrialba@mep.go.cr"/>
    <s v="25562080"/>
    <m/>
    <s v="-"/>
    <s v="-"/>
    <s v="JORLENY SANCHEZ VEGA"/>
    <s v="25563009"/>
    <s v="RED"/>
    <s v="NO"/>
    <s v="3"/>
    <s v=""/>
    <s v="CECUDI CENTRO INFANTIL TURRIALBA"/>
    <s v="1"/>
    <s v="01522"/>
    <s v="3"/>
    <s v="LA MARGOT"/>
    <n v="33"/>
  </r>
  <r>
    <s v="1.01033"/>
    <s v="102172-00"/>
    <s v="01033"/>
    <x v="1442"/>
    <s v="LA PASTORA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LA PASTORA"/>
    <s v="200 M NORTE DEL RESTAURANTE TORRE ALBA"/>
    <s v="esc.lapastora@mep.go.cr"/>
    <s v="87015327"/>
    <m/>
    <s v="MAINOR LEIVA MORALES"/>
    <s v="87015327"/>
    <s v="BRAYAN CAMPOS SEGURA"/>
    <s v="25567876"/>
    <m/>
    <s v="NO"/>
    <m/>
    <m/>
    <m/>
    <s v="1"/>
    <s v="01573"/>
    <s v="3"/>
    <s v="LA PASTORA"/>
    <n v="11"/>
  </r>
  <r>
    <s v="1.03951"/>
    <s v="102173-00"/>
    <s v="03951"/>
    <x v="1443"/>
    <s v="LA REUNION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LA REUNION"/>
    <s v="12 KM NORTE ESCUELA LA PASTORA"/>
    <s v="esc.lareunion@mep.go.cr"/>
    <s v="83377697"/>
    <m/>
    <s v="ANDREA VARGAS RODRIGUEZ"/>
    <s v="83377697"/>
    <s v="BRAYAN CAMPOS SEGURA"/>
    <s v="25567876"/>
    <m/>
    <s v="NO"/>
    <m/>
    <m/>
    <m/>
    <s v="1"/>
    <s v="01560"/>
    <s v="3"/>
    <s v="LA REUNION"/>
    <n v="2"/>
  </r>
  <r>
    <s v="1.03484"/>
    <s v="102174-00"/>
    <s v="03484"/>
    <x v="1444"/>
    <s v="RED CUIDO-RODOLFO HERZOG MULLER-CENTRO DE ATENCION EMMANUEL"/>
    <s v="TURRIALBA"/>
    <s v="05"/>
    <s v="1"/>
    <s v="1_PREESCOLAR"/>
    <s v="PUBLICA"/>
    <n v="30502"/>
    <s v="3"/>
    <s v="05"/>
    <s v="02"/>
    <s v="CARTAGO / TURRIALBA / LA SUIZA"/>
    <s v="CARTAGO"/>
    <s v="TURRIALBA"/>
    <s v="LA SUIZA"/>
    <s v="LA SUIZA"/>
    <s v="CONTIGUO A LA PLAZA DE DEPORTES,"/>
    <s v="esc.rodolfoherzogmuller@mep.go.cr"/>
    <s v="25311626"/>
    <s v="25313117"/>
    <s v="VICTOR RODRIGO LOAIZA SANCHEZ"/>
    <s v="25311626"/>
    <s v="MARIA DEL MILAGRO SANCHEZ MORALES"/>
    <s v="24591100 Ext.47521"/>
    <s v="RED"/>
    <s v="NO"/>
    <s v="3"/>
    <s v=""/>
    <s v="CENTRO DE ATENCION INTEGRAL INFANTIL EMMANUEL. LA COMISION TURRIALBA"/>
    <s v="1"/>
    <s v="01539"/>
    <s v="3"/>
    <s v="RODOLFO HERZOG MULLER"/>
    <n v="18"/>
  </r>
  <r>
    <s v="1.00541"/>
    <s v="102174-00"/>
    <s v="00541"/>
    <x v="1444"/>
    <s v="RODOLFO HERZOG MULLER"/>
    <s v="TURRIALBA"/>
    <s v="05"/>
    <s v="1"/>
    <s v="1_PREESCOLAR"/>
    <s v="PUBLICA"/>
    <n v="30502"/>
    <s v="3"/>
    <s v="05"/>
    <s v="02"/>
    <s v="CARTAGO / TURRIALBA / LA SUIZA"/>
    <s v="CARTAGO"/>
    <s v="TURRIALBA"/>
    <s v="LA SUIZA"/>
    <s v="LA SUIZA"/>
    <s v="CONTIGUO A LA PLAZA DE DEPORTES,"/>
    <s v="esc.rodolfoherzogmuller@mep.go.cr"/>
    <s v="25311626"/>
    <m/>
    <s v="VICTOR RODRIGO LOAIZA SANCHEZ"/>
    <s v="25311626"/>
    <s v="MARIA DEL MILAGRO SANCHEZ MORALES"/>
    <s v="24591100 Ext.47521"/>
    <m/>
    <s v="NO"/>
    <m/>
    <m/>
    <m/>
    <s v="1"/>
    <s v="01539"/>
    <s v="3"/>
    <s v="RODOLFO HERZOG MULLER"/>
    <n v="72"/>
  </r>
  <r>
    <s v="1.03858"/>
    <s v="102176-00"/>
    <s v="03858"/>
    <x v="1445"/>
    <s v="YOLANDA"/>
    <s v="TURRIALBA"/>
    <s v="01"/>
    <s v="1"/>
    <s v="1_PREESCOLAR"/>
    <s v="PUBLICA"/>
    <n v="30402"/>
    <s v="3"/>
    <s v="04"/>
    <s v="02"/>
    <s v="CARTAGO / JIMENEZ / TUCURRIQUE"/>
    <s v="CARTAGO"/>
    <s v="JIMENEZ"/>
    <s v="TUCURRIQUE"/>
    <s v="LA FLORA"/>
    <s v="LA FLORA"/>
    <s v="esc.layolanda@mep.go.cr"/>
    <s v="86931271"/>
    <m/>
    <s v="YESENIA FERNANDEZ BRENES"/>
    <s v="86931271"/>
    <s v="EVELYN ZAMORA HERRERA"/>
    <s v="24591100 Ext.47502/47501"/>
    <m/>
    <s v="NO"/>
    <m/>
    <m/>
    <m/>
    <s v="1"/>
    <s v="01507"/>
    <s v="3"/>
    <s v="YOLANDA"/>
    <n v="5"/>
  </r>
  <r>
    <s v="1.00535"/>
    <s v="102177-00"/>
    <s v="00535"/>
    <x v="1446"/>
    <s v="LAS AMERICAS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LAS AMERICAS"/>
    <s v="DIAGONAL DELEGACION DE TRANSITO"/>
    <s v="esc.lasaamericas@mep.go.cr"/>
    <s v="25570534"/>
    <m/>
    <s v="LEDYS YAMILETH TORRES CAMPOS"/>
    <s v="25570534"/>
    <s v="JORLENY SANCHEZ VEGA"/>
    <s v="25567876"/>
    <m/>
    <s v="NO"/>
    <m/>
    <m/>
    <m/>
    <s v="1"/>
    <s v="01531"/>
    <s v="3"/>
    <s v="LAS AMERICAS"/>
    <n v="8"/>
  </r>
  <r>
    <s v="1.01892"/>
    <s v="102178-00"/>
    <s v="01892"/>
    <x v="1447"/>
    <s v="LAS COLONIAS"/>
    <s v="TURRIALBA"/>
    <s v="05"/>
    <s v="1"/>
    <s v="1_PREESCOLAR"/>
    <s v="PUBLICA"/>
    <n v="30502"/>
    <s v="3"/>
    <s v="05"/>
    <s v="02"/>
    <s v="CARTAGO / TURRIALBA / LA SUIZA"/>
    <s v="CARTAGO"/>
    <s v="TURRIALBA"/>
    <s v="LA SUIZA"/>
    <s v="LAS COLONIAS"/>
    <s v="900 SUR DEL PUENTE DE LA SELVA"/>
    <s v="esc.lascolonias@mep.go.cr"/>
    <s v="25313547"/>
    <m/>
    <s v="KAREN SALVATIERRA SANCHEZ"/>
    <s v="86901856"/>
    <s v="MARIA DEL MILAGRO SANCHEZ MORALES"/>
    <s v="24591100 Ext.47521"/>
    <m/>
    <s v="NO"/>
    <m/>
    <m/>
    <m/>
    <s v="1"/>
    <s v="01540"/>
    <s v="3"/>
    <s v="LAS COLONIAS"/>
    <n v="15"/>
  </r>
  <r>
    <s v="1.03863"/>
    <s v="102179-00"/>
    <s v="03863"/>
    <x v="1448"/>
    <s v="LAS NUBES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LAS NUBES"/>
    <s v="1,5 KM SURESTE DEL CENTRO DE TUIS"/>
    <s v="esc.lasnubes@mep.go.cr"/>
    <s v="25312830"/>
    <m/>
    <s v="KAREN NAVARRO VARGAS"/>
    <s v="25312830"/>
    <s v="MARIA DEL MILAGRO SANCHEZ MORALES"/>
    <s v="24591100 Ext.47521"/>
    <m/>
    <s v="NO"/>
    <m/>
    <m/>
    <m/>
    <s v="1"/>
    <s v="01585"/>
    <s v="3"/>
    <s v="LAS NUBES"/>
    <n v="3"/>
  </r>
  <r>
    <s v="1.00878"/>
    <s v="102180-00"/>
    <s v="00878"/>
    <x v="1449"/>
    <s v="MARIA AUXILIADORA"/>
    <s v="TURRIALBA"/>
    <s v="01"/>
    <s v="1"/>
    <s v="1_PREESCOLAR"/>
    <s v="PUBLICA"/>
    <n v="30402"/>
    <s v="3"/>
    <s v="04"/>
    <s v="02"/>
    <s v="CARTAGO / JIMENEZ / TUCURRIQUE"/>
    <s v="CARTAGO"/>
    <s v="JIMENEZ"/>
    <s v="TUCURRIQUE"/>
    <s v="LAS VUELTAS"/>
    <s v="100 OESTE DEL TRAPICHE LAS VUELTAS"/>
    <s v="esc.lasvueltastucurrique@mep.go.cr"/>
    <s v="25350481"/>
    <m/>
    <s v="CARLOS ARAYA PINEDA"/>
    <s v="86680387"/>
    <s v="EVELYN ZAMORA HERRERA"/>
    <s v="70108916"/>
    <m/>
    <s v="NO"/>
    <m/>
    <m/>
    <m/>
    <s v="1"/>
    <s v="01499"/>
    <s v="3"/>
    <s v="MARIA AUXILIADORA"/>
    <n v="27"/>
  </r>
  <r>
    <s v="1.01555"/>
    <s v="102181-00"/>
    <s v="01555"/>
    <x v="1450"/>
    <s v="EL CAS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EL CAS"/>
    <s v="3 KM ESTE DEL CRUCE DE PALOMO"/>
    <s v="esc.elcas@mep.go.cr"/>
    <s v="25590285"/>
    <m/>
    <s v="MARIANA ARAYA FUENTES"/>
    <s v="89719084"/>
    <s v="ROCIO CASTRO SANCHEZ"/>
    <s v="25569186 Ext.105"/>
    <m/>
    <s v="NO"/>
    <m/>
    <m/>
    <m/>
    <s v="1"/>
    <s v="02611"/>
    <s v="3"/>
    <s v="EL CAS"/>
    <n v="11"/>
  </r>
  <r>
    <s v="1.00536"/>
    <s v="102182-00"/>
    <s v="00536"/>
    <x v="1451"/>
    <s v="MARIANO CORTES CORTES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LA GUARIA"/>
    <s v="200 NORTE, 175 OESTE ESTACION BOMBEROS"/>
    <s v="esc.marianocortescortes@mep.go.cr"/>
    <s v="25560173"/>
    <m/>
    <s v="NORMA JIMENEZ BADILLA"/>
    <s v="88063132"/>
    <s v="JORLENY SANCHEZ VEGA"/>
    <s v="25567876 Ext.2"/>
    <m/>
    <s v="NO"/>
    <m/>
    <m/>
    <m/>
    <s v="1"/>
    <s v="01528"/>
    <s v="3"/>
    <s v="MARIANO CORTES CORTES"/>
    <n v="87"/>
  </r>
  <r>
    <s v="1.03691"/>
    <s v="102183-00"/>
    <s v="03691"/>
    <x v="1452"/>
    <s v="MATA DE GUINEO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SAN MIGUEL"/>
    <s v="25 ESTE DE PULPERIA MIGUELEÑA"/>
    <s v="esc.matadeguineo@mep.go.cr"/>
    <m/>
    <m/>
    <s v="SONIA MENDEZ MENDEZ"/>
    <s v="83355578"/>
    <s v="MARIA DEL MILAGRO SANCHEZ MORALES"/>
    <s v="24591100 Ext.47521"/>
    <m/>
    <s v="NO"/>
    <m/>
    <m/>
    <m/>
    <s v="1"/>
    <s v="02930"/>
    <s v="3"/>
    <s v="MATA DE GUINEO"/>
    <n v="2"/>
  </r>
  <r>
    <s v="1.01269"/>
    <s v="102184-00"/>
    <s v="01269"/>
    <x v="1453"/>
    <s v="MOLLEJONES"/>
    <s v="TURRIALBA"/>
    <s v="03"/>
    <s v="1"/>
    <s v="1_PREESCOLAR"/>
    <s v="PUBLICA"/>
    <n v="30502"/>
    <s v="3"/>
    <s v="05"/>
    <s v="02"/>
    <s v="CARTAGO / TURRIALBA / LA SUIZA"/>
    <s v="CARTAGO"/>
    <s v="TURRIALBA"/>
    <s v="LA SUIZA"/>
    <s v="MOLLEJONES"/>
    <s v="150 ESTE DE LA PLAZA PUBLICA DE MOLLEJONES"/>
    <s v="esc.mollejones.turrialba@mep.go.cr"/>
    <s v="86332186"/>
    <m/>
    <s v="SIUYEN GABRIELA BRENES AGUIRRE"/>
    <s v="86332186"/>
    <s v="EVELYN QUIROS ARCE"/>
    <s v="25311024"/>
    <m/>
    <s v="NO"/>
    <m/>
    <m/>
    <m/>
    <s v="1"/>
    <s v="01545"/>
    <s v="3"/>
    <s v="MOLLEJONES"/>
    <n v="6"/>
  </r>
  <r>
    <s v="1.03674"/>
    <s v="102185-00"/>
    <s v="03674"/>
    <x v="1454"/>
    <s v="MURCIA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MURCIA"/>
    <s v="TURRIALBA, 4 KM NO DE LA COMUNIDAD SAN JUAN"/>
    <s v="esc.murcia@mep.go.cr"/>
    <m/>
    <m/>
    <s v="CARLA TATIANA SANCHEZ LOAIZA"/>
    <s v="87575275"/>
    <s v="JORLENY SANCHEZ VEGA"/>
    <s v="25567876 Ext.2"/>
    <m/>
    <s v="NO"/>
    <m/>
    <m/>
    <m/>
    <s v="1"/>
    <s v="01523"/>
    <s v="3"/>
    <s v="MURCIA"/>
    <n v="3"/>
  </r>
  <r>
    <s v="1.00879"/>
    <s v="102186-00"/>
    <s v="00879"/>
    <x v="1455"/>
    <s v="MANUEL JIMENEZ DE LA GUARDIA"/>
    <s v="TURRIALBA"/>
    <s v="01"/>
    <s v="1"/>
    <s v="1_PREESCOLAR"/>
    <s v="PUBLICA"/>
    <n v="30401"/>
    <s v="3"/>
    <s v="04"/>
    <s v="01"/>
    <s v="CARTAGO / JIMENEZ / JUAN VIÑAS"/>
    <s v="CARTAGO"/>
    <s v="JIMENEZ"/>
    <s v="JUAN VIÑAS"/>
    <s v="NARANJO"/>
    <s v="FRENTE SEMAFORO PEATONAL"/>
    <s v="esc.manueljimenezdelaguardia@mep.go.cr"/>
    <s v="40802791"/>
    <m/>
    <s v="CINDY CAMPOS HERNANDEZ"/>
    <s v="85495238"/>
    <s v="EVELYN ZAMORA HERRERA"/>
    <s v="70108916"/>
    <m/>
    <s v="NO"/>
    <m/>
    <m/>
    <m/>
    <s v="1"/>
    <s v="01510"/>
    <s v="3"/>
    <s v="MANUEL JIMENEZ DE LA GUARDIA"/>
    <n v="20"/>
  </r>
  <r>
    <s v="1.01891"/>
    <s v="102188-00"/>
    <s v="01891"/>
    <x v="1456"/>
    <s v="JUANA DENNIS VIVES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NOCHE BUENA"/>
    <s v="IGLESIA EVAGELICA 150 OESTE"/>
    <s v="esc.juandennisvives@mep.go.cr"/>
    <s v="22367907"/>
    <s v="86101347"/>
    <s v="MANUEL CAMPOS SOTO"/>
    <s v="86101347"/>
    <s v="JORLENY SANCHEZ VEGA"/>
    <s v="25567876 Ext.2"/>
    <m/>
    <s v="NO"/>
    <m/>
    <m/>
    <m/>
    <s v="1"/>
    <s v="01525"/>
    <s v="3"/>
    <s v="JUANA DENNIS VIVES"/>
    <n v="18"/>
  </r>
  <r>
    <s v="1.00537"/>
    <s v="200346-00"/>
    <s v="00537"/>
    <x v="1457"/>
    <s v="NUESTRA SEÑORA DE SION"/>
    <s v="TURRIALBA"/>
    <s v="02"/>
    <s v="1"/>
    <s v="1_PREESCOLAR"/>
    <s v="SUBVENCIONADA"/>
    <n v="30501"/>
    <s v="3"/>
    <s v="05"/>
    <s v="01"/>
    <s v="CARTAGO / TURRIALBA / TURRIALBA"/>
    <s v="CARTAGO"/>
    <s v="TURRIALBA"/>
    <s v="TURRIALBA"/>
    <s v="LA MARGOT"/>
    <s v="DEL TEMPLO CATOLICO 300 M ESTE"/>
    <s v="escueladesion.nds@gmail.com"/>
    <s v="25560021"/>
    <m/>
    <s v="DIGNA QUESADA GOMEZ"/>
    <s v="25560021"/>
    <s v="JORLENY SANCHEZ VEGA"/>
    <s v="25563009"/>
    <m/>
    <s v="NO"/>
    <m/>
    <m/>
    <m/>
    <s v="1"/>
    <s v="01524"/>
    <s v="3"/>
    <s v="NUESTRA SEÑORA DE SION"/>
    <n v="55"/>
  </r>
  <r>
    <s v="1.02754"/>
    <s v="102189-00"/>
    <s v="02754"/>
    <x v="1458"/>
    <s v="ORIENTE"/>
    <s v="TURRIALBA"/>
    <s v="01"/>
    <s v="1"/>
    <s v="1_PREESCOLAR"/>
    <s v="PUBLICA"/>
    <n v="30403"/>
    <s v="3"/>
    <s v="04"/>
    <s v="03"/>
    <s v="CARTAGO / JIMENEZ / PEJIBAYE"/>
    <s v="CARTAGO"/>
    <s v="JIMENEZ"/>
    <s v="PEJIBAYE"/>
    <s v="ORIENTE"/>
    <s v="HACIENDA ORIENTE"/>
    <s v="esc.orientepeyibaye@mep.go.cr"/>
    <s v="84999492"/>
    <s v="83150790"/>
    <s v="MARISOL CALDERON CALDERON"/>
    <s v="84462765"/>
    <s v="EVELYN ZAMORA HERRERA"/>
    <s v="70108916"/>
    <m/>
    <s v="NO"/>
    <m/>
    <m/>
    <m/>
    <s v="1"/>
    <s v="01501"/>
    <s v="3"/>
    <s v="ORIENTE"/>
    <n v="9"/>
  </r>
  <r>
    <s v="1.01267"/>
    <s v="102190-00"/>
    <s v="01267"/>
    <x v="1459"/>
    <s v="PACAYITAS"/>
    <s v="TURRIALBA"/>
    <s v="03"/>
    <s v="1"/>
    <s v="1_PREESCOLAR"/>
    <s v="PUBLICA"/>
    <n v="30502"/>
    <s v="3"/>
    <s v="05"/>
    <s v="02"/>
    <s v="CARTAGO / TURRIALBA / LA SUIZA"/>
    <s v="CARTAGO"/>
    <s v="TURRIALBA"/>
    <s v="LA SUIZA"/>
    <s v="PACAYITAS"/>
    <s v="COSTADO NORTE DE LA PLAZA"/>
    <s v="esc.pacayitas@mep.go.cr"/>
    <s v="25315115"/>
    <m/>
    <s v="ALEXANDER JIMENEZ NUÑEZ"/>
    <s v="88554117"/>
    <s v="EVELYN QUIROS ARCE"/>
    <s v="25311024"/>
    <m/>
    <s v="NO"/>
    <m/>
    <m/>
    <m/>
    <s v="1"/>
    <s v="01542"/>
    <s v="3"/>
    <s v="PACAYITAS"/>
    <n v="9"/>
  </r>
  <r>
    <s v="1.02940"/>
    <s v="102191-00"/>
    <s v="02940"/>
    <x v="1460"/>
    <s v="PACUARE"/>
    <s v="TURRIALBA"/>
    <s v="05"/>
    <s v="1"/>
    <s v="1_PREESCOLAR"/>
    <s v="PUBLICA"/>
    <n v="30508"/>
    <s v="3"/>
    <s v="05"/>
    <s v="08"/>
    <s v="CARTAGO / TURRIALBA / TAYUTIC"/>
    <s v="CARTAGO"/>
    <s v="TURRIALBA"/>
    <s v="TAYUTIC"/>
    <s v="PACUARE"/>
    <s v="50 M DE LA IGLESIA CATOLICA PACUARE"/>
    <s v="esc.pacuare.turrialba@mep.go.cr"/>
    <m/>
    <m/>
    <s v="MARIELA ARLEY VEGA"/>
    <s v="83084142"/>
    <s v="MARIA DEL MILAGRO SANCHEZ MORALES"/>
    <s v="24591100 Ext.47521"/>
    <m/>
    <s v="NO"/>
    <m/>
    <m/>
    <m/>
    <s v="1"/>
    <s v="01580"/>
    <s v="3"/>
    <s v="PACUARE"/>
    <n v="3"/>
  </r>
  <r>
    <s v="1.04164"/>
    <s v="102192-00"/>
    <s v="04164"/>
    <x v="1461"/>
    <s v="PACUARE"/>
    <s v="TURRIALBA"/>
    <s v="03"/>
    <s v="1"/>
    <s v="1_PREESCOLAR"/>
    <s v="PUBLICA"/>
    <n v="30510"/>
    <s v="3"/>
    <s v="05"/>
    <s v="10"/>
    <s v="CARTAGO / TURRIALBA / TRES EQUIS"/>
    <s v="CARTAGO"/>
    <s v="TURRIALBA"/>
    <s v="TRES EQUIS"/>
    <s v="PACUARE"/>
    <s v="PACUARE ABAJO, FRENTE A IGLESIA CATOLICA"/>
    <s v="esc.pacuare@mep.go.cr"/>
    <s v="88411587"/>
    <m/>
    <s v="YISENIA MUÑOZ CORREA"/>
    <s v="88411587"/>
    <s v="EVELYN QUIROS ARCE"/>
    <s v="25311024"/>
    <m/>
    <s v="NO"/>
    <m/>
    <m/>
    <m/>
    <s v="1"/>
    <s v="01541"/>
    <s v="3"/>
    <s v="PACUARE"/>
    <n v="1"/>
  </r>
  <r>
    <s v="1.01896"/>
    <s v="102193-00"/>
    <s v="01896"/>
    <x v="1462"/>
    <s v="PALOMO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PALOMO"/>
    <s v="PALOMO, SANTA TERESITA, TURRIALBA"/>
    <s v="esc.palomo@mep.go.cr"/>
    <s v="25590061"/>
    <s v="25590039"/>
    <s v="HENRY FERNANDEZ MARTINEZ"/>
    <s v="89236048"/>
    <s v="ROCIO CASTRO SANCHEZ"/>
    <s v="25567876"/>
    <m/>
    <s v="NO"/>
    <m/>
    <m/>
    <m/>
    <s v="1"/>
    <s v="01557"/>
    <s v="3"/>
    <s v="PALOMO"/>
    <n v="4"/>
  </r>
  <r>
    <s v="1.04131"/>
    <s v="102194-00"/>
    <s v="04131"/>
    <x v="1463"/>
    <s v="LAS PAVAS"/>
    <s v="TURRIALBA"/>
    <s v="03"/>
    <s v="1"/>
    <s v="1_PREESCOLAR"/>
    <s v="PUBLICA"/>
    <n v="30501"/>
    <s v="3"/>
    <s v="05"/>
    <s v="01"/>
    <s v="CARTAGO / TURRIALBA / TURRIALBA"/>
    <s v="CARTAGO"/>
    <s v="TURRIALBA"/>
    <s v="TURRIALBA"/>
    <s v="LAS PAVAS"/>
    <s v="LAS PAVAS TURRIALBA"/>
    <s v="esc.laspavas.turrialba@mep.go.cr"/>
    <s v="86127982"/>
    <m/>
    <s v="YORLENE QUIROS RODRIGUEZ"/>
    <s v="86127982"/>
    <s v="EVELYN QUIROS ARCE"/>
    <s v="25311024"/>
    <m/>
    <s v="NO"/>
    <m/>
    <m/>
    <m/>
    <s v="1"/>
    <s v="01532"/>
    <s v="3"/>
    <s v="LAS PAVAS"/>
    <n v="1"/>
  </r>
  <r>
    <s v="1.01271"/>
    <s v="102195-00"/>
    <s v="01271"/>
    <x v="1464"/>
    <s v="BLAS SOLANO PEREZ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PAVONES"/>
    <s v="175 M ESTE DEL RESTAURANTE EL COMAL"/>
    <s v="esc.blassolanoperez@mep.go.cr"/>
    <s v="25381912"/>
    <s v="25381473"/>
    <s v="LORENA MORA PEREZ"/>
    <s v="72502805"/>
    <s v="EVELYN QUIROS ARCE"/>
    <s v="25311024"/>
    <m/>
    <s v="NO"/>
    <m/>
    <m/>
    <m/>
    <s v="1"/>
    <s v="01546"/>
    <s v="3"/>
    <s v="BLAS SOLANO PEREZ"/>
    <n v="9"/>
  </r>
  <r>
    <s v="1.00523"/>
    <s v="102196-00"/>
    <s v="00523"/>
    <x v="1465"/>
    <s v="DR. JOSE MARIA CASTRO MADRIZ"/>
    <s v="TURRIALBA"/>
    <s v="01"/>
    <s v="1"/>
    <s v="1_PREESCOLAR"/>
    <s v="PUBLICA"/>
    <n v="30403"/>
    <s v="3"/>
    <s v="04"/>
    <s v="03"/>
    <s v="CARTAGO / JIMENEZ / PEJIBAYE"/>
    <s v="CARTAGO"/>
    <s v="JIMENEZ"/>
    <s v="PEJIBAYE"/>
    <s v="PEJIBAYE"/>
    <s v="CONTIGUO AL EBAIS"/>
    <s v="esc.josemariacastromadriz@mep.go.cr"/>
    <s v="25312456"/>
    <m/>
    <s v="SANDRA VARGAS MORALES"/>
    <s v="89314214"/>
    <s v="EVELYN ZAMORA HERRERA"/>
    <s v="25567876"/>
    <m/>
    <s v="NO"/>
    <m/>
    <m/>
    <m/>
    <s v="1"/>
    <s v="01504"/>
    <s v="3"/>
    <s v="DR. JOSE MARIA CASTRO MADRIZ"/>
    <n v="62"/>
  </r>
  <r>
    <s v="1.01554"/>
    <s v="102197-00"/>
    <s v="01554"/>
    <x v="1466"/>
    <s v="PERALTA"/>
    <s v="TURRIALBA"/>
    <s v="08"/>
    <s v="1"/>
    <s v="1_PREESCOLAR"/>
    <s v="PUBLICA"/>
    <n v="30503"/>
    <s v="3"/>
    <s v="05"/>
    <s v="03"/>
    <s v="CARTAGO / TURRIALBA / PERALTA"/>
    <s v="CARTAGO"/>
    <s v="TURRIALBA"/>
    <s v="PERALTA"/>
    <s v="PERALTA"/>
    <s v="CONTIGUO A LA IGLESIA CATOLICA PERALTA"/>
    <s v="esc.peralta@mep.go.cr"/>
    <s v="25590384"/>
    <m/>
    <s v="ALBA CAMPOS ESQUIVEL"/>
    <s v="83157865"/>
    <s v="ROCIO CASTRO SANCHEZ"/>
    <s v="25567876"/>
    <m/>
    <s v="NO"/>
    <m/>
    <m/>
    <m/>
    <s v="1"/>
    <s v="01569"/>
    <s v="3"/>
    <s v="PERALTA"/>
    <n v="6"/>
  </r>
  <r>
    <s v="1.01157"/>
    <s v="102198-00"/>
    <s v="01157"/>
    <x v="1467"/>
    <s v="TAYUTIC"/>
    <s v="TURRIALBA"/>
    <s v="05"/>
    <s v="1"/>
    <s v="1_PREESCOLAR"/>
    <s v="PUBLICA"/>
    <n v="30508"/>
    <s v="3"/>
    <s v="05"/>
    <s v="08"/>
    <s v="CARTAGO / TURRIALBA / TAYUTIC"/>
    <s v="CARTAGO"/>
    <s v="TURRIALBA"/>
    <s v="TAYUTIC"/>
    <s v="PLATANILLO"/>
    <s v="COSTADO NORTE DE LA PLAZA DE DEPORTES"/>
    <s v="esc.excelenciatayutic@mep.go.cr"/>
    <s v="25548160"/>
    <m/>
    <s v="MARIANA NAJERA FUENTES"/>
    <s v="25548160"/>
    <s v="MARIA DEL MILAGRO SANCHEZ MORALES"/>
    <s v="24591100 Ext.47521"/>
    <m/>
    <s v="NO"/>
    <m/>
    <m/>
    <m/>
    <s v="1"/>
    <s v="01581"/>
    <s v="3"/>
    <s v="TAYUTIC"/>
    <n v="36"/>
  </r>
  <r>
    <s v="1.03363"/>
    <s v="102199-00"/>
    <s v="03363"/>
    <x v="1468"/>
    <s v="SANTUBAL"/>
    <s v="TURRIALBA"/>
    <s v="05"/>
    <s v="1"/>
    <s v="1_PREESCOLAR"/>
    <s v="PUBLICA"/>
    <n v="30512"/>
    <s v="3"/>
    <s v="05"/>
    <s v="12"/>
    <s v="CARTAGO / TURRIALBA / EL CHIRRIPO"/>
    <s v="CARTAGO"/>
    <s v="TURRIALBA"/>
    <s v="EL CHIRRIPO"/>
    <s v="SANTUBAL"/>
    <s v="SANTUBAL DE CHIRRIPO TURRIALBA"/>
    <s v="esc.santubal@mep.go.cr"/>
    <s v="25141113"/>
    <s v="89625819"/>
    <s v="ALLAN ANTONIO GUTIERREZ MORA"/>
    <s v="89625819"/>
    <s v="MARIA DEL MILAGRO SANCHEZ MORALES"/>
    <s v="24591100 Ext.47521"/>
    <m/>
    <s v="NO"/>
    <m/>
    <m/>
    <m/>
    <s v="1"/>
    <s v="01586"/>
    <s v="3"/>
    <s v="SANTUBAL"/>
    <n v="4"/>
  </r>
  <r>
    <s v="1.03173"/>
    <s v="102200-00"/>
    <s v="03173"/>
    <x v="1469"/>
    <s v="SAN MIGUEL"/>
    <s v="TURRIALBA"/>
    <s v="01"/>
    <s v="1"/>
    <s v="1_PREESCOLAR"/>
    <s v="PUBLICA"/>
    <n v="30402"/>
    <s v="3"/>
    <s v="04"/>
    <s v="02"/>
    <s v="CARTAGO / JIMENEZ / TUCURRIQUE"/>
    <s v="CARTAGO"/>
    <s v="JIMENEZ"/>
    <s v="TUCURRIQUE"/>
    <s v="SAN MIGUEL"/>
    <s v="SAN MIGUEL, TUCURRIQUE 100 M NORTE DEL ICE"/>
    <s v="esc.sanmiguel.turrialba@mep.go.cr"/>
    <m/>
    <m/>
    <s v="ROBERTO GUZMAN SANDOVAL"/>
    <s v="61331012"/>
    <s v="EVELYN ZAMORA HERRERA"/>
    <s v="24501100"/>
    <m/>
    <s v="NO"/>
    <m/>
    <m/>
    <m/>
    <s v="1"/>
    <s v="01505"/>
    <s v="3"/>
    <s v="SAN MIGUEL"/>
    <n v="4"/>
  </r>
  <r>
    <s v="1.03675"/>
    <s v="102201-00"/>
    <s v="03675"/>
    <x v="1470"/>
    <s v="SAN AGUSTIN"/>
    <s v="TURRIALBA"/>
    <s v="09"/>
    <s v="1"/>
    <s v="1_PREESCOLAR"/>
    <s v="PUBLICA"/>
    <n v="30508"/>
    <s v="3"/>
    <s v="05"/>
    <s v="08"/>
    <s v="CARTAGO / TURRIALBA / TAYUTIC"/>
    <s v="CARTAGO"/>
    <s v="TURRIALBA"/>
    <s v="TAYUTIC"/>
    <s v="SAN AGUSTIN"/>
    <s v="1 KM AL SUROESTE DE LA PARA DE AUTOBUS DE VEREH"/>
    <s v="esc.sanagustin.turrialba@mep.go.cr"/>
    <s v="87561661"/>
    <m/>
    <s v="EVELYN VELASQUEZ GALBAN"/>
    <s v="87561661"/>
    <s v="ESTEBAN RIVERA FERNANDEZ"/>
    <s v="25567876"/>
    <m/>
    <s v="NO"/>
    <m/>
    <m/>
    <m/>
    <s v="1"/>
    <s v="02993"/>
    <s v="3"/>
    <s v="SAN AGUSTIN"/>
    <n v="2"/>
  </r>
  <r>
    <s v="1.01282"/>
    <s v="102202-00"/>
    <s v="01282"/>
    <x v="1471"/>
    <s v="JULIA FERNANDEZ RODRIGUEZ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SAN ANTONIO"/>
    <s v="COSTADO NORTE TEMPLO CATOLICO"/>
    <s v="esc.juliafernandez.turrialba@mep.go.cr"/>
    <s v="25565798"/>
    <s v="89971567"/>
    <s v="CAROLINA JIMENEZ RODRIGUEZ"/>
    <s v="89971567"/>
    <s v="BRAYAN CAMPOS SEGURA"/>
    <s v="25570767"/>
    <m/>
    <s v="NO"/>
    <m/>
    <m/>
    <m/>
    <s v="1"/>
    <s v="01559"/>
    <s v="3"/>
    <s v="JULIA FERNANDEZ RODRIGUEZ"/>
    <n v="14"/>
  </r>
  <r>
    <s v="1.02845"/>
    <s v="102203-00"/>
    <s v="02845"/>
    <x v="1472"/>
    <s v="IGNACIO FUENTES MOLINA"/>
    <s v="TURRIALBA"/>
    <s v="03"/>
    <s v="1"/>
    <s v="1_PREESCOLAR"/>
    <s v="PUBLICA"/>
    <n v="30506"/>
    <s v="3"/>
    <s v="05"/>
    <s v="06"/>
    <s v="CARTAGO / TURRIALBA / PAVONES"/>
    <s v="CARTAGO"/>
    <s v="TURRIALBA"/>
    <s v="PAVONES"/>
    <s v="SAN RAFAEL"/>
    <s v="UN KM  AL NORESTE DEL EBAIS DE PAVONES"/>
    <s v="esc.ignaciofuentesmolina@mep.go.cr"/>
    <s v="25381055"/>
    <m/>
    <s v="ROSITA VARGAS SAENZ"/>
    <s v="72006941"/>
    <s v="EVELYN QUIROS ARCE"/>
    <s v="25311024"/>
    <m/>
    <s v="NO"/>
    <m/>
    <m/>
    <m/>
    <s v="1"/>
    <s v="01547"/>
    <s v="3"/>
    <s v="IGNACIO FUENTES MOLINA"/>
    <n v="5"/>
  </r>
  <r>
    <s v="1.03111"/>
    <s v="102204-00"/>
    <s v="03111"/>
    <x v="1473"/>
    <s v="SAN JOAQUIN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SAN JOAQUIN"/>
    <s v="FRENTE A PLAZA DEPORTES"/>
    <s v="esc.sanjoaquin.turrialba@mep.go.cr"/>
    <s v="83980236"/>
    <m/>
    <s v="GIOVANNI CALDERON MORA"/>
    <s v="83980236"/>
    <s v="MARIA DEL MILAGRO SANCHEZ MORALES"/>
    <s v="24591100 Ext.47521"/>
    <m/>
    <s v="NO"/>
    <m/>
    <m/>
    <m/>
    <s v="1"/>
    <s v="01592"/>
    <s v="3"/>
    <s v="SAN JOAQUIN"/>
    <n v="2"/>
  </r>
  <r>
    <s v="1.02667"/>
    <s v="102205-00"/>
    <s v="02667"/>
    <x v="1474"/>
    <s v="RAFAEL FUENTES PIEDRA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SAN JUAN NORTE"/>
    <s v="3 KM NORTE HOGAR DE ANCIANOS DE TURRIALBA"/>
    <s v="esc.rafaelfuentespiedra@mep.go.cr"/>
    <s v="25562053"/>
    <m/>
    <s v="MONICA PASOS MARTINEZ"/>
    <s v="88869261"/>
    <s v="JORLENY SANCHEZ VEGA"/>
    <s v="25567876"/>
    <m/>
    <s v="NO"/>
    <m/>
    <m/>
    <m/>
    <s v="1"/>
    <s v="01530"/>
    <s v="3"/>
    <s v="RAFAEL FUENTES PIEDRA"/>
    <n v="32"/>
  </r>
  <r>
    <s v="1.01755"/>
    <s v="102206-00"/>
    <s v="01755"/>
    <x v="1475"/>
    <s v="SAN JUAN SUR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SAN JUAN SUR"/>
    <s v="8 KM SUROESTE DE TURRIALBA, CARRETERA AL RECREO"/>
    <s v="esc.sanjuansur@mep.go.cr"/>
    <s v="25569842"/>
    <m/>
    <s v="KARLA PEREIRA NAJERA"/>
    <s v="25569842"/>
    <s v="JORLENY SANCHEZ VEGA"/>
    <s v="25567876 Ext.2"/>
    <m/>
    <s v="NO"/>
    <m/>
    <m/>
    <m/>
    <s v="1"/>
    <s v="01527"/>
    <s v="3"/>
    <s v="SAN JUAN SUR"/>
    <n v="16"/>
  </r>
  <r>
    <s v="1.03870"/>
    <s v="102207-00"/>
    <s v="03870"/>
    <x v="1476"/>
    <s v="SAN MARTIN"/>
    <s v="TURRIALBA"/>
    <s v="05"/>
    <s v="1"/>
    <s v="1_PREESCOLAR"/>
    <s v="PUBLICA"/>
    <n v="30508"/>
    <s v="3"/>
    <s v="05"/>
    <s v="08"/>
    <s v="CARTAGO / TURRIALBA / TAYUTIC"/>
    <s v="CARTAGO"/>
    <s v="TURRIALBA"/>
    <s v="TAYUTIC"/>
    <s v="SAN MARTIN"/>
    <s v="650 M DE ENTRADA A TAYUTIC"/>
    <s v="esc.sanmartintayutic@mep.go.cr"/>
    <s v="89906948"/>
    <m/>
    <s v="ESMERALDA RODRIGUEZ QUIROS"/>
    <s v="89906948"/>
    <s v="MARIA DEL MILAGRO SANCHEZ MORALES"/>
    <s v="24591100 Ext.47521"/>
    <m/>
    <s v="NO"/>
    <m/>
    <m/>
    <m/>
    <s v="1"/>
    <s v="01593"/>
    <s v="3"/>
    <s v="SAN MARTIN"/>
    <n v="2"/>
  </r>
  <r>
    <s v="1.02939"/>
    <s v="102208-00"/>
    <s v="02939"/>
    <x v="1477"/>
    <s v="LA FUENTE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LA FUENTE"/>
    <s v="COSTADO NORTE IGLESIA CATOLICA"/>
    <s v="esc.lafuente.turrialba@mep.go.cr"/>
    <s v="89913432"/>
    <m/>
    <s v="ALCIDES CAMPOS SOLANO"/>
    <s v="89913432"/>
    <s v="ROCIO CASTRO SANCHEZ"/>
    <s v="25567876"/>
    <m/>
    <s v="NO"/>
    <m/>
    <m/>
    <m/>
    <s v="1"/>
    <s v="01564"/>
    <s v="3"/>
    <s v="LA FUENTE"/>
    <n v="8"/>
  </r>
  <r>
    <s v="1.03694"/>
    <s v="102209-00"/>
    <s v="03694"/>
    <x v="1478"/>
    <s v="SANTA CRISTINA"/>
    <s v="TURRIALBA"/>
    <s v="05"/>
    <s v="1"/>
    <s v="1_PREESCOLAR"/>
    <s v="PUBLICA"/>
    <n v="30502"/>
    <s v="3"/>
    <s v="05"/>
    <s v="02"/>
    <s v="CARTAGO / TURRIALBA / LA SUIZA"/>
    <s v="CARTAGO"/>
    <s v="TURRIALBA"/>
    <s v="LA SUIZA"/>
    <s v="SANTA CRISTINA"/>
    <s v="5 KM AL SURESTE DEL PALI"/>
    <s v="esc.santacristina@mep.go.cr"/>
    <s v="85560555"/>
    <m/>
    <s v="ALVARO ULLOA RODA"/>
    <s v="85560555"/>
    <s v="MARIA DEL MILAGRO SANCHEZ MORALES"/>
    <s v="24591100 Ext.47521"/>
    <m/>
    <s v="NO"/>
    <m/>
    <m/>
    <m/>
    <s v="1"/>
    <s v="01548"/>
    <s v="3"/>
    <s v="SANTA CRISTINA"/>
    <n v="3"/>
  </r>
  <r>
    <s v="1.01553"/>
    <s v="102210-00"/>
    <s v="01553"/>
    <x v="1479"/>
    <s v="SANTA CRUZ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SANTA CRUZ"/>
    <s v="COSTADO NOROESTE DE PLAZA DEPORTES"/>
    <s v="esc.santacruz.turrialba@mep.go.cr"/>
    <s v="25388601"/>
    <s v="85843128"/>
    <s v="JOSE MENESES MONGE"/>
    <s v="25388601"/>
    <s v="BRAYAN CAMPOS SEGURA"/>
    <s v="25570767"/>
    <m/>
    <s v="NO"/>
    <m/>
    <m/>
    <m/>
    <s v="1"/>
    <s v="01574"/>
    <s v="3"/>
    <s v="SANTA CRUZ"/>
    <n v="21"/>
  </r>
  <r>
    <s v="1.03223"/>
    <s v="102211-00"/>
    <s v="03223"/>
    <x v="1480"/>
    <s v="NIMARIÑAK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NIMARIÑAK"/>
    <s v="5 KM ESTE DE SAN JOAQUIN"/>
    <s v="esc.nimarinak@mep.go.cr"/>
    <s v="85204669"/>
    <m/>
    <s v="ALBA ROSA SEGURA MORALES"/>
    <s v="85204669"/>
    <s v="AMELIA FIGUEROA ZUÑIGA"/>
    <s v="25560698"/>
    <m/>
    <s v="NO"/>
    <m/>
    <m/>
    <m/>
    <s v="1"/>
    <s v="03684"/>
    <s v="3"/>
    <s v="NIMARIÑAK"/>
    <n v="8"/>
  </r>
  <r>
    <s v="1.00542"/>
    <s v="102213-00"/>
    <s v="00542"/>
    <x v="1481"/>
    <s v="SANTA TERESITA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SANTA TERESITA"/>
    <s v="250 ESTE DE LA ESCUELA VIEJA"/>
    <s v="manolo.bogantes.bolanos@mep.go.cr"/>
    <s v="25590110"/>
    <m/>
    <s v="MANOLO A. BOGANTES BOLAÑOS"/>
    <s v="72084351"/>
    <s v="ROCIO CASTRO SANCHEZ"/>
    <s v="25567876"/>
    <m/>
    <s v="NO"/>
    <m/>
    <m/>
    <m/>
    <s v="1"/>
    <s v="01561"/>
    <s v="3"/>
    <s v="SANTA TERESITA"/>
    <n v="25"/>
  </r>
  <r>
    <s v="1.00543"/>
    <s v="102214-00"/>
    <s v="00543"/>
    <x v="1482"/>
    <s v="SANTA ROSA"/>
    <s v="TURRIALBA"/>
    <s v="04"/>
    <s v="1"/>
    <s v="1_PREESCOLAR"/>
    <s v="PUBLICA"/>
    <n v="30509"/>
    <s v="3"/>
    <s v="05"/>
    <s v="09"/>
    <s v="CARTAGO / TURRIALBA / SANTA ROSA"/>
    <s v="CARTAGO"/>
    <s v="TURRIALBA"/>
    <s v="SANTA ROSA"/>
    <s v="SANTA ROSA"/>
    <s v="CONTIGUO AL TEMPLO CATOLICO SANTA ROSA"/>
    <s v="esc.santarosa.canas@mep.go.cr"/>
    <s v="25574010"/>
    <m/>
    <s v="SANDRA SALAZAR ALVARADO"/>
    <s v="52574010"/>
    <s v="BRAYAN CAMPOS SEGURA"/>
    <s v="25570767"/>
    <m/>
    <s v="NO"/>
    <m/>
    <m/>
    <m/>
    <s v="1"/>
    <s v="01563"/>
    <s v="3"/>
    <s v="SANTA ROSA"/>
    <n v="44"/>
  </r>
  <r>
    <s v="1.02938"/>
    <s v="104835-00"/>
    <s v="02938"/>
    <x v="1483"/>
    <s v="UNIDAD PEDAGOGICA EL TORITO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EL TORITO"/>
    <s v="CONTIGUO AL TEMPLO CATOLICO"/>
    <s v="upe.eltorito@mep.go.cr"/>
    <s v="22005199"/>
    <m/>
    <s v="DOUGLAS CAMPOS LEON"/>
    <s v="88774159"/>
    <s v="BRAYAN CAMPOS SEGURA"/>
    <s v="25567876"/>
    <m/>
    <s v="NO"/>
    <m/>
    <m/>
    <m/>
    <s v="1"/>
    <s v="01566"/>
    <s v="3"/>
    <s v="UNIDAD PEDAGOGICA EL TORITO"/>
    <n v="10"/>
  </r>
  <r>
    <s v="1.00524"/>
    <s v="102216-00"/>
    <s v="00524"/>
    <x v="1484"/>
    <s v="EDUARDO PERALTA JIMENEZ"/>
    <s v="TURRIALBA"/>
    <s v="01"/>
    <s v="1"/>
    <s v="1_PREESCOLAR"/>
    <s v="PUBLICA"/>
    <n v="30402"/>
    <s v="3"/>
    <s v="04"/>
    <s v="02"/>
    <s v="CARTAGO / JIMENEZ / TUCURRIQUE"/>
    <s v="CARTAGO"/>
    <s v="JIMENEZ"/>
    <s v="TUCURRIQUE"/>
    <s v="TUCURRIQUE"/>
    <s v="50 M OESTE DEL ASADA"/>
    <s v="esc.eduardoperalta@mep.go.cr"/>
    <s v="25350018"/>
    <m/>
    <s v="CAROL CALVO HERNANDEZ"/>
    <s v="25350018"/>
    <s v="EVELYN ZAMORA HERRERA"/>
    <s v="25564673"/>
    <m/>
    <s v="NO"/>
    <m/>
    <m/>
    <m/>
    <s v="1"/>
    <s v="01500"/>
    <s v="3"/>
    <s v="EDUARDO PERALTA JIMENEZ"/>
    <n v="76"/>
  </r>
  <r>
    <s v="1.00969"/>
    <s v="102217-00"/>
    <s v="00969"/>
    <x v="1485"/>
    <s v="SAN FRANCISCO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TUIS"/>
    <s v="100 OESTE DELEGACION DE POLICIA"/>
    <s v="esc.sanfranciscotuis@mep.go.cr"/>
    <s v="25313029"/>
    <m/>
    <s v="OSCAR JIMENEZ RIVERA"/>
    <s v="25313029"/>
    <s v="MARIA DEL MILAGRO SANCHEZ MORALES"/>
    <s v="24591100 Ext.47521"/>
    <m/>
    <s v="NO"/>
    <m/>
    <m/>
    <m/>
    <s v="1"/>
    <s v="01595"/>
    <s v="3"/>
    <s v="SAN FRANCISCO"/>
    <n v="34"/>
  </r>
  <r>
    <s v="1.01281"/>
    <s v="102218-00"/>
    <s v="01281"/>
    <x v="1486"/>
    <s v="VERBENA SUR"/>
    <s v="TURRIALBA"/>
    <s v="04"/>
    <s v="1"/>
    <s v="1_PREESCOLAR"/>
    <s v="PUBLICA"/>
    <n v="30509"/>
    <s v="3"/>
    <s v="05"/>
    <s v="09"/>
    <s v="CARTAGO / TURRIALBA / SANTA ROSA"/>
    <s v="CARTAGO"/>
    <s v="TURRIALBA"/>
    <s v="SANTA ROSA"/>
    <s v="VERBENA SUR"/>
    <s v="COSTADO NORTE DE LA IGLESIA, VERBENA SUR"/>
    <s v="esc.verbenasur@mep.go.cr"/>
    <s v="25568586"/>
    <s v="83937641"/>
    <s v="KATTIA RODRIGUEZ SANCHEZ"/>
    <s v="25575878"/>
    <s v="BRAYAN CAMPOS SEGURA"/>
    <s v="25567876"/>
    <m/>
    <s v="NO"/>
    <m/>
    <m/>
    <m/>
    <s v="1"/>
    <s v="01568"/>
    <s v="3"/>
    <s v="VERBENA SUR"/>
    <n v="1"/>
  </r>
  <r>
    <s v="1.00525"/>
    <s v="102219-00"/>
    <s v="00525"/>
    <x v="1487"/>
    <s v="MARCO AURELIO PEREIRA RAMIREZ"/>
    <s v="TURRIALBA"/>
    <s v="01"/>
    <s v="1"/>
    <s v="1_PREESCOLAR"/>
    <s v="PUBLICA"/>
    <n v="30404"/>
    <s v="3"/>
    <s v="04"/>
    <s v="04"/>
    <s v="CARTAGO / JIMENEZ / LA VICTORIA"/>
    <s v="CARTAGO"/>
    <s v="JIMENEZ"/>
    <s v="LA VICTORIA"/>
    <s v="LA VICTORIA"/>
    <s v="DETRAS DE LA IGLESIA CATOLICA"/>
    <s v="esc.marcoaureliopereira@mep.go.cr"/>
    <s v="25322294"/>
    <m/>
    <s v="ALEXANDER TORRES ARAYA"/>
    <s v="25322294"/>
    <s v="EVELYN ZAMORA HERRERA"/>
    <s v="25567876"/>
    <m/>
    <s v="NO"/>
    <m/>
    <m/>
    <m/>
    <s v="1"/>
    <s v="01502"/>
    <s v="3"/>
    <s v="MARCO AURELIO PEREIRA RAMIREZ"/>
    <n v="33"/>
  </r>
  <r>
    <s v="1.03859"/>
    <s v="102220-00"/>
    <s v="03859"/>
    <x v="1488"/>
    <s v="EL VOLCAN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EL VOLCAN"/>
    <s v="LA CENTRAL DE SANTA CRUZ, SANTA CRUZ"/>
    <s v="esc.elvolcan@mep.go.cr"/>
    <s v="87603259"/>
    <m/>
    <s v="VANESSA CAMPOS CHAVES"/>
    <s v="87603259"/>
    <s v="BRAYAN CAMPOS SEGURA"/>
    <s v="25567876"/>
    <m/>
    <s v="NO"/>
    <m/>
    <m/>
    <m/>
    <s v="1"/>
    <s v="01570"/>
    <s v="3"/>
    <s v="EL VOLCAN"/>
    <n v="3"/>
  </r>
  <r>
    <s v="1.03690"/>
    <s v="102221-00"/>
    <s v="03690"/>
    <x v="1489"/>
    <s v="BAJO PACUARE"/>
    <s v="TURRIALBA"/>
    <s v="05"/>
    <s v="1"/>
    <s v="1_PREESCOLAR"/>
    <s v="PUBLICA"/>
    <n v="30507"/>
    <s v="3"/>
    <s v="05"/>
    <s v="07"/>
    <s v="CARTAGO / TURRIALBA / TUIS"/>
    <s v="CARTAGO"/>
    <s v="TURRIALBA"/>
    <s v="TUIS"/>
    <s v="BAJO PACUARE"/>
    <s v="250 NORTE DE LA IGLESIA EVANGELICA"/>
    <s v="esc.bajopacuare@mep.go.cr"/>
    <s v="85626516"/>
    <s v="22065814"/>
    <s v="HELBERTH MORA SALMERON"/>
    <s v="22065814"/>
    <s v="MARIA DEL MILAGRO SANCHEZ MORALES"/>
    <s v="24591100 Ext.47521"/>
    <m/>
    <s v="NO"/>
    <m/>
    <m/>
    <m/>
    <s v="1"/>
    <s v="01583"/>
    <s v="3"/>
    <s v="BAJO PACUARE"/>
    <n v="2"/>
  </r>
  <r>
    <s v="1.00538"/>
    <s v="102222-00"/>
    <s v="00538"/>
    <x v="1490"/>
    <s v="J.N. TURRIALBA"/>
    <s v="TURRIALBA"/>
    <s v="02"/>
    <s v="1"/>
    <s v="2_PREESCOLAR"/>
    <s v="PUBLICA"/>
    <n v="30501"/>
    <s v="3"/>
    <s v="05"/>
    <s v="01"/>
    <s v="CARTAGO / TURRIALBA / TURRIALBA"/>
    <s v="CARTAGO"/>
    <s v="TURRIALBA"/>
    <s v="TURRIALBA"/>
    <s v="SAN CAYETANO"/>
    <s v="FRENTE A URCOOPA"/>
    <s v="jn.turrialba@mep.go.cr"/>
    <s v="25569297"/>
    <s v="25569297"/>
    <s v="ISABEL ZAMORA SALAZAR"/>
    <s v="88776002"/>
    <s v="JORLENY SANCHEZ VEGA"/>
    <s v="25567876 Ext.2"/>
    <m/>
    <s v="NO"/>
    <m/>
    <m/>
    <m/>
    <s v="2"/>
    <s v="00000"/>
    <s v="0"/>
    <m/>
    <n v="43"/>
  </r>
  <r>
    <s v="1.01272"/>
    <s v="102223-00"/>
    <s v="01272"/>
    <x v="1491"/>
    <s v="SAN PABLO"/>
    <s v="TURRIALBA"/>
    <s v="03"/>
    <s v="1"/>
    <s v="1_PREESCOLAR"/>
    <s v="PUBLICA"/>
    <n v="30510"/>
    <s v="3"/>
    <s v="05"/>
    <s v="10"/>
    <s v="CARTAGO / TURRIALBA / TRES EQUIS"/>
    <s v="CARTAGO"/>
    <s v="TURRIALBA"/>
    <s v="TRES EQUIS"/>
    <s v="SAN PABLO"/>
    <s v="800 NORTE SOBRE ENTRADA A PACUARE"/>
    <s v="esc.sanpablo.turrialba@mep.go.cr"/>
    <s v="25541460"/>
    <m/>
    <s v="LUIS OLDEMAR MARTINEZ VEGA"/>
    <s v="85183971"/>
    <s v="EVELYN QUIROS ARCE"/>
    <s v="25311024"/>
    <m/>
    <s v="NO"/>
    <m/>
    <m/>
    <m/>
    <s v="1"/>
    <s v="03562"/>
    <s v="3"/>
    <s v="SAN PABLO"/>
    <n v="15"/>
  </r>
  <r>
    <s v="1.01895"/>
    <s v="102224-00"/>
    <s v="01895"/>
    <x v="1492"/>
    <s v="GUAYABO ABAJO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GUAYABO ABAJO"/>
    <s v="200 NORTE CRUCE PERALTA"/>
    <s v="esc.guayaboabajo@mep.go.cr"/>
    <s v="85393600"/>
    <m/>
    <s v="KORINA VALVERDE CEDEÑO"/>
    <s v="85393600"/>
    <s v="ROCIO CASTRO SANCHEZ"/>
    <s v="89463166"/>
    <m/>
    <s v="NO"/>
    <m/>
    <m/>
    <m/>
    <s v="1"/>
    <s v="03565"/>
    <s v="3"/>
    <s v="GUAYABO ABAJO"/>
    <n v="6"/>
  </r>
  <r>
    <s v="1.03692"/>
    <s v="102225-00"/>
    <s v="03692"/>
    <x v="1493"/>
    <s v="LAS VIRTUDES"/>
    <s v="TURRIALBA"/>
    <s v="04"/>
    <s v="1"/>
    <s v="1_PREESCOLAR"/>
    <s v="PUBLICA"/>
    <n v="30504"/>
    <s v="3"/>
    <s v="05"/>
    <s v="04"/>
    <s v="CARTAGO / TURRIALBA / SANTA CRUZ"/>
    <s v="CARTAGO"/>
    <s v="TURRIALBA"/>
    <s v="SANTA CRUZ"/>
    <s v="VIRTUDES"/>
    <s v="ENTRADA CALLE LEIVA 3 KM AL NOROESTE"/>
    <s v="esc.lasvirtudes@mep.go.cr"/>
    <s v="87881919"/>
    <m/>
    <s v="ROGER ZAMORA MESEN"/>
    <s v="87881919"/>
    <s v="BRAYAN CAMPOS SEGURA"/>
    <s v="25570767"/>
    <m/>
    <s v="NO"/>
    <m/>
    <m/>
    <m/>
    <s v="1"/>
    <s v="01576"/>
    <s v="3"/>
    <s v="LAS VIRTUDES"/>
    <n v="3"/>
  </r>
  <r>
    <s v="1.01273"/>
    <s v="102226-00"/>
    <s v="01273"/>
    <x v="1494"/>
    <s v="SAN VICENTE"/>
    <s v="TURRIALBA"/>
    <s v="03"/>
    <s v="1"/>
    <s v="1_PREESCOLAR"/>
    <s v="PUBLICA"/>
    <n v="30502"/>
    <s v="3"/>
    <s v="05"/>
    <s v="02"/>
    <s v="CARTAGO / TURRIALBA / LA SUIZA"/>
    <s v="CARTAGO"/>
    <s v="TURRIALBA"/>
    <s v="LA SUIZA"/>
    <s v="SAN VICENTE"/>
    <s v="50 M SUR DEL TEMPLO CATOLICO SAN VICENTE"/>
    <s v="esc.sanvicentelasuiza@mep.go.cr"/>
    <s v="25311815"/>
    <s v="88705615"/>
    <s v="KATHERINE BUSTAMANTE DOTTEL"/>
    <s v="25311815"/>
    <s v="EVELYN QUIROS ARCE"/>
    <s v="25311024"/>
    <m/>
    <s v="NO"/>
    <m/>
    <m/>
    <m/>
    <s v="1"/>
    <s v="01549"/>
    <s v="3"/>
    <s v="SAN VICENTE"/>
    <n v="2"/>
  </r>
  <r>
    <s v="1.01893"/>
    <s v="102227-00"/>
    <s v="01893"/>
    <x v="1495"/>
    <s v="EL CARMEN LA SUIZA"/>
    <s v="TURRIALBA"/>
    <s v="03"/>
    <s v="1"/>
    <s v="1_PREESCOLAR"/>
    <s v="PUBLICA"/>
    <n v="30502"/>
    <s v="3"/>
    <s v="05"/>
    <s v="02"/>
    <s v="CARTAGO / TURRIALBA / LA SUIZA"/>
    <s v="CARTAGO"/>
    <s v="TURRIALBA"/>
    <s v="LA SUIZA"/>
    <s v="EL CARMEN"/>
    <s v="200 NORTE DE ESCUELA CANADA"/>
    <s v="esc.elcarmen.turrialba@mep.go.cr"/>
    <s v="25312098"/>
    <m/>
    <s v="DAVID CHAVES ULLOA"/>
    <s v="25312098"/>
    <s v="EVELYN QUIROS ARCE"/>
    <s v="25311024"/>
    <m/>
    <s v="NO"/>
    <m/>
    <m/>
    <m/>
    <s v="1"/>
    <s v="01543"/>
    <s v="3"/>
    <s v="EL CARMEN LA SUIZA"/>
    <n v="2"/>
  </r>
  <r>
    <s v="1.01027"/>
    <s v="102228-00"/>
    <s v="01027"/>
    <x v="1496"/>
    <s v="SAN RAMON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SAN RAMON"/>
    <s v="100 NORTE DE LA PLAZA DE DEPORTES"/>
    <s v="cinthy.monge.gomez@mep.go.cr"/>
    <s v="25590072"/>
    <m/>
    <s v="DOUGLAS DIAZ VALVERDE"/>
    <s v="89634512"/>
    <s v="ROCIO CASTRO SANCHEZ"/>
    <s v="25569186"/>
    <m/>
    <s v="NO"/>
    <m/>
    <m/>
    <m/>
    <s v="1"/>
    <s v="01571"/>
    <s v="3"/>
    <s v="SAN RAMON"/>
    <n v="13"/>
  </r>
  <r>
    <s v="1.00573"/>
    <s v="102229-00"/>
    <s v="00573"/>
    <x v="1497"/>
    <s v="SAN BOSCO"/>
    <s v="HEREDIA"/>
    <s v="03"/>
    <s v="1"/>
    <s v="1_PREESCOLAR"/>
    <s v="PUBLICA"/>
    <n v="40406"/>
    <s v="4"/>
    <s v="04"/>
    <s v="06"/>
    <s v="HEREDIA / SANTA BARBARA / PURABA"/>
    <s v="HEREDIA"/>
    <s v="SANTA BARBARA"/>
    <s v="PURABA"/>
    <s v="SAN BOSCO"/>
    <s v="FRENTE AL TEMPLO CATOLICO DETRAS DE LA PLAZA"/>
    <s v="esc.excelenciasanbosco@mep.go.cr"/>
    <s v="22697515"/>
    <s v="22697515"/>
    <s v="KATTIA ZAMORA ARGUEDAS"/>
    <s v="83134041"/>
    <s v="ELVIN GERARDO JIMENEZ PEREZ"/>
    <s v="22694051"/>
    <m/>
    <s v="NO"/>
    <m/>
    <m/>
    <m/>
    <s v="1"/>
    <s v="01619"/>
    <s v="3"/>
    <s v="SAN BOSCO"/>
    <n v="61"/>
  </r>
  <r>
    <s v="1.01058"/>
    <s v="102230-00"/>
    <s v="01058"/>
    <x v="1498"/>
    <s v="TICARI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TICARI"/>
    <s v="EN TICARI 150 M ESTE DE LA PLAZA DE DEPORTES"/>
    <s v="esc.ticari@mep.go.cr"/>
    <s v="27641301"/>
    <s v="27641301"/>
    <s v="JACQUELINE RUIZ ROSALES"/>
    <s v="44047038"/>
    <s v="ANA MARIA PALACIOS GALLARDO"/>
    <s v="27640352"/>
    <m/>
    <s v="NO"/>
    <m/>
    <m/>
    <m/>
    <s v="1"/>
    <s v="01724"/>
    <s v="3"/>
    <s v="TICARI"/>
    <n v="14"/>
  </r>
  <r>
    <s v="1.03866"/>
    <s v="102231-00"/>
    <s v="03866"/>
    <x v="1499"/>
    <s v="LA TIRIMBINA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TIRIMBINA"/>
    <s v="4 KM AL OESTE DE LA HACIENDA POZO AZUL, LA VIRGEN, SARAPIQUI"/>
    <s v="ESC.LATIRIMBINA@MEP.GO.CR"/>
    <s v="70129403"/>
    <m/>
    <s v="GILBERTO SOTO ALFARO."/>
    <s v="71031757"/>
    <s v="MILDRED ALFARO ESQUIVEL"/>
    <s v="27611126"/>
    <m/>
    <s v="NO"/>
    <m/>
    <m/>
    <m/>
    <s v="1"/>
    <s v="01686"/>
    <s v="3"/>
    <s v="LA TIRIMBINA"/>
    <n v="4"/>
  </r>
  <r>
    <s v="1.03542"/>
    <s v="102232-00"/>
    <s v="03542"/>
    <x v="1500"/>
    <s v="LA ISLA DE RIO FRIO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LA ISLA"/>
    <s v="1 KM ESTE DEL RESTAURANTE EL VALLE"/>
    <s v="esc.laislahorquetas@mep.go.cr"/>
    <s v="27641719"/>
    <s v="44056249"/>
    <s v="WENDY GOMEZ CARDENAS"/>
    <s v="61658185"/>
    <s v="ANA MARIA PALACIOS GALLARDO"/>
    <s v="27640352"/>
    <m/>
    <s v="NO"/>
    <m/>
    <m/>
    <m/>
    <s v="1"/>
    <s v="01726"/>
    <s v="3"/>
    <s v="LA ISLA DE RIO FRIO"/>
    <n v="6"/>
  </r>
  <r>
    <s v="1.00591"/>
    <s v="102233-00"/>
    <s v="00591"/>
    <x v="1501"/>
    <s v="SAN PABLO"/>
    <s v="HEREDIA"/>
    <s v="04"/>
    <s v="1"/>
    <s v="1_PREESCOLAR"/>
    <s v="PUBLICA"/>
    <n v="40203"/>
    <s v="4"/>
    <s v="02"/>
    <s v="03"/>
    <s v="HEREDIA / BARVA / SAN PABLO"/>
    <s v="HEREDIA"/>
    <s v="BARVA"/>
    <s v="SAN PABLO"/>
    <s v="SAN PABLO"/>
    <s v="300 N, 300 OESTE Y 50 SUR IGLESIA DE BARVA"/>
    <s v="esc.sanpablo.heredia@mep.go.cr"/>
    <s v="22379586"/>
    <m/>
    <s v="HAYDEE VEGA BARRIOS"/>
    <s v="86372881"/>
    <s v="ARIEL EDUARDO MENDEZ MURILLO"/>
    <s v="22623025"/>
    <m/>
    <s v="NO"/>
    <m/>
    <m/>
    <m/>
    <s v="1"/>
    <s v="01649"/>
    <s v="3"/>
    <s v="SAN PABLO"/>
    <n v="30"/>
  </r>
  <r>
    <s v="1.00838"/>
    <s v="102234-00"/>
    <s v="00838"/>
    <x v="1502"/>
    <s v="LUCILA GURDIAN MORALES"/>
    <s v="HEREDIA"/>
    <s v="04"/>
    <s v="1"/>
    <s v="1_PREESCOLAR"/>
    <s v="PUBLICA"/>
    <n v="40203"/>
    <s v="4"/>
    <s v="02"/>
    <s v="03"/>
    <s v="HEREDIA / BARVA / SAN PABLO"/>
    <s v="HEREDIA"/>
    <s v="BARVA"/>
    <s v="SAN PABLO"/>
    <s v="BUENAVISTA"/>
    <s v="600 ESTE DEL CRUCE DE BUENA VISTA"/>
    <s v="esc.lucilaguardianmorales@mep.go.cr"/>
    <s v="22660297"/>
    <s v="22660297"/>
    <s v="MARTHA VILLALOBOS HERNANDEZ"/>
    <s v="22660297"/>
    <s v="ARIEL EDUARDO MENDEZ MURILLO"/>
    <s v="22623025"/>
    <m/>
    <s v="NO"/>
    <m/>
    <m/>
    <m/>
    <s v="1"/>
    <s v="01641"/>
    <s v="3"/>
    <s v="LUCILA GURDIAN MORALES"/>
    <n v="35"/>
  </r>
  <r>
    <s v="1.04236"/>
    <s v="102235-00"/>
    <s v="04236"/>
    <x v="1503"/>
    <s v="LA ESPERANZA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LA ESPERANZA"/>
    <s v="5 KM NORTE Y 5 KM ESTE DEL BN, PUERTO VIEJO"/>
    <s v="esc.laesperanzapuertoviejo@mep.go.cr"/>
    <s v="44056183"/>
    <m/>
    <s v="MARTA SOTO ARTAVIA"/>
    <s v="84592126"/>
    <s v="ZAIDA ALFARO ESQUIVEL"/>
    <s v="27666283"/>
    <m/>
    <s v="NO"/>
    <m/>
    <m/>
    <m/>
    <s v="1"/>
    <s v="01701"/>
    <s v="3"/>
    <s v="LA ESPERANZA"/>
    <n v="6"/>
  </r>
  <r>
    <s v="1.02338"/>
    <s v="102236-00"/>
    <s v="02338"/>
    <x v="1504"/>
    <s v="I.D.A. LA PAZ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EL MORTERO"/>
    <s v="FRENTE A LA PLAZA DEL MORTERO"/>
    <s v="esc.idalapaz@mep.go.cr"/>
    <s v="44056247"/>
    <m/>
    <s v="KAREN SANCHEZ AGUILAR"/>
    <s v="83453214"/>
    <s v="ANA MARIA PALACIOS GALLARDO"/>
    <s v="27640352"/>
    <m/>
    <s v="NO"/>
    <m/>
    <m/>
    <m/>
    <s v="1"/>
    <s v="01727"/>
    <s v="3"/>
    <s v="I.D.A. LA PAZ"/>
    <n v="20"/>
  </r>
  <r>
    <s v="1.03895"/>
    <s v="102237-00"/>
    <s v="03895"/>
    <x v="1505"/>
    <s v="LAS DELICIAS"/>
    <s v="SARAPIQUI"/>
    <s v="03"/>
    <s v="1"/>
    <s v="1_PREESCOLAR"/>
    <s v="PUBLICA"/>
    <n v="41002"/>
    <s v="4"/>
    <s v="10"/>
    <s v="02"/>
    <s v="HEREDIA / SARAPIQUI / LA VIRGEN"/>
    <s v="HEREDIA"/>
    <s v="SARAPIQUI"/>
    <s v="LA VIRGEN"/>
    <s v="LAS DELICIAS"/>
    <s v="12 KM N DE PUERTO VIEJO DE SARAPIQUI"/>
    <s v="esc.lasdelicias.sarapiqui@mep.go.cr"/>
    <s v="70154762"/>
    <m/>
    <s v="ROBERTO CAMPOS BENAVIDES"/>
    <s v="87910880"/>
    <s v="ZAIDA ALFARO ESQUIVEL"/>
    <s v="27666283"/>
    <m/>
    <s v="NO"/>
    <m/>
    <m/>
    <m/>
    <s v="1"/>
    <s v="03432"/>
    <s v="3"/>
    <s v="LAS DELICIAS"/>
    <n v="2"/>
  </r>
  <r>
    <s v="1.01739"/>
    <s v="102239-00"/>
    <s v="01739"/>
    <x v="1506"/>
    <s v="SAN ISIDRO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SAN ISIDRO"/>
    <s v="LAS PALMITAS, DEL CENTRO EDUCATIVO 2, 5 KM SUR"/>
    <s v="esc.sanisidro.sarapiqui@mep.go.cr"/>
    <s v="27612902"/>
    <m/>
    <s v="AMPARO MORA JARA"/>
    <s v="87386956"/>
    <s v="MILDRED ALFARO ESQUIVEL"/>
    <s v="27611126"/>
    <m/>
    <s v="NO"/>
    <m/>
    <m/>
    <m/>
    <s v="1"/>
    <s v="03435"/>
    <s v="3"/>
    <s v="SAN ISIDRO"/>
    <n v="7"/>
  </r>
  <r>
    <s v="1.02889"/>
    <s v="102240-00"/>
    <s v="02889"/>
    <x v="1507"/>
    <s v="FATIMA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FATIMA"/>
    <s v="3 KM NORESTE DEL EBAIS DE FATIMA"/>
    <s v="esc.fatima.sarapiqui@mep.go.cr"/>
    <s v="44109211"/>
    <s v="70870134"/>
    <s v="JAVIER VILLAFUERTE SANCHEZ"/>
    <s v="70870134"/>
    <s v="JOSE MANUEL CAMPOS TORRES"/>
    <s v="88766625"/>
    <m/>
    <s v="NO"/>
    <m/>
    <m/>
    <m/>
    <s v="1"/>
    <s v="03433"/>
    <s v="3"/>
    <s v="FATIMA"/>
    <n v="8"/>
  </r>
  <r>
    <s v="1.02749"/>
    <s v="102241-00"/>
    <s v="02749"/>
    <x v="1508"/>
    <s v="EL PROGRESO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EL PROGRESO"/>
    <s v="COSTADO OESTE PLAZA DE DEPORTES, EL PROGRESO"/>
    <s v="esc.elprogreso.sarapiqui@mep.go.cr"/>
    <s v="24762000"/>
    <s v="70637421"/>
    <s v="ALICIA ACOSTA FERNANDEZ"/>
    <s v="70637421"/>
    <s v="JOSE MANUEL CAMPOS TORRES"/>
    <s v="88766625"/>
    <m/>
    <s v="NO"/>
    <m/>
    <m/>
    <m/>
    <s v="1"/>
    <s v="01713"/>
    <s v="3"/>
    <s v="EL PROGRESO"/>
    <n v="6"/>
  </r>
  <r>
    <s v="1.01877"/>
    <s v="102243-00"/>
    <s v="01877"/>
    <x v="1509"/>
    <s v="LOS LIRIOS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LOS LIRIOS"/>
    <s v="CONTIGUO A LA IGLESIA CATOLICA"/>
    <s v="esc.losliriospuertoviejo@mep.go.cr"/>
    <s v="44056185"/>
    <s v="71944652"/>
    <s v="JENNY GONZALEZ ALFARO"/>
    <s v="84010913"/>
    <s v="JOSE MANUEL CAMPOS TORRES"/>
    <s v="88766625"/>
    <m/>
    <s v="NO"/>
    <m/>
    <m/>
    <m/>
    <s v="1"/>
    <s v="03814"/>
    <s v="3"/>
    <s v="LOS LIRIOS"/>
    <n v="43"/>
  </r>
  <r>
    <s v="1.02159"/>
    <s v="102244-00"/>
    <s v="02159"/>
    <x v="1510"/>
    <s v="LAS VEGAS DEL RIO SUCI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LAS VEGAS"/>
    <s v="6,5 KM AL SE DEL BNCR RIO FRIO"/>
    <s v="esc.lasvegasdelriosucio@mep.go.cr"/>
    <s v="27642980"/>
    <s v="27642980"/>
    <s v="KAREN MARIN SIRIAS"/>
    <s v="62092904"/>
    <s v="FRANKLIN SOLANO CASTRO"/>
    <s v="27644108"/>
    <m/>
    <s v="NO"/>
    <m/>
    <m/>
    <m/>
    <s v="1"/>
    <s v="03520"/>
    <s v="3"/>
    <s v="LAS VEGAS DEL RIO SUCIO"/>
    <n v="24"/>
  </r>
  <r>
    <s v="1.01876"/>
    <s v="102245-00"/>
    <s v="01876"/>
    <x v="1511"/>
    <s v="NOGAL"/>
    <s v="SARAPIQUI"/>
    <s v="04"/>
    <s v="1"/>
    <s v="1_PREESCOLAR"/>
    <s v="PUBLICA"/>
    <n v="41001"/>
    <s v="4"/>
    <s v="10"/>
    <s v="01"/>
    <s v="HEREDIA / SARAPIQUI / PUERTO VIEJO"/>
    <s v="HEREDIA"/>
    <s v="SARAPIQUI"/>
    <s v="PUERTO VIEJO"/>
    <s v="EL GUAYACAN"/>
    <s v="12 KM N DEL COMANDO PUERTO VIEJO"/>
    <s v="esc.elnogal@mep.go.cr"/>
    <s v="44056294"/>
    <m/>
    <s v="LUIS OMAR SALAZAR TELLEZ"/>
    <s v="83853288"/>
    <s v="ANA MARIA PALACIOS GALLARDO"/>
    <s v="27640352"/>
    <m/>
    <s v="NO"/>
    <m/>
    <m/>
    <m/>
    <s v="1"/>
    <s v="01972"/>
    <s v="3"/>
    <s v="NOGAL"/>
    <n v="3"/>
  </r>
  <r>
    <s v="1.01393"/>
    <s v="102246-00"/>
    <s v="01393"/>
    <x v="1512"/>
    <s v="MALINCHE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FINCA MALINCHE"/>
    <s v="CONTIGUO A LA CANCHA MULTIUSO"/>
    <s v="esc.malinche@mep.go.cr"/>
    <s v="86894963"/>
    <m/>
    <s v="GEOVANNA OROZCO PICADO"/>
    <s v="86894963"/>
    <s v="JOSE MANUEL CAMPOS TORRES"/>
    <s v="27665823"/>
    <m/>
    <s v="NO"/>
    <m/>
    <m/>
    <m/>
    <s v="1"/>
    <s v="01950"/>
    <s v="3"/>
    <s v="MALINCHE"/>
    <n v="23"/>
  </r>
  <r>
    <s v="1.00548"/>
    <s v="102247-00"/>
    <s v="00548"/>
    <x v="1513"/>
    <s v="BARRIO FATIMA"/>
    <s v="HEREDIA"/>
    <s v="01"/>
    <s v="1"/>
    <s v="1_PREESCOLAR"/>
    <s v="PUBLICA"/>
    <n v="40101"/>
    <s v="4"/>
    <s v="01"/>
    <s v="01"/>
    <s v="HEREDIA / HEREDIA / HEREDIA"/>
    <s v="HEREDIA"/>
    <s v="HEREDIA"/>
    <s v="HEREDIA"/>
    <s v="BARRIO FATIMA"/>
    <s v="300 NORTE DE LA IGLESIA CATOLICA"/>
    <s v="esc.fatima.heredia@mep.go.cr"/>
    <s v="22634404"/>
    <s v="22634404"/>
    <s v="JOSE LUIS HERNANDEZ RODRIGUEZ"/>
    <s v="22634404"/>
    <s v="WALTER CERDAS MONTANO"/>
    <s v="22604275"/>
    <m/>
    <s v="NO"/>
    <m/>
    <m/>
    <m/>
    <s v="1"/>
    <s v="01597"/>
    <s v="3"/>
    <s v="BARRIO FATIMA"/>
    <n v="122"/>
  </r>
  <r>
    <s v="1.03038"/>
    <s v="102248-00"/>
    <s v="03038"/>
    <x v="1514"/>
    <s v="COLONIA NAZARETH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COLONIA NAZARETH"/>
    <s v="CONTIGUO AL TEMPLO CATOLICO NAZARETH"/>
    <s v="esc.colonianazareth@mep.go.cr"/>
    <s v="44056135"/>
    <m/>
    <s v="MARIA FERNANDA MADRIGAL GUIDO"/>
    <s v="44056135"/>
    <s v="ANA MARIA PALACIOS GALLARDO"/>
    <s v="27640352"/>
    <m/>
    <s v="NO"/>
    <m/>
    <m/>
    <m/>
    <s v="1"/>
    <s v="01729"/>
    <s v="3"/>
    <s v="COLONIA NAZARETH"/>
    <n v="12"/>
  </r>
  <r>
    <s v="1.00574"/>
    <s v="102249-00"/>
    <s v="00574"/>
    <x v="1515"/>
    <s v="MANUEL DEL PILAR ZUMBADO GONZALEZ"/>
    <s v="HEREDIA"/>
    <s v="07"/>
    <s v="1"/>
    <s v="1_PREESCOLAR"/>
    <s v="PUBLICA"/>
    <n v="40703"/>
    <s v="4"/>
    <s v="07"/>
    <s v="03"/>
    <s v="HEREDIA / BELEN / LA ASUNCION"/>
    <s v="HEREDIA"/>
    <s v="BELEN"/>
    <s v="LA ASUNCION"/>
    <s v="LA ASUNCION"/>
    <s v="75 NOROESTE DE LA PLAZA DE DEPORTES"/>
    <s v="esc.manueldelpilarzumbado@mep.go.cr"/>
    <s v="22938322"/>
    <s v="22395183"/>
    <s v="ANGELA TORRES VILLARREAL"/>
    <s v="22938322"/>
    <s v="ALEJANDRO ROJAS SABORIO"/>
    <s v="22654304"/>
    <m/>
    <s v="NO"/>
    <m/>
    <m/>
    <m/>
    <s v="1"/>
    <s v="01631"/>
    <s v="3"/>
    <s v="MANUEL DEL PILAR ZUMBADO GONZALEZ"/>
    <n v="63"/>
  </r>
  <r>
    <s v="1.03311"/>
    <s v="102250-00"/>
    <s v="03311"/>
    <x v="1516"/>
    <s v="I.D.A. CAÑO NEGRO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CAÑO NEGRO"/>
    <s v="5 KM AL ESTE DE FLAMIMIA"/>
    <s v="esc.idacanonegro@mep.go.cr"/>
    <s v="70126398"/>
    <s v="60997882"/>
    <s v="DANIEL ALBERTO BEJARANO TREJOS"/>
    <s v="60997882"/>
    <s v="ANA MARIA PALACIOS GALLARDO"/>
    <s v="27640352"/>
    <m/>
    <s v="NO"/>
    <m/>
    <m/>
    <m/>
    <s v="1"/>
    <s v="03339"/>
    <s v="3"/>
    <s v="I.D.A. CAÑO NEGRO"/>
    <n v="1"/>
  </r>
  <r>
    <s v="1.01740"/>
    <s v="102251-00"/>
    <s v="01740"/>
    <x v="1517"/>
    <s v="EL ALAMO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EL ALAMO"/>
    <s v="FINCA ALAMO"/>
    <s v="esc.elalamo@mep.go.cr"/>
    <s v="44056261"/>
    <m/>
    <s v="JORGE MOLINA VEGA"/>
    <s v="85892427"/>
    <s v="JOSE MANUEL CAMPOS TORRES"/>
    <s v="27665823"/>
    <m/>
    <s v="NO"/>
    <m/>
    <m/>
    <m/>
    <s v="1"/>
    <s v="02043"/>
    <s v="3"/>
    <s v="EL ALAMO"/>
    <n v="14"/>
  </r>
  <r>
    <s v="1.00834"/>
    <s v="102252-00"/>
    <s v="00834"/>
    <x v="1518"/>
    <s v="ALFREDO GONZALEZ FLORES"/>
    <s v="HEREDIA"/>
    <s v="03"/>
    <s v="1"/>
    <s v="1_PREESCOLAR"/>
    <s v="PUBLICA"/>
    <n v="40404"/>
    <s v="4"/>
    <s v="04"/>
    <s v="04"/>
    <s v="HEREDIA / SANTA BARBARA / JESUS"/>
    <s v="HEREDIA"/>
    <s v="SANTA BARBARA"/>
    <s v="JESUS"/>
    <s v="SAN JOSE ALTAGRACIA"/>
    <s v="DE LA IGLESIA CATOLICA 125 M AL ESTE"/>
    <s v="esc.alfredogonzalezflores@mep.go.cr"/>
    <s v="22697667"/>
    <s v="22697667"/>
    <s v="MARIA DEL MAR CALDERON ROSALES"/>
    <s v="22697667"/>
    <s v="ELVIN GERARDO JIMENEZ PEREZ"/>
    <s v="22694051"/>
    <m/>
    <s v="NO"/>
    <m/>
    <m/>
    <m/>
    <s v="1"/>
    <s v="01620"/>
    <s v="3"/>
    <s v="ALFREDO GONZALEZ FLORES"/>
    <n v="29"/>
  </r>
  <r>
    <s v="1.01507"/>
    <s v="102254-00"/>
    <s v="01507"/>
    <x v="1519"/>
    <s v="COYOL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COYOL"/>
    <s v="FINCA BANANERA, COYOL PUERTO VIEJO SARAPIQUI"/>
    <s v="esc.coyol@mep.go.cr"/>
    <s v="22005036"/>
    <m/>
    <s v="MARCELA HERNANDEZ BALTODANO"/>
    <s v="84938350"/>
    <s v="JOSE MANUEL CAMPOS TORRES"/>
    <s v="88766625"/>
    <m/>
    <s v="NO"/>
    <m/>
    <m/>
    <m/>
    <s v="1"/>
    <s v="01841"/>
    <s v="3"/>
    <s v="COYOL"/>
    <n v="14"/>
  </r>
  <r>
    <s v="1.02507"/>
    <s v="102255-00"/>
    <s v="02507"/>
    <x v="1520"/>
    <s v="JAVILLOS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FINCA CANFIN"/>
    <s v="CONTIGUO AL SUPER CANFIN"/>
    <s v="esc.javillos@mep.go.cr"/>
    <s v="44056302"/>
    <s v="88816393"/>
    <s v="MARLON BARRANTES BROWN"/>
    <s v="88816393"/>
    <s v="ZAIDA ALFARO ESQUIVEL"/>
    <s v="27666283"/>
    <m/>
    <s v="NO"/>
    <m/>
    <m/>
    <m/>
    <s v="1"/>
    <s v="01958"/>
    <s v="3"/>
    <s v="JAVILLOS"/>
    <n v="4"/>
  </r>
  <r>
    <s v="1.02336"/>
    <s v="102256-00"/>
    <s v="02336"/>
    <x v="1521"/>
    <s v="ASENTAMIENTO CHIRRIP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EL SEMILLERO"/>
    <s v="2,5 KM DEL PALI DE FINCA SEIS"/>
    <s v="esc.asentamientochirripo@mep.go.cr"/>
    <s v="44057983"/>
    <m/>
    <s v="LUIS RICARDO CHAVES A."/>
    <s v="86665516"/>
    <s v="FRANKLIN SOLANO CASTRO"/>
    <s v="27644108"/>
    <m/>
    <s v="NO"/>
    <m/>
    <m/>
    <m/>
    <s v="1"/>
    <s v="03596"/>
    <s v="3"/>
    <s v="ASENTAMIENTO CHIRRIPO"/>
    <n v="11"/>
  </r>
  <r>
    <s v="1.00984"/>
    <s v="102257-00"/>
    <s v="00984"/>
    <x v="1522"/>
    <s v="EL CRUCE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EL CRUCE"/>
    <s v="500 M NORTE DEL ALMACEN SUPER CISNEROS"/>
    <s v="esc.elcruce.sarapiqui@mep.go.cr"/>
    <s v="27647033"/>
    <s v="27647033"/>
    <s v="EDITH PERALTA JIMENEZ"/>
    <s v="27667033"/>
    <s v="ANA MARIA PALACIOS GALLARDO"/>
    <s v="27640352"/>
    <m/>
    <s v="NO"/>
    <m/>
    <m/>
    <m/>
    <s v="1"/>
    <s v="03591"/>
    <s v="3"/>
    <s v="EL CRUCE"/>
    <n v="35"/>
  </r>
  <r>
    <s v="1.01581"/>
    <s v="102258-00"/>
    <s v="01581"/>
    <x v="1523"/>
    <s v="CHILAMATE"/>
    <s v="SARAPIQUI"/>
    <s v="01"/>
    <s v="1"/>
    <s v="1_PREESCOLAR"/>
    <s v="PUBLICA"/>
    <n v="41001"/>
    <s v="4"/>
    <s v="10"/>
    <s v="01"/>
    <s v="HEREDIA / SARAPIQUI / PUERTO VIEJO"/>
    <s v="HEREDIA"/>
    <s v="SARAPIQUI"/>
    <s v="PUERTO VIEJO"/>
    <s v="CHILAMATE"/>
    <s v="CONTIGUO A LA IGLESIA CATOLICA"/>
    <s v="esc.chilamate.sarapiqui@mep.go.cr"/>
    <s v="27610552"/>
    <s v="27610552"/>
    <s v="MARLON SALAS CESPEDES"/>
    <s v="27610552"/>
    <s v="MILDRED ALFARO ESQUIVEL"/>
    <s v="27611126"/>
    <m/>
    <s v="NO"/>
    <m/>
    <m/>
    <m/>
    <s v="1"/>
    <s v="01687"/>
    <s v="3"/>
    <s v="CHILAMATE"/>
    <n v="32"/>
  </r>
  <r>
    <s v="1.01580"/>
    <s v="102259-00"/>
    <s v="01580"/>
    <x v="1524"/>
    <s v="SANTA CRUZ"/>
    <s v="HEREDIA"/>
    <s v="06"/>
    <s v="1"/>
    <s v="1_PREESCOLAR"/>
    <s v="PUBLICA"/>
    <n v="40602"/>
    <s v="4"/>
    <s v="06"/>
    <s v="02"/>
    <s v="HEREDIA / SAN ISIDRO / SAN JOSE"/>
    <s v="HEREDIA"/>
    <s v="SAN ISIDRO"/>
    <s v="SAN JOSE"/>
    <s v="SANTA CRUZ"/>
    <s v="900 M ESTE DEL MAS POR MENOS SAN ISIDRO HEREDIA"/>
    <s v="esc.santacruz.heredia@mep.go.cr"/>
    <s v="22687169"/>
    <s v="22687169"/>
    <s v="GILLA ELENA WRIGHT BARBOZA"/>
    <s v="22680366"/>
    <s v="MARCO ANTONIO MARCOS ARCE"/>
    <s v="22618569"/>
    <m/>
    <s v="NO"/>
    <m/>
    <m/>
    <m/>
    <s v="1"/>
    <s v="01664"/>
    <s v="3"/>
    <s v="SANTA CRUZ"/>
    <n v="22"/>
  </r>
  <r>
    <s v="1.01232"/>
    <s v="102260-00"/>
    <s v="01232"/>
    <x v="1525"/>
    <s v="BAJOS DE CHILAMATE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RANCHO CHILAMATE"/>
    <s v="FRENTE PLAZA DE FUTBOL RANCHO CHILAMATE"/>
    <s v="esc.bajosdechilamate@mep.go.cr"/>
    <s v="27612930"/>
    <s v="27612930"/>
    <s v="MILDRED ALFARO ESQUIVEL"/>
    <s v="27611126"/>
    <s v="MILDRED ALFARO ESQUIVEL"/>
    <s v="27611126"/>
    <m/>
    <s v="NO"/>
    <m/>
    <m/>
    <m/>
    <s v="1"/>
    <s v="03585"/>
    <s v="3"/>
    <s v="BAJOS DE CHILAMATE"/>
    <n v="39"/>
  </r>
  <r>
    <s v="1.00592"/>
    <s v="102261-00"/>
    <s v="00592"/>
    <x v="1526"/>
    <s v="MANUEL CAMACHO HERNANDEZ"/>
    <s v="HEREDIA"/>
    <s v="04"/>
    <s v="1"/>
    <s v="1_PREESCOLAR"/>
    <s v="PUBLICA"/>
    <n v="40503"/>
    <s v="4"/>
    <s v="05"/>
    <s v="03"/>
    <s v="HEREDIA / SAN RAFAEL / SANTIAGO"/>
    <s v="HEREDIA"/>
    <s v="SAN RAFAEL"/>
    <s v="SANTIAGO"/>
    <s v="LA SUIZA"/>
    <s v="100 M ESTE, 150 SUR DEL BANCO DE COSTA RICA"/>
    <s v="esc.manuelcamacho@mep.go.cr"/>
    <s v="22374736"/>
    <s v="22374736"/>
    <s v="EVELYN OVIEDO ROJAS"/>
    <s v="22374736"/>
    <s v="ARIEL EDUARDO MENDEZ MURILLO"/>
    <s v="22623025"/>
    <m/>
    <s v="NO"/>
    <m/>
    <m/>
    <m/>
    <s v="1"/>
    <s v="01659"/>
    <s v="3"/>
    <s v="MANUEL CAMACHO HERNANDEZ"/>
    <n v="54"/>
  </r>
  <r>
    <s v="1.03924"/>
    <s v="102262-00"/>
    <s v="03924"/>
    <x v="1527"/>
    <s v="SONORA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LA SONORA"/>
    <s v="9 KM O CARRETERA A LA VIRGEN DE SARAPIQUI"/>
    <s v="esc.lasonora@mep.go.cr"/>
    <s v="44056173"/>
    <m/>
    <s v="MARISOL MARTINEZ MARTINEZ"/>
    <s v="85804671"/>
    <s v="MILDRED ALFARO ESQUIVEL"/>
    <s v="27610192"/>
    <m/>
    <s v="NO"/>
    <m/>
    <m/>
    <m/>
    <s v="1"/>
    <s v="03586"/>
    <s v="3"/>
    <s v="SONORA"/>
    <n v="3"/>
  </r>
  <r>
    <s v="1.00575"/>
    <s v="102263-00"/>
    <s v="00575"/>
    <x v="1528"/>
    <s v="RAMON BARRANTES HERRERA"/>
    <s v="HEREDIA"/>
    <s v="07"/>
    <s v="1"/>
    <s v="1_PREESCOLAR"/>
    <s v="PUBLICA"/>
    <n v="40802"/>
    <s v="4"/>
    <s v="08"/>
    <s v="02"/>
    <s v="HEREDIA / FLORES / BARRANTES"/>
    <s v="HEREDIA"/>
    <s v="FLORES"/>
    <s v="BARRANTES"/>
    <s v="SAN LORENZO"/>
    <s v="COSTADO NORTE DE LA IGLESIA"/>
    <s v="esc.ramonbarrantesherrera@mep.go.cr"/>
    <s v="22655100"/>
    <s v="22655100"/>
    <s v="ELSA NAIDA ARAYA RAMOS"/>
    <s v="22655100"/>
    <s v="ALEJANDRO ROJAS SABORIO"/>
    <s v="22654304"/>
    <m/>
    <s v="NO"/>
    <m/>
    <m/>
    <m/>
    <s v="1"/>
    <s v="01628"/>
    <s v="3"/>
    <s v="RAMON BARRANTES HERRERA"/>
    <n v="63"/>
  </r>
  <r>
    <s v="1.00839"/>
    <s v="102264-00"/>
    <s v="00839"/>
    <x v="1529"/>
    <s v="I.D.A. OTOYA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LA OTOYA"/>
    <s v="100 M SUR DE LA IGLESIA CATOLICA"/>
    <s v="esc.idaotoya@mep.go.cr"/>
    <s v="87041408"/>
    <m/>
    <s v="ILIANA CHAVES ARAYA"/>
    <s v="87041408"/>
    <s v="FRANKLIN SOLANO CASTRO"/>
    <s v="27644108"/>
    <m/>
    <s v="NO"/>
    <m/>
    <m/>
    <m/>
    <s v="1"/>
    <s v="01731"/>
    <s v="3"/>
    <s v="I.D.A. OTOYA"/>
    <n v="11"/>
  </r>
  <r>
    <s v="1.02416"/>
    <s v="102265-00"/>
    <s v="02416"/>
    <x v="1530"/>
    <s v="LA COOPERATIVA"/>
    <s v="HEREDIA"/>
    <s v="05"/>
    <s v="1"/>
    <s v="1_PREESCOLAR"/>
    <s v="PUBLICA"/>
    <n v="40306"/>
    <s v="4"/>
    <s v="03"/>
    <s v="06"/>
    <s v="HEREDIA / SANTO DOMINGO / SANTA ROSA"/>
    <s v="HEREDIA"/>
    <s v="SANTO DOMINGO"/>
    <s v="SANTA ROSA"/>
    <s v="SANTA ROSA"/>
    <s v="CONTIGUO A LA BIMBO"/>
    <s v="esc.lacooperativa@mep.go.cr"/>
    <s v="40356512"/>
    <m/>
    <s v="EMILY ANDREA ESPINOZA SALAZAR"/>
    <s v="88887875"/>
    <s v="JOHEL QUESADA CAMACHO"/>
    <s v="25660341"/>
    <m/>
    <s v="NO"/>
    <m/>
    <m/>
    <m/>
    <s v="1"/>
    <s v="01675"/>
    <s v="3"/>
    <s v="LA COOPERATIVA"/>
    <n v="4"/>
  </r>
  <r>
    <s v="1.03074"/>
    <s v="102266-00"/>
    <s v="03074"/>
    <x v="1531"/>
    <s v="SAN VICENTE"/>
    <s v="HEREDIA"/>
    <s v="05"/>
    <s v="1"/>
    <s v="1_PREESCOLAR"/>
    <s v="PUBLICA"/>
    <n v="40302"/>
    <s v="4"/>
    <s v="03"/>
    <s v="02"/>
    <s v="HEREDIA / SANTO DOMINGO / SAN VICENTE"/>
    <s v="HEREDIA"/>
    <s v="SANTO DOMINGO"/>
    <s v="SAN VICENTE"/>
    <s v="URBANIZACION QUIZARCO"/>
    <s v="300 ESTE DE LA CLINICA DR HUGO FONSECA"/>
    <s v="esc.sanvicente.heredia@mep.go.cr"/>
    <s v="22446273"/>
    <s v="22446273"/>
    <s v="DAVID RODRIGUEZ ROJAS"/>
    <s v="-"/>
    <s v="JOHEL QUESADA CAMACHO"/>
    <s v="25660341"/>
    <m/>
    <s v="NO"/>
    <m/>
    <m/>
    <m/>
    <s v="1"/>
    <s v="03813"/>
    <s v="3"/>
    <s v="SAN VICENTE"/>
    <n v="52"/>
  </r>
  <r>
    <s v="1.00576"/>
    <s v="102268-00"/>
    <s v="00576"/>
    <x v="1532"/>
    <s v="ALFREDO VOLIO JIMENEZ"/>
    <s v="HEREDIA"/>
    <s v="03"/>
    <s v="1"/>
    <s v="1_PREESCOLAR"/>
    <s v="PUBLICA"/>
    <n v="40404"/>
    <s v="4"/>
    <s v="04"/>
    <s v="04"/>
    <s v="HEREDIA / SANTA BARBARA / JESUS"/>
    <s v="HEREDIA"/>
    <s v="SANTA BARBARA"/>
    <s v="JESUS"/>
    <s v="BIRRI"/>
    <s v="FRENTE AL TEMPLO CATOLICO"/>
    <s v="esc.alfredovoliojimenez@mep.go.cr"/>
    <s v="22697232"/>
    <s v="22697232"/>
    <s v="ANA DESIDERIA ALFARO VARGAS"/>
    <s v="22697232"/>
    <s v="ELVIN GERARDO JIMENEZ PEREZ"/>
    <s v="22694051"/>
    <m/>
    <s v="NO"/>
    <m/>
    <m/>
    <m/>
    <s v="1"/>
    <s v="01626"/>
    <s v="3"/>
    <s v="ALFREDO VOLIO JIMENEZ"/>
    <n v="59"/>
  </r>
  <r>
    <s v="1.02957"/>
    <s v="102269-00"/>
    <s v="02957"/>
    <x v="1533"/>
    <s v="SAN MARTIN"/>
    <s v="HEREDIA"/>
    <s v="03"/>
    <s v="1"/>
    <s v="1_PREESCOLAR"/>
    <s v="PUBLICA"/>
    <n v="40206"/>
    <s v="4"/>
    <s v="02"/>
    <s v="06"/>
    <s v="HEREDIA / BARVA / SAN JOSE DE LA MONTAÑA"/>
    <s v="HEREDIA"/>
    <s v="BARVA"/>
    <s v="SAN JOSE DE LA MONTAÑA"/>
    <s v="GUACALILLO"/>
    <s v="URBANIZACION CIPRESAL"/>
    <s v="esc.sanmartin@mep.go.cr"/>
    <s v="22660746"/>
    <s v="22660096"/>
    <s v="MARIANELA HIDALGO MORALES"/>
    <s v="22660746"/>
    <s v="ELVIN GERARDO JIMENEZ PEREZ"/>
    <s v="22694051"/>
    <m/>
    <s v="NO"/>
    <m/>
    <m/>
    <m/>
    <s v="1"/>
    <s v="03522"/>
    <s v="3"/>
    <s v="SAN MARTIN"/>
    <n v="9"/>
  </r>
  <r>
    <s v="1.00530"/>
    <s v="102270-00"/>
    <s v="00530"/>
    <x v="1534"/>
    <s v="BARRIO EL SOCORRO"/>
    <s v="HEREDIA"/>
    <s v="05"/>
    <s v="1"/>
    <s v="1_PREESCOLAR"/>
    <s v="PUBLICA"/>
    <n v="40303"/>
    <s v="4"/>
    <s v="03"/>
    <s v="03"/>
    <s v="HEREDIA / SANTO DOMINGO / SAN MIGUEL"/>
    <s v="HEREDIA"/>
    <s v="SANTO DOMINGO"/>
    <s v="SAN MIGUEL"/>
    <s v="BARRIO EL SOCORRO"/>
    <s v="SAN MIGUEL DE SANTO DOMINGO DE HEREDIA"/>
    <s v="Esc.Barrio.del.Socorro@mep.go.cr"/>
    <s v="21005295"/>
    <m/>
    <s v="WENDY RODRIGUEZ DUARTE"/>
    <s v="86593627"/>
    <s v="JOHEL QUESADA CAMACHO"/>
    <s v="25660341"/>
    <m/>
    <s v="NO"/>
    <m/>
    <m/>
    <m/>
    <s v="1"/>
    <s v="01665"/>
    <s v="3"/>
    <s v="BARRIO EL SOCORRO"/>
    <n v="13"/>
  </r>
  <r>
    <s v="1.03453"/>
    <s v="102271-00"/>
    <s v="03453"/>
    <x v="1535"/>
    <s v="BOCA DE LA CEIBA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BOCA DE LA CEIBA"/>
    <s v="3 KM E DE LA ENTRADA BELLA VISTA"/>
    <s v="esc.bocadelaceiba@mep.go.cr"/>
    <s v="44056175"/>
    <m/>
    <s v="JOSE ANDRES ACOSTA RODRIGUEZ"/>
    <s v="85354463"/>
    <s v="JOSE MANUEL CAMPOS TORRES"/>
    <s v="88766625"/>
    <m/>
    <s v="NO"/>
    <m/>
    <m/>
    <m/>
    <s v="1"/>
    <s v="01688"/>
    <s v="3"/>
    <s v="BOCA DE LA CEIBA"/>
    <n v="6"/>
  </r>
  <r>
    <s v="1.03896"/>
    <s v="102272-00"/>
    <s v="03896"/>
    <x v="1536"/>
    <s v="REMOLINITOS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REMOLINITOS"/>
    <s v="REMOLINITOS SARAPIQUI"/>
    <s v="esc.remolinitos@mep.go.cr"/>
    <s v="86839490"/>
    <m/>
    <s v="GLORIANA NAVARRO VARGAS"/>
    <s v="86839490"/>
    <s v="ZAIDA ALFARO ESQUIVEL"/>
    <s v="27666283"/>
    <m/>
    <s v="NO"/>
    <m/>
    <m/>
    <m/>
    <s v="1"/>
    <s v="03815"/>
    <s v="3"/>
    <s v="REMOLINITOS"/>
    <n v="5"/>
  </r>
  <r>
    <s v="1.00971"/>
    <s v="102273-00"/>
    <s v="00971"/>
    <x v="1537"/>
    <s v="CRISTO REY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CRISTO REY"/>
    <s v="DEL RESTAURANTE LA CARRETA TIPICA 50 M SUR"/>
    <s v="esc.cristorey.sarapiqui@mep.go.cr"/>
    <s v="27666909"/>
    <s v="27666470"/>
    <s v="ADRIAN ROJAS VILLALOBOS"/>
    <s v="27666909"/>
    <s v="ZAIDA ALFARO ESQUIVEL"/>
    <s v="27666283"/>
    <m/>
    <s v="NO"/>
    <m/>
    <m/>
    <m/>
    <s v="1"/>
    <s v="03601"/>
    <s v="3"/>
    <s v="CRISTO REY"/>
    <n v="84"/>
  </r>
  <r>
    <s v="1.00549"/>
    <s v="102274-00"/>
    <s v="00549"/>
    <x v="1538"/>
    <s v="BRAULIO MORALES CERVANTES"/>
    <s v="HEREDIA"/>
    <s v="01"/>
    <s v="1"/>
    <s v="1_PREESCOLAR"/>
    <s v="PUBLICA"/>
    <n v="40101"/>
    <s v="4"/>
    <s v="01"/>
    <s v="01"/>
    <s v="HEREDIA / HEREDIA / HEREDIA"/>
    <s v="HEREDIA"/>
    <s v="HEREDIA"/>
    <s v="HEREDIA"/>
    <s v="BARRIO EL CARMEN"/>
    <s v="300 SUR DE LA PARROQUIA INMACULADA"/>
    <s v="esc.brauliomoralescervantes@mep.go.cr"/>
    <s v="22376339"/>
    <s v="22376741"/>
    <s v="ROXANA LOBO CORDERO"/>
    <s v="88258195"/>
    <s v="WALTER CERDAS MONTANO"/>
    <s v="88710597"/>
    <m/>
    <s v="NO"/>
    <m/>
    <m/>
    <m/>
    <s v="1"/>
    <s v="01601"/>
    <s v="3"/>
    <s v="BRAULIO MORALES CERVANTES"/>
    <n v="111"/>
  </r>
  <r>
    <s v="1.03607"/>
    <s v="102274-00"/>
    <s v="03607"/>
    <x v="1538"/>
    <s v="RED CUIDO-BRAULIO MORALES CERVANTES-HOGAR ESCUELA EPISCOPAL"/>
    <s v="HEREDIA"/>
    <s v="01"/>
    <s v="1"/>
    <s v="1_PREESCOLAR"/>
    <s v="PUBLICA"/>
    <n v="40101"/>
    <s v="4"/>
    <s v="01"/>
    <s v="01"/>
    <s v="HEREDIA / HEREDIA / HEREDIA"/>
    <s v="HEREDIA"/>
    <s v="HEREDIA"/>
    <s v="HEREDIA"/>
    <s v="GUAYABAL"/>
    <s v="200 M E DEL RESIDENCIAL LOS ADOQUINES"/>
    <s v="hogesespicopal@tipomail.cr"/>
    <s v="22376134"/>
    <s v="22376134"/>
    <s v="ROXANA LOBO CORDERO"/>
    <s v="88258195"/>
    <s v="WALTER CERDAS MONTANO"/>
    <s v="88710597"/>
    <s v="RED"/>
    <s v="NO"/>
    <s v="3"/>
    <s v=""/>
    <s v="HOGAR ESCUELA EPISCOPAL DE HEREDIA"/>
    <s v="1"/>
    <s v="01601"/>
    <s v="3"/>
    <s v="BRAULIO MORALES CERVANTES"/>
    <n v="29"/>
  </r>
  <r>
    <s v="1.02330"/>
    <s v="102275-00"/>
    <s v="02330"/>
    <x v="1539"/>
    <s v="EL PALENQUE"/>
    <s v="HEREDIA"/>
    <s v="06"/>
    <s v="1"/>
    <s v="1_PREESCOLAR"/>
    <s v="PUBLICA"/>
    <n v="40505"/>
    <s v="4"/>
    <s v="05"/>
    <s v="05"/>
    <s v="HEREDIA / SAN RAFAEL / CONCEPCION"/>
    <s v="HEREDIA"/>
    <s v="SAN RAFAEL"/>
    <s v="CONCEPCION"/>
    <s v="TIERRA BLANCA"/>
    <s v="CONTIGUO AL TEMPLO CATOLICO"/>
    <s v="esc.elpalenque@mep.go.cr"/>
    <s v="22682435"/>
    <s v="22683273"/>
    <s v="KATTIA MEJIA ZARATE"/>
    <s v="22682435"/>
    <s v="MARCO ANTONIO MARCOS ARCE"/>
    <s v="22618569"/>
    <m/>
    <s v="NO"/>
    <m/>
    <m/>
    <m/>
    <s v="1"/>
    <s v="01662"/>
    <s v="3"/>
    <s v="EL PALENQUE"/>
    <n v="9"/>
  </r>
  <r>
    <s v="1.00626"/>
    <s v="102276-00"/>
    <s v="00626"/>
    <x v="1540"/>
    <s v="BUENOS AIRES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HORQUETAS"/>
    <s v="COSTADO OESTE DEL CENCINAI"/>
    <s v="esc.buenosairesdehorquetas@mep.go.cr"/>
    <s v="27641139"/>
    <s v="27641139"/>
    <s v="KAREN JIMENEZ ZUÑIGA"/>
    <s v="62377326"/>
    <s v="ANA MARIA PALACIOS GALLARDO"/>
    <s v="27640352"/>
    <m/>
    <s v="NO"/>
    <m/>
    <m/>
    <m/>
    <s v="1"/>
    <s v="01738"/>
    <s v="3"/>
    <s v="BUENOS AIRES"/>
    <n v="52"/>
  </r>
  <r>
    <s v="1.00593"/>
    <s v="202277-00"/>
    <s v="00593"/>
    <x v="1541"/>
    <s v="ENRIQUE STRACHAN"/>
    <s v="HEREDIA"/>
    <s v="04"/>
    <s v="1"/>
    <s v="1_PREESCOLAR"/>
    <s v="SUBVENCIONADA"/>
    <n v="40206"/>
    <s v="4"/>
    <s v="02"/>
    <s v="06"/>
    <s v="HEREDIA / BARVA / SAN JOSE DE LA MONTAÑA"/>
    <s v="HEREDIA"/>
    <s v="BARVA"/>
    <s v="SAN JOSE DE LA MONTAÑA"/>
    <s v="SAN JOSE DE LA MONTAÑA"/>
    <s v="700 NORTE Y 900 OESTE DE LA PLAZA"/>
    <s v="esc.enriquestrachan@mep.go.cr"/>
    <s v="22660578"/>
    <s v="22660039"/>
    <s v="NOELIA LEON BRIZO"/>
    <s v="22660578"/>
    <s v="ARIEL EDUARDO MENDEZ MURILLO"/>
    <s v="22623025"/>
    <m/>
    <s v="NO"/>
    <m/>
    <m/>
    <m/>
    <s v="1"/>
    <s v="01643"/>
    <s v="3"/>
    <s v="ENRIQUE STRACHAN"/>
    <n v="6"/>
  </r>
  <r>
    <s v="1.02334"/>
    <s v="102278-00"/>
    <s v="02334"/>
    <x v="1542"/>
    <s v="ESTERO GRANDE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TRES ROSALES"/>
    <s v="7 KM NORTE DEL CTP DE PUERTO VIEJO"/>
    <s v="esc.esterogrande@mep.go.cr"/>
    <m/>
    <m/>
    <s v="NANCY MEJIAS CHAVES"/>
    <s v="88711322"/>
    <s v="ZAIDA ALFARO ESQUIVEL"/>
    <s v="27666283"/>
    <m/>
    <s v="NO"/>
    <m/>
    <m/>
    <m/>
    <s v="1"/>
    <s v="01689"/>
    <s v="3"/>
    <s v="ESTERO GRANDE"/>
    <n v="29"/>
  </r>
  <r>
    <s v="1.03732"/>
    <s v="102279-00"/>
    <s v="03732"/>
    <x v="1543"/>
    <s v="LOS ANGELES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COLONIA LOS ANGELES"/>
    <s v="RIO FRIO, 1 KM AL ESTE DE PLANTAS ORNAMENTALES DE FINCA DIEZ"/>
    <s v="esc.losangeleshorquetas@mep.go.cr"/>
    <s v="85191877"/>
    <m/>
    <s v="IMELDA MURILLO CASTRO"/>
    <s v="85191877"/>
    <s v="FRANKLIN SOLANO CASTRO"/>
    <s v="27644108"/>
    <m/>
    <s v="NO"/>
    <m/>
    <m/>
    <m/>
    <s v="1"/>
    <s v="03450"/>
    <s v="3"/>
    <s v="LOS ANGELES"/>
    <n v="7"/>
  </r>
  <r>
    <s v="1.03073"/>
    <s v="102280-00"/>
    <s v="03073"/>
    <x v="1544"/>
    <s v="I.D.A. LINDO SOL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LAS MARIAS"/>
    <s v="20 KM NORTE DE LA ENTRADA DE LAS BANANERAS"/>
    <s v="esc.idalindosol@mep.go.cr"/>
    <s v="44117961"/>
    <s v="44117961"/>
    <s v="ENRIQUE ARIAS ZUÑIGA"/>
    <s v="84878524"/>
    <s v="JOSE MANUEL CAMPOS TORRES"/>
    <s v="24591100 Ext.46981"/>
    <m/>
    <s v="NO"/>
    <m/>
    <m/>
    <m/>
    <s v="1"/>
    <s v="01707"/>
    <s v="3"/>
    <s v="I.D.A. LINDO SOL"/>
    <n v="8"/>
  </r>
  <r>
    <s v="1.02747"/>
    <s v="102281-00"/>
    <s v="02747"/>
    <x v="1545"/>
    <s v="EL ACHIOTE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EL ACHIOTE"/>
    <s v="20 KM N DE LA TRINIDAD PUERTO VIEJO"/>
    <s v="esc.elachiotepuertoviejo@mep.go.cr"/>
    <s v="44117717"/>
    <s v="72514107"/>
    <s v="ESTELA GABRIELA NAVARRETE C."/>
    <s v="72514107"/>
    <s v="JOSE MANUEL CAMPOS TORRES"/>
    <s v="88766625"/>
    <m/>
    <s v="NO"/>
    <m/>
    <m/>
    <m/>
    <s v="1"/>
    <s v="03711"/>
    <s v="3"/>
    <s v="EL ACHIOTE"/>
    <n v="3"/>
  </r>
  <r>
    <s v="1.01012"/>
    <s v="102282-00"/>
    <s v="01012"/>
    <x v="1546"/>
    <s v="CASTILLA"/>
    <s v="HEREDIA"/>
    <s v="05"/>
    <s v="1"/>
    <s v="1_PREESCOLAR"/>
    <s v="PUBLICA"/>
    <n v="40303"/>
    <s v="4"/>
    <s v="03"/>
    <s v="03"/>
    <s v="HEREDIA / SANTO DOMINGO / SAN MIGUEL"/>
    <s v="HEREDIA"/>
    <s v="SANTO DOMINGO"/>
    <s v="SAN MIGUEL"/>
    <s v="CASTILLA (EL CARMEN)"/>
    <s v="FRENTE A LA IGLESIA CATOLICA EL CARMEN"/>
    <s v="esc.castilla@mep.go.cr"/>
    <s v="22350107"/>
    <s v="22350107"/>
    <s v="VIVIANA JIMENEZ ALEMAN"/>
    <s v="22350107"/>
    <s v="JOHEL QUESADA CAMACHO"/>
    <s v="25660341"/>
    <m/>
    <s v="NO"/>
    <m/>
    <m/>
    <m/>
    <s v="1"/>
    <s v="01666"/>
    <s v="3"/>
    <s v="CASTILLA"/>
    <n v="17"/>
  </r>
  <r>
    <s v="1.02646"/>
    <s v="102283-00"/>
    <s v="02646"/>
    <x v="1547"/>
    <s v="I.D.A. SARAPIQUI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CALIFORNIA TICO"/>
    <s v="COSTADO NORTE DEL SALON COMUNAL"/>
    <s v="esc.idasarapiqui@mep.go.cr"/>
    <s v="88273906"/>
    <m/>
    <s v="YANORY RODRIGUEZ SIBAJA"/>
    <s v="88273906"/>
    <s v="MILDRED ALFARO ESQUIVEL"/>
    <s v="27611126"/>
    <m/>
    <s v="NO"/>
    <m/>
    <m/>
    <m/>
    <s v="1"/>
    <s v="01719"/>
    <s v="3"/>
    <s v="I.D.A. SARAPIQUI"/>
    <n v="13"/>
  </r>
  <r>
    <s v="1.03078"/>
    <s v="102284-00"/>
    <s v="03078"/>
    <x v="1548"/>
    <s v="LA ESPERANZA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LA ESPERANZA"/>
    <s v="LA ESPERANZA, FRENTE A LA PLAZA DEPORTIVA"/>
    <s v="esc.laesperanza.sarapiqui@mep.go.cr"/>
    <s v="44047030"/>
    <m/>
    <s v="ROSA JARQUIN VEGA"/>
    <s v="88848211"/>
    <s v="ANA MARIA PALACIOS GALLARDO"/>
    <s v="27640352"/>
    <m/>
    <s v="NO"/>
    <m/>
    <m/>
    <m/>
    <s v="1"/>
    <s v="01733"/>
    <s v="3"/>
    <s v="LA ESPERANZA"/>
    <n v="14"/>
  </r>
  <r>
    <s v="1.01430"/>
    <s v="102285-00"/>
    <s v="01430"/>
    <x v="1549"/>
    <s v="FLAMINIA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LA FLAMINIA"/>
    <s v="COSTADO ESTE PLAZA DE DEPORTES"/>
    <s v="Esc.flaminia@mep.go.cr"/>
    <s v="88316371"/>
    <m/>
    <s v="CARLOS FELIX OBANDO FLORES"/>
    <s v="87199205"/>
    <s v="ANA MARIA PALACIOS GALLARDO"/>
    <s v="27640352"/>
    <m/>
    <s v="NO"/>
    <m/>
    <m/>
    <m/>
    <s v="1"/>
    <s v="01735"/>
    <s v="3"/>
    <s v="FLAMINIA"/>
    <n v="42"/>
  </r>
  <r>
    <s v="1.00560"/>
    <s v="102287-00"/>
    <s v="00560"/>
    <x v="1550"/>
    <s v="FINCA GUARARI"/>
    <s v="HEREDIA"/>
    <s v="02"/>
    <s v="1"/>
    <s v="1_PREESCOLAR"/>
    <s v="PUBLICA"/>
    <n v="40103"/>
    <s v="4"/>
    <s v="01"/>
    <s v="03"/>
    <s v="HEREDIA / HEREDIA / SAN FRANCISCO"/>
    <s v="HEREDIA"/>
    <s v="HEREDIA"/>
    <s v="SAN FRANCISCO"/>
    <s v="GUARARI"/>
    <s v="FRENTE A LA CLINICA DE GUARARI"/>
    <s v="esc.fincaguarari@mep.go.cr"/>
    <s v="22371887"/>
    <s v="22371889"/>
    <s v="ANDREA ZAMORA RUBI"/>
    <s v="22371887"/>
    <s v="GRETTEL MARIA MORALES ROJAS"/>
    <s v="22375389"/>
    <m/>
    <s v="NO"/>
    <m/>
    <m/>
    <m/>
    <s v="1"/>
    <s v="01604"/>
    <s v="3"/>
    <s v="FINCA GUARARI"/>
    <n v="187"/>
  </r>
  <r>
    <s v="1.00627"/>
    <s v="102288-00"/>
    <s v="00627"/>
    <x v="1551"/>
    <s v="JUAN SANTAMARIA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LA VICTORIA"/>
    <s v="COSTADO NORTE DE LA PLAZA DE DEPORTES"/>
    <s v="esc.juansantamaria.sarapiqui@mep.go.cr"/>
    <s v="27644637"/>
    <m/>
    <s v="WENDY URBINA MENDEZ"/>
    <s v="62456566"/>
    <s v="FRANKLIN SOLANO CASTRO"/>
    <s v="83795666"/>
    <m/>
    <s v="NO"/>
    <m/>
    <m/>
    <m/>
    <s v="1"/>
    <s v="01725"/>
    <s v="3"/>
    <s v="JUAN SANTAMARIA"/>
    <n v="93"/>
  </r>
  <r>
    <s v="1.02670"/>
    <s v="102289-00"/>
    <s v="02670"/>
    <x v="1552"/>
    <s v="SAN VICENTE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SAN VICENTE"/>
    <s v="SAN VICENTE, CONTIGUO A PLAZA DE DEPORTES"/>
    <s v="esc.sanvicente.sarapiqui@mep.go.cr"/>
    <s v="44056172"/>
    <s v="83139734"/>
    <s v="GEOVANNI ALVAREZ ZUÑIGA"/>
    <s v="83139734"/>
    <s v="MILDRED ALFARO ESQUIVEL"/>
    <s v="27611126"/>
    <m/>
    <s v="NO"/>
    <m/>
    <m/>
    <m/>
    <s v="1"/>
    <s v="01709"/>
    <s v="3"/>
    <s v="SAN VICENTE"/>
    <n v="3"/>
  </r>
  <r>
    <s v="1.03733"/>
    <s v="102290-00"/>
    <s v="03733"/>
    <x v="1553"/>
    <s v="LA DELIA"/>
    <s v="SARAPIQUI"/>
    <s v="03"/>
    <s v="1"/>
    <s v="1_PREESCOLAR"/>
    <s v="PUBLICA"/>
    <n v="41002"/>
    <s v="4"/>
    <s v="10"/>
    <s v="02"/>
    <s v="HEREDIA / SARAPIQUI / LA VIRGEN"/>
    <s v="HEREDIA"/>
    <s v="SARAPIQUI"/>
    <s v="LA VIRGEN"/>
    <s v="LA DELIA"/>
    <s v="20 KM AL NORTE DEL CTP PUERTO VIEJO SARAPIQUI"/>
    <s v="esc.ladelia@mep.go.cr"/>
    <s v="27666283"/>
    <m/>
    <s v="ANA YANSY RODRIGUEZ SIBAJA"/>
    <s v="85105476"/>
    <s v="ZAIDA ALFARO ESQUIVEL"/>
    <s v="27666283"/>
    <m/>
    <s v="NO"/>
    <m/>
    <m/>
    <m/>
    <s v="1"/>
    <s v="01716"/>
    <s v="3"/>
    <s v="LA DELIA"/>
    <n v="2"/>
  </r>
  <r>
    <s v="1.01583"/>
    <s v="102291-00"/>
    <s v="01583"/>
    <x v="1554"/>
    <s v="COLONIA VILLALOBOS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COLONIA VILLALOBOS"/>
    <s v="FRENTE A LA PLAZA DE DEPORTES, COLONIA VILLALOBOS"/>
    <s v="esc.coloniavillalobos@mep.go.cr"/>
    <s v="44056137"/>
    <m/>
    <s v="SOFIA FERNANDEZ FONSECA"/>
    <s v="44056137"/>
    <s v="FRANKLIN SOLANO CASTRO"/>
    <s v="-"/>
    <m/>
    <s v="NO"/>
    <m/>
    <m/>
    <m/>
    <s v="1"/>
    <s v="01740"/>
    <s v="3"/>
    <s v="COLONIA VILLALOBOS"/>
    <n v="26"/>
  </r>
  <r>
    <s v="1.02154"/>
    <s v="102292-00"/>
    <s v="02154"/>
    <x v="1555"/>
    <s v="COLONIA ISIDREÑA"/>
    <s v="HEREDIA"/>
    <s v="06"/>
    <s v="1"/>
    <s v="1_PREESCOLAR"/>
    <s v="PUBLICA"/>
    <n v="40601"/>
    <s v="4"/>
    <s v="06"/>
    <s v="01"/>
    <s v="HEREDIA / SAN ISIDRO / SAN ISIDRO"/>
    <s v="HEREDIA"/>
    <s v="SAN ISIDRO"/>
    <s v="SAN ISIDRO"/>
    <s v="COLONIA ISIDREÑA"/>
    <s v="600 M DEL CEMENTERIO DE SAN ISIDRO"/>
    <s v="esc.coloniaisidrena@mep.go.cr"/>
    <s v="22682459"/>
    <m/>
    <s v="YESSICA BARRANTES GOMEZ"/>
    <s v="22682459"/>
    <s v="MARCO ANTONIO MARCOS ARCE"/>
    <s v="22618569"/>
    <m/>
    <s v="NO"/>
    <m/>
    <m/>
    <m/>
    <s v="1"/>
    <s v="03760"/>
    <s v="3"/>
    <s v="COLONIA ISIDREÑA"/>
    <n v="21"/>
  </r>
  <r>
    <s v="1.01057"/>
    <s v="102293-00"/>
    <s v="01057"/>
    <x v="1556"/>
    <s v="CONCEPCION"/>
    <s v="HEREDIA"/>
    <s v="06"/>
    <s v="1"/>
    <s v="1_PREESCOLAR"/>
    <s v="PUBLICA"/>
    <n v="40603"/>
    <s v="4"/>
    <s v="06"/>
    <s v="03"/>
    <s v="HEREDIA / SAN ISIDRO / CONCEPCION"/>
    <s v="HEREDIA"/>
    <s v="SAN ISIDRO"/>
    <s v="CONCEPCION"/>
    <s v="CONCEPCION"/>
    <s v="COSTADO NORTE DEL TEMPLO CATOLICO"/>
    <s v="esc.concepcion@mep.go.cr"/>
    <s v="22683779"/>
    <s v="22683779"/>
    <s v="GINNETH HERNANDEZ DIAZ"/>
    <s v="88328997"/>
    <s v="MARCO ANTONIO MARCOS ARCE"/>
    <s v="22618569"/>
    <m/>
    <s v="NO"/>
    <m/>
    <m/>
    <m/>
    <s v="1"/>
    <s v="01667"/>
    <s v="3"/>
    <s v="CONCEPCION"/>
    <n v="44"/>
  </r>
  <r>
    <s v="1.00561"/>
    <s v="102294-00"/>
    <s v="00561"/>
    <x v="1557"/>
    <s v="LOS LAGOS"/>
    <s v="HEREDIA"/>
    <s v="02"/>
    <s v="1"/>
    <s v="1_PREESCOLAR"/>
    <s v="PUBLICA"/>
    <n v="40103"/>
    <s v="4"/>
    <s v="01"/>
    <s v="03"/>
    <s v="HEREDIA / HEREDIA / SAN FRANCISCO"/>
    <s v="HEREDIA"/>
    <s v="HEREDIA"/>
    <s v="SAN FRANCISCO"/>
    <s v="RESIDENCIAL LOS LAGOS"/>
    <s v="800 OESTE DE LA IGLESIA CATOLICA"/>
    <s v="esc.loslagos@mep.go.cr"/>
    <s v="22632806"/>
    <s v="22632806"/>
    <s v="ZUANSY JIMENEZ SOLANO"/>
    <s v="22632806"/>
    <s v="GRETTEL MARIA MORALES ROJAS"/>
    <s v="22626007"/>
    <m/>
    <s v="NO"/>
    <m/>
    <m/>
    <m/>
    <s v="1"/>
    <s v="01614"/>
    <s v="3"/>
    <s v="LOS LAGOS"/>
    <n v="145"/>
  </r>
  <r>
    <s v="1.00594"/>
    <s v="102295-00"/>
    <s v="00594"/>
    <x v="1558"/>
    <s v="CONCEPCION"/>
    <s v="HEREDIA"/>
    <s v="06"/>
    <s v="1"/>
    <s v="1_PREESCOLAR"/>
    <s v="PUBLICA"/>
    <n v="40505"/>
    <s v="4"/>
    <s v="05"/>
    <s v="05"/>
    <s v="HEREDIA / SAN RAFAEL / CONCEPCION"/>
    <s v="HEREDIA"/>
    <s v="SAN RAFAEL"/>
    <s v="CONCEPCION"/>
    <s v="CONCEPCION SAN RAFAEL"/>
    <s v="DETRAS DE LA IGLESIA CATOLICA"/>
    <s v="esc.concepcionsanrafael@mep.go.cr"/>
    <s v="22683042"/>
    <m/>
    <s v="ALEXANDER SANCHEZ CAMACHO"/>
    <s v="22683042"/>
    <s v="MARCO ANTONIO MARCOS ARCE"/>
    <s v="22618569"/>
    <m/>
    <s v="NO"/>
    <m/>
    <m/>
    <m/>
    <s v="1"/>
    <s v="01661"/>
    <s v="3"/>
    <s v="CONCEPCION"/>
    <n v="45"/>
  </r>
  <r>
    <s v="1.00595"/>
    <s v="102296-00"/>
    <s v="00595"/>
    <x v="1559"/>
    <s v="SANTIAGO"/>
    <s v="HEREDIA"/>
    <s v="04"/>
    <s v="1"/>
    <s v="1_PREESCOLAR"/>
    <s v="PUBLICA"/>
    <n v="40503"/>
    <s v="4"/>
    <s v="05"/>
    <s v="03"/>
    <s v="HEREDIA / SAN RAFAEL / SANTIAGO"/>
    <s v="HEREDIA"/>
    <s v="SAN RAFAEL"/>
    <s v="SANTIAGO"/>
    <s v="BARRIO SANTIAGO"/>
    <s v="FRENTE AL TEMPLO CATOLICO"/>
    <s v="esc.santiago.heredia@mep.go.cr"/>
    <s v="22627822"/>
    <s v="22627822"/>
    <s v="MARIANELLA ACOSTA ARCE"/>
    <s v="22627822"/>
    <s v="ARIEL EDUARDO MENDEZ MURILLO"/>
    <s v="22623025"/>
    <m/>
    <s v="NO"/>
    <m/>
    <m/>
    <m/>
    <s v="1"/>
    <s v="01640"/>
    <s v="3"/>
    <s v="SANTIAGO"/>
    <n v="21"/>
  </r>
  <r>
    <s v="1.00612"/>
    <s v="102298-00"/>
    <s v="00612"/>
    <x v="1560"/>
    <s v="MIRAFLORES"/>
    <s v="HEREDIA"/>
    <s v="06"/>
    <s v="1"/>
    <s v="1_PREESCOLAR"/>
    <s v="PUBLICA"/>
    <n v="40902"/>
    <s v="4"/>
    <s v="09"/>
    <s v="02"/>
    <s v="HEREDIA / SAN PABLO / RINCO DE SABANILLA"/>
    <s v="HEREDIA"/>
    <s v="SAN PABLO"/>
    <s v="RINCO DE SABANILLA"/>
    <s v="MIRAFLORES"/>
    <s v="COSTADO NORTE DE LA IGLESIA CATOLICA"/>
    <s v="esc.miraflores.heredia@mep.go.cr"/>
    <s v="22369742"/>
    <s v="22369742"/>
    <s v="VERA GRACIELA QUESADA QUESADA"/>
    <s v="83023489"/>
    <s v="MARCO ANTONIO MARCOS ARCE"/>
    <s v="64844352"/>
    <m/>
    <s v="NO"/>
    <m/>
    <m/>
    <m/>
    <s v="1"/>
    <s v="01676"/>
    <s v="3"/>
    <s v="MIRAFLORES"/>
    <n v="52"/>
  </r>
  <r>
    <s v="1.02337"/>
    <s v="102299-00"/>
    <s v="02337"/>
    <x v="1561"/>
    <s v="COLONIA CARTAGENA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LA RAMBLA"/>
    <s v="300 M OE DEL LICEO AMBIENTALISTA DE HORQUETAS"/>
    <s v="esc.idacartagena@mep.go.cr"/>
    <s v="27641336"/>
    <s v="44056147"/>
    <s v="SHEYRIS L. ARTAVIA CHACON"/>
    <s v="60550831"/>
    <s v="FRANKLIN SOLANO CASTRO"/>
    <s v="27644108"/>
    <m/>
    <s v="NO"/>
    <m/>
    <m/>
    <m/>
    <s v="1"/>
    <s v="01728"/>
    <s v="3"/>
    <s v="COLONIA CARTAGENA"/>
    <n v="31"/>
  </r>
  <r>
    <s v="1.00562"/>
    <s v="102300-00"/>
    <s v="00562"/>
    <x v="1562"/>
    <s v="CUBUJUQUI"/>
    <s v="HEREDIA"/>
    <s v="02"/>
    <s v="1"/>
    <s v="1_PREESCOLAR"/>
    <s v="PUBLICA"/>
    <n v="40102"/>
    <s v="4"/>
    <s v="01"/>
    <s v="02"/>
    <s v="HEREDIA / HEREDIA / MERCEDES"/>
    <s v="HEREDIA"/>
    <s v="HEREDIA"/>
    <s v="MERCEDES"/>
    <s v="CUBUJUQUI"/>
    <s v="600 M OESTE ESQUINA SUROESTE DEL ESTADIO ROSABAL CORDERO"/>
    <s v="esc.cubujuqui@mep.go.cr"/>
    <s v="22606064"/>
    <s v="22629838"/>
    <s v="MAUREEN ZUÑIGA SOLANO"/>
    <s v="70469481"/>
    <s v="GRETTEL MARIA MORALES ROJAS"/>
    <s v="22375389"/>
    <m/>
    <s v="NO"/>
    <m/>
    <m/>
    <m/>
    <s v="1"/>
    <s v="01616"/>
    <s v="3"/>
    <s v="CUBUJUQUI"/>
    <n v="96"/>
  </r>
  <r>
    <s v="1.00970"/>
    <s v="102301-00"/>
    <s v="00970"/>
    <x v="1563"/>
    <s v="NUEVO HORIZONTE"/>
    <s v="HEREDIA"/>
    <s v="02"/>
    <s v="1"/>
    <s v="1_PREESCOLAR"/>
    <s v="PUBLICA"/>
    <n v="40103"/>
    <s v="4"/>
    <s v="01"/>
    <s v="03"/>
    <s v="HEREDIA / HEREDIA / SAN FRANCISCO"/>
    <s v="HEREDIA"/>
    <s v="HEREDIA"/>
    <s v="SAN FRANCISCO"/>
    <s v="NISPEROS TRES"/>
    <s v="FRENTE AL ABASTECEDOR EL PROGRESO"/>
    <s v="esc.nuevohorizonte@mep.go.cr"/>
    <s v="22631586"/>
    <s v="22631587"/>
    <s v="MELISSA FERLLINI CAMACHO"/>
    <s v="22631586"/>
    <s v="GRETTEL MARIA MORALES ROJAS"/>
    <s v="22375839"/>
    <m/>
    <s v="NO"/>
    <m/>
    <m/>
    <m/>
    <s v="1"/>
    <s v="03438"/>
    <s v="3"/>
    <s v="NUEVO HORIZONTE"/>
    <n v="172"/>
  </r>
  <r>
    <s v="1.04284"/>
    <s v="102301-00"/>
    <s v="04284"/>
    <x v="1563"/>
    <s v="RED CUIDO-NUEVO HORIZONTE-ASOCIACION OBRAS DE JESUS"/>
    <s v="HEREDIA"/>
    <s v="02"/>
    <s v="1"/>
    <s v="1_PREESCOLAR"/>
    <s v="PUBLICA"/>
    <n v="40103"/>
    <s v="4"/>
    <s v="01"/>
    <s v="03"/>
    <s v="HEREDIA / HEREDIA / SAN FRANCISCO"/>
    <s v="HEREDIA"/>
    <s v="HEREDIA"/>
    <s v="SAN FRANCISCO"/>
    <s v="GUARARÌ"/>
    <s v="DEL HOSPITAL SAN VICENTE DE PAUL, 400 M SUR Y 25 ESTE"/>
    <s v="esc.nuevohorizonte@mep.go.cr /redcubrasdejesus@gmail.com"/>
    <s v="22631586"/>
    <s v="22377860"/>
    <s v="MELISSA FERLLINI CAMACHO"/>
    <s v="22631586"/>
    <s v="GRETTEL MARIA MORALES ROJAS"/>
    <s v="22375839"/>
    <s v="RED"/>
    <s v="NO"/>
    <s v="3"/>
    <s v=""/>
    <s v="ASOCIACION OBRAS DE JESUS"/>
    <s v="1"/>
    <s v="03438"/>
    <s v="3"/>
    <s v="NUEVO HORIZONTE"/>
    <n v="12"/>
  </r>
  <r>
    <s v="1.03037"/>
    <s v="102302-00"/>
    <s v="03037"/>
    <x v="1564"/>
    <s v="I.D.A. LA GATA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LA GATA"/>
    <s v="COSTADO SUR DE LA PLAZA DE DEPORTES"/>
    <s v="esc.idalagata@mep.go.cr"/>
    <s v="44056307"/>
    <m/>
    <s v="INGRID MARCELA CABEZAS VASQUEZ"/>
    <s v="50131125"/>
    <s v="JOSE MANUEL CAMPOS TORRES"/>
    <s v="22065913"/>
    <m/>
    <s v="NO"/>
    <m/>
    <m/>
    <m/>
    <s v="1"/>
    <s v="01698"/>
    <s v="3"/>
    <s v="I.D.A. LA GATA"/>
    <n v="9"/>
  </r>
  <r>
    <s v="1.00563"/>
    <s v="102303-00"/>
    <s v="00563"/>
    <x v="1565"/>
    <s v="LA AURORA"/>
    <s v="HEREDIA"/>
    <s v="07"/>
    <s v="1"/>
    <s v="1_PREESCOLAR"/>
    <s v="PUBLICA"/>
    <n v="40104"/>
    <s v="4"/>
    <s v="01"/>
    <s v="04"/>
    <s v="HEREDIA / HEREDIA / ULLOA"/>
    <s v="HEREDIA"/>
    <s v="HEREDIA"/>
    <s v="ULLOA"/>
    <s v="LA AURORA"/>
    <s v="DIAGONAL A LOS SEMAFOROS DE LA AURORA"/>
    <s v="esc.laaurora.heredia@mep.go.cr"/>
    <s v="22932598"/>
    <s v="22932598"/>
    <s v="SILVIA ELENA TORRES JIMENEZ"/>
    <s v="22932598"/>
    <s v="ALEJANDRO ROJAS SABORIO"/>
    <s v="22654304"/>
    <m/>
    <s v="NO"/>
    <m/>
    <m/>
    <m/>
    <s v="1"/>
    <s v="01611"/>
    <s v="3"/>
    <s v="LA AURORA"/>
    <n v="123"/>
  </r>
  <r>
    <s v="1.00904"/>
    <s v="102304-00"/>
    <s v="00904"/>
    <x v="1566"/>
    <s v="LA GRAN SAMARIA"/>
    <s v="HEREDIA"/>
    <s v="02"/>
    <s v="1"/>
    <s v="1_PREESCOLAR"/>
    <s v="PUBLICA"/>
    <n v="40103"/>
    <s v="4"/>
    <s v="01"/>
    <s v="03"/>
    <s v="HEREDIA / HEREDIA / SAN FRANCISCO"/>
    <s v="HEREDIA"/>
    <s v="HEREDIA"/>
    <s v="SAN FRANCISCO"/>
    <s v="GRAN SAMARIA"/>
    <s v="1 KM N DEL SUPER SN FC FRENTE URBANIZACION MONTE VERDE"/>
    <s v="esc.lagransamaria@mep.go.cr"/>
    <s v="22930854"/>
    <m/>
    <s v="LIDIETH OTAROLA CAMBRONERO"/>
    <s v="22930854"/>
    <s v="GRETTEL MARIA MORALES ROJAS"/>
    <s v="22375839"/>
    <m/>
    <s v="NO"/>
    <m/>
    <m/>
    <m/>
    <s v="1"/>
    <s v="01605"/>
    <s v="3"/>
    <s v="LA GRAN SAMARIA"/>
    <n v="41"/>
  </r>
  <r>
    <s v="1.00596"/>
    <s v="102306-00"/>
    <s v="00596"/>
    <x v="1567"/>
    <s v="J.N. PEDRO MURILLO PEREZ"/>
    <s v="HEREDIA"/>
    <s v="04"/>
    <s v="1"/>
    <s v="2_PREESCOLAR"/>
    <s v="PUBLICA"/>
    <n v="40201"/>
    <s v="4"/>
    <s v="02"/>
    <s v="01"/>
    <s v="HEREDIA / BARVA / BARVA"/>
    <s v="HEREDIA"/>
    <s v="BARVA"/>
    <s v="BARVA"/>
    <s v="BARVA"/>
    <s v="300 ESTE 50 NORTE DE LA IGLESIA CATOLICA"/>
    <s v="jn.pedromurilloperz@mep.go.cr"/>
    <s v="22621565"/>
    <s v="22621565"/>
    <s v="YORLENY MORA BADILLA"/>
    <s v="88880381"/>
    <s v="ARIEL EDUARDO MENDEZ MURILLO"/>
    <s v="22623025"/>
    <m/>
    <s v="NO"/>
    <m/>
    <m/>
    <m/>
    <s v="2"/>
    <s v="00000"/>
    <s v="0"/>
    <m/>
    <n v="157"/>
  </r>
  <r>
    <s v="1.03140"/>
    <s v="102307-00"/>
    <s v="03140"/>
    <x v="1568"/>
    <s v="I.D.A. EL PALMAR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EL PALMAR"/>
    <s v="CONTIGUO A LA PLAZA DE DEPORTES"/>
    <s v="esc.idaelpalmar@mep.go.cr"/>
    <s v="72051501"/>
    <s v="72051501"/>
    <s v="CARLOS GARCIA DAVILA"/>
    <s v="89758997"/>
    <s v="ANA MARIA PALACIOS GALLARDO"/>
    <s v="85530615"/>
    <m/>
    <s v="NO"/>
    <m/>
    <m/>
    <m/>
    <s v="1"/>
    <s v="01746"/>
    <s v="3"/>
    <s v="I.D.A. EL PALMAR"/>
    <n v="11"/>
  </r>
  <r>
    <s v="1.02505"/>
    <s v="102308-00"/>
    <s v="02505"/>
    <x v="1569"/>
    <s v="SAN BERNARDIN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SAN BERNARDINO"/>
    <s v="COSTADO OESTE DE LA PLAZA DE DEPORTES"/>
    <s v="esc.sanbernardino@mep.go.cr"/>
    <s v="27642989"/>
    <m/>
    <s v="VERONICA CHINCHILLA CERDAS"/>
    <s v="27642989"/>
    <s v="FRANKLIN SOLANO CASTRO"/>
    <s v="27644108"/>
    <m/>
    <s v="NO"/>
    <m/>
    <m/>
    <m/>
    <s v="1"/>
    <s v="01737"/>
    <s v="3"/>
    <s v="SAN BERNARDINO"/>
    <n v="13"/>
  </r>
  <r>
    <s v="1.02375"/>
    <s v="102309-00"/>
    <s v="02375"/>
    <x v="1570"/>
    <s v="SANTA CECILIA"/>
    <s v="HEREDIA"/>
    <s v="06"/>
    <s v="1"/>
    <s v="1_PREESCOLAR"/>
    <s v="PUBLICA"/>
    <n v="40603"/>
    <s v="4"/>
    <s v="06"/>
    <s v="03"/>
    <s v="HEREDIA / SAN ISIDRO / CONCEPCION"/>
    <s v="HEREDIA"/>
    <s v="SAN ISIDRO"/>
    <s v="CONCEPCION"/>
    <s v="SANTA CECILIA"/>
    <s v="COSTADO ESTE DE LA IGLESIA SANTA CECILIA"/>
    <s v="esc.santacecilia.heredia@mep.go.cr"/>
    <s v="22687747"/>
    <s v="22687747"/>
    <s v="JASON CANALES ZUÑIGA"/>
    <s v="22618569"/>
    <s v="MARCO ANTONIO MARCOS ARCE"/>
    <s v="22618569"/>
    <m/>
    <s v="NO"/>
    <m/>
    <m/>
    <m/>
    <s v="1"/>
    <s v="01681"/>
    <s v="3"/>
    <s v="SANTA CECILIA"/>
    <n v="17"/>
  </r>
  <r>
    <s v="1.03407"/>
    <s v="102310-00"/>
    <s v="03407"/>
    <x v="1571"/>
    <s v="LOURDES DE SACRAMENTO"/>
    <s v="HEREDIA"/>
    <s v="03"/>
    <s v="1"/>
    <s v="1_PREESCOLAR"/>
    <s v="PUBLICA"/>
    <n v="40206"/>
    <s v="4"/>
    <s v="02"/>
    <s v="06"/>
    <s v="HEREDIA / BARVA / SAN JOSE DE LA MONTAÑA"/>
    <s v="HEREDIA"/>
    <s v="BARVA"/>
    <s v="SAN JOSE DE LA MONTAÑA"/>
    <s v="SACRAMENTO"/>
    <s v="CONTIGUO PLAZA DE DEPORTES"/>
    <s v="esc.lourdesdesacramento@mep.go.cr"/>
    <s v="22661842"/>
    <s v="22661165"/>
    <s v="KATTIA NAVARRO NAVARRO"/>
    <s v="85683706"/>
    <s v="ELVIN GERARDO JIMENEZ PEREZ"/>
    <s v="22694051"/>
    <m/>
    <s v="NO"/>
    <m/>
    <m/>
    <m/>
    <s v="1"/>
    <s v="01663"/>
    <s v="3"/>
    <s v="LOURDES DE SACRAMENTO"/>
    <n v="6"/>
  </r>
  <r>
    <s v="1.00597"/>
    <s v="102311-00"/>
    <s v="00597"/>
    <x v="1572"/>
    <s v="ALBERTO PANIAGUA CHAVARRIA"/>
    <s v="HEREDIA"/>
    <s v="04"/>
    <s v="1"/>
    <s v="1_PREESCOLAR"/>
    <s v="PUBLICA"/>
    <n v="40504"/>
    <s v="4"/>
    <s v="05"/>
    <s v="04"/>
    <s v="HEREDIA / SAN RAFAEL / ANGELES"/>
    <s v="HEREDIA"/>
    <s v="SAN RAFAEL"/>
    <s v="ANGELES"/>
    <s v="GETSEMANI"/>
    <s v="3 KM AL NORTE DE LA IGLESIA DE SAN JOSECITO"/>
    <s v="esc.albertopaniagua@mep.go.cr"/>
    <s v="22612712"/>
    <m/>
    <s v="ANA AGÜERO PARAJELES"/>
    <s v="22612712"/>
    <s v="ARIEL EDUARDO MENDEZ MURILLO"/>
    <s v="22623025"/>
    <m/>
    <s v="NO"/>
    <m/>
    <m/>
    <m/>
    <s v="1"/>
    <s v="01642"/>
    <s v="3"/>
    <s v="ALBERTO PANIAGUA CHAVARRIA"/>
    <n v="48"/>
  </r>
  <r>
    <s v="1.00564"/>
    <s v="102312-00"/>
    <s v="00564"/>
    <x v="1573"/>
    <s v="ULLOA"/>
    <s v="HEREDIA"/>
    <s v="07"/>
    <s v="1"/>
    <s v="1_PREESCOLAR"/>
    <s v="PUBLICA"/>
    <n v="40104"/>
    <s v="4"/>
    <s v="01"/>
    <s v="04"/>
    <s v="HEREDIA / HEREDIA / ULLOA"/>
    <s v="HEREDIA"/>
    <s v="HEREDIA"/>
    <s v="ULLOA"/>
    <s v="BARREAL"/>
    <s v="CONTIGUO A LA IGLESIA CATOLICA"/>
    <s v="esc.ulloa@mep.go.cr"/>
    <s v="22390994"/>
    <s v="22390994"/>
    <s v="SINDY MURILLO CASTILLO"/>
    <s v="22390994"/>
    <s v="ALEJANDRO ROJAS SABORIO"/>
    <s v="22654304"/>
    <m/>
    <s v="NO"/>
    <m/>
    <m/>
    <m/>
    <s v="1"/>
    <s v="01610"/>
    <s v="3"/>
    <s v="ULLOA"/>
    <n v="74"/>
  </r>
  <r>
    <s v="1.02676"/>
    <s v="102313-00"/>
    <s v="02676"/>
    <x v="1574"/>
    <s v="LA ALDEA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LA ALDEA"/>
    <s v="40 KM AL NORTE DE PUERTO VIEJO"/>
    <s v="esc.laaldea@mep.go.cr"/>
    <s v="22065913"/>
    <m/>
    <s v="SANDRA VILLEGAS VILLEGAS"/>
    <s v="44122932"/>
    <s v="JOSE MANUEL CAMPOS TORRES"/>
    <s v="27665821"/>
    <m/>
    <s v="NO"/>
    <m/>
    <m/>
    <m/>
    <s v="1"/>
    <s v="01702"/>
    <s v="3"/>
    <s v="LA ALDEA"/>
    <n v="16"/>
  </r>
  <r>
    <s v="1.03387"/>
    <s v="102314-00"/>
    <s v="03387"/>
    <x v="1575"/>
    <s v="LA UNION DEL TORO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LA UNION DEL TORO"/>
    <s v="35 KM DEL BANCO NACIONAL DE PUERTO VIEJO"/>
    <s v="esc.launion.sarapiqui@mep.go.cr"/>
    <s v="44056133"/>
    <s v="27666283"/>
    <s v="HECTOR PORRAS VARELA"/>
    <s v="71032194"/>
    <s v="ZAIDA ALFARO ESQUIVEL"/>
    <s v="27666283"/>
    <m/>
    <s v="NO"/>
    <m/>
    <m/>
    <m/>
    <s v="1"/>
    <s v="03816"/>
    <s v="3"/>
    <s v="LA UNION DEL TORO"/>
    <n v="7"/>
  </r>
  <r>
    <s v="1.04013"/>
    <s v="102315-00"/>
    <s v="04013"/>
    <x v="1576"/>
    <s v="BOCA DEL TORO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BOCA DEL TORO"/>
    <s v="45 KM NORTE DE PUERTO VIEJO"/>
    <s v="esc.bocadeltoro@mep.go.cr"/>
    <s v="27666283"/>
    <s v="27666283"/>
    <s v="LISSETTE RODRIGUEZ CHAVES"/>
    <s v="85105476"/>
    <s v="ZAIDA ALFARO ESQUIVEL"/>
    <s v="27666283"/>
    <m/>
    <s v="NO"/>
    <m/>
    <m/>
    <m/>
    <s v="1"/>
    <s v="03434"/>
    <s v="3"/>
    <s v="BOCA DEL TORO"/>
    <n v="6"/>
  </r>
  <r>
    <s v="1.01431"/>
    <s v="102316-00"/>
    <s v="01431"/>
    <x v="1577"/>
    <s v="KAY RICA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EL ROBLE"/>
    <s v="FRENTE A PLAZA DE DEPORTES"/>
    <s v="esc.kayrica@mep.go.cr"/>
    <s v="27611508"/>
    <m/>
    <s v="MARICELA SOLANO ALVAREZ"/>
    <s v="27611508"/>
    <s v="MILDRED ALFARO ESQUIVEL"/>
    <s v="27611126"/>
    <m/>
    <s v="NO"/>
    <m/>
    <m/>
    <m/>
    <s v="1"/>
    <s v="01690"/>
    <s v="3"/>
    <s v="KAY RICA"/>
    <n v="28"/>
  </r>
  <r>
    <s v="1.00577"/>
    <s v="104136-00"/>
    <s v="00577"/>
    <x v="1578"/>
    <s v="UNIDAD PEDAGOGICA EL ROBLE"/>
    <s v="HEREDIA"/>
    <s v="03"/>
    <s v="1"/>
    <s v="1_PREESCOLAR"/>
    <s v="PUBLICA"/>
    <n v="40405"/>
    <s v="4"/>
    <s v="04"/>
    <s v="05"/>
    <s v="HEREDIA / SANTA BARBARA / SANTO DOMINGO"/>
    <s v="HEREDIA"/>
    <s v="SANTA BARBARA"/>
    <s v="SANTO DOMINGO"/>
    <s v="EL ROBLE"/>
    <s v="COSTADO SUR DE LA PLAZA DE DEPORTES"/>
    <s v="upe.elroble@mep.go.cr"/>
    <s v="24832200"/>
    <s v="24830095"/>
    <s v="JORGE MARIO PEÑA CORDERO"/>
    <s v="24832200"/>
    <s v="ELVIN GERARDO JIMENEZ PEREZ"/>
    <s v="22694051"/>
    <m/>
    <s v="NO"/>
    <m/>
    <m/>
    <m/>
    <s v="1"/>
    <s v="01632"/>
    <s v="3"/>
    <s v="UNIDAD PEDAGOGICA EL ROBLE"/>
    <n v="42"/>
  </r>
  <r>
    <s v="1.00905"/>
    <s v="102318-00"/>
    <s v="00905"/>
    <x v="1579"/>
    <s v="J.N. BENITO SAENZ Y REYES"/>
    <s v="HEREDIA"/>
    <s v="05"/>
    <s v="1"/>
    <s v="2_PREESCOLAR"/>
    <s v="PUBLICA"/>
    <n v="40301"/>
    <s v="4"/>
    <s v="03"/>
    <s v="01"/>
    <s v="HEREDIA / SANTO DOMINGO / SANTO DOMINGO"/>
    <s v="HEREDIA"/>
    <s v="SANTO DOMINGO"/>
    <s v="SANTO DOMINGO"/>
    <s v="SANTO DOMINGO"/>
    <s v="COSTADO SUR DE LA PLAZA DE DEPORTES"/>
    <s v="jn.benitosaenzyrreyez@mep.go.cr"/>
    <s v="22440139"/>
    <s v="22440139"/>
    <s v="GABRIELA CHAVARRIA ROJAS"/>
    <s v="22440139"/>
    <s v="JOHEL QUESADA CAMACHO"/>
    <s v="25660341"/>
    <m/>
    <s v="NO"/>
    <m/>
    <m/>
    <m/>
    <s v="2"/>
    <s v="00000"/>
    <s v="0"/>
    <m/>
    <n v="106"/>
  </r>
  <r>
    <s v="1.04297"/>
    <s v="102319-00"/>
    <s v="04297"/>
    <x v="1580"/>
    <s v="LA PLATANERA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LA PLATANERA"/>
    <s v="6 KM ENTRADA PRINCIPAL DE LA PLATANERA"/>
    <s v="esc.laplatanera@mep.go.cr"/>
    <s v="83986954"/>
    <m/>
    <s v="EMMANUEL CAMPOS LEDEZMA"/>
    <s v="83986954"/>
    <s v="ANA MARIA PALACIOS GALLARDO"/>
    <s v="27640352"/>
    <m/>
    <s v="NO"/>
    <m/>
    <m/>
    <m/>
    <s v="1"/>
    <s v="01785"/>
    <s v="3"/>
    <s v="LA PLATANERA"/>
    <n v="3"/>
  </r>
  <r>
    <s v="1.00578"/>
    <s v="102320-00"/>
    <s v="00578"/>
    <x v="1581"/>
    <s v="JESUS"/>
    <s v="HEREDIA"/>
    <s v="03"/>
    <s v="1"/>
    <s v="1_PREESCOLAR"/>
    <s v="PUBLICA"/>
    <n v="40404"/>
    <s v="4"/>
    <s v="04"/>
    <s v="04"/>
    <s v="HEREDIA / SANTA BARBARA / JESUS"/>
    <s v="HEREDIA"/>
    <s v="SANTA BARBARA"/>
    <s v="JESUS"/>
    <s v="BARRIO JESUS"/>
    <s v="25 SUR DEL TEMPLO CATOLICO"/>
    <s v="esc.jesus.heredia@mep.go.cr"/>
    <s v="22696531"/>
    <s v="22696531"/>
    <s v="ADRIELA BALTODANO SEQUEIRA"/>
    <s v="22696531"/>
    <s v="ELVIN GERARDO JIMENEZ PEREZ"/>
    <s v="22694051"/>
    <m/>
    <s v="NO"/>
    <m/>
    <m/>
    <m/>
    <s v="1"/>
    <s v="01629"/>
    <s v="3"/>
    <s v="JESUS"/>
    <n v="68"/>
  </r>
  <r>
    <s v="1.02152"/>
    <s v="102321-00"/>
    <s v="02152"/>
    <x v="1582"/>
    <s v="JOAQUIN LIZANO GUTIERREZ"/>
    <s v="HEREDIA"/>
    <s v="01"/>
    <s v="1"/>
    <s v="1_PREESCOLAR"/>
    <s v="PUBLICA"/>
    <n v="40101"/>
    <s v="4"/>
    <s v="01"/>
    <s v="01"/>
    <s v="HEREDIA / HEREDIA / HEREDIA"/>
    <s v="HEREDIA"/>
    <s v="HEREDIA"/>
    <s v="HEREDIA"/>
    <s v="HEREDIA"/>
    <s v="CALLE 2 AVENIDA CENTRAL Y PRIMERA"/>
    <s v="esc.joaquinlizanogitierrez@mep.go.cr"/>
    <s v="22371265"/>
    <s v="22371265"/>
    <s v="LAURA SANCHEZ HERNANDEZ"/>
    <s v="22371265"/>
    <s v="WALTER CERDAS MONTANO"/>
    <s v="22604275"/>
    <m/>
    <s v="NO"/>
    <m/>
    <m/>
    <m/>
    <s v="1"/>
    <s v="01599"/>
    <s v="3"/>
    <s v="JOAQUIN LIZANO GUTIERREZ"/>
    <n v="44"/>
  </r>
  <r>
    <s v="1.00550"/>
    <s v="102322-00"/>
    <s v="00550"/>
    <x v="1583"/>
    <s v="LA PUEBLA"/>
    <s v="HEREDIA"/>
    <s v="01"/>
    <s v="1"/>
    <s v="1_PREESCOLAR"/>
    <s v="PUBLICA"/>
    <n v="40101"/>
    <s v="4"/>
    <s v="01"/>
    <s v="01"/>
    <s v="HEREDIA / HEREDIA / HEREDIA"/>
    <s v="HEREDIA"/>
    <s v="HEREDIA"/>
    <s v="HEREDIA"/>
    <s v="LA PUEBLA"/>
    <s v="COSTADO NORTE DE LA PLAZA DE DEPORTES PIRRO"/>
    <s v="esc.lapuebla@mep.go.cr"/>
    <s v="22374503"/>
    <s v="22374503"/>
    <s v="KINYEN RAMIREZ VARGAS"/>
    <s v="21003210"/>
    <s v="WALTER CERDAS MONTANO"/>
    <s v="22604275"/>
    <m/>
    <s v="NO"/>
    <m/>
    <m/>
    <m/>
    <s v="1"/>
    <s v="01603"/>
    <s v="3"/>
    <s v="LA PUEBLA"/>
    <n v="36"/>
  </r>
  <r>
    <s v="1.01584"/>
    <s v="102323-00"/>
    <s v="01584"/>
    <x v="1584"/>
    <s v="FINCA DOS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DOS"/>
    <s v="FRENTE A LA PLAZA DE FINCA DOS"/>
    <s v="esc.fincashorquetas@mep.go.cr"/>
    <s v="86444056"/>
    <s v="86230100"/>
    <s v="GREIVIN ALVAREZ JIMENEZ"/>
    <s v="86230100"/>
    <s v="FRANKLIN SOLANO CASTRO"/>
    <s v="-"/>
    <m/>
    <s v="NO"/>
    <m/>
    <m/>
    <m/>
    <s v="1"/>
    <s v="01730"/>
    <s v="3"/>
    <s v="FINCA DOS"/>
    <n v="53"/>
  </r>
  <r>
    <s v="1.00579"/>
    <s v="102324-00"/>
    <s v="00579"/>
    <x v="1585"/>
    <s v="FIDEL CHAVES MURILLO"/>
    <s v="HEREDIA"/>
    <s v="07"/>
    <s v="1"/>
    <s v="1_PREESCOLAR"/>
    <s v="PUBLICA"/>
    <n v="40702"/>
    <s v="4"/>
    <s v="07"/>
    <s v="02"/>
    <s v="HEREDIA / BELEN / RIBERA"/>
    <s v="HEREDIA"/>
    <s v="BELEN"/>
    <s v="RIBERA"/>
    <s v="LA RIBERA"/>
    <s v="FRENTE A LA PLAZA DE FUTBOL DE LA RIBERA"/>
    <s v="esc.fidelchavesmurillo@mep.go.cr"/>
    <s v="22396667"/>
    <s v="22396667"/>
    <s v="BEATRIZ CHAVES PANIAGUA"/>
    <s v="22396667"/>
    <s v="ALEJANDRO ROJAS SABORIO"/>
    <s v="22654304"/>
    <m/>
    <s v="NO"/>
    <m/>
    <m/>
    <m/>
    <s v="1"/>
    <s v="01630"/>
    <s v="3"/>
    <s v="FIDEL CHAVES MURILLO"/>
    <n v="160"/>
  </r>
  <r>
    <s v="1.01878"/>
    <s v="102325-00"/>
    <s v="01878"/>
    <x v="1586"/>
    <s v="LA TIGRA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EL TIGRE"/>
    <s v="EL TIGRE DE HORQUETAS"/>
    <s v="esc.latigrahorquetas@mep.go.cr"/>
    <s v="70120148"/>
    <s v="27645236"/>
    <s v="RIGOBERTO AGUILAR ALVARADO"/>
    <s v="27645236"/>
    <s v="ANA MARIA PALACIOS GALLARDO"/>
    <s v="27640352"/>
    <m/>
    <s v="NO"/>
    <m/>
    <m/>
    <m/>
    <s v="1"/>
    <s v="01742"/>
    <s v="3"/>
    <s v="LA TIGRA"/>
    <n v="18"/>
  </r>
  <r>
    <s v="1.01875"/>
    <s v="102326-00"/>
    <s v="01875"/>
    <x v="1587"/>
    <s v="I.D.A. HUETAR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HUETARES"/>
    <s v="1 KM AL E DE LA ENTRADA PRINCIPAL A HUETARES"/>
    <s v="esc.idahuetar@mep.go.cr"/>
    <s v="27642950"/>
    <s v="44057906"/>
    <s v="WILLIAM EDUARTE OVIEDO"/>
    <s v="88480273"/>
    <s v="ANA MARIA PALACIOS GALLARDO"/>
    <s v="27640352"/>
    <m/>
    <s v="NO"/>
    <m/>
    <m/>
    <m/>
    <s v="1"/>
    <s v="01741"/>
    <s v="3"/>
    <s v="I.D.A. HUETAR"/>
    <n v="27"/>
  </r>
  <r>
    <s v="1.00598"/>
    <s v="102327-00"/>
    <s v="00598"/>
    <x v="1588"/>
    <s v="LABORATORIO"/>
    <s v="HEREDIA"/>
    <s v="01"/>
    <s v="1"/>
    <s v="1_PREESCOLAR"/>
    <s v="PUBLICA"/>
    <n v="40503"/>
    <s v="4"/>
    <s v="05"/>
    <s v="03"/>
    <s v="HEREDIA / SAN RAFAEL / SANTIAGO"/>
    <s v="HEREDIA"/>
    <s v="SAN RAFAEL"/>
    <s v="SANTIAGO"/>
    <s v="SANTIAGO"/>
    <s v="1 KM NOROESTE DE LA UNIVERSIDAD NACIONAL"/>
    <s v="esc.laboratoriodeheredia@mep.go.cr"/>
    <s v="22371236"/>
    <m/>
    <s v="SHIRLEY VALVERDE UMAÑA"/>
    <s v="-"/>
    <s v="WALTER CERDAS MONTANO"/>
    <s v="22604275"/>
    <m/>
    <s v="NO"/>
    <m/>
    <m/>
    <m/>
    <s v="1"/>
    <s v="01656"/>
    <s v="3"/>
    <s v="LABORATORIO"/>
    <n v="51"/>
  </r>
  <r>
    <s v="1.02157"/>
    <s v="102328-00"/>
    <s v="02157"/>
    <x v="1589"/>
    <s v="LLANO GRANDE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LLANO GRANDE"/>
    <s v="CONTIGUO A LA IGLESIA CATOLICA"/>
    <s v="esc.llanogrande.sarapiqui@mep.go.cr"/>
    <s v="70152214"/>
    <m/>
    <s v="YADELY FONSECA RODRIGUEZ"/>
    <s v="85972242"/>
    <s v="MILDRED ALFARO ESQUIVEL"/>
    <s v="27611126"/>
    <m/>
    <s v="NO"/>
    <m/>
    <m/>
    <m/>
    <s v="1"/>
    <s v="01706"/>
    <s v="3"/>
    <s v="LLANO GRANDE"/>
    <n v="6"/>
  </r>
  <r>
    <s v="1.00580"/>
    <s v="102329-00"/>
    <s v="00580"/>
    <x v="1590"/>
    <s v="LLORENTE DE FLORES"/>
    <s v="HEREDIA"/>
    <s v="07"/>
    <s v="1"/>
    <s v="1_PREESCOLAR"/>
    <s v="PUBLICA"/>
    <n v="40803"/>
    <s v="4"/>
    <s v="08"/>
    <s v="03"/>
    <s v="HEREDIA / FLORES / LLORENTE"/>
    <s v="HEREDIA"/>
    <s v="FLORES"/>
    <s v="LLORENTE"/>
    <s v="LLORENTE DE FLORES"/>
    <s v="COSTADO NORTE DE PLAZA DE DEPORTES"/>
    <s v="esc.llorentedeflores@mep.go.cr"/>
    <s v="22655019"/>
    <s v="22655019"/>
    <s v="ESTELA FATIMA GRIJALBA JIMENEZ"/>
    <s v="22655019"/>
    <s v="ALEJANDRO ROJAS SABORIO"/>
    <s v="22654304"/>
    <m/>
    <s v="NO"/>
    <m/>
    <m/>
    <m/>
    <s v="1"/>
    <s v="01625"/>
    <s v="3"/>
    <s v="LLORENTE DE FLORES"/>
    <n v="92"/>
  </r>
  <r>
    <s v="1.03452"/>
    <s v="102330-00"/>
    <s v="03452"/>
    <x v="1591"/>
    <s v="EL GASPAR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EL GASPAR"/>
    <s v="42 KM N DEL COMANDO DE PUERTO VIEJO"/>
    <s v="esc.elgaspar@mep.go.cr"/>
    <s v="44122931"/>
    <s v="88032589"/>
    <s v="EDUARDO GONZALEZ ARAGON"/>
    <s v="88032589"/>
    <s v="JOSE MANUEL CAMPOS TORRES"/>
    <s v="27665823"/>
    <m/>
    <s v="NO"/>
    <m/>
    <m/>
    <m/>
    <s v="1"/>
    <s v="01708"/>
    <s v="3"/>
    <s v="EL GASPAR"/>
    <n v="3"/>
  </r>
  <r>
    <s v="1.03541"/>
    <s v="102331-00"/>
    <s v="03541"/>
    <x v="1592"/>
    <s v="CHIMURRIA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CHIMURRIA"/>
    <s v="CONTIGUO A LA IGLESIA DE CHIMURRIA"/>
    <s v="esc.chimurria.sarapiqui@mep.go.cr"/>
    <s v="44140695"/>
    <s v="85915528"/>
    <s v="GUIDO ALBERTO NAVARRO CASCANTE"/>
    <s v="70607543"/>
    <s v="JOSE MANUEL CAMPOS TORRES"/>
    <s v="22064218"/>
    <m/>
    <s v="NO"/>
    <m/>
    <m/>
    <m/>
    <s v="1"/>
    <s v="03610"/>
    <s v="3"/>
    <s v="CHIMURRIA"/>
    <n v="2"/>
  </r>
  <r>
    <s v="1.02964"/>
    <s v="102332-00"/>
    <s v="02964"/>
    <x v="1593"/>
    <s v="LOS ANGELES DE LA VIRGEN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COLONIA CARVAJAL"/>
    <s v="5 KM ESTE CEMENTERIO DE SAN MIGUEL"/>
    <s v="esc.losangeles.sarapiqui@mep.go.cr"/>
    <s v="85665676"/>
    <s v="44056165"/>
    <s v="MARIA CECILIA OBANDO GUTIERREZ"/>
    <s v="85665676"/>
    <s v="MILDRED ALFARO ESQUIVEL"/>
    <s v="27611126"/>
    <m/>
    <s v="NO"/>
    <m/>
    <m/>
    <m/>
    <s v="1"/>
    <s v="01710"/>
    <s v="3"/>
    <s v="LOS ANGELES DE LA VIRGEN"/>
    <n v="6"/>
  </r>
  <r>
    <s v="1.02888"/>
    <s v="102333-00"/>
    <s v="02888"/>
    <x v="1594"/>
    <s v="LOS ANGELES DEL RIO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LOS ANGELES"/>
    <s v="43 KM AL NE DEL BANCO NACIONAL DE PUERTO VIEJO"/>
    <s v="esc.losangelesdelrio@mep.go.cr"/>
    <s v="70189093"/>
    <m/>
    <s v="HANNSEL BOZA FERNANDEZ"/>
    <s v="70297568"/>
    <s v="ZAIDA ALFARO ESQUIVEL"/>
    <s v="27666283"/>
    <m/>
    <s v="NO"/>
    <m/>
    <m/>
    <m/>
    <s v="1"/>
    <s v="01712"/>
    <s v="3"/>
    <s v="LOS ANGELES DEL RIO"/>
    <n v="2"/>
  </r>
  <r>
    <s v="1.00599"/>
    <s v="102334-00"/>
    <s v="00599"/>
    <x v="1595"/>
    <s v="LOS ANGELES"/>
    <s v="HEREDIA"/>
    <s v="04"/>
    <s v="1"/>
    <s v="1_PREESCOLAR"/>
    <s v="PUBLICA"/>
    <n v="40504"/>
    <s v="4"/>
    <s v="05"/>
    <s v="04"/>
    <s v="HEREDIA / SAN RAFAEL / ANGELES"/>
    <s v="HEREDIA"/>
    <s v="SAN RAFAEL"/>
    <s v="ANGELES"/>
    <s v="LOS ANGELES"/>
    <s v="DEL PARQUE DE SAN RAFAEL 3 KM AL NORTE"/>
    <s v="esc.losangeles.heredia@mep.go.cr"/>
    <s v="22677164"/>
    <s v="22677164"/>
    <s v="MARJORIE DUARTE PEDROZA"/>
    <s v="22677164"/>
    <s v="ARIEL EDUARDO MENDEZ MURILLO"/>
    <s v="22623025"/>
    <m/>
    <s v="NO"/>
    <m/>
    <m/>
    <m/>
    <s v="1"/>
    <s v="01651"/>
    <s v="3"/>
    <s v="LOS ANGELES"/>
    <n v="38"/>
  </r>
  <r>
    <s v="1.03544"/>
    <s v="102335-00"/>
    <s v="03544"/>
    <x v="1596"/>
    <s v="LOS ARBOLITOS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LOS ARBOLITOS"/>
    <s v="150 M COSTADO SUR PLAZA DE DEPORTES"/>
    <s v="esc.losarbolitos@mep.go.cr"/>
    <s v="70147824"/>
    <m/>
    <s v="KARLA VANESSA ALVAREZ SOLORZANO"/>
    <s v="84294852"/>
    <s v="JOSE MANUEL CAMPOS TORRES"/>
    <s v="88766625"/>
    <m/>
    <s v="NO"/>
    <m/>
    <m/>
    <m/>
    <s v="1"/>
    <s v="01714"/>
    <s v="3"/>
    <s v="LOS ARBOLITOS"/>
    <n v="10"/>
  </r>
  <r>
    <s v="1.01805"/>
    <s v="102336-00"/>
    <s v="01805"/>
    <x v="1597"/>
    <s v="LOS CARTAGOS"/>
    <s v="HEREDIA"/>
    <s v="03"/>
    <s v="1"/>
    <s v="1_PREESCOLAR"/>
    <s v="PUBLICA"/>
    <n v="40405"/>
    <s v="4"/>
    <s v="04"/>
    <s v="05"/>
    <s v="HEREDIA / SANTA BARBARA / SANTO DOMINGO"/>
    <s v="HEREDIA"/>
    <s v="SANTA BARBARA"/>
    <s v="SANTO DOMINGO"/>
    <s v="LOS CARTAGOS"/>
    <s v="FRENTE A LA IGLESIA"/>
    <s v="esc.loscartagos@mep.go.cr"/>
    <s v="24830314"/>
    <m/>
    <s v="ESTEBAN ALVAREZ VARGAS"/>
    <s v="83386017"/>
    <s v="ELVIN GERARDO JIMENEZ PEREZ"/>
    <s v="22694051"/>
    <m/>
    <s v="NO"/>
    <m/>
    <m/>
    <m/>
    <s v="1"/>
    <s v="01621"/>
    <s v="3"/>
    <s v="LOS CARTAGOS"/>
    <n v="9"/>
  </r>
  <r>
    <s v="1.00835"/>
    <s v="102337-00"/>
    <s v="00835"/>
    <x v="1598"/>
    <s v="ANICETO ESQUIVEL SAENZ"/>
    <s v="HEREDIA"/>
    <s v="03"/>
    <s v="1"/>
    <s v="1_PREESCOLAR"/>
    <s v="PUBLICA"/>
    <n v="40405"/>
    <s v="4"/>
    <s v="04"/>
    <s v="05"/>
    <s v="HEREDIA / SANTA BARBARA / SANTO DOMINGO"/>
    <s v="HEREDIA"/>
    <s v="SANTA BARBARA"/>
    <s v="SANTO DOMINGO"/>
    <s v="CHAHUITES"/>
    <s v="DE LA IGLESIA CATOLICA 100 M NORTE"/>
    <s v="esc.anicetoesquivelsaenz@mep.go.cr"/>
    <s v="24834115"/>
    <s v="24830292"/>
    <s v="JULIANA HIDALGO ARIAS"/>
    <s v="24834115"/>
    <s v="ELVIN GERARDO JIMENEZ PEREZ"/>
    <s v="22694051"/>
    <m/>
    <s v="NO"/>
    <m/>
    <m/>
    <m/>
    <s v="1"/>
    <s v="01622"/>
    <s v="3"/>
    <s v="ANICETO ESQUIVEL SAENZ"/>
    <n v="18"/>
  </r>
  <r>
    <s v="1.02401"/>
    <s v="102338-00"/>
    <s v="02401"/>
    <x v="1599"/>
    <s v="LOURDES"/>
    <s v="HEREDIA"/>
    <s v="05"/>
    <s v="1"/>
    <s v="1_PREESCOLAR"/>
    <s v="PUBLICA"/>
    <n v="40307"/>
    <s v="4"/>
    <s v="03"/>
    <s v="07"/>
    <s v="HEREDIA / SANTO DOMINGO / TURES"/>
    <s v="HEREDIA"/>
    <s v="SANTO DOMINGO"/>
    <s v="TURES"/>
    <s v="LOURDES"/>
    <s v="DE LA PLAZA DE DEPORTES DE LOURDES 200 NORTE"/>
    <s v="esc.lourdes.heredia@mep.go.cr"/>
    <s v="22682492"/>
    <s v="22682492"/>
    <s v="EDUARDO BERMUDEZ MANZANARES"/>
    <s v="22682492"/>
    <s v="JOHEL QUESADA CAMACHO"/>
    <s v="25660341"/>
    <m/>
    <s v="NO"/>
    <m/>
    <m/>
    <m/>
    <s v="1"/>
    <s v="01670"/>
    <s v="3"/>
    <s v="LOURDES"/>
    <n v="25"/>
  </r>
  <r>
    <s v="1.00565"/>
    <s v="102339-00"/>
    <s v="00565"/>
    <x v="1600"/>
    <s v="JOSE FIGUERES FERRER"/>
    <s v="HEREDIA"/>
    <s v="02"/>
    <s v="1"/>
    <s v="1_PREESCOLAR"/>
    <s v="PUBLICA"/>
    <n v="40102"/>
    <s v="4"/>
    <s v="01"/>
    <s v="02"/>
    <s v="HEREDIA / HEREDIA / MERCEDES"/>
    <s v="HEREDIA"/>
    <s v="HEREDIA"/>
    <s v="MERCEDES"/>
    <s v="MERCEDES NORTE"/>
    <s v="COSTADO OESTE DE LA PLAZA DE DEPORTES"/>
    <s v="esc.josefigueresferrer@mep.go.cr"/>
    <s v="22630819"/>
    <s v="22630819"/>
    <s v="MARIBEL CASAL GARCIA"/>
    <s v="22630819"/>
    <s v="GRETTEL MARIA MORALES ROJAS"/>
    <s v="22375389"/>
    <m/>
    <s v="NO"/>
    <m/>
    <m/>
    <m/>
    <s v="1"/>
    <s v="01612"/>
    <s v="3"/>
    <s v="JOSE FIGUERES FERRER"/>
    <n v="125"/>
  </r>
  <r>
    <s v="1.03608"/>
    <s v="102339-00"/>
    <s v="03608"/>
    <x v="1600"/>
    <s v="RED CUIDO-JOSE FIGUERES FERRER-ASOCIACION ARBOLITOS DE FELICIDAD"/>
    <s v="HEREDIA"/>
    <s v="02"/>
    <s v="1"/>
    <s v="1_PREESCOLAR"/>
    <s v="PUBLICA"/>
    <n v="40204"/>
    <s v="4"/>
    <s v="02"/>
    <s v="04"/>
    <s v="HEREDIA / BARVA / SAN ROQUE"/>
    <s v="HEREDIA"/>
    <s v="BARVA"/>
    <s v="SAN ROQUE"/>
    <s v="SAN ROQUE"/>
    <s v="DEL CLARETIANO 850 N Y 150 E"/>
    <s v="asofeluzdivina@gmail.com"/>
    <s v="22606139"/>
    <s v="22606139"/>
    <s v="MARIBEL CASAL GARCIA"/>
    <s v="22630819"/>
    <s v="GRETTEL MARIA MORALES ROJAS"/>
    <s v="22375389"/>
    <s v="RED"/>
    <s v="NO"/>
    <s v="3"/>
    <s v=""/>
    <s v="ASOCIACION ARBOLITOS DE FELICIDAD LUZ DIVINA"/>
    <s v="1"/>
    <s v="01612"/>
    <s v="3"/>
    <s v="JOSE FIGUERES FERRER"/>
    <n v="38"/>
  </r>
  <r>
    <s v="1.01578"/>
    <s v="102340-00"/>
    <s v="01578"/>
    <x v="1601"/>
    <s v="EL MONTECITO"/>
    <s v="HEREDIA"/>
    <s v="04"/>
    <s v="1"/>
    <s v="1_PREESCOLAR"/>
    <s v="PUBLICA"/>
    <n v="40504"/>
    <s v="4"/>
    <s v="05"/>
    <s v="04"/>
    <s v="HEREDIA / SAN RAFAEL / ANGELES"/>
    <s v="HEREDIA"/>
    <s v="SAN RAFAEL"/>
    <s v="ANGELES"/>
    <s v="MONTECITO"/>
    <s v="300 M N Y 100 E DEL PARQUE BOSQUE DE LA HOJA"/>
    <s v="esc.montecito@mep.go.cr"/>
    <s v="40816471"/>
    <s v="40816471"/>
    <s v="KAREN ALEXANDRA GAITAN VALVERDE"/>
    <s v="40816471"/>
    <s v="ARIEL EDUARDO MENDEZ MURILLO"/>
    <s v="22623025"/>
    <m/>
    <s v="NO"/>
    <m/>
    <m/>
    <m/>
    <s v="1"/>
    <s v="01655"/>
    <s v="3"/>
    <s v="EL MONTECITO"/>
    <n v="11"/>
  </r>
  <r>
    <s v="1.00600"/>
    <s v="102341-00"/>
    <s v="00600"/>
    <x v="1602"/>
    <s v="ARTURO MORALES GUTIERREZ"/>
    <s v="HEREDIA"/>
    <s v="04"/>
    <s v="1"/>
    <s v="1_PREESCOLAR"/>
    <s v="PUBLICA"/>
    <n v="40206"/>
    <s v="4"/>
    <s v="02"/>
    <s v="06"/>
    <s v="HEREDIA / BARVA / SAN JOSE DE LA MONTAÑA"/>
    <s v="HEREDIA"/>
    <s v="BARVA"/>
    <s v="SAN JOSE DE LA MONTAÑA"/>
    <s v="SAN JOSE LA MONTAÑA"/>
    <s v="COSTADO SUR DEL TEMPLO CATOLICO"/>
    <s v="esc.arturomoralesgutierrez@mep.go.cr"/>
    <s v="22660481"/>
    <s v="22662047"/>
    <s v="KATTYA YOLANDA HUERTAS ARAYA"/>
    <s v="22662047"/>
    <s v="ARIEL EDUARDO MENDEZ MURILLO"/>
    <s v="22623025"/>
    <m/>
    <s v="NO"/>
    <m/>
    <m/>
    <m/>
    <s v="1"/>
    <s v="01644"/>
    <s v="3"/>
    <s v="ARTURO MORALES GUTIERREZ"/>
    <n v="87"/>
  </r>
  <r>
    <s v="1.02671"/>
    <s v="102342-00"/>
    <s v="02671"/>
    <x v="1603"/>
    <s v="EL MUELLE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EL MUELLE"/>
    <s v="3 KM NORTE DEL BANCO NACIONAL"/>
    <s v="esc.elmuelle@mep.go.cr"/>
    <s v="44060967"/>
    <s v="70223443"/>
    <s v="MAINOR JAVIER ARGUELLO ABARCA"/>
    <s v="70223443"/>
    <s v="ZAIDA ALFARO ESQUIVEL"/>
    <s v="27666283"/>
    <m/>
    <s v="NO"/>
    <m/>
    <m/>
    <m/>
    <s v="1"/>
    <s v="01720"/>
    <s v="3"/>
    <s v="EL MUELLE"/>
    <n v="3"/>
  </r>
  <r>
    <s v="1.00832"/>
    <s v="102343-00"/>
    <s v="00832"/>
    <x v="1604"/>
    <s v="I.M.A.S. DE ULLOA"/>
    <s v="HEREDIA"/>
    <s v="02"/>
    <s v="1"/>
    <s v="1_PREESCOLAR"/>
    <s v="PUBLICA"/>
    <n v="40104"/>
    <s v="4"/>
    <s v="01"/>
    <s v="04"/>
    <s v="HEREDIA / HEREDIA / ULLOA"/>
    <s v="HEREDIA"/>
    <s v="HEREDIA"/>
    <s v="ULLOA"/>
    <s v="IMAS DE ULLOA"/>
    <s v="DE PLAZA MULTIFLORES 600 AL SUR Y 75 AL OESTE"/>
    <s v="esc.imasdeulloa@mep.go.cr"/>
    <s v="22633258"/>
    <s v="22633258"/>
    <s v="ILEANA EUGENIA DELGADO SOLIS"/>
    <s v="22633258"/>
    <s v="GRETTEL MARIA MORALES ROJAS"/>
    <s v="22375839"/>
    <m/>
    <s v="NO"/>
    <m/>
    <m/>
    <m/>
    <s v="1"/>
    <s v="01606"/>
    <s v="3"/>
    <s v="I.M.A.S. DE ULLOA"/>
    <n v="58"/>
  </r>
  <r>
    <s v="1.03036"/>
    <s v="102344-00"/>
    <s v="03036"/>
    <x v="1605"/>
    <s v="EL JARDIN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EL JARDIN"/>
    <s v="22 KM NORTE DE LA ENTRADA LA TRINIDAD PUERTO V"/>
    <s v="esc.eljardin.sarapiqui@mep.go.cr"/>
    <s v="22005086"/>
    <s v="87194763"/>
    <s v="DAUBE ESPINOZA UGALDE"/>
    <s v="87194763"/>
    <s v="JOSE MANUEL CAMPOS TORRES"/>
    <s v="72949021"/>
    <m/>
    <s v="NO"/>
    <m/>
    <m/>
    <m/>
    <s v="1"/>
    <s v="03817"/>
    <s v="3"/>
    <s v="EL JARDIN"/>
    <n v="20"/>
  </r>
  <r>
    <s v="1.01586"/>
    <s v="102345-00"/>
    <s v="01586"/>
    <x v="1606"/>
    <s v="ZAPOTE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ZAPOTE"/>
    <s v="12 KM AL NE DE PUERTO VIEJO"/>
    <s v="esc.zapotepuertoviejo@mep.go.cr"/>
    <s v="71874395"/>
    <s v="84010913"/>
    <s v="ALCIDES ENRIQUEZ PANIAGUA"/>
    <s v="84010913"/>
    <s v="JOSE MANUEL CAMPOS TORRES"/>
    <s v="88766625"/>
    <m/>
    <s v="NO"/>
    <m/>
    <m/>
    <m/>
    <s v="1"/>
    <s v="01721"/>
    <s v="3"/>
    <s v="ZAPOTE"/>
    <n v="30"/>
  </r>
  <r>
    <s v="1.01502"/>
    <s v="102346-00"/>
    <s v="01502"/>
    <x v="1607"/>
    <s v="LAS PALMITAS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LAS PALMITAS"/>
    <s v="COSTADO SUR DE LA PLAZA DE FUTBOL"/>
    <s v="esc.laspalmitas.sarapiqui@mep.go.cr"/>
    <s v="84868794"/>
    <s v="84868794"/>
    <s v="MARIBEL CASTRO CAMPOS"/>
    <s v="84868794"/>
    <s v="MILDRED ALFARO ESQUIVEL"/>
    <s v="27611126"/>
    <m/>
    <s v="NO"/>
    <m/>
    <m/>
    <m/>
    <s v="1"/>
    <s v="01691"/>
    <s v="3"/>
    <s v="LAS PALMITAS"/>
    <n v="41"/>
  </r>
  <r>
    <s v="1.02750"/>
    <s v="102347-00"/>
    <s v="02750"/>
    <x v="1608"/>
    <s v="PORROSATI"/>
    <s v="HEREDIA"/>
    <s v="03"/>
    <s v="1"/>
    <s v="1_PREESCOLAR"/>
    <s v="PUBLICA"/>
    <n v="40206"/>
    <s v="4"/>
    <s v="02"/>
    <s v="06"/>
    <s v="HEREDIA / BARVA / SAN JOSE DE LA MONTAÑA"/>
    <s v="HEREDIA"/>
    <s v="BARVA"/>
    <s v="SAN JOSE DE LA MONTAÑA"/>
    <s v="PASO LLANO"/>
    <s v="PASO LLANO, CONTIGUO A LA IGLESIA CATOLICA"/>
    <s v="esc.porrosati@mep.go.cr"/>
    <s v="22662903"/>
    <s v="22662903"/>
    <s v="DENIS JOSE PALMA RODRIGUEZ"/>
    <s v="22662903"/>
    <s v="ELVIN GERARDO JIMENEZ PEREZ"/>
    <s v="22694051"/>
    <m/>
    <s v="NO"/>
    <m/>
    <m/>
    <m/>
    <s v="1"/>
    <s v="01645"/>
    <s v="3"/>
    <s v="PORROSATI"/>
    <n v="10"/>
  </r>
  <r>
    <s v="1.00623"/>
    <s v="102348-00"/>
    <s v="00623"/>
    <x v="1609"/>
    <s v="PUERTO VIEJO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PUERTO VIEJO"/>
    <s v="CONTIGUO AL SALON PARROQUIAL"/>
    <s v="esc.liderpuertoviejo@mep.go.cr"/>
    <s v="27666267"/>
    <s v="27666267"/>
    <s v="JULIETA ALVARADO GONZALEZ"/>
    <s v="84596882"/>
    <s v="ZAIDA ALFARO ESQUIVEL"/>
    <s v="27666267"/>
    <m/>
    <s v="NO"/>
    <m/>
    <m/>
    <m/>
    <s v="1"/>
    <s v="01696"/>
    <s v="3"/>
    <s v="PUERTO VIEJO"/>
    <n v="73"/>
  </r>
  <r>
    <s v="1.04014"/>
    <s v="102348-00"/>
    <s v="04014"/>
    <x v="1609"/>
    <s v="RED CUIDO-PUERTO VIEJO-CECUDI DE PUERTO VIEJO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PUERTO VIEJO"/>
    <s v="CONTIGUO A ESTACION DE BOMBEROS"/>
    <s v="esc.liderpuertoviejo@mep.go.cr"/>
    <s v="27666267"/>
    <s v="27666267"/>
    <s v="JULIETA ALVARADO GONZALEZ"/>
    <s v="84596882"/>
    <s v="ZAIDA ALFARO ESQUIVEL"/>
    <s v="27666267"/>
    <s v="RED"/>
    <s v="NO"/>
    <s v="3"/>
    <s v=""/>
    <s v="CECUDI DE PUERTO VIEJO"/>
    <s v="1"/>
    <s v="01696"/>
    <s v="3"/>
    <s v="PUERTO VIEJO"/>
    <n v="5"/>
  </r>
  <r>
    <s v="1.02070"/>
    <s v="102349-00"/>
    <s v="02070"/>
    <x v="1610"/>
    <s v="EL NARANJAL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EL NARANJAL"/>
    <s v="5 KM ESTE DE PUERTO VIEJO, CAMINO A LAS BANANERAS"/>
    <s v="esc.elnaranjal@mep.go.cr"/>
    <s v="27667182"/>
    <s v="27667182"/>
    <s v="RODOLFO MANZANARES CLARK"/>
    <s v="87231035"/>
    <s v="ZAIDA ALFARO ESQUIVEL"/>
    <s v="27666283"/>
    <m/>
    <s v="NO"/>
    <m/>
    <m/>
    <m/>
    <s v="1"/>
    <s v="03881"/>
    <s v="3"/>
    <s v="EL NARANJAL"/>
    <n v="69"/>
  </r>
  <r>
    <s v="1.02339"/>
    <s v="102350-00"/>
    <s v="02339"/>
    <x v="1611"/>
    <s v="LA TRINIDAD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LA TRINIDAD"/>
    <s v="BARRIO LA TRINIDAD, PUERTO VIEJO SARAPIQUI"/>
    <s v="esc.latrinidadpuertoviejo@mep.go.cr"/>
    <s v="27666906"/>
    <s v="27666906"/>
    <s v="SHERRY SANCHEZ ALVAREZ"/>
    <s v="85415784"/>
    <s v="ZAIDA ALFARO ESQUIVEL"/>
    <s v="27666906"/>
    <m/>
    <s v="NO"/>
    <m/>
    <m/>
    <m/>
    <s v="1"/>
    <s v="03749"/>
    <s v="3"/>
    <s v="LA TRINIDAD"/>
    <n v="14"/>
  </r>
  <r>
    <s v="1.01830"/>
    <s v="102351-00"/>
    <s v="01830"/>
    <x v="1612"/>
    <s v="PUEBLO NUEVO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PUEBLO NUEVO"/>
    <s v="FRENTE A LA PLAZA PUBLICA DE PUEBLO NUEVO"/>
    <s v="esc.pueblonuevolavirgen@mep.go.cr"/>
    <s v="27610402"/>
    <s v="27610402"/>
    <s v="CECILIA CAICEDO NAVARRO"/>
    <s v="27610402"/>
    <s v="MILDRED ALFARO ESQUIVEL"/>
    <s v="27611126"/>
    <m/>
    <s v="NO"/>
    <m/>
    <m/>
    <m/>
    <s v="1"/>
    <s v="01692"/>
    <s v="3"/>
    <s v="PUEBLO NUEVO"/>
    <n v="31"/>
  </r>
  <r>
    <s v="1.00601"/>
    <s v="102352-00"/>
    <s v="00601"/>
    <x v="1613"/>
    <s v="PUENTE SALAS"/>
    <s v="HEREDIA"/>
    <s v="04"/>
    <s v="1"/>
    <s v="1_PREESCOLAR"/>
    <s v="PUBLICA"/>
    <n v="40202"/>
    <s v="4"/>
    <s v="02"/>
    <s v="02"/>
    <s v="HEREDIA / BARVA / SAN PEDRO"/>
    <s v="HEREDIA"/>
    <s v="BARVA"/>
    <s v="SAN PEDRO"/>
    <s v="PUENTE SALAS"/>
    <s v="INDUSTRIAS PUENTE SALAS 75 M OESTE"/>
    <s v="esc.puentesalas@mep.go.cr"/>
    <s v="22602296"/>
    <s v="22602296"/>
    <s v="GABRIELA MATAMOROS LANDAZURI"/>
    <s v="87356398"/>
    <s v="ARIEL EDUARDO MENDEZ MURILLO"/>
    <s v="22623025"/>
    <m/>
    <s v="NO"/>
    <m/>
    <m/>
    <m/>
    <s v="1"/>
    <s v="01658"/>
    <s v="3"/>
    <s v="PUENTE SALAS"/>
    <n v="102"/>
  </r>
  <r>
    <s v="1.00551"/>
    <s v="102354-00"/>
    <s v="00551"/>
    <x v="1614"/>
    <s v="J.N. RAFAEL MOYA MURILLO"/>
    <s v="HEREDIA"/>
    <s v="01"/>
    <s v="1"/>
    <s v="2_PREESCOLAR"/>
    <s v="PUBLICA"/>
    <n v="40101"/>
    <s v="4"/>
    <s v="01"/>
    <s v="01"/>
    <s v="HEREDIA / HEREDIA / HEREDIA"/>
    <s v="HEREDIA"/>
    <s v="HEREDIA"/>
    <s v="HEREDIA"/>
    <s v="HEREDIA"/>
    <s v="COSTADO SUR DEL PALACIO DE LOS DEPORTES"/>
    <s v="esc.rafaelmoyamurillo@mep.go.cr"/>
    <s v="22370819"/>
    <s v="22370819"/>
    <s v="YANCY SILENI MENDOZA LOPEZ"/>
    <s v="22370819"/>
    <s v="WALTER CERDAS MONTANO"/>
    <s v="22604275"/>
    <m/>
    <s v="NO"/>
    <m/>
    <m/>
    <m/>
    <s v="2"/>
    <s v="00000"/>
    <s v="0"/>
    <m/>
    <n v="195"/>
  </r>
  <r>
    <s v="1.01426"/>
    <s v="102355-00"/>
    <s v="01426"/>
    <x v="1615"/>
    <s v="NEFTALI VILLALOBOS GUTIERREZ"/>
    <s v="HEREDIA"/>
    <s v="06"/>
    <s v="1"/>
    <s v="1_PREESCOLAR"/>
    <s v="PUBLICA"/>
    <n v="40902"/>
    <s v="4"/>
    <s v="09"/>
    <s v="02"/>
    <s v="HEREDIA / SAN PABLO / RINCO DE SABANILLA"/>
    <s v="HEREDIA"/>
    <s v="SAN PABLO"/>
    <s v="RINCO DE SABANILLA"/>
    <s v="RINCON DE RICARDO"/>
    <s v="800 M ESTE DEL MAS X MENOS, SAN PABLO"/>
    <s v="esc.neftalivillalobosgutierrez@mep.go.cr"/>
    <s v="22625185"/>
    <s v="22625185"/>
    <s v="KATTIA ARAYA ANGULO"/>
    <s v="22625185"/>
    <s v="MARCO ANTONIO MARCOS ARCE"/>
    <s v="22618569"/>
    <m/>
    <s v="NO"/>
    <m/>
    <m/>
    <m/>
    <s v="1"/>
    <s v="01682"/>
    <s v="3"/>
    <s v="NEFTALI VILLALOBOS GUTIERREZ"/>
    <n v="46"/>
  </r>
  <r>
    <s v="1.03923"/>
    <s v="102356-00"/>
    <s v="03923"/>
    <x v="1616"/>
    <s v="SAN JOSE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CAÑO SAN JOSE"/>
    <s v="18 KM N DEL COLEGIO TECNICO DE PUERTO VIEJO"/>
    <s v="esc.sanjose.sarapiqui@mep.go.cr"/>
    <s v="70156827"/>
    <s v="72242457"/>
    <s v="ARACELLY ROBLES AGUIRRE"/>
    <s v="72242457"/>
    <s v="ZAIDA ALFARO ESQUIVEL"/>
    <s v="27666283"/>
    <m/>
    <s v="NO"/>
    <m/>
    <m/>
    <m/>
    <s v="1"/>
    <s v="01693"/>
    <s v="3"/>
    <s v="SAN JOSE"/>
    <n v="7"/>
  </r>
  <r>
    <s v="1.00581"/>
    <s v="102357-00"/>
    <s v="00581"/>
    <x v="1617"/>
    <s v="TRANQUILINO SAENZ ROJAS"/>
    <s v="HEREDIA"/>
    <s v="03"/>
    <s v="1"/>
    <s v="1_PREESCOLAR"/>
    <s v="PUBLICA"/>
    <n v="40403"/>
    <s v="4"/>
    <s v="04"/>
    <s v="03"/>
    <s v="HEREDIA / SANTA BARBARA / SAN JUAN"/>
    <s v="HEREDIA"/>
    <s v="SANTA BARBARA"/>
    <s v="SAN JUAN"/>
    <s v="SAN JUAN"/>
    <s v="FRENTE A LA PLAZA DE DEPORTES"/>
    <s v="esc.tranquilinosaenz@mep.go.cr"/>
    <s v="22370315"/>
    <s v="22370315"/>
    <s v="VIRGINIA CORDOBA MURILLO"/>
    <s v="22370315"/>
    <s v="ELVIN GERARDO JIMENEZ PEREZ"/>
    <s v="22694051"/>
    <m/>
    <s v="NO"/>
    <m/>
    <m/>
    <m/>
    <s v="1"/>
    <s v="01627"/>
    <s v="3"/>
    <s v="TRANQUILINO SAENZ ROJAS"/>
    <n v="104"/>
  </r>
  <r>
    <s v="1.02158"/>
    <s v="102358-00"/>
    <s v="02158"/>
    <x v="1618"/>
    <s v="SAN RAFAEL DE VARA BLANCA"/>
    <s v="HEREDIA"/>
    <s v="01"/>
    <s v="1"/>
    <s v="1_PREESCOLAR"/>
    <s v="PUBLICA"/>
    <n v="40105"/>
    <s v="4"/>
    <s v="01"/>
    <s v="05"/>
    <s v="HEREDIA / HEREDIA / VARABLANCA"/>
    <s v="HEREDIA"/>
    <s v="HEREDIA"/>
    <s v="VARABLANCA"/>
    <s v="SAN RAFAEL"/>
    <s v="3 KM NORESTE DE VARA BLANCA"/>
    <s v="esc.sanrafaeldevarablanca@mep.go.cr"/>
    <s v="83687272"/>
    <m/>
    <s v="MA.DE LOS ANG.MELENDEZ MONTERO"/>
    <s v="83687272"/>
    <s v="WALTER CERDAS MONTANO"/>
    <s v="22604275"/>
    <m/>
    <s v="NO"/>
    <m/>
    <m/>
    <m/>
    <s v="1"/>
    <s v="01717"/>
    <s v="3"/>
    <s v="SAN RAFAEL DE VARA BLANCA"/>
    <n v="12"/>
  </r>
  <r>
    <s v="1.02335"/>
    <s v="102359-00"/>
    <s v="02335"/>
    <x v="1619"/>
    <s v="I.D.A. LA CHIRIPA"/>
    <s v="SARAPIQUI"/>
    <s v="03"/>
    <s v="1"/>
    <s v="1_PREESCOLAR"/>
    <s v="PUBLICA"/>
    <n v="41003"/>
    <s v="4"/>
    <s v="10"/>
    <s v="03"/>
    <s v="HEREDIA / SARAPIQUI / HORQUETAS"/>
    <s v="HEREDIA"/>
    <s v="SARAPIQUI"/>
    <s v="HORQUETAS"/>
    <s v="LA CHIRIPA"/>
    <s v="100 M OESTE DE LA IGLESIA CATOLICA"/>
    <s v="esc.idalachiripa@mep.go.cr"/>
    <s v="70151605"/>
    <m/>
    <s v="EDWIN RAMIREZ MORENO"/>
    <s v="83185409"/>
    <s v="ZAIDA ALFARO ESQUIVEL"/>
    <s v="84213786"/>
    <m/>
    <s v="NO"/>
    <m/>
    <m/>
    <m/>
    <s v="1"/>
    <s v="03288"/>
    <s v="3"/>
    <s v="I.D.A. LA CHIRIPA"/>
    <n v="12"/>
  </r>
  <r>
    <s v="1.00582"/>
    <s v="102361-00"/>
    <s v="00582"/>
    <x v="1620"/>
    <s v="J.N. ESPAÑA"/>
    <s v="HEREDIA"/>
    <s v="07"/>
    <s v="1"/>
    <s v="2_PREESCOLAR"/>
    <s v="PUBLICA"/>
    <n v="40701"/>
    <s v="4"/>
    <s v="07"/>
    <s v="01"/>
    <s v="HEREDIA / BELEN / SAN ANTONIO"/>
    <s v="HEREDIA"/>
    <s v="BELEN"/>
    <s v="SAN ANTONIO"/>
    <s v="SAN ANTONIO"/>
    <s v="125 M N DEL BANCO NACIONAL DE COSTA RICA"/>
    <s v="jn.espana@mep.go.cr"/>
    <s v="22930200"/>
    <s v="22930200"/>
    <s v="TATIANA GAMBOA BRENES"/>
    <s v="86104738"/>
    <s v="ALEJANDRO ROJAS SABORIO"/>
    <s v="22654304"/>
    <m/>
    <s v="SI"/>
    <m/>
    <s v="04350"/>
    <m/>
    <s v="2"/>
    <s v="00000"/>
    <s v="0"/>
    <m/>
    <n v="202"/>
  </r>
  <r>
    <s v="1.04350"/>
    <s v="102361-00"/>
    <s v="04350"/>
    <x v="1620"/>
    <s v="RED CUIDO-J.N. ESPAÑA-MODELO BELEMITA"/>
    <s v="HEREDIA"/>
    <s v="07"/>
    <s v="1"/>
    <s v="1_PREESCOLAR"/>
    <s v="PUBLICA"/>
    <n v="40701"/>
    <s v="4"/>
    <s v="07"/>
    <s v="01"/>
    <s v="HEREDIA / BELEN / SAN ANTONIO"/>
    <s v="HEREDIA"/>
    <s v="BELEN"/>
    <s v="SAN ANTONIO"/>
    <s v="ESCOBAL"/>
    <s v="DEL SUPER MILY 350 AL SUR, CONTIGUO AL CEN CINAI"/>
    <s v="cordinadora2cimd.escobal@gmail.com"/>
    <s v="44196951"/>
    <m/>
    <s v="TATIANA GAMBOA BRENES"/>
    <s v="22930200"/>
    <s v="ALEJANDRO ROJAS SABORIO"/>
    <s v="22654304"/>
    <s v="RED"/>
    <s v="NO"/>
    <s v="1"/>
    <s v=""/>
    <s v="CENTRO INFANTIL MODELO BELEMITA"/>
    <s v="1"/>
    <s v="00582"/>
    <s v="1"/>
    <s v="J.N. ESPAÑA"/>
    <n v="14"/>
  </r>
  <r>
    <s v="1.00566"/>
    <s v="102362-00"/>
    <s v="00566"/>
    <x v="1621"/>
    <s v="SAN FRANCISCO DE ASIS"/>
    <s v="HEREDIA"/>
    <s v="02"/>
    <s v="1"/>
    <s v="1_PREESCOLAR"/>
    <s v="PUBLICA"/>
    <n v="40103"/>
    <s v="4"/>
    <s v="01"/>
    <s v="03"/>
    <s v="HEREDIA / HEREDIA / SAN FRANCISCO"/>
    <s v="HEREDIA"/>
    <s v="HEREDIA"/>
    <s v="SAN FRANCISCO"/>
    <s v="SAN FRANCISCO"/>
    <s v="200 OESTE DEL WALMART-HEREDIA"/>
    <s v="esc.sanfranciscoasis.heredia@mep.go.cr"/>
    <s v="21007383"/>
    <s v="21007383"/>
    <s v="FRANCINI CESPEDES RODRIGUEZ"/>
    <s v="21007383"/>
    <s v="GRETTEL MARIA MORALES ROJAS"/>
    <s v="22375389"/>
    <m/>
    <s v="NO"/>
    <m/>
    <m/>
    <m/>
    <s v="1"/>
    <s v="01617"/>
    <s v="3"/>
    <s v="SAN FRANCISCO DE ASIS"/>
    <n v="81"/>
  </r>
  <r>
    <s v="1.00615"/>
    <s v="102364-00"/>
    <s v="00615"/>
    <x v="1622"/>
    <s v="J.N. JOSE MARTI"/>
    <s v="HEREDIA"/>
    <s v="06"/>
    <s v="1"/>
    <s v="2_PREESCOLAR"/>
    <s v="PUBLICA"/>
    <n v="40601"/>
    <s v="4"/>
    <s v="06"/>
    <s v="01"/>
    <s v="HEREDIA / SAN ISIDRO / SAN ISIDRO"/>
    <s v="HEREDIA"/>
    <s v="SAN ISIDRO"/>
    <s v="SAN ISIDRO"/>
    <s v="CENTRO"/>
    <s v="COSTADO SUROESTE DEL TEMPLO CATOLICO"/>
    <s v="jn.josemarti@mep.go.cr"/>
    <s v="22687022"/>
    <s v="22687022"/>
    <s v="XINIA JIMENEZ FONSECA"/>
    <s v="22687022"/>
    <s v="MARCO ANTONIO MARCOS ARCE"/>
    <s v="64844352"/>
    <m/>
    <s v="NO"/>
    <m/>
    <m/>
    <m/>
    <s v="2"/>
    <s v="00000"/>
    <s v="0"/>
    <m/>
    <n v="96"/>
  </r>
  <r>
    <s v="1.00583"/>
    <s v="102366-00"/>
    <s v="00583"/>
    <x v="1623"/>
    <s v="J.N. ESTADOS UNIDOS DE AMERICA"/>
    <s v="HEREDIA"/>
    <s v="07"/>
    <s v="1"/>
    <s v="2_PREESCOLAR"/>
    <s v="PUBLICA"/>
    <n v="40801"/>
    <s v="4"/>
    <s v="08"/>
    <s v="01"/>
    <s v="HEREDIA / FLORES / SAN JOAQUIN"/>
    <s v="HEREDIA"/>
    <s v="FLORES"/>
    <s v="SAN JOAQUIN"/>
    <s v="SAN JOAQUIN"/>
    <s v="50 M ESTE DE LA GUARDIA RURAL, SAN JOAQUIN FLORES"/>
    <s v="jn.estadosunidosdeamerica@mep.go.cr"/>
    <s v="22654266"/>
    <s v="22654266"/>
    <s v="KARINA BULGARELLI FUENTES"/>
    <s v="22654266"/>
    <s v="ALEJANDRO ROJAS SABORIO"/>
    <s v="22654304"/>
    <m/>
    <s v="SI"/>
    <m/>
    <s v="04195"/>
    <m/>
    <s v="2"/>
    <s v="00000"/>
    <s v="0"/>
    <m/>
    <n v="145"/>
  </r>
  <r>
    <s v="1.04195"/>
    <s v="102366-00"/>
    <s v="04195"/>
    <x v="1623"/>
    <s v="RED CUIDO-J.N. ESTADOS UNIDOS DE AMERICA-CECUDI FLORES"/>
    <s v="HEREDIA"/>
    <s v="07"/>
    <s v="1"/>
    <s v="1_PREESCOLAR"/>
    <s v="PUBLICA"/>
    <n v="40303"/>
    <s v="4"/>
    <s v="03"/>
    <s v="03"/>
    <s v="HEREDIA / SANTO DOMINGO / SAN MIGUEL"/>
    <s v="HEREDIA"/>
    <s v="SANTO DOMINGO"/>
    <s v="SAN MIGUEL"/>
    <s v="URBANIZACION EL ROSARIO"/>
    <s v="URBANIZACION EL ROSARIO"/>
    <s v="jn.estadosunidosdeamerica@mep.go.cr"/>
    <s v="22654266"/>
    <m/>
    <s v="KARINA BULGARELLI FUENTES"/>
    <s v="22654266"/>
    <s v="ALEJANDRO ROJAS SABORIO"/>
    <s v="22654304"/>
    <s v="RED"/>
    <s v="NO"/>
    <s v="1"/>
    <s v=""/>
    <s v="CECUDI FLORES"/>
    <s v="1"/>
    <s v="00583"/>
    <s v="1"/>
    <s v="J.N. ESTADOS UNIDOS DE AMERICA"/>
    <n v="8"/>
  </r>
  <r>
    <s v="1.00602"/>
    <s v="102367-00"/>
    <s v="00602"/>
    <x v="1624"/>
    <s v="SAN JOSE"/>
    <s v="HEREDIA"/>
    <s v="01"/>
    <s v="1"/>
    <s v="1_PREESCOLAR"/>
    <s v="PUBLICA"/>
    <n v="40502"/>
    <s v="4"/>
    <s v="05"/>
    <s v="02"/>
    <s v="HEREDIA / SAN RAFAEL / SAN JOSECITO"/>
    <s v="HEREDIA"/>
    <s v="SAN RAFAEL"/>
    <s v="SAN JOSECITO"/>
    <s v="SANTISIMA TRINIDAD"/>
    <s v="800 ESTE DEL AUTOMERCADO DE HEREDIA"/>
    <s v="esc.sanjose.heredia@mep.go.cr"/>
    <s v="22381702"/>
    <s v="22381702"/>
    <s v="ANA ISABEL BENAVIDES HERNANDEZ"/>
    <s v="83260090"/>
    <s v="WALTER CERDAS MONTANO"/>
    <s v="88710597"/>
    <m/>
    <s v="NO"/>
    <m/>
    <m/>
    <m/>
    <s v="1"/>
    <s v="01646"/>
    <s v="3"/>
    <s v="SAN JOSE"/>
    <n v="34"/>
  </r>
  <r>
    <s v="1.00616"/>
    <s v="102368-00"/>
    <s v="00616"/>
    <x v="1625"/>
    <s v="JESUS ARGÜELLO VILLALOBOS"/>
    <s v="HEREDIA"/>
    <s v="06"/>
    <s v="1"/>
    <s v="1_PREESCOLAR"/>
    <s v="PUBLICA"/>
    <n v="40602"/>
    <s v="4"/>
    <s v="06"/>
    <s v="02"/>
    <s v="HEREDIA / SAN ISIDRO / SAN JOSE"/>
    <s v="HEREDIA"/>
    <s v="SAN ISIDRO"/>
    <s v="SAN JOSE"/>
    <s v="SAN JOSECITO"/>
    <s v="COSTADO SUR DE LA PLAZA DE DEPORTES"/>
    <s v="esc.jesusarguelllovillalobos@mep.go.cr"/>
    <s v="22688617"/>
    <s v="22688617"/>
    <s v="VERA CALVO SANCHEZ"/>
    <s v="22688617"/>
    <s v="MARCO ANTONIO MARCOS ARCE"/>
    <s v="22618569"/>
    <m/>
    <s v="NO"/>
    <m/>
    <m/>
    <m/>
    <s v="1"/>
    <s v="01672"/>
    <s v="3"/>
    <s v="JESUS ARGÜELLO VILLALOBOS"/>
    <n v="54"/>
  </r>
  <r>
    <s v="1.00617"/>
    <s v="102369-00"/>
    <s v="00617"/>
    <x v="1626"/>
    <s v="SAN LUIS GONZAGA"/>
    <s v="HEREDIA"/>
    <s v="05"/>
    <s v="1"/>
    <s v="1_PREESCOLAR"/>
    <s v="PUBLICA"/>
    <n v="40308"/>
    <s v="4"/>
    <s v="03"/>
    <s v="08"/>
    <s v="HEREDIA / SANTO DOMINGO / PARA"/>
    <s v="HEREDIA"/>
    <s v="SANTO DOMINGO"/>
    <s v="PARA"/>
    <s v="SAN LUIS"/>
    <s v="COSTADO OE DE LA PLAZA DE DEPORTES DE SAN LUI"/>
    <s v="esc.sanluisgonzaga@mep.go.cr"/>
    <s v="22680287"/>
    <s v="22686734"/>
    <s v="MARLENI SILES CASTRO"/>
    <s v="22680287"/>
    <s v="JOHEL QUESADA CAMACHO"/>
    <s v="25660341"/>
    <m/>
    <s v="NO"/>
    <m/>
    <m/>
    <m/>
    <s v="1"/>
    <s v="01677"/>
    <s v="3"/>
    <s v="SAN LUIS GONZAGA"/>
    <n v="78"/>
  </r>
  <r>
    <s v="1.01814"/>
    <s v="102370-00"/>
    <s v="01814"/>
    <x v="1627"/>
    <s v="SAN MIGUEL"/>
    <s v="HEREDIA"/>
    <s v="03"/>
    <s v="1"/>
    <s v="1_PREESCOLAR"/>
    <s v="PUBLICA"/>
    <n v="40206"/>
    <s v="4"/>
    <s v="02"/>
    <s v="06"/>
    <s v="HEREDIA / BARVA / SAN JOSE DE LA MONTAÑA"/>
    <s v="HEREDIA"/>
    <s v="BARVA"/>
    <s v="SAN JOSE DE LA MONTAÑA"/>
    <s v="SAN MIGUEL"/>
    <s v="2 KM NORTE DE LA IGLESIA DE SAN JOSE DE LA MONTAÑA"/>
    <s v="esc.sanmiguel.heredia@mep.go.cr"/>
    <s v="22661068"/>
    <s v="22661068"/>
    <s v="SUELEN SANCHEZ RAMIREZ"/>
    <s v="22661068"/>
    <s v="ELVIN GERARDO JIMENEZ PEREZ"/>
    <s v="22694051"/>
    <m/>
    <s v="NO"/>
    <m/>
    <m/>
    <m/>
    <s v="1"/>
    <s v="01660"/>
    <s v="3"/>
    <s v="SAN MIGUEL"/>
    <n v="18"/>
  </r>
  <r>
    <s v="1.00618"/>
    <s v="102371-00"/>
    <s v="00618"/>
    <x v="1628"/>
    <s v="CRISTOBAL COLON"/>
    <s v="HEREDIA"/>
    <s v="05"/>
    <s v="1"/>
    <s v="1_PREESCOLAR"/>
    <s v="PUBLICA"/>
    <n v="40307"/>
    <s v="4"/>
    <s v="03"/>
    <s v="07"/>
    <s v="HEREDIA / SANTO DOMINGO / TURES"/>
    <s v="HEREDIA"/>
    <s v="SANTO DOMINGO"/>
    <s v="TURES"/>
    <s v="LOS ANGELES"/>
    <s v="100 M ESTE DE LA PLAZA DE DEPORTES"/>
    <s v="esc.cristobalcolon@mep.go.cr"/>
    <s v="22684832"/>
    <m/>
    <s v="JOSE E. ARCE ZUÑIGA"/>
    <s v="22684832"/>
    <s v="JOHEL QUESADA CAMACHO"/>
    <s v="25660341"/>
    <m/>
    <s v="NO"/>
    <m/>
    <m/>
    <m/>
    <s v="1"/>
    <s v="01674"/>
    <s v="3"/>
    <s v="CRISTOBAL COLON"/>
    <n v="58"/>
  </r>
  <r>
    <s v="1.00619"/>
    <s v="102372-00"/>
    <s v="00619"/>
    <x v="1629"/>
    <s v="PBRO. RICARDO SALAS CAMPOS"/>
    <s v="HEREDIA"/>
    <s v="05"/>
    <s v="1"/>
    <s v="1_PREESCOLAR"/>
    <s v="PUBLICA"/>
    <n v="40303"/>
    <s v="4"/>
    <s v="03"/>
    <s v="03"/>
    <s v="HEREDIA / SANTO DOMINGO / SAN MIGUEL"/>
    <s v="HEREDIA"/>
    <s v="SANTO DOMINGO"/>
    <s v="SAN MIGUEL"/>
    <s v="SAN MIGUEL"/>
    <s v="COSTADO NORTE DE LA PLAZA DE DEPORTES"/>
    <s v="esc.pbroricardosalascampos@mep.go.cr"/>
    <s v="22408091"/>
    <m/>
    <s v="JOHEL QUESADA CAMACHO"/>
    <s v="22408091"/>
    <s v="JOHEL QUESADA CAMACHO"/>
    <s v="25660341"/>
    <m/>
    <s v="NO"/>
    <m/>
    <m/>
    <m/>
    <s v="1"/>
    <s v="01678"/>
    <s v="3"/>
    <s v="PBRO. RICARDO SALAS CAMPOS"/>
    <n v="35"/>
  </r>
  <r>
    <s v="1.00603"/>
    <s v="102373-00"/>
    <s v="00603"/>
    <x v="1630"/>
    <s v="JOAQUIN CAMACHO ULATE"/>
    <s v="HEREDIA"/>
    <s v="04"/>
    <s v="1"/>
    <s v="1_PREESCOLAR"/>
    <s v="PUBLICA"/>
    <n v="40202"/>
    <s v="4"/>
    <s v="02"/>
    <s v="02"/>
    <s v="HEREDIA / BARVA / SAN PEDRO"/>
    <s v="HEREDIA"/>
    <s v="BARVA"/>
    <s v="SAN PEDRO"/>
    <s v="SAN PEDRO"/>
    <s v="COSTADO SUR DE LA IGLESIA CATOLICA"/>
    <s v="esc.joaquincamachoulate@mep.go.cr"/>
    <s v="22604185"/>
    <s v="22604185"/>
    <s v="CARLOS EDUARDO ACUÑA ARCE"/>
    <s v="22604185"/>
    <s v="ARIEL EDUARDO MENDEZ MURILLO"/>
    <s v="22623025"/>
    <m/>
    <s v="NO"/>
    <m/>
    <m/>
    <m/>
    <s v="1"/>
    <s v="01648"/>
    <s v="3"/>
    <s v="JOAQUIN CAMACHO ULATE"/>
    <n v="89"/>
  </r>
  <r>
    <s v="1.00604"/>
    <s v="102375-00"/>
    <s v="00604"/>
    <x v="1631"/>
    <s v="J.N. PEDRO MARIA BADILLA BOLAÑOS"/>
    <s v="HEREDIA"/>
    <s v="04"/>
    <s v="1"/>
    <s v="2_PREESCOLAR"/>
    <s v="PUBLICA"/>
    <n v="40501"/>
    <s v="4"/>
    <s v="05"/>
    <s v="01"/>
    <s v="HEREDIA / SAN RAFAEL / SAN RAFAEL"/>
    <s v="HEREDIA"/>
    <s v="SAN RAFAEL"/>
    <s v="SAN RAFAEL"/>
    <s v="SAN RAFAEL"/>
    <s v="SAN RAFAEL DELA CLINICA 50 M AL SUR"/>
    <s v="jn.pedromariabadilla@mep.go.cr"/>
    <s v="22605807"/>
    <s v="22605807"/>
    <s v="CLAUDIA RODRIGUEZ CARVAJAL"/>
    <s v="88226069"/>
    <s v="ARIEL EDUARDO MENDEZ MURILLO"/>
    <s v="22623025"/>
    <m/>
    <s v="NO"/>
    <m/>
    <m/>
    <m/>
    <s v="2"/>
    <s v="00000"/>
    <s v="0"/>
    <m/>
    <n v="192"/>
  </r>
  <r>
    <s v="1.03077"/>
    <s v="102376-00"/>
    <s v="03077"/>
    <x v="1632"/>
    <s v="SAN ANTONIO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SAN ANTONIO"/>
    <s v="FRENTE A LA IGLESIA CATOLICA EN SAN ANTONIO"/>
    <s v="esc.sanantonio.sarapiqui@mep.go.cr"/>
    <s v="44117971"/>
    <m/>
    <s v="ADRIANA CRISTAL BADILLA OPORTA"/>
    <s v="72184405"/>
    <s v="JOSE MANUEL CAMPOS TORRES"/>
    <s v="88766625"/>
    <m/>
    <s v="NO"/>
    <m/>
    <m/>
    <m/>
    <s v="1"/>
    <s v="03451"/>
    <s v="3"/>
    <s v="SAN ANTONIO"/>
    <n v="10"/>
  </r>
  <r>
    <s v="1.01421"/>
    <s v="102377-00"/>
    <s v="01421"/>
    <x v="1633"/>
    <s v="CALLE QUIROS"/>
    <s v="HEREDIA"/>
    <s v="03"/>
    <s v="1"/>
    <s v="1_PREESCOLAR"/>
    <s v="PUBLICA"/>
    <n v="40406"/>
    <s v="4"/>
    <s v="04"/>
    <s v="06"/>
    <s v="HEREDIA / SANTA BARBARA / PURABA"/>
    <s v="HEREDIA"/>
    <s v="SANTA BARBARA"/>
    <s v="PURABA"/>
    <s v="CALLE QUIROS"/>
    <s v="800 M ESTE ENTRADA PRINCIPAL"/>
    <s v="esc.callequiros@mep.go.cr"/>
    <s v="47036079"/>
    <s v="22699502"/>
    <s v="AMILKA CHAVES MORA"/>
    <s v="47036079"/>
    <s v="ELVIN GERARDO JIMENEZ PEREZ"/>
    <s v="22694051"/>
    <m/>
    <s v="NO"/>
    <m/>
    <m/>
    <m/>
    <s v="1"/>
    <s v="03349"/>
    <s v="3"/>
    <s v="CALLE QUIROS"/>
    <n v="8"/>
  </r>
  <r>
    <s v="1.01582"/>
    <s v="102378-00"/>
    <s v="01582"/>
    <x v="1634"/>
    <s v="SAN RAMON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SAN RAMON"/>
    <s v="DE HACIENDA PAZO AZUL 7 KM AL SUR"/>
    <s v="esc.sanramon.sarapiqui@mep.go.cr"/>
    <s v="61903566"/>
    <m/>
    <s v="MEYLIN ESPINOZA TOLEDO"/>
    <s v="61903566"/>
    <s v="MILDRED ALFARO ESQUIVEL"/>
    <s v="27611126"/>
    <m/>
    <s v="NO"/>
    <m/>
    <m/>
    <m/>
    <s v="1"/>
    <s v="01694"/>
    <s v="3"/>
    <s v="SAN RAMON"/>
    <n v="35"/>
  </r>
  <r>
    <s v="1.00605"/>
    <s v="102379-00"/>
    <s v="00605"/>
    <x v="1635"/>
    <s v="RAFAEL ARGUEDAS GUTIERREZ"/>
    <s v="HEREDIA"/>
    <s v="04"/>
    <s v="1"/>
    <s v="1_PREESCOLAR"/>
    <s v="PUBLICA"/>
    <n v="40204"/>
    <s v="4"/>
    <s v="02"/>
    <s v="04"/>
    <s v="HEREDIA / BARVA / SAN ROQUE"/>
    <s v="HEREDIA"/>
    <s v="BARVA"/>
    <s v="SAN ROQUE"/>
    <s v="SAN ROQUE"/>
    <s v="100 M OESTE DEL EBAIS DE SAN ROQUE DE BARVA"/>
    <s v="esc.rafaelarguedasgutierrez@mep.go.cr"/>
    <s v="22602098"/>
    <s v="22602098"/>
    <s v="ENRIQUE JARQUIN HUETE"/>
    <s v="22602820"/>
    <s v="ARIEL EDUARDO MENDEZ MURILLO"/>
    <s v="22623025"/>
    <m/>
    <s v="NO"/>
    <m/>
    <m/>
    <m/>
    <s v="1"/>
    <s v="01639"/>
    <s v="3"/>
    <s v="RAFAEL ARGUEDAS GUTIERREZ"/>
    <n v="73"/>
  </r>
  <r>
    <s v="1.00584"/>
    <s v="102380-00"/>
    <s v="00584"/>
    <x v="1636"/>
    <s v="J.N. JUAN MORA FERNANDEZ"/>
    <s v="HEREDIA"/>
    <s v="03"/>
    <s v="1"/>
    <s v="2_PREESCOLAR"/>
    <s v="PUBLICA"/>
    <n v="40401"/>
    <s v="4"/>
    <s v="04"/>
    <s v="01"/>
    <s v="HEREDIA / SANTA BARBARA / SANTA BARBARA"/>
    <s v="HEREDIA"/>
    <s v="SANTA BARBARA"/>
    <s v="SANTA BARBARA"/>
    <s v="SANTA BARBARA"/>
    <s v="DEL TEMPLO CATOLICO 300 M NORTE, 150 ESTE Y 100 NORTE"/>
    <s v="jn.juanmorafernandez@mep.go.cr"/>
    <s v="22694069"/>
    <m/>
    <s v="IVANNIA UREÑA VENEGAS"/>
    <s v="22694069"/>
    <s v="ELVIN GERARDO JIMENEZ PEREZ"/>
    <s v="22694051"/>
    <m/>
    <s v="NO"/>
    <m/>
    <m/>
    <m/>
    <s v="2"/>
    <s v="00000"/>
    <s v="0"/>
    <m/>
    <n v="182"/>
  </r>
  <r>
    <s v="1.01577"/>
    <s v="102382-00"/>
    <s v="01577"/>
    <x v="1637"/>
    <s v="CALLE HERNANDEZ"/>
    <s v="HEREDIA"/>
    <s v="04"/>
    <s v="1"/>
    <s v="1_PREESCOLAR"/>
    <s v="PUBLICA"/>
    <n v="40504"/>
    <s v="4"/>
    <s v="05"/>
    <s v="04"/>
    <s v="HEREDIA / SAN RAFAEL / ANGELES"/>
    <s v="HEREDIA"/>
    <s v="SAN RAFAEL"/>
    <s v="ANGELES"/>
    <s v="CALLE HERNANDEZ"/>
    <s v="150 NORTE DE PULPERIA LA GUARIA"/>
    <s v="esc.callehernandez@mep.go.cr"/>
    <s v="22677100"/>
    <m/>
    <s v="CARMEN CHACON BARQUERO"/>
    <s v="22677100"/>
    <s v="ARIEL EDUARDO MENDEZ MURILLO"/>
    <s v="22623025"/>
    <m/>
    <s v="NO"/>
    <m/>
    <m/>
    <m/>
    <s v="1"/>
    <s v="01647"/>
    <s v="3"/>
    <s v="CALLE HERNANDEZ"/>
    <n v="34"/>
  </r>
  <r>
    <s v="1.01579"/>
    <s v="102383-00"/>
    <s v="01579"/>
    <x v="1638"/>
    <s v="SANTA ELENA"/>
    <s v="HEREDIA"/>
    <s v="06"/>
    <s v="1"/>
    <s v="1_PREESCOLAR"/>
    <s v="PUBLICA"/>
    <n v="40602"/>
    <s v="4"/>
    <s v="06"/>
    <s v="02"/>
    <s v="HEREDIA / SAN ISIDRO / SAN JOSE"/>
    <s v="HEREDIA"/>
    <s v="SAN ISIDRO"/>
    <s v="SAN JOSE"/>
    <s v="SANTA ELENA"/>
    <s v="SANTA ELENA, FRENTE A LA IGLESIA CATOLICA"/>
    <s v="esc.santaelena.heredia@mep.go.cr"/>
    <s v="22682307"/>
    <s v="22687683"/>
    <s v="TERESITA GUZMAN VARGAS"/>
    <s v="22682307"/>
    <s v="MARCO ANTONIO MARCOS ARCE"/>
    <s v="22618569"/>
    <m/>
    <s v="NO"/>
    <m/>
    <m/>
    <m/>
    <s v="1"/>
    <s v="01683"/>
    <s v="3"/>
    <s v="SANTA ELENA"/>
    <n v="21"/>
  </r>
  <r>
    <s v="1.00620"/>
    <s v="102384-00"/>
    <s v="00620"/>
    <x v="1639"/>
    <s v="RUBEN DARIO"/>
    <s v="HEREDIA"/>
    <s v="05"/>
    <s v="1"/>
    <s v="1_PREESCOLAR"/>
    <s v="PUBLICA"/>
    <n v="40306"/>
    <s v="4"/>
    <s v="03"/>
    <s v="06"/>
    <s v="HEREDIA / SANTO DOMINGO / SANTA ROSA"/>
    <s v="HEREDIA"/>
    <s v="SANTO DOMINGO"/>
    <s v="SANTA ROSA"/>
    <s v="SANTA ROSA"/>
    <s v="DEL INBIOPARQUE 600 M OESTE"/>
    <s v="esc.rubendario@mep.go.cr"/>
    <s v="22444863"/>
    <m/>
    <s v="JOHEL QUESADA CAMACHO"/>
    <s v="22444863"/>
    <s v="JOHEL QUESADA CAMACHO"/>
    <s v="25660341"/>
    <m/>
    <s v="NO"/>
    <m/>
    <m/>
    <m/>
    <s v="1"/>
    <s v="01671"/>
    <s v="3"/>
    <s v="RUBEN DARIO"/>
    <n v="77"/>
  </r>
  <r>
    <s v="1.00621"/>
    <s v="102385-00"/>
    <s v="00621"/>
    <x v="1640"/>
    <s v="SANTO TOMAS"/>
    <s v="HEREDIA"/>
    <s v="05"/>
    <s v="1"/>
    <s v="1_PREESCOLAR"/>
    <s v="PUBLICA"/>
    <n v="40305"/>
    <s v="4"/>
    <s v="03"/>
    <s v="05"/>
    <s v="HEREDIA / SANTO DOMINGO / SANTO TOMAS"/>
    <s v="HEREDIA"/>
    <s v="SANTO DOMINGO"/>
    <s v="SANTO TOMAS"/>
    <s v="SANTO TOMAS"/>
    <s v="CONTIGUO AL HOTEL BOUGAINVILLEA"/>
    <s v="esc.santotomas.heredia@mep.go.cr"/>
    <s v="22448403"/>
    <s v="22444480"/>
    <s v="KATTIA VALVERDE HERNANDEZ"/>
    <s v="22448403"/>
    <s v="JOHEL QUESADA CAMACHO"/>
    <s v="25660318"/>
    <m/>
    <s v="NO"/>
    <m/>
    <m/>
    <m/>
    <s v="1"/>
    <s v="01684"/>
    <s v="3"/>
    <s v="SANTO TOMAS"/>
    <n v="34"/>
  </r>
  <r>
    <s v="1.00622"/>
    <s v="102387-00"/>
    <s v="00622"/>
    <x v="1641"/>
    <s v="J.N. JOSE EZEQUIEL GONZALEZ VINDAS"/>
    <s v="HEREDIA"/>
    <s v="06"/>
    <s v="1"/>
    <s v="2_PREESCOLAR"/>
    <s v="PUBLICA"/>
    <n v="40901"/>
    <s v="4"/>
    <s v="09"/>
    <s v="01"/>
    <s v="HEREDIA / SAN PABLO / SAN PABLO"/>
    <s v="HEREDIA"/>
    <s v="SAN PABLO"/>
    <s v="SAN PABLO"/>
    <s v="CENTRO"/>
    <s v="COSTADO ESTE DE LA ESCUELA JOSE E, GONZALEZ V"/>
    <s v="jn.ezequiel.vindas@mep.go.cr"/>
    <s v="22628815"/>
    <m/>
    <s v="MARIA AUXILIADORA LEON ARAYA"/>
    <s v="22628815"/>
    <s v="MARCO ANTONIO MARCOS ARCE"/>
    <s v="64844352"/>
    <m/>
    <s v="NO"/>
    <m/>
    <m/>
    <m/>
    <s v="2"/>
    <s v="00000"/>
    <s v="0"/>
    <m/>
    <n v="203"/>
  </r>
  <r>
    <s v="1.00585"/>
    <s v="102388-00"/>
    <s v="00585"/>
    <x v="1642"/>
    <s v="ELISA SOTO JIMENEZ"/>
    <s v="HEREDIA"/>
    <s v="03"/>
    <s v="1"/>
    <s v="1_PREESCOLAR"/>
    <s v="PUBLICA"/>
    <n v="40402"/>
    <s v="4"/>
    <s v="04"/>
    <s v="02"/>
    <s v="HEREDIA / SANTA BARBARA / SAN PEDRO"/>
    <s v="HEREDIA"/>
    <s v="SANTA BARBARA"/>
    <s v="SAN PEDRO"/>
    <s v="SAN PEDRO"/>
    <s v="DIAGONAL A LA ESQUINA SUROESTE DE LA PLAZA DE DEPORTES"/>
    <s v="esc.elisasotojimenez@mep.go.cr"/>
    <s v="22699006"/>
    <s v="22699006"/>
    <s v="SADDY BENAVIDES AGÜERO"/>
    <s v="22699006"/>
    <s v="ELVIN GERARDO JIMENEZ PEREZ"/>
    <s v="22694051"/>
    <m/>
    <s v="NO"/>
    <m/>
    <m/>
    <m/>
    <s v="1"/>
    <s v="01633"/>
    <s v="3"/>
    <s v="ELISA SOTO JIMENEZ"/>
    <n v="132"/>
  </r>
  <r>
    <s v="1.00606"/>
    <s v="102389-00"/>
    <s v="00606"/>
    <x v="1643"/>
    <s v="DOMINGO GONZALEZ PEREZ"/>
    <s v="HEREDIA"/>
    <s v="04"/>
    <s v="1"/>
    <s v="1_PREESCOLAR"/>
    <s v="PUBLICA"/>
    <n v="40205"/>
    <s v="4"/>
    <s v="02"/>
    <s v="05"/>
    <s v="HEREDIA / BARVA / SANTA LUCIA"/>
    <s v="HEREDIA"/>
    <s v="BARVA"/>
    <s v="SANTA LUCIA"/>
    <s v="SANTA LUCIA"/>
    <s v="FRENTE A IGLESIA CATOLICA"/>
    <s v="esc.excelenciadomingogonzalez@mep.go.cr"/>
    <s v="22382968"/>
    <s v="22382968"/>
    <s v="FLORIBEL TORRES ALFARO"/>
    <s v="88624798"/>
    <s v="ARIEL EDUARDO MENDEZ MURILLO"/>
    <s v="22623025"/>
    <m/>
    <s v="NO"/>
    <m/>
    <m/>
    <m/>
    <s v="1"/>
    <s v="01652"/>
    <s v="3"/>
    <s v="DOMINGO GONZALEZ PEREZ"/>
    <n v="68"/>
  </r>
  <r>
    <s v="1.01873"/>
    <s v="102390-00"/>
    <s v="01873"/>
    <x v="1644"/>
    <s v="JULIA FERNANDEZ RODRIGUEZ"/>
    <s v="HEREDIA"/>
    <s v="01"/>
    <s v="1"/>
    <s v="1_PREESCOLAR"/>
    <s v="PUBLICA"/>
    <n v="40105"/>
    <s v="4"/>
    <s v="01"/>
    <s v="05"/>
    <s v="HEREDIA / HEREDIA / VARABLANCA"/>
    <s v="HEREDIA"/>
    <s v="HEREDIA"/>
    <s v="VARABLANCA"/>
    <s v="VARA BLANCA"/>
    <s v="FRENTE A LA DELEGACION POLICIAL"/>
    <s v="esc.juliafernandez.heredia@mep.go.cr"/>
    <s v="24821207"/>
    <s v="24822648"/>
    <s v="LAURA MARCELA MELENDEZ MONTERO"/>
    <s v="24821207"/>
    <s v="WALTER CERDAS MONTANO"/>
    <s v="22604275"/>
    <m/>
    <s v="NO"/>
    <m/>
    <m/>
    <m/>
    <s v="1"/>
    <s v="01705"/>
    <s v="3"/>
    <s v="JULIA FERNANDEZ RODRIGUEZ"/>
    <n v="18"/>
  </r>
  <r>
    <s v="1.00567"/>
    <s v="102391-00"/>
    <s v="00567"/>
    <x v="1645"/>
    <s v="VILLALOBOS"/>
    <s v="HEREDIA"/>
    <s v="02"/>
    <s v="1"/>
    <s v="1_PREESCOLAR"/>
    <s v="PUBLICA"/>
    <n v="40104"/>
    <s v="4"/>
    <s v="01"/>
    <s v="04"/>
    <s v="HEREDIA / HEREDIA / ULLOA"/>
    <s v="HEREDIA"/>
    <s v="HEREDIA"/>
    <s v="ULLOA"/>
    <s v="LAGUNILLA"/>
    <s v="CONTIGUO A ULTRA PARK II"/>
    <s v="esc.villalobos@mep.go.cr"/>
    <s v="22604447"/>
    <s v="22604447"/>
    <s v="GABRIEL LARA ARGUEDAS"/>
    <s v="22626786"/>
    <s v="GRETTEL MARIA MORALES ROJAS"/>
    <s v="22375389"/>
    <m/>
    <s v="NO"/>
    <m/>
    <m/>
    <m/>
    <s v="1"/>
    <s v="01608"/>
    <s v="3"/>
    <s v="VILLALOBOS"/>
    <n v="57"/>
  </r>
  <r>
    <s v="1.00624"/>
    <s v="102392-00"/>
    <s v="00624"/>
    <x v="1646"/>
    <s v="CLAUDIO LARA CAMPOS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LA VIRGEN"/>
    <s v="COSTADO SUR DEL PARQUE"/>
    <s v="esc.claudiolaracampos@mep.go.cr"/>
    <s v="27611409"/>
    <s v="27611409"/>
    <s v="EDWIN GUTIERREZ RODRIGUEZ"/>
    <s v="27611409"/>
    <s v="MILDRED ALFARO ESQUIVEL"/>
    <s v="27611126"/>
    <m/>
    <s v="NO"/>
    <m/>
    <m/>
    <m/>
    <s v="1"/>
    <s v="01711"/>
    <s v="3"/>
    <s v="CLAUDIO LARA CAMPOS"/>
    <n v="92"/>
  </r>
  <r>
    <s v="1.00586"/>
    <s v="102394-00"/>
    <s v="00586"/>
    <x v="1647"/>
    <s v="RODOLFO PETERS SCHEIDER"/>
    <s v="HEREDIA"/>
    <s v="03"/>
    <s v="1"/>
    <s v="1_PREESCOLAR"/>
    <s v="PUBLICA"/>
    <n v="40406"/>
    <s v="4"/>
    <s v="04"/>
    <s v="06"/>
    <s v="HEREDIA / SANTA BARBARA / PURABA"/>
    <s v="HEREDIA"/>
    <s v="SANTA BARBARA"/>
    <s v="PURABA"/>
    <s v="ZETILLAL"/>
    <s v="DE LA IGLESIA CATOLICA 200 M NORTE"/>
    <s v="esc.rodolfopetersheider@mep.go.cr"/>
    <s v="21016117"/>
    <m/>
    <s v="JUAN DIEGO VIQUEZ SALAZAR"/>
    <s v="21016117"/>
    <s v="ELVIN GERARDO JIMENEZ PEREZ"/>
    <s v="89934602"/>
    <m/>
    <s v="NO"/>
    <m/>
    <m/>
    <m/>
    <s v="1"/>
    <s v="01624"/>
    <s v="3"/>
    <s v="RODOLFO PETERS SCHEIDER"/>
    <n v="20"/>
  </r>
  <r>
    <s v="1.00552"/>
    <s v="102395-00"/>
    <s v="00552"/>
    <x v="1648"/>
    <s v="J.N. CLETO GONZALEZ VIQUEZ"/>
    <s v="HEREDIA"/>
    <s v="01"/>
    <s v="1"/>
    <s v="2_PREESCOLAR"/>
    <s v="PUBLICA"/>
    <n v="40101"/>
    <s v="4"/>
    <s v="01"/>
    <s v="01"/>
    <s v="HEREDIA / HEREDIA / HEREDIA"/>
    <s v="HEREDIA"/>
    <s v="HEREDIA"/>
    <s v="HEREDIA"/>
    <s v="CORAZON DE JESUS"/>
    <s v="100 OESTE DE LA BIBLIOTECA PUBLICA DE HEREDIA"/>
    <s v="jn.cletogonzalezviquez@mep.go.cr"/>
    <s v="22372313"/>
    <s v="22372313"/>
    <s v="MARIA MONSERRAT VINDAS CORDERO"/>
    <s v="22372313"/>
    <s v="WALTER CERDAS MONTANO"/>
    <s v="22604275"/>
    <m/>
    <s v="NO"/>
    <m/>
    <m/>
    <m/>
    <s v="2"/>
    <s v="00000"/>
    <s v="0"/>
    <m/>
    <n v="143"/>
  </r>
  <r>
    <s v="1.02675"/>
    <s v="102396-00"/>
    <s v="02675"/>
    <x v="1649"/>
    <s v="FINCA AGUA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AGUA"/>
    <s v="COSTADO NORTE DE LA PLAZA DE FUTBOL"/>
    <s v="esc.fincaagua@mep.go.cr"/>
    <s v="70199349"/>
    <s v="85617306"/>
    <s v="PATRICIA CERDAS AZOFEIFA"/>
    <s v="85617306"/>
    <s v="FRANKLIN SOLANO CASTRO"/>
    <s v="27644108"/>
    <m/>
    <s v="NO"/>
    <m/>
    <m/>
    <m/>
    <s v="1"/>
    <s v="01732"/>
    <s v="3"/>
    <s v="FINCA AGUA"/>
    <n v="9"/>
  </r>
  <r>
    <s v="1.02160"/>
    <s v="102397-00"/>
    <s v="02160"/>
    <x v="1650"/>
    <s v="FINCA UN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UNO"/>
    <s v="CONTIGUO A LA IGLESIA CATOLICA"/>
    <s v="esc.fincauno@mep.go.cr"/>
    <s v="27642316"/>
    <m/>
    <s v="MARCELA UMAÑA RODRIGUEZ"/>
    <s v="27642316"/>
    <s v="FRANKLIN SOLANO CASTRO"/>
    <s v="27644108"/>
    <m/>
    <s v="NO"/>
    <m/>
    <m/>
    <m/>
    <s v="1"/>
    <s v="01747"/>
    <s v="3"/>
    <s v="FINCA UNO"/>
    <n v="10"/>
  </r>
  <r>
    <s v="1.02674"/>
    <s v="102398-00"/>
    <s v="02674"/>
    <x v="1651"/>
    <s v="CUBUJUQUI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CUBUJUQUI"/>
    <s v="50 M N DEL SALON COMUNAL DE CUBUJUQUI"/>
    <s v="esc.cubujuquidehorquetas@mep.go.cr"/>
    <s v="27641893"/>
    <s v="27641893"/>
    <s v="LAYNI JIMENEZ CHAVES"/>
    <s v="83884570"/>
    <s v="ANA MARIA PALACIOS GALLARDO"/>
    <s v="27640352"/>
    <m/>
    <s v="NO"/>
    <m/>
    <m/>
    <m/>
    <s v="1"/>
    <s v="01743"/>
    <s v="3"/>
    <s v="CUBUJUQUI"/>
    <n v="11"/>
  </r>
  <r>
    <s v="1.00625"/>
    <s v="102399-00"/>
    <s v="00625"/>
    <x v="1652"/>
    <s v="LA GUARIA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LA GUARIA"/>
    <s v="100 M NORTE DEL CEMENTERIO LA GUARIA"/>
    <s v="esc.laguariadepuerto@mep.go.cr"/>
    <s v="27666148"/>
    <s v="27666148"/>
    <s v="GRETTEL ARIAS AZOFEIFA"/>
    <s v="27666148"/>
    <s v="ZAIDA ALFARO ESQUIVEL"/>
    <s v="27666267"/>
    <m/>
    <s v="NO"/>
    <m/>
    <m/>
    <m/>
    <s v="1"/>
    <s v="01699"/>
    <s v="3"/>
    <s v="LA GUARIA"/>
    <n v="92"/>
  </r>
  <r>
    <s v="1.00554"/>
    <s v="102400-00"/>
    <s v="00554"/>
    <x v="1653"/>
    <s v="JOSE RAMON HERNANDEZ BADILLA"/>
    <s v="HEREDIA"/>
    <s v="01"/>
    <s v="1"/>
    <s v="1_PREESCOLAR"/>
    <s v="PUBLICA"/>
    <n v="40101"/>
    <s v="4"/>
    <s v="01"/>
    <s v="01"/>
    <s v="HEREDIA / HEREDIA / HEREDIA"/>
    <s v="HEREDIA"/>
    <s v="HEREDIA"/>
    <s v="HEREDIA"/>
    <s v="BARRIO LOURDES"/>
    <s v="100 M NORTE DEL HOSPITAL SAN VICENTE DE PAUL"/>
    <s v="esc.joseramonhernandez@mep.go.cr"/>
    <s v="22382207"/>
    <m/>
    <s v="YORLENY CORRALES RODRÌGUEZ"/>
    <s v="22382207"/>
    <s v="WALTER CERDAS MONTANO"/>
    <s v="22604275"/>
    <m/>
    <s v="NO"/>
    <m/>
    <m/>
    <m/>
    <s v="1"/>
    <s v="01600"/>
    <s v="3"/>
    <s v="JOSE RAMON HERNANDEZ BADILLA"/>
    <n v="67"/>
  </r>
  <r>
    <s v="1.00628"/>
    <s v="102401-00"/>
    <s v="00628"/>
    <x v="1654"/>
    <s v="FINCA SEIS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SEIS"/>
    <s v="200 M E Y 50 M N DEL BNCR FINCA SEIS"/>
    <s v="esc.fincaseis@mep.go.cr"/>
    <s v="27644241"/>
    <s v="44047032"/>
    <s v="ROCIO PICADO AZOFEIFA"/>
    <s v="27644241"/>
    <s v="FRANKLIN SOLANO CASTRO"/>
    <s v="27644108"/>
    <m/>
    <s v="NO"/>
    <m/>
    <m/>
    <m/>
    <s v="1"/>
    <s v="01745"/>
    <s v="3"/>
    <s v="FINCA SEIS"/>
    <n v="67"/>
  </r>
  <r>
    <s v="1.01585"/>
    <s v="102402-00"/>
    <s v="01585"/>
    <x v="1655"/>
    <s v="FINCA CUATR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CUATRO"/>
    <s v="COSTADO NORTE DEL SALON COMUNAL"/>
    <s v="esc.fincacuatro@mep.go.cr"/>
    <s v="27643020"/>
    <m/>
    <s v="CINDY RAMIREZ MORENO"/>
    <s v="27644245"/>
    <s v="FRANKLIN SOLANO CASTRO"/>
    <s v="27644108"/>
    <m/>
    <s v="NO"/>
    <m/>
    <m/>
    <m/>
    <s v="1"/>
    <s v="01749"/>
    <s v="3"/>
    <s v="FINCA CUATRO"/>
    <n v="25"/>
  </r>
  <r>
    <s v="1.01059"/>
    <s v="102403-00"/>
    <s v="01059"/>
    <x v="1656"/>
    <s v="FINCA OCH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OCHO"/>
    <s v="CONTIGUO AL PARQUE FINCA OCHO"/>
    <s v="esc.fincaocho@mep.go.cr"/>
    <s v="27645534"/>
    <m/>
    <s v="JORGE DAVID ORTIZ MEZA"/>
    <s v="27645534"/>
    <s v="FRANKLIN SOLANO CASTRO"/>
    <s v="27644108"/>
    <m/>
    <s v="NO"/>
    <m/>
    <m/>
    <m/>
    <s v="1"/>
    <s v="01734"/>
    <s v="3"/>
    <s v="FINCA OCHO"/>
    <n v="24"/>
  </r>
  <r>
    <s v="1.00629"/>
    <s v="102404-00"/>
    <s v="00629"/>
    <x v="1657"/>
    <s v="FINCA DIEZ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DIEZ"/>
    <s v="RIO FRIO FINCA DIEZ"/>
    <s v="esc.fincadiez@mep.go.cr"/>
    <s v="88097734"/>
    <m/>
    <s v="JEAN CRISTIAN CHAVARRIA MORA"/>
    <s v="86173939"/>
    <s v="FRANKLIN SOLANO CASTRO"/>
    <s v="27644108"/>
    <m/>
    <s v="NO"/>
    <m/>
    <m/>
    <m/>
    <s v="1"/>
    <s v="01744"/>
    <s v="3"/>
    <s v="FINCA DIEZ"/>
    <n v="42"/>
  </r>
  <r>
    <s v="1.01514"/>
    <s v="102405-00"/>
    <s v="01514"/>
    <x v="1658"/>
    <s v="SANTA EDUVIGES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FINCA CHAVES"/>
    <s v="100 M OESTE DE LA IGLESIA CATOLICA"/>
    <s v="esc.santaeduvigeshorquetas@mep.go.cr"/>
    <s v="88002611"/>
    <m/>
    <s v="JAIRO MIRANDA ELIZONDO"/>
    <s v="88002611"/>
    <s v="ANA MARIA PALACIOS GALLARDO"/>
    <s v="27640352"/>
    <m/>
    <s v="NO"/>
    <m/>
    <m/>
    <m/>
    <s v="1"/>
    <s v="01736"/>
    <s v="3"/>
    <s v="SANTA EDUVIGES"/>
    <n v="26"/>
  </r>
  <r>
    <s v="1.02673"/>
    <s v="102406-00"/>
    <s v="02673"/>
    <x v="1659"/>
    <s v="LA CONQUISTA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LA CONQUISTA"/>
    <s v="1 KM ESTE DE LA BOMBA ISLA GRANDE"/>
    <s v="esc.laconquista@mep.go.cr"/>
    <s v="27643708"/>
    <s v="44056250"/>
    <s v="SILVIA VALERIO ARTAVIA"/>
    <s v="85187906"/>
    <s v="ANA MARIA PALACIOS GALLARDO"/>
    <s v="27640352"/>
    <m/>
    <s v="NO"/>
    <m/>
    <m/>
    <m/>
    <s v="1"/>
    <s v="03437"/>
    <s v="3"/>
    <s v="LA CONQUISTA"/>
    <n v="37"/>
  </r>
  <r>
    <s v="1.01150"/>
    <s v="102407-00"/>
    <s v="01150"/>
    <x v="1660"/>
    <s v="FINCA TRES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TRES"/>
    <s v="RIO FRIO FINCA 3, CONTIGUO AL SALON MULTIUSO"/>
    <s v="esc.fincatres@mep.go.cr"/>
    <s v="44056143"/>
    <m/>
    <s v="SONIA TREJOS MORALES"/>
    <s v="44056143"/>
    <s v="FRANKLIN SOLANO CASTRO"/>
    <s v="27644108"/>
    <m/>
    <s v="NO"/>
    <m/>
    <m/>
    <m/>
    <s v="1"/>
    <s v="01750"/>
    <s v="3"/>
    <s v="FINCA TRES"/>
    <n v="2"/>
  </r>
  <r>
    <s v="1.01503"/>
    <s v="102408-00"/>
    <s v="01503"/>
    <x v="1661"/>
    <s v="FINCA CINCO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CINCO"/>
    <s v="FINCA CINCO HORQUETAS FRENTE ABASTECEDOR MG"/>
    <s v="esc.fincacinco@mep.go.cr"/>
    <s v="27644736"/>
    <m/>
    <s v="NIMSI CHACON MURILLO"/>
    <s v="84222514"/>
    <s v="FRANKLIN SOLANO CASTRO"/>
    <s v="27644108"/>
    <m/>
    <s v="NO"/>
    <m/>
    <m/>
    <m/>
    <s v="1"/>
    <s v="01751"/>
    <s v="3"/>
    <s v="FINCA CINCO"/>
    <n v="18"/>
  </r>
  <r>
    <s v="1.01151"/>
    <s v="102409-00"/>
    <s v="01151"/>
    <x v="1662"/>
    <s v="FINCA SIETE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SIETE"/>
    <s v="CONTIGUO AL SALON COMUNAL DE FINCA SIETE"/>
    <s v="esc.fincasiete@mep.go.cr"/>
    <s v="44047033"/>
    <m/>
    <s v="SOFIA RODRIGUEZ RODRIGUEZ"/>
    <s v="85620966"/>
    <s v="FRANKLIN SOLANO CASTRO"/>
    <s v="27644108"/>
    <m/>
    <s v="NO"/>
    <m/>
    <m/>
    <m/>
    <s v="1"/>
    <s v="03208"/>
    <s v="3"/>
    <s v="FINCA SIETE"/>
    <n v="3"/>
  </r>
  <r>
    <s v="1.00836"/>
    <s v="102410-00"/>
    <s v="00836"/>
    <x v="1663"/>
    <s v="FINCA ONCE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FINCA ONCE"/>
    <s v="300 M ESTE DEL LICEO DE RIO FRIO"/>
    <s v="esc.fincaonce@mep.go.cr"/>
    <s v="27644238"/>
    <s v="70584460"/>
    <s v="RONALD ALBERTO RAMIREZ RODRIGUEZ"/>
    <s v="70584460"/>
    <s v="FRANKLIN SOLANO CASTRO"/>
    <s v="27644108"/>
    <m/>
    <s v="NO"/>
    <m/>
    <m/>
    <m/>
    <s v="1"/>
    <s v="01748"/>
    <s v="3"/>
    <s v="FINCA ONCE"/>
    <n v="29"/>
  </r>
  <r>
    <s v="1.01152"/>
    <s v="102411-00"/>
    <s v="01152"/>
    <x v="1664"/>
    <s v="SAN JOSE DE RIO SUCIO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COLONIA SAN JOSE"/>
    <s v="CONTIGUO AL ACUEDUCTO RURAL"/>
    <s v="esc.sanjoseriosucio@mep.go.cr"/>
    <s v="24762028"/>
    <s v="24762028"/>
    <s v="CARLOS QUINTANILLA ROJAS"/>
    <s v="62092904"/>
    <s v="JOSE MANUEL CAMPOS TORRES"/>
    <s v="88766625"/>
    <m/>
    <s v="NO"/>
    <m/>
    <m/>
    <m/>
    <s v="1"/>
    <s v="01695"/>
    <s v="3"/>
    <s v="SAN JOSE DE RIO SUCIO"/>
    <n v="57"/>
  </r>
  <r>
    <s v="1.02909"/>
    <s v="102412-00"/>
    <s v="02909"/>
    <x v="1665"/>
    <s v="BAJO DEL VIRILLA"/>
    <s v="HEREDIA"/>
    <s v="02"/>
    <s v="1"/>
    <s v="1_PREESCOLAR"/>
    <s v="PUBLICA"/>
    <n v="40104"/>
    <s v="4"/>
    <s v="01"/>
    <s v="04"/>
    <s v="HEREDIA / HEREDIA / ULLOA"/>
    <s v="HEREDIA"/>
    <s v="HEREDIA"/>
    <s v="ULLOA"/>
    <s v="BAJO DEL VIRILLA"/>
    <s v="DE REPUESTOS GIGANTE 50 M OESTE, CONTIGUP TEMPLO CATOLICO"/>
    <s v="esc.bajosdelvirilla@mep.go.cr"/>
    <s v="22384612"/>
    <s v="22384612"/>
    <s v="ADRIAN MIGUEL CRUZ BRENES"/>
    <s v="22384612"/>
    <s v="GRETTEL MARIA MORALES ROJAS"/>
    <s v="22375389"/>
    <m/>
    <s v="NO"/>
    <m/>
    <m/>
    <m/>
    <s v="1"/>
    <s v="01607"/>
    <s v="3"/>
    <s v="BAJO DEL VIRILLA"/>
    <n v="9"/>
  </r>
  <r>
    <s v="1.00568"/>
    <s v="102413-00"/>
    <s v="00568"/>
    <x v="1666"/>
    <s v="MERCEDES SUR"/>
    <s v="HEREDIA"/>
    <s v="02"/>
    <s v="1"/>
    <s v="1_PREESCOLAR"/>
    <s v="PUBLICA"/>
    <n v="40102"/>
    <s v="4"/>
    <s v="01"/>
    <s v="02"/>
    <s v="HEREDIA / HEREDIA / MERCEDES"/>
    <s v="HEREDIA"/>
    <s v="HEREDIA"/>
    <s v="MERCEDES"/>
    <s v="MERCEDES SUR"/>
    <s v="25 M SUR DE SUPERMERCADO LA PERLA"/>
    <s v="esc.deexcelenciamercedessur@mep.go.cr"/>
    <s v="22370165"/>
    <s v="22370165"/>
    <s v="CAROLINA RAMIREZ SANCHEZ"/>
    <s v="22370165"/>
    <s v="GRETTEL MARIA MORALES ROJAS"/>
    <s v="22375389"/>
    <m/>
    <s v="NO"/>
    <m/>
    <m/>
    <m/>
    <s v="1"/>
    <s v="01613"/>
    <s v="3"/>
    <s v="MERCEDES SUR"/>
    <n v="69"/>
  </r>
  <r>
    <s v="1.00607"/>
    <s v="102414-00"/>
    <s v="00607"/>
    <x v="1667"/>
    <s v="MIGUEL AGUILAR BONILLA"/>
    <s v="HEREDIA"/>
    <s v="04"/>
    <s v="1"/>
    <s v="1_PREESCOLAR"/>
    <s v="PUBLICA"/>
    <n v="40504"/>
    <s v="4"/>
    <s v="05"/>
    <s v="04"/>
    <s v="HEREDIA / SAN RAFAEL / ANGELES"/>
    <s v="HEREDIA"/>
    <s v="SAN RAFAEL"/>
    <s v="ANGELES"/>
    <s v="SAN MIGUEL"/>
    <s v="100 M NORTE DE LA IGLESIA CATOLICA"/>
    <s v="esc.miguelaguilabonilla@mep.go.cr"/>
    <s v="22381095"/>
    <s v="22381095"/>
    <s v="LIDIA MAYELA SANCHEZ RAMIREZ"/>
    <s v="60625257"/>
    <s v="ARIEL EDUARDO MENDEZ MURILLO"/>
    <s v="22623025"/>
    <m/>
    <s v="NO"/>
    <m/>
    <m/>
    <m/>
    <s v="1"/>
    <s v="01657"/>
    <s v="3"/>
    <s v="MIGUEL AGUILAR BONILLA"/>
    <n v="28"/>
  </r>
  <r>
    <s v="1.04021"/>
    <s v="102415-00"/>
    <s v="04021"/>
    <x v="1668"/>
    <s v="I.D.A. SAN RAMON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SAN RAMON"/>
    <s v="PARCELAS IDA SAN RAMON"/>
    <s v="esc.idasanramon@mep.go.cr"/>
    <s v="26711140"/>
    <s v="89476428"/>
    <s v="MARCOS LUIS PEÑA MELENDEZ"/>
    <s v="89476428"/>
    <s v="OSCAR LUIS VILLALOBOS VARGAS"/>
    <s v="26711140"/>
    <m/>
    <s v="NO"/>
    <m/>
    <m/>
    <m/>
    <s v="1"/>
    <s v="01846"/>
    <s v="3"/>
    <s v="I.D.A. SAN RAMON"/>
    <n v="1"/>
  </r>
  <r>
    <s v="1.02017"/>
    <s v="102416-00"/>
    <s v="02017"/>
    <x v="1669"/>
    <s v="AGUA CALIENTE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AGUA CALIENTE"/>
    <s v="DE LA IGLESIA CATOLICA 50 NORTE"/>
    <s v="esc.aguacalientebagaces@mep.go.cr"/>
    <s v="89168156"/>
    <m/>
    <s v="GELIN ARCE MARTINEZ"/>
    <s v="89168156"/>
    <s v="OSCAR LUIS VILLALOBOS VARGAS"/>
    <s v="26711140"/>
    <m/>
    <s v="NO"/>
    <m/>
    <m/>
    <m/>
    <s v="1"/>
    <s v="01838"/>
    <s v="3"/>
    <s v="AGUA CALIENTE"/>
    <n v="22"/>
  </r>
  <r>
    <s v="1.02024"/>
    <s v="102417-00"/>
    <s v="02024"/>
    <x v="1670"/>
    <s v="TEMPATAL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TEMPATAL"/>
    <s v="DEL MIRADOR LA CRUZ GUANACASTE 10 KM AL OESTE ADYACENTE EBAIS TEMPATAL"/>
    <s v="esc.tempatal@mep.go.cr"/>
    <s v="26799174"/>
    <s v="60859336"/>
    <s v="NEYSI LOPEZ LARA"/>
    <s v="60859336"/>
    <s v="JOHANNA MARIA AMPIE GUZMAN"/>
    <s v="26799174"/>
    <m/>
    <s v="NO"/>
    <m/>
    <m/>
    <m/>
    <s v="1"/>
    <s v="03387"/>
    <s v="3"/>
    <s v="TEMPATAL"/>
    <n v="22"/>
  </r>
  <r>
    <s v="1.00792"/>
    <s v="102418-00"/>
    <s v="00792"/>
    <x v="1671"/>
    <s v="PUEBLO NUEVO"/>
    <s v="LIBERIA"/>
    <s v="04"/>
    <s v="1"/>
    <s v="1_PREESCOLAR"/>
    <s v="PUBLICA"/>
    <n v="50101"/>
    <s v="5"/>
    <s v="01"/>
    <s v="01"/>
    <s v="GUANACASTE / LIBERIA / LIBERIA"/>
    <s v="GUANACASTE"/>
    <s v="LIBERIA"/>
    <s v="LIBERIA"/>
    <s v="PUEBLO NUEVO"/>
    <s v="DEL SALON COMUNAL DE PUEBLO NUEVO 200 M NORTE"/>
    <s v="esc.pueblonuevo@mep.go.cr"/>
    <s v="47020502"/>
    <s v="89414287"/>
    <s v="LUIS ALFREDO MENDOZA MENDOZA"/>
    <s v="47020502"/>
    <s v="ROXANA MUÑOZ RIVERA"/>
    <s v="24591100 Ext.42761"/>
    <m/>
    <s v="NO"/>
    <m/>
    <m/>
    <m/>
    <s v="1"/>
    <s v="03385"/>
    <s v="3"/>
    <s v="PUEBLO NUEVO"/>
    <n v="69"/>
  </r>
  <r>
    <s v="1.02861"/>
    <s v="102419-00"/>
    <s v="02861"/>
    <x v="1672"/>
    <s v="MAQUENCAL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SAN ANTONIO"/>
    <s v="FRENTE A LA PLAZA DE FUTBOL SAN ANTONIO"/>
    <s v="esc.maquencal@mep.go.cr"/>
    <s v="22006725"/>
    <s v="26777025"/>
    <s v="ROSITA ELENA MAIRENA LANZA"/>
    <s v="87546124"/>
    <s v="ALI APARICIO MARCHENA VILLEGAS"/>
    <s v="26777022"/>
    <m/>
    <s v="NO"/>
    <m/>
    <m/>
    <m/>
    <s v="1"/>
    <s v="01791"/>
    <s v="3"/>
    <s v="MAQUENCAL"/>
    <n v="15"/>
  </r>
  <r>
    <s v="1.02437"/>
    <s v="102421-00"/>
    <s v="02437"/>
    <x v="1673"/>
    <s v="EL PORVENIR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EL PORVENIR"/>
    <s v="7 KM NOROESTE DE LA ESCUELA SONZAPOTE"/>
    <s v="esc.elporvenir@mep.go.cr"/>
    <s v="26799174"/>
    <s v="88562878"/>
    <s v="REYNA PATRICIA PONCE GONZALEZ"/>
    <s v="88562878"/>
    <s v="JOHANNA MARIA AMPIE GUZMAN"/>
    <s v="87576511"/>
    <m/>
    <s v="NO"/>
    <m/>
    <m/>
    <m/>
    <s v="1"/>
    <s v="01770"/>
    <s v="3"/>
    <s v="EL PORVENIR"/>
    <n v="1"/>
  </r>
  <r>
    <s v="1.00647"/>
    <s v="102422-00"/>
    <s v="00647"/>
    <x v="1674"/>
    <s v="GENERAL TOMAS GUARDIA GUTIERREZ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BAGACES CENTRO"/>
    <s v="FRENTE AL PARQUE DE BAGACES"/>
    <s v="esc.graltomasguardia@mep.go.cr"/>
    <s v="26711101"/>
    <s v="40803362"/>
    <s v="YINERI ESPINOZA SANDOVAL"/>
    <s v="70245702"/>
    <s v="OSCAR LUIS VILLALOBOS VARGAS"/>
    <s v="26711140"/>
    <m/>
    <s v="NO"/>
    <m/>
    <m/>
    <m/>
    <s v="1"/>
    <s v="01844"/>
    <s v="3"/>
    <s v="GENERAL TOMAS GUARDIA GUTIERREZ"/>
    <n v="101"/>
  </r>
  <r>
    <s v="1.02438"/>
    <s v="102423-00"/>
    <s v="02438"/>
    <x v="1675"/>
    <s v="AGUA CALIENTE"/>
    <s v="LIBERIA"/>
    <s v="01"/>
    <s v="1"/>
    <s v="1_PREESCOLAR"/>
    <s v="PUBLICA"/>
    <n v="51004"/>
    <s v="5"/>
    <s v="10"/>
    <s v="04"/>
    <s v="GUANACASTE / LA CRUZ / SANTA ELENA"/>
    <s v="GUANACASTE"/>
    <s v="LA CRUZ"/>
    <s v="SANTA ELENA"/>
    <s v="AGUA CALIENTE"/>
    <s v="PUESTO POLICIAL CUAJINIQUIL 3 KM SUR"/>
    <s v="esc.aguacalientelacruz@mep.go.cr"/>
    <s v="22065468"/>
    <s v="26799174"/>
    <s v="NATALIA LOPEZ BRICEÑO"/>
    <s v="22007227"/>
    <s v="JOHANNA MARIA AMPIE GUZMAN"/>
    <s v="26799174"/>
    <m/>
    <s v="NO"/>
    <m/>
    <m/>
    <m/>
    <s v="1"/>
    <s v="03561"/>
    <s v="3"/>
    <s v="AGUA CALIENTE"/>
    <n v="12"/>
  </r>
  <r>
    <s v="1.00636"/>
    <s v="102424-00"/>
    <s v="00636"/>
    <x v="1676"/>
    <s v="BARRIO GUADALUPE"/>
    <s v="LIBERIA"/>
    <s v="04"/>
    <s v="1"/>
    <s v="1_PREESCOLAR"/>
    <s v="PUBLICA"/>
    <n v="50105"/>
    <s v="5"/>
    <s v="01"/>
    <s v="05"/>
    <s v="GUANACASTE / LIBERIA / CURUBANDE"/>
    <s v="GUANACASTE"/>
    <s v="LIBERIA"/>
    <s v="CURUBANDE"/>
    <s v="GUADALUPE"/>
    <s v="4,5 KM NORTE DE BURGER KING, LIBERIA"/>
    <s v="esc.barrioguadalupe@mep.go.cr"/>
    <s v="26668851"/>
    <s v="63586790"/>
    <s v="YAMILETH GONZALEZ CARMONA"/>
    <s v="63586790"/>
    <s v="ROXANA MUÑOZ RIVERA"/>
    <s v="87100992"/>
    <m/>
    <s v="NO"/>
    <m/>
    <m/>
    <m/>
    <s v="1"/>
    <s v="01827"/>
    <s v="3"/>
    <s v="BARRIO GUADALUPE"/>
    <n v="31"/>
  </r>
  <r>
    <s v="1.01254"/>
    <s v="102425-00"/>
    <s v="01254"/>
    <x v="1677"/>
    <s v="CORAZON DE JESUS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CORAZON DE JESUS"/>
    <s v="1,2 KM SUROESTE DE LA CCSS"/>
    <s v="esc.corazondejesus@mep.go.cr"/>
    <s v="26711936"/>
    <s v="83028563"/>
    <s v="MALINCIN JIMENEZ AMADOR"/>
    <s v="83028563"/>
    <s v="OSCAR LUIS VILLALOBOS VARGAS"/>
    <s v="26711140"/>
    <m/>
    <s v="NO"/>
    <m/>
    <m/>
    <m/>
    <s v="1"/>
    <s v="03452"/>
    <s v="3"/>
    <s v="CORAZON DE JESUS"/>
    <n v="43"/>
  </r>
  <r>
    <s v="1.02860"/>
    <s v="102426-00"/>
    <s v="02860"/>
    <x v="1678"/>
    <s v="SAN VICENTE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SAN VICENTE"/>
    <s v="3 KM AL NORTE DE COMUNIDAD LA VIRGEN"/>
    <s v="esc.sanvicente@mep.go.cr"/>
    <s v="26777025"/>
    <s v="26777025"/>
    <s v="LEONOR VICTOR SANCHEZ"/>
    <s v="60061963"/>
    <s v="ALI APARICIO MARCHENA VILLEGAS"/>
    <s v="26777025"/>
    <m/>
    <s v="NO"/>
    <m/>
    <m/>
    <m/>
    <s v="1"/>
    <s v="03278"/>
    <s v="3"/>
    <s v="SAN VICENTE"/>
    <n v="8"/>
  </r>
  <r>
    <s v="1.03084"/>
    <s v="102427-00"/>
    <s v="03084"/>
    <x v="1679"/>
    <s v="LAS DELICIAS"/>
    <s v="LIBERIA"/>
    <s v="04"/>
    <s v="1"/>
    <s v="1_PREESCOLAR"/>
    <s v="PUBLICA"/>
    <n v="50101"/>
    <s v="5"/>
    <s v="01"/>
    <s v="01"/>
    <s v="GUANACASTE / LIBERIA / LIBERIA"/>
    <s v="GUANACASTE"/>
    <s v="LIBERIA"/>
    <s v="LIBERIA"/>
    <s v="LAS DELICIAS"/>
    <s v="200 O, Y 75 S, DE LA EMPRESA DE BUSES CARAVACA"/>
    <s v="esc.lasdelicias.liberia@mep.go.cr"/>
    <s v="83436542"/>
    <m/>
    <s v="JEFRY JOSE SOTO ROMERO"/>
    <s v="83436542"/>
    <s v="ROXANA MUÑOZ RIVERA"/>
    <s v="87100992"/>
    <m/>
    <s v="NO"/>
    <m/>
    <m/>
    <m/>
    <s v="1"/>
    <s v="01815"/>
    <s v="3"/>
    <s v="LAS DELICIAS"/>
    <n v="2"/>
  </r>
  <r>
    <s v="1.01859"/>
    <s v="102428-00"/>
    <s v="01859"/>
    <x v="1680"/>
    <s v="BUENA VISTA"/>
    <s v="LIBERIA"/>
    <s v="04"/>
    <s v="1"/>
    <s v="1_PREESCOLAR"/>
    <s v="PUBLICA"/>
    <n v="50102"/>
    <s v="5"/>
    <s v="01"/>
    <s v="02"/>
    <s v="GUANACASTE / LIBERIA / CAÑAS DULCES"/>
    <s v="GUANACASTE"/>
    <s v="LIBERIA"/>
    <s v="CAÑAS DULCES"/>
    <s v="BUENA VISTA"/>
    <s v="CONTIGUO SALON COMUNAL"/>
    <s v="esc.buenavista.liberia@mep.go.cr"/>
    <s v="47045404"/>
    <m/>
    <s v="LUIS GERARDO RUGAMA TORRES"/>
    <s v="88135040"/>
    <s v="ROXANA MUÑOZ RIVERA"/>
    <s v="87100992"/>
    <m/>
    <s v="NO"/>
    <m/>
    <m/>
    <m/>
    <s v="1"/>
    <s v="01833"/>
    <s v="3"/>
    <s v="BUENA VISTA"/>
    <n v="31"/>
  </r>
  <r>
    <s v="1.02023"/>
    <s v="102429-00"/>
    <s v="02023"/>
    <x v="1681"/>
    <s v="GIL TABLADA COREA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COLONIA GIL TABLADA"/>
    <s v="EL JOBO, LA CRUZ FRENTE PLAZA DEPORTES"/>
    <s v="esc.giltabladacorea@mep.go.cr"/>
    <s v="26761025"/>
    <s v="84297661"/>
    <s v="FREDDY GUILLERMO CUAGUIDO"/>
    <s v="84297661"/>
    <s v="JOHANNA MARIA AMPIE GUZMAN"/>
    <s v="26799174"/>
    <m/>
    <s v="NO"/>
    <m/>
    <m/>
    <m/>
    <s v="1"/>
    <s v="01777"/>
    <s v="3"/>
    <s v="GIL TABLADA COREA"/>
    <n v="44"/>
  </r>
  <r>
    <s v="1.00637"/>
    <s v="102430-00"/>
    <s v="00637"/>
    <x v="1682"/>
    <s v="CAÑAS DULCES"/>
    <s v="LIBERIA"/>
    <s v="04"/>
    <s v="1"/>
    <s v="1_PREESCOLAR"/>
    <s v="PUBLICA"/>
    <n v="50102"/>
    <s v="5"/>
    <s v="01"/>
    <s v="02"/>
    <s v="GUANACASTE / LIBERIA / CAÑAS DULCES"/>
    <s v="GUANACASTE"/>
    <s v="LIBERIA"/>
    <s v="CAÑAS DULCES"/>
    <s v="CAÑAS DULCES"/>
    <s v="250 NOROESTE DELEGACION POLICIA"/>
    <s v="esc.canasdulces@mep.go.cr"/>
    <s v="26910525"/>
    <s v="84147474"/>
    <s v="NOYLE SANDOVAL CASTILLO"/>
    <s v="84147474"/>
    <s v="ROXANA MUÑOZ RIVERA"/>
    <s v="87100992"/>
    <m/>
    <s v="NO"/>
    <m/>
    <m/>
    <m/>
    <s v="1"/>
    <s v="01835"/>
    <s v="3"/>
    <s v="CAÑAS DULCES"/>
    <n v="39"/>
  </r>
  <r>
    <s v="1.03604"/>
    <s v="102431-00"/>
    <s v="03604"/>
    <x v="1683"/>
    <s v="I.D.A. BAGATZI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ASENTAMIENTO CAMPESINO BAGATZI"/>
    <s v="CONTIGUO A LA PLAZA DE FUTBOL"/>
    <s v="esc.idabagatzi@mep.go.cr"/>
    <s v="84632540"/>
    <m/>
    <s v="HEINER CHEVEZ MAYORGA"/>
    <s v="84632540"/>
    <s v="OSCAR LUIS VILLALOBOS VARGAS"/>
    <s v="26711140"/>
    <m/>
    <s v="NO"/>
    <m/>
    <m/>
    <m/>
    <s v="1"/>
    <s v="01856"/>
    <s v="3"/>
    <s v="I.D.A. BAGATZI"/>
    <n v="4"/>
  </r>
  <r>
    <s v="1.04359"/>
    <s v="102432-00"/>
    <s v="04359"/>
    <x v="1684"/>
    <s v="I.D.A. LAS PLAYITAS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PLAYITAS"/>
    <s v="ASENTAMIENTO PLAYITAS"/>
    <s v="esc.asentamientoidaplayitas@mep.go.cr"/>
    <s v="85156596"/>
    <m/>
    <s v="ANDREA ALVARADI DIAZ"/>
    <s v="85156596"/>
    <s v="OSCAR LUIS VILLALOBOS VARGAS"/>
    <s v="26711140"/>
    <m/>
    <s v="NO"/>
    <m/>
    <m/>
    <m/>
    <s v="1"/>
    <s v="01855"/>
    <s v="3"/>
    <s v="I.D.A. LAS PLAYITAS"/>
    <n v="1"/>
  </r>
  <r>
    <s v="1.02441"/>
    <s v="102433-00"/>
    <s v="02441"/>
    <x v="1685"/>
    <s v="EL ARBOLITO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EL ARBOLITO"/>
    <s v="CLINICA BAGACES 1 KM ESTE, MECO 200 N, 200 E, 200 N"/>
    <s v="esc.elarbolito@mep.go.cr"/>
    <s v="47033211"/>
    <s v="89516976"/>
    <s v="MARICEL TORRES RUIZ"/>
    <s v="47033211"/>
    <s v="OSCAR LUIS VILLALOBOS VARGAS"/>
    <s v="26711140"/>
    <m/>
    <s v="NO"/>
    <m/>
    <m/>
    <m/>
    <s v="1"/>
    <s v="01848"/>
    <s v="3"/>
    <s v="EL ARBOLITO"/>
    <n v="29"/>
  </r>
  <r>
    <s v="1.02936"/>
    <s v="102434-00"/>
    <s v="02936"/>
    <x v="1686"/>
    <s v="RODEITO"/>
    <s v="LIBERIA"/>
    <s v="04"/>
    <s v="1"/>
    <s v="1_PREESCOLAR"/>
    <s v="PUBLICA"/>
    <n v="50105"/>
    <s v="5"/>
    <s v="01"/>
    <s v="05"/>
    <s v="GUANACASTE / LIBERIA / CURUBANDE"/>
    <s v="GUANACASTE"/>
    <s v="LIBERIA"/>
    <s v="CURUBANDE"/>
    <s v="RODEITO"/>
    <s v="200 N, Y 5 KM O, DE LA G.A.R. LIBERIA"/>
    <s v="esc.rodeito@mep.go.cr"/>
    <s v="88990629"/>
    <m/>
    <s v="YENDRI TATIANA CASTRO MURILLO"/>
    <s v="88990629"/>
    <s v="ROXANA MUÑOZ RIVERA"/>
    <s v="87100992"/>
    <m/>
    <s v="NO"/>
    <m/>
    <m/>
    <m/>
    <s v="1"/>
    <s v="01826"/>
    <s v="3"/>
    <s v="RODEITO"/>
    <n v="6"/>
  </r>
  <r>
    <s v="1.00638"/>
    <s v="102435-00"/>
    <s v="00638"/>
    <x v="1687"/>
    <s v="J.N. LIBERIA"/>
    <s v="LIBERIA"/>
    <s v="02"/>
    <s v="1"/>
    <s v="2_PREESCOLAR"/>
    <s v="PUBLICA"/>
    <n v="50101"/>
    <s v="5"/>
    <s v="01"/>
    <s v="01"/>
    <s v="GUANACASTE / LIBERIA / LIBERIA"/>
    <s v="GUANACASTE"/>
    <s v="LIBERIA"/>
    <s v="LIBERIA"/>
    <s v="LOS ANGELES"/>
    <s v="COSTADO ESTE DE LA ESCUELA ALBA OCAMPO ALVARADO"/>
    <s v="jn.liberia@mep.go.cr"/>
    <s v="26660797"/>
    <s v="83677806"/>
    <s v="YAMILETH VILLALOBOS CHAVES"/>
    <s v="83677806"/>
    <s v="OLGA LIDIA BARRERA GALIANO"/>
    <s v="85976933"/>
    <m/>
    <s v="NO"/>
    <m/>
    <m/>
    <m/>
    <s v="2"/>
    <s v="00000"/>
    <s v="0"/>
    <m/>
    <n v="276"/>
  </r>
  <r>
    <s v="1.01991"/>
    <s v="102436-00"/>
    <s v="01991"/>
    <x v="1688"/>
    <s v="NUEVA GENERACION"/>
    <s v="LIBERIA"/>
    <s v="04"/>
    <s v="1"/>
    <s v="1_PREESCOLAR"/>
    <s v="PUBLICA"/>
    <n v="50105"/>
    <s v="5"/>
    <s v="01"/>
    <s v="05"/>
    <s v="GUANACASTE / LIBERIA / CURUBANDE"/>
    <s v="GUANACASTE"/>
    <s v="LIBERIA"/>
    <s v="CURUBANDE"/>
    <s v="EL GALLO"/>
    <s v="25 M SURESTE PLAZA DE FUTBOL"/>
    <s v="esc.nuevageneracion@mep.go.cr"/>
    <s v="47049615"/>
    <m/>
    <s v="CRISTER GUADAMUZ RODRIGUEZ"/>
    <s v="47049615"/>
    <s v="ROXANA MUÑOZ RIVERA"/>
    <s v="87100992"/>
    <m/>
    <s v="NO"/>
    <m/>
    <m/>
    <m/>
    <s v="1"/>
    <s v="03783"/>
    <s v="3"/>
    <s v="NUEVA GENERACION"/>
    <n v="24"/>
  </r>
  <r>
    <s v="1.01858"/>
    <s v="102437-00"/>
    <s v="01858"/>
    <x v="1689"/>
    <s v="BARRIO IRVIN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BARRIO IRVIN"/>
    <s v="DEL COMANDO NORTE 800 SUR Y 200 ESTE"/>
    <s v="esc.barrioirvin@mep.go.cr"/>
    <s v="72479422"/>
    <m/>
    <s v="ROSA IRIS MATARRITA DIAZ"/>
    <s v="86639997"/>
    <s v="JOHANNA MARIA AMPIE GUZMAN"/>
    <s v="26799174"/>
    <m/>
    <s v="NO"/>
    <m/>
    <m/>
    <m/>
    <s v="1"/>
    <s v="03784"/>
    <s v="3"/>
    <s v="BARRIO IRVIN"/>
    <n v="77"/>
  </r>
  <r>
    <s v="1.00639"/>
    <s v="102438-00"/>
    <s v="00639"/>
    <x v="1690"/>
    <s v="EL CAPULIN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EL CAPULIN"/>
    <s v="100 ESTE DEL TEMPLO CATOLICO"/>
    <s v="esc.elcapulin@mep.go.cr"/>
    <s v="26664320"/>
    <m/>
    <s v="HEYLIN REBECA AGUIRRE ARAYA"/>
    <s v="26664320"/>
    <s v="OLGA LIDIA BARRERA GALIANO"/>
    <s v="26657732"/>
    <m/>
    <s v="NO"/>
    <m/>
    <m/>
    <m/>
    <s v="1"/>
    <s v="01817"/>
    <s v="3"/>
    <s v="EL CAPULIN"/>
    <n v="35"/>
  </r>
  <r>
    <s v="1.01855"/>
    <s v="102439-00"/>
    <s v="01855"/>
    <x v="1691"/>
    <s v="COLONIA BOLAÑOS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COLONIA BOLAÑOS"/>
    <s v="DEL SALON COMUNAL 100 E, 25 NORTE Y 100 ESTE"/>
    <s v="esc.coloniabolanos@mep.go.cr"/>
    <s v="86410571"/>
    <m/>
    <s v="MEIBEL ELIZONDO ZUÑIGA"/>
    <s v="86410571"/>
    <s v="JOHANNA MARIA AMPIE GUZMAN"/>
    <s v="26799174"/>
    <m/>
    <s v="NO"/>
    <m/>
    <m/>
    <m/>
    <s v="1"/>
    <s v="01771"/>
    <s v="3"/>
    <s v="COLONIA BOLAÑOS"/>
    <n v="16"/>
  </r>
  <r>
    <s v="1.03605"/>
    <s v="102440-00"/>
    <s v="03605"/>
    <x v="1692"/>
    <s v="LA LIBERTAD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LA LIBERTAD"/>
    <s v="DE EBAIS LAS BRISAS 4 KM AL NORESTE"/>
    <s v="esc.lalibertad.liberia@mep.go.cr"/>
    <s v="26799174"/>
    <s v="83175667"/>
    <s v="SHEILA CARMONA CARMONA"/>
    <s v="83175667"/>
    <s v="JOHANNA MARIA AMPIE GUZMAN"/>
    <s v="26799174"/>
    <m/>
    <s v="NO"/>
    <m/>
    <m/>
    <m/>
    <s v="1"/>
    <s v="03786"/>
    <s v="3"/>
    <s v="LA LIBERTAD"/>
    <n v="7"/>
  </r>
  <r>
    <s v="1.01856"/>
    <s v="102441-00"/>
    <s v="01856"/>
    <x v="1693"/>
    <s v="COPALCHI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COPALCHI"/>
    <s v="DE LA CRUZ 14 KM NORTE"/>
    <s v="esc.copalchilacruz@mep.go.cr"/>
    <m/>
    <m/>
    <s v="ROSIBEL LOPEZ BLANDON"/>
    <s v="26771107"/>
    <s v="JOHANNA MARIA AMPIE GUZMAN"/>
    <s v="26799174"/>
    <m/>
    <s v="NO"/>
    <m/>
    <m/>
    <m/>
    <s v="1"/>
    <s v="01772"/>
    <s v="3"/>
    <s v="COPALCHI"/>
    <n v="3"/>
  </r>
  <r>
    <s v="1.01154"/>
    <s v="102442-00"/>
    <s v="01154"/>
    <x v="1694"/>
    <s v="CUAJINIQUIL"/>
    <s v="LIBERIA"/>
    <s v="01"/>
    <s v="1"/>
    <s v="1_PREESCOLAR"/>
    <s v="PUBLICA"/>
    <n v="51004"/>
    <s v="5"/>
    <s v="10"/>
    <s v="04"/>
    <s v="GUANACASTE / LA CRUZ / SANTA ELENA"/>
    <s v="GUANACASTE"/>
    <s v="LA CRUZ"/>
    <s v="SANTA ELENA"/>
    <s v="CUAJINIQUIL"/>
    <s v="150 M O DEL SALON COMUNAL DE CUAJINIQUIL, CRUZ"/>
    <s v="esc.cuajiniquil@mep.go.cr"/>
    <s v="26791016"/>
    <m/>
    <s v="DELMAR RAMIREZ MONGE"/>
    <s v="26791016"/>
    <s v="JOHANNA MARIA AMPIE GUZMAN"/>
    <s v="26799174"/>
    <m/>
    <s v="NO"/>
    <m/>
    <m/>
    <m/>
    <s v="1"/>
    <s v="01796"/>
    <s v="3"/>
    <s v="CUAJINIQUIL"/>
    <n v="69"/>
  </r>
  <r>
    <s v="1.03120"/>
    <s v="102443-00"/>
    <s v="03120"/>
    <x v="1695"/>
    <s v="CUIPILAPA"/>
    <s v="LIBERIA"/>
    <s v="03"/>
    <s v="1"/>
    <s v="1_PREESCOLAR"/>
    <s v="PUBLICA"/>
    <n v="50402"/>
    <s v="5"/>
    <s v="04"/>
    <s v="02"/>
    <s v="GUANACASTE / BAGACES / FORTUNA"/>
    <s v="GUANACASTE"/>
    <s v="BAGACES"/>
    <s v="FORTUNA"/>
    <s v="CUIPILAPA"/>
    <s v="7 KM AL ESTE DE FORTUNA"/>
    <s v="esc.cuipilapa@mep.go.cr"/>
    <s v="22006240"/>
    <m/>
    <s v="RAQUEL TORUÑO JIMENEZ"/>
    <s v="84392990"/>
    <s v="OSCAR LUIS VILLALOBOS VARGAS"/>
    <s v="26711140"/>
    <m/>
    <s v="NO"/>
    <m/>
    <m/>
    <m/>
    <s v="1"/>
    <s v="01857"/>
    <s v="3"/>
    <s v="CUIPILAPA"/>
    <n v="5"/>
  </r>
  <r>
    <s v="1.02935"/>
    <s v="102444-00"/>
    <s v="02935"/>
    <x v="1696"/>
    <s v="CURUBANDE"/>
    <s v="LIBERIA"/>
    <s v="04"/>
    <s v="1"/>
    <s v="1_PREESCOLAR"/>
    <s v="PUBLICA"/>
    <n v="50105"/>
    <s v="5"/>
    <s v="01"/>
    <s v="05"/>
    <s v="GUANACASTE / LIBERIA / CURUBANDE"/>
    <s v="GUANACASTE"/>
    <s v="LIBERIA"/>
    <s v="CURUBANDE"/>
    <s v="CURUBANDE"/>
    <s v="COSTADO OESTE DE LA IGLESIA DE CURUBANDE"/>
    <s v="esc.curubande@mep.go.cr"/>
    <s v="26656959"/>
    <s v="26656959"/>
    <s v="MAURICIO ALVAREZ CASTANEDA"/>
    <s v="26656959"/>
    <s v="ROXANA MUÑOZ RIVERA"/>
    <s v="24591100 Ext.42761"/>
    <m/>
    <s v="NO"/>
    <m/>
    <m/>
    <m/>
    <s v="1"/>
    <s v="01829"/>
    <s v="3"/>
    <s v="CURUBANDE"/>
    <n v="16"/>
  </r>
  <r>
    <s v="1.02022"/>
    <s v="102445-00"/>
    <s v="02022"/>
    <x v="1697"/>
    <s v="SANTA ELENA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SANTA ELENA"/>
    <s v="SANTA ELENA, SANTA CECILIA, LA CRUZ"/>
    <s v="esc.santaelena.liberia@mep.go.cr"/>
    <s v="22006709"/>
    <m/>
    <s v="YERLYN LARA ALEMAN"/>
    <s v="87076230"/>
    <s v="ALI APARICIO MARCHENA VILLEGAS"/>
    <s v="60061970"/>
    <m/>
    <s v="NO"/>
    <m/>
    <m/>
    <m/>
    <s v="1"/>
    <s v="01778"/>
    <s v="3"/>
    <s v="SANTA ELENA"/>
    <n v="25"/>
  </r>
  <r>
    <s v="1.00640"/>
    <s v="102446-00"/>
    <s v="00640"/>
    <x v="1698"/>
    <s v="GUARDIA"/>
    <s v="LIBERIA"/>
    <s v="02"/>
    <s v="1"/>
    <s v="1_PREESCOLAR"/>
    <s v="PUBLICA"/>
    <n v="50104"/>
    <s v="5"/>
    <s v="01"/>
    <s v="04"/>
    <s v="GUANACASTE / LIBERIA / NACASCOLO"/>
    <s v="GUANACASTE"/>
    <s v="LIBERIA"/>
    <s v="NACASCOLO"/>
    <s v="GUARDIA"/>
    <s v="COSTADO OESTE DEL TEMPLO CATOLICO DE GUARDIA"/>
    <s v="esc.deguardia@mep.go.cr"/>
    <s v="26670044"/>
    <m/>
    <s v="ELKY MARIA CAMARENO LACAYO"/>
    <s v="26670044"/>
    <s v="OLGA LIDIA BARRERA GALIANO"/>
    <s v="85976933"/>
    <m/>
    <s v="NO"/>
    <m/>
    <m/>
    <m/>
    <s v="1"/>
    <s v="01825"/>
    <s v="3"/>
    <s v="GUARDIA"/>
    <n v="69"/>
  </r>
  <r>
    <s v="1.01970"/>
    <s v="102447-00"/>
    <s v="01970"/>
    <x v="1699"/>
    <s v="PIJIJE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PIJIJE"/>
    <s v="PUESTO CONTROL POLICIA 400 SUR"/>
    <s v="escuelapijije@gmail.com"/>
    <s v="26658598"/>
    <m/>
    <s v="M. CLOTILDE GUTIERREZ CAMPOS"/>
    <s v="26658598"/>
    <s v="OSCAR LUIS VILLALOBOS VARGAS"/>
    <s v="26711140"/>
    <m/>
    <s v="NO"/>
    <m/>
    <m/>
    <m/>
    <s v="1"/>
    <s v="01850"/>
    <s v="3"/>
    <s v="PIJIJE"/>
    <n v="94"/>
  </r>
  <r>
    <s v="1.02439"/>
    <s v="102448-00"/>
    <s v="02439"/>
    <x v="1700"/>
    <s v="LOS ANGELES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LOS ANGELES"/>
    <s v="DEL TALLER GUANARANJA, 800 ESTE 300 SUR"/>
    <s v="esc.losangeles01@mep.go.cr"/>
    <s v="26777057"/>
    <s v="26777025"/>
    <s v="ADRIANA CARRANZA VILLEGAS"/>
    <s v="61043477"/>
    <s v="ALI APARICIO MARCHENA VILLEGAS"/>
    <s v="60061970"/>
    <m/>
    <s v="NO"/>
    <m/>
    <m/>
    <m/>
    <s v="1"/>
    <s v="03857"/>
    <s v="3"/>
    <s v="LOS ANGELES"/>
    <n v="20"/>
  </r>
  <r>
    <s v="1.01249"/>
    <s v="102449-00"/>
    <s v="01249"/>
    <x v="1701"/>
    <s v="LAS VUELTAS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LAS VUELTAS"/>
    <s v="14 KM NORTE DE LA CLINICA DE SALUD, RUMBO A PEÑAS"/>
    <s v="esc.lasvueltas@mep.go.cr"/>
    <s v="26770054"/>
    <s v="83190694"/>
    <s v="WAREN TORRES MELENDEZ"/>
    <s v="83190694"/>
    <s v="JOHANNA MARIA AMPIE GUZMAN"/>
    <s v="87576511"/>
    <m/>
    <s v="NO"/>
    <m/>
    <m/>
    <m/>
    <s v="1"/>
    <s v="01781"/>
    <s v="3"/>
    <s v="LAS VUELTAS"/>
    <n v="24"/>
  </r>
  <r>
    <s v="1.01068"/>
    <s v="102450-00"/>
    <s v="01068"/>
    <x v="1702"/>
    <s v="CORAZON DE JESUS"/>
    <s v="LIBERIA"/>
    <s v="04"/>
    <s v="1"/>
    <s v="1_PREESCOLAR"/>
    <s v="PUBLICA"/>
    <n v="50101"/>
    <s v="5"/>
    <s v="01"/>
    <s v="01"/>
    <s v="GUANACASTE / LIBERIA / LIBERIA"/>
    <s v="GUANACASTE"/>
    <s v="LIBERIA"/>
    <s v="LIBERIA"/>
    <s v="CORAZON DE JESUS"/>
    <s v="1 KM NORTE Y 700 M ESTE DE SEMAFOROS"/>
    <s v="esc.corazondejesus@mep.go.cr"/>
    <s v="26664018"/>
    <m/>
    <s v="KARINA GRIJALBA CONTRERAS"/>
    <s v="87179773"/>
    <s v="ROXANA MUÑOZ RIVERA"/>
    <s v="87100992"/>
    <m/>
    <s v="NO"/>
    <m/>
    <m/>
    <m/>
    <s v="1"/>
    <s v="03386"/>
    <s v="3"/>
    <s v="CORAZON DE JESUS"/>
    <n v="149"/>
  </r>
  <r>
    <s v="1.01250"/>
    <s v="102451-00"/>
    <s v="01250"/>
    <x v="1703"/>
    <s v="MARCELINO GARCIA FLAMENCO"/>
    <s v="LIBERIA"/>
    <s v="04"/>
    <s v="1"/>
    <s v="1_PREESCOLAR"/>
    <s v="PUBLICA"/>
    <n v="50103"/>
    <s v="5"/>
    <s v="01"/>
    <s v="03"/>
    <s v="GUANACASTE / LIBERIA / MAYORGA"/>
    <s v="GUANACASTE"/>
    <s v="LIBERIA"/>
    <s v="MAYORGA"/>
    <s v="QUEBRADA GRANDE"/>
    <s v="FRENTE AL PARQUE GARCIA FLAMENCO"/>
    <s v="esc.marcelinogarcia.liberia@mep.go.cr"/>
    <s v="26918100"/>
    <s v="88211082"/>
    <s v="JOSE RAFAEL ROJAS MATARRITA"/>
    <s v="88211082"/>
    <s v="ROXANA MUÑOZ RIVERA"/>
    <s v="24591100 Ext.42761"/>
    <m/>
    <s v="NO"/>
    <m/>
    <m/>
    <m/>
    <s v="1"/>
    <s v="01832"/>
    <s v="3"/>
    <s v="MARCELINO GARCIA FLAMENCO"/>
    <n v="37"/>
  </r>
  <r>
    <s v="1.02569"/>
    <s v="102452-00"/>
    <s v="02569"/>
    <x v="1704"/>
    <s v="EL CONSUELO"/>
    <s v="LIBERIA"/>
    <s v="04"/>
    <s v="1"/>
    <s v="1_PREESCOLAR"/>
    <s v="PUBLICA"/>
    <n v="50103"/>
    <s v="5"/>
    <s v="01"/>
    <s v="03"/>
    <s v="GUANACASTE / LIBERIA / MAYORGA"/>
    <s v="GUANACASTE"/>
    <s v="LIBERIA"/>
    <s v="MAYORGA"/>
    <s v="EL CONSUELO"/>
    <s v="2 KM ESTE CENTRO QUEBRADA GRANDE, CARRETERA DOS RIOS"/>
    <s v="esc.elconsuelo@mep.go.cr"/>
    <s v="22006730"/>
    <m/>
    <s v="LESLIE MARIEL BUSTOS GUTIERREZ"/>
    <s v="86679077"/>
    <s v="ROXANA MUÑOZ RIVERA"/>
    <s v="87100992"/>
    <m/>
    <s v="NO"/>
    <m/>
    <m/>
    <m/>
    <s v="1"/>
    <s v="03674"/>
    <s v="3"/>
    <s v="EL CONSUELO"/>
    <n v="13"/>
  </r>
  <r>
    <s v="1.02440"/>
    <s v="102453-00"/>
    <s v="02440"/>
    <x v="1705"/>
    <s v="GUAPINOL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GUAPINOL"/>
    <s v="ENTRADA A SONZAPOTE 6 KM AL ESTE"/>
    <s v="esc.guapinol@mep.go.cr"/>
    <s v="22006971"/>
    <s v="84881568"/>
    <s v="MARYUN ASTRID RUIZ BRICEÑO"/>
    <s v="84881568"/>
    <s v="JOHANNA MARIA AMPIE GUZMAN"/>
    <s v="26799174"/>
    <m/>
    <s v="NO"/>
    <m/>
    <m/>
    <m/>
    <s v="1"/>
    <s v="01808"/>
    <s v="3"/>
    <s v="GUAPINOL"/>
    <n v="10"/>
  </r>
  <r>
    <s v="1.00998"/>
    <s v="102454-00"/>
    <s v="00998"/>
    <x v="1706"/>
    <s v="EL GUAYABO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GUAYABO"/>
    <s v="25 M COSTADO OESTE DE LAS OFICINAS DEL"/>
    <s v="esc.elguayabo@mep.go.cr"/>
    <s v="26730247"/>
    <m/>
    <s v="LISANDRO VASQUEZ GRANADOS"/>
    <s v="26730247"/>
    <s v="OSCAR LUIS VILLALOBOS VARGAS"/>
    <s v="26711140"/>
    <m/>
    <s v="NO"/>
    <m/>
    <m/>
    <m/>
    <s v="1"/>
    <s v="01839"/>
    <s v="3"/>
    <s v="EL GUAYABO"/>
    <n v="64"/>
  </r>
  <r>
    <s v="1.01687"/>
    <s v="102455-00"/>
    <s v="01687"/>
    <x v="1707"/>
    <s v="IRIGARAY"/>
    <s v="LIBERIA"/>
    <s v="04"/>
    <s v="1"/>
    <s v="1_PREESCOLAR"/>
    <s v="PUBLICA"/>
    <n v="50102"/>
    <s v="5"/>
    <s v="01"/>
    <s v="02"/>
    <s v="GUANACASTE / LIBERIA / CAÑAS DULCES"/>
    <s v="GUANACASTE"/>
    <s v="LIBERIA"/>
    <s v="CAÑAS DULCES"/>
    <s v="IRIGARAY"/>
    <s v="50 M NORTE DEL PUENTE RIO IRIGARAY"/>
    <s v="esc.irigaray@mep.go.cr"/>
    <s v="26911920"/>
    <s v="60501644"/>
    <s v="JOSE NAPOLEON BUSTOS BUSTOS"/>
    <s v="60501644"/>
    <s v="ROXANA MUÑOZ RIVERA"/>
    <s v="24591100 Ext.42761"/>
    <m/>
    <s v="NO"/>
    <m/>
    <m/>
    <m/>
    <s v="1"/>
    <s v="01834"/>
    <s v="3"/>
    <s v="IRIGARAY"/>
    <n v="13"/>
  </r>
  <r>
    <s v="1.00630"/>
    <s v="102456-00"/>
    <s v="00630"/>
    <x v="1708"/>
    <s v="SALVADOR VILLAR MUÑOZ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LA CRUZ CENTRO"/>
    <s v="COSTADO NORESTE DEL COLEGIO NOCTURNO"/>
    <s v="esc.salvadorvillarmunoz@mep.go.cr"/>
    <s v="26798175"/>
    <s v="83173416"/>
    <s v="MARTA EUGENIA MATARRITA BALTODANO"/>
    <s v="83173416"/>
    <s v="JOHANNA MARIA AMPIE GUZMAN"/>
    <s v="26799174"/>
    <m/>
    <s v="NO"/>
    <m/>
    <m/>
    <m/>
    <s v="1"/>
    <s v="01784"/>
    <s v="3"/>
    <s v="SALVADOR VILLAR MUÑOZ"/>
    <n v="119"/>
  </r>
  <r>
    <s v="1.03621"/>
    <s v="102457-00"/>
    <s v="03621"/>
    <x v="1709"/>
    <s v="RINCON DE LA VIEJA"/>
    <s v="LIBERIA"/>
    <s v="04"/>
    <s v="1"/>
    <s v="1_PREESCOLAR"/>
    <s v="PUBLICA"/>
    <n v="50101"/>
    <s v="5"/>
    <s v="01"/>
    <s v="01"/>
    <s v="GUANACASTE / LIBERIA / LIBERIA"/>
    <s v="GUANACASTE"/>
    <s v="LIBERIA"/>
    <s v="LIBERIA"/>
    <s v="IDA SANTA MARIA"/>
    <s v="200 M SUR DE LA PLAZA DE FUTBOL"/>
    <s v="esc.rincondelavieja@mep.go.cr"/>
    <s v="87574096"/>
    <m/>
    <s v="MARCELA MARIA MARTINEZ UMAÑA"/>
    <s v="87574096"/>
    <s v="ROXANA MUÑOZ RIVERA"/>
    <s v="87100992"/>
    <m/>
    <s v="NO"/>
    <m/>
    <m/>
    <m/>
    <s v="1"/>
    <s v="03353"/>
    <s v="3"/>
    <s v="RINCON DE LA VIEJA"/>
    <n v="2"/>
  </r>
  <r>
    <s v="1.02863"/>
    <s v="102458-00"/>
    <s v="02863"/>
    <x v="1710"/>
    <s v="FALCONIANA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FALCONIANA"/>
    <s v="13 KM SUR DE CLINICA DE LA CCSS"/>
    <s v="esc.falconiana@mep.go.cr"/>
    <s v="63476452"/>
    <s v="26711140"/>
    <s v="MARCELA VANEGAS VANEGAS"/>
    <s v="63476452"/>
    <s v="OSCAR LUIS VILLALOBOS VARGAS"/>
    <s v="26711140"/>
    <m/>
    <s v="NO"/>
    <m/>
    <m/>
    <m/>
    <s v="1"/>
    <s v="03354"/>
    <s v="3"/>
    <s v="FALCONIANA"/>
    <n v="14"/>
  </r>
  <r>
    <s v="1.00648"/>
    <s v="102459-00"/>
    <s v="00648"/>
    <x v="1711"/>
    <s v="FAUSTO GUZMAN CALVO"/>
    <s v="LIBERIA"/>
    <s v="03"/>
    <s v="1"/>
    <s v="1_PREESCOLAR"/>
    <s v="PUBLICA"/>
    <n v="50402"/>
    <s v="5"/>
    <s v="04"/>
    <s v="02"/>
    <s v="GUANACASTE / BAGACES / FORTUNA"/>
    <s v="GUANACASTE"/>
    <s v="BAGACES"/>
    <s v="FORTUNA"/>
    <s v="FORTUNA"/>
    <s v="FRENTE A LA PLAZA DE DEPORTE"/>
    <s v="esc.faustoguzmancalvo@mep.go.cr"/>
    <s v="26730119"/>
    <m/>
    <s v="ERIKA ELIZONDO CANTILLO"/>
    <s v="26730119"/>
    <s v="OSCAR LUIS VILLALOBOS VARGAS"/>
    <s v="26711140"/>
    <m/>
    <s v="NO"/>
    <m/>
    <m/>
    <m/>
    <s v="1"/>
    <s v="01840"/>
    <s v="3"/>
    <s v="FAUSTO GUZMAN CALVO"/>
    <n v="53"/>
  </r>
  <r>
    <s v="1.01857"/>
    <s v="102460-00"/>
    <s v="01857"/>
    <x v="1712"/>
    <s v="LA GARITA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LA GARITA"/>
    <s v="LA GARITA CENTRO FRENTE AL SALON COMUNAL"/>
    <s v="esc.lagarita@mep.go.cr"/>
    <s v="26797733"/>
    <m/>
    <s v="MARIELA PONCE LOPEZ"/>
    <s v="87057177"/>
    <s v="JOHANNA MARIA AMPIE GUZMAN"/>
    <s v="26799174"/>
    <m/>
    <s v="NO"/>
    <m/>
    <m/>
    <m/>
    <s v="1"/>
    <s v="01782"/>
    <s v="3"/>
    <s v="LA GARITA"/>
    <n v="33"/>
  </r>
  <r>
    <s v="1.02651"/>
    <s v="102461-00"/>
    <s v="02651"/>
    <x v="1713"/>
    <s v="LA VIRGEN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LA VIRGEN"/>
    <s v="10 KM NORESTE TEMPLO CATOLICO DE SANTA CECILIA"/>
    <s v="esc.las.virgen@mep.go.cr"/>
    <s v="44108042"/>
    <s v="26777025"/>
    <s v="JENARO ZUÑIGA RODRIGUEZ"/>
    <s v="61356702"/>
    <s v="ALI APARICIO MARCHENA VILLEGAS"/>
    <s v="26777022"/>
    <m/>
    <s v="NO"/>
    <m/>
    <m/>
    <m/>
    <s v="1"/>
    <s v="01783"/>
    <s v="3"/>
    <s v="LA VIRGEN"/>
    <n v="10"/>
  </r>
  <r>
    <s v="1.00641"/>
    <s v="102462-00"/>
    <s v="00641"/>
    <x v="1714"/>
    <s v="LABORATORIO JOHN FITGERALD KENNEDY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EL CAPULIN"/>
    <s v="DE SEMAFOROS 1, 5 KM OESTE, SOBRE RUTA 21"/>
    <s v="esc.johnfkennedy@mep.go.cr"/>
    <s v="26660554"/>
    <m/>
    <s v="ZORAIDA DIAZ ARAGON"/>
    <s v="26660554"/>
    <s v="OLGA LIDIA BARRERA GALIANO"/>
    <s v="85976933"/>
    <m/>
    <s v="NO"/>
    <m/>
    <m/>
    <m/>
    <s v="1"/>
    <s v="01824"/>
    <s v="3"/>
    <s v="LABORATORIO JOHN FITGERALD KENNEDY"/>
    <n v="44"/>
  </r>
  <r>
    <s v="1.02021"/>
    <s v="102463-00"/>
    <s v="02021"/>
    <x v="1715"/>
    <s v="LAS BRISAS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LAS BRISAS"/>
    <s v="15 KM NORTE Y 7 KM ESTE DE LA CRUZ"/>
    <s v="esc.lasbrisas.liberia@mep.go.cr"/>
    <s v="88272870"/>
    <s v="26799174"/>
    <s v="MARCOS MACOTELO DAVILA"/>
    <s v="88272870"/>
    <s v="JOHANNA MARIA AMPIE GUZMAN"/>
    <s v="26799174"/>
    <m/>
    <s v="NO"/>
    <m/>
    <m/>
    <m/>
    <s v="1"/>
    <s v="01798"/>
    <s v="3"/>
    <s v="LAS BRISAS"/>
    <n v="10"/>
  </r>
  <r>
    <s v="1.02332"/>
    <s v="102464-00"/>
    <s v="02332"/>
    <x v="1716"/>
    <s v="LAS LILAS"/>
    <s v="LIBERIA"/>
    <s v="04"/>
    <s v="1"/>
    <s v="1_PREESCOLAR"/>
    <s v="PUBLICA"/>
    <n v="50102"/>
    <s v="5"/>
    <s v="01"/>
    <s v="02"/>
    <s v="GUANACASTE / LIBERIA / CAÑAS DULCES"/>
    <s v="GUANACASTE"/>
    <s v="LIBERIA"/>
    <s v="CAÑAS DULCES"/>
    <s v="LAS LILAS"/>
    <s v="DE LA ENTRADA AL SOCORRO 5 KM AL SUR OESTE"/>
    <s v="esc.laslilas@mep.go.cr"/>
    <s v="64147575"/>
    <m/>
    <s v="DIANA CAROLINA AVENDAÑO SOTELA"/>
    <s v="64147575"/>
    <s v="ROXANA MUÑOZ RIVERA"/>
    <s v="24591100 Ext.42761"/>
    <m/>
    <s v="NO"/>
    <m/>
    <m/>
    <m/>
    <s v="1"/>
    <s v="01828"/>
    <s v="3"/>
    <s v="LAS LILAS"/>
    <n v="15"/>
  </r>
  <r>
    <s v="1.03417"/>
    <s v="102465-00"/>
    <s v="03417"/>
    <x v="1717"/>
    <s v="LIMONAL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LIMONAL"/>
    <s v="LIMONAL CENTRO"/>
    <s v="esc.limonal@mep.go.cr"/>
    <s v="26711140"/>
    <m/>
    <s v="GONZALO ENRIQUE NARVAEZ BLANCO"/>
    <s v="89253946"/>
    <s v="OSCAR LUIS VILLALOBOS VARGAS"/>
    <s v="26711140"/>
    <m/>
    <s v="NO"/>
    <m/>
    <m/>
    <m/>
    <s v="1"/>
    <s v="03355"/>
    <s v="3"/>
    <s v="LIMONAL"/>
    <n v="2"/>
  </r>
  <r>
    <s v="1.02020"/>
    <s v="102466-00"/>
    <s v="02020"/>
    <x v="1718"/>
    <s v="LOS ANDES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LOS ANDES"/>
    <s v="10 KM AL NORTE DE LA GARITA CENTRO"/>
    <s v="esc.losandes@mep.go.cr"/>
    <s v="26799174"/>
    <s v="86169428"/>
    <s v="LILIAN CAMACHO ARTIAGA"/>
    <s v="86169428"/>
    <s v="JOHANNA MARIA AMPIE GUZMAN"/>
    <s v="26799174"/>
    <m/>
    <s v="NO"/>
    <m/>
    <m/>
    <m/>
    <s v="1"/>
    <s v="01786"/>
    <s v="3"/>
    <s v="LOS ANDES"/>
    <n v="7"/>
  </r>
  <r>
    <s v="1.01860"/>
    <s v="102468-00"/>
    <s v="01860"/>
    <x v="1719"/>
    <s v="CELESTINO ALVAREZ RUIZ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MONTANO"/>
    <s v="7 KM ESTE CENTRO BAGACES"/>
    <s v="esc.celestinoalvarezruiz@mep.go.cr"/>
    <s v="26711187"/>
    <m/>
    <s v="YORLENY CONTRERAS FLORES"/>
    <s v="89976440"/>
    <s v="OSCAR LUIS VILLALOBOS VARGAS"/>
    <s v="26711187"/>
    <m/>
    <s v="NO"/>
    <m/>
    <m/>
    <m/>
    <s v="1"/>
    <s v="01858"/>
    <s v="3"/>
    <s v="CELESTINO ALVAREZ RUIZ"/>
    <n v="11"/>
  </r>
  <r>
    <s v="1.01256"/>
    <s v="102469-00"/>
    <s v="01256"/>
    <x v="1720"/>
    <s v="MONTENEGRO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MONTENEGRO"/>
    <s v="7,2 KM SURESTE DE SERVICENTRO DE BAGACES"/>
    <s v="esc.lidermontenegro@mep.go.cr"/>
    <s v="26718028"/>
    <s v="85513653"/>
    <s v="MARIA LUISA FIGUEROA MIRANDA"/>
    <s v="85365513"/>
    <s v="OSCAR LUIS VILLALOBOS VARGAS"/>
    <s v="26711140"/>
    <m/>
    <s v="NO"/>
    <m/>
    <m/>
    <m/>
    <s v="1"/>
    <s v="01842"/>
    <s v="3"/>
    <s v="MONTENEGRO"/>
    <n v="21"/>
  </r>
  <r>
    <s v="1.02272"/>
    <s v="102470-00"/>
    <s v="02272"/>
    <x v="1721"/>
    <s v="LLANOS DE CORTES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LLANOS DE CORTES"/>
    <s v="COSTADO ESTE DE LA PLAZA DE FUTBOL"/>
    <s v="esc.losllanosbagaces@mep.go.cr"/>
    <s v="85018001"/>
    <m/>
    <s v="FREDDY GUADAMUZ ROSALES"/>
    <s v="85018001"/>
    <s v="OSCAR LUIS VILLALOBOS VARGAS"/>
    <s v="26711161"/>
    <m/>
    <s v="NO"/>
    <m/>
    <m/>
    <m/>
    <s v="1"/>
    <s v="01852"/>
    <s v="3"/>
    <s v="LLANOS DE CORTES"/>
    <n v="18"/>
  </r>
  <r>
    <s v="1.00642"/>
    <s v="102471-00"/>
    <s v="00642"/>
    <x v="1722"/>
    <s v="MORACIA"/>
    <s v="LIBERIA"/>
    <s v="04"/>
    <s v="1"/>
    <s v="1_PREESCOLAR"/>
    <s v="PUBLICA"/>
    <n v="50101"/>
    <s v="5"/>
    <s v="01"/>
    <s v="01"/>
    <s v="GUANACASTE / LIBERIA / LIBERIA"/>
    <s v="GUANACASTE"/>
    <s v="LIBERIA"/>
    <s v="LIBERIA"/>
    <s v="MORACIA"/>
    <s v="DEL FRENTE ESTADIO EDGARDO BALTODANO 225 E"/>
    <s v="esc.demoracia@mep.go.cr"/>
    <s v="26660257"/>
    <s v="87307858"/>
    <s v="MARIO BRENES VILLALOBOS"/>
    <s v="87307858"/>
    <s v="ROXANA MUÑOZ RIVERA"/>
    <s v="24591100 Ext.42761"/>
    <m/>
    <s v="NO"/>
    <m/>
    <m/>
    <m/>
    <s v="1"/>
    <s v="01816"/>
    <s v="3"/>
    <s v="MORACIA"/>
    <n v="141"/>
  </r>
  <r>
    <s v="1.03601"/>
    <s v="102473-00"/>
    <s v="03601"/>
    <x v="1723"/>
    <s v="PUEBLO NUEVO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PUEBLO NUEVO"/>
    <s v="100 M NORTE DE IGLESIA CATOLICA PUEBLO NUEVO"/>
    <s v="esc.pueblonuevodebagaces@mep.go.cr"/>
    <s v="26731356"/>
    <m/>
    <s v="IDIABEL QUESADA GUZMAN"/>
    <s v="88161753"/>
    <s v="OSCAR LUIS VILLALOBOS VARGAS"/>
    <s v="26711140"/>
    <m/>
    <s v="NO"/>
    <m/>
    <m/>
    <m/>
    <s v="1"/>
    <s v="01859"/>
    <s v="3"/>
    <s v="PUEBLO NUEVO"/>
    <n v="5"/>
  </r>
  <r>
    <s v="1.03901"/>
    <s v="102474-00"/>
    <s v="03901"/>
    <x v="1724"/>
    <s v="RINCON DE LA CRUZ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RINCON DE LA CRUZ"/>
    <s v="DE GUAYABO 10 KM NORTE"/>
    <s v="esc.rincondelacruz@mep.go.cr"/>
    <s v="22006600"/>
    <s v="86795818"/>
    <s v="TATIANA MORALES RUIZ"/>
    <s v="22006600"/>
    <s v="OSCAR LUIS VILLALOBOS VARGAS"/>
    <s v="26711140"/>
    <m/>
    <s v="NO"/>
    <m/>
    <m/>
    <m/>
    <s v="1"/>
    <s v="01853"/>
    <s v="3"/>
    <s v="RINCON DE LA CRUZ"/>
    <n v="4"/>
  </r>
  <r>
    <s v="1.02934"/>
    <s v="102475-00"/>
    <s v="02934"/>
    <x v="1725"/>
    <s v="SAN FERNANDO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SAN FERNANDO"/>
    <s v="10 KM ESTE Y 2 KM SUR ESCUELA SAN DIMAS"/>
    <s v="esc.sanfernando@mep.go.cr"/>
    <s v="26799174"/>
    <s v="60853765"/>
    <s v="KEMBLY MARIA CRUZ MARCHENA"/>
    <s v="60585960"/>
    <s v="JOHANNA MARIA AMPIE GUZMAN"/>
    <s v="87576511"/>
    <m/>
    <s v="NO"/>
    <m/>
    <m/>
    <m/>
    <s v="1"/>
    <s v="03257"/>
    <s v="3"/>
    <s v="SAN FERNANDO"/>
    <n v="5"/>
  </r>
  <r>
    <s v="1.01643"/>
    <s v="102476-00"/>
    <s v="01643"/>
    <x v="1726"/>
    <s v="SALITRAL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SALITRAL"/>
    <s v="9 KM NORTE DE LA CRUZ ROJA DE BAGACES"/>
    <s v="esc.salitral@mep.go.cr"/>
    <s v="89965487"/>
    <s v="89965487"/>
    <s v="KATTIA LEITON SOLORZANO"/>
    <s v="89965487"/>
    <s v="OSCAR LUIS VILLALOBOS VARGAS"/>
    <s v="26711187"/>
    <m/>
    <s v="NO"/>
    <m/>
    <m/>
    <m/>
    <s v="1"/>
    <s v="01843"/>
    <s v="3"/>
    <s v="SALITRAL"/>
    <n v="6"/>
  </r>
  <r>
    <s v="1.02018"/>
    <s v="102477-00"/>
    <s v="02018"/>
    <x v="1727"/>
    <s v="SAN BERNARDO"/>
    <s v="LIBERIA"/>
    <s v="03"/>
    <s v="1"/>
    <s v="1_PREESCOLAR"/>
    <s v="PUBLICA"/>
    <n v="50402"/>
    <s v="5"/>
    <s v="04"/>
    <s v="02"/>
    <s v="GUANACASTE / BAGACES / FORTUNA"/>
    <s v="GUANACASTE"/>
    <s v="BAGACES"/>
    <s v="FORTUNA"/>
    <s v="SAN BERNARDO"/>
    <s v="DETRAS DE LA IGLESIA CATOLICA SN BERNARDO"/>
    <s v="esc.sanbernardo.liberia@mep.go.cr"/>
    <s v="26731246"/>
    <s v="62965923"/>
    <s v="EVELYN QUESADA LOPEZ"/>
    <s v="22007613"/>
    <s v="OSCAR LUIS VILLALOBOS VARGAS"/>
    <s v="26711140"/>
    <m/>
    <s v="NO"/>
    <m/>
    <m/>
    <m/>
    <s v="1"/>
    <s v="01854"/>
    <s v="3"/>
    <s v="SAN BERNARDO"/>
    <n v="15"/>
  </r>
  <r>
    <s v="1.02019"/>
    <s v="102478-00"/>
    <s v="02019"/>
    <x v="1728"/>
    <s v="SAN DIMAS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SAN DIMAS"/>
    <s v="15 KM NORTE Y 1 KM ESTE DE LA CRUZ CENTRO"/>
    <s v="esc.sandimas@mep.go.cr"/>
    <s v="26771079"/>
    <s v="26799174"/>
    <s v="SALVADOR MACOTELO DAVILA"/>
    <s v="26771079"/>
    <s v="JOHANNA MARIA AMPIE GUZMAN"/>
    <s v="26799174"/>
    <m/>
    <s v="NO"/>
    <m/>
    <m/>
    <m/>
    <s v="1"/>
    <s v="01790"/>
    <s v="3"/>
    <s v="SAN DIMAS"/>
    <n v="18"/>
  </r>
  <r>
    <s v="1.03602"/>
    <s v="102479-00"/>
    <s v="03602"/>
    <x v="1729"/>
    <s v="SAN ISIDRO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SAN ISIDRO"/>
    <s v="COSTADO NORTE DE LA PLAZA DE SAN ISIDRO"/>
    <s v="esc.sanisidrobagaces@mep.go.cr"/>
    <s v="84372137"/>
    <m/>
    <s v="MARIANA CABEZAS ARAYA"/>
    <s v="84372137"/>
    <s v="OSCAR LUIS VILLALOBOS VARGAS"/>
    <s v="26711140"/>
    <m/>
    <s v="NO"/>
    <m/>
    <m/>
    <m/>
    <s v="1"/>
    <s v="01845"/>
    <s v="3"/>
    <s v="SAN ISIDRO"/>
    <n v="2"/>
  </r>
  <r>
    <s v="1.03827"/>
    <s v="102480-00"/>
    <s v="03827"/>
    <x v="1730"/>
    <s v="SAN JORGE"/>
    <s v="LIBERIA"/>
    <s v="04"/>
    <s v="1"/>
    <s v="1_PREESCOLAR"/>
    <s v="PUBLICA"/>
    <n v="50403"/>
    <s v="5"/>
    <s v="04"/>
    <s v="03"/>
    <s v="GUANACASTE / BAGACES / MOGOTE"/>
    <s v="GUANACASTE"/>
    <s v="BAGACES"/>
    <s v="MOGOTE"/>
    <s v="SAN JORGE"/>
    <s v="CONTIGUO SALON COMUNAL SAN JORGE DE BAGACES"/>
    <s v="esc.sanjorge@mep.go.cr"/>
    <s v="22007604"/>
    <s v="83104670"/>
    <s v="ROSAURA CCHAVES ARRIETA"/>
    <s v="83104670"/>
    <s v="ROXANA MUÑOZ RIVERA"/>
    <s v="87100992"/>
    <m/>
    <s v="NO"/>
    <m/>
    <m/>
    <m/>
    <s v="1"/>
    <s v="01830"/>
    <s v="3"/>
    <s v="SAN JORGE"/>
    <n v="3"/>
  </r>
  <r>
    <s v="1.03826"/>
    <s v="102481-00"/>
    <s v="03826"/>
    <x v="1731"/>
    <s v="SAN PEDRO DE MOGOTE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SAN PEDRO"/>
    <s v="3 KM DEL CRUCE DEL TORNO CARRETERA A GUAYABO"/>
    <s v="esc.sanpedrodemogote@mep.go.cr"/>
    <s v="83185098"/>
    <s v="22007611"/>
    <s v="JOSUE LEITON CARDENAS"/>
    <s v="83185098"/>
    <s v="OSCAR LUIS VILLALOBOS VARGAS"/>
    <s v="26711140"/>
    <m/>
    <s v="NO"/>
    <m/>
    <m/>
    <m/>
    <s v="1"/>
    <s v="00301"/>
    <s v="3"/>
    <s v="SAN PEDRO DE MOGOTE"/>
    <n v="2"/>
  </r>
  <r>
    <s v="1.00643"/>
    <s v="102483-00"/>
    <s v="00643"/>
    <x v="1732"/>
    <s v="J.N. SAN ROQUE"/>
    <s v="LIBERIA"/>
    <s v="02"/>
    <s v="1"/>
    <s v="2_PREESCOLAR"/>
    <s v="PUBLICA"/>
    <n v="50101"/>
    <s v="5"/>
    <s v="01"/>
    <s v="01"/>
    <s v="GUANACASTE / LIBERIA / LIBERIA"/>
    <s v="GUANACASTE"/>
    <s v="LIBERIA"/>
    <s v="LIBERIA"/>
    <s v="SAN ROQUE"/>
    <s v="100 M NORTE DEL SALON COMUNAL"/>
    <s v="jn.sanroque@mep.go.cr"/>
    <s v="26655044"/>
    <m/>
    <s v="VIRGINIA SALAS VALLEJOS"/>
    <s v="26655044"/>
    <s v="OLGA LIDIA BARRERA GALIANO"/>
    <s v="85976933"/>
    <m/>
    <s v="SI"/>
    <m/>
    <s v="04135"/>
    <m/>
    <s v="2"/>
    <s v="00000"/>
    <s v="0"/>
    <m/>
    <n v="191"/>
  </r>
  <r>
    <s v="1.04135"/>
    <s v="102483-00"/>
    <s v="04135"/>
    <x v="1732"/>
    <s v="RED CUIDO-J.N. SAN ROQUE-CEN CINAI SAN ROQUE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SAN ROQUE"/>
    <s v="COSTADO ESTE DEL SALON COMUNAL DE SAN ROQUE"/>
    <s v="cinaisanroque@hotmail.com"/>
    <s v="26651051"/>
    <m/>
    <s v="VIRGINIA SALAS VALLEJOS"/>
    <s v="26655044"/>
    <s v="OLGA LIGIA BARRERA GALIANO"/>
    <s v="85976933"/>
    <s v="RED"/>
    <s v="NO"/>
    <s v="1"/>
    <s v=""/>
    <s v="CEN CINAI SAN ROQUE"/>
    <s v="1"/>
    <s v="00643"/>
    <s v="1"/>
    <s v="J.N. SAN ROQUE"/>
    <n v="36"/>
  </r>
  <r>
    <s v="1.00631"/>
    <s v="102484-00"/>
    <s v="00631"/>
    <x v="1733"/>
    <s v="SANTA CECILIA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SANTA CECILIA"/>
    <s v="DE LA IGLESIA CATOLICA 300 M NORTE Y 150 M ESTE"/>
    <s v="esc.santacecilia.liberia@mep.go.cr"/>
    <s v="26778085"/>
    <s v="84773817"/>
    <s v="YORLENY RODRIGUEZ CHAVARRIA"/>
    <s v="84773817"/>
    <s v="ALI APARICIO MARCHENA VILLEGAS"/>
    <s v="60061970"/>
    <m/>
    <s v="NO"/>
    <m/>
    <m/>
    <m/>
    <s v="1"/>
    <s v="01803"/>
    <s v="3"/>
    <s v="SANTA CECILIA"/>
    <n v="94"/>
  </r>
  <r>
    <s v="1.00644"/>
    <s v="102486-00"/>
    <s v="00644"/>
    <x v="1734"/>
    <s v="JESUS DE NAZARETH"/>
    <s v="LIBERIA"/>
    <s v="04"/>
    <s v="1"/>
    <s v="1_PREESCOLAR"/>
    <s v="PUBLICA"/>
    <n v="50101"/>
    <s v="5"/>
    <s v="01"/>
    <s v="01"/>
    <s v="GUANACASTE / LIBERIA / LIBERIA"/>
    <s v="GUANACASTE"/>
    <s v="LIBERIA"/>
    <s v="LIBERIA"/>
    <s v="BARRIO NAZARETH"/>
    <s v="DE LA PULPERIA EL MANGO 50 NOROESTE Y 50 ESTE"/>
    <s v="esc.jesusdenazareth@mep.go.cr"/>
    <s v="26652471"/>
    <s v="26652471"/>
    <s v="HILDA PICHARDO SEGURA"/>
    <s v="88594516"/>
    <s v="ROXANA MUÑOZ RIVERA"/>
    <s v="24591100 Ext.42761"/>
    <m/>
    <s v="NO"/>
    <m/>
    <m/>
    <m/>
    <s v="1"/>
    <s v="01813"/>
    <s v="3"/>
    <s v="JESUS DE NAZARETH"/>
    <n v="185"/>
  </r>
  <r>
    <s v="1.02677"/>
    <s v="102487-00"/>
    <s v="02677"/>
    <x v="1735"/>
    <s v="EL TRIUNFO"/>
    <s v="LIBERIA"/>
    <s v="02"/>
    <s v="1"/>
    <s v="1_PREESCOLAR"/>
    <s v="PUBLICA"/>
    <n v="50104"/>
    <s v="5"/>
    <s v="01"/>
    <s v="04"/>
    <s v="GUANACASTE / LIBERIA / NACASCOLO"/>
    <s v="GUANACASTE"/>
    <s v="LIBERIA"/>
    <s v="NACASCOLO"/>
    <s v="EL TRIUNFO"/>
    <s v="COSTADO SUR IGLESIA CATOLICA"/>
    <s v="esc.eltriunfo@mep.go.cr"/>
    <s v="22006740"/>
    <m/>
    <s v="KAREN ROSALES PEREZ"/>
    <s v="83193691"/>
    <s v="OLGA LIDIA BARRERA GALIANO"/>
    <s v="85976933"/>
    <m/>
    <s v="NO"/>
    <m/>
    <m/>
    <m/>
    <s v="1"/>
    <s v="01836"/>
    <s v="3"/>
    <s v="EL TRIUNFO"/>
    <n v="4"/>
  </r>
  <r>
    <s v="1.02794"/>
    <s v="102489-00"/>
    <s v="02794"/>
    <x v="1736"/>
    <s v="ADOLFO BERGER FAERRON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SANTA CECILIA"/>
    <s v="100 M NORTE PUENTE SANTA CECILIA DE GUAYABO"/>
    <s v="esc.adolfobergerfaerron@mep.go.cr"/>
    <s v="22006810"/>
    <s v="84876517"/>
    <s v="IRIS MONCADA PEÑA"/>
    <s v="83118253"/>
    <s v="OSCAR LUIS VILLALOBOS VARGAS"/>
    <s v="26711140"/>
    <m/>
    <s v="NO"/>
    <m/>
    <m/>
    <m/>
    <s v="1"/>
    <s v="01851"/>
    <s v="3"/>
    <s v="ADOLFO BERGER FAERRON"/>
    <n v="6"/>
  </r>
  <r>
    <s v="1.01470"/>
    <s v="102490-00"/>
    <s v="01470"/>
    <x v="1737"/>
    <s v="SONZAPOTE"/>
    <s v="LIBERIA"/>
    <s v="01"/>
    <s v="1"/>
    <s v="1_PREESCOLAR"/>
    <s v="PUBLICA"/>
    <n v="51001"/>
    <s v="5"/>
    <s v="10"/>
    <s v="01"/>
    <s v="GUANACASTE / LA CRUZ / LA CRUZ"/>
    <s v="GUANACASTE"/>
    <s v="LA CRUZ"/>
    <s v="LA CRUZ"/>
    <s v="SONZAPOTE"/>
    <s v="DE LA CRUZ CENTRO, 6 KM NORTE"/>
    <s v="esc.sonzapote@mep.go.cr"/>
    <s v="26799174"/>
    <s v="85951164"/>
    <s v="ADRIANA LOPEZ CHAVARRIA"/>
    <s v="85951164"/>
    <s v="JOHANNA MARIA AMPIE GUZMAN"/>
    <s v="26799174"/>
    <m/>
    <s v="NO"/>
    <m/>
    <m/>
    <m/>
    <s v="1"/>
    <s v="01794"/>
    <s v="3"/>
    <s v="SONZAPOTE"/>
    <n v="6"/>
  </r>
  <r>
    <s v="1.00645"/>
    <s v="102491-00"/>
    <s v="00645"/>
    <x v="1738"/>
    <s v="LA VICTORIA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BARRIO LA VICTORIA"/>
    <s v="COSTADO OESTE DE LA PLAZA DE DEPORTES"/>
    <s v="esc.lavictoria.liberia@mep.go.cr"/>
    <s v="26660982"/>
    <m/>
    <s v="GAUDY MORALES MONTERO"/>
    <s v="26660982"/>
    <s v="OLGA LIDIA BARRERA GALIANO"/>
    <s v="85976933"/>
    <m/>
    <s v="NO"/>
    <m/>
    <m/>
    <m/>
    <s v="1"/>
    <s v="01814"/>
    <s v="3"/>
    <s v="LA VICTORIA"/>
    <n v="117"/>
  </r>
  <r>
    <s v="1.00646"/>
    <s v="102492-00"/>
    <s v="00646"/>
    <x v="1739"/>
    <s v="BARRIO LA CRUZ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BARRIO LA CRUZ"/>
    <s v="BARRIO EL CAPULIN EN ANTIGUAS INSTALACIONES ESC. JOHN F KENNEDY"/>
    <s v="esc.barriolacruz@mep.go.cr"/>
    <s v="88672483"/>
    <m/>
    <s v="MAYRA MORA ALVARADO"/>
    <s v="88672483"/>
    <s v="OLGA LIDIA BARRERA GALIANO"/>
    <s v="26657743"/>
    <m/>
    <s v="NO"/>
    <m/>
    <m/>
    <m/>
    <s v="1"/>
    <s v="01821"/>
    <s v="3"/>
    <s v="BARRIO LA CRUZ"/>
    <n v="51"/>
  </r>
  <r>
    <s v="1.01069"/>
    <s v="102493-00"/>
    <s v="01069"/>
    <x v="1740"/>
    <s v="PELON DE LA BAJURA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PELON DE LA BAJURA"/>
    <s v="HACIENDA EL PELON DE LA BAJURA, EXT 3670"/>
    <s v="esc.elpelondelabajura@mep.go.cr"/>
    <s v="83700993"/>
    <m/>
    <s v="LAISY MARJORIE VALLEJOS PARRALES"/>
    <s v="83700993"/>
    <s v="OLGA LIDIA BARRERA GALIANO"/>
    <s v="85976933"/>
    <m/>
    <s v="NO"/>
    <m/>
    <m/>
    <m/>
    <s v="1"/>
    <s v="01837"/>
    <s v="3"/>
    <s v="PELON DE LA BAJURA"/>
    <n v="2"/>
  </r>
  <r>
    <s v="1.01813"/>
    <s v="102494-00"/>
    <s v="01813"/>
    <x v="1741"/>
    <s v="ACOYAPA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ACOYAPA"/>
    <s v="DIAGONAL CANCHA DE FUTBOL ACO YAPA"/>
    <s v="esc.acoyapa@mep.go.cr"/>
    <s v="22006323"/>
    <s v="88208566"/>
    <s v="DEILIN ESQUIVEL RODRIGUEZ"/>
    <s v="88208566"/>
    <s v="SUSAN PATRICIA OBANDO PEREZ"/>
    <s v="26853425 Ext.1303"/>
    <m/>
    <s v="NO"/>
    <m/>
    <m/>
    <m/>
    <s v="1"/>
    <s v="01896"/>
    <s v="3"/>
    <s v="ACOYAPA"/>
    <n v="9"/>
  </r>
  <r>
    <s v="1.02273"/>
    <s v="102495-00"/>
    <s v="02273"/>
    <x v="1742"/>
    <s v="PUERTO JESUS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PUERTO JESUS"/>
    <s v="50 M AL OESTE DE LA PLAZA DE DEPORTES"/>
    <s v="esc.puertojesus@mep.go.cr"/>
    <s v="26571212"/>
    <m/>
    <s v="ERICK BRIONES JAEN"/>
    <s v="85163128"/>
    <s v="SUSAN PATRICIA OBANDO PEREZ"/>
    <s v="88879780"/>
    <m/>
    <s v="NO"/>
    <m/>
    <m/>
    <m/>
    <s v="1"/>
    <s v="01906"/>
    <s v="3"/>
    <s v="PUERTO JESUS"/>
    <n v="6"/>
  </r>
  <r>
    <s v="1.02212"/>
    <s v="102497-00"/>
    <s v="02212"/>
    <x v="1743"/>
    <s v="SAN FERNANDO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SAN FERNANDO"/>
    <s v="1 KM AL OESTE DE LA BOMBA DE SAMARA"/>
    <s v="esc.sanfernandonicoya@mep.go.cr"/>
    <s v="22007579"/>
    <m/>
    <s v="MARCOS BALTODANO VALENCIA"/>
    <s v="22007579"/>
    <s v="JOSE CARLOS SANDOVAL GOMEZ"/>
    <s v="26855230"/>
    <m/>
    <s v="NO"/>
    <m/>
    <m/>
    <m/>
    <s v="1"/>
    <s v="03412"/>
    <s v="3"/>
    <s v="SAN FERNANDO"/>
    <n v="15"/>
  </r>
  <r>
    <s v="1.03080"/>
    <s v="102500-00"/>
    <s v="03080"/>
    <x v="1744"/>
    <s v="CHINAMPAS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CHINAMPAS"/>
    <s v="6 KM AL ESTE DE TERCIOPELO"/>
    <s v="esc.chinampas@mep.go.cr"/>
    <s v="88177910"/>
    <s v="22007571"/>
    <s v="ANA LAURA VILLAFUERTE FONSECA"/>
    <s v="88177910"/>
    <s v="JOSE CARLOS SANDOVAL GOMEZ"/>
    <s v="26855230"/>
    <m/>
    <s v="NO"/>
    <m/>
    <m/>
    <m/>
    <s v="1"/>
    <s v="01963"/>
    <s v="3"/>
    <s v="CHINAMPAS"/>
    <n v="4"/>
  </r>
  <r>
    <s v="1.03893"/>
    <s v="102502-00"/>
    <s v="03893"/>
    <x v="1745"/>
    <s v="ALTOS DEL SOCORRO"/>
    <s v="NICOYA"/>
    <s v="05"/>
    <s v="1"/>
    <s v="1_PREESCOLAR"/>
    <s v="PUBLICA"/>
    <n v="51102"/>
    <s v="5"/>
    <s v="11"/>
    <s v="02"/>
    <s v="GUANACASTE / HOJANCHA / MONTE ROMO"/>
    <s v="GUANACASTE"/>
    <s v="HOJANCHA"/>
    <s v="MONTE ROMO"/>
    <s v="ALTOS DEL SOCORRO"/>
    <s v="COSTADO SUR DE LA IGLESIA CATOLICA DE ALTOS"/>
    <s v="esc.altosdelsocorro@mep.go.cr"/>
    <s v="22007548"/>
    <m/>
    <s v="SEIDY LOPEZ MEDINA"/>
    <s v="85819608"/>
    <s v="MARIA DE LOS ANGELES ACOSTA GOMEZ"/>
    <s v="63790353"/>
    <m/>
    <s v="NO"/>
    <m/>
    <m/>
    <m/>
    <s v="1"/>
    <s v="01943"/>
    <s v="3"/>
    <s v="ALTOS DEL SOCORRO"/>
    <n v="5"/>
  </r>
  <r>
    <s v="1.00653"/>
    <s v="102503-00"/>
    <s v="00653"/>
    <x v="1746"/>
    <s v="ANTONIO MACEO Y GRAJALES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LA MANSION"/>
    <s v="FRENTE AL ASERRADERO LA MANSION"/>
    <s v="esc.antoniomaceoygrajales@mep.go.cr"/>
    <s v="26591055"/>
    <s v="26591055"/>
    <s v="DEYANIRA ROJAS RUIZ"/>
    <s v="88142377"/>
    <s v="SUSAN PATRICIA OBANDO PEREZ"/>
    <s v="88879780"/>
    <m/>
    <s v="NO"/>
    <m/>
    <m/>
    <m/>
    <s v="1"/>
    <s v="01905"/>
    <s v="3"/>
    <s v="ANTONIO MACEO Y GRAJALES"/>
    <n v="40"/>
  </r>
  <r>
    <s v="1.02281"/>
    <s v="102504-00"/>
    <s v="02281"/>
    <x v="1747"/>
    <s v="ARBOLITO"/>
    <s v="NICOYA"/>
    <s v="05"/>
    <s v="1"/>
    <s v="1_PREESCOLAR"/>
    <s v="PUBLICA"/>
    <n v="51103"/>
    <s v="5"/>
    <s v="11"/>
    <s v="03"/>
    <s v="GUANACASTE / HOJANCHA / PUERTO CARRILLO"/>
    <s v="GUANACASTE"/>
    <s v="HOJANCHA"/>
    <s v="PUERTO CARRILLO"/>
    <s v="SANTA MARTA"/>
    <s v="DIAGONAL A LA PLAZA DE DEPORTES"/>
    <s v="esc.arbolito@mep.go.cr"/>
    <s v="26563097"/>
    <m/>
    <s v="CRISTHIAN DIAZ ESPINOZA"/>
    <s v="88443869"/>
    <s v="MARIA DE LOS ANGELES ACOSTA GOMEZ"/>
    <s v="63790353"/>
    <m/>
    <s v="NO"/>
    <m/>
    <m/>
    <m/>
    <s v="1"/>
    <s v="01948"/>
    <s v="3"/>
    <s v="ARBOLITO"/>
    <n v="3"/>
  </r>
  <r>
    <s v="1.01600"/>
    <s v="102506-00"/>
    <s v="01600"/>
    <x v="1748"/>
    <s v="ULISES DELGADO AGUILERA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SAN VICENTE"/>
    <s v="COSTADO ESTE DE LA PLAZA DE DEPORTES"/>
    <s v="esc.ulisesdelgadoaguilera@mep.go.cr"/>
    <s v="26811247"/>
    <m/>
    <s v="FREDDY GUSTAVO CARRILLO CHACON"/>
    <s v="-"/>
    <s v="YORLENY PADILLA MATARRITA"/>
    <s v="26853425 Ext.1301"/>
    <m/>
    <s v="NO"/>
    <m/>
    <m/>
    <m/>
    <s v="1"/>
    <s v="01914"/>
    <s v="3"/>
    <s v="ULISES DELGADO AGUILERA"/>
    <n v="18"/>
  </r>
  <r>
    <s v="1.02554"/>
    <s v="102507-00"/>
    <s v="02554"/>
    <x v="1749"/>
    <s v="COLONIA DE VALLE"/>
    <s v="NICOYA"/>
    <s v="08"/>
    <s v="1"/>
    <s v="1_PREESCOLAR"/>
    <s v="PUBLICA"/>
    <n v="50906"/>
    <s v="5"/>
    <s v="09"/>
    <s v="06"/>
    <s v="GUANACASTE / NANDAYURE / BEJUCO"/>
    <s v="GUANACASTE"/>
    <s v="NANDAYURE"/>
    <s v="BEJUCO"/>
    <s v="COLONIA DEL VALLE"/>
    <s v="COSTADO OESTE DE LA PLAZA DE DEPORTES"/>
    <s v="esc.coloniadelvalle@mep.go.cr"/>
    <s v="22006142"/>
    <m/>
    <s v="WILMAR GERARDO OBANDO MENDOZA"/>
    <s v="83860044"/>
    <s v="GUILLERMO JUAREZ GARCIA"/>
    <s v="26577302"/>
    <m/>
    <s v="NO"/>
    <m/>
    <m/>
    <m/>
    <s v="1"/>
    <s v="03480"/>
    <s v="3"/>
    <s v="COLONIA DE VALLE"/>
    <n v="12"/>
  </r>
  <r>
    <s v="1.01987"/>
    <s v="102509-00"/>
    <s v="01987"/>
    <x v="1750"/>
    <s v="BARCO QUEBRADO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BARCO QUEBRADO"/>
    <s v="150 M NORTE DE LA IGLESIA CATOLICA"/>
    <s v="esc.barcoquebrado@mep.go.cr"/>
    <s v="26568133"/>
    <s v="83173416"/>
    <s v="ALICE CANALES SOLANO"/>
    <s v="61241646"/>
    <s v="JOSE CARLOS SANDOVAL GOMEZ"/>
    <s v="26854741"/>
    <m/>
    <s v="NO"/>
    <m/>
    <m/>
    <m/>
    <s v="1"/>
    <s v="01955"/>
    <s v="3"/>
    <s v="BARCO QUEBRADO"/>
    <n v="15"/>
  </r>
  <r>
    <s v="1.01985"/>
    <s v="102512-00"/>
    <s v="01985"/>
    <x v="1751"/>
    <s v="BELEN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BELEN"/>
    <s v="FRENTE A PLAZA DE DEPORTES"/>
    <s v="esc.belendenosarita@mep.go.cr"/>
    <s v="26851474"/>
    <s v="89086005"/>
    <s v="HENRY ROSALES ZUÑIGA"/>
    <s v="89959609"/>
    <s v="LUIS RODOLFO OROZCO JUAREZ"/>
    <s v="26869107"/>
    <m/>
    <s v="NO"/>
    <m/>
    <m/>
    <m/>
    <s v="1"/>
    <s v="01874"/>
    <s v="3"/>
    <s v="BELEN"/>
    <n v="16"/>
  </r>
  <r>
    <s v="1.04192"/>
    <s v="102513-00"/>
    <s v="04192"/>
    <x v="1752"/>
    <s v="BELLA VISTA"/>
    <s v="NICOYA"/>
    <s v="08"/>
    <s v="1"/>
    <s v="1_PREESCOLAR"/>
    <s v="PUBLICA"/>
    <n v="50905"/>
    <s v="5"/>
    <s v="09"/>
    <s v="05"/>
    <s v="GUANACASTE / NANDAYURE / PORVENIR"/>
    <s v="GUANACASTE"/>
    <s v="NANDAYURE"/>
    <s v="PORVENIR"/>
    <s v="BELLA VISTA"/>
    <s v="150 M ESTE DE LA IGLESIA CATOLICA"/>
    <s v="esc.bellavistabejuco@mep.go.cr"/>
    <s v="22006122"/>
    <m/>
    <s v="YESENIA PADILLA GALAGARZA"/>
    <s v="88559448"/>
    <s v="GUILLERMO JUAREZ GARCIA"/>
    <s v="26577302"/>
    <m/>
    <s v="NO"/>
    <m/>
    <m/>
    <m/>
    <s v="1"/>
    <s v="02004"/>
    <s v="3"/>
    <s v="BELLA VISTA"/>
    <n v="3"/>
  </r>
  <r>
    <s v="1.03703"/>
    <s v="102515-00"/>
    <s v="03703"/>
    <x v="1753"/>
    <s v="BETANIA"/>
    <s v="NICOYA"/>
    <s v="05"/>
    <s v="1"/>
    <s v="1_PREESCOLAR"/>
    <s v="PUBLICA"/>
    <n v="51103"/>
    <s v="5"/>
    <s v="11"/>
    <s v="03"/>
    <s v="GUANACASTE / HOJANCHA / PUERTO CARRILLO"/>
    <s v="GUANACASTE"/>
    <s v="HOJANCHA"/>
    <s v="PUERTO CARRILLO"/>
    <s v="BETANIA"/>
    <s v="50 M AL NORTE DE LA PLAZA DE BETANIA"/>
    <s v="esc.betania.nicoya@mep.go.cr"/>
    <s v="84170609"/>
    <s v="83440660"/>
    <s v="GRACE MARIA MENA QUIROS"/>
    <s v="84170609"/>
    <s v="MARIA DE LOS ANGELES ACOSTA GOMEZ"/>
    <s v="63790353"/>
    <m/>
    <s v="NO"/>
    <m/>
    <m/>
    <m/>
    <s v="1"/>
    <s v="01945"/>
    <s v="3"/>
    <s v="BETANIA"/>
    <n v="7"/>
  </r>
  <r>
    <s v="1.01113"/>
    <s v="102516-00"/>
    <s v="01113"/>
    <x v="1754"/>
    <s v="LOS ANGELES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LOS ANGELES"/>
    <s v="BARRIO LOS ANGELES DIAGONAL A LA IGLESIA"/>
    <s v="esc.barriolosangeles@mep.go.cr"/>
    <s v="26853011"/>
    <s v="26854469"/>
    <s v="REINER BRICEÑO OBANDO"/>
    <s v="26853011"/>
    <s v="HANNIA AVILA QUIROS"/>
    <s v="26867009"/>
    <m/>
    <s v="NO"/>
    <m/>
    <m/>
    <m/>
    <s v="1"/>
    <s v="03198"/>
    <s v="3"/>
    <s v="LOS ANGELES"/>
    <n v="16"/>
  </r>
  <r>
    <s v="1.00655"/>
    <s v="102517-00"/>
    <s v="00655"/>
    <x v="1755"/>
    <s v="SERAPIO LOPEZ FAJARDO"/>
    <s v="NICOYA"/>
    <s v="06"/>
    <s v="1"/>
    <s v="1_PREESCOLAR"/>
    <s v="PUBLICA"/>
    <n v="50206"/>
    <s v="5"/>
    <s v="02"/>
    <s v="06"/>
    <s v="GUANACASTE / NICOYA / NOSARA"/>
    <s v="GUANACASTE"/>
    <s v="NICOYA"/>
    <s v="NOSARA"/>
    <s v="BOCAS DE NOSARA"/>
    <s v="FRENTE A LA PLAZA DE DEPORTES"/>
    <s v="esc.serapiolopezfajardo@mep.go.cr"/>
    <s v="22155261"/>
    <m/>
    <s v="MONICA GONZALEZ AGÜERO"/>
    <s v="83320741"/>
    <s v="JOSE CARLOS SANDOVAL GOMEZ"/>
    <s v="26855230"/>
    <m/>
    <s v="NO"/>
    <m/>
    <m/>
    <m/>
    <s v="1"/>
    <s v="01971"/>
    <s v="3"/>
    <s v="SERAPIO LOPEZ FAJARDO"/>
    <n v="133"/>
  </r>
  <r>
    <s v="1.02768"/>
    <s v="102519-00"/>
    <s v="02768"/>
    <x v="1756"/>
    <s v="CABALLITO"/>
    <s v="NICOYA"/>
    <s v="04"/>
    <s v="1"/>
    <s v="1_PREESCOLAR"/>
    <s v="PUBLICA"/>
    <n v="50204"/>
    <s v="5"/>
    <s v="02"/>
    <s v="04"/>
    <s v="GUANACASTE / NICOYA / QUEBRADA HONDA"/>
    <s v="GUANACASTE"/>
    <s v="NICOYA"/>
    <s v="QUEBRADA HONDA"/>
    <s v="CABALLITO DE NICOYA"/>
    <s v="100 M OESTE DE LA PLAZA"/>
    <s v="esc.caballito@mep.go.cr"/>
    <s v="22006170"/>
    <m/>
    <s v="EVELYN GOMEZ GUTIERREZ"/>
    <s v="22006170"/>
    <s v="YORLENY PADILLA MATARRITA"/>
    <s v="26853425 Ext.1301"/>
    <m/>
    <s v="NO"/>
    <m/>
    <m/>
    <m/>
    <s v="1"/>
    <s v="01924"/>
    <s v="3"/>
    <s v="CABALLITO"/>
    <n v="8"/>
  </r>
  <r>
    <s v="1.02598"/>
    <s v="102520-00"/>
    <s v="02598"/>
    <x v="1757"/>
    <s v="CACAO"/>
    <s v="NICOYA"/>
    <s v="07"/>
    <s v="1"/>
    <s v="1_PREESCOLAR"/>
    <s v="PUBLICA"/>
    <n v="50902"/>
    <s v="5"/>
    <s v="09"/>
    <s v="02"/>
    <s v="GUANACASTE / NANDAYURE / SANTA RITA"/>
    <s v="GUANACASTE"/>
    <s v="NANDAYURE"/>
    <s v="SANTA RITA"/>
    <s v="CACAO"/>
    <s v="200 NORTE DE LA PULPERIA EL CRUCE"/>
    <s v="esc.cacao@mep.go.cr"/>
    <s v="22006117"/>
    <s v="84180184"/>
    <s v="ANALIETH OBANDO LAWSON"/>
    <s v="84180184"/>
    <s v="GLORIANA ARNAEZ CARRILLO"/>
    <s v="88495890"/>
    <m/>
    <s v="NO"/>
    <m/>
    <m/>
    <m/>
    <s v="1"/>
    <s v="01976"/>
    <s v="3"/>
    <s v="CACAO"/>
    <n v="16"/>
  </r>
  <r>
    <s v="1.01251"/>
    <s v="102521-00"/>
    <s v="01251"/>
    <x v="1758"/>
    <s v="CUPERTINO BRICEÑO BALTODANO"/>
    <s v="NICOYA"/>
    <s v="02"/>
    <s v="1"/>
    <s v="1_PREESCOLAR"/>
    <s v="PUBLICA"/>
    <n v="50201"/>
    <s v="5"/>
    <s v="02"/>
    <s v="01"/>
    <s v="GUANACASTE / NICOYA / NICOYA"/>
    <s v="GUANACASTE"/>
    <s v="NICOYA"/>
    <s v="NICOYA"/>
    <s v="CAIMITAL"/>
    <s v="COSTADO SUR DE LA PLAZA DE DEPORTES"/>
    <s v="esc.cupertino.briceno@mep.go.cr"/>
    <s v="26851161"/>
    <m/>
    <s v="FRANCISCA SANCHEZ CRUZ"/>
    <s v="26851161"/>
    <s v="LUIS RODOLFO OROZCO JUAREZ"/>
    <s v="26869107"/>
    <m/>
    <s v="NO"/>
    <m/>
    <m/>
    <m/>
    <s v="1"/>
    <s v="01875"/>
    <s v="3"/>
    <s v="CUPERTINO BRICEÑO BALTODANO"/>
    <n v="34"/>
  </r>
  <r>
    <s v="1.01253"/>
    <s v="102523-00"/>
    <s v="01253"/>
    <x v="1759"/>
    <s v="SANTOS CARRILLO"/>
    <s v="NICOYA"/>
    <s v="03"/>
    <s v="1"/>
    <s v="1_PREESCOLAR"/>
    <s v="PUBLICA"/>
    <n v="50204"/>
    <s v="5"/>
    <s v="02"/>
    <s v="04"/>
    <s v="GUANACASTE / NICOYA / QUEBRADA HONDA"/>
    <s v="GUANACASTE"/>
    <s v="NICOYA"/>
    <s v="QUEBRADA HONDA"/>
    <s v="LOMA BONITA"/>
    <s v="FRENTE AL SALON COMUNAL"/>
    <s v="esc.santoscarrillo@mep.go.cr"/>
    <s v="26870104"/>
    <s v="86729152"/>
    <s v="FABRICIO VARGAS ALFARO"/>
    <s v="85379879"/>
    <s v="SUSAN PATRICIA OBANDO PEREZ"/>
    <s v="26853425 Ext.1303"/>
    <m/>
    <s v="NO"/>
    <m/>
    <m/>
    <m/>
    <s v="1"/>
    <s v="01907"/>
    <s v="3"/>
    <s v="SANTOS CARRILLO"/>
    <n v="9"/>
  </r>
  <r>
    <s v="1.01741"/>
    <s v="102525-00"/>
    <s v="01741"/>
    <x v="1760"/>
    <s v="LA ESPERANZA DE GARZA"/>
    <s v="NICOYA"/>
    <s v="06"/>
    <s v="1"/>
    <s v="1_PREESCOLAR"/>
    <s v="PUBLICA"/>
    <n v="50206"/>
    <s v="5"/>
    <s v="02"/>
    <s v="06"/>
    <s v="GUANACASTE / NICOYA / NOSARA"/>
    <s v="GUANACASTE"/>
    <s v="NICOYA"/>
    <s v="NOSARA"/>
    <s v="LA ESPERANZA"/>
    <s v="FRENTE A LA PLAZA DE DEPORTES"/>
    <s v="esc.laesperanzadegarza@mep.go.cr"/>
    <s v="26820355"/>
    <m/>
    <s v="GAUY PATRICIA ENRIQUEZ GUEVARA"/>
    <s v="87058703"/>
    <s v="JOSE CARLOS SANDOVAL GOMEZ"/>
    <s v="71339818"/>
    <m/>
    <s v="NO"/>
    <m/>
    <m/>
    <m/>
    <s v="1"/>
    <s v="01975"/>
    <s v="3"/>
    <s v="LA ESPERANZA DE GARZA"/>
    <n v="34"/>
  </r>
  <r>
    <s v="1.00656"/>
    <s v="102527-00"/>
    <s v="00656"/>
    <x v="1761"/>
    <s v="PBRO. JOSE DANIEL CARMONA BRICEÑO"/>
    <s v="NICOYA"/>
    <s v="07"/>
    <s v="1"/>
    <s v="1_PREESCOLAR"/>
    <s v="PUBLICA"/>
    <n v="50901"/>
    <s v="5"/>
    <s v="09"/>
    <s v="01"/>
    <s v="GUANACASTE / NANDAYURE / CARMONA"/>
    <s v="GUANACASTE"/>
    <s v="NANDAYURE"/>
    <s v="CARMONA"/>
    <s v="COLONIA"/>
    <s v="COSTADO SUR DEL PARQUE"/>
    <s v="esc.josedanielcarmona@mep.go.cr"/>
    <s v="83770478"/>
    <m/>
    <s v="MAYLEN VILLALOBOS SEQUEIRA"/>
    <s v="83770478"/>
    <s v="GLORIANA ARNAEZ CARRILLO"/>
    <s v="88495890"/>
    <m/>
    <s v="NO"/>
    <m/>
    <m/>
    <m/>
    <s v="1"/>
    <s v="01980"/>
    <s v="3"/>
    <s v="PBRO. JOSE DANIEL CARMONA BRICEÑO"/>
    <n v="47"/>
  </r>
  <r>
    <s v="1.01697"/>
    <s v="102528-00"/>
    <s v="01697"/>
    <x v="1762"/>
    <s v="CERRILLOS"/>
    <s v="NICOYA"/>
    <s v="05"/>
    <s v="1"/>
    <s v="1_PREESCOLAR"/>
    <s v="PUBLICA"/>
    <n v="51101"/>
    <s v="5"/>
    <s v="11"/>
    <s v="01"/>
    <s v="GUANACASTE / HOJANCHA / HOJANCHA"/>
    <s v="GUANACASTE"/>
    <s v="HOJANCHA"/>
    <s v="HOJANCHA"/>
    <s v="LOS CERROS"/>
    <s v="75 M AL SUROESTE DE LA PLAZA DE DEPORTES"/>
    <s v="esc.cerrillos@mep.go.cr"/>
    <s v="88310393"/>
    <m/>
    <s v="HILDA GOMEZ VILLAGRA"/>
    <s v="88310393"/>
    <s v="MARIA DE LOS ANGELES ACOSTA GOMEZ"/>
    <s v="63790353"/>
    <m/>
    <s v="NO"/>
    <m/>
    <m/>
    <m/>
    <s v="1"/>
    <s v="01933"/>
    <s v="3"/>
    <s v="CERRILLOS"/>
    <n v="5"/>
  </r>
  <r>
    <s v="1.01255"/>
    <s v="102530-00"/>
    <s v="01255"/>
    <x v="1763"/>
    <s v="BLAS MONTES LEAL"/>
    <s v="NICOYA"/>
    <s v="03"/>
    <s v="1"/>
    <s v="1_PREESCOLAR"/>
    <s v="PUBLICA"/>
    <n v="50204"/>
    <s v="5"/>
    <s v="02"/>
    <s v="04"/>
    <s v="GUANACASTE / NICOYA / QUEBRADA HONDA"/>
    <s v="GUANACASTE"/>
    <s v="NICOYA"/>
    <s v="QUEBRADA HONDA"/>
    <s v="COPAL"/>
    <s v="FRENTE AL SALON COMUNAL"/>
    <s v="esc.blasmontesleal@mep.go.cr"/>
    <m/>
    <m/>
    <s v="RUTH MYRIAM HERNANDEZ SOLORZANO"/>
    <s v="87397083"/>
    <s v="SUSAN PATRICIA OBANDO PEREZ"/>
    <s v="26853425 Ext.1303"/>
    <m/>
    <s v="NO"/>
    <m/>
    <m/>
    <m/>
    <s v="1"/>
    <s v="01897"/>
    <s v="3"/>
    <s v="BLAS MONTES LEAL"/>
    <n v="15"/>
  </r>
  <r>
    <s v="1.04370"/>
    <s v="102530-00"/>
    <s v="04370"/>
    <x v="1763"/>
    <s v="RED CUIDO-BLAS MONTES LEAL-CECUDI SAN MARTIN"/>
    <s v="NICOYA"/>
    <s v="03"/>
    <s v="1"/>
    <s v="1_PREESCOLAR"/>
    <s v="PUBLICA"/>
    <n v="50204"/>
    <s v="5"/>
    <s v="02"/>
    <s v="04"/>
    <s v="GUANACASTE / NICOYA / QUEBRADA HONDA"/>
    <s v="GUANACASTE"/>
    <s v="NICOYA"/>
    <s v="QUEBRADA HONDA"/>
    <s v="COPAL"/>
    <s v="FRENTE AL SALON COMUNAL"/>
    <s v="esc.blasmontesleal@mep.go.cr"/>
    <s v="87397083"/>
    <m/>
    <s v="RUTH MYRIAM HERNANDEZ SOLORZANO"/>
    <s v="87397083"/>
    <s v="SUSAN PATRICIA OBANDO PEREZ"/>
    <s v="26853425 Ext.1303"/>
    <s v="RED"/>
    <s v="NO"/>
    <s v="3"/>
    <s v=""/>
    <s v="CECUDI SAN MARTIN"/>
    <s v="1"/>
    <s v="01897"/>
    <s v="3"/>
    <s v="BLAS MONTES LEAL"/>
    <n v="14"/>
  </r>
  <r>
    <s v="1.01259"/>
    <s v="102533-00"/>
    <s v="01259"/>
    <x v="1764"/>
    <s v="LEON CORTES CASTRO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CORRALILLO"/>
    <s v="100 M NOROESTE DE LA PLAZA"/>
    <s v="esc.leoncortescastro.nicoya@mep.go.cr"/>
    <s v="26878101"/>
    <s v="26878101"/>
    <s v="GUSTAVO GUTIERREZ GOMEZ"/>
    <s v="86540477"/>
    <s v="YORLENY PADILLA MATARRITA"/>
    <s v="26853425 Ext.1301"/>
    <m/>
    <s v="NO"/>
    <m/>
    <m/>
    <m/>
    <s v="1"/>
    <s v="01916"/>
    <s v="3"/>
    <s v="LEON CORTES CASTRO"/>
    <n v="20"/>
  </r>
  <r>
    <s v="1.03309"/>
    <s v="102535-00"/>
    <s v="03309"/>
    <x v="1765"/>
    <s v="CUESTA GRANDE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CUESTA GRANDE"/>
    <s v="COSTADO OESTE DE LA PLAZA DE DEPORTES"/>
    <s v="esc.cuestagrande@mep.go.cr"/>
    <s v="22006452"/>
    <s v="22006452"/>
    <s v="GRETTEL RAMOS ESPINOZA"/>
    <s v="88260509"/>
    <s v="LUIS RODOLFO OROZCO JUAREZ"/>
    <s v="88603342"/>
    <m/>
    <s v="NO"/>
    <m/>
    <m/>
    <m/>
    <s v="1"/>
    <s v="01889"/>
    <s v="3"/>
    <s v="CUESTA GRANDE"/>
    <n v="6"/>
  </r>
  <r>
    <s v="1.04257"/>
    <s v="102538-00"/>
    <s v="04257"/>
    <x v="1766"/>
    <s v="NOSARITA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NOSARITA"/>
    <s v="2 KM AL ESTE DE LA ENTRADA DE NOSARITA"/>
    <s v="esc.nosarita@mep.go.cr"/>
    <s v="26849329"/>
    <m/>
    <s v="ADRIANA MATARRITA PORRAS"/>
    <s v="85253411"/>
    <s v="LUIS RODOLFO OROZCO JUAREZ"/>
    <s v="26869107"/>
    <m/>
    <s v="NO"/>
    <m/>
    <m/>
    <m/>
    <s v="1"/>
    <s v="01885"/>
    <s v="3"/>
    <s v="NOSARITA"/>
    <n v="8"/>
  </r>
  <r>
    <s v="1.03234"/>
    <s v="102542-00"/>
    <s v="03234"/>
    <x v="1767"/>
    <s v="LAS DELICIAS"/>
    <s v="NICOYA"/>
    <s v="06"/>
    <s v="1"/>
    <s v="1_PREESCOLAR"/>
    <s v="PUBLICA"/>
    <n v="50206"/>
    <s v="5"/>
    <s v="02"/>
    <s v="06"/>
    <s v="GUANACASTE / NICOYA / NOSARA"/>
    <s v="GUANACASTE"/>
    <s v="NICOYA"/>
    <s v="NOSARA"/>
    <s v="LAS DELICIAS"/>
    <s v="LAS DELICIAS DE GARZA"/>
    <s v="esc.deliciasdegarza@mep.go.cr"/>
    <m/>
    <m/>
    <s v="EDITH OBREGON SEQUEIRA"/>
    <s v="86517011"/>
    <s v="JOSE CARLOS SANDOVAL GOMEZ"/>
    <s v="26855230"/>
    <m/>
    <s v="NO"/>
    <m/>
    <m/>
    <m/>
    <s v="1"/>
    <s v="01967"/>
    <s v="3"/>
    <s v="LAS DELICIAS"/>
    <n v="21"/>
  </r>
  <r>
    <s v="1.01691"/>
    <s v="102543-00"/>
    <s v="01691"/>
    <x v="1768"/>
    <s v="DULCE NOMBRE"/>
    <s v="NICOYA"/>
    <s v="02"/>
    <s v="1"/>
    <s v="1_PREESCOLAR"/>
    <s v="PUBLICA"/>
    <n v="50201"/>
    <s v="5"/>
    <s v="02"/>
    <s v="01"/>
    <s v="GUANACASTE / NICOYA / NICOYA"/>
    <s v="GUANACASTE"/>
    <s v="NICOYA"/>
    <s v="NICOYA"/>
    <s v="DULCE NOMBRE"/>
    <s v="COSTADO NORTE DE LA PLAZA"/>
    <s v="esc.dulcenombre.nicoya@mep.go.cr"/>
    <s v="85742884"/>
    <m/>
    <s v="YORLENY HERNANDEZ ESQUIVEL"/>
    <s v="85742884"/>
    <s v="LUIS RODOLFO OROZCO JUAREZ"/>
    <s v="88603342"/>
    <m/>
    <s v="NO"/>
    <m/>
    <m/>
    <m/>
    <s v="1"/>
    <s v="01890"/>
    <s v="3"/>
    <s v="DULCE NOMBRE"/>
    <n v="4"/>
  </r>
  <r>
    <s v="1.04287"/>
    <s v="102543-00"/>
    <s v="04287"/>
    <x v="1768"/>
    <s v="RED CUIDO-DULCE NOMBRE-CEN CINAI SAN MARTIN"/>
    <s v="NICOYA"/>
    <s v="02"/>
    <s v="1"/>
    <s v="1_PREESCOLAR"/>
    <s v="PUBLICA"/>
    <n v="50201"/>
    <s v="5"/>
    <s v="02"/>
    <s v="01"/>
    <s v="GUANACASTE / NICOYA / NICOYA"/>
    <s v="GUANACASTE"/>
    <s v="NICOYA"/>
    <s v="NICOYA"/>
    <s v="SAN MARTIN"/>
    <s v="BARRIO SAN MARTIN, COSTADO NORTE DE LA ESCUELA SAN MARTIN"/>
    <s v="esc.dulcenombre.nicoya@mep.go.cr"/>
    <s v="85742884"/>
    <m/>
    <s v="YORLENY HERNANDEZ ESQUIVEL"/>
    <s v="85742884"/>
    <s v="LUIS RODOLFO OROZCO JUAREZ"/>
    <s v="88603342"/>
    <s v="RED"/>
    <s v="NO"/>
    <s v="3"/>
    <s v=""/>
    <s v="CEN CINAI SAN MARTIN"/>
    <s v="1"/>
    <s v="01890"/>
    <s v="3"/>
    <s v="DULCE NOMBRE"/>
    <n v="19"/>
  </r>
  <r>
    <s v="1.03203"/>
    <s v="102544-00"/>
    <s v="03203"/>
    <x v="1769"/>
    <s v="EL CARMEN"/>
    <s v="NICOYA"/>
    <s v="07"/>
    <s v="1"/>
    <s v="1_PREESCOLAR"/>
    <s v="PUBLICA"/>
    <n v="50903"/>
    <s v="5"/>
    <s v="09"/>
    <s v="03"/>
    <s v="GUANACASTE / NANDAYURE / ZAPOTAL"/>
    <s v="GUANACASTE"/>
    <s v="NANDAYURE"/>
    <s v="ZAPOTAL"/>
    <s v="EL CARMEN"/>
    <s v="200 M SURESTE DE LA IGLESIA CATOLICA"/>
    <s v="esc.elcarmennandayure@mep.go.cr"/>
    <s v="22006099"/>
    <s v="89962064"/>
    <s v="LAUREN ANDREA LOPEZ JAEN"/>
    <s v="89662064"/>
    <s v="GLORIANA ARNAEZ CARRILLO"/>
    <s v="26577049"/>
    <m/>
    <s v="NO"/>
    <m/>
    <m/>
    <m/>
    <s v="1"/>
    <s v="01982"/>
    <s v="3"/>
    <s v="EL CARMEN"/>
    <n v="9"/>
  </r>
  <r>
    <s v="1.02280"/>
    <s v="102549-00"/>
    <s v="02280"/>
    <x v="1770"/>
    <s v="JUAN ESTRADA RAVAGO"/>
    <s v="NICOYA"/>
    <s v="05"/>
    <s v="1"/>
    <s v="1_PREESCOLAR"/>
    <s v="PUBLICA"/>
    <n v="51103"/>
    <s v="5"/>
    <s v="11"/>
    <s v="03"/>
    <s v="GUANACASTE / HOJANCHA / PUERTO CARRILLO"/>
    <s v="GUANACASTE"/>
    <s v="HOJANCHA"/>
    <s v="PUERTO CARRILLO"/>
    <s v="ESTRADA RAVAGO"/>
    <s v="CONTIGUO A LA PLAZA"/>
    <s v="esc.juanestradaravago@mep.go.cr"/>
    <s v="26560255"/>
    <m/>
    <s v="JESSICA GARCIA CESPEDES"/>
    <s v="89949510"/>
    <s v="MARIA DE LOS ANGELES ACOSTA GOMEZ"/>
    <s v="63790353"/>
    <m/>
    <s v="NO"/>
    <m/>
    <m/>
    <m/>
    <s v="1"/>
    <s v="01936"/>
    <s v="3"/>
    <s v="JUAN ESTRADA RAVAGO"/>
    <n v="23"/>
  </r>
  <r>
    <s v="1.02282"/>
    <s v="102551-00"/>
    <s v="02282"/>
    <x v="1771"/>
    <s v="GARZA"/>
    <s v="NICOYA"/>
    <s v="06"/>
    <s v="1"/>
    <s v="1_PREESCOLAR"/>
    <s v="PUBLICA"/>
    <n v="50206"/>
    <s v="5"/>
    <s v="02"/>
    <s v="06"/>
    <s v="GUANACASTE / NICOYA / NOSARA"/>
    <s v="GUANACASTE"/>
    <s v="NICOYA"/>
    <s v="NOSARA"/>
    <s v="GARZA"/>
    <s v="50 M AL OESTE DE LA PLAZA DE DEPORTES"/>
    <s v="esc.garza@mep.go.cr"/>
    <s v="26568155"/>
    <s v="83915091"/>
    <s v="JANETH GUERRERO BALTODANO"/>
    <s v="83915091"/>
    <s v="JOSE CARLOS SANDOVAL GOMEZ"/>
    <s v="26855230"/>
    <m/>
    <s v="NO"/>
    <m/>
    <m/>
    <m/>
    <s v="1"/>
    <s v="01959"/>
    <s v="3"/>
    <s v="GARZA"/>
    <n v="12"/>
  </r>
  <r>
    <s v="1.01526"/>
    <s v="102552-00"/>
    <s v="01526"/>
    <x v="1772"/>
    <s v="GAMALOTAL"/>
    <s v="NICOYA"/>
    <s v="02"/>
    <s v="1"/>
    <s v="1_PREESCOLAR"/>
    <s v="PUBLICA"/>
    <n v="50201"/>
    <s v="5"/>
    <s v="02"/>
    <s v="01"/>
    <s v="GUANACASTE / NICOYA / NICOYA"/>
    <s v="GUANACASTE"/>
    <s v="NICOYA"/>
    <s v="NICOYA"/>
    <s v="GAMALOTAL"/>
    <s v="COSTADO NORTE DE LA PLAZA"/>
    <s v="esc.gamalotal@mep.go.cr"/>
    <s v="26851055"/>
    <s v="60022104"/>
    <s v="ADONAY ZUÑIGA JUAREZ"/>
    <s v="60022104"/>
    <s v="LUIS RODOLFO OROZCO JUAREZ"/>
    <s v="26854961"/>
    <m/>
    <s v="NO"/>
    <m/>
    <m/>
    <m/>
    <s v="1"/>
    <s v="01877"/>
    <s v="3"/>
    <s v="GAMALOTAL"/>
    <n v="24"/>
  </r>
  <r>
    <s v="1.00036"/>
    <s v="102554-00"/>
    <s v="00036"/>
    <x v="1773"/>
    <s v="LA ISLITA"/>
    <s v="NICOYA"/>
    <s v="08"/>
    <s v="1"/>
    <s v="1_PREESCOLAR"/>
    <s v="PUBLICA"/>
    <n v="50906"/>
    <s v="5"/>
    <s v="09"/>
    <s v="06"/>
    <s v="GUANACASTE / NANDAYURE / BEJUCO"/>
    <s v="GUANACASTE"/>
    <s v="NANDAYURE"/>
    <s v="BEJUCO"/>
    <s v="LA ISLITA"/>
    <s v="COSTADO ESTE DE LA PLAZA DE DEPORTES"/>
    <s v="esc.laislitabejuco@mep.go.cr"/>
    <s v="22019233"/>
    <s v="87795400"/>
    <s v="KENDY DANISA LOPEZ LOPEZ"/>
    <s v="87795400"/>
    <s v="GUILLERMO JUAREZ GARCIA"/>
    <s v="26577302"/>
    <m/>
    <s v="NO"/>
    <m/>
    <m/>
    <m/>
    <s v="1"/>
    <s v="02003"/>
    <s v="3"/>
    <s v="LA ISLITA"/>
    <n v="7"/>
  </r>
  <r>
    <s v="1.02952"/>
    <s v="102555-00"/>
    <s v="02952"/>
    <x v="1774"/>
    <s v="JABILLOS"/>
    <s v="NICOYA"/>
    <s v="08"/>
    <s v="1"/>
    <s v="1_PREESCOLAR"/>
    <s v="PUBLICA"/>
    <n v="50906"/>
    <s v="5"/>
    <s v="09"/>
    <s v="06"/>
    <s v="GUANACASTE / NANDAYURE / BEJUCO"/>
    <s v="GUANACASTE"/>
    <s v="NANDAYURE"/>
    <s v="BEJUCO"/>
    <s v="JABILLOS"/>
    <s v="CONTIGUO A LA PLAZA DE DEPORTES"/>
    <s v="esc.jabillosnandayure@mep.go.cr"/>
    <s v="22007619"/>
    <s v="22009594"/>
    <s v="CINDY MATARRITA ENR̀IQUEZ"/>
    <s v="22007619"/>
    <s v="GUILLERMO JUAREZ GARCIA"/>
    <s v="26577302"/>
    <m/>
    <s v="NO"/>
    <m/>
    <m/>
    <m/>
    <s v="1"/>
    <s v="01998"/>
    <s v="3"/>
    <s v="JABILLOS"/>
    <n v="7"/>
  </r>
  <r>
    <s v="1.02596"/>
    <s v="102556-00"/>
    <s v="02596"/>
    <x v="1775"/>
    <s v="JUAN DIAZ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JUAN DIAZ"/>
    <s v="FRENTE A PLAZA DE DEPORTES"/>
    <s v="esc.juan.diaz@mep.go.cr"/>
    <s v="63033050"/>
    <s v="85978456"/>
    <s v="MARIA JEANNETTE CAMPOS NOGUERA"/>
    <s v="89184743"/>
    <s v="HANNIA AVILA QUIROS"/>
    <s v="26867009"/>
    <m/>
    <s v="NO"/>
    <m/>
    <m/>
    <m/>
    <s v="1"/>
    <s v="01872"/>
    <s v="3"/>
    <s v="JUAN DIAZ"/>
    <n v="10"/>
  </r>
  <r>
    <s v="1.01598"/>
    <s v="102558-00"/>
    <s v="01598"/>
    <x v="1776"/>
    <s v="25 DE JULIO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FLORIDA"/>
    <s v="COSTADO OESTE PLAZA DE DEPORTES"/>
    <s v="esc.25dejulio@mep.go.cr"/>
    <s v="22007512"/>
    <m/>
    <s v="JULIO GRIJALBA VILLAREAL"/>
    <s v="22007512"/>
    <s v="YORLENY PADILLA MATARRITA"/>
    <s v="26866764"/>
    <m/>
    <s v="NO"/>
    <m/>
    <m/>
    <m/>
    <s v="1"/>
    <s v="01920"/>
    <s v="3"/>
    <s v="25 DE JULIO"/>
    <n v="9"/>
  </r>
  <r>
    <s v="1.02274"/>
    <s v="102559-00"/>
    <s v="02274"/>
    <x v="1777"/>
    <s v="IGUANITA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IGUANITA"/>
    <s v="5 KM AL OESTE DEL DISTRITO LA MANSION"/>
    <s v="esc.laiguanita@mep.go.cr"/>
    <s v="22006158"/>
    <s v="63081931"/>
    <s v="ELSIE ESPINOZA MATARRITA"/>
    <s v="22006158"/>
    <s v="SUSAN PATRICIA OBANDO PEREZ"/>
    <s v="26853425 Ext.1303"/>
    <m/>
    <s v="NO"/>
    <m/>
    <m/>
    <m/>
    <s v="1"/>
    <s v="01911"/>
    <s v="3"/>
    <s v="IGUANITA"/>
    <n v="11"/>
  </r>
  <r>
    <s v="1.01597"/>
    <s v="102563-00"/>
    <s v="01597"/>
    <x v="1778"/>
    <s v="GUILLERMO MORALES PEREZ"/>
    <s v="NICOYA"/>
    <s v="02"/>
    <s v="1"/>
    <s v="1_PREESCOLAR"/>
    <s v="PUBLICA"/>
    <n v="50201"/>
    <s v="5"/>
    <s v="02"/>
    <s v="01"/>
    <s v="GUANACASTE / NICOYA / NICOYA"/>
    <s v="GUANACASTE"/>
    <s v="NICOYA"/>
    <s v="NICOYA"/>
    <s v="LA VIRGINIA"/>
    <s v="COSTADO OESTE DE LA PLAZA DE DEPORTES DE LA VIRGINIA"/>
    <s v="esc.guillermomoralesperez@mep.go.cr"/>
    <s v="22006437"/>
    <m/>
    <s v="ANA CECILIA LOPEZ LOPEZ"/>
    <s v="22006437"/>
    <s v="LUIS RODOLFO OROZCO JUAREZ"/>
    <s v="26869107"/>
    <m/>
    <s v="NO"/>
    <m/>
    <m/>
    <m/>
    <s v="1"/>
    <s v="01878"/>
    <s v="3"/>
    <s v="GUILLERMO MORALES PEREZ"/>
    <n v="9"/>
  </r>
  <r>
    <s v="1.02011"/>
    <s v="102566-00"/>
    <s v="02011"/>
    <x v="1779"/>
    <s v="VIRGILIO CAAMAÑO ARAUZ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LAS CASITAS"/>
    <s v="LAS CASITAS DE NICOYA"/>
    <s v="esc.virgiliocaamanoarauz@mep.go.cr"/>
    <s v="26867655"/>
    <s v="26867655"/>
    <s v="MARLEN ILEANA CORONADO GUTIERREZ"/>
    <s v="88417272"/>
    <s v="HANNIA AVILA QUIROS"/>
    <s v="88160059"/>
    <m/>
    <s v="NO"/>
    <m/>
    <m/>
    <m/>
    <s v="1"/>
    <s v="01861"/>
    <s v="3"/>
    <s v="VIRGILIO CAAMAÑO ARAUZ"/>
    <n v="32"/>
  </r>
  <r>
    <s v="1.00650"/>
    <s v="102568-00"/>
    <s v="00650"/>
    <x v="1780"/>
    <s v="LEONIDAS BRICEÑO BALTODANO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INVU"/>
    <s v="200 SUR DE LA MUNICIPALIDAD"/>
    <s v="esc.leonidasbricenobaltodano@mep.go.cr"/>
    <s v="26855329"/>
    <s v="26853165"/>
    <s v="WARNER MATARRITA ESPINOZA"/>
    <s v="26855329"/>
    <s v="HANNIA AVILA QUIROS"/>
    <s v="26867009"/>
    <m/>
    <s v="NO"/>
    <m/>
    <m/>
    <m/>
    <s v="1"/>
    <s v="01868"/>
    <s v="3"/>
    <s v="LEONIDAS BRICEÑO BALTODANO"/>
    <n v="130"/>
  </r>
  <r>
    <s v="1.02767"/>
    <s v="102569-00"/>
    <s v="02767"/>
    <x v="1781"/>
    <s v="LUCAS BRICEÑO FONSECA"/>
    <s v="NICOYA"/>
    <s v="03"/>
    <s v="1"/>
    <s v="1_PREESCOLAR"/>
    <s v="PUBLICA"/>
    <n v="50204"/>
    <s v="5"/>
    <s v="02"/>
    <s v="04"/>
    <s v="GUANACASTE / NICOYA / QUEBRADA HONDA"/>
    <s v="GUANACASTE"/>
    <s v="NICOYA"/>
    <s v="QUEBRADA HONDA"/>
    <s v="SAN JUAN"/>
    <s v="300 M SURESTE DEL TEMPLO CATOLICO"/>
    <s v="esc.lucasbricenofonseca@mep.go.cr"/>
    <s v="22006372"/>
    <s v="84505156"/>
    <s v="LIGIA ELENA CHAVES ROJAS"/>
    <s v="22006372"/>
    <s v="SUSAN PATRICIA OBANDO PEREZ"/>
    <s v="26853425 Ext.1303"/>
    <m/>
    <s v="NO"/>
    <m/>
    <m/>
    <m/>
    <s v="1"/>
    <s v="01900"/>
    <s v="3"/>
    <s v="LUCAS BRICEÑO FONSECA"/>
    <n v="6"/>
  </r>
  <r>
    <s v="1.01822"/>
    <s v="102570-00"/>
    <s v="01822"/>
    <x v="1782"/>
    <s v="LOS ANGELES"/>
    <s v="NICOYA"/>
    <s v="08"/>
    <s v="1"/>
    <s v="1_PREESCOLAR"/>
    <s v="PUBLICA"/>
    <n v="50905"/>
    <s v="5"/>
    <s v="09"/>
    <s v="05"/>
    <s v="GUANACASTE / NANDAYURE / PORVENIR"/>
    <s v="GUANACASTE"/>
    <s v="NANDAYURE"/>
    <s v="PORVENIR"/>
    <s v="LOS ANGELES"/>
    <s v="COSTADO SUR DE LA PLAZA DE FUTBOL LOS ANGELES"/>
    <s v="esc.losangelesnandayure@mep.go.cr"/>
    <s v="22009122"/>
    <m/>
    <s v="MARISOL CAMPOS GALAGARZA"/>
    <s v="86131215"/>
    <s v="GUILLERMO JUAREZ GARCIA"/>
    <s v="26577302"/>
    <m/>
    <s v="NO"/>
    <m/>
    <m/>
    <m/>
    <s v="1"/>
    <s v="01995"/>
    <s v="3"/>
    <s v="LOS ANGELES"/>
    <n v="4"/>
  </r>
  <r>
    <s v="1.01602"/>
    <s v="102574-00"/>
    <s v="01602"/>
    <x v="1783"/>
    <s v="26 DE FEBRERO DE 1886"/>
    <s v="NICOYA"/>
    <s v="05"/>
    <s v="1"/>
    <s v="1_PREESCOLAR"/>
    <s v="PUBLICA"/>
    <n v="51105"/>
    <s v="5"/>
    <s v="11"/>
    <s v="05"/>
    <s v="GUANACASTE / HOJANCHA / MATAMBU"/>
    <s v="GUANACASTE"/>
    <s v="HOJANCHA"/>
    <s v="MATAMBU"/>
    <s v="MATAMBU"/>
    <s v="COSTADO SUR DE LA PLAZA DE DEPORTES"/>
    <s v="esc.26defebrero1886@mep.go.cr"/>
    <s v="26599329"/>
    <s v="26599329"/>
    <s v="YORLENY PEREZ FAJARDO"/>
    <s v="61760039"/>
    <s v="MARIA DE LOS ANGELES ACOSTA GOMEZ"/>
    <s v="89152796"/>
    <m/>
    <s v="NO"/>
    <m/>
    <m/>
    <m/>
    <s v="1"/>
    <s v="01937"/>
    <s v="3"/>
    <s v="26 DE FEBRERO DE 1886"/>
    <n v="20"/>
  </r>
  <r>
    <s v="1.02275"/>
    <s v="102575-00"/>
    <s v="02275"/>
    <x v="1784"/>
    <s v="MATAMBUGUITO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MATAMBUGUITO"/>
    <s v="6,5 KM AL ESTE DE LA G.A.R."/>
    <s v="esc.matambuguito@mep.go.cr"/>
    <s v="22006166"/>
    <m/>
    <s v="EDVIN GUEVARA ALEMAN"/>
    <s v="89733368"/>
    <s v="SUSAN PATRICIA OBANDO PEREZ"/>
    <s v="26853425 Ext.1303"/>
    <m/>
    <s v="NO"/>
    <m/>
    <m/>
    <m/>
    <s v="1"/>
    <s v="01909"/>
    <s v="3"/>
    <s v="MATAMBUGUITO"/>
    <n v="9"/>
  </r>
  <r>
    <s v="1.01599"/>
    <s v="102578-00"/>
    <s v="01599"/>
    <x v="1785"/>
    <s v="MANUEL CARDENAS CARDENAS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MORACIA"/>
    <s v="COSTADO NORTE DE LA PLAZA DE DEPORTES"/>
    <s v="esc.manuelcardenas@mep.go.cr"/>
    <s v="84665356"/>
    <m/>
    <s v="JERRY CORTES CARRERA"/>
    <s v="84665353"/>
    <s v="YORLENY PADILLA MATARRITA"/>
    <s v="26853425 Ext.1301"/>
    <m/>
    <s v="NO"/>
    <m/>
    <m/>
    <m/>
    <s v="1"/>
    <s v="01917"/>
    <s v="3"/>
    <s v="MANUEL CARDENAS CARDENAS"/>
    <n v="29"/>
  </r>
  <r>
    <s v="1.01257"/>
    <s v="102579-00"/>
    <s v="01257"/>
    <x v="1786"/>
    <s v="RECAREDO BRICEÑO ARAUZ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BARRA HONDA"/>
    <s v="COSTADO SUR DE LA IGLESIA CATOLICA"/>
    <s v="esc.recaredobricenoarauz@mep.go.cr"/>
    <s v="26591515"/>
    <s v="26591515"/>
    <s v="XINIA ZUÑIGA GUTIERREZ"/>
    <s v="26591515"/>
    <s v="SUSAN PATRICIA OBANDO PEREZ"/>
    <s v="26853425 Ext.1303"/>
    <m/>
    <s v="NO"/>
    <m/>
    <m/>
    <m/>
    <s v="1"/>
    <s v="01912"/>
    <s v="3"/>
    <s v="RECAREDO BRICEÑO ARAUZ"/>
    <n v="10"/>
  </r>
  <r>
    <s v="1.02012"/>
    <s v="102580-00"/>
    <s v="02012"/>
    <x v="1787"/>
    <s v="FRAY BARTOLOME DE LAS CASAS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NAMBI"/>
    <s v="NAMBI CENTRO"/>
    <s v="esc.fraybartolomedelascasas@mep.go.cr"/>
    <s v="26853327"/>
    <s v="87813239"/>
    <s v="EMILETH MOLINA ROSALES"/>
    <s v="-"/>
    <s v="HANNIA AVILA QUIROS"/>
    <s v="26867009"/>
    <m/>
    <s v="NO"/>
    <m/>
    <m/>
    <m/>
    <s v="1"/>
    <s v="01862"/>
    <s v="3"/>
    <s v="FRAY BARTOLOME DE LAS CASAS"/>
    <n v="27"/>
  </r>
  <r>
    <s v="1.03699"/>
    <s v="102581-00"/>
    <s v="03699"/>
    <x v="1788"/>
    <s v="NARANJAL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NARANJAL"/>
    <s v="DETRAS DE LA IGLESIA CATOLICA NARANJAL"/>
    <s v="esc.naranjal.nicoya@mep.go.cr"/>
    <s v="60756618"/>
    <m/>
    <s v="KARLA MEJIAS JIMENEZ"/>
    <s v="60756618"/>
    <s v="LUIS RODOLFO OROZCO JUAREZ"/>
    <s v="26869107"/>
    <m/>
    <s v="NO"/>
    <m/>
    <m/>
    <m/>
    <s v="1"/>
    <s v="01883"/>
    <s v="3"/>
    <s v="NARANJAL"/>
    <n v="3"/>
  </r>
  <r>
    <s v="1.00654"/>
    <s v="102583-00"/>
    <s v="00654"/>
    <x v="1789"/>
    <s v="VICTORIANO MENA MENA"/>
    <s v="NICOYA"/>
    <s v="05"/>
    <s v="1"/>
    <s v="1_PREESCOLAR"/>
    <s v="PUBLICA"/>
    <n v="51101"/>
    <s v="5"/>
    <s v="11"/>
    <s v="01"/>
    <s v="GUANACASTE / HOJANCHA / HOJANCHA"/>
    <s v="GUANACASTE"/>
    <s v="HOJANCHA"/>
    <s v="HOJANCHA"/>
    <s v="HOJANCHA"/>
    <s v="75 M NORTE Y 50 OESTE DE LA CLINICA"/>
    <s v="esc.victorianomena@mep.go.cr"/>
    <s v="62183868"/>
    <m/>
    <s v="LOURDES ACOSTA RODRIGUEZ"/>
    <s v="83334876"/>
    <s v="MARIA DE LOS ANGELES ACOSTA GOMEZ"/>
    <s v="63790353"/>
    <m/>
    <s v="NO"/>
    <m/>
    <m/>
    <m/>
    <s v="1"/>
    <s v="01940"/>
    <s v="3"/>
    <s v="VICTORIANO MENA MENA"/>
    <n v="102"/>
  </r>
  <r>
    <s v="1.02283"/>
    <s v="102585-00"/>
    <s v="02283"/>
    <x v="1790"/>
    <s v="PAVONES"/>
    <s v="NICOYA"/>
    <s v="07"/>
    <s v="1"/>
    <s v="1_PREESCOLAR"/>
    <s v="PUBLICA"/>
    <n v="50904"/>
    <s v="5"/>
    <s v="09"/>
    <s v="04"/>
    <s v="GUANACASTE / NANDAYURE / SAN PABLO"/>
    <s v="GUANACASTE"/>
    <s v="NANDAYURE"/>
    <s v="SAN PABLO"/>
    <s v="PAVONES"/>
    <s v="PAVONES CENTRO"/>
    <s v="esc.pavonesdenandayure@mep.go.cr"/>
    <s v="22006139"/>
    <s v="86635015"/>
    <s v="MARTA GABRIELA ROJAS JIMENEZ"/>
    <s v="86635015"/>
    <s v="GLORIANA ARNAEZ CARRILLO"/>
    <s v="88495890"/>
    <m/>
    <s v="NO"/>
    <m/>
    <m/>
    <m/>
    <s v="1"/>
    <s v="01990"/>
    <s v="3"/>
    <s v="PAVONES"/>
    <n v="11"/>
  </r>
  <r>
    <s v="1.02210"/>
    <s v="102586-00"/>
    <s v="02210"/>
    <x v="1791"/>
    <s v="ARTURO SOLANO MONGE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RIO GRANDE"/>
    <s v="COSTADO DE LA IGLESIA CATOLICA DE LA COMUNIDAD"/>
    <s v="esc.arturo.solano.monge@mep.go.cr"/>
    <s v="26867955"/>
    <s v="88234117"/>
    <s v="GRACE MADRIGAL NUÑEZ"/>
    <s v="88234117"/>
    <s v="HANNIA AVILA QUIROS"/>
    <s v="26867009"/>
    <m/>
    <s v="NO"/>
    <m/>
    <m/>
    <m/>
    <s v="1"/>
    <s v="01863"/>
    <s v="3"/>
    <s v="ARTURO SOLANO MONGE"/>
    <n v="9"/>
  </r>
  <r>
    <s v="1.02534"/>
    <s v="102587-00"/>
    <s v="02534"/>
    <x v="1792"/>
    <s v="PILANGOSTA"/>
    <s v="NICOYA"/>
    <s v="05"/>
    <s v="1"/>
    <s v="1_PREESCOLAR"/>
    <s v="PUBLICA"/>
    <n v="51101"/>
    <s v="5"/>
    <s v="11"/>
    <s v="01"/>
    <s v="GUANACASTE / HOJANCHA / HOJANCHA"/>
    <s v="GUANACASTE"/>
    <s v="HOJANCHA"/>
    <s v="HOJANCHA"/>
    <s v="PILANGOSTA"/>
    <s v="5 KM SUR DE LA PARROQUIA DE HOJANCHA"/>
    <s v="esc.pilangosta@mep.go.cr"/>
    <s v="22007576"/>
    <s v="88143779"/>
    <s v="JORGE ARTURO BOLIVAR ALVAREZ"/>
    <s v="86441194"/>
    <s v="MARIA DE LOS ANGELES ACOSTA GOMEZ"/>
    <s v="63790353"/>
    <m/>
    <s v="NO"/>
    <m/>
    <m/>
    <m/>
    <s v="1"/>
    <s v="01938"/>
    <s v="3"/>
    <s v="PILANGOSTA"/>
    <n v="6"/>
  </r>
  <r>
    <s v="1.02560"/>
    <s v="102589-00"/>
    <s v="02560"/>
    <x v="1793"/>
    <s v="PILAS DE BEJUCO"/>
    <s v="NICOYA"/>
    <s v="08"/>
    <s v="1"/>
    <s v="1_PREESCOLAR"/>
    <s v="PUBLICA"/>
    <n v="50906"/>
    <s v="5"/>
    <s v="09"/>
    <s v="06"/>
    <s v="GUANACASTE / NANDAYURE / BEJUCO"/>
    <s v="GUANACASTE"/>
    <s v="NANDAYURE"/>
    <s v="BEJUCO"/>
    <s v="PILAS"/>
    <s v="COSTADO OESTE DE LA PLAZA"/>
    <s v="esc.pilasdebejuco@mep.go.cr"/>
    <s v="22006147"/>
    <m/>
    <s v="DAYANNA MARIA ESPINOZA LEDEZMA"/>
    <s v="60461706"/>
    <s v="GUILLERMO JUAREZ GARCIA"/>
    <s v="26577302"/>
    <m/>
    <s v="NO"/>
    <m/>
    <m/>
    <m/>
    <s v="1"/>
    <s v="02001"/>
    <s v="3"/>
    <s v="PILAS DE BEJUCO"/>
    <n v="8"/>
  </r>
  <r>
    <s v="1.01818"/>
    <s v="102590-00"/>
    <s v="01818"/>
    <x v="1794"/>
    <s v="BILLO ZELEDON"/>
    <s v="NICOYA"/>
    <s v="07"/>
    <s v="1"/>
    <s v="1_PREESCOLAR"/>
    <s v="PUBLICA"/>
    <n v="50904"/>
    <s v="5"/>
    <s v="09"/>
    <s v="04"/>
    <s v="GUANACASTE / NANDAYURE / SAN PABLO"/>
    <s v="GUANACASTE"/>
    <s v="NANDAYURE"/>
    <s v="SAN PABLO"/>
    <s v="PILAS DE CANJEL"/>
    <s v="FRENTE A IGLESIA CATOLICA"/>
    <s v="esc.billozeledon@mep.go.cr"/>
    <s v="26508033"/>
    <m/>
    <s v="EDITH D. BARRANTES VILLARREAL"/>
    <s v="89971650"/>
    <s v="GLORIANA ARNAEZ CARRILLO"/>
    <s v="88495890"/>
    <m/>
    <s v="NO"/>
    <m/>
    <m/>
    <m/>
    <s v="1"/>
    <s v="01977"/>
    <s v="3"/>
    <s v="BILLO ZELEDON"/>
    <n v="12"/>
  </r>
  <r>
    <s v="1.02014"/>
    <s v="102594-00"/>
    <s v="02014"/>
    <x v="1795"/>
    <s v="POZO DE AGUA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POZO DE AGUA"/>
    <s v="25 M ESTE DE LA IGLESIA CATOLICA"/>
    <s v="esc.pozodeagua@mep.go.cr"/>
    <s v="26981212"/>
    <m/>
    <s v="ALLAN OBREGON LOPEZ"/>
    <s v="26981212"/>
    <s v="YORLENY PADILLA MATARRITA"/>
    <s v="26866764"/>
    <m/>
    <s v="NO"/>
    <m/>
    <m/>
    <m/>
    <s v="1"/>
    <s v="01918"/>
    <s v="3"/>
    <s v="POZO DE AGUA"/>
    <n v="10"/>
  </r>
  <r>
    <s v="1.03026"/>
    <s v="102595-00"/>
    <s v="03026"/>
    <x v="1796"/>
    <s v="PUEBLO NUEVO"/>
    <s v="NICOYA"/>
    <s v="08"/>
    <s v="1"/>
    <s v="1_PREESCOLAR"/>
    <s v="PUBLICA"/>
    <n v="50906"/>
    <s v="5"/>
    <s v="09"/>
    <s v="06"/>
    <s v="GUANACASTE / NANDAYURE / BEJUCO"/>
    <s v="GUANACASTE"/>
    <s v="NANDAYURE"/>
    <s v="BEJUCO"/>
    <s v="PUEBLO NUEVO"/>
    <s v="FRENTE DEL TEMPLO CATOLICO COLONIA DEL VALLE"/>
    <s v="esc.pueblonuevobejuco@mep.go.cr"/>
    <s v="22006148"/>
    <m/>
    <s v="JEANETTE SUAREZ DELGADO"/>
    <s v="88639746"/>
    <s v="GUILLERMO JUAREZ GARCIA"/>
    <s v="26577302"/>
    <m/>
    <s v="NO"/>
    <m/>
    <m/>
    <m/>
    <s v="1"/>
    <s v="02007"/>
    <s v="3"/>
    <s v="PUEBLO NUEVO"/>
    <n v="4"/>
  </r>
  <r>
    <s v="1.02276"/>
    <s v="102597-00"/>
    <s v="02276"/>
    <x v="1797"/>
    <s v="CARLOS MILLER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PUEBLO VIEJO"/>
    <s v="FRENTE A PLAZA DEL DEPORTE"/>
    <s v="esc.carlosmiller@mep.go.cr"/>
    <s v="22006138"/>
    <m/>
    <s v="JENNY MATARRITA MORALES"/>
    <s v="83532383"/>
    <s v="SUSAN PATRICIA OBANDO PEREZ"/>
    <s v="26853425 Ext.1303"/>
    <m/>
    <s v="NO"/>
    <m/>
    <m/>
    <m/>
    <s v="1"/>
    <s v="01902"/>
    <s v="3"/>
    <s v="CARLOS MILLER"/>
    <n v="9"/>
  </r>
  <r>
    <s v="1.02599"/>
    <s v="102599-00"/>
    <s v="02599"/>
    <x v="1798"/>
    <s v="PUERTO THIEL"/>
    <s v="NICOYA"/>
    <s v="07"/>
    <s v="1"/>
    <s v="1_PREESCOLAR"/>
    <s v="PUBLICA"/>
    <n v="50904"/>
    <s v="5"/>
    <s v="09"/>
    <s v="04"/>
    <s v="GUANACASTE / NANDAYURE / SAN PABLO"/>
    <s v="GUANACASTE"/>
    <s v="NANDAYURE"/>
    <s v="SAN PABLO"/>
    <s v="PUERTO THIEL"/>
    <s v="FRENTE A PLAZA DE DEPORTES"/>
    <s v="esc.puertothiel@mep.go.cr"/>
    <s v="22006121"/>
    <m/>
    <s v="EVELYN ADRIANA ROSALES ZUÑIGA"/>
    <s v="86989353"/>
    <s v="GLORIANA ARNAEZ CARRILLO"/>
    <s v="88495890"/>
    <m/>
    <s v="NO"/>
    <m/>
    <m/>
    <m/>
    <s v="1"/>
    <s v="01987"/>
    <s v="3"/>
    <s v="PUERTO THIEL"/>
    <n v="5"/>
  </r>
  <r>
    <s v="1.04193"/>
    <s v="102600-00"/>
    <s v="04193"/>
    <x v="1799"/>
    <s v="QUEBRADA BONITA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QUEBRADA BONITA"/>
    <s v="11 KM OESTE DEL EBAIS DE BELEN"/>
    <s v="esc.quebradabonita.nicoya@mep.go.cr"/>
    <s v="22006454"/>
    <m/>
    <s v="ARLES VIALES BALTODANO"/>
    <s v="87591814"/>
    <s v="LUIS RODOLFO OROZCO JUAREZ"/>
    <s v="26854961"/>
    <m/>
    <s v="NO"/>
    <m/>
    <m/>
    <m/>
    <s v="1"/>
    <s v="01892"/>
    <s v="3"/>
    <s v="QUEBRADA BONITA"/>
    <n v="7"/>
  </r>
  <r>
    <s v="1.04144"/>
    <s v="102602-00"/>
    <s v="04144"/>
    <x v="1800"/>
    <s v="QUEBRADA GRANDE"/>
    <s v="NICOYA"/>
    <s v="08"/>
    <s v="1"/>
    <s v="1_PREESCOLAR"/>
    <s v="PUBLICA"/>
    <n v="50905"/>
    <s v="5"/>
    <s v="09"/>
    <s v="05"/>
    <s v="GUANACASTE / NANDAYURE / PORVENIR"/>
    <s v="GUANACASTE"/>
    <s v="NANDAYURE"/>
    <s v="PORVENIR"/>
    <s v="QUEBRADA GRANDE"/>
    <s v="25 M ESTE DEL SALON COMUNAL"/>
    <s v="esc.quebradagrandedebejuco@mep.go.cr"/>
    <s v="22007622"/>
    <s v="63891074"/>
    <s v="ANDREA GOMEZ SOSA"/>
    <s v="63891074"/>
    <s v="GUILLERMO JUAREZ GARCIA"/>
    <s v="26577302"/>
    <m/>
    <s v="NO"/>
    <m/>
    <m/>
    <m/>
    <s v="1"/>
    <s v="02009"/>
    <s v="3"/>
    <s v="QUEBRADA GRANDE"/>
    <n v="4"/>
  </r>
  <r>
    <s v="1.01258"/>
    <s v="102603-00"/>
    <s v="01258"/>
    <x v="1801"/>
    <s v="ANDRES BRICEÑO ACEVEDO"/>
    <s v="NICOYA"/>
    <s v="03"/>
    <s v="1"/>
    <s v="1_PREESCOLAR"/>
    <s v="PUBLICA"/>
    <n v="50204"/>
    <s v="5"/>
    <s v="02"/>
    <s v="04"/>
    <s v="GUANACASTE / NICOYA / QUEBRADA HONDA"/>
    <s v="GUANACASTE"/>
    <s v="NICOYA"/>
    <s v="QUEBRADA HONDA"/>
    <s v="QUEBRADA HONDA"/>
    <s v="DIAGONAL A OFICINAS DE FUERZA PUBLICA"/>
    <s v="esc.andresbricenoacevedo@mep.go.cr"/>
    <s v="26870164"/>
    <s v="85657927"/>
    <s v="ANA YANCI JIMENEZ LOPEZ"/>
    <s v="22006373"/>
    <s v="SUSAN PATRICIA OBANDO PEREZ"/>
    <s v="26853425 Ext.1303"/>
    <m/>
    <s v="NO"/>
    <m/>
    <m/>
    <m/>
    <s v="1"/>
    <s v="01913"/>
    <s v="3"/>
    <s v="ANDRES BRICEÑO ACEVEDO"/>
    <n v="10"/>
  </r>
  <r>
    <s v="1.02766"/>
    <s v="102604-00"/>
    <s v="02766"/>
    <x v="1802"/>
    <s v="ANSELMO GUTIERREZ BRICEÑO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QUIRIMAN"/>
    <s v="13 KM OESTE DE NICOYA"/>
    <s v="esc.anselmogutierrezbriceno@mep.go.cr"/>
    <m/>
    <m/>
    <s v="YARELYN MORA ROJAS"/>
    <s v="85911665"/>
    <s v="HANNIA AVILA QUIROS"/>
    <s v="88160059"/>
    <m/>
    <s v="NO"/>
    <m/>
    <m/>
    <m/>
    <s v="1"/>
    <s v="01864"/>
    <s v="3"/>
    <s v="ANSELMO GUTIERREZ BRICEÑO"/>
    <n v="15"/>
  </r>
  <r>
    <s v="1.03097"/>
    <s v="102607-00"/>
    <s v="03097"/>
    <x v="1803"/>
    <s v="RIO DE ORA"/>
    <s v="NICOYA"/>
    <s v="07"/>
    <s v="1"/>
    <s v="1_PREESCOLAR"/>
    <s v="PUBLICA"/>
    <n v="50903"/>
    <s v="5"/>
    <s v="09"/>
    <s v="03"/>
    <s v="GUANACASTE / NANDAYURE / ZAPOTAL"/>
    <s v="GUANACASTE"/>
    <s v="NANDAYURE"/>
    <s v="ZAPOTAL"/>
    <s v="RIO DE ORA"/>
    <s v="COSTADO SUR DE LA PLAZA"/>
    <s v="esc.riodeora@mep.go.cr"/>
    <s v="22006104"/>
    <s v="84419120"/>
    <s v="NAYID CUBERO NIETO"/>
    <s v="84419120"/>
    <s v="GLORIANA ARNAEZ CARRILLO"/>
    <s v="88495890"/>
    <m/>
    <s v="NO"/>
    <m/>
    <m/>
    <m/>
    <s v="1"/>
    <s v="01991"/>
    <s v="3"/>
    <s v="RIO DE ORA"/>
    <n v="8"/>
  </r>
  <r>
    <s v="1.02013"/>
    <s v="102610-00"/>
    <s v="02013"/>
    <x v="1804"/>
    <s v="20 DE MARZO DE 1856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SABANA GRANDE"/>
    <s v="5 KM AL NORTE DEL CAMPO FERIAL DE NICOYA"/>
    <s v="esc.20demarzo1856@mep.go.cr"/>
    <s v="26854457"/>
    <s v="26867979"/>
    <s v="JENNY ALVAREZ ROSALES"/>
    <s v="87882497"/>
    <s v="HANNIA AVILA QUIROS"/>
    <s v="88160059"/>
    <m/>
    <s v="NO"/>
    <m/>
    <m/>
    <m/>
    <s v="1"/>
    <s v="01865"/>
    <s v="3"/>
    <s v="20 DE MARZO DE 1856"/>
    <n v="9"/>
  </r>
  <r>
    <s v="1.01264"/>
    <s v="102611-00"/>
    <s v="01264"/>
    <x v="1805"/>
    <s v="SAMARA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SAMARA"/>
    <s v="FRENTE LA PLAZA DE DEPORTES"/>
    <s v="esc.samara@mep.go.cr"/>
    <s v="26560155"/>
    <s v="70392223"/>
    <s v="OLGER ZUÑIGA GOMEZ"/>
    <s v="22018174"/>
    <s v="JOSE CARLOS SANDOVAL GOMEZ"/>
    <s v="26855230"/>
    <m/>
    <s v="NO"/>
    <m/>
    <m/>
    <m/>
    <s v="1"/>
    <s v="01970"/>
    <s v="3"/>
    <s v="SAMARA"/>
    <n v="19"/>
  </r>
  <r>
    <s v="1.02015"/>
    <s v="102612-00"/>
    <s v="02015"/>
    <x v="1806"/>
    <s v="LUIS DOBLES SEGREDA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SAN ANTONIO"/>
    <s v="COSTADO ESTE DE LA PLAZA DE DEPORTES"/>
    <s v="esc.luis.dobles.segreda@mep.go.cr"/>
    <s v="26891346"/>
    <s v="89266349"/>
    <s v="OLENDIA MONTIEL GUTIERREZ"/>
    <s v="26891094"/>
    <s v="YORLENY PADILLA MATARRITA"/>
    <s v="26853425 Ext.1301"/>
    <m/>
    <s v="NO"/>
    <m/>
    <m/>
    <m/>
    <s v="1"/>
    <s v="01915"/>
    <s v="3"/>
    <s v="LUIS DOBLES SEGREDA"/>
    <n v="31"/>
  </r>
  <r>
    <s v="1.01820"/>
    <s v="102613-00"/>
    <s v="01820"/>
    <x v="1807"/>
    <s v="SAN FRANCISCO DE COYOTE"/>
    <s v="NICOYA"/>
    <s v="08"/>
    <s v="1"/>
    <s v="1_PREESCOLAR"/>
    <s v="PUBLICA"/>
    <n v="50906"/>
    <s v="5"/>
    <s v="09"/>
    <s v="06"/>
    <s v="GUANACASTE / NANDAYURE / BEJUCO"/>
    <s v="GUANACASTE"/>
    <s v="NANDAYURE"/>
    <s v="BEJUCO"/>
    <s v="SAN FRANCISCO DE COYOTE"/>
    <s v="FRENTE A LA IGLESIA CATOLICA"/>
    <s v="esc.sanfranciscodecoyote@mep.go.cr"/>
    <s v="22006150"/>
    <m/>
    <s v="WENDY BENAVIDES MONTERO"/>
    <s v="22006150"/>
    <s v="GUILLERMO JUAREZ GARCIA"/>
    <s v="26577302"/>
    <m/>
    <s v="NO"/>
    <m/>
    <m/>
    <m/>
    <s v="1"/>
    <s v="02010"/>
    <s v="3"/>
    <s v="SAN FRANCISCO DE COYOTE"/>
    <n v="19"/>
  </r>
  <r>
    <s v="1.03706"/>
    <s v="102617-00"/>
    <s v="03706"/>
    <x v="1808"/>
    <s v="ELIAS AIZA RIOS"/>
    <s v="NICOYA"/>
    <s v="04"/>
    <s v="1"/>
    <s v="1_PREESCOLAR"/>
    <s v="PUBLICA"/>
    <n v="50203"/>
    <s v="5"/>
    <s v="02"/>
    <s v="03"/>
    <s v="GUANACASTE / NICOYA / SAN ANTONIO"/>
    <s v="GUANACASTE"/>
    <s v="NICOYA"/>
    <s v="SAN ANTONIO"/>
    <s v="SAN LAZARO"/>
    <s v="CONTIGUO AL CEN DE SAN LAZARO"/>
    <s v="esc.eliasaizarios@mep.go.cr"/>
    <s v="85759436"/>
    <m/>
    <s v="GABRIELA HERNANDEZ FAJARDO"/>
    <s v="85759436"/>
    <s v="YORLENY PADILLA MATARRITA"/>
    <s v="26866764"/>
    <m/>
    <s v="NO"/>
    <m/>
    <m/>
    <m/>
    <s v="1"/>
    <s v="01921"/>
    <s v="3"/>
    <s v="ELIAS AIZA RIOS"/>
    <n v="6"/>
  </r>
  <r>
    <s v="1.00651"/>
    <s v="102618-00"/>
    <s v="00651"/>
    <x v="1809"/>
    <s v="SAN MARTIN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SAN MARTIN"/>
    <s v="COSTADO NORTE DE LA PLAZA DE DEPORTES DE SAN MARTIN"/>
    <s v="esc.sanmartin.nicoya@mep.go.cr"/>
    <s v="26866214"/>
    <m/>
    <s v="ANA LORENA SANCHEZ MARTINEZ"/>
    <s v="83851297"/>
    <s v="HANNIA AVILA QUIROS"/>
    <s v="88160059"/>
    <m/>
    <s v="NO"/>
    <m/>
    <m/>
    <m/>
    <s v="1"/>
    <s v="01866"/>
    <s v="3"/>
    <s v="SAN MARTIN"/>
    <n v="72"/>
  </r>
  <r>
    <s v="1.01114"/>
    <s v="102621-00"/>
    <s v="01114"/>
    <x v="1810"/>
    <s v="NANDAYURE"/>
    <s v="NICOYA"/>
    <s v="07"/>
    <s v="1"/>
    <s v="1_PREESCOLAR"/>
    <s v="PUBLICA"/>
    <n v="50904"/>
    <s v="5"/>
    <s v="09"/>
    <s v="04"/>
    <s v="GUANACASTE / NANDAYURE / SAN PABLO"/>
    <s v="GUANACASTE"/>
    <s v="NANDAYURE"/>
    <s v="SAN PABLO"/>
    <s v="SAN PABLO"/>
    <s v="CONTIGUO A LA OFICINA DE LA G.A.R."/>
    <s v="esc.nandayure@mep.go.cr"/>
    <s v="26575028"/>
    <m/>
    <s v="DAMARIS SOLORZANO SOLORZANO"/>
    <s v="26575440"/>
    <s v="GLORIANA ARNAEZ CARRILLO"/>
    <s v="88495890"/>
    <m/>
    <s v="NO"/>
    <m/>
    <m/>
    <m/>
    <s v="1"/>
    <s v="01978"/>
    <s v="3"/>
    <s v="NANDAYURE"/>
    <n v="22"/>
  </r>
  <r>
    <s v="1.02284"/>
    <s v="102622-00"/>
    <s v="02284"/>
    <x v="1811"/>
    <s v="SAN PEDRO"/>
    <s v="NICOYA"/>
    <s v="07"/>
    <s v="1"/>
    <s v="1_PREESCOLAR"/>
    <s v="PUBLICA"/>
    <n v="50903"/>
    <s v="5"/>
    <s v="09"/>
    <s v="03"/>
    <s v="GUANACASTE / NANDAYURE / ZAPOTAL"/>
    <s v="GUANACASTE"/>
    <s v="NANDAYURE"/>
    <s v="ZAPOTAL"/>
    <s v="SAN PEDRO"/>
    <s v="FRENTE A LA IGLESIA CATOLICA"/>
    <s v="esc.sanpedronandayure@mep.go.cr"/>
    <s v="26563080"/>
    <m/>
    <s v="JAVIER SALAZAR MORA"/>
    <s v="86283445"/>
    <s v="GLORIANA ARNAEZ CARRILLO"/>
    <s v="88495890"/>
    <m/>
    <s v="NO"/>
    <m/>
    <m/>
    <m/>
    <s v="1"/>
    <s v="01989"/>
    <s v="3"/>
    <s v="SAN PEDRO"/>
    <n v="6"/>
  </r>
  <r>
    <s v="1.03096"/>
    <s v="102624-00"/>
    <s v="03096"/>
    <x v="1812"/>
    <s v="SAN RAMON"/>
    <s v="NICOYA"/>
    <s v="06"/>
    <s v="1"/>
    <s v="1_PREESCOLAR"/>
    <s v="PUBLICA"/>
    <n v="50207"/>
    <s v="5"/>
    <s v="02"/>
    <s v="07"/>
    <s v="GUANACASTE / NICOYA / BELEN DE NOSARITA"/>
    <s v="GUANACASTE"/>
    <s v="NICOYA"/>
    <s v="BELEN DE NOSARITA"/>
    <s v="MAQUENCO"/>
    <s v="CARRETERA A SAMARA"/>
    <s v="esc.sanramon.nicoya@mep.go.cr"/>
    <s v="89739566"/>
    <s v="22006598"/>
    <s v="ARYERI MAYORGA ESPINOZA"/>
    <s v="87795144"/>
    <s v="JOSE CARLOS SANDOVAL GOMEZ"/>
    <s v="71339818"/>
    <m/>
    <s v="NO"/>
    <m/>
    <m/>
    <m/>
    <s v="1"/>
    <s v="01956"/>
    <s v="3"/>
    <s v="SAN RAMON"/>
    <n v="11"/>
  </r>
  <r>
    <s v="1.01260"/>
    <s v="102626-00"/>
    <s v="01260"/>
    <x v="1813"/>
    <s v="OMAR DENGO GUERRERO"/>
    <s v="NICOYA"/>
    <s v="04"/>
    <s v="1"/>
    <s v="1_PREESCOLAR"/>
    <s v="PUBLICA"/>
    <n v="50201"/>
    <s v="5"/>
    <s v="02"/>
    <s v="01"/>
    <s v="GUANACASTE / NICOYA / NICOYA"/>
    <s v="GUANACASTE"/>
    <s v="NICOYA"/>
    <s v="NICOYA"/>
    <s v="SANTA ANA"/>
    <s v="CONTIGO A LA PLAZA DE DEPORTES DE SANTA ANA"/>
    <s v="esc.omardengoguerrero.nicoya@mep.go.cr"/>
    <s v="26591433"/>
    <s v="83166349"/>
    <s v="EVELIN TATIANA SEQUEIRA C"/>
    <s v="83166349"/>
    <s v="YORLENY PADILLA MATARRITA"/>
    <s v="26853425 Ext.1301"/>
    <m/>
    <s v="NO"/>
    <m/>
    <m/>
    <m/>
    <s v="1"/>
    <s v="01922"/>
    <s v="3"/>
    <s v="OMAR DENGO GUERRERO"/>
    <n v="19"/>
  </r>
  <r>
    <s v="1.03049"/>
    <s v="102627-00"/>
    <s v="03049"/>
    <x v="1814"/>
    <s v="SANTA ELENA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SANTA ELENA"/>
    <s v="10 KM AL OESTE DEL EBAIS"/>
    <s v="esc.santaelena.nicoya@mep.go.cr"/>
    <s v="22006586"/>
    <m/>
    <s v="YISLEY CRISTINA ROSALES GODOY"/>
    <s v="83121832"/>
    <s v="LUIS RODOLFO OROZCO JUAREZ"/>
    <s v="88603342"/>
    <m/>
    <s v="NO"/>
    <m/>
    <m/>
    <m/>
    <s v="1"/>
    <s v="01894"/>
    <s v="3"/>
    <s v="SANTA ELENA"/>
    <n v="4"/>
  </r>
  <r>
    <s v="1.00657"/>
    <s v="102628-00"/>
    <s v="00657"/>
    <x v="1815"/>
    <s v="GUILLERMO ALVARADO HERNANDEZ"/>
    <s v="NICOYA"/>
    <s v="07"/>
    <s v="1"/>
    <s v="1_PREESCOLAR"/>
    <s v="PUBLICA"/>
    <n v="50902"/>
    <s v="5"/>
    <s v="09"/>
    <s v="02"/>
    <s v="GUANACASTE / NANDAYURE / SANTA RITA"/>
    <s v="GUANACASTE"/>
    <s v="NANDAYURE"/>
    <s v="SANTA RITA"/>
    <s v="SANTA RITA"/>
    <s v="100 M NORTE DE LA IGLESIA"/>
    <s v="esc.guillermoalvaradohernandez@mep.go.cr"/>
    <s v="26575434"/>
    <m/>
    <s v="IVAN MAURICIO PEREZ PEREZ"/>
    <s v="26545434"/>
    <s v="GLORIANA ARNAEZ CARRILLO"/>
    <s v="88495890"/>
    <m/>
    <s v="NO"/>
    <m/>
    <m/>
    <m/>
    <s v="1"/>
    <s v="01979"/>
    <s v="3"/>
    <s v="GUILLERMO ALVARADO HERNANDEZ"/>
    <n v="15"/>
  </r>
  <r>
    <s v="1.03095"/>
    <s v="102633-00"/>
    <s v="03095"/>
    <x v="1816"/>
    <s v="TERCIOPELO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TERCIOPELO"/>
    <s v="CONTIGUO A PLAZA DE DEPORTES"/>
    <s v="esc.terciopelo@mep.go.cr"/>
    <s v="22006171"/>
    <m/>
    <s v="MAYRA MORA BONILLA"/>
    <s v="87276842"/>
    <s v="JOSE CARLOS SANDOVAL GOMEZ"/>
    <s v="26855230"/>
    <m/>
    <s v="NO"/>
    <m/>
    <m/>
    <m/>
    <s v="1"/>
    <s v="01962"/>
    <s v="3"/>
    <s v="TERCIOPELO"/>
    <n v="4"/>
  </r>
  <r>
    <s v="1.01694"/>
    <s v="102634-00"/>
    <s v="01694"/>
    <x v="1817"/>
    <s v="VALEDOR MARTINEZ MARTINEZ"/>
    <s v="NICOYA"/>
    <s v="02"/>
    <s v="1"/>
    <s v="1_PREESCOLAR"/>
    <s v="PUBLICA"/>
    <n v="50201"/>
    <s v="5"/>
    <s v="02"/>
    <s v="01"/>
    <s v="GUANACASTE / NICOYA / NICOYA"/>
    <s v="GUANACASTE"/>
    <s v="NICOYA"/>
    <s v="NICOYA"/>
    <s v="CURIME"/>
    <s v="FRENTE AL SALON COMUNAL CURIME"/>
    <s v="idania.cortes.osorno@mep.go.cr"/>
    <s v="26867055"/>
    <s v="26867055"/>
    <s v="IDANIA CORTES OSORNO"/>
    <s v="26867055"/>
    <s v="LUIS RODOLFO OROZCO JUAREZ"/>
    <s v="26869107"/>
    <m/>
    <s v="NO"/>
    <m/>
    <m/>
    <m/>
    <s v="1"/>
    <s v="01879"/>
    <s v="3"/>
    <s v="VALEDOR MARTINEZ MARTINEZ"/>
    <n v="23"/>
  </r>
  <r>
    <s v="1.02213"/>
    <s v="102635-00"/>
    <s v="02213"/>
    <x v="1818"/>
    <s v="GIL GONZALEZ DAVILA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LA VIGIA"/>
    <s v="FRENTE A PLAZA DE DEPORTES"/>
    <s v="esc.gilgonzalezdavila@mep.go.cr"/>
    <s v="26571147"/>
    <m/>
    <s v="OVIDIO MARTINEZ PIÑAR"/>
    <s v="26571147"/>
    <s v="SUSAN PATRICIA OBANDO PEREZ"/>
    <s v="26853425 Ext.1303"/>
    <m/>
    <s v="NO"/>
    <m/>
    <m/>
    <m/>
    <s v="1"/>
    <s v="01904"/>
    <s v="3"/>
    <s v="GIL GONZALEZ DAVILA"/>
    <n v="10"/>
  </r>
  <r>
    <s v="1.02277"/>
    <s v="102637-00"/>
    <s v="02277"/>
    <x v="1819"/>
    <s v="CESAR FLORES ZUÑIGA"/>
    <s v="NICOYA"/>
    <s v="03"/>
    <s v="1"/>
    <s v="1_PREESCOLAR"/>
    <s v="PUBLICA"/>
    <n v="50202"/>
    <s v="5"/>
    <s v="02"/>
    <s v="02"/>
    <s v="GUANACASTE / NICOYA / MANSION"/>
    <s v="GUANACASTE"/>
    <s v="NICOYA"/>
    <s v="MANSION"/>
    <s v="SAN JOAQUIN"/>
    <s v="100 M AL ESTE DE ABASTECEDOR LAS VEGAS"/>
    <s v="esc.cesarfloreszuniga@mep.go.cr"/>
    <s v="26571222"/>
    <s v="26571432"/>
    <s v="ANA CECILIA VASQUEZ MOLINA"/>
    <s v="88823862"/>
    <s v="SUSAN PATRICIA OBANDO PEREZ"/>
    <s v="88879780"/>
    <m/>
    <s v="NO"/>
    <m/>
    <m/>
    <m/>
    <s v="1"/>
    <s v="01908"/>
    <s v="3"/>
    <s v="CESAR FLORES ZUÑIGA"/>
    <n v="23"/>
  </r>
  <r>
    <s v="1.04288"/>
    <s v="102639-00"/>
    <s v="04288"/>
    <x v="1820"/>
    <s v="ZARAGOZA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ZARAGOZA"/>
    <s v="FRENTE AL SALON COMUNAL DE ZARAGOZA"/>
    <s v="esc.zaragoza.nicoya@mep.go.cr"/>
    <s v="22001265"/>
    <m/>
    <s v="MILY LORENA JIMENEZ PEREZ"/>
    <s v="88144801"/>
    <s v="LUIS RODOLFO OROZCO JUAREZ"/>
    <s v="26869107"/>
    <m/>
    <s v="NO"/>
    <m/>
    <m/>
    <m/>
    <s v="1"/>
    <s v="01895"/>
    <s v="3"/>
    <s v="ZARAGOZA"/>
    <n v="7"/>
  </r>
  <r>
    <s v="1.01698"/>
    <s v="102642-00"/>
    <s v="01698"/>
    <x v="1821"/>
    <s v="SANTA MARTA"/>
    <s v="NICOYA"/>
    <s v="06"/>
    <s v="1"/>
    <s v="1_PREESCOLAR"/>
    <s v="PUBLICA"/>
    <n v="50206"/>
    <s v="5"/>
    <s v="02"/>
    <s v="06"/>
    <s v="GUANACASTE / NICOYA / NOSARA"/>
    <s v="GUANACASTE"/>
    <s v="NICOYA"/>
    <s v="NOSARA"/>
    <s v="SANTA MARTA"/>
    <s v="FRENTE A LA PLAZA DE FUTBOL"/>
    <s v="esc.santamarta.nicoya@mep.go.cr"/>
    <s v="26820455"/>
    <s v="88246930"/>
    <s v="ALEXANDRA ORTIZ TORRES"/>
    <s v="87583793"/>
    <s v="JOSE CARLOS SANDOVAL GOMEZ"/>
    <s v="26855230"/>
    <m/>
    <s v="NO"/>
    <m/>
    <m/>
    <m/>
    <s v="1"/>
    <s v="01964"/>
    <s v="3"/>
    <s v="SANTA MARTA"/>
    <n v="52"/>
  </r>
  <r>
    <s v="1.03857"/>
    <s v="102643-00"/>
    <s v="03857"/>
    <x v="1822"/>
    <s v="EL SILENCIO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EL SILENCIO"/>
    <s v="COSTADO NORTE DEL CENTRO CATOLICO"/>
    <s v="esc.elsilenciodesamara@mep.go.cr"/>
    <s v="85745921"/>
    <m/>
    <s v="JEANNETHE RODRIGUEZ MOLINA"/>
    <s v="85745921"/>
    <s v="JOSE CARLOS SANDOVAL GOMEZ"/>
    <s v="26855230"/>
    <m/>
    <s v="NO"/>
    <m/>
    <m/>
    <m/>
    <s v="1"/>
    <s v="01966"/>
    <s v="3"/>
    <s v="EL SILENCIO"/>
    <n v="6"/>
  </r>
  <r>
    <s v="1.02016"/>
    <s v="102646-00"/>
    <s v="02016"/>
    <x v="1823"/>
    <s v="EL TORITO"/>
    <s v="NICOYA"/>
    <s v="06"/>
    <s v="1"/>
    <s v="1_PREESCOLAR"/>
    <s v="PUBLICA"/>
    <n v="50205"/>
    <s v="5"/>
    <s v="02"/>
    <s v="05"/>
    <s v="GUANACASTE / NICOYA / SAMARA"/>
    <s v="GUANACASTE"/>
    <s v="NICOYA"/>
    <s v="SAMARA"/>
    <s v="EL TORITO"/>
    <s v="FRENTE A LA PLAZA DE DEPORTES, EL TORITO"/>
    <s v="esc.eltorito@mep.go.cr"/>
    <s v="26560455"/>
    <m/>
    <s v="EMANUEL AJOY CASTRO"/>
    <s v="26560455"/>
    <s v="JOSE CARLOS SANDOVAL GOMEZ"/>
    <s v="26855230"/>
    <m/>
    <s v="NO"/>
    <m/>
    <m/>
    <m/>
    <s v="1"/>
    <s v="01961"/>
    <s v="3"/>
    <s v="EL TORITO"/>
    <n v="35"/>
  </r>
  <r>
    <s v="1.00652"/>
    <s v="102647-00"/>
    <s v="00652"/>
    <x v="1824"/>
    <s v="CACIQUE NICOA"/>
    <s v="NICOYA"/>
    <s v="01"/>
    <s v="1"/>
    <s v="1_PREESCOLAR"/>
    <s v="PUBLICA"/>
    <n v="50201"/>
    <s v="5"/>
    <s v="02"/>
    <s v="01"/>
    <s v="GUANACASTE / NICOYA / NICOYA"/>
    <s v="GUANACASTE"/>
    <s v="NICOYA"/>
    <s v="NICOYA"/>
    <s v="EL CARMEN"/>
    <s v="100 NORTE Y 75 ESTE DEL AUTOBANCO"/>
    <s v="esc.caciquenicoa@mep.go.cr"/>
    <s v="26864933"/>
    <m/>
    <s v="INGRID VERONICA GARCIA BALTODANO"/>
    <s v="88246930"/>
    <s v="HANNIA AVILA QUIROS"/>
    <s v="26867009"/>
    <m/>
    <s v="NO"/>
    <m/>
    <m/>
    <m/>
    <s v="1"/>
    <s v="01867"/>
    <s v="3"/>
    <s v="CACIQUE NICOA"/>
    <n v="50"/>
  </r>
  <r>
    <s v="1.01144"/>
    <s v="102651-00"/>
    <s v="01144"/>
    <x v="1825"/>
    <s v="BARRIO LAJAS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BARRIO LAJAS"/>
    <s v="DEL BCO POPULAR 400 E, 300 S, Y 300 M ESTE"/>
    <s v="esc.barriolajas@mep.go.cr"/>
    <s v="26801695"/>
    <s v="26801695"/>
    <s v="GLENI ROXANA MOLINA CHAVARRIA"/>
    <s v="87185783"/>
    <s v="ROLANDO ANTONIO PIZARRO PIZARRO"/>
    <s v="84138447"/>
    <m/>
    <s v="NO"/>
    <m/>
    <m/>
    <m/>
    <s v="1"/>
    <s v="03478"/>
    <s v="3"/>
    <s v="LAJAS"/>
    <n v="66"/>
  </r>
  <r>
    <s v="1.04220"/>
    <s v="102651-00"/>
    <s v="04220"/>
    <x v="1825"/>
    <s v="RED CUIDO-BARRIO LAJAS-CECUDI MANITAS A LA OBRA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BARRIO LAJAS"/>
    <s v="DEL BANCO POPULAR 500 ESTE, 300 SUR 500 ESTE"/>
    <s v="esc.barriolajas@mep.go.cr"/>
    <s v="26801695"/>
    <m/>
    <s v="GLENI ROXANA MOLINA CHAVARRIA"/>
    <s v="87185783"/>
    <s v="ROLANDO ANTONIO PIZARRO PIZARRO"/>
    <s v="84138447"/>
    <s v="RED"/>
    <s v="NO"/>
    <s v="3"/>
    <s v=""/>
    <s v="CECUDI MANITAS A LA OBRA"/>
    <s v="1"/>
    <s v="03478"/>
    <s v="3"/>
    <s v="LAJAS"/>
    <n v="16"/>
  </r>
  <r>
    <s v="1.04326"/>
    <s v="102651-00"/>
    <s v="04326"/>
    <x v="1825"/>
    <s v="RED CUIDO-BARRIO LAJAS-RINCONCITO FELIZ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BARRIO LAJAS"/>
    <s v="DEL BANCO POPULAR 500 ESTE, 300 SUR 500 ESTE"/>
    <s v="esc.barriolajas@mep.go.cr"/>
    <s v="26801695"/>
    <m/>
    <s v="GLENI ROXANA MOLINA CHAVARRIA"/>
    <s v="87185783"/>
    <s v="ROLANDO ANTONIO PIZARRO PIZARRO"/>
    <s v="84138447"/>
    <s v="RED"/>
    <s v="NO"/>
    <s v="3"/>
    <s v=""/>
    <s v="CECUDI RINCONCITO FELIZ"/>
    <s v="1"/>
    <s v="03478"/>
    <s v="3"/>
    <s v="LAJAS"/>
    <n v="19"/>
  </r>
  <r>
    <s v="1.02391"/>
    <s v="102652-00"/>
    <s v="02391"/>
    <x v="1826"/>
    <s v="ARTOLA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ARTOLA"/>
    <s v="100 M OESTE DE LA PLAZA DEPORTES"/>
    <s v="esc.artola@mep.go.cr"/>
    <s v="26970238"/>
    <s v="26970238"/>
    <s v="JUAN CARLOS CALDERON PEÑA"/>
    <s v="88144457"/>
    <s v="GUSTAVO CHAVARRIA SERRANO"/>
    <s v="26678291"/>
    <m/>
    <s v="NO"/>
    <m/>
    <m/>
    <m/>
    <s v="1"/>
    <s v="02082"/>
    <s v="3"/>
    <s v="ARTOLA"/>
    <n v="47"/>
  </r>
  <r>
    <s v="1.03389"/>
    <s v="102653-00"/>
    <s v="03389"/>
    <x v="1827"/>
    <s v="PLAYA HERMOSA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SARDINAL"/>
    <s v="300 M ESTE Y 100 SUR DEL HOTEL VILLA DEL SUEÑO"/>
    <s v="esc.playahermosa@mep.go.cr"/>
    <s v="26720056"/>
    <m/>
    <s v="GRACE SALAZAR TORUÑO"/>
    <s v="85647247"/>
    <s v="GUSTAVO CHAVARRIA SERRANO"/>
    <s v="83909628"/>
    <m/>
    <s v="NO"/>
    <m/>
    <m/>
    <m/>
    <s v="1"/>
    <s v="03290"/>
    <s v="3"/>
    <s v="PLAYA HERMOSA"/>
    <n v="9"/>
  </r>
  <r>
    <s v="1.04169"/>
    <s v="102654-00"/>
    <s v="04169"/>
    <x v="1828"/>
    <s v="BEJUCO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BEJUCO"/>
    <s v="4 KM SUR DE TEMPATE"/>
    <s v="esc.bejuco@mep.go.cr"/>
    <s v="88285492"/>
    <m/>
    <s v="HEIDY BONILLA ALVAREZ"/>
    <s v="89183277"/>
    <s v="DEYLIN ORTAGA GOMEZ"/>
    <s v="26750475"/>
    <m/>
    <s v="NO"/>
    <m/>
    <m/>
    <m/>
    <s v="1"/>
    <s v="03289"/>
    <s v="3"/>
    <s v="BEJUCO"/>
    <n v="4"/>
  </r>
  <r>
    <s v="1.03953"/>
    <s v="102655-00"/>
    <s v="03953"/>
    <x v="1829"/>
    <s v="LOS RANCHOS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LOS RANCHOS"/>
    <s v="CONTIGUO PLAZA DE DEPORTES"/>
    <s v="esc.losranchos@mep.go.cr"/>
    <s v="83523067"/>
    <s v="87652045"/>
    <s v="MARIA FERNANDA ABARCA ESPINOZA"/>
    <s v="71527288"/>
    <s v="GUSTAVO MUÑOZ CASARES"/>
    <s v="83769266"/>
    <m/>
    <s v="NO"/>
    <m/>
    <m/>
    <m/>
    <s v="1"/>
    <s v="03195"/>
    <s v="3"/>
    <s v="LOS RANCHOS"/>
    <n v="7"/>
  </r>
  <r>
    <s v="1.03275"/>
    <s v="102657-00"/>
    <s v="03275"/>
    <x v="1830"/>
    <s v="ALTOS DEL ROBLE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ALTOS DEL ROBLE"/>
    <s v="GOLFO DE PAPAGAYO"/>
    <s v="esc.altosdelroble@mep.go.cr"/>
    <s v="71776013"/>
    <s v="60055806"/>
    <s v="LLINETH FRANCINY ARRIETA RUIZ"/>
    <s v="89538982"/>
    <s v="GUSTAVO CHAVARRIA SERRANO"/>
    <s v="83909628"/>
    <m/>
    <s v="NO"/>
    <m/>
    <m/>
    <m/>
    <s v="1"/>
    <s v="03291"/>
    <s v="3"/>
    <s v="ALTOS DEL ROBLE"/>
    <n v="10"/>
  </r>
  <r>
    <s v="1.03721"/>
    <s v="102658-00"/>
    <s v="03721"/>
    <x v="1831"/>
    <s v="CAÑAFISTULA"/>
    <s v="SANTA CRUZ"/>
    <s v="02"/>
    <s v="1"/>
    <s v="1_PREESCOLAR"/>
    <s v="PUBLICA"/>
    <n v="50309"/>
    <s v="5"/>
    <s v="03"/>
    <s v="09"/>
    <s v="GUANACASTE / SANTA CRUZ / TAMARINDO"/>
    <s v="GUANACASTE"/>
    <s v="SANTA CRUZ"/>
    <s v="TAMARINDO"/>
    <s v="CEBADILLA"/>
    <s v="COSTADO SUR PLAZA DE DEPORTES"/>
    <s v="esc.canafistula@mep.go.cr"/>
    <s v="26529106"/>
    <m/>
    <s v="ISABEL MORALES SOTO"/>
    <s v="88548104"/>
    <s v="GUSTAVO MUÑOZ CASARES"/>
    <s v="83769266"/>
    <m/>
    <s v="NO"/>
    <m/>
    <m/>
    <m/>
    <s v="1"/>
    <s v="02048"/>
    <s v="3"/>
    <s v="CAÑAFISTULA"/>
    <n v="9"/>
  </r>
  <r>
    <s v="1.03039"/>
    <s v="102659-00"/>
    <s v="03039"/>
    <x v="1832"/>
    <s v="CACIQUE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PLAYA PANAMA"/>
    <s v="PLAYA PANAMA, CARRILLO"/>
    <s v="esc.cacique@mep.go.cr"/>
    <s v="26721112"/>
    <s v="26721112"/>
    <s v="MARICRUZ OCHOA SEQUEIRA"/>
    <s v="87511850"/>
    <s v="GUSTAVO CHAVARRIA SERRANO"/>
    <s v="83909628"/>
    <m/>
    <s v="NO"/>
    <m/>
    <m/>
    <m/>
    <s v="1"/>
    <s v="02105"/>
    <s v="3"/>
    <s v="CACIQUE"/>
    <n v="11"/>
  </r>
  <r>
    <s v="1.03164"/>
    <s v="102660-00"/>
    <s v="03164"/>
    <x v="1833"/>
    <s v="CASTILLA DE ORO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CASTILLA DE ORO"/>
    <s v="FRENTE A IGLESIA EVANGELICA CASTILLA DE ORO"/>
    <s v="esc.castilladeoro@mep.go.cr"/>
    <s v="45002676"/>
    <m/>
    <s v="VIKY VILLARREAL CARRANZA"/>
    <s v="64192559"/>
    <s v="PAOLA CRISTINA RAMIREZ BRICEÑO"/>
    <s v="26886206"/>
    <m/>
    <s v="NO"/>
    <m/>
    <m/>
    <m/>
    <s v="1"/>
    <s v="02101"/>
    <s v="3"/>
    <s v="CASTILLA DE ORO"/>
    <n v="5"/>
  </r>
  <r>
    <s v="1.00665"/>
    <s v="102661-00"/>
    <s v="00665"/>
    <x v="1834"/>
    <s v="PACIFICA GARCIA FERNANDEZ"/>
    <s v="SANTA CRUZ"/>
    <s v="06"/>
    <s v="1"/>
    <s v="1_PREESCOLAR"/>
    <s v="PUBLICA"/>
    <n v="50502"/>
    <s v="5"/>
    <s v="05"/>
    <s v="02"/>
    <s v="GUANACASTE / CARRILLO / PALMIRA"/>
    <s v="GUANACASTE"/>
    <s v="CARRILLO"/>
    <s v="PALMIRA"/>
    <s v="COMUNIDAD"/>
    <s v="100 M AL NORTE DEL PARQUE DE COMUNIDAD"/>
    <s v="esc.pacificagarciafernandez@mep.go.cr"/>
    <s v="26670254"/>
    <m/>
    <s v="MARIA NILA ORTEGA CHAVARRIA"/>
    <s v="63470188"/>
    <s v="GUSTAVO CHAVARRIA SERRANO"/>
    <s v="83909628"/>
    <m/>
    <s v="NO"/>
    <m/>
    <m/>
    <m/>
    <s v="1"/>
    <s v="02094"/>
    <s v="3"/>
    <s v="PACIFICA GARCIA FERNANDEZ"/>
    <n v="48"/>
  </r>
  <r>
    <s v="1.01701"/>
    <s v="102662-00"/>
    <s v="01701"/>
    <x v="1835"/>
    <s v="COYOLITO"/>
    <s v="SANTA CRUZ"/>
    <s v="03"/>
    <s v="1"/>
    <s v="1_PREESCOLAR"/>
    <s v="PUBLICA"/>
    <n v="50504"/>
    <s v="5"/>
    <s v="05"/>
    <s v="04"/>
    <s v="GUANACASTE / CARRILLO / BELEN"/>
    <s v="GUANACASTE"/>
    <s v="CARRILLO"/>
    <s v="BELEN"/>
    <s v="COYOLITO"/>
    <s v="COSTADO SUR PLAZA DE DEPORTES"/>
    <s v="esc.coyolito.santacruz@mep.go.cr"/>
    <s v="26750301"/>
    <s v="26750301"/>
    <s v="ALEXANDER CONTRERAS CONTRERAS"/>
    <s v="61345522"/>
    <s v="DEYLIN ORTAGA GOMEZ"/>
    <s v="26750475"/>
    <m/>
    <s v="NO"/>
    <m/>
    <m/>
    <m/>
    <s v="1"/>
    <s v="02056"/>
    <s v="3"/>
    <s v="COYOLITO"/>
    <n v="8"/>
  </r>
  <r>
    <s v="1.02559"/>
    <s v="102663-00"/>
    <s v="02559"/>
    <x v="1836"/>
    <s v="CHIRCO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CHIRCO"/>
    <s v="7 KM OESTE DE SANTA CRUZ"/>
    <s v="esc.chirco@mep.go.cr"/>
    <s v="26805307"/>
    <m/>
    <s v="KATTIA RODRIGUEZ VILLARREAL"/>
    <s v="83205577"/>
    <s v="ROLANDO ANTONIO PIZARRO PIZARRO"/>
    <s v="71068358"/>
    <m/>
    <s v="NO"/>
    <m/>
    <m/>
    <m/>
    <s v="1"/>
    <s v="02017"/>
    <s v="3"/>
    <s v="CHIRCO"/>
    <n v="19"/>
  </r>
  <r>
    <s v="1.01604"/>
    <s v="102664-00"/>
    <s v="01604"/>
    <x v="1837"/>
    <s v="BENITO JUAREZ GARCIA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ARADO"/>
    <s v="FRENTE A LA PLAZA DE DEPORTES"/>
    <s v="esc.benitojuarezgarcia@mep.go.cr"/>
    <s v="26802985"/>
    <s v="26802985"/>
    <s v="LISBETH MEDINA CASTILLO"/>
    <s v="88027496"/>
    <s v="ROLANDO ANTONIO PIZARRO PIZARRO"/>
    <s v="26801666"/>
    <m/>
    <s v="NO"/>
    <m/>
    <m/>
    <m/>
    <s v="1"/>
    <s v="02018"/>
    <s v="3"/>
    <s v="BENITO JUAREZ GARCIA"/>
    <n v="14"/>
  </r>
  <r>
    <s v="1.00663"/>
    <s v="102665-00"/>
    <s v="00663"/>
    <x v="1838"/>
    <s v="CARTAGENA"/>
    <s v="SANTA CRUZ"/>
    <s v="03"/>
    <s v="1"/>
    <s v="1_PREESCOLAR"/>
    <s v="PUBLICA"/>
    <n v="50305"/>
    <s v="5"/>
    <s v="03"/>
    <s v="05"/>
    <s v="GUANACASTE / SANTA CRUZ / CARTAGENA"/>
    <s v="GUANACASTE"/>
    <s v="SANTA CRUZ"/>
    <s v="CARTAGENA"/>
    <s v="CARTAGENA"/>
    <s v="250 M SUR DE LA GAR"/>
    <s v="esc.cartagena@mep.go.cr"/>
    <s v="26750080"/>
    <s v="26750080"/>
    <s v="NELSI JULISSA GOMEZ SOLORZANO"/>
    <s v="84789004"/>
    <s v="DEYLIN ORTAGA GOMEZ"/>
    <s v="88891839"/>
    <m/>
    <s v="NO"/>
    <m/>
    <m/>
    <m/>
    <s v="1"/>
    <s v="02061"/>
    <s v="3"/>
    <s v="CARTAGENA"/>
    <n v="77"/>
  </r>
  <r>
    <s v="1.00666"/>
    <s v="102666-00"/>
    <s v="00666"/>
    <x v="1839"/>
    <s v="BELEN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BELEN"/>
    <s v="COSTADO ESTE DE LA IGLESIA CATOLICA"/>
    <s v="esc.debelen@mep.go.cr"/>
    <s v="26511232"/>
    <s v="26511232"/>
    <s v="JAVIER ROSALES ROSALES"/>
    <s v="60406003"/>
    <s v="PAOLA CRISTINA RAMIREZ BRICEÑO"/>
    <s v="88359553"/>
    <m/>
    <s v="NO"/>
    <m/>
    <m/>
    <m/>
    <s v="1"/>
    <s v="02095"/>
    <s v="3"/>
    <s v="BELEN"/>
    <n v="116"/>
  </r>
  <r>
    <s v="1.01772"/>
    <s v="102667-00"/>
    <s v="01772"/>
    <x v="1840"/>
    <s v="LA VILLITA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LA VILLITA"/>
    <s v="COSTADO NORTE DE LA PLAZA DE FUTBOL"/>
    <s v="esc.lavillita@mep.go.cr"/>
    <s v="26512183"/>
    <s v="26512183"/>
    <s v="VIVIANA HERRERA RAMIREZ"/>
    <s v="26511352"/>
    <s v="PAOLA CRISTINA RAMIREZ BRICEÑO"/>
    <s v="26886206"/>
    <m/>
    <s v="NO"/>
    <m/>
    <m/>
    <m/>
    <s v="1"/>
    <s v="03770"/>
    <s v="3"/>
    <s v="LA VILLITA"/>
    <n v="34"/>
  </r>
  <r>
    <s v="1.02325"/>
    <s v="102668-00"/>
    <s v="02325"/>
    <x v="1841"/>
    <s v="FRANCISCO CHAVES CHAVES"/>
    <s v="SANTA CRUZ"/>
    <s v="07"/>
    <s v="1"/>
    <s v="1_PREESCOLAR"/>
    <s v="PUBLICA"/>
    <n v="50301"/>
    <s v="5"/>
    <s v="03"/>
    <s v="01"/>
    <s v="GUANACASTE / SANTA CRUZ / SANTA CRUZ"/>
    <s v="GUANACASTE"/>
    <s v="SANTA CRUZ"/>
    <s v="SANTA CRUZ"/>
    <s v="BERNABELA"/>
    <s v="FRENTE A LA PLAZA DE DEPORTES"/>
    <s v="esc.franciscochaveschaves@mep.go.cr"/>
    <s v="26802596"/>
    <s v="88354114"/>
    <s v="MARISOL MORA MONTENEGRO"/>
    <s v="88354114"/>
    <s v="LUZ MARY MARIN BRICEÑO"/>
    <s v="85975452"/>
    <m/>
    <s v="NO"/>
    <m/>
    <m/>
    <m/>
    <s v="1"/>
    <s v="02019"/>
    <s v="3"/>
    <s v="FRANCISCO CHAVES CHAVES"/>
    <n v="8"/>
  </r>
  <r>
    <s v="1.02931"/>
    <s v="102669-00"/>
    <s v="02931"/>
    <x v="1842"/>
    <s v="BOLSON"/>
    <s v="SANTA CRUZ"/>
    <s v="07"/>
    <s v="1"/>
    <s v="1_PREESCOLAR"/>
    <s v="PUBLICA"/>
    <n v="50302"/>
    <s v="5"/>
    <s v="03"/>
    <s v="02"/>
    <s v="GUANACASTE / SANTA CRUZ / BOLSON"/>
    <s v="GUANACASTE"/>
    <s v="SANTA CRUZ"/>
    <s v="BOLSON"/>
    <s v="BOLSON"/>
    <s v="FRENTE A PLAZA DE DEPORTES"/>
    <s v="esc.bolson@mep.go.cr"/>
    <s v="26518135"/>
    <s v="26518135"/>
    <s v="YERLIN JOHANA ZUÑIGA ZUÑIGA"/>
    <s v="63033050"/>
    <s v="LUZ MARY MARIN BRICEÑO"/>
    <s v="85975452"/>
    <m/>
    <s v="NO"/>
    <m/>
    <m/>
    <m/>
    <s v="1"/>
    <s v="02083"/>
    <s v="3"/>
    <s v="BOLSON"/>
    <n v="8"/>
  </r>
  <r>
    <s v="1.01703"/>
    <s v="102670-00"/>
    <s v="01703"/>
    <x v="1843"/>
    <s v="BRASILITO"/>
    <s v="SANTA CRUZ"/>
    <s v="03"/>
    <s v="1"/>
    <s v="1_PREESCOLAR"/>
    <s v="PUBLICA"/>
    <n v="50308"/>
    <s v="5"/>
    <s v="03"/>
    <s v="08"/>
    <s v="GUANACASTE / SANTA CRUZ / CABO VELAS"/>
    <s v="GUANACASTE"/>
    <s v="SANTA CRUZ"/>
    <s v="CABO VELAS"/>
    <s v="BRASILITO"/>
    <s v="FRENTE A LA PLAZA DEPORTES, PLAYA BRASILITO"/>
    <s v="esc.brasilito@mep.go.cr"/>
    <s v="26544531"/>
    <s v="26544531"/>
    <s v="ZAIDEN AARON BRICEÑO LOPEZ"/>
    <s v="86532929"/>
    <s v="DEYLIN ORTAGA GOMEZ"/>
    <s v="88891839"/>
    <m/>
    <s v="NO"/>
    <m/>
    <m/>
    <m/>
    <s v="1"/>
    <s v="02050"/>
    <s v="3"/>
    <s v="BRASILITO"/>
    <n v="39"/>
  </r>
  <r>
    <s v="1.03831"/>
    <s v="102671-00"/>
    <s v="03831"/>
    <x v="1844"/>
    <s v="MONTE VERDE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LAS MESAS"/>
    <s v="COSTADO OESTE DE LA PLAZA DE DEPORTES"/>
    <s v="esc.monteverde@mep.go.cr"/>
    <s v="85170053"/>
    <m/>
    <s v="JOSE PABLO CASTELLON ARIAS"/>
    <s v="85170053"/>
    <s v="GUSTAVO MUÑOZ CASERES"/>
    <s v="83769266"/>
    <m/>
    <s v="NO"/>
    <m/>
    <m/>
    <m/>
    <s v="1"/>
    <s v="02035"/>
    <s v="3"/>
    <s v="MONTE VERDE"/>
    <n v="2"/>
  </r>
  <r>
    <s v="1.02326"/>
    <s v="102672-00"/>
    <s v="02326"/>
    <x v="1845"/>
    <s v="MATIAS DUARTE SOTELA"/>
    <s v="SANTA CRUZ"/>
    <s v="07"/>
    <s v="1"/>
    <s v="1_PREESCOLAR"/>
    <s v="PUBLICA"/>
    <n v="50301"/>
    <s v="5"/>
    <s v="03"/>
    <s v="01"/>
    <s v="GUANACASTE / SANTA CRUZ / SANTA CRUZ"/>
    <s v="GUANACASTE"/>
    <s v="SANTA CRUZ"/>
    <s v="SANTA CRUZ"/>
    <s v="EL CACAO"/>
    <s v="COSTADO ESTE DE LA PLAZA DE DEPORTES"/>
    <s v="esc.matiasduartesotela@mep.go.cr"/>
    <s v="26805170"/>
    <s v="26805170"/>
    <s v="YANEEL CONTRERAS CHAVARRIA"/>
    <s v="70057747"/>
    <s v="LUZ MARY MARIN BRICEÑO"/>
    <s v="85975452"/>
    <m/>
    <s v="NO"/>
    <m/>
    <m/>
    <m/>
    <s v="1"/>
    <s v="02031"/>
    <s v="3"/>
    <s v="MATIAS DUARTE SOTELA"/>
    <n v="18"/>
  </r>
  <r>
    <s v="1.01714"/>
    <s v="102673-00"/>
    <s v="01714"/>
    <x v="1846"/>
    <s v="CORRALILLOS"/>
    <s v="SANTA CRUZ"/>
    <s v="05"/>
    <s v="1"/>
    <s v="1_PREESCOLAR"/>
    <s v="PUBLICA"/>
    <n v="50501"/>
    <s v="5"/>
    <s v="05"/>
    <s v="01"/>
    <s v="GUANACASTE / CARRILLO / FILADELFIA"/>
    <s v="GUANACASTE"/>
    <s v="CARRILLO"/>
    <s v="FILADELFIA"/>
    <s v="CORRALILLOS"/>
    <s v="CONTIGUO A PULPERIA VIRGEN DE LOS ANGELES"/>
    <s v="esc.decorralillos@mep.go.cr"/>
    <s v="22006794"/>
    <s v="22006794"/>
    <s v="JOSE ALONSO BUSTOS GARCIA"/>
    <s v="84784585"/>
    <s v="PAOLA CRISTINA RAMIREZ BRICEÑO"/>
    <s v="26886206"/>
    <m/>
    <s v="NO"/>
    <m/>
    <m/>
    <m/>
    <s v="1"/>
    <s v="02084"/>
    <s v="3"/>
    <s v="CORRALILLOS"/>
    <n v="34"/>
  </r>
  <r>
    <s v="1.02389"/>
    <s v="102674-00"/>
    <s v="02389"/>
    <x v="1847"/>
    <s v="DIRIA"/>
    <s v="SANTA CRUZ"/>
    <s v="07"/>
    <s v="1"/>
    <s v="1_PREESCOLAR"/>
    <s v="PUBLICA"/>
    <n v="50307"/>
    <s v="5"/>
    <s v="03"/>
    <s v="07"/>
    <s v="GUANACASTE / SANTA CRUZ / DIRIA"/>
    <s v="GUANACASTE"/>
    <s v="SANTA CRUZ"/>
    <s v="DIRIA"/>
    <s v="DIRIA"/>
    <s v="COSTADO OESTE DE LA PLAZA DE DEPORTES"/>
    <s v="esc.diria@mep.go.cr"/>
    <s v="84775115"/>
    <m/>
    <s v="MAYLIN PICADO NUÑEZ"/>
    <s v="83232914"/>
    <s v="LUZ MARY MARIN BRICEÑO"/>
    <s v="85975452"/>
    <m/>
    <s v="NO"/>
    <m/>
    <m/>
    <m/>
    <s v="1"/>
    <s v="02032"/>
    <s v="3"/>
    <s v="DIRIA"/>
    <n v="12"/>
  </r>
  <r>
    <s v="1.00667"/>
    <s v="102676-00"/>
    <s v="00667"/>
    <x v="1848"/>
    <s v="J.N. FILADELFIA"/>
    <s v="SANTA CRUZ"/>
    <s v="05"/>
    <s v="1"/>
    <s v="2_PREESCOLAR"/>
    <s v="PUBLICA"/>
    <n v="50501"/>
    <s v="5"/>
    <s v="05"/>
    <s v="01"/>
    <s v="GUANACASTE / CARRILLO / FILADELFIA"/>
    <s v="GUANACASTE"/>
    <s v="CARRILLO"/>
    <s v="FILADELFIA"/>
    <s v="FILADELFIA"/>
    <s v="100 M OESTE DE COOPEGUANACASTE"/>
    <s v="jn.defiladelfia@mep.go.cr"/>
    <s v="26889522"/>
    <s v="26889522"/>
    <s v="BETTY BELMONTE CASTRO"/>
    <s v="26889522"/>
    <s v="PAOLA CRISTINA RAMIREZ BRICEÑO"/>
    <s v="88359553"/>
    <m/>
    <s v="NO"/>
    <m/>
    <m/>
    <m/>
    <s v="2"/>
    <s v="00000"/>
    <s v="0"/>
    <m/>
    <n v="149"/>
  </r>
  <r>
    <s v="1.03337"/>
    <s v="102677-00"/>
    <s v="03337"/>
    <x v="1849"/>
    <s v="FLORIDA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FLORIDA"/>
    <s v="FRENTE A LA PLAZA DE DEPORTES FLORIDA"/>
    <s v="esc.laflorida@mep.go.cr"/>
    <m/>
    <m/>
    <s v="KATTIA HERNANDEZ VIALES"/>
    <s v="88619964"/>
    <s v="GUSTAVO MUÑOZ CASARES"/>
    <s v="83769266"/>
    <m/>
    <s v="NO"/>
    <m/>
    <m/>
    <m/>
    <s v="1"/>
    <s v="02036"/>
    <s v="3"/>
    <s v="FLORIDA"/>
    <n v="12"/>
  </r>
  <r>
    <s v="1.01380"/>
    <s v="102678-00"/>
    <s v="01380"/>
    <x v="1850"/>
    <s v="HUACAS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HUACAS"/>
    <s v="COSTADO NORTE DE LA PLAZA DE DEPORTES"/>
    <s v="esc.huacas@mep.go.cr"/>
    <s v="26538453"/>
    <s v="26538453"/>
    <s v="JOSE MANUEL ARROYO GUTIERREZ"/>
    <s v="26538453"/>
    <s v="DEYLIN ORTAGA GOMEZ"/>
    <s v="26750475"/>
    <m/>
    <s v="NO"/>
    <m/>
    <m/>
    <m/>
    <s v="1"/>
    <s v="02051"/>
    <s v="3"/>
    <s v="HUACAS"/>
    <n v="45"/>
  </r>
  <r>
    <s v="1.03670"/>
    <s v="102678-00"/>
    <s v="03670"/>
    <x v="1850"/>
    <s v="RED CUIDO-HUACAS-ASOCIACION PRO CULTURA CEPIA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HUACAS"/>
    <s v="DE LA ESQUINA OESTE, 50 M AL NORTE"/>
    <s v="cepiacostarica@gmail.com"/>
    <s v="26538453"/>
    <s v="26538533"/>
    <s v="JOSE MANUEL ARROYO GUTIERREZ"/>
    <s v="26538453"/>
    <s v="DEYLIN ORTAGA GOMEZ"/>
    <s v="26750475"/>
    <s v="RED"/>
    <s v="NO"/>
    <s v="3"/>
    <s v=""/>
    <s v="ASOCIACION PRO CULTURA CEPIA"/>
    <s v="1"/>
    <s v="02051"/>
    <s v="3"/>
    <s v="HUACAS"/>
    <n v="18"/>
  </r>
  <r>
    <s v="1.03720"/>
    <s v="102679-00"/>
    <s v="03720"/>
    <x v="1851"/>
    <s v="LINDEROS"/>
    <s v="SANTA CRUZ"/>
    <s v="02"/>
    <s v="1"/>
    <s v="1_PREESCOLAR"/>
    <s v="PUBLICA"/>
    <n v="50309"/>
    <s v="5"/>
    <s v="03"/>
    <s v="09"/>
    <s v="GUANACASTE / SANTA CRUZ / TAMARINDO"/>
    <s v="GUANACASTE"/>
    <s v="SANTA CRUZ"/>
    <s v="TAMARINDO"/>
    <s v="LINDEROS"/>
    <s v="COSTADO ESTE PLAZA DE DEPORTES"/>
    <s v="esc.linderos@mep.go.cr"/>
    <m/>
    <m/>
    <s v="GUSTAVO MAYORGA VEGA"/>
    <s v="85346141"/>
    <s v="GUSTAVO MUÑOZ CASARES"/>
    <s v="83769266"/>
    <m/>
    <s v="NO"/>
    <m/>
    <m/>
    <m/>
    <s v="1"/>
    <s v="03542"/>
    <s v="3"/>
    <s v="LINDEROS"/>
    <n v="9"/>
  </r>
  <r>
    <s v="1.01239"/>
    <s v="102680-00"/>
    <s v="01239"/>
    <x v="1852"/>
    <s v="MERCEDES ORTEGA HERNANDEZ"/>
    <s v="SANTA CRUZ"/>
    <s v="07"/>
    <s v="1"/>
    <s v="1_PREESCOLAR"/>
    <s v="PUBLICA"/>
    <n v="50302"/>
    <s v="5"/>
    <s v="03"/>
    <s v="02"/>
    <s v="GUANACASTE / SANTA CRUZ / BOLSON"/>
    <s v="GUANACASTE"/>
    <s v="SANTA CRUZ"/>
    <s v="BOLSON"/>
    <s v="ORTEGA"/>
    <s v="COSTADO OESTE DEL REDONDEL"/>
    <s v="esc.mercedesortega@mep.go.cr"/>
    <s v="26518145"/>
    <m/>
    <s v="ADRIANA QUESADA GOMEZ"/>
    <s v="83482242"/>
    <s v="LUZ MARY MARIN BRICEÑO"/>
    <s v="85975452"/>
    <m/>
    <s v="NO"/>
    <m/>
    <m/>
    <m/>
    <s v="1"/>
    <s v="02096"/>
    <s v="3"/>
    <s v="MERCEDES ORTEGA HERNANDEZ"/>
    <n v="30"/>
  </r>
  <r>
    <s v="1.01072"/>
    <s v="102681-00"/>
    <s v="01072"/>
    <x v="1853"/>
    <s v="PALMIRA"/>
    <s v="SANTA CRUZ"/>
    <s v="06"/>
    <s v="1"/>
    <s v="1_PREESCOLAR"/>
    <s v="PUBLICA"/>
    <n v="50502"/>
    <s v="5"/>
    <s v="05"/>
    <s v="02"/>
    <s v="GUANACASTE / CARRILLO / PALMIRA"/>
    <s v="GUANACASTE"/>
    <s v="CARRILLO"/>
    <s v="PALMIRA"/>
    <s v="PALMIRA"/>
    <s v="200 M AL NORTE DE LA ENTRADA CATSA"/>
    <s v="esc.palmira@mep.go.cr"/>
    <s v="26678269"/>
    <s v="26678269"/>
    <s v="GELDY K. SEQUEIRA MENDOZA"/>
    <s v="88684142"/>
    <s v="GUSTAVO CHAVARRIA SERRANO"/>
    <s v="83909628"/>
    <m/>
    <s v="NO"/>
    <m/>
    <m/>
    <m/>
    <s v="1"/>
    <s v="02086"/>
    <s v="3"/>
    <s v="PALMIRA"/>
    <n v="66"/>
  </r>
  <r>
    <s v="1.02450"/>
    <s v="102682-00"/>
    <s v="02450"/>
    <x v="1854"/>
    <s v="PARAISO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PARAISO"/>
    <s v="FRENTE A LA PLAZA DE DEPORTES"/>
    <s v="esc.paraiso.santacruz@mep.go.cr"/>
    <s v="26587269"/>
    <s v="26587269"/>
    <s v="ORIELA BARRANTES CASTRO"/>
    <s v="83145438"/>
    <s v="GUSTAVO MUÑOZ CASARES"/>
    <s v="83769266"/>
    <m/>
    <s v="NO"/>
    <m/>
    <m/>
    <m/>
    <s v="1"/>
    <s v="02037"/>
    <s v="3"/>
    <s v="PARAISO"/>
    <n v="25"/>
  </r>
  <r>
    <s v="1.03782"/>
    <s v="100838-00"/>
    <s v="03782"/>
    <x v="1855"/>
    <s v="PLAYA JUNQUILLAL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PLAYA JUNQUILLAL"/>
    <s v="FRENTE A CONDOMINIO LAS VENTANAS"/>
    <s v="esc.playajunquillal@mep.go.cr"/>
    <s v="22006488"/>
    <m/>
    <s v="ALBA ALVAREZ RUEDA"/>
    <s v="62777502"/>
    <s v="GUSTAVO MUÑOZ CASARES"/>
    <s v="83769266"/>
    <m/>
    <m/>
    <m/>
    <m/>
    <m/>
    <s v="1"/>
    <s v="03782"/>
    <s v="3"/>
    <s v="PLAYA JUNQUILLAL"/>
    <m/>
  </r>
  <r>
    <s v="1.01704"/>
    <s v="102684-00"/>
    <s v="01704"/>
    <x v="1856"/>
    <s v="PORTEGOLPE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PORTEGOLPE"/>
    <s v="COSTADO ESTE DE LA PLAZA DE PORTEGOLPE"/>
    <s v="esc.portegolpe@mep.go.cr"/>
    <s v="40824613"/>
    <m/>
    <s v="JACQUELINE MENDEZ CONTRERAS"/>
    <s v="88458990"/>
    <s v="DEYLIN ORTAGA GOMEZ"/>
    <s v="26750475"/>
    <m/>
    <s v="NO"/>
    <m/>
    <m/>
    <m/>
    <s v="1"/>
    <s v="02052"/>
    <s v="3"/>
    <s v="PORTEGOLPE"/>
    <n v="49"/>
  </r>
  <r>
    <s v="1.01899"/>
    <s v="102685-00"/>
    <s v="01899"/>
    <x v="1857"/>
    <s v="PUERTO POTRERO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PUERTO POTRERO"/>
    <s v="50 M NORTE ESQUINA NOROESTE DE LA PLAZA"/>
    <s v="esc.puertopotrero@mep.go.cr"/>
    <s v="26545075"/>
    <s v="26544075"/>
    <s v="ANA VIRGINIA CARRILLO CARRANZA"/>
    <s v="83099318"/>
    <s v="DEYLIN ORTAGA GOMEZ"/>
    <s v="26750475"/>
    <m/>
    <s v="NO"/>
    <m/>
    <m/>
    <m/>
    <s v="1"/>
    <s v="02057"/>
    <s v="3"/>
    <s v="PUERTO POTRERO"/>
    <n v="42"/>
  </r>
  <r>
    <s v="1.03719"/>
    <s v="102686-00"/>
    <s v="03719"/>
    <x v="1858"/>
    <s v="RIO SECO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RIO SECO"/>
    <s v="FRENTE PLAZA DE DEPORTES"/>
    <s v="esc.rioseco@mep.go.cr"/>
    <s v="26588262"/>
    <m/>
    <s v="JEYNER JAEN CARRERA"/>
    <s v="62841675"/>
    <s v="GUSTAVO CASARES MUÑOZ"/>
    <s v="83769266"/>
    <m/>
    <s v="NO"/>
    <m/>
    <m/>
    <m/>
    <s v="1"/>
    <s v="02045"/>
    <s v="3"/>
    <s v="RIO SECO"/>
    <n v="21"/>
  </r>
  <r>
    <s v="1.00659"/>
    <s v="102688-00"/>
    <s v="00659"/>
    <x v="1859"/>
    <s v="MARIA MARIN GALAGARZA"/>
    <s v="SANTA CRUZ"/>
    <s v="07"/>
    <s v="1"/>
    <s v="1_PREESCOLAR"/>
    <s v="PUBLICA"/>
    <n v="50307"/>
    <s v="5"/>
    <s v="03"/>
    <s v="07"/>
    <s v="GUANACASTE / SANTA CRUZ / DIRIA"/>
    <s v="GUANACASTE"/>
    <s v="SANTA CRUZ"/>
    <s v="DIRIA"/>
    <s v="SANTA BARBARA"/>
    <s v="COSTADO NORTE DE LA PLAZA DE DEPORTES"/>
    <s v="esc.mariamaringalagarza@mep.go.cr"/>
    <s v="40801763"/>
    <m/>
    <s v="ANA BELA AVELLAN CHAVARRIA"/>
    <s v="89980135"/>
    <s v="LUZ MARY MARIN BRICEÑO"/>
    <s v="26801211"/>
    <m/>
    <s v="NO"/>
    <m/>
    <m/>
    <m/>
    <s v="1"/>
    <s v="02033"/>
    <s v="3"/>
    <s v="MARIA MARIN GALAGARZA"/>
    <n v="45"/>
  </r>
  <r>
    <s v="1.01705"/>
    <s v="102689-00"/>
    <s v="01705"/>
    <x v="1860"/>
    <s v="SANTA ROSA"/>
    <s v="SANTA CRUZ"/>
    <s v="03"/>
    <s v="1"/>
    <s v="1_PREESCOLAR"/>
    <s v="PUBLICA"/>
    <n v="50309"/>
    <s v="5"/>
    <s v="03"/>
    <s v="09"/>
    <s v="GUANACASTE / SANTA CRUZ / TAMARINDO"/>
    <s v="GUANACASTE"/>
    <s v="SANTA CRUZ"/>
    <s v="TAMARINDO"/>
    <s v="SANTA ROSA"/>
    <s v="PLAZA DEPORTES VIEJA EN SANTA ROSA"/>
    <s v="esc.santarosa.santacruz@mep.go.cr"/>
    <s v="26529149"/>
    <m/>
    <s v="ELIA Mª. ANGULO MARCHENA"/>
    <s v="84705601"/>
    <s v="DEYLIN ORTAGA GOMEZ"/>
    <s v="26529149"/>
    <m/>
    <s v="NO"/>
    <m/>
    <m/>
    <m/>
    <s v="1"/>
    <s v="02053"/>
    <s v="3"/>
    <s v="SANTA ROSA"/>
    <n v="39"/>
  </r>
  <r>
    <s v="1.01712"/>
    <s v="102690-00"/>
    <s v="01712"/>
    <x v="1861"/>
    <s v="DIONISIO LEAL VALLEJOS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TEMPATE"/>
    <s v="COSTADO ESTE DE LA PLAZA DEPORTES TEMPATE"/>
    <s v="esc.dionisiolealvallejos@mep.go.cr"/>
    <s v="26751024"/>
    <s v="26751024"/>
    <s v="SARA MAYELA CANTILLO ALEMAN"/>
    <s v="83495375"/>
    <s v="DEYLIN ORTAGA GOMEZ"/>
    <s v="26750475"/>
    <m/>
    <s v="NO"/>
    <m/>
    <m/>
    <m/>
    <s v="1"/>
    <s v="02054"/>
    <s v="3"/>
    <s v="DIONISIO LEAL VALLEJOS"/>
    <n v="17"/>
  </r>
  <r>
    <s v="1.03881"/>
    <s v="102691-00"/>
    <s v="03881"/>
    <x v="1862"/>
    <s v="VERACRUZ"/>
    <s v="SANTA CRUZ"/>
    <s v="04"/>
    <s v="1"/>
    <s v="1_PREESCOLAR"/>
    <s v="PUBLICA"/>
    <n v="50306"/>
    <s v="5"/>
    <s v="03"/>
    <s v="06"/>
    <s v="GUANACASTE / SANTA CRUZ / CUAJINIQUIL"/>
    <s v="GUANACASTE"/>
    <s v="SANTA CRUZ"/>
    <s v="CUAJINIQUIL"/>
    <s v="VERACRUZ"/>
    <s v="FRENTE A HOTEL SANTUARIO"/>
    <s v="esc.veracruzcuajiniquil@mep.go.cr"/>
    <s v="62723557"/>
    <m/>
    <s v="OLGA MUÑOZ"/>
    <s v="-"/>
    <s v="ALBA IRIS ABARCA LOPEZ"/>
    <s v="26809036"/>
    <m/>
    <s v="NO"/>
    <m/>
    <m/>
    <m/>
    <s v="1"/>
    <s v="02070"/>
    <s v="3"/>
    <s v="VERACRUZ"/>
    <n v="5"/>
  </r>
  <r>
    <s v="1.01381"/>
    <s v="102692-00"/>
    <s v="01381"/>
    <x v="1863"/>
    <s v="VILLARREAL"/>
    <s v="SANTA CRUZ"/>
    <s v="03"/>
    <s v="1"/>
    <s v="1_PREESCOLAR"/>
    <s v="PUBLICA"/>
    <n v="50309"/>
    <s v="5"/>
    <s v="03"/>
    <s v="09"/>
    <s v="GUANACASTE / SANTA CRUZ / TAMARINDO"/>
    <s v="GUANACASTE"/>
    <s v="SANTA CRUZ"/>
    <s v="TAMARINDO"/>
    <s v="VILLARREAL"/>
    <s v="COSTADO SUR DE LA PLAZA DE DEPORTES"/>
    <s v="esc.villareal@mep.go.cr"/>
    <s v="26529228"/>
    <s v="26529228"/>
    <s v="MELISSA RAMIREZ BONILLA"/>
    <s v="26529228"/>
    <s v="DEYLIN ORTAGA GOMEZ"/>
    <s v="26750475"/>
    <m/>
    <s v="NO"/>
    <m/>
    <m/>
    <m/>
    <s v="1"/>
    <s v="02055"/>
    <s v="3"/>
    <s v="VILLARREAL"/>
    <n v="103"/>
  </r>
  <r>
    <s v="1.01898"/>
    <s v="102693-00"/>
    <s v="01898"/>
    <x v="1864"/>
    <s v="EL LLANO"/>
    <s v="SANTA CRUZ"/>
    <s v="03"/>
    <s v="1"/>
    <s v="1_PREESCOLAR"/>
    <s v="PUBLICA"/>
    <n v="50304"/>
    <s v="5"/>
    <s v="03"/>
    <s v="04"/>
    <s v="GUANACASTE / SANTA CRUZ / TEMPATE"/>
    <s v="GUANACASTE"/>
    <s v="SANTA CRUZ"/>
    <s v="TEMPATE"/>
    <s v="EL LLANO"/>
    <s v="FRENTE PLAZA DEPORTES EL LLANO"/>
    <s v="esc.elllanotempate@mep.go.cr"/>
    <s v="26536479"/>
    <s v="26536479"/>
    <s v="MARIA YETTI SILES GUEVARA"/>
    <s v="26536479"/>
    <s v="DEYLIN ORTAGA GOMEZ"/>
    <s v="88891839"/>
    <m/>
    <s v="NO"/>
    <m/>
    <m/>
    <m/>
    <s v="1"/>
    <s v="02062"/>
    <s v="3"/>
    <s v="EL LLANO"/>
    <n v="50"/>
  </r>
  <r>
    <s v="1.02155"/>
    <s v="102694-00"/>
    <s v="02155"/>
    <x v="1865"/>
    <s v="PASO HONDO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PASO HONDO"/>
    <s v="1 KM 27 DE ABRIL FRENTE A PLAZA DE DEPORTES"/>
    <s v="esc.pasohondo@mep.go.cr"/>
    <s v="26580806"/>
    <m/>
    <s v="MELANNY LEON MORA"/>
    <s v="85681119"/>
    <s v="GUSTAVO MUÑOZ CASARES"/>
    <s v="83769266"/>
    <m/>
    <s v="NO"/>
    <m/>
    <m/>
    <m/>
    <s v="1"/>
    <s v="00075"/>
    <s v="3"/>
    <s v="PASO HONDO"/>
    <n v="20"/>
  </r>
  <r>
    <s v="1.02390"/>
    <s v="102698-00"/>
    <s v="02390"/>
    <x v="1866"/>
    <s v="GUAITIL"/>
    <s v="SANTA CRUZ"/>
    <s v="07"/>
    <s v="1"/>
    <s v="1_PREESCOLAR"/>
    <s v="PUBLICA"/>
    <n v="50307"/>
    <s v="5"/>
    <s v="03"/>
    <s v="07"/>
    <s v="GUANACASTE / SANTA CRUZ / DIRIA"/>
    <s v="GUANACASTE"/>
    <s v="SANTA CRUZ"/>
    <s v="DIRIA"/>
    <s v="GUAITIL"/>
    <s v="COSTADO SUR DE LA PLAZA DE DEPORTES"/>
    <s v="esc.guaitil@mep.go.cr"/>
    <s v="26811869"/>
    <m/>
    <s v="-"/>
    <s v="-"/>
    <s v="LUZ MARY MARIN BRICEÑO"/>
    <s v="85975452"/>
    <m/>
    <s v="NO"/>
    <m/>
    <m/>
    <m/>
    <s v="1"/>
    <s v="02020"/>
    <s v="3"/>
    <s v="GUAITIL"/>
    <n v="22"/>
  </r>
  <r>
    <s v="1.02071"/>
    <s v="102699-00"/>
    <s v="02071"/>
    <x v="1867"/>
    <s v="HATILLO"/>
    <s v="SANTA CRUZ"/>
    <s v="03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HATILLO"/>
    <s v="100 M OESTE DEL SALON COMUNAL HATILLO"/>
    <s v="esc.dehatillo@mep.go.cr"/>
    <s v="22150047"/>
    <s v="85734682"/>
    <s v="MARIA ARLEY GUIDO RIVAS"/>
    <s v="85734682"/>
    <s v="DEYLIN ORTAGA GOMEZ"/>
    <s v="88891839"/>
    <m/>
    <s v="NO"/>
    <m/>
    <m/>
    <m/>
    <s v="1"/>
    <s v="02058"/>
    <s v="3"/>
    <s v="HATILLO"/>
    <n v="11"/>
  </r>
  <r>
    <s v="1.02842"/>
    <s v="102701-00"/>
    <s v="02842"/>
    <x v="1868"/>
    <s v="LA ESPERANZA"/>
    <s v="SANTA CRUZ"/>
    <s v="01"/>
    <s v="1"/>
    <s v="1_PREESCOLAR"/>
    <s v="PUBLICA"/>
    <n v="50201"/>
    <s v="5"/>
    <s v="02"/>
    <s v="01"/>
    <s v="GUANACASTE / NICOYA / NICOYA"/>
    <s v="GUANACASTE"/>
    <s v="NICOYA"/>
    <s v="NICOYA"/>
    <s v="LA ESPERANZA"/>
    <s v="COSTADO OESTE DE LA PLAZA DE DEPORTES"/>
    <s v="esc.laesperanza.santacruz@mep.go.cr"/>
    <s v="84517124"/>
    <m/>
    <s v="JAVIER ENRIQUE GARCIA VALLEJO"/>
    <s v="84517124"/>
    <s v="ROLANDO ANTONIO PIZARRO PIZARRO"/>
    <s v="26801666"/>
    <m/>
    <s v="NO"/>
    <m/>
    <m/>
    <m/>
    <s v="1"/>
    <s v="02021"/>
    <s v="3"/>
    <s v="LA ESPERANZA"/>
    <n v="12"/>
  </r>
  <r>
    <s v="1.03257"/>
    <s v="102702-00"/>
    <s v="03257"/>
    <x v="1869"/>
    <s v="HERNANDEZ"/>
    <s v="SANTA CRUZ"/>
    <s v="03"/>
    <s v="1"/>
    <s v="1_PREESCOLAR"/>
    <s v="PUBLICA"/>
    <n v="50309"/>
    <s v="5"/>
    <s v="03"/>
    <s v="09"/>
    <s v="GUANACASTE / SANTA CRUZ / TAMARINDO"/>
    <s v="GUANACASTE"/>
    <s v="SANTA CRUZ"/>
    <s v="TAMARINDO"/>
    <s v="HERNANDEZ"/>
    <s v="4 KM SUR ESTE DE VILLARREAL"/>
    <s v="esc.hernandez@mep.go.cr"/>
    <s v="26534332"/>
    <m/>
    <s v="SILVANA CASCANTE OBREGON"/>
    <s v="84429538"/>
    <s v="DEYLIN ORTAGA GOMEZ"/>
    <s v="26750475"/>
    <m/>
    <s v="NO"/>
    <m/>
    <m/>
    <m/>
    <s v="1"/>
    <s v="02059"/>
    <s v="3"/>
    <s v="HERNANDEZ"/>
    <n v="9"/>
  </r>
  <r>
    <s v="1.01713"/>
    <s v="102703-00"/>
    <s v="01713"/>
    <x v="1870"/>
    <s v="RICARDO ANGULO VALLEJOS"/>
    <s v="SANTA CRUZ"/>
    <s v="03"/>
    <s v="1"/>
    <s v="1_PREESCOLAR"/>
    <s v="PUBLICA"/>
    <n v="50309"/>
    <s v="5"/>
    <s v="03"/>
    <s v="09"/>
    <s v="GUANACASTE / SANTA CRUZ / TAMARINDO"/>
    <s v="GUANACASTE"/>
    <s v="SANTA CRUZ"/>
    <s v="TAMARINDO"/>
    <s v="LA GARITA NUEVA"/>
    <s v="CONTIGUO AL ABASTECEDOR MARIA ELENA"/>
    <s v="esc.ricardoangulovallejos@mep.go.cr"/>
    <s v="26538775"/>
    <s v="26538775"/>
    <s v="SUSAN GISELLE CHING BARRIOS"/>
    <s v="70651962"/>
    <s v="DEYLIN ORTAGA GOMEZ"/>
    <s v="88891839"/>
    <m/>
    <s v="NO"/>
    <m/>
    <m/>
    <m/>
    <s v="1"/>
    <s v="02063"/>
    <s v="3"/>
    <s v="RICARDO ANGULO VALLEJOS"/>
    <n v="26"/>
  </r>
  <r>
    <s v="1.01428"/>
    <s v="102704-00"/>
    <s v="01428"/>
    <x v="1871"/>
    <s v="GARITA VIEJA"/>
    <s v="SANTA CRUZ"/>
    <s v="03"/>
    <s v="1"/>
    <s v="1_PREESCOLAR"/>
    <s v="PUBLICA"/>
    <n v="50308"/>
    <s v="5"/>
    <s v="03"/>
    <s v="08"/>
    <s v="GUANACASTE / SANTA CRUZ / CABO VELAS"/>
    <s v="GUANACASTE"/>
    <s v="SANTA CRUZ"/>
    <s v="CABO VELAS"/>
    <s v="LA GARITA VIEJA"/>
    <s v="LA GARITA VIEJA , SANTA CRUZ, GUANACASTE"/>
    <s v="esc.garitavieja@mep.go.cr"/>
    <s v="26536468"/>
    <s v="26536468"/>
    <s v="LUIS FERNANDO CHAVES VASQUEZ"/>
    <s v="85950115"/>
    <s v="DEYLIN ORTAGA GOMEZ"/>
    <s v="26750475"/>
    <m/>
    <s v="NO"/>
    <m/>
    <m/>
    <m/>
    <s v="1"/>
    <s v="03471"/>
    <s v="3"/>
    <s v="GARITA VIEJA"/>
    <n v="20"/>
  </r>
  <r>
    <s v="1.03832"/>
    <s v="102705-00"/>
    <s v="03832"/>
    <x v="1872"/>
    <s v="LA GUINEA"/>
    <s v="SANTA CRUZ"/>
    <s v="05"/>
    <s v="1"/>
    <s v="1_PREESCOLAR"/>
    <s v="PUBLICA"/>
    <n v="50501"/>
    <s v="5"/>
    <s v="05"/>
    <s v="01"/>
    <s v="GUANACASTE / CARRILLO / FILADELFIA"/>
    <s v="GUANACASTE"/>
    <s v="CARRILLO"/>
    <s v="FILADELFIA"/>
    <s v="LA GUINEA"/>
    <s v="CONTIGUO AL SALON COMUNAL"/>
    <s v="esc.laguinea@mep.go.cr"/>
    <s v="26887343"/>
    <m/>
    <s v="NERY MENDOZA ALVAREZ"/>
    <s v="62250935"/>
    <s v="PAOLA CRISTINA RAMIREZ BRICEÑO"/>
    <s v="26886206"/>
    <m/>
    <s v="NO"/>
    <m/>
    <m/>
    <m/>
    <s v="1"/>
    <s v="02091"/>
    <s v="3"/>
    <s v="LA GUINEA"/>
    <n v="2"/>
  </r>
  <r>
    <s v="1.03151"/>
    <s v="102706-00"/>
    <s v="03151"/>
    <x v="1873"/>
    <s v="LA LIBERTAD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LA LIBERTAD"/>
    <s v="COSTADO SURESTE DEL PARQUE LA LIBERTAD"/>
    <s v="esc.libertad.santacruz@mep.go.cr"/>
    <s v="26971226"/>
    <s v="26971226"/>
    <s v="DIANE GOMEZ BUSTOS"/>
    <s v="84270507"/>
    <s v="GUSTAVO CHAVARRIA SERRANO"/>
    <s v="83909628"/>
    <m/>
    <s v="NO"/>
    <m/>
    <m/>
    <m/>
    <s v="1"/>
    <s v="02088"/>
    <s v="3"/>
    <s v="LA LIBERTAD"/>
    <n v="16"/>
  </r>
  <r>
    <s v="1.01603"/>
    <s v="102709-00"/>
    <s v="01603"/>
    <x v="1874"/>
    <s v="PUERTO RICO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LAGUNILLA"/>
    <s v="COSTADO OESTE DE PLAZA DE DEPORTES"/>
    <s v="esc.puertorico@mep.go.cr"/>
    <s v="26801400"/>
    <s v="26801400"/>
    <s v="ROLANDO ESPINOZA ENRIQUEZ"/>
    <s v="26801400"/>
    <s v="ROLANDO ANTONIO PIZARRO PIZARRO"/>
    <s v="21004099"/>
    <m/>
    <s v="NO"/>
    <m/>
    <m/>
    <m/>
    <s v="1"/>
    <s v="02022"/>
    <s v="3"/>
    <s v="PUERTO RICO"/>
    <n v="33"/>
  </r>
  <r>
    <s v="1.02072"/>
    <s v="102710-00"/>
    <s v="02072"/>
    <x v="1875"/>
    <s v="RIO CAÑAS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RIO CAÑAS"/>
    <s v="25 M AL NOROESTE DEL ANTIGUO SALON EL JARDIN"/>
    <s v="esc.riocanas@mep.go.cr"/>
    <s v="26886208"/>
    <s v="26886208"/>
    <s v="MARIA JESUS CRUZ LOPEZ"/>
    <s v="83797822"/>
    <s v="PAOLA CRISTINA RAMIREZ BRICEÑO"/>
    <s v="26886208"/>
    <m/>
    <s v="NO"/>
    <m/>
    <m/>
    <m/>
    <s v="1"/>
    <s v="02092"/>
    <s v="3"/>
    <s v="RIO CAÑAS"/>
    <n v="26"/>
  </r>
  <r>
    <s v="1.02449"/>
    <s v="102712-00"/>
    <s v="02449"/>
    <x v="1876"/>
    <s v="LAS DELICIAS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LAS DELICIAS"/>
    <s v="DIAGONAL A LA PLAZA DE DEPORTES"/>
    <s v="esc.lasdelicias@mep.go.cr"/>
    <s v="26580831"/>
    <m/>
    <s v="ALMA GEMA VILLEGAS GUEVARA"/>
    <s v="85088989"/>
    <s v="GUSTAVO MUÑOZ CASARES"/>
    <s v="83769266"/>
    <m/>
    <s v="NO"/>
    <m/>
    <m/>
    <m/>
    <s v="1"/>
    <s v="02039"/>
    <s v="3"/>
    <s v="LAS DELICIAS"/>
    <n v="8"/>
  </r>
  <r>
    <s v="1.01710"/>
    <s v="102713-00"/>
    <s v="01710"/>
    <x v="1877"/>
    <s v="LORENA"/>
    <s v="SANTA CRUZ"/>
    <s v="03"/>
    <s v="1"/>
    <s v="1_PREESCOLAR"/>
    <s v="PUBLICA"/>
    <n v="50305"/>
    <s v="5"/>
    <s v="03"/>
    <s v="05"/>
    <s v="GUANACASTE / SANTA CRUZ / CARTAGENA"/>
    <s v="GUANACASTE"/>
    <s v="SANTA CRUZ"/>
    <s v="CARTAGENA"/>
    <s v="LORENA"/>
    <s v="COSTADO SUR DE LA PLAZA DE DEPORTES"/>
    <s v="jeannette.huertas.lopez@mep.go.cr"/>
    <s v="87238622"/>
    <s v="87238622"/>
    <s v="JEANNETTE HUERTAS LOPEZ"/>
    <s v="87238622"/>
    <s v="DEYLIN ORTAGA GOMEZ"/>
    <s v="26750475"/>
    <m/>
    <s v="NO"/>
    <m/>
    <m/>
    <m/>
    <s v="1"/>
    <s v="02065"/>
    <s v="3"/>
    <s v="LORENA"/>
    <n v="5"/>
  </r>
  <r>
    <s v="1.02073"/>
    <s v="102714-00"/>
    <s v="02073"/>
    <x v="1878"/>
    <s v="LOS JOCOTES"/>
    <s v="SANTA CRUZ"/>
    <s v="05"/>
    <s v="1"/>
    <s v="1_PREESCOLAR"/>
    <s v="PUBLICA"/>
    <n v="50501"/>
    <s v="5"/>
    <s v="05"/>
    <s v="01"/>
    <s v="GUANACASTE / CARRILLO / FILADELFIA"/>
    <s v="GUANACASTE"/>
    <s v="CARRILLO"/>
    <s v="FILADELFIA"/>
    <s v="LOS JOCOTES"/>
    <s v="1,5 KM NORTE DEL CTP DE CARRILLO"/>
    <s v="esc.losjocotes@mep.go.cr"/>
    <s v="26886050"/>
    <s v="26886050"/>
    <s v="ARLENA GUTIERREZ MATARRITA"/>
    <s v="86407456"/>
    <s v="PAOLA CRISTINA RAMIREZ BRICEÑO"/>
    <s v="26880952"/>
    <m/>
    <s v="NO"/>
    <m/>
    <m/>
    <m/>
    <s v="1"/>
    <s v="02102"/>
    <s v="3"/>
    <s v="LOS JOCOTES"/>
    <n v="15"/>
  </r>
  <r>
    <s v="1.02562"/>
    <s v="102715-00"/>
    <s v="02562"/>
    <x v="1879"/>
    <s v="LOS PLANES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LOS PLANES"/>
    <s v="CONTIGUO A LA PLAZA DE DEPORTES"/>
    <s v="esc.losplanes@mep.go.cr"/>
    <s v="22006776"/>
    <s v="45001516"/>
    <s v="MONICA PIZARRO RUIZ"/>
    <s v="85456601"/>
    <s v="PAOLA CRISTINA RAMIREZ BRICEÑO"/>
    <s v="88359553"/>
    <m/>
    <s v="NO"/>
    <m/>
    <m/>
    <m/>
    <s v="1"/>
    <s v="02089"/>
    <s v="3"/>
    <s v="LOS PLANES"/>
    <n v="8"/>
  </r>
  <r>
    <s v="1.02214"/>
    <s v="102716-00"/>
    <s v="02214"/>
    <x v="1880"/>
    <s v="MARBELLA"/>
    <s v="SANTA CRUZ"/>
    <s v="04"/>
    <s v="1"/>
    <s v="1_PREESCOLAR"/>
    <s v="PUBLICA"/>
    <n v="50306"/>
    <s v="5"/>
    <s v="03"/>
    <s v="06"/>
    <s v="GUANACASTE / SANTA CRUZ / CUAJINIQUIL"/>
    <s v="GUANACASTE"/>
    <s v="SANTA CRUZ"/>
    <s v="CUAJINIQUIL"/>
    <s v="MARBELLA"/>
    <s v="FRENTE A LA PLAZA DE DEPORTES DE MARBELLA"/>
    <s v="esc.marbella@mep.go.cr"/>
    <s v="26828126"/>
    <m/>
    <s v="FATIMA GUZMAN GUTIERREZ"/>
    <s v="60371145"/>
    <s v="ALBA IRIS ABARCA LOPEZ"/>
    <s v="88152173"/>
    <m/>
    <s v="NO"/>
    <m/>
    <m/>
    <m/>
    <s v="1"/>
    <s v="02066"/>
    <s v="3"/>
    <s v="MARBELLA"/>
    <n v="15"/>
  </r>
  <r>
    <s v="1.01709"/>
    <s v="102717-00"/>
    <s v="01709"/>
    <x v="1881"/>
    <s v="MATAPALO"/>
    <s v="SANTA CRUZ"/>
    <s v="03"/>
    <s v="1"/>
    <s v="1_PREESCOLAR"/>
    <s v="PUBLICA"/>
    <n v="50308"/>
    <s v="5"/>
    <s v="03"/>
    <s v="08"/>
    <s v="GUANACASTE / SANTA CRUZ / CABO VELAS"/>
    <s v="GUANACASTE"/>
    <s v="SANTA CRUZ"/>
    <s v="CABO VELAS"/>
    <s v="MATAPALO"/>
    <s v="FRENTE AL EBAIS CABO VELAS"/>
    <s v="esc.matapalo@mep.go.cr"/>
    <s v="26538238"/>
    <s v="26538238"/>
    <s v="CARMEN VIALES ALVAREZ"/>
    <s v="86489376"/>
    <s v="DEYLIN ORTAGA GOMEZ"/>
    <s v="26750475"/>
    <m/>
    <s v="NO"/>
    <m/>
    <m/>
    <m/>
    <s v="1"/>
    <s v="02060"/>
    <s v="3"/>
    <s v="MATAPALO"/>
    <n v="46"/>
  </r>
  <r>
    <s v="1.00660"/>
    <s v="102718-00"/>
    <s v="00660"/>
    <x v="1882"/>
    <s v="MARIA LEAL RODRIGUEZ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TENORIO"/>
    <s v="DIAGONAL AL ASILO DE ANCIANOS"/>
    <s v="esc.marialealrodriguez@mep.go.cr"/>
    <s v="26806519"/>
    <m/>
    <s v="JAIRO MONTOYA VILLARREAL"/>
    <s v="26806519"/>
    <s v="ROLANDO ANTONIO PIZARRO PIZARRO"/>
    <s v="26801666"/>
    <m/>
    <s v="NO"/>
    <m/>
    <m/>
    <m/>
    <s v="1"/>
    <s v="02029"/>
    <s v="3"/>
    <s v="MARIA LEAL RODRIGUEZ"/>
    <n v="74"/>
  </r>
  <r>
    <s v="1.04219"/>
    <s v="102651-00"/>
    <s v="04219"/>
    <x v="1882"/>
    <s v="RED CUIDO-MARIA LEAL RODRIGUEZ-CECUDI SANTA CRUZ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TENORIO"/>
    <s v="DIAGONAL AL ASILO DE ANCIANOS"/>
    <s v="esc.marialealrodriguez@mep.go.cr"/>
    <s v="83128998"/>
    <s v="64769097"/>
    <s v="JAIRO MONTOYA VILLARREAL"/>
    <s v="26806519"/>
    <s v="ROLANDO ANTONIO PIZARRO PIZARRO"/>
    <s v="71068358"/>
    <s v="RED"/>
    <s v="NO"/>
    <s v="3"/>
    <s v=""/>
    <s v="CECUDI SANTA CRUZ.  EJERCITO DE SALVACION"/>
    <s v="1"/>
    <s v="02029"/>
    <s v="3"/>
    <s v="MARIA LEAL RODRIGUEZ"/>
    <n v="13"/>
  </r>
  <r>
    <s v="1.04327"/>
    <s v="102718-00"/>
    <s v="04327"/>
    <x v="1882"/>
    <s v="RED CUIDO-MARIA LEAL RODRIGUEZ-CEN CINAI SANTA CRUZ_T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TENORIO"/>
    <s v="DIAGONAL AL ASILO DE ANCIANOS"/>
    <s v="esc.marialealrodriguez@mep.go.cr"/>
    <s v="26800106"/>
    <m/>
    <s v="JAIRO MONTOYA VILLARREAL"/>
    <s v="26806519"/>
    <s v="ROLANDO ANTONIO PIZARRO PIZARRO"/>
    <s v="71068358"/>
    <s v="RED"/>
    <s v="NO"/>
    <s v="3"/>
    <s v=""/>
    <s v="CEN CINAI SANTA CRUZ (TRANSICION)"/>
    <s v="1"/>
    <s v="02029"/>
    <s v="3"/>
    <s v="MARIA LEAL RODRIGUEZ"/>
    <n v="10"/>
  </r>
  <r>
    <s v="1.01897"/>
    <s v="102719-00"/>
    <s v="01897"/>
    <x v="1883"/>
    <s v="ESTOCOLMO"/>
    <s v="SANTA CRUZ"/>
    <s v="07"/>
    <s v="1"/>
    <s v="1_PREESCOLAR"/>
    <s v="PUBLICA"/>
    <n v="50301"/>
    <s v="5"/>
    <s v="03"/>
    <s v="01"/>
    <s v="GUANACASTE / SANTA CRUZ / SANTA CRUZ"/>
    <s v="GUANACASTE"/>
    <s v="SANTA CRUZ"/>
    <s v="SANTA CRUZ"/>
    <s v="ESTOCOLMO"/>
    <s v="400 M NORTE DE LA PLAZA SANCHEZ"/>
    <s v="esc.estocolmo@mep.go.cr"/>
    <s v="26803366"/>
    <s v="26803366"/>
    <s v="RANDY LOPEZ LOPEZ"/>
    <s v="88535485"/>
    <s v="LUZ MARY MARIN BRICEÑO"/>
    <s v="85975452"/>
    <m/>
    <s v="NO"/>
    <m/>
    <m/>
    <m/>
    <s v="1"/>
    <s v="03788"/>
    <s v="3"/>
    <s v="ESTOCOLMO"/>
    <n v="68"/>
  </r>
  <r>
    <s v="1.03461"/>
    <s v="102720-00"/>
    <s v="03461"/>
    <x v="1884"/>
    <s v="NUEVO COLON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NUEVO COLON"/>
    <s v="COSTADO SUR DE LA PLAZA DE FUTBOL"/>
    <s v="esc.nuevocolon@mep.go.cr"/>
    <s v="26971168"/>
    <s v="26970233"/>
    <s v="ALEXANDER MORAGA SOBALBARRO"/>
    <s v="88449500"/>
    <s v="GUSTAVO CHAVARRIA SERRANO"/>
    <s v="83909628"/>
    <m/>
    <s v="NO"/>
    <m/>
    <m/>
    <m/>
    <s v="1"/>
    <s v="02103"/>
    <s v="3"/>
    <s v="NUEVO COLON"/>
    <n v="7"/>
  </r>
  <r>
    <s v="1.01238"/>
    <s v="102721-00"/>
    <s v="01238"/>
    <x v="1885"/>
    <s v="OSTIONAL"/>
    <s v="SANTA CRUZ"/>
    <s v="04"/>
    <s v="1"/>
    <s v="1_PREESCOLAR"/>
    <s v="PUBLICA"/>
    <n v="50306"/>
    <s v="5"/>
    <s v="03"/>
    <s v="06"/>
    <s v="GUANACASTE / SANTA CRUZ / CUAJINIQUIL"/>
    <s v="GUANACASTE"/>
    <s v="SANTA CRUZ"/>
    <s v="CUAJINIQUIL"/>
    <s v="OSTIONAL"/>
    <s v="COSTADO NORTE PLAZA DE DEPORTES"/>
    <s v="esc.ostional@mep.go.cr"/>
    <s v="25379652"/>
    <m/>
    <s v="JOSE M. CONTRERAS BUSTOS"/>
    <s v="61332894"/>
    <s v="ALBA IRIS ABARCA LOPEZ"/>
    <s v="26809036"/>
    <m/>
    <s v="NO"/>
    <m/>
    <m/>
    <m/>
    <s v="1"/>
    <s v="02067"/>
    <s v="3"/>
    <s v="OSTIONAL"/>
    <n v="26"/>
  </r>
  <r>
    <s v="1.02679"/>
    <s v="102722-00"/>
    <s v="02679"/>
    <x v="1886"/>
    <s v="PALESTINA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PALESTINA"/>
    <s v="DE LA IGLESIA CATOLICA DE PALESTINA 75 M AL SUR"/>
    <s v="esc.palestina@mep.go.cr"/>
    <s v="26511898"/>
    <s v="26511898"/>
    <s v="FARIDE DE LOS ANGELES ENRIQUEZ ROSALES"/>
    <s v="22096799"/>
    <s v="PAOLA CRISTINA RAMIREZ BRICEÑO"/>
    <s v="26886207"/>
    <m/>
    <s v="NO"/>
    <m/>
    <m/>
    <m/>
    <s v="1"/>
    <s v="02104"/>
    <s v="3"/>
    <s v="PALESTINA"/>
    <n v="7"/>
  </r>
  <r>
    <s v="1.01715"/>
    <s v="102723-00"/>
    <s v="01715"/>
    <x v="1887"/>
    <s v="PASO TEMPISQUE"/>
    <s v="SANTA CRUZ"/>
    <s v="06"/>
    <s v="1"/>
    <s v="1_PREESCOLAR"/>
    <s v="PUBLICA"/>
    <n v="50502"/>
    <s v="5"/>
    <s v="05"/>
    <s v="02"/>
    <s v="GUANACASTE / CARRILLO / PALMIRA"/>
    <s v="GUANACASTE"/>
    <s v="CARRILLO"/>
    <s v="PALMIRA"/>
    <s v="PASO TEMPISQUE"/>
    <s v="DE LA IGLESIA CATOLICA 200 M AL SUR"/>
    <s v="esc.pasotempisque@mep.go.cr"/>
    <s v="26678230"/>
    <s v="26678230"/>
    <s v="YENDRY LOPEZ LEAL"/>
    <s v="26678230"/>
    <s v="GUSTAVO CHAVARRIA SERRANO"/>
    <s v="83909628"/>
    <m/>
    <s v="NO"/>
    <m/>
    <m/>
    <m/>
    <s v="1"/>
    <s v="02090"/>
    <s v="3"/>
    <s v="PASO TEMPISQUE"/>
    <n v="23"/>
  </r>
  <r>
    <s v="1.00668"/>
    <s v="102724-00"/>
    <s v="00668"/>
    <x v="1888"/>
    <s v="EL COCO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PLAYAS DEL COCO"/>
    <s v="DEL TALLER CHIMINGO 100 O, Y 50 N, Y 200 OESTE"/>
    <s v="esc.deexcelenciaelcoco@mep.go.cr"/>
    <s v="26700491"/>
    <s v="26700491"/>
    <s v="MARITZA GISELLA SEGURA ZUÑIGA"/>
    <s v="26700491"/>
    <s v="GUSTAVO CHAVARRIA SERRANO"/>
    <s v="26678291"/>
    <m/>
    <s v="NO"/>
    <m/>
    <m/>
    <m/>
    <s v="1"/>
    <s v="02097"/>
    <s v="3"/>
    <s v="EL COCO"/>
    <n v="173"/>
  </r>
  <r>
    <s v="1.01220"/>
    <s v="102725-00"/>
    <s v="01220"/>
    <x v="1889"/>
    <s v="IGNACIO GUTIERREZ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SAN BLAS"/>
    <s v="DEL PARQUE 200 M AL OESTE SAN BLAS CENTRO"/>
    <s v="esc.ignaciogutierrezgutierrez@mep.go.cr"/>
    <s v="26970987"/>
    <s v="26970987"/>
    <s v="MARIA CRISTINA PEÑA VIALES"/>
    <s v="57094316"/>
    <s v="GUSTAVO CHAVARRIA SERRANO"/>
    <s v="83909628"/>
    <m/>
    <s v="NO"/>
    <m/>
    <m/>
    <m/>
    <s v="1"/>
    <s v="02085"/>
    <s v="3"/>
    <s v="IGNACIO GUTIERREZ"/>
    <n v="35"/>
  </r>
  <r>
    <s v="1.02568"/>
    <s v="102726-00"/>
    <s v="02568"/>
    <x v="1890"/>
    <s v="SAN FRANCISCO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SAN FRANCISCO"/>
    <s v="COSTADO OESTE DE LA PLAZA"/>
    <s v="esc.sanfrancisco.santacruz@mep.go.cr"/>
    <s v="26580951"/>
    <s v="84816062"/>
    <s v="MARIA ELENA ANGULO LEAL"/>
    <s v="85564518"/>
    <s v="GUSTAVO MUÑOZ CASARES"/>
    <s v="83769266"/>
    <m/>
    <s v="NO"/>
    <m/>
    <m/>
    <m/>
    <s v="1"/>
    <s v="02047"/>
    <s v="3"/>
    <s v="SAN FRANCISCO"/>
    <n v="13"/>
  </r>
  <r>
    <s v="1.02215"/>
    <s v="102728-00"/>
    <s v="02215"/>
    <x v="1891"/>
    <s v="SAN JOSE DE PINILLA"/>
    <s v="SANTA CRUZ"/>
    <s v="03"/>
    <s v="1"/>
    <s v="1_PREESCOLAR"/>
    <s v="PUBLICA"/>
    <n v="50309"/>
    <s v="5"/>
    <s v="03"/>
    <s v="09"/>
    <s v="GUANACASTE / SANTA CRUZ / TAMARINDO"/>
    <s v="GUANACASTE"/>
    <s v="SANTA CRUZ"/>
    <s v="TAMARINDO"/>
    <s v="SAN JOSE DE PINILLA"/>
    <s v="COSTADO SUR DE LA PLAZA DE DEPORTES"/>
    <s v="esc.sanjosedepinilla@mep.go.cr"/>
    <s v="26534181"/>
    <s v="26534181"/>
    <s v="SADY AGUILAR JUAREZ"/>
    <s v="26534181"/>
    <s v="DEYLIN ORTAGA GOMEZ"/>
    <s v="26750475"/>
    <m/>
    <s v="NO"/>
    <m/>
    <m/>
    <m/>
    <s v="1"/>
    <s v="02064"/>
    <s v="3"/>
    <s v="SAN JOSE DE PINILLA"/>
    <n v="20"/>
  </r>
  <r>
    <s v="1.01605"/>
    <s v="102729-00"/>
    <s v="01605"/>
    <x v="1892"/>
    <s v="SAN JUAN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SAN JUAN"/>
    <s v="FRENTE A PLAZA DE DEPORTES"/>
    <s v="esc.sanjuan.santacruz@mep.go.cr"/>
    <s v="26818156"/>
    <s v="26818156"/>
    <s v="AILLEN BRICEÑO AGUILAR"/>
    <s v="88664116"/>
    <s v="ROLANDO ANTONIO PIZARRO PIZARRO"/>
    <s v="21004099"/>
    <m/>
    <s v="NO"/>
    <m/>
    <m/>
    <m/>
    <s v="1"/>
    <s v="02023"/>
    <s v="3"/>
    <s v="SAN JUAN"/>
    <n v="25"/>
  </r>
  <r>
    <s v="1.02678"/>
    <s v="102730-00"/>
    <s v="02678"/>
    <x v="1893"/>
    <s v="SAN JUANILLO"/>
    <s v="SANTA CRUZ"/>
    <s v="04"/>
    <s v="1"/>
    <s v="1_PREESCOLAR"/>
    <s v="PUBLICA"/>
    <n v="50306"/>
    <s v="5"/>
    <s v="03"/>
    <s v="06"/>
    <s v="GUANACASTE / SANTA CRUZ / CUAJINIQUIL"/>
    <s v="GUANACASTE"/>
    <s v="SANTA CRUZ"/>
    <s v="CUAJINIQUIL"/>
    <s v="SAN JUANILLO"/>
    <s v="DIAGONAL A LA PLAZA DE DEPORTES"/>
    <s v="esc.sanjuanillo@mep.go.cr"/>
    <s v="26825037"/>
    <s v="85765736"/>
    <s v="MA. DE LOS ANGELES VALLES J."/>
    <s v="26825037"/>
    <s v="ALBA IRIS ABARCA LOPEZ"/>
    <s v="26809036"/>
    <m/>
    <s v="NO"/>
    <m/>
    <m/>
    <m/>
    <s v="1"/>
    <s v="02079"/>
    <s v="3"/>
    <s v="SAN JUANILLO"/>
    <n v="10"/>
  </r>
  <r>
    <s v="1.02425"/>
    <s v="102731-00"/>
    <s v="02425"/>
    <x v="1894"/>
    <s v="SAN PEDRO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SAN PEDRO"/>
    <s v="COSTADO OESTE DE LA PLAZA DE DEPORTES"/>
    <s v="esc.sanpedro.santacruz@mep.go.cr"/>
    <s v="21019725"/>
    <m/>
    <s v="HAZEL GOMEZ GUEVARA"/>
    <s v="88021609"/>
    <s v="ROLANDO ANTONIO PIZARRO PIZARRO"/>
    <s v="21004099"/>
    <m/>
    <s v="NO"/>
    <m/>
    <m/>
    <m/>
    <s v="1"/>
    <s v="02028"/>
    <s v="3"/>
    <s v="SAN PEDRO"/>
    <n v="17"/>
  </r>
  <r>
    <s v="1.00669"/>
    <s v="102732-00"/>
    <s v="00669"/>
    <x v="1895"/>
    <s v="OMAR DENGO GUERRERO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SANTA ANA"/>
    <s v="50 M SURESTE DE LA PLAZA DE DEPORTES"/>
    <s v="esc.omardengoguerrero@mep.go.cr"/>
    <s v="26511256"/>
    <s v="26511256"/>
    <s v="SANDRA ISABEL GARCIA CAMPOS"/>
    <s v="26511256"/>
    <s v="PAOLA CRISTINA RAMIREZ BRICEÑO"/>
    <s v="26886206"/>
    <m/>
    <s v="NO"/>
    <m/>
    <m/>
    <m/>
    <s v="1"/>
    <s v="02087"/>
    <s v="3"/>
    <s v="OMAR DENGO GUERRERO"/>
    <n v="37"/>
  </r>
  <r>
    <s v="1.02563"/>
    <s v="102733-00"/>
    <s v="02563"/>
    <x v="1896"/>
    <s v="SANTO DOMINGO"/>
    <s v="SANTA CRUZ"/>
    <s v="05"/>
    <s v="1"/>
    <s v="1_PREESCOLAR"/>
    <s v="PUBLICA"/>
    <n v="50504"/>
    <s v="5"/>
    <s v="05"/>
    <s v="04"/>
    <s v="GUANACASTE / CARRILLO / BELEN"/>
    <s v="GUANACASTE"/>
    <s v="CARRILLO"/>
    <s v="BELEN"/>
    <s v="SANTO DOMINGO"/>
    <s v="FRENTE A LA PLAZA DE DEPORTES"/>
    <s v="esc.santodomingo.santacruz@mep.go.cr"/>
    <s v="26511000"/>
    <s v="26511000"/>
    <s v="KATTIA LORENA ORTIZ ANGULO"/>
    <s v="83287290"/>
    <s v="PAOLA CRISTINA RAMIREZ BRICEÑO"/>
    <s v="88359553"/>
    <m/>
    <s v="NO"/>
    <m/>
    <m/>
    <m/>
    <s v="1"/>
    <s v="02099"/>
    <s v="3"/>
    <s v="SANTO DOMINGO"/>
    <n v="27"/>
  </r>
  <r>
    <s v="1.00670"/>
    <s v="102734-00"/>
    <s v="00670"/>
    <x v="1897"/>
    <s v="BERNARDO GUTIERREZ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SARDINAL"/>
    <s v="100 M ESTE DE LA IGLESIA CATOLICA"/>
    <s v="esc.bernardogutierrez@mep.go.cr"/>
    <s v="21012077"/>
    <s v="21011473"/>
    <s v="KARINA ORDOÑEZ CRUZ"/>
    <s v="83010977"/>
    <s v="GUSTAVO CHAVARRIA SERRANO"/>
    <s v="26970017"/>
    <m/>
    <s v="NO"/>
    <m/>
    <m/>
    <m/>
    <s v="1"/>
    <s v="02098"/>
    <s v="3"/>
    <s v="BERNARDO GUTIERREZ"/>
    <n v="156"/>
  </r>
  <r>
    <s v="1.02841"/>
    <s v="102735-00"/>
    <s v="02841"/>
    <x v="1898"/>
    <s v="OBANDITO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OBANDITO"/>
    <s v="2 KM SUROESTE DE LA CRUZ ROJA"/>
    <s v="esc.obandito@mep.go.cr"/>
    <s v="26971302"/>
    <s v="26971302"/>
    <s v="MARIA MELANIA DIAZ CHAVARRIA"/>
    <s v="88971831"/>
    <s v="GUSTAVO CHAVARRIA SERRANO"/>
    <s v="26678291"/>
    <m/>
    <s v="NO"/>
    <m/>
    <m/>
    <m/>
    <s v="1"/>
    <s v="03787"/>
    <s v="3"/>
    <s v="OBANDITO"/>
    <n v="30"/>
  </r>
  <r>
    <s v="1.02069"/>
    <s v="102737-00"/>
    <s v="02069"/>
    <x v="1899"/>
    <s v="TALOLINGUITA"/>
    <s v="SANTA CRUZ"/>
    <s v="07"/>
    <s v="1"/>
    <s v="1_PREESCOLAR"/>
    <s v="PUBLICA"/>
    <n v="50307"/>
    <s v="5"/>
    <s v="03"/>
    <s v="07"/>
    <s v="GUANACASTE / SANTA CRUZ / DIRIA"/>
    <s v="GUANACASTE"/>
    <s v="SANTA CRUZ"/>
    <s v="DIRIA"/>
    <s v="TALOLINGUITA"/>
    <s v="5 KM AL ESTE DE SANTA BARBARA"/>
    <s v="esc.talolinguita@mep.go.cr"/>
    <s v="26811436"/>
    <s v="26811436"/>
    <s v="YOHANDY ULISES VEGA BRICEÑO"/>
    <s v="71041810"/>
    <s v="LUZ MARY MARIN BRICEÑO"/>
    <s v="85975452"/>
    <m/>
    <s v="NO"/>
    <m/>
    <m/>
    <m/>
    <s v="1"/>
    <s v="02024"/>
    <s v="3"/>
    <s v="TALOLINGUITA"/>
    <n v="14"/>
  </r>
  <r>
    <s v="1.03255"/>
    <s v="102738-00"/>
    <s v="03255"/>
    <x v="1900"/>
    <s v="VENADO"/>
    <s v="SANTA CRUZ"/>
    <s v="04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VENADO"/>
    <s v="COSTADO SUR DE LA PLAZA DE DEPORTES"/>
    <s v="esc.venado@mep.go.cr"/>
    <s v="22006367"/>
    <s v="22006367"/>
    <s v="SINDYS BARANTES RODRIGUEZ"/>
    <s v="22006367"/>
    <s v="ALBA IRIS ABARCA LOPEZ"/>
    <s v="26800655"/>
    <m/>
    <s v="NO"/>
    <m/>
    <m/>
    <m/>
    <s v="1"/>
    <s v="02080"/>
    <s v="3"/>
    <s v="VENADO"/>
    <n v="14"/>
  </r>
  <r>
    <s v="1.00662"/>
    <s v="102739-00"/>
    <s v="00662"/>
    <x v="1901"/>
    <s v="27 DE ABRIL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27 DE ABRIL"/>
    <s v="COSTADO NORTE DE LA PLAZA DE DEPORTES"/>
    <s v="esc.27deabril@mep.go.cr"/>
    <s v="26580935"/>
    <s v="26580803"/>
    <s v="ANA VIRGINIA BALTODANO ZUÑIGA"/>
    <s v="88368315"/>
    <s v="GUSTAVO MUÑOZ CASARES"/>
    <s v="83769266"/>
    <m/>
    <s v="NO"/>
    <m/>
    <m/>
    <m/>
    <s v="1"/>
    <s v="02041"/>
    <s v="3"/>
    <s v="27 DE ABRIL"/>
    <n v="32"/>
  </r>
  <r>
    <s v="1.03124"/>
    <s v="102740-00"/>
    <s v="03124"/>
    <x v="1902"/>
    <s v="LOS PARGOS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LOS PARGOS"/>
    <s v="FRENTE A LA PLAZA DE DEPORTES"/>
    <s v="esc.lospargos@mep.go.cr"/>
    <s v="88153349"/>
    <m/>
    <s v="ANA ISABEL CARRERA GUTIERREZ"/>
    <s v="88153349"/>
    <s v="GUSTAVO MUÑOZ CASARES"/>
    <s v="83769266"/>
    <m/>
    <s v="NO"/>
    <m/>
    <m/>
    <m/>
    <s v="1"/>
    <s v="02042"/>
    <s v="3"/>
    <s v="LOS PARGOS"/>
    <n v="8"/>
  </r>
  <r>
    <s v="1.01606"/>
    <s v="102741-00"/>
    <s v="01606"/>
    <x v="1903"/>
    <s v="GUAYABAL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GUAYABAL"/>
    <s v="CONTIGUO A LA IGLESIA CATOLICA"/>
    <s v="esc.guayabal@mep.go.cr"/>
    <s v="26804790"/>
    <s v="85597624"/>
    <s v="SILENY MORALES MOLINA"/>
    <s v="85597624"/>
    <s v="ROLANDO ANTONIO PIZARRO PIZARRO"/>
    <s v="21004099"/>
    <m/>
    <s v="NO"/>
    <m/>
    <m/>
    <m/>
    <s v="1"/>
    <s v="02025"/>
    <s v="3"/>
    <s v="GUAYABAL"/>
    <n v="34"/>
  </r>
  <r>
    <s v="1.02930"/>
    <s v="102742-00"/>
    <s v="02930"/>
    <x v="1904"/>
    <s v="SANTA RITA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SANTA RITA"/>
    <s v="100 M ESTE Y 200 M NORTE DISCOTEQUE SUEÑO"/>
    <s v="esc.santaritasardinal@mep.go.cr"/>
    <s v="26970114"/>
    <s v="26970114"/>
    <s v="GISELLE LOAICIGA CHAVARRIA"/>
    <s v="64784068"/>
    <s v="GUSTAVO CHAVARRIA SERRANO"/>
    <s v="83909628"/>
    <m/>
    <s v="NO"/>
    <m/>
    <m/>
    <m/>
    <s v="1"/>
    <s v="02093"/>
    <s v="3"/>
    <s v="SANTA RITA"/>
    <n v="42"/>
  </r>
  <r>
    <s v="1.03258"/>
    <s v="102743-00"/>
    <s v="03258"/>
    <x v="1905"/>
    <s v="EL TRAPICHE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EL TRAPICHE"/>
    <s v="COSTADO OESTE DEL SALON COMUNAL"/>
    <s v="escuelatrapiche02@gmail.com"/>
    <s v="22154625"/>
    <m/>
    <s v="JEANNETH CANTILLO CANTILLO"/>
    <s v="88489098"/>
    <s v="GUSTAVO MUÑOZ CASARES"/>
    <s v="83769266"/>
    <m/>
    <s v="NO"/>
    <m/>
    <m/>
    <m/>
    <s v="1"/>
    <s v="02044"/>
    <s v="3"/>
    <s v="EL TRAPICHE"/>
    <n v="5"/>
  </r>
  <r>
    <s v="1.02156"/>
    <s v="102744-00"/>
    <s v="02156"/>
    <x v="1906"/>
    <s v="BARRIO LIMON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BARRIO LIMON"/>
    <s v="DIAGONAL A TROPIGAS, BARRIO LIMON"/>
    <s v="esc.limon.santacruz@mep.go.cr"/>
    <s v="26803307"/>
    <s v="26803307"/>
    <s v="VIKY RODRIGUEZ BARRANTES"/>
    <s v="88102049"/>
    <s v="ROLANDO ANTONIO PIZARRO PIZARRO"/>
    <s v="71068358"/>
    <m/>
    <s v="NO"/>
    <m/>
    <m/>
    <m/>
    <s v="1"/>
    <s v="02026"/>
    <s v="3"/>
    <s v="BARRIO LIMON"/>
    <n v="9"/>
  </r>
  <r>
    <s v="1.04261"/>
    <s v="102745-00"/>
    <s v="04261"/>
    <x v="1907"/>
    <s v="AGUA CALIENTE"/>
    <s v="CAÑAS"/>
    <s v="01"/>
    <s v="1"/>
    <s v="1_PREESCOLAR"/>
    <s v="PUBLICA"/>
    <n v="50602"/>
    <s v="5"/>
    <s v="06"/>
    <s v="02"/>
    <s v="GUANACASTE / CAÑAS / PALMIRA"/>
    <s v="GUANACASTE"/>
    <s v="CAÑAS"/>
    <s v="PALMIRA"/>
    <s v="AGUA CALIENTE"/>
    <s v="350 M ESTE DE SALON COMUNAL DE AGUA CALIENTE"/>
    <s v="esc.aguacaliente@mep.go.cr"/>
    <s v="88135564"/>
    <m/>
    <s v="LEONOR ALEJANDRA MONGE SANCHEZ"/>
    <s v="88135564"/>
    <s v="YESSENIA RUIZ MATARRITA"/>
    <s v="26692611"/>
    <m/>
    <s v="NO"/>
    <m/>
    <m/>
    <m/>
    <s v="1"/>
    <s v="02184"/>
    <s v="3"/>
    <s v="AGUA CALIENTE"/>
    <n v="2"/>
  </r>
  <r>
    <s v="1.01240"/>
    <s v="102746-00"/>
    <s v="01240"/>
    <x v="1908"/>
    <s v="MATAPALO"/>
    <s v="CAÑAS"/>
    <s v="02"/>
    <s v="1"/>
    <s v="1_PREESCOLAR"/>
    <s v="PUBLICA"/>
    <n v="50701"/>
    <s v="5"/>
    <s v="07"/>
    <s v="01"/>
    <s v="GUANACASTE / ABANGARES / LAS JUNTAS"/>
    <s v="GUANACASTE"/>
    <s v="ABANGARES"/>
    <s v="LAS JUNTAS"/>
    <s v="MATAPALO"/>
    <s v="COSTADO OESTE DEL EBAIS"/>
    <s v="esc.matapalo.canas@mep.go.cr"/>
    <s v="26628155"/>
    <s v="26628493"/>
    <s v="CLAUDIA CABEZAS VARELA"/>
    <s v="86444932"/>
    <s v="GRICELDA VARGAS SEGURA"/>
    <s v="26620685"/>
    <m/>
    <s v="NO"/>
    <m/>
    <m/>
    <m/>
    <s v="1"/>
    <s v="02199"/>
    <s v="3"/>
    <s v="MATAPALO"/>
    <n v="45"/>
  </r>
  <r>
    <s v="1.01241"/>
    <s v="102747-00"/>
    <s v="01241"/>
    <x v="1909"/>
    <s v="SAN JUAN CHIQUITO"/>
    <s v="CAÑAS"/>
    <s v="02"/>
    <s v="1"/>
    <s v="1_PREESCOLAR"/>
    <s v="PUBLICA"/>
    <n v="50701"/>
    <s v="5"/>
    <s v="07"/>
    <s v="01"/>
    <s v="GUANACASTE / ABANGARES / LAS JUNTAS"/>
    <s v="GUANACASTE"/>
    <s v="ABANGARES"/>
    <s v="LAS JUNTAS"/>
    <s v="SAN JUAN CHIQUITO"/>
    <s v="25 M SUR Y 25 E DE LA IGLESIA CATOLICA"/>
    <s v="esc.sanjuanchiquito@mep.go.cr"/>
    <s v="26621350"/>
    <s v="26621350"/>
    <s v="VIVIAN VEGA CASTRO"/>
    <s v="64897103"/>
    <s v="GRICELDA VARGAS SEGURA"/>
    <s v="26620685"/>
    <m/>
    <s v="NO"/>
    <m/>
    <m/>
    <m/>
    <s v="1"/>
    <s v="03525"/>
    <s v="3"/>
    <s v="SAN JUAN CHIQUITO"/>
    <n v="23"/>
  </r>
  <r>
    <s v="1.01674"/>
    <s v="102748-00"/>
    <s v="01674"/>
    <x v="1910"/>
    <s v="RIO COROBICI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RIO COROBICI"/>
    <s v="DEL PUENTE 400 M NORTE"/>
    <s v="esc.riocorobici@mep.go.cr"/>
    <s v="88633389"/>
    <m/>
    <s v="RUSSELL WILLIAM RUIZ RAMIREZ"/>
    <s v="88633389"/>
    <s v="YESSENIA RUIZ MATARRITA"/>
    <s v="26692611"/>
    <m/>
    <s v="NO"/>
    <m/>
    <m/>
    <m/>
    <s v="1"/>
    <s v="03528"/>
    <s v="3"/>
    <s v="RIO COROBICI"/>
    <n v="9"/>
  </r>
  <r>
    <s v="1.00680"/>
    <s v="102750-00"/>
    <s v="00680"/>
    <x v="1911"/>
    <s v="ARENAL"/>
    <s v="CAÑAS"/>
    <s v="03"/>
    <s v="1"/>
    <s v="1_PREESCOLAR"/>
    <s v="PUBLICA"/>
    <n v="50807"/>
    <s v="5"/>
    <s v="08"/>
    <s v="07"/>
    <s v="GUANACASTE / TILARAN / ARENAL"/>
    <s v="GUANACASTE"/>
    <s v="TILARAN"/>
    <s v="ARENAL"/>
    <s v="ARENAL"/>
    <s v="COSTADO NORTE DE LA IGLESIA CATOLICA"/>
    <s v="esc.arenal@mep.go.cr"/>
    <s v="26944000"/>
    <s v="26944110"/>
    <s v="YEIMY SOTO BRICEÑO"/>
    <s v="26944000"/>
    <s v="ROSSE BERLY CHEVEZ GOMEZ"/>
    <s v="26955509"/>
    <m/>
    <s v="NO"/>
    <m/>
    <m/>
    <m/>
    <s v="1"/>
    <s v="02242"/>
    <s v="3"/>
    <s v="ARENAL"/>
    <n v="38"/>
  </r>
  <r>
    <s v="1.03342"/>
    <s v="102751-00"/>
    <s v="03342"/>
    <x v="1912"/>
    <s v="ARIZONA"/>
    <s v="CAÑAS"/>
    <s v="02"/>
    <s v="1"/>
    <s v="1_PREESCOLAR"/>
    <s v="PUBLICA"/>
    <n v="50703"/>
    <s v="5"/>
    <s v="07"/>
    <s v="03"/>
    <s v="GUANACASTE / ABANGARES / SAN JUAN"/>
    <s v="GUANACASTE"/>
    <s v="ABANGARES"/>
    <s v="SAN JUAN"/>
    <s v="ARIZONA"/>
    <s v="7 KM SUR DE LA IRMA"/>
    <s v="esc.arizona@mep.go.cr"/>
    <s v="22006963"/>
    <m/>
    <s v="MAUREEN CHAVES HERRA"/>
    <s v="86228293"/>
    <s v="GRICELDA VARGAS SEGURA"/>
    <s v="26620685"/>
    <m/>
    <s v="NO"/>
    <m/>
    <m/>
    <m/>
    <s v="1"/>
    <s v="02206"/>
    <s v="3"/>
    <s v="ARIZONA"/>
    <n v="2"/>
  </r>
  <r>
    <s v="1.00816"/>
    <s v="102752-00"/>
    <s v="00816"/>
    <x v="1913"/>
    <s v="LAS PALMA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LAS PALMAS"/>
    <s v="CONTIGUO A LA PLAZA DE DEPORTES"/>
    <s v="esc.barriopalmas@mep.go.cr"/>
    <s v="26692695"/>
    <s v="26692695"/>
    <s v="NEILYN ORDOÑEZ SOLANO"/>
    <s v="26687253"/>
    <s v="YESSENIA RUIZ MATARRITA"/>
    <s v="26692611"/>
    <m/>
    <s v="NO"/>
    <m/>
    <m/>
    <m/>
    <s v="1"/>
    <s v="03527"/>
    <s v="3"/>
    <s v="LAS PALMAS"/>
    <n v="33"/>
  </r>
  <r>
    <s v="1.01119"/>
    <s v="102754-00"/>
    <s v="01119"/>
    <x v="1914"/>
    <s v="SAN FRANCISCO"/>
    <s v="CAÑAS"/>
    <s v="02"/>
    <s v="1"/>
    <s v="1_PREESCOLAR"/>
    <s v="PUBLICA"/>
    <n v="50701"/>
    <s v="5"/>
    <s v="07"/>
    <s v="01"/>
    <s v="GUANACASTE / ABANGARES / LAS JUNTAS"/>
    <s v="GUANACASTE"/>
    <s v="ABANGARES"/>
    <s v="LAS JUNTAS"/>
    <s v="SAN FRANCISCO"/>
    <s v="500 ESTE Y 75 NORTE DEL SALON COMUNAL"/>
    <s v="esc.sanfrancisco.canas@mep.go.cr"/>
    <s v="26621615"/>
    <s v="26620062"/>
    <s v="JESFFREY MARIO CASTRO VALLADARES"/>
    <s v="26620062"/>
    <s v="GRICELDA VARGAS SEGURA"/>
    <s v="26620685"/>
    <m/>
    <s v="NO"/>
    <m/>
    <m/>
    <m/>
    <s v="1"/>
    <s v="03558"/>
    <s v="3"/>
    <s v="SAN FRANCISCO"/>
    <n v="26"/>
  </r>
  <r>
    <s v="1.00675"/>
    <s v="102755-00"/>
    <s v="00675"/>
    <x v="1915"/>
    <s v="ANTONIO OBANDO ESPINOZA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SAN MARTIN"/>
    <s v="200 OESTE DE LA PLAZA DE TOROS CHOROTEGA"/>
    <s v="esc.antonioobandoespinoza@mep.go.cr"/>
    <s v="26693627"/>
    <m/>
    <s v="ZEANNE DIJERES ESPINOZA"/>
    <s v="83530505"/>
    <s v="YESSENIA RUIZ MATARRITA"/>
    <s v="87309259"/>
    <m/>
    <s v="NO"/>
    <m/>
    <m/>
    <m/>
    <s v="1"/>
    <s v="02181"/>
    <s v="3"/>
    <s v="ANTONIO OBANDO ESPINOZA"/>
    <n v="123"/>
  </r>
  <r>
    <s v="1.00681"/>
    <s v="102756-00"/>
    <s v="00681"/>
    <x v="1916"/>
    <s v="EL CARMEN"/>
    <s v="CAÑAS"/>
    <s v="03"/>
    <s v="1"/>
    <s v="1_PREESCOLAR"/>
    <s v="PUBLICA"/>
    <n v="50801"/>
    <s v="5"/>
    <s v="08"/>
    <s v="01"/>
    <s v="GUANACASTE / TILARAN / TILARAN"/>
    <s v="GUANACASTE"/>
    <s v="TILARAN"/>
    <s v="TILARAN"/>
    <s v="EL CARMEN"/>
    <s v="CONTIGUO AL SALON EL CARMEN"/>
    <s v="esc.liderelcarmen@mep.go.cr"/>
    <s v="26956889"/>
    <s v="26956889"/>
    <s v="MAX GUSTAVO ARIAS MARTINEZ"/>
    <s v="26956889"/>
    <s v="ROSSE BERLY CHEVEZ GOMEZ"/>
    <s v="26955509"/>
    <m/>
    <s v="NO"/>
    <m/>
    <m/>
    <m/>
    <s v="1"/>
    <s v="02243"/>
    <s v="3"/>
    <s v="EL CARMEN"/>
    <n v="37"/>
  </r>
  <r>
    <s v="1.03628"/>
    <s v="102756-00"/>
    <s v="03628"/>
    <x v="1916"/>
    <s v="RED CUIDO-EL CARMEN-CECUDI DE TILARAN"/>
    <s v="CAÑAS"/>
    <s v="03"/>
    <s v="1"/>
    <s v="1_PREESCOLAR"/>
    <s v="PUBLICA"/>
    <n v="50801"/>
    <s v="5"/>
    <s v="08"/>
    <s v="01"/>
    <s v="GUANACASTE / TILARAN / TILARAN"/>
    <s v="GUANACASTE"/>
    <s v="TILARAN"/>
    <s v="TILARAN"/>
    <s v="EL CARMEN"/>
    <s v="CONTIGUO AL SALON COMUNAL,"/>
    <s v="esc.liderelcarmen@mep.go.cr"/>
    <s v="26956889"/>
    <s v="26956889"/>
    <s v="MAX GUSTAVO ARIAS MARTINEZ"/>
    <s v="26956889"/>
    <s v="ROSSE BERLY CHEVEZ GOMEZ"/>
    <s v="26955509"/>
    <s v="RED"/>
    <s v="NO"/>
    <s v="3"/>
    <s v=""/>
    <s v="CECUDI DE TILARAN"/>
    <s v="1"/>
    <s v="02243"/>
    <s v="3"/>
    <s v="EL CARMEN"/>
    <n v="23"/>
  </r>
  <r>
    <s v="1.00676"/>
    <s v="102757-00"/>
    <s v="00676"/>
    <x v="1917"/>
    <s v="BEBEDERO"/>
    <s v="CAÑAS"/>
    <s v="01"/>
    <s v="1"/>
    <s v="1_PREESCOLAR"/>
    <s v="PUBLICA"/>
    <n v="50604"/>
    <s v="5"/>
    <s v="06"/>
    <s v="04"/>
    <s v="GUANACASTE / CAÑAS / BEBEDERO"/>
    <s v="GUANACASTE"/>
    <s v="CAÑAS"/>
    <s v="BEBEDERO"/>
    <s v="BEBEDERO"/>
    <s v="50 OESTE DEL SALON COMUNAL"/>
    <s v="esc.bebedero@mep.go.cr"/>
    <s v="26740462"/>
    <m/>
    <s v="PASTOR ANTONIO LOPEZ VICTORIA"/>
    <s v="87040704"/>
    <s v="YESSENIA RUIZ MATARRITA"/>
    <s v="26692611"/>
    <m/>
    <s v="NO"/>
    <m/>
    <m/>
    <m/>
    <s v="1"/>
    <s v="02182"/>
    <s v="3"/>
    <s v="BEBEDERO"/>
    <n v="62"/>
  </r>
  <r>
    <s v="1.02684"/>
    <s v="102759-00"/>
    <s v="02684"/>
    <x v="1918"/>
    <s v="MONSEÑOR MORERA VEGA"/>
    <s v="CAÑAS"/>
    <s v="03"/>
    <s v="1"/>
    <s v="1_PREESCOLAR"/>
    <s v="PUBLICA"/>
    <n v="50801"/>
    <s v="5"/>
    <s v="08"/>
    <s v="01"/>
    <s v="GUANACASTE / TILARAN / TILARAN"/>
    <s v="GUANACASTE"/>
    <s v="TILARAN"/>
    <s v="TILARAN"/>
    <s v="ASENTAMIENTO MORERA VEGA"/>
    <s v="FRENTE AL TEMPLO CATOLICO"/>
    <s v="esc.monsenormorera@mep.go.cr"/>
    <s v="26956640"/>
    <s v="26956640"/>
    <s v="VANESSA GARCIA FERNANDEZ"/>
    <s v="85123711"/>
    <s v="ROSSE BERLY CHEVEZ GOMEZ"/>
    <s v="26955509"/>
    <m/>
    <s v="NO"/>
    <m/>
    <m/>
    <m/>
    <s v="1"/>
    <s v="01100"/>
    <s v="3"/>
    <s v="MONSEÑOR MORERA VEGA"/>
    <n v="11"/>
  </r>
  <r>
    <s v="1.03623"/>
    <s v="102760-00"/>
    <s v="03623"/>
    <x v="1919"/>
    <s v="LOS CEDRO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CEDROS"/>
    <s v="COSTADO NORTE DEL SALON COMUNAL DE CEDROS"/>
    <s v="esc.cedros@mep.go.cr"/>
    <s v="87653645"/>
    <s v="87653645"/>
    <s v="DAGOBERTO MARIN ARGUEDAS"/>
    <s v="87653645"/>
    <s v="YESSENIA RUIZ MATARRITA"/>
    <s v="26692611"/>
    <m/>
    <s v="NO"/>
    <m/>
    <m/>
    <m/>
    <s v="1"/>
    <s v="00642"/>
    <s v="3"/>
    <s v="LOS CEDROS"/>
    <n v="2"/>
  </r>
  <r>
    <s v="1.04311"/>
    <s v="102761-00"/>
    <s v="04311"/>
    <x v="1920"/>
    <s v="I.D.A. ASENTAMIENTO NUEVO ARENAL"/>
    <s v="CAÑAS"/>
    <s v="03"/>
    <s v="1"/>
    <s v="1_PREESCOLAR"/>
    <s v="PUBLICA"/>
    <n v="50807"/>
    <s v="5"/>
    <s v="08"/>
    <s v="07"/>
    <s v="GUANACASTE / TILARAN / ARENAL"/>
    <s v="GUANACASTE"/>
    <s v="TILARAN"/>
    <s v="ARENAL"/>
    <s v="ASENTAMIENTO NUEVO ARENAL"/>
    <s v="7 KM DEL LA ENTRADA A MANO IZQUIERDA, ANTES DEL PUENTE DOS BOCAS, ASENTAMIENTO NUEVO ARENAL"/>
    <s v="esc.asentamientoidanuevoarenal@mep.go.cr"/>
    <m/>
    <m/>
    <s v="LUCIA ZAMORA MATAMOROS"/>
    <s v="84297861"/>
    <s v="ROSSE BERLY CHEVEZ GOMEZ"/>
    <s v="26955509"/>
    <m/>
    <s v="NO"/>
    <m/>
    <m/>
    <m/>
    <s v="1"/>
    <s v="01127"/>
    <s v="3"/>
    <s v="I.D.A. ASENTAMIENTO NUEVO ARENAL"/>
    <n v="5"/>
  </r>
  <r>
    <s v="1.03240"/>
    <s v="102762-00"/>
    <s v="03240"/>
    <x v="1921"/>
    <s v="LOS TORNOS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LOS TORNOS"/>
    <s v="CONTIGUO A LA PLAZA DE DEPORTES"/>
    <s v="esc.lostornos@mep.go.cr"/>
    <s v="26456452"/>
    <s v="26456452"/>
    <s v="ANGIE MESEN VARELA"/>
    <s v="84193725"/>
    <s v="ADRIANA ALVAREZ MURILLO"/>
    <s v="21005138"/>
    <m/>
    <s v="NO"/>
    <m/>
    <m/>
    <m/>
    <s v="1"/>
    <s v="02264"/>
    <s v="3"/>
    <s v="LOS TORNOS"/>
    <n v="4"/>
  </r>
  <r>
    <s v="1.02782"/>
    <s v="102763-00"/>
    <s v="02782"/>
    <x v="1922"/>
    <s v="PEÑAS BLANCAS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PEÑAS BLANCAS"/>
    <s v="1,6 KM DE LA PLANTA DE CEMENTO CEMPRO"/>
    <s v="esc.penasblancascolorado@mep.go.cr"/>
    <s v="26687990"/>
    <s v="26687990"/>
    <s v="YORLENY LOPEZ ZAMORA"/>
    <s v="25610987"/>
    <s v="SIONY GISSELA ESPINOZA ACEVEDO"/>
    <s v="26686836"/>
    <m/>
    <s v="NO"/>
    <m/>
    <m/>
    <m/>
    <s v="1"/>
    <s v="02202"/>
    <s v="3"/>
    <s v="PEÑAS BLANCAS"/>
    <n v="8"/>
  </r>
  <r>
    <s v="1.01244"/>
    <s v="102766-00"/>
    <s v="01244"/>
    <x v="1923"/>
    <s v="CABECERA DE CAÑAS"/>
    <s v="CAÑAS"/>
    <s v="05"/>
    <s v="1"/>
    <s v="1_PREESCOLAR"/>
    <s v="PUBLICA"/>
    <n v="50808"/>
    <s v="5"/>
    <s v="08"/>
    <s v="08"/>
    <s v="GUANACASTE / TILARAN / CABECERAS"/>
    <s v="GUANACASTE"/>
    <s v="TILARAN"/>
    <s v="CABECERAS"/>
    <s v="CABECERA DE CAÑAS"/>
    <s v="COSTADO SUR DE LA PLAZA DE DEPORTES"/>
    <s v="esc.cabecerasdecanas@mep.go.cr"/>
    <s v="26938072"/>
    <s v="26938072"/>
    <s v="KARLA CASTRO RODRIGUEZ"/>
    <s v="26938072"/>
    <s v="ADRIANA ALVAREZ MURILLO"/>
    <s v="21005138"/>
    <m/>
    <s v="NO"/>
    <m/>
    <m/>
    <m/>
    <s v="1"/>
    <s v="02232"/>
    <s v="3"/>
    <s v="CABECERA DE CAÑAS"/>
    <n v="25"/>
  </r>
  <r>
    <s v="1.01902"/>
    <s v="102767-00"/>
    <s v="01902"/>
    <x v="1924"/>
    <s v="CAMPOS DE ORO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CAMPOS DE ORO"/>
    <s v="50 M OESTE DE LA IGLESIA CATOLICA"/>
    <s v="esc.camposdeoro@mep.go.cr"/>
    <s v="22007521"/>
    <m/>
    <s v="JENIFFER GUTIERREZ VARGAS"/>
    <s v="22007521"/>
    <s v="ADRIANA ALVAREZ MURILLO"/>
    <s v="21005138"/>
    <m/>
    <s v="NO"/>
    <m/>
    <m/>
    <m/>
    <s v="1"/>
    <s v="02228"/>
    <s v="3"/>
    <s v="CAMPOS DE ORO"/>
    <n v="4"/>
  </r>
  <r>
    <s v="1.03174"/>
    <s v="102768-00"/>
    <s v="03174"/>
    <x v="1925"/>
    <s v="EL NISPERO"/>
    <s v="CAÑAS"/>
    <s v="04"/>
    <s v="1"/>
    <s v="1_PREESCOLAR"/>
    <s v="PUBLICA"/>
    <n v="50605"/>
    <s v="5"/>
    <s v="06"/>
    <s v="05"/>
    <s v="GUANACASTE / CAÑAS / POROZAL"/>
    <s v="GUANACASTE"/>
    <s v="CAÑAS"/>
    <s v="POROZAL"/>
    <s v="NISPERO"/>
    <s v="500 M OESTE DE LA IGLESIA CATOLICA"/>
    <s v="esc.elnispero@mep.go.cr"/>
    <s v="22006897"/>
    <m/>
    <s v="LAURA DANIELA SIRIAS CORTES"/>
    <s v="86234800"/>
    <s v="SIONY GISSELA ESPINOZA ACEVEDO"/>
    <s v="88285112"/>
    <m/>
    <s v="NO"/>
    <m/>
    <m/>
    <m/>
    <s v="1"/>
    <s v="02185"/>
    <s v="3"/>
    <s v="EL NISPERO"/>
    <n v="6"/>
  </r>
  <r>
    <s v="1.01437"/>
    <s v="102769-00"/>
    <s v="01437"/>
    <x v="1926"/>
    <s v="I.D.A. SAN LUI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LA LIBERTAD"/>
    <s v="CONTIGUO A LA IGLESIA CATOLICA"/>
    <s v="esc.idasanluis@mep.go.cr"/>
    <s v="84280909"/>
    <m/>
    <s v="ADRIANA MARIA MIRANDA CARDENAS"/>
    <s v="63459181"/>
    <s v="YESSENIA RUIZ MATARRITA"/>
    <s v="26692611"/>
    <m/>
    <s v="NO"/>
    <m/>
    <m/>
    <m/>
    <s v="1"/>
    <s v="02173"/>
    <s v="3"/>
    <s v="I.D.A. SAN LUIS"/>
    <n v="11"/>
  </r>
  <r>
    <s v="1.01243"/>
    <s v="102770-00"/>
    <s v="01243"/>
    <x v="1927"/>
    <s v="PASO LAJA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PASO LAJAS"/>
    <s v="100 NORTE 50 ESTE FINCA BANCO DE COSTA RICA"/>
    <s v="esc.pasolajas@mep.go.cr"/>
    <s v="85490255"/>
    <m/>
    <s v="ENEIDA DOLORES MEDRANO QUIROZ"/>
    <s v="86305359"/>
    <s v="YESSENIA RUIZ MATARRITA"/>
    <s v="26692611"/>
    <m/>
    <s v="NO"/>
    <m/>
    <m/>
    <m/>
    <s v="1"/>
    <s v="03670"/>
    <s v="3"/>
    <s v="PASO LAJAS"/>
    <n v="5"/>
  </r>
  <r>
    <s v="1.00678"/>
    <s v="102771-00"/>
    <s v="00678"/>
    <x v="1928"/>
    <s v="COLORADO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COLORADO"/>
    <s v="CONTIGUO AL CONCEJO MUNICIPAL DEL DISTRITO, COLORADO"/>
    <s v="esc.tecnicadecolorado@mep.go.cr"/>
    <s v="26780028"/>
    <s v="26780028"/>
    <s v="MANUEL BELLO MENDEZ"/>
    <s v="26780028"/>
    <s v="SIONY GISSELA ESPINOZA ACEVEDO"/>
    <s v="26687010"/>
    <m/>
    <s v="NO"/>
    <m/>
    <m/>
    <m/>
    <s v="1"/>
    <s v="02207"/>
    <s v="3"/>
    <s v="COLORADO"/>
    <n v="50"/>
  </r>
  <r>
    <s v="1.03622"/>
    <s v="102772-00"/>
    <s v="03622"/>
    <x v="1929"/>
    <s v="CONCEPCION"/>
    <s v="CAÑAS"/>
    <s v="02"/>
    <s v="1"/>
    <s v="1_PREESCOLAR"/>
    <s v="PUBLICA"/>
    <n v="50701"/>
    <s v="5"/>
    <s v="07"/>
    <s v="01"/>
    <s v="GUANACASTE / ABANGARES / LAS JUNTAS"/>
    <s v="GUANACASTE"/>
    <s v="ABANGARES"/>
    <s v="LAS JUNTAS"/>
    <s v="CONCEPCION"/>
    <s v="7 KM AL NOROESTE DEL CTP ABANGARES"/>
    <s v="esc.concepcionlasjuntas@mep.go.cr"/>
    <s v="26620197"/>
    <m/>
    <s v="YULISSA LOANA SELIN GARCIA"/>
    <s v="86082275"/>
    <s v="GRICELDA VARGAS SEGURA"/>
    <s v="26620685"/>
    <m/>
    <s v="NO"/>
    <m/>
    <m/>
    <m/>
    <s v="1"/>
    <s v="02217"/>
    <s v="3"/>
    <s v="CONCEPCION"/>
    <n v="10"/>
  </r>
  <r>
    <s v="1.02683"/>
    <s v="102773-00"/>
    <s v="02683"/>
    <x v="1930"/>
    <s v="CONCEPCION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CONCEPCION COLORADO"/>
    <s v="50 M OESTE DE LA PULPERIA EL QUELITE"/>
    <s v="esc.concepciondecolorado@mep.go.cr"/>
    <s v="22006887"/>
    <m/>
    <s v="HELLEN CHAVES CHAVES"/>
    <s v="84226900"/>
    <s v="SIONY GISSELA ESPINOZA ACEVEDO"/>
    <s v="26686836"/>
    <m/>
    <s v="NO"/>
    <m/>
    <m/>
    <m/>
    <s v="1"/>
    <s v="02229"/>
    <s v="3"/>
    <s v="CONCEPCION"/>
    <n v="7"/>
  </r>
  <r>
    <s v="1.01675"/>
    <s v="102774-00"/>
    <s v="01675"/>
    <x v="1931"/>
    <s v="COROBICI"/>
    <s v="CAÑAS"/>
    <s v="01"/>
    <s v="1"/>
    <s v="1_PREESCOLAR"/>
    <s v="PUBLICA"/>
    <n v="50602"/>
    <s v="5"/>
    <s v="06"/>
    <s v="02"/>
    <s v="GUANACASTE / CAÑAS / PALMIRA"/>
    <s v="GUANACASTE"/>
    <s v="CAÑAS"/>
    <s v="PALMIRA"/>
    <s v="PALMIRA"/>
    <s v="DIAGONAL AL SALON COMUNAL"/>
    <s v="esc.corobici@mep.go.cr"/>
    <s v="70973267"/>
    <s v="22007621"/>
    <s v="LUIS FERNANDO GUADAMUZ GUEVARA"/>
    <s v="70973267"/>
    <s v="YESSENIA RUIZ MATARRITA"/>
    <s v="26692611"/>
    <m/>
    <s v="NO"/>
    <m/>
    <m/>
    <m/>
    <s v="1"/>
    <s v="02175"/>
    <s v="3"/>
    <s v="COROBICI"/>
    <n v="8"/>
  </r>
  <r>
    <s v="1.01901"/>
    <s v="102776-00"/>
    <s v="01901"/>
    <x v="1932"/>
    <s v="INVU LAS CAÑA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URBANIZACION LAS CAÑAS"/>
    <s v="600 OESTE Y 75 SUR DEL CEMENTERIO"/>
    <s v="esc.invulascanas.canas@mep.go.cr"/>
    <s v="26687024"/>
    <s v="26687024"/>
    <s v="JOSE ORLANDO JEREZ ZAPATA"/>
    <s v="89886787"/>
    <s v="YESSENIA RUIZ MATARRITA"/>
    <s v="87309259"/>
    <m/>
    <s v="NO"/>
    <m/>
    <m/>
    <m/>
    <s v="1"/>
    <s v="03789"/>
    <s v="3"/>
    <s v="INVU LAS CAÑAS"/>
    <n v="34"/>
  </r>
  <r>
    <s v="1.04159"/>
    <s v="102778-00"/>
    <s v="04159"/>
    <x v="1933"/>
    <s v="LA PALMA"/>
    <s v="CAÑAS"/>
    <s v="03"/>
    <s v="1"/>
    <s v="1_PREESCOLAR"/>
    <s v="PUBLICA"/>
    <n v="50804"/>
    <s v="5"/>
    <s v="08"/>
    <s v="04"/>
    <s v="GUANACASTE / TILARAN / SANTA ROSA"/>
    <s v="GUANACASTE"/>
    <s v="TILARAN"/>
    <s v="SANTA ROSA"/>
    <s v="LA PALMA"/>
    <s v="CONTIGUO AL SALON LA PALMA"/>
    <s v="esc.lapalmasantarosa@mep.go.cr"/>
    <s v="22007568"/>
    <m/>
    <s v="RANDALL ALBERTO HERRERA ARROYO"/>
    <s v="22007568"/>
    <s v="ROSSE BERLY CHEVEZ GOMEZ"/>
    <s v="26955509"/>
    <m/>
    <s v="NO"/>
    <m/>
    <m/>
    <m/>
    <s v="1"/>
    <s v="02260"/>
    <s v="3"/>
    <s v="LA PALMA"/>
    <n v="6"/>
  </r>
  <r>
    <s v="1.04313"/>
    <s v="102780-00"/>
    <s v="04313"/>
    <x v="1934"/>
    <s v="PARAISO"/>
    <s v="CAÑAS"/>
    <s v="03"/>
    <s v="1"/>
    <s v="1_PREESCOLAR"/>
    <s v="PUBLICA"/>
    <n v="50806"/>
    <s v="5"/>
    <s v="08"/>
    <s v="06"/>
    <s v="GUANACASTE / TILARAN / TIERRAS MORENAS"/>
    <s v="GUANACASTE"/>
    <s v="TILARAN"/>
    <s v="TIERRAS MORENAS"/>
    <s v="PARAISO"/>
    <s v="10 KM NORTE DE MOVASA FRENTE TEMPLO CATOLICO"/>
    <s v="esc.paraiso.canas@mep.go.cr"/>
    <s v="88187045"/>
    <m/>
    <s v="LUIS ENRIQUE LARA CAMARENO"/>
    <s v="88187045"/>
    <s v="ROSSE BERLY CHEVEZ GOMEZ"/>
    <s v="26955509"/>
    <m/>
    <s v="NO"/>
    <m/>
    <m/>
    <m/>
    <s v="1"/>
    <s v="02250"/>
    <s v="3"/>
    <s v="PARAISO"/>
    <n v="3"/>
  </r>
  <r>
    <s v="1.03977"/>
    <s v="102781-00"/>
    <s v="03977"/>
    <x v="1935"/>
    <s v="RIO CHIQUITO"/>
    <s v="ZONA NORTE-NORTE"/>
    <s v="04"/>
    <s v="1"/>
    <s v="1_PREESCOLAR"/>
    <s v="PUBLICA"/>
    <n v="50404"/>
    <s v="5"/>
    <s v="04"/>
    <s v="04"/>
    <s v="GUANACASTE / BAGACES / RIO NARANJO"/>
    <s v="GUANACASTE"/>
    <s v="BAGACES"/>
    <s v="RIO NARANJO"/>
    <s v="RIO CHIQUITO"/>
    <s v="600 M OESTE DEL BAR LA CHOZA DE MI TATA"/>
    <s v="esc.riochiquito@mep.go.cr"/>
    <s v="22002238"/>
    <s v="61086081"/>
    <s v="ADRIELA CASTILLO DIAZ"/>
    <s v="61086081"/>
    <s v="WENDY LU MORA PIEDRA"/>
    <s v="21006045"/>
    <m/>
    <s v="NO"/>
    <m/>
    <m/>
    <m/>
    <s v="1"/>
    <s v="02164"/>
    <s v="3"/>
    <s v="RIO CHIQUITO"/>
    <n v="4"/>
  </r>
  <r>
    <s v="1.01245"/>
    <s v="102782-00"/>
    <s v="01245"/>
    <x v="1936"/>
    <s v="SAN LUIS"/>
    <s v="CAÑAS"/>
    <s v="03"/>
    <s v="1"/>
    <s v="1_PREESCOLAR"/>
    <s v="PUBLICA"/>
    <n v="50801"/>
    <s v="5"/>
    <s v="08"/>
    <s v="01"/>
    <s v="GUANACASTE / TILARAN / TILARAN"/>
    <s v="GUANACASTE"/>
    <s v="TILARAN"/>
    <s v="TILARAN"/>
    <s v="SAN LUIS"/>
    <s v="CENTRO SAN LUIS"/>
    <s v="esc.sanluisdetilaran@mep.go.cr"/>
    <s v="26953283"/>
    <s v="26953283"/>
    <s v="HEYDER ANGULO OBANDO"/>
    <s v="88707149"/>
    <s v="ROSSE BERLY CHEVEZ GOMEZ"/>
    <s v="26955509"/>
    <m/>
    <s v="NO"/>
    <m/>
    <m/>
    <m/>
    <s v="1"/>
    <s v="02237"/>
    <s v="3"/>
    <s v="SAN LUIS"/>
    <n v="7"/>
  </r>
  <r>
    <s v="1.03626"/>
    <s v="102783-00"/>
    <s v="03626"/>
    <x v="1937"/>
    <s v="RAIZAL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RAIZAL"/>
    <s v="3 KM ESTE DE CLINICA DE COLORADO CENTRO"/>
    <s v="esc.raizal@mep.go.cr"/>
    <s v="22006858"/>
    <m/>
    <s v="JONATHAN RIOS CHAVES"/>
    <s v="89663808"/>
    <s v="SIONY GISSELA ESPINOZA ACEVEDO"/>
    <s v="26686836"/>
    <m/>
    <s v="NO"/>
    <m/>
    <m/>
    <m/>
    <s v="1"/>
    <s v="02231"/>
    <s v="3"/>
    <s v="RAIZAL"/>
    <n v="5"/>
  </r>
  <r>
    <s v="1.03899"/>
    <s v="102784-00"/>
    <s v="03899"/>
    <x v="1938"/>
    <s v="EL AGUACATE"/>
    <s v="CAÑAS"/>
    <s v="03"/>
    <s v="1"/>
    <s v="1_PREESCOLAR"/>
    <s v="PUBLICA"/>
    <n v="50806"/>
    <s v="5"/>
    <s v="08"/>
    <s v="06"/>
    <s v="GUANACASTE / TILARAN / TIERRAS MORENAS"/>
    <s v="GUANACASTE"/>
    <s v="TILARAN"/>
    <s v="TIERRAS MORENAS"/>
    <s v="EL AGUACATE"/>
    <s v="COSTADO SUR DE LA IGLESIA CATOLICA"/>
    <s v="esc.elaguacate.canas@mep.go.cr"/>
    <s v="26944087"/>
    <m/>
    <s v="MA.DEL CARMEN ROCHA VALLEJOS"/>
    <s v="87178320"/>
    <s v="ROSSE BERLY CHEVEZ GOMEZ"/>
    <s v="26955509"/>
    <m/>
    <s v="NO"/>
    <m/>
    <m/>
    <m/>
    <s v="1"/>
    <s v="02265"/>
    <s v="3"/>
    <s v="EL AGUACATE"/>
    <n v="4"/>
  </r>
  <r>
    <s v="1.04168"/>
    <s v="102786-00"/>
    <s v="04168"/>
    <x v="1939"/>
    <s v="EL DOS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EL DOS DE ABANGARES"/>
    <s v="CONTIGUO AL SALON COMUNAL DE DOS ABANGARES"/>
    <s v="esc.eldosdeabangares@mep.go.cr"/>
    <s v="22002628"/>
    <m/>
    <s v="ERICKA GONZALEZ ALVAREZ"/>
    <s v="22002628"/>
    <s v="ADRIANA ALVAREZ MURILLO"/>
    <s v="21005138"/>
    <m/>
    <s v="NO"/>
    <m/>
    <m/>
    <m/>
    <s v="1"/>
    <s v="02226"/>
    <s v="3"/>
    <s v="EL DOS"/>
    <n v="7"/>
  </r>
  <r>
    <s v="1.01246"/>
    <s v="102787-00"/>
    <s v="01246"/>
    <x v="1940"/>
    <s v="EL DOS"/>
    <s v="CAÑAS"/>
    <s v="05"/>
    <s v="1"/>
    <s v="1_PREESCOLAR"/>
    <s v="PUBLICA"/>
    <n v="50808"/>
    <s v="5"/>
    <s v="08"/>
    <s v="08"/>
    <s v="GUANACASTE / TILARAN / CABECERAS"/>
    <s v="GUANACASTE"/>
    <s v="TILARAN"/>
    <s v="CABECERAS"/>
    <s v="SAN RAMON"/>
    <s v="FRENTE AL TEMPLO CATOLICO"/>
    <s v="esc.eldostilaran@mep.go.cr"/>
    <s v="26938303"/>
    <s v="26938021"/>
    <s v="LEONEL PERALTA BARRANTES"/>
    <s v="22006821"/>
    <s v="ADRIANA ALVAREZ MURILLO"/>
    <s v="21005138"/>
    <m/>
    <s v="NO"/>
    <m/>
    <m/>
    <m/>
    <s v="1"/>
    <s v="02262"/>
    <s v="3"/>
    <s v="EL DOS"/>
    <n v="8"/>
  </r>
  <r>
    <s v="1.00950"/>
    <s v="102789-00"/>
    <s v="00950"/>
    <x v="1941"/>
    <s v="JERONIMO FERNANDEZ ROJA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EL HOTEL"/>
    <s v="BARRIO EL HOTEL CAÑAS CENTRO"/>
    <s v="esc.jeronimo.fernandez.rojas@mep.go.cr"/>
    <m/>
    <m/>
    <s v="VERONICA LUCRECIA ZUÑIGA CHAVARRIA"/>
    <s v="83430658"/>
    <s v="YESSENIA RUIZ MATARRITA"/>
    <s v="26692611"/>
    <m/>
    <s v="NO"/>
    <m/>
    <m/>
    <m/>
    <s v="1"/>
    <s v="02176"/>
    <s v="3"/>
    <s v="JERONIMO FERNANDEZ ROJAS"/>
    <n v="8"/>
  </r>
  <r>
    <s v="1.02113"/>
    <s v="102790-00"/>
    <s v="02113"/>
    <x v="1942"/>
    <s v="ROSITA CHAVEZ DE CABEZAS"/>
    <s v="CAÑAS"/>
    <s v="03"/>
    <s v="1"/>
    <s v="1_PREESCOLAR"/>
    <s v="PUBLICA"/>
    <n v="50805"/>
    <s v="5"/>
    <s v="08"/>
    <s v="05"/>
    <s v="GUANACASTE / TILARAN / LIBANO"/>
    <s v="GUANACASTE"/>
    <s v="TILARAN"/>
    <s v="LIBANO"/>
    <s v="LIBANO"/>
    <s v="CONTIGUO AL TEMPLO CATOLICO"/>
    <s v="escuela.rositachaves@gmail.com"/>
    <s v="26953450"/>
    <s v="26953450"/>
    <s v="LUIS GUILLERMO OBANDO CALVO"/>
    <s v="61207244"/>
    <s v="ROSSE BERLY CHEVEZ GOMEZ"/>
    <s v="26955509"/>
    <m/>
    <s v="NO"/>
    <m/>
    <m/>
    <m/>
    <s v="1"/>
    <s v="02234"/>
    <s v="3"/>
    <s v="ROSITA CHAVEZ DE CABEZAS"/>
    <n v="12"/>
  </r>
  <r>
    <s v="1.02114"/>
    <s v="102791-00"/>
    <s v="02114"/>
    <x v="1943"/>
    <s v="SAN JOAQUIN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SAN JOAQUIN"/>
    <s v="COSTADO OESTE DE LA PLAZA DE FUTBOL"/>
    <s v="esc.sanjoaquindecolorado@mep.go.cr"/>
    <s v="22006857"/>
    <m/>
    <s v="RANDY MATARRITA ENRIQUEZ"/>
    <s v="22006857"/>
    <s v="SIONY GISSELA ESPINOZA ACEVEDO"/>
    <s v="26687010"/>
    <m/>
    <s v="NO"/>
    <m/>
    <m/>
    <m/>
    <s v="1"/>
    <s v="02204"/>
    <s v="3"/>
    <s v="SAN JOAQUIN"/>
    <n v="13"/>
  </r>
  <r>
    <s v="1.02473"/>
    <s v="102792-00"/>
    <s v="02473"/>
    <x v="1944"/>
    <s v="EL SILENCIO"/>
    <s v="CAÑAS"/>
    <s v="03"/>
    <s v="1"/>
    <s v="1_PREESCOLAR"/>
    <s v="PUBLICA"/>
    <n v="50803"/>
    <s v="5"/>
    <s v="08"/>
    <s v="03"/>
    <s v="GUANACASTE / TILARAN / TRONADORA"/>
    <s v="GUANACASTE"/>
    <s v="TILARAN"/>
    <s v="TRONADORA"/>
    <s v="EL SILENCIO"/>
    <s v="FRENTE A LA IGLESIA, CENTRO EL SILENCIO"/>
    <s v="esc.elsilencio.canas@mep.go.cr"/>
    <s v="88611298"/>
    <s v="88611298"/>
    <s v="ELBER CHINCHILLA GARCIA"/>
    <s v="85986236"/>
    <s v="ROSSE BERLY CHEVEZ GOMEZ"/>
    <s v="26955509"/>
    <m/>
    <s v="NO"/>
    <m/>
    <m/>
    <m/>
    <s v="1"/>
    <s v="02254"/>
    <s v="3"/>
    <s v="EL SILENCIO"/>
    <n v="2"/>
  </r>
  <r>
    <s v="1.01596"/>
    <s v="102794-00"/>
    <s v="01596"/>
    <x v="1945"/>
    <s v="BELLO HORIZONTE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BELLO HORIZONTE"/>
    <s v="DETRAS DEL SALON COMUNAL"/>
    <s v="esc.bellohorizonte@mep.go.cr"/>
    <s v="26686649"/>
    <s v="26686649"/>
    <s v="LYENER QUESADA GUZMAN"/>
    <s v="26686649"/>
    <s v="YESSENIA RUIZ MATARRITA"/>
    <s v="26692611"/>
    <m/>
    <s v="NO"/>
    <m/>
    <m/>
    <m/>
    <s v="1"/>
    <s v="03516"/>
    <s v="3"/>
    <s v="BELLO HORIZONTE"/>
    <n v="11"/>
  </r>
  <r>
    <s v="1.02822"/>
    <s v="102795-00"/>
    <s v="02822"/>
    <x v="1946"/>
    <s v="HACIENDA TABOGA"/>
    <s v="CAÑAS"/>
    <s v="01"/>
    <s v="1"/>
    <s v="1_PREESCOLAR"/>
    <s v="PUBLICA"/>
    <n v="50604"/>
    <s v="5"/>
    <s v="06"/>
    <s v="04"/>
    <s v="GUANACASTE / CAÑAS / BEBEDERO"/>
    <s v="GUANACASTE"/>
    <s v="CAÑAS"/>
    <s v="BEBEDERO"/>
    <s v="HACIENDA TABOGA"/>
    <s v="200 ESTE DEL SALON INGENIO TABOGA"/>
    <s v="esc.haciendataboga@mep.go.cr"/>
    <s v="22006879"/>
    <s v="86858156"/>
    <s v="CESAR BARRANTES FERNANDEZ"/>
    <s v="22006879"/>
    <s v="YESSENIA RUIZ MATARRITA"/>
    <s v="26692611"/>
    <m/>
    <s v="NO"/>
    <m/>
    <m/>
    <m/>
    <s v="1"/>
    <s v="02177"/>
    <s v="3"/>
    <s v="HACIENDA TABOGA"/>
    <n v="5"/>
  </r>
  <r>
    <s v="1.03247"/>
    <s v="102796-00"/>
    <s v="03247"/>
    <x v="1947"/>
    <s v="HIGUERON"/>
    <s v="CAÑAS"/>
    <s v="01"/>
    <s v="1"/>
    <s v="1_PREESCOLAR"/>
    <s v="PUBLICA"/>
    <n v="50603"/>
    <s v="5"/>
    <s v="06"/>
    <s v="03"/>
    <s v="GUANACASTE / CAÑAS / SAN MIGUEL"/>
    <s v="GUANACASTE"/>
    <s v="CAÑAS"/>
    <s v="SAN MIGUEL"/>
    <s v="HIGUERON"/>
    <s v="FRENTE A LA IGLESIA CATOLICA"/>
    <s v="esc.higueron@mep.go.cr"/>
    <s v="26748451"/>
    <s v="26748451"/>
    <s v="CARMEN ABREU CORONADO"/>
    <s v="85454007"/>
    <s v="YESSENIA RUIZ MATARRITA"/>
    <s v="26692611"/>
    <m/>
    <s v="NO"/>
    <m/>
    <m/>
    <m/>
    <s v="1"/>
    <s v="02193"/>
    <s v="3"/>
    <s v="HIGUERON"/>
    <n v="2"/>
  </r>
  <r>
    <s v="1.02969"/>
    <s v="102797-00"/>
    <s v="02969"/>
    <x v="1948"/>
    <s v="LA CRUZ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LA CRUZ"/>
    <s v="FRENTE AL EBAIS"/>
    <s v="esc.lacruz@mep.go.cr"/>
    <s v="26457253"/>
    <s v="26457253"/>
    <s v="EDIS ANDREA MONTERO PORRAS"/>
    <s v="86090481"/>
    <s v="ADRIANA ALVAREZ MURILLO"/>
    <s v="21005138"/>
    <m/>
    <s v="NO"/>
    <m/>
    <m/>
    <m/>
    <s v="1"/>
    <s v="02266"/>
    <s v="3"/>
    <s v="LA CRUZ"/>
    <n v="3"/>
  </r>
  <r>
    <s v="1.03209"/>
    <s v="102798-00"/>
    <s v="03209"/>
    <x v="1949"/>
    <s v="LAS BRISAS"/>
    <s v="CAÑAS"/>
    <s v="04"/>
    <s v="1"/>
    <s v="1_PREESCOLAR"/>
    <s v="PUBLICA"/>
    <n v="50701"/>
    <s v="5"/>
    <s v="07"/>
    <s v="01"/>
    <s v="GUANACASTE / ABANGARES / LAS JUNTAS"/>
    <s v="GUANACASTE"/>
    <s v="ABANGARES"/>
    <s v="LAS JUNTAS"/>
    <s v="BARRIO BLANCO"/>
    <s v="DIAGONAL A LA PLAZA DE DEPORTES"/>
    <s v="esc.lasbrisas.canas@mep.go.cr"/>
    <s v="83451242"/>
    <m/>
    <s v="VIANEY ALVAREZ CAMPOS"/>
    <s v="83451242"/>
    <s v="SIONY GISSELA ESPINOZA ACEVEDO"/>
    <s v="26687010"/>
    <m/>
    <s v="NO"/>
    <m/>
    <m/>
    <m/>
    <s v="1"/>
    <s v="03872"/>
    <s v="3"/>
    <s v="LAS BRISAS"/>
    <n v="21"/>
  </r>
  <r>
    <s v="1.01234"/>
    <s v="102799-00"/>
    <s v="01234"/>
    <x v="1950"/>
    <s v="JOAQUIN ARROYO"/>
    <s v="CAÑAS"/>
    <s v="04"/>
    <s v="1"/>
    <s v="1_PREESCOLAR"/>
    <s v="PUBLICA"/>
    <n v="50701"/>
    <s v="5"/>
    <s v="07"/>
    <s v="01"/>
    <s v="GUANACASTE / ABANGARES / LAS JUNTAS"/>
    <s v="GUANACASTE"/>
    <s v="ABANGARES"/>
    <s v="LAS JUNTAS"/>
    <s v="LA PALMA"/>
    <s v="FRENTE A LA PRINCIPAL PARADA DE BUSES,"/>
    <s v="esc.joaquinarroyo@mep.go.cr"/>
    <s v="26687323"/>
    <s v="26688323"/>
    <s v="KATTIA PATRICIA CASTILLO SOLANO"/>
    <s v="26687323"/>
    <s v="SIONY GISSELA ESPINOZA ACEVEDO"/>
    <s v="26687010"/>
    <m/>
    <s v="NO"/>
    <m/>
    <m/>
    <m/>
    <s v="1"/>
    <s v="02208"/>
    <s v="3"/>
    <s v="JOAQUIN ARROYO"/>
    <n v="20"/>
  </r>
  <r>
    <s v="1.02682"/>
    <s v="102800-00"/>
    <s v="02682"/>
    <x v="1951"/>
    <s v="PIEDRA VERDE"/>
    <s v="CAÑAS"/>
    <s v="04"/>
    <s v="1"/>
    <s v="1_PREESCOLAR"/>
    <s v="PUBLICA"/>
    <n v="50701"/>
    <s v="5"/>
    <s v="07"/>
    <s v="01"/>
    <s v="GUANACASTE / ABANGARES / LAS JUNTAS"/>
    <s v="GUANACASTE"/>
    <s v="ABANGARES"/>
    <s v="LAS JUNTAS"/>
    <s v="PIEDRA VERDE"/>
    <s v="COSTADO NORTE DE LA PLAZA DE DEPORTES"/>
    <s v="esc.piedraverde@mep.go.cr"/>
    <s v="26687894"/>
    <s v="26628462"/>
    <s v="KARLA PATRICIA CAMPOS ABADIA"/>
    <s v="89256753"/>
    <s v="SIONY GISSELA ESPINOZA ACEVEDO"/>
    <s v="26687010"/>
    <m/>
    <s v="NO"/>
    <m/>
    <m/>
    <m/>
    <s v="1"/>
    <s v="03671"/>
    <s v="3"/>
    <s v="PIEDRA VERDE"/>
    <n v="13"/>
  </r>
  <r>
    <s v="1.03343"/>
    <s v="102801-00"/>
    <s v="03343"/>
    <x v="1952"/>
    <s v="TRES AMIGOS"/>
    <s v="CAÑAS"/>
    <s v="02"/>
    <s v="1"/>
    <s v="1_PREESCOLAR"/>
    <s v="PUBLICA"/>
    <n v="50702"/>
    <s v="5"/>
    <s v="07"/>
    <s v="02"/>
    <s v="GUANACASTE / ABANGARES / SIERRA"/>
    <s v="GUANACASTE"/>
    <s v="ABANGARES"/>
    <s v="SIERRA"/>
    <s v="TRES AMIGOS"/>
    <s v="50 M NORTE DE IGLESIA CATOLICA EN 3 AMIGOS"/>
    <s v="esc.tresamigos@mep.go.cr"/>
    <s v="84506355"/>
    <m/>
    <s v="BETSY ALVAREZ GUTIERREZ"/>
    <s v="84506355"/>
    <s v="GRICELDA VARGAS SEGURA"/>
    <s v="26620685"/>
    <m/>
    <s v="NO"/>
    <m/>
    <m/>
    <m/>
    <s v="1"/>
    <s v="02223"/>
    <s v="3"/>
    <s v="TRES AMIGOS"/>
    <n v="14"/>
  </r>
  <r>
    <s v="1.00679"/>
    <s v="102803-00"/>
    <s v="00679"/>
    <x v="1953"/>
    <s v="DELIA OVIEDO DE ACUÑA"/>
    <s v="CAÑAS"/>
    <s v="02"/>
    <s v="1"/>
    <s v="1_PREESCOLAR"/>
    <s v="PUBLICA"/>
    <n v="50701"/>
    <s v="5"/>
    <s v="07"/>
    <s v="01"/>
    <s v="GUANACASTE / ABANGARES / LAS JUNTAS"/>
    <s v="GUANACASTE"/>
    <s v="ABANGARES"/>
    <s v="LAS JUNTAS"/>
    <s v="LAS JUNTAS"/>
    <s v="FRENTE A LA CASA CURAL"/>
    <s v="esc.deliaoviedoacuna@mep.go.cr"/>
    <s v="26620362"/>
    <s v="26620016"/>
    <s v="ANA YANCY MORALES MURILLO"/>
    <s v="26620362"/>
    <s v="GRICELDA VARGAS SEGURA"/>
    <s v="26620685"/>
    <m/>
    <s v="NO"/>
    <m/>
    <m/>
    <m/>
    <s v="1"/>
    <s v="02211"/>
    <s v="3"/>
    <s v="DELIA OVIEDO DE ACUÑA"/>
    <n v="114"/>
  </r>
  <r>
    <s v="1.02394"/>
    <s v="102804-00"/>
    <s v="02394"/>
    <x v="1954"/>
    <s v="LOURDES"/>
    <s v="CAÑAS"/>
    <s v="02"/>
    <s v="1"/>
    <s v="1_PREESCOLAR"/>
    <s v="PUBLICA"/>
    <n v="50703"/>
    <s v="5"/>
    <s v="07"/>
    <s v="03"/>
    <s v="GUANACASTE / ABANGARES / SAN JUAN"/>
    <s v="GUANACASTE"/>
    <s v="ABANGARES"/>
    <s v="SAN JUAN"/>
    <s v="LOURDES"/>
    <s v="CONTIGUO AL PUEBLO CATOLICO"/>
    <s v="esc.loudesdeabangares@mep.go.cr"/>
    <s v="22006877"/>
    <m/>
    <s v="GRETTEL ARANA NOGUERA"/>
    <s v="22006877"/>
    <s v="GRICELDA VARGAS SEGURA"/>
    <s v="26620685"/>
    <m/>
    <s v="NO"/>
    <m/>
    <m/>
    <m/>
    <s v="1"/>
    <s v="02225"/>
    <s v="3"/>
    <s v="LOURDES"/>
    <n v="6"/>
  </r>
  <r>
    <s v="1.02470"/>
    <s v="102805-00"/>
    <s v="02470"/>
    <x v="1955"/>
    <s v="LAS NUBES"/>
    <s v="CAÑAS"/>
    <s v="05"/>
    <s v="1"/>
    <s v="1_PREESCOLAR"/>
    <s v="PUBLICA"/>
    <n v="50808"/>
    <s v="5"/>
    <s v="08"/>
    <s v="08"/>
    <s v="GUANACASTE / TILARAN / CABECERAS"/>
    <s v="GUANACASTE"/>
    <s v="TILARAN"/>
    <s v="CABECERAS"/>
    <s v="LAS NUBES"/>
    <s v="FRENTE A LA PLAZA DE DEPORTES"/>
    <s v="esc.lasnubesquebradagrande@mep.go.cr"/>
    <s v="22006824"/>
    <s v="84130753"/>
    <s v="DINIA LOPEZ NUÑEZ"/>
    <s v="84130753"/>
    <s v="ADRIANA ALVAREZ MURILLO"/>
    <s v="21005138"/>
    <m/>
    <s v="NO"/>
    <m/>
    <m/>
    <m/>
    <s v="1"/>
    <s v="02263"/>
    <s v="3"/>
    <s v="LAS NUBES"/>
    <n v="7"/>
  </r>
  <r>
    <s v="1.01242"/>
    <s v="102806-00"/>
    <s v="01242"/>
    <x v="1956"/>
    <s v="LIMONAL"/>
    <s v="CAÑAS"/>
    <s v="02"/>
    <s v="1"/>
    <s v="1_PREESCOLAR"/>
    <s v="PUBLICA"/>
    <n v="50701"/>
    <s v="5"/>
    <s v="07"/>
    <s v="01"/>
    <s v="GUANACASTE / ABANGARES / LAS JUNTAS"/>
    <s v="GUANACASTE"/>
    <s v="ABANGARES"/>
    <s v="LAS JUNTAS"/>
    <s v="LIMONAL"/>
    <s v="100 M NORTE DE LA BOMBA TOTAL"/>
    <s v="esc.limonaldeabangares@mep.go.cr"/>
    <s v="60037354"/>
    <s v="26628742"/>
    <s v="LUIS GUSTAVO ARGUEDAS ROJAS"/>
    <s v="60037354"/>
    <s v="GRICELDA VARGAS SEGURA"/>
    <s v="26620685"/>
    <m/>
    <s v="NO"/>
    <m/>
    <m/>
    <m/>
    <s v="1"/>
    <s v="02205"/>
    <s v="3"/>
    <s v="LIMONAL"/>
    <n v="39"/>
  </r>
  <r>
    <s v="1.01070"/>
    <s v="102807-00"/>
    <s v="01070"/>
    <x v="1957"/>
    <s v="LOS ANGELES"/>
    <s v="CAÑAS"/>
    <s v="03"/>
    <s v="1"/>
    <s v="1_PREESCOLAR"/>
    <s v="PUBLICA"/>
    <n v="50804"/>
    <s v="5"/>
    <s v="08"/>
    <s v="04"/>
    <s v="GUANACASTE / TILARAN / SANTA ROSA"/>
    <s v="GUANACASTE"/>
    <s v="TILARAN"/>
    <s v="SANTA ROSA"/>
    <s v="LOS ANGELES"/>
    <s v="LOS ANGELES DE SANTA ROSA"/>
    <s v="esc.losangelessantarosa@mep.go.cr"/>
    <s v="26951060"/>
    <m/>
    <s v="ALEXANDER ZAMBRANA LÒPEZ"/>
    <s v="26951060"/>
    <s v="ROSSE BERLY CHEVEZ GOMEZ"/>
    <s v="26955509"/>
    <m/>
    <s v="NO"/>
    <m/>
    <m/>
    <m/>
    <s v="1"/>
    <s v="02235"/>
    <s v="3"/>
    <s v="LOS ANGELES"/>
    <n v="11"/>
  </r>
  <r>
    <s v="1.03627"/>
    <s v="102807-00"/>
    <s v="03627"/>
    <x v="1957"/>
    <s v="RED CUIDO-LOS ANGELES-HOGAR MADRE MARCELINA"/>
    <s v="CAÑAS"/>
    <s v="03"/>
    <s v="1"/>
    <s v="1_PREESCOLAR"/>
    <s v="PUBLICA"/>
    <n v="50804"/>
    <s v="5"/>
    <s v="08"/>
    <s v="04"/>
    <s v="GUANACASTE / TILARAN / SANTA ROSA"/>
    <s v="GUANACASTE"/>
    <s v="TILARAN"/>
    <s v="SANTA ROSA"/>
    <s v="LOS ANGELES"/>
    <s v="LOS ANGELES SANTA ROSA"/>
    <s v="esc.losangelessantarosa@mep.go.cr"/>
    <s v="26951135"/>
    <s v="26951060"/>
    <s v="ALEXANDER ZAMBRANA LOPEZ"/>
    <s v="26951060"/>
    <s v="ROSSE BERLY CHEVEZ GOMEZ"/>
    <s v="26955509"/>
    <s v="RED"/>
    <s v="NO"/>
    <s v="3"/>
    <s v=""/>
    <s v="JARDIN INFANTIL HOGAR MADRE MARCELINA"/>
    <s v="1"/>
    <s v="02235"/>
    <s v="3"/>
    <s v="LOS ANGELES"/>
    <n v="45"/>
  </r>
  <r>
    <s v="1.03900"/>
    <s v="102808-00"/>
    <s v="03900"/>
    <x v="1958"/>
    <s v="RANCHITOS"/>
    <s v="CAÑAS"/>
    <s v="03"/>
    <s v="1"/>
    <s v="1_PREESCOLAR"/>
    <s v="PUBLICA"/>
    <n v="50804"/>
    <s v="5"/>
    <s v="08"/>
    <s v="04"/>
    <s v="GUANACASTE / TILARAN / SANTA ROSA"/>
    <s v="GUANACASTE"/>
    <s v="TILARAN"/>
    <s v="SANTA ROSA"/>
    <s v="RANCHITOS"/>
    <s v="2 KM AL NORTE DE LA CARRETERA DE TILARAN"/>
    <s v="esc.ranchitos@mep.go.cr"/>
    <s v="89943664"/>
    <s v="22001765"/>
    <s v="ELENA MARTINEZ MOLINA"/>
    <s v="22007560"/>
    <s v="ROSSE BERLY CHEVEZ GOMEZ"/>
    <s v="26955509"/>
    <m/>
    <s v="NO"/>
    <m/>
    <m/>
    <m/>
    <s v="1"/>
    <s v="03673"/>
    <s v="3"/>
    <s v="RANCHITOS"/>
    <n v="2"/>
  </r>
  <r>
    <s v="1.04122"/>
    <s v="102809-00"/>
    <s v="04122"/>
    <x v="1959"/>
    <s v="LOS PATIOS"/>
    <s v="CAÑAS"/>
    <s v="05"/>
    <s v="1"/>
    <s v="1_PREESCOLAR"/>
    <s v="PUBLICA"/>
    <n v="50802"/>
    <s v="5"/>
    <s v="08"/>
    <s v="02"/>
    <s v="GUANACASTE / TILARAN / QUEBRADA GRANDE"/>
    <s v="GUANACASTE"/>
    <s v="TILARAN"/>
    <s v="QUEBRADA GRANDE"/>
    <s v="LA FLORIDA"/>
    <s v="DE LA IGLESIA CATOLICA 100 M SUR"/>
    <s v="esc.lospatios@mep.go.cr"/>
    <s v="22007824"/>
    <m/>
    <s v="PRISCILLA MARTINEZ BADILLA"/>
    <s v="83978271"/>
    <s v="ADRIANA ALVAREZ MURILLO"/>
    <s v="21005138"/>
    <m/>
    <s v="NO"/>
    <m/>
    <m/>
    <m/>
    <s v="1"/>
    <s v="02244"/>
    <s v="3"/>
    <s v="LOS PATIOS"/>
    <n v="5"/>
  </r>
  <r>
    <s v="1.03284"/>
    <s v="102810-00"/>
    <s v="03284"/>
    <x v="1960"/>
    <s v="MATA DE CAÑA"/>
    <s v="CAÑAS"/>
    <s v="03"/>
    <s v="1"/>
    <s v="1_PREESCOLAR"/>
    <s v="PUBLICA"/>
    <n v="50807"/>
    <s v="5"/>
    <s v="08"/>
    <s v="07"/>
    <s v="GUANACASTE / TILARAN / ARENAL"/>
    <s v="GUANACASTE"/>
    <s v="TILARAN"/>
    <s v="ARENAL"/>
    <s v="NUEVO ARENAL"/>
    <s v="2 KM NORTE DEL GIMNASIO ARENAL"/>
    <s v="esc.matadecanas@mep.go.cr"/>
    <s v="26944171"/>
    <m/>
    <s v="GERALD VINICIO ALFARO ALVAREZ"/>
    <s v="26944171"/>
    <s v="ROSSE BERLY CHEVEZ GOMEZ"/>
    <s v="26955509"/>
    <m/>
    <s v="NO"/>
    <m/>
    <m/>
    <m/>
    <s v="1"/>
    <s v="02245"/>
    <s v="3"/>
    <s v="MATA DE CAÑA"/>
    <n v="8"/>
  </r>
  <r>
    <s v="1.01117"/>
    <s v="102811-00"/>
    <s v="01117"/>
    <x v="1961"/>
    <s v="SAN LUI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SAN LUIS"/>
    <s v="FRENTE A LA GASOLINERA GRAN PARQUEO"/>
    <s v="esc.sanluis.canas@mep.go.cr"/>
    <s v="26686443"/>
    <s v="26692611"/>
    <s v="JENSEE MURRAY JIMENEZ"/>
    <s v="26686443"/>
    <s v="YESSENIA RUIZ MATARRITA"/>
    <s v="26692611"/>
    <m/>
    <s v="NO"/>
    <m/>
    <m/>
    <m/>
    <s v="1"/>
    <s v="02178"/>
    <s v="3"/>
    <s v="SAN LUIS"/>
    <n v="13"/>
  </r>
  <r>
    <s v="1.02115"/>
    <s v="102812-00"/>
    <s v="02115"/>
    <x v="1962"/>
    <s v="SAN CRISTOBAL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SAN CRISTOBAL"/>
    <s v="300 M SUR DE LA CRUZ ROJA"/>
    <s v="esc.sancristobal.canas@mep.go.cr"/>
    <s v="26694406"/>
    <s v="26694406"/>
    <s v="HENRY JAVIER SOTO MAYORGA"/>
    <s v="26694406"/>
    <s v="YESSENIA RUIZ MATARRITA"/>
    <s v="26692611"/>
    <m/>
    <s v="NO"/>
    <m/>
    <m/>
    <m/>
    <s v="1"/>
    <s v="03871"/>
    <s v="3"/>
    <s v="SAN CRISTOBAL"/>
    <n v="36"/>
  </r>
  <r>
    <s v="1.02824"/>
    <s v="102813-00"/>
    <s v="02824"/>
    <x v="1963"/>
    <s v="POROZAL"/>
    <s v="CAÑAS"/>
    <s v="04"/>
    <s v="1"/>
    <s v="1_PREESCOLAR"/>
    <s v="PUBLICA"/>
    <n v="50605"/>
    <s v="5"/>
    <s v="06"/>
    <s v="05"/>
    <s v="GUANACASTE / CAÑAS / POROZAL"/>
    <s v="GUANACASTE"/>
    <s v="CAÑAS"/>
    <s v="POROZAL"/>
    <s v="POROZAL"/>
    <s v="75 ESTE DEL BAR EL PORVENIR"/>
    <s v="esc.porozal@mep.go.cr"/>
    <s v="88978933"/>
    <s v="22007634"/>
    <s v="SARA MARIA RODRIGUEZ GUEVARA"/>
    <s v="88978933"/>
    <s v="SIONY GISSELA ESPINOZA ACEVEDO"/>
    <s v="26687010"/>
    <m/>
    <s v="NO"/>
    <m/>
    <m/>
    <m/>
    <s v="1"/>
    <s v="02186"/>
    <s v="3"/>
    <s v="POROZAL"/>
    <n v="10"/>
  </r>
  <r>
    <s v="1.02393"/>
    <s v="102814-00"/>
    <s v="02393"/>
    <x v="1964"/>
    <s v="POZO AZUL"/>
    <s v="CAÑAS"/>
    <s v="02"/>
    <s v="1"/>
    <s v="1_PREESCOLAR"/>
    <s v="PUBLICA"/>
    <n v="50703"/>
    <s v="5"/>
    <s v="07"/>
    <s v="03"/>
    <s v="GUANACASTE / ABANGARES / SAN JUAN"/>
    <s v="GUANACASTE"/>
    <s v="ABANGARES"/>
    <s v="SAN JUAN"/>
    <s v="POZO AZUL"/>
    <s v="50 M NORTE DEL EBAIS POZO AZUL DE ABANGARES"/>
    <s v="esc.pozoazul@mep.go.cr"/>
    <s v="25610861"/>
    <m/>
    <s v="EYLIN MARIELA PEREZ GARCIA"/>
    <s v="87302711"/>
    <s v="GRICELDA VARGAS SEGURA"/>
    <s v="26620685"/>
    <m/>
    <s v="NO"/>
    <m/>
    <m/>
    <m/>
    <s v="1"/>
    <s v="02200"/>
    <s v="3"/>
    <s v="POZO AZUL"/>
    <n v="10"/>
  </r>
  <r>
    <s v="1.01680"/>
    <s v="102815-00"/>
    <s v="01680"/>
    <x v="1965"/>
    <s v="PUEBLO NUEVO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PUEBLO NUEVO"/>
    <s v="50 NORTE DE LA INTERSECCION A COLORADO"/>
    <s v="esc.pueblonuevocolorado@mep.go.cr"/>
    <s v="22006859"/>
    <s v="22006859"/>
    <s v="ARTURO CHAVARRI ARGUEDAS"/>
    <s v="22006859"/>
    <s v="SIONY GISSELA ESPINOZA ACEVEDO"/>
    <s v="26687010"/>
    <m/>
    <s v="NO"/>
    <m/>
    <m/>
    <m/>
    <s v="1"/>
    <s v="02201"/>
    <s v="3"/>
    <s v="PUEBLO NUEVO"/>
    <n v="13"/>
  </r>
  <r>
    <s v="1.01120"/>
    <s v="102816-00"/>
    <s v="01120"/>
    <x v="1966"/>
    <s v="QUEBRADA GRANDE"/>
    <s v="CAÑAS"/>
    <s v="03"/>
    <s v="1"/>
    <s v="1_PREESCOLAR"/>
    <s v="PUBLICA"/>
    <n v="50802"/>
    <s v="5"/>
    <s v="08"/>
    <s v="02"/>
    <s v="GUANACASTE / TILARAN / QUEBRADA GRANDE"/>
    <s v="GUANACASTE"/>
    <s v="TILARAN"/>
    <s v="QUEBRADA GRANDE"/>
    <s v="QUEBRADA GRANDE"/>
    <s v="50 M SUR DE LA IGLESIA CATOLICA"/>
    <s v="esc.quebradagrande@mep.go.cr"/>
    <s v="26955655"/>
    <s v="22007541"/>
    <s v="ROBERTO SANDOVAL CHAVES"/>
    <s v="61885428"/>
    <s v="ROSSE BERLY CHEVEZ GOMEZ"/>
    <s v="26955655"/>
    <m/>
    <s v="NO"/>
    <m/>
    <m/>
    <m/>
    <s v="1"/>
    <s v="02236"/>
    <s v="3"/>
    <s v="QUEBRADA GRANDE"/>
    <n v="20"/>
  </r>
  <r>
    <s v="1.04406"/>
    <s v="102817-00"/>
    <s v="04406"/>
    <x v="1967"/>
    <s v="RIO CHIQUITO"/>
    <s v="CAÑAS"/>
    <s v="03"/>
    <s v="1"/>
    <s v="1_PREESCOLAR"/>
    <s v="PUBLICA"/>
    <n v="50803"/>
    <s v="5"/>
    <s v="08"/>
    <s v="03"/>
    <s v="GUANACASTE / TILARAN / TRONADORA"/>
    <s v="GUANACASTE"/>
    <s v="TILARAN"/>
    <s v="TRONADORA"/>
    <s v="RIO CHIQUITO"/>
    <s v="FRENTE AL SALON COMUNAL DE RIO CHIQUITO"/>
    <s v="esc.riochiquitotronadora@mep.go.cr"/>
    <s v="21008372"/>
    <s v="84356931"/>
    <s v="JESSICA MARIA HERRERA RAMIREZ"/>
    <s v="84356931"/>
    <s v="ROSSE BERLY CHEVEZ GOMEZ"/>
    <s v="26955509"/>
    <m/>
    <m/>
    <m/>
    <m/>
    <m/>
    <s v="1"/>
    <s v="02247"/>
    <s v="3"/>
    <s v="RIO CHIQUITO"/>
    <m/>
  </r>
  <r>
    <s v="1.02472"/>
    <s v="102818-00"/>
    <s v="02472"/>
    <x v="1968"/>
    <s v="LA ESPERANZA"/>
    <s v="CAÑAS"/>
    <s v="05"/>
    <s v="1"/>
    <s v="1_PREESCOLAR"/>
    <s v="PUBLICA"/>
    <n v="50808"/>
    <s v="5"/>
    <s v="08"/>
    <s v="08"/>
    <s v="GUANACASTE / TILARAN / CABECERAS"/>
    <s v="GUANACASTE"/>
    <s v="TILARAN"/>
    <s v="CABECERAS"/>
    <s v="LA ESPERANZA"/>
    <s v="CONTIGUO AL SALON COMUNAL"/>
    <s v="esc.laesperanza.canas@mep.go.cr"/>
    <s v="22006830"/>
    <s v="26939003"/>
    <s v="LAURA PATRICIA DIAZ TREJOS"/>
    <s v="84629830"/>
    <s v="ADRIANA ALVAREZ MURILLO"/>
    <s v="21005138"/>
    <m/>
    <s v="NO"/>
    <m/>
    <m/>
    <m/>
    <s v="1"/>
    <s v="02249"/>
    <s v="3"/>
    <s v="LA ESPERANZA"/>
    <n v="6"/>
  </r>
  <r>
    <s v="1.01247"/>
    <s v="102819-00"/>
    <s v="01247"/>
    <x v="1969"/>
    <s v="RIO PIEDRAS"/>
    <s v="CAÑAS"/>
    <s v="03"/>
    <s v="1"/>
    <s v="1_PREESCOLAR"/>
    <s v="PUBLICA"/>
    <n v="50806"/>
    <s v="5"/>
    <s v="08"/>
    <s v="06"/>
    <s v="GUANACASTE / TILARAN / TIERRAS MORENAS"/>
    <s v="GUANACASTE"/>
    <s v="TILARAN"/>
    <s v="TIERRAS MORENAS"/>
    <s v="RIO PIEDRAS"/>
    <s v="CONTIGUO A TEMPLO CATOLICO"/>
    <s v="esc.riopiedras@mep.go.cr"/>
    <s v="26588012"/>
    <s v="26588012"/>
    <s v="ADRIANA HERRERA MEJIAS"/>
    <s v="26588012"/>
    <s v="ROSSE BERLY CHEVEZ GOMEZ"/>
    <s v="26955509"/>
    <m/>
    <s v="NO"/>
    <m/>
    <m/>
    <m/>
    <s v="1"/>
    <s v="02233"/>
    <s v="3"/>
    <s v="RIO PIEDRAS"/>
    <n v="8"/>
  </r>
  <r>
    <s v="1.01248"/>
    <s v="102820-00"/>
    <s v="01248"/>
    <x v="1970"/>
    <s v="LINDA VISTA"/>
    <s v="CAÑAS"/>
    <s v="03"/>
    <s v="1"/>
    <s v="1_PREESCOLAR"/>
    <s v="PUBLICA"/>
    <n v="50804"/>
    <s v="5"/>
    <s v="08"/>
    <s v="04"/>
    <s v="GUANACASTE / TILARAN / SANTA ROSA"/>
    <s v="GUANACASTE"/>
    <s v="TILARAN"/>
    <s v="SANTA ROSA"/>
    <s v="LINDA VISTA"/>
    <s v="FRENTE A LA PLAZA DE FUTBOL"/>
    <s v="esc.lindavistasantarosa@mep.go.cr"/>
    <s v="21006488"/>
    <s v="87583793"/>
    <s v="GERALD ESTEBAN MORA UREÑA"/>
    <s v="84153526"/>
    <s v="ROSSE BERLY CHEVEZ GOMEZ"/>
    <s v="26955509"/>
    <m/>
    <s v="NO"/>
    <m/>
    <m/>
    <m/>
    <s v="1"/>
    <s v="02238"/>
    <s v="3"/>
    <s v="LINDA VISTA"/>
    <n v="18"/>
  </r>
  <r>
    <s v="1.03061"/>
    <s v="102821-00"/>
    <s v="03061"/>
    <x v="1971"/>
    <s v="SABALITO"/>
    <s v="CAÑAS"/>
    <s v="03"/>
    <s v="1"/>
    <s v="1_PREESCOLAR"/>
    <s v="PUBLICA"/>
    <n v="50806"/>
    <s v="5"/>
    <s v="08"/>
    <s v="06"/>
    <s v="GUANACASTE / TILARAN / TIERRAS MORENAS"/>
    <s v="GUANACASTE"/>
    <s v="TILARAN"/>
    <s v="TIERRAS MORENAS"/>
    <s v="SABALITO"/>
    <s v="3 KM NORESTE DEL CRUCE A TIERRAS MORENAS"/>
    <s v="esc.sabalitotilaran@mep.go.cr"/>
    <s v="22006872"/>
    <s v="26922045"/>
    <s v="KIMBERLY MARIA CHAVES RODRIGUEZ"/>
    <s v="87393185"/>
    <s v="ROSSE BERLY CHEVEZ GOMEZ"/>
    <s v="26955509"/>
    <m/>
    <s v="NO"/>
    <m/>
    <m/>
    <m/>
    <s v="1"/>
    <s v="02251"/>
    <s v="3"/>
    <s v="SABALITO"/>
    <n v="1"/>
  </r>
  <r>
    <s v="1.02681"/>
    <s v="102823-00"/>
    <s v="02681"/>
    <x v="1972"/>
    <s v="SAN ANTONIO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JAVILLA"/>
    <s v="4 KM SURESTE DEL CENTRO DE CAÑAS"/>
    <s v="esc.sanantonio.canas@mep.go.cr"/>
    <s v="26692233"/>
    <s v="26692233"/>
    <s v="JOHANNA ROJAS UMAÑA"/>
    <s v="63359006"/>
    <s v="YESSENIA RUIZ MATARRITA"/>
    <s v="87309259"/>
    <m/>
    <s v="NO"/>
    <m/>
    <m/>
    <m/>
    <s v="1"/>
    <s v="02174"/>
    <s v="3"/>
    <s v="SAN ANTONIO"/>
    <n v="9"/>
  </r>
  <r>
    <s v="1.01977"/>
    <s v="102824-00"/>
    <s v="01977"/>
    <x v="1973"/>
    <s v="SAN BUENAVENTURA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SAN BUENAVENTURA"/>
    <s v="FRENTE A LA PLAZA DE DEPORTES"/>
    <s v="esc.sanbuenaventuracolorado@mep.go.cr"/>
    <s v="26780233"/>
    <s v="26780233"/>
    <s v="LILLIAM CECILIA SANCHEZ GOMEZ"/>
    <s v="88236366"/>
    <s v="SIONY GISSELA ESPINOZA ACEVEDO"/>
    <s v="26687010"/>
    <m/>
    <s v="NO"/>
    <m/>
    <m/>
    <m/>
    <s v="1"/>
    <s v="02203"/>
    <s v="3"/>
    <s v="SAN BUENAVENTURA"/>
    <n v="24"/>
  </r>
  <r>
    <s v="1.03336"/>
    <s v="102825-00"/>
    <s v="03336"/>
    <x v="1974"/>
    <s v="LAS PARCELAS"/>
    <s v="CAÑAS"/>
    <s v="03"/>
    <s v="1"/>
    <s v="1_PREESCOLAR"/>
    <s v="PUBLICA"/>
    <n v="50807"/>
    <s v="5"/>
    <s v="08"/>
    <s v="07"/>
    <s v="GUANACASTE / TILARAN / ARENAL"/>
    <s v="GUANACASTE"/>
    <s v="TILARAN"/>
    <s v="ARENAL"/>
    <s v="SAN ANTONIO"/>
    <s v="2 KM ESTE DEL CRUCE DE GUATUSO"/>
    <s v="esc.laslasparcelas@mep.go.cr"/>
    <s v="26944305"/>
    <s v="83803998"/>
    <s v="KAROL ADRIANA ARAYA BADILLA"/>
    <s v="83803998"/>
    <s v="ROSSE BERLY CHEVEZ GOMEZ"/>
    <s v="26955509"/>
    <m/>
    <s v="NO"/>
    <m/>
    <m/>
    <m/>
    <s v="1"/>
    <s v="02253"/>
    <s v="3"/>
    <s v="LAS PARCELAS"/>
    <n v="4"/>
  </r>
  <r>
    <s v="1.02392"/>
    <s v="102827-00"/>
    <s v="02392"/>
    <x v="1975"/>
    <s v="SAN JUAN GRANDE"/>
    <s v="CAÑAS"/>
    <s v="02"/>
    <s v="1"/>
    <s v="1_PREESCOLAR"/>
    <s v="PUBLICA"/>
    <n v="50703"/>
    <s v="5"/>
    <s v="07"/>
    <s v="03"/>
    <s v="GUANACASTE / ABANGARES / SAN JUAN"/>
    <s v="GUANACASTE"/>
    <s v="ABANGARES"/>
    <s v="SAN JUAN"/>
    <s v="SAN JUAN"/>
    <s v="3 KM NOROESTE DEL PARQUE CENTRAL LAS JUNTAS"/>
    <s v="esc.sanjuangrande@mep.go.cr"/>
    <s v="22007513"/>
    <m/>
    <s v="MSC.YORLENY ALVAREZ GONZALEZ"/>
    <s v="72426757"/>
    <s v="GRICELDA VARGAS SEGURA"/>
    <s v="26620685"/>
    <m/>
    <s v="NO"/>
    <m/>
    <m/>
    <m/>
    <s v="1"/>
    <s v="02209"/>
    <s v="3"/>
    <s v="SAN JUAN GRANDE"/>
    <n v="33"/>
  </r>
  <r>
    <s v="1.04121"/>
    <s v="102828-00"/>
    <s v="04121"/>
    <x v="1976"/>
    <s v="SAN JUAN"/>
    <s v="CAÑAS"/>
    <s v="01"/>
    <s v="1"/>
    <s v="1_PREESCOLAR"/>
    <s v="PUBLICA"/>
    <n v="50603"/>
    <s v="5"/>
    <s v="06"/>
    <s v="03"/>
    <s v="GUANACASTE / CAÑAS / SAN MIGUEL"/>
    <s v="GUANACASTE"/>
    <s v="CAÑAS"/>
    <s v="SAN MIGUEL"/>
    <s v="SAN JUAN DE CAÑAS"/>
    <s v="14 KM AL ESTE DE LA ENTRADA SAN ANTONIO"/>
    <s v="esc.sanjuandecanas@mep.go.cr"/>
    <s v="86782295"/>
    <s v="22007598"/>
    <s v="ALLAN MAJANO MORENO"/>
    <s v="86782295"/>
    <s v="YESSENIA RUIZ MATARRITA"/>
    <s v="26692611"/>
    <m/>
    <s v="NO"/>
    <m/>
    <m/>
    <m/>
    <s v="1"/>
    <s v="02194"/>
    <s v="3"/>
    <s v="SAN JUAN"/>
    <n v="4"/>
  </r>
  <r>
    <s v="1.01118"/>
    <s v="102829-00"/>
    <s v="01118"/>
    <x v="1977"/>
    <s v="SAN MIGUEL"/>
    <s v="CAÑAS"/>
    <s v="01"/>
    <s v="1"/>
    <s v="1_PREESCOLAR"/>
    <s v="PUBLICA"/>
    <n v="50603"/>
    <s v="5"/>
    <s v="06"/>
    <s v="03"/>
    <s v="GUANACASTE / CAÑAS / SAN MIGUEL"/>
    <s v="GUANACASTE"/>
    <s v="CAÑAS"/>
    <s v="SAN MIGUEL"/>
    <s v="SAN MIGUEL"/>
    <s v="10 KM SUR DE LA CIUDAD DE CAÑAS"/>
    <s v="esc.sanmiguel.canas@mep.go.cr"/>
    <s v="26748033"/>
    <s v="26748033"/>
    <s v="KAROL ROJAS CALVO"/>
    <s v="26748033"/>
    <s v="YESSENIA RUIZ MATARRITA"/>
    <s v="26692611"/>
    <m/>
    <s v="NO"/>
    <m/>
    <m/>
    <m/>
    <s v="1"/>
    <s v="02180"/>
    <s v="3"/>
    <s v="SAN MIGUEL"/>
    <n v="32"/>
  </r>
  <r>
    <s v="1.01591"/>
    <s v="102830-00"/>
    <s v="01591"/>
    <x v="1978"/>
    <s v="SAN MIGUEL"/>
    <s v="CAÑAS"/>
    <s v="05"/>
    <s v="1"/>
    <s v="1_PREESCOLAR"/>
    <s v="PUBLICA"/>
    <n v="50802"/>
    <s v="5"/>
    <s v="08"/>
    <s v="02"/>
    <s v="GUANACASTE / TILARAN / QUEBRADA GRANDE"/>
    <s v="GUANACASTE"/>
    <s v="TILARAN"/>
    <s v="QUEBRADA GRANDE"/>
    <s v="SAN MIGUEL"/>
    <s v="JUNTO AL TEMPLO CATOLICO"/>
    <s v="esc.sanmiguelquebradagrande@mep.go.cr"/>
    <s v="22007546"/>
    <s v="26964155"/>
    <s v="LILLIAM PANIAGUA GONZALEZ"/>
    <s v="22007546"/>
    <s v="ADRIANA ALVAREZ MURILLO"/>
    <s v="21005138"/>
    <m/>
    <s v="NO"/>
    <m/>
    <m/>
    <m/>
    <s v="1"/>
    <s v="02239"/>
    <s v="3"/>
    <s v="SAN MIGUEL"/>
    <n v="10"/>
  </r>
  <r>
    <s v="1.01682"/>
    <s v="102831-00"/>
    <s v="01682"/>
    <x v="1979"/>
    <s v="SAN RAFAEL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SAN RAFAEL"/>
    <s v="100 M OESTE DE LA IGLESIA CATOLICA"/>
    <s v="esc.sanrafaeldeabangares@mep.go.cr"/>
    <s v="26457353"/>
    <m/>
    <s v="CRISTOBALINA COREA CARAVACA"/>
    <s v="89251204"/>
    <s v="ADRIANA ALVAREZ MURILLO"/>
    <s v="21005138"/>
    <m/>
    <s v="NO"/>
    <m/>
    <m/>
    <m/>
    <s v="1"/>
    <s v="02210"/>
    <s v="3"/>
    <s v="SAN RAFAEL"/>
    <n v="25"/>
  </r>
  <r>
    <s v="1.02928"/>
    <s v="102833-00"/>
    <s v="02928"/>
    <x v="1980"/>
    <s v="SANTA LUCIA"/>
    <s v="CAÑAS"/>
    <s v="04"/>
    <s v="1"/>
    <s v="1_PREESCOLAR"/>
    <s v="PUBLICA"/>
    <n v="50605"/>
    <s v="5"/>
    <s v="06"/>
    <s v="05"/>
    <s v="GUANACASTE / CAÑAS / POROZAL"/>
    <s v="GUANACASTE"/>
    <s v="CAÑAS"/>
    <s v="POROZAL"/>
    <s v="SANTA LUCIA"/>
    <s v="DE LA ENTRADA DE CEMEX, 2 KM NORTE CONTIGUO PLA"/>
    <s v="esc.santalucia.canas@mep.go.cr"/>
    <s v="26688042"/>
    <s v="26688042"/>
    <s v="SILVIA ALVARADO CALVO"/>
    <s v="87496045"/>
    <s v="SIONY GISSELA ESPINOZA ACEVEDO"/>
    <s v="26687010"/>
    <m/>
    <s v="NO"/>
    <m/>
    <m/>
    <m/>
    <s v="1"/>
    <s v="02196"/>
    <s v="3"/>
    <s v="SANTA LUCIA"/>
    <n v="9"/>
  </r>
  <r>
    <s v="1.02827"/>
    <s v="102834-00"/>
    <s v="02827"/>
    <x v="1981"/>
    <s v="NUEVA GUATEMALA"/>
    <s v="CAÑAS"/>
    <s v="01"/>
    <s v="1"/>
    <s v="1_PREESCOLAR"/>
    <s v="PUBLICA"/>
    <n v="50602"/>
    <s v="5"/>
    <s v="06"/>
    <s v="02"/>
    <s v="GUANACASTE / CAÑAS / PALMIRA"/>
    <s v="GUANACASTE"/>
    <s v="CAÑAS"/>
    <s v="PALMIRA"/>
    <s v="NUEVA GUATEMALA"/>
    <s v="CENTRO NUEVA GUATEMALA"/>
    <s v="esc.nuevaguatemala@mep.go.cr"/>
    <s v="87157002"/>
    <s v="89150921"/>
    <s v="EVELYN ORDOÑEZ MONCADA"/>
    <s v="89150921"/>
    <s v="YESSENIA RUIZ MATARRITA"/>
    <s v="26692611"/>
    <m/>
    <s v="NO"/>
    <m/>
    <m/>
    <m/>
    <s v="1"/>
    <s v="02197"/>
    <s v="3"/>
    <s v="NUEVA GUATEMALA"/>
    <n v="8"/>
  </r>
  <r>
    <s v="1.01592"/>
    <s v="102836-00"/>
    <s v="01592"/>
    <x v="1982"/>
    <s v="JAIME GUTIERREZ BRAUN"/>
    <s v="CAÑAS"/>
    <s v="03"/>
    <s v="1"/>
    <s v="1_PREESCOLAR"/>
    <s v="PUBLICA"/>
    <n v="50806"/>
    <s v="5"/>
    <s v="08"/>
    <s v="06"/>
    <s v="GUANACASTE / TILARAN / TIERRAS MORENAS"/>
    <s v="GUANACASTE"/>
    <s v="TILARAN"/>
    <s v="TIERRAS MORENAS"/>
    <s v="TIERRAS MORENAS"/>
    <s v="FRENTE AL REDONDEL DE TOROS"/>
    <s v="esc.jaimegutierrezbraun@mep.go.cr"/>
    <s v="22006820"/>
    <s v="22006820"/>
    <s v="NANCY HAZEL JIMENEZ TORRES"/>
    <s v="87354346"/>
    <s v="ROSSE BERLY CHEVEZ GOMEZ"/>
    <s v="26955509"/>
    <m/>
    <s v="NO"/>
    <m/>
    <m/>
    <m/>
    <s v="1"/>
    <s v="02240"/>
    <s v="3"/>
    <s v="JAIME GUTIERREZ BRAUN"/>
    <n v="10"/>
  </r>
  <r>
    <s v="1.00682"/>
    <s v="102837-00"/>
    <s v="00682"/>
    <x v="1983"/>
    <s v="JOSE MARIA CALDERON"/>
    <s v="CAÑAS"/>
    <s v="03"/>
    <s v="1"/>
    <s v="1_PREESCOLAR"/>
    <s v="PUBLICA"/>
    <n v="50801"/>
    <s v="5"/>
    <s v="08"/>
    <s v="01"/>
    <s v="GUANACASTE / TILARAN / TILARAN"/>
    <s v="GUANACASTE"/>
    <s v="TILARAN"/>
    <s v="TILARAN"/>
    <s v="TILARAN"/>
    <s v="200 M ESTE Y 50 M SUR DE BANCO DE COSTA RICA"/>
    <s v="esc.josemariacalderon@mep.go.cr"/>
    <s v="26958490"/>
    <m/>
    <s v="MADAY ROJAS CALVO"/>
    <s v="26944000"/>
    <s v="ROSSE BERLY CHEVEZ GOMEZ"/>
    <s v="26955509"/>
    <m/>
    <s v="NO"/>
    <m/>
    <m/>
    <m/>
    <s v="1"/>
    <s v="02258"/>
    <s v="3"/>
    <s v="JOSE MARIA CALDERON"/>
    <n v="76"/>
  </r>
  <r>
    <s v="1.03624"/>
    <s v="102838-00"/>
    <s v="03624"/>
    <x v="1984"/>
    <s v="TRES HERMANOS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MARSELLESA"/>
    <s v="50 M AL SUR DE LA IGLESIA CATOLICA DE MARSELLE"/>
    <s v="esc.treshermanos@mep.go.cr"/>
    <s v="22006883"/>
    <m/>
    <s v="LEONZO MEDINA ESPINOZA"/>
    <s v="20006883"/>
    <s v="ADRIANA ALVAREZ MURILLO"/>
    <s v="21005138"/>
    <m/>
    <s v="NO"/>
    <m/>
    <m/>
    <m/>
    <s v="1"/>
    <s v="02216"/>
    <s v="3"/>
    <s v="TRES HERMANOS"/>
    <n v="3"/>
  </r>
  <r>
    <s v="1.01071"/>
    <s v="102839-00"/>
    <s v="01071"/>
    <x v="1985"/>
    <s v="TRONADORA"/>
    <s v="CAÑAS"/>
    <s v="03"/>
    <s v="1"/>
    <s v="1_PREESCOLAR"/>
    <s v="PUBLICA"/>
    <n v="50803"/>
    <s v="5"/>
    <s v="08"/>
    <s v="03"/>
    <s v="GUANACASTE / TILARAN / TRONADORA"/>
    <s v="GUANACASTE"/>
    <s v="TILARAN"/>
    <s v="TRONADORA"/>
    <s v="TRONADORA"/>
    <s v="COSTADO ESTE DE LA CANCHA DE FUTBOL"/>
    <s v="esc.tronadora@mep.go.cr"/>
    <s v="26931050"/>
    <s v="26931050"/>
    <s v="KATTIA MA.MARITINEZ SEGURA"/>
    <s v="26931050"/>
    <s v="ROSSE BERLY CHEVEZ GOMEZ"/>
    <s v="26955509"/>
    <m/>
    <s v="NO"/>
    <m/>
    <m/>
    <m/>
    <s v="1"/>
    <s v="02241"/>
    <s v="3"/>
    <s v="TRONADORA"/>
    <n v="24"/>
  </r>
  <r>
    <s v="1.03175"/>
    <s v="102841-00"/>
    <s v="03175"/>
    <x v="1986"/>
    <s v="CAÑITAS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CAÑITAS"/>
    <s v="50 M SUR DEL TEMPLO CATOLICO"/>
    <s v="esc.canitas@mep.go.cr"/>
    <s v="26457276"/>
    <s v="26457276"/>
    <s v="MARIA LORENA HERRERA ROJAS"/>
    <s v="-"/>
    <s v="ADRIANA ALVAREZ MURILLO"/>
    <s v="21005138"/>
    <m/>
    <s v="NO"/>
    <m/>
    <m/>
    <m/>
    <s v="1"/>
    <s v="02218"/>
    <s v="3"/>
    <s v="CAÑITAS"/>
    <n v="16"/>
  </r>
  <r>
    <s v="1.02826"/>
    <s v="102842-00"/>
    <s v="02826"/>
    <x v="1987"/>
    <s v="BUENOS AIRES"/>
    <s v="CAÑAS"/>
    <s v="01"/>
    <s v="1"/>
    <s v="1_PREESCOLAR"/>
    <s v="PUBLICA"/>
    <n v="50603"/>
    <s v="5"/>
    <s v="06"/>
    <s v="03"/>
    <s v="GUANACASTE / CAÑAS / SAN MIGUEL"/>
    <s v="GUANACASTE"/>
    <s v="CAÑAS"/>
    <s v="SAN MIGUEL"/>
    <s v="BUENOS AIRES"/>
    <s v="DE LA ENTRADA PRINCIPAL DE BUENOS AIRES"/>
    <s v="esc.buenosaires.canas@mep.go.cr"/>
    <s v="83546751"/>
    <s v="22007830"/>
    <s v="ZULMA MENDEZ LEZAMA"/>
    <s v="83546751"/>
    <s v="YESSENIA RUIZ MATARRITA"/>
    <s v="26692611"/>
    <m/>
    <s v="NO"/>
    <m/>
    <m/>
    <m/>
    <s v="1"/>
    <s v="02198"/>
    <s v="3"/>
    <s v="BUENOS AIRES"/>
    <n v="3"/>
  </r>
  <r>
    <s v="1.04263"/>
    <s v="102843-00"/>
    <s v="04263"/>
    <x v="1988"/>
    <s v="HIGUERILLAS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HIGUERILLAS"/>
    <s v="13 KM OESTE DE LA ENTRADA DE IRMA"/>
    <s v="esc.higuerillas@mep.go.cr"/>
    <s v="26613308"/>
    <s v="26613308"/>
    <s v="KENER GUTIERREZ ACEVEDO"/>
    <s v="26613308"/>
    <s v="SIONY GISSELA ESPINOZA ACEVEDO"/>
    <s v="26687010"/>
    <m/>
    <s v="NO"/>
    <m/>
    <m/>
    <m/>
    <s v="1"/>
    <s v="02220"/>
    <s v="3"/>
    <s v="HIGUERILLAS"/>
    <n v="6"/>
  </r>
  <r>
    <s v="1.02565"/>
    <s v="102846-00"/>
    <s v="02565"/>
    <x v="1989"/>
    <s v="ABANGARITOS"/>
    <s v="PUNTARENAS"/>
    <s v="03"/>
    <s v="1"/>
    <s v="1_PREESCOLAR"/>
    <s v="PUBLICA"/>
    <n v="60106"/>
    <s v="6"/>
    <s v="01"/>
    <s v="06"/>
    <s v="PUNTARENAS / PUNTARENAS / MANZANILLO"/>
    <s v="PUNTARENAS"/>
    <s v="PUNTARENAS"/>
    <s v="MANZANILLO"/>
    <s v="ABANGARITOS"/>
    <s v="COSTADO SUR DE LA PLAZA DE DEPORTES"/>
    <s v="esc.abangaritos@mep.go.cr"/>
    <s v="26613419"/>
    <s v="26613219"/>
    <s v="ALEJANDRA ROJAS BARRANTES"/>
    <s v="61232228"/>
    <s v="JAIRO FRANKLIN TAYLOR MATARRITA"/>
    <s v="24591100 Ext.33206/44841"/>
    <m/>
    <s v="NO"/>
    <m/>
    <m/>
    <m/>
    <s v="1"/>
    <s v="02299"/>
    <s v="3"/>
    <s v="ABANGARITOS"/>
    <n v="16"/>
  </r>
  <r>
    <s v="1.03775"/>
    <s v="102847-00"/>
    <s v="03775"/>
    <x v="1990"/>
    <s v="LA ABUELA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LA ABUELA"/>
    <s v="2,5 KM DESPUES DEL HOTEL BARCELO TAMBOR"/>
    <s v="esc.laabuela@mep.go.cr"/>
    <s v="22007861"/>
    <m/>
    <s v="YENDRY MELISSA ARIAS FLORES"/>
    <s v="22007861"/>
    <s v="IVETH ALVAREZ VILLALOBOS"/>
    <s v="26420208"/>
    <m/>
    <s v="NO"/>
    <m/>
    <m/>
    <m/>
    <s v="1"/>
    <s v="02378"/>
    <s v="3"/>
    <s v="LA ABUELA"/>
    <n v="18"/>
  </r>
  <r>
    <s v="1.02874"/>
    <s v="102848-00"/>
    <s v="02874"/>
    <x v="1991"/>
    <s v="LA FLORIDA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LA FLORIDA DE ISLA VENADO"/>
    <s v="FRENTE A LA PLAZA DE DEPORTE DE LA LA FLORIDA DE ISLA VENADO"/>
    <s v="esc.lafloridalepanto@mep.go.cr"/>
    <s v="25610042"/>
    <s v="83027585"/>
    <s v="SHIRLEY PATRICIA OBANDO RUIZ"/>
    <s v="83027585"/>
    <s v="WILLY DE JESUS FERNANDEZ MONTOYA"/>
    <s v="26502008"/>
    <m/>
    <s v="NO"/>
    <m/>
    <m/>
    <m/>
    <s v="1"/>
    <s v="02326"/>
    <s v="3"/>
    <s v="LA FLORIDA"/>
    <n v="10"/>
  </r>
  <r>
    <s v="1.03168"/>
    <s v="102849-00"/>
    <s v="03168"/>
    <x v="1992"/>
    <s v="PLAYA BLANCA"/>
    <s v="PENINSULAR"/>
    <s v="03"/>
    <s v="1"/>
    <s v="1_PREESCOLAR"/>
    <s v="PUBLICA"/>
    <n v="60105"/>
    <s v="6"/>
    <s v="01"/>
    <s v="05"/>
    <s v="PUNTARENAS / PUNTARENAS / PAQUERA"/>
    <s v="PUNTARENAS"/>
    <s v="PUNTARENAS"/>
    <s v="PAQUERA"/>
    <s v="PLAYA BLANCA"/>
    <s v="CENTRO DE PLAYA BLANCA, PAQUERA PUNTARENAS"/>
    <s v="esc.playablanca@mep.go.cr"/>
    <s v="26500435"/>
    <s v="26500435"/>
    <s v="ANA YENCY ALVARADO SOLANO"/>
    <s v="86211134"/>
    <s v="WILLY DE JESUS FERNANDEZ MONTOYA"/>
    <s v="26502008"/>
    <m/>
    <s v="NO"/>
    <m/>
    <m/>
    <m/>
    <s v="1"/>
    <s v="02349"/>
    <s v="3"/>
    <s v="PLAYA BLANCA"/>
    <n v="5"/>
  </r>
  <r>
    <s v="1.02263"/>
    <s v="102850-00"/>
    <s v="02263"/>
    <x v="1993"/>
    <s v="BELLO HORIZONTE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BELLO HORIZONTE"/>
    <s v="100 M AL NORTE DE LA IGLESIA CATOLICA"/>
    <s v="esc.bellohorizontecobano@mep.go.cr"/>
    <s v="22006544"/>
    <m/>
    <s v="RICARDO FLORES REYES"/>
    <s v="22006544"/>
    <s v="IVETH ALVAREZ VILLALOBOS"/>
    <s v="26420211"/>
    <m/>
    <s v="NO"/>
    <m/>
    <m/>
    <m/>
    <s v="1"/>
    <s v="02379"/>
    <s v="3"/>
    <s v="BELLO HORIZONTE"/>
    <n v="18"/>
  </r>
  <r>
    <s v="1.02179"/>
    <s v="102851-00"/>
    <s v="02179"/>
    <x v="1994"/>
    <s v="SANTA TERESA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SANTA TERESA"/>
    <s v="SANTA TERESA DE COBANO, CONTIGUO A LA PLAZA"/>
    <s v="esc.santateresa.peninsular@mep.go.cr"/>
    <s v="26400305"/>
    <s v="26400305"/>
    <s v="ELSIE HIDALGO SANCHEZ"/>
    <s v="26400305"/>
    <s v="IVETH ALVAREZ VILLALOBOS"/>
    <s v="26420211"/>
    <m/>
    <s v="NO"/>
    <m/>
    <m/>
    <m/>
    <s v="1"/>
    <s v="02380"/>
    <s v="3"/>
    <s v="SANTA TERESA"/>
    <n v="36"/>
  </r>
  <r>
    <s v="1.02420"/>
    <s v="102852-00"/>
    <s v="02420"/>
    <x v="1995"/>
    <s v="I.D.A. VALLE AZUL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VALLE AZUL"/>
    <s v="CONTIGUO A LA PLAZA DE DEPORTE DE VALLE AZUL"/>
    <s v="esc.idavalleazul@mep.go.cr"/>
    <s v="26831070"/>
    <m/>
    <s v="LUCIA MARIA VADO CASTRO"/>
    <s v="22006546"/>
    <s v="YOBNAN GAMBOA ZUÑIGA"/>
    <s v="21007583"/>
    <m/>
    <s v="NO"/>
    <m/>
    <m/>
    <m/>
    <s v="1"/>
    <s v="02350"/>
    <s v="3"/>
    <s v="I.D.A. VALLE AZUL"/>
    <n v="7"/>
  </r>
  <r>
    <s v="1.03610"/>
    <s v="102853-00"/>
    <s v="03610"/>
    <x v="1996"/>
    <s v="DIEGO DE ARTIEDA CHIRINO"/>
    <s v="PUNTARENAS"/>
    <s v="08"/>
    <s v="1"/>
    <s v="1_PREESCOLAR"/>
    <s v="PUBLICA"/>
    <n v="60201"/>
    <s v="6"/>
    <s v="02"/>
    <s v="01"/>
    <s v="PUNTARENAS / ESPARZA / ESPIRITU SANTO"/>
    <s v="PUNTARENAS"/>
    <s v="ESPARZA"/>
    <s v="ESPIRITU SANTO"/>
    <s v="ARTIEDA"/>
    <s v="HOGAR DE ANCIANOS, ESPARZA 2 KM NORTE 400 OESTE"/>
    <s v="esc.diegodeartieda@mep.go.cr"/>
    <m/>
    <m/>
    <s v="ANA ELENA CORELLA UREÑA"/>
    <s v="87157814"/>
    <s v="EVELIA BARQUERO NUÑEZ"/>
    <s v="26355272"/>
    <m/>
    <s v="NO"/>
    <m/>
    <m/>
    <m/>
    <s v="1"/>
    <s v="03300"/>
    <s v="3"/>
    <s v="DIEGO DE ARTIEDA CHIRINO"/>
    <n v="1"/>
  </r>
  <r>
    <s v="1.02693"/>
    <s v="102854-00"/>
    <s v="02693"/>
    <x v="1997"/>
    <s v="GUARDIANES DE LA PIEDRA"/>
    <s v="PUNTARENAS"/>
    <s v="08"/>
    <s v="1"/>
    <s v="1_PREESCOLAR"/>
    <s v="PUBLICA"/>
    <n v="60202"/>
    <s v="6"/>
    <s v="02"/>
    <s v="02"/>
    <s v="PUNTARENAS / ESPARZA / SAN JUAN GRANDE"/>
    <s v="PUNTARENAS"/>
    <s v="ESPARZA"/>
    <s v="SAN JUAN GRANDE"/>
    <s v="SALINAS DOS"/>
    <s v="ENTRADA A PLAYAS TIVIVES"/>
    <s v="esc.guardianesdelapiedra@mep.go.cr"/>
    <s v="24285274"/>
    <m/>
    <s v="GRETTEL YADIRA CARRILLO CASTRO"/>
    <s v="87268035"/>
    <s v="EVELIA BARQUERO NUÑEZ"/>
    <s v="26355272"/>
    <m/>
    <s v="NO"/>
    <m/>
    <m/>
    <m/>
    <s v="1"/>
    <s v="03537"/>
    <s v="3"/>
    <s v="GUARDIANES DE LA PIEDRA"/>
    <n v="10"/>
  </r>
  <r>
    <s v="1.03216"/>
    <s v="102855-00"/>
    <s v="03216"/>
    <x v="1998"/>
    <s v="LA COLINA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LA COLINA"/>
    <s v="DE ANTIGUA SUCURSAL DE ICE 4 KM NORTE"/>
    <s v="esc.lacolina@mep.go.cr"/>
    <s v="22005522"/>
    <s v="84246629"/>
    <s v="XIOMARA CORRALES GUTIERREZ"/>
    <s v="86996408"/>
    <s v="JAIRO FRANKLIN TAYLOR MATARRITA"/>
    <s v="24591100 Ext.33206/44841"/>
    <m/>
    <s v="NO"/>
    <m/>
    <m/>
    <m/>
    <s v="1"/>
    <s v="03392"/>
    <s v="3"/>
    <s v="LA COLINA"/>
    <n v="4"/>
  </r>
  <r>
    <s v="1.02364"/>
    <s v="102857-00"/>
    <s v="02364"/>
    <x v="1999"/>
    <s v="ARANJUEZ"/>
    <s v="PUNTARENAS"/>
    <s v="02"/>
    <s v="1"/>
    <s v="1_PREESCOLAR"/>
    <s v="PUBLICA"/>
    <n v="60102"/>
    <s v="6"/>
    <s v="01"/>
    <s v="02"/>
    <s v="PUNTARENAS / PUNTARENAS / PITAHAYA"/>
    <s v="PUNTARENAS"/>
    <s v="PUNTARENAS"/>
    <s v="PITAHAYA"/>
    <s v="ARANJUEZ"/>
    <s v="COSTADO NORTE DE LA CANCHA DE FUTBOL"/>
    <s v="esc.aranjuez@mep.go.cr"/>
    <s v="22002578"/>
    <s v="22002578"/>
    <s v="ZEYLA MARIA ZUÑIGA JIMENEZ"/>
    <s v="22002578"/>
    <s v="RICARDO RAMIREZ GATTGENS"/>
    <s v="26393028"/>
    <m/>
    <s v="NO"/>
    <m/>
    <m/>
    <m/>
    <s v="1"/>
    <s v="02285"/>
    <s v="3"/>
    <s v="ARANJUEZ"/>
    <n v="26"/>
  </r>
  <r>
    <s v="1.00982"/>
    <s v="102858-00"/>
    <s v="00982"/>
    <x v="2000"/>
    <s v="EL CHAGÜITE"/>
    <s v="PUNTARENAS"/>
    <s v="05"/>
    <s v="1"/>
    <s v="1_PREESCOLAR"/>
    <s v="PUBLICA"/>
    <n v="60115"/>
    <s v="6"/>
    <s v="01"/>
    <s v="15"/>
    <s v="PUNTARENAS / PUNTARENAS / EL ROBLE"/>
    <s v="PUNTARENAS"/>
    <s v="PUNTARENAS"/>
    <s v="EL ROBLE"/>
    <s v="EL CHAGÜITE"/>
    <s v="700 M O, DEL CENTRO PENITENCIARIO LA REFORMA"/>
    <s v="esc.elchaguite@mep.go.cr"/>
    <s v="26638422"/>
    <m/>
    <s v="KARINA APARICIO HERNANDEZ"/>
    <s v="26638422"/>
    <s v="MARIA CRISTINA MARTINEZ CALERO"/>
    <s v="26611133"/>
    <m/>
    <s v="NO"/>
    <m/>
    <m/>
    <m/>
    <s v="1"/>
    <s v="02049"/>
    <s v="3"/>
    <s v="EL CHAGÜITE"/>
    <n v="25"/>
  </r>
  <r>
    <s v="1.00684"/>
    <s v="102859-00"/>
    <s v="00684"/>
    <x v="2001"/>
    <s v="AUGUSTO COLOMBARI CHICOLI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BARRANCA"/>
    <s v="BARRANCA CENTRO CONTIGUO A LOS SEMAFOROS"/>
    <s v="esc.augustocolombari@mep.go.cr"/>
    <s v="26630004"/>
    <s v="26630004"/>
    <s v="FLORA VEGA RAMIREZ"/>
    <s v="85273056"/>
    <s v="RODJAN MIGUEL CARRILLO FONSECA"/>
    <s v="26639730"/>
    <m/>
    <s v="NO"/>
    <m/>
    <m/>
    <m/>
    <s v="1"/>
    <s v="02275"/>
    <s v="3"/>
    <s v="AUGUSTO COLOMBARI CHICOLI"/>
    <n v="128"/>
  </r>
  <r>
    <s v="1.03639"/>
    <s v="102860-00"/>
    <s v="03639"/>
    <x v="2002"/>
    <s v="ISLA DE CEDROS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ISLA DE CEDROS"/>
    <s v="ISLA CEDROS"/>
    <s v="esc.isladecedros@mep.go.cr"/>
    <s v="22007489"/>
    <m/>
    <s v="JOSHUA VILLALOBOS SANCHO"/>
    <s v="87960160"/>
    <s v="YOBNAN GAMBOA ZUÑIGA"/>
    <s v="21007583"/>
    <m/>
    <s v="NO"/>
    <m/>
    <m/>
    <m/>
    <s v="1"/>
    <s v="03535"/>
    <s v="3"/>
    <s v="ISLA DE CEDROS"/>
    <n v="1"/>
  </r>
  <r>
    <s v="1.00898"/>
    <s v="102861-00"/>
    <s v="00898"/>
    <x v="2003"/>
    <s v="LINDA VISTA"/>
    <s v="PUNTARENAS"/>
    <s v="04"/>
    <s v="1"/>
    <s v="1_PREESCOLAR"/>
    <s v="PUBLICA"/>
    <n v="60401"/>
    <s v="6"/>
    <s v="04"/>
    <s v="01"/>
    <s v="PUNTARENAS / MONTES DE ORO / MIRAMAR"/>
    <s v="PUNTARENAS"/>
    <s v="MONTES DE ORO"/>
    <s v="MIRAMAR"/>
    <s v="LINDA VISTA"/>
    <s v="FRENTE AL TEMPLO CATOLICO DE LINDA VISTA"/>
    <s v="esc.lindavista.puntarenas@mep.go.cr"/>
    <s v="26399469"/>
    <s v="26399469"/>
    <s v="MARIA DEL MILAGRO MURILLO HERRERA"/>
    <s v="26399469"/>
    <s v="RODNY ROJAS CAMPOS"/>
    <s v="26399237"/>
    <m/>
    <s v="NO"/>
    <m/>
    <m/>
    <m/>
    <s v="1"/>
    <s v="03539"/>
    <s v="3"/>
    <s v="LINDA VISTA"/>
    <n v="71"/>
  </r>
  <r>
    <s v="1.02518"/>
    <s v="102862-00"/>
    <s v="02518"/>
    <x v="2004"/>
    <s v="LOS LLANOS"/>
    <s v="PUNTARENAS"/>
    <s v="06"/>
    <s v="1"/>
    <s v="1_PREESCOLAR"/>
    <s v="PUBLICA"/>
    <n v="61201"/>
    <s v="6"/>
    <s v="12"/>
    <s v="01"/>
    <s v="PUNTARENAS / MONTEVERDE / MONTEVERDE"/>
    <s v="PUNTARENAS"/>
    <s v="MONTEVERDE"/>
    <s v="MONTEVERDE"/>
    <s v="LOS LLANOS"/>
    <s v="200 M AL SUR DEL HOTEL ROCA VERDE"/>
    <s v="esc.losllanos.puntarenas@mep.go.cr"/>
    <s v="26455262"/>
    <s v="26455262"/>
    <s v="YESENIA AZOFEIFA BARBOZA"/>
    <s v="87187690"/>
    <s v="RITA UGALDE RIVERA"/>
    <s v="26455244"/>
    <m/>
    <s v="NO"/>
    <m/>
    <m/>
    <m/>
    <s v="1"/>
    <s v="03536"/>
    <s v="3"/>
    <s v="LOS LLANOS"/>
    <n v="11"/>
  </r>
  <r>
    <s v="1.02765"/>
    <s v="102863-00"/>
    <s v="02765"/>
    <x v="2005"/>
    <s v="BAJO CALIENTE"/>
    <s v="PUNTARENAS"/>
    <s v="02"/>
    <s v="1"/>
    <s v="1_PREESCOLAR"/>
    <s v="PUBLICA"/>
    <n v="60116"/>
    <s v="6"/>
    <s v="01"/>
    <s v="16"/>
    <s v="PUNTARENAS / PUNTARENAS / ARANCIBIA"/>
    <s v="PUNTARENAS"/>
    <s v="PUNTARENAS"/>
    <s v="ARANCIBIA"/>
    <s v="BAJO CALIENTE"/>
    <s v="SALON COMUNAL"/>
    <s v="esc.bajocaliente@mep.go.cr"/>
    <s v="86693100"/>
    <m/>
    <s v="LEONOR LISETH GONZALEZ MORA"/>
    <s v="86693100"/>
    <s v="RICARDO RAMIREZ GATTGENS"/>
    <s v="26393028"/>
    <m/>
    <s v="NO"/>
    <m/>
    <m/>
    <m/>
    <s v="1"/>
    <s v="02286"/>
    <s v="3"/>
    <s v="BAJO CALIENTE"/>
    <n v="7"/>
  </r>
  <r>
    <s v="1.04228"/>
    <s v="102864-00"/>
    <s v="04228"/>
    <x v="2006"/>
    <s v="BAJOS DE ARIO"/>
    <s v="PENINSULAR"/>
    <s v="04"/>
    <s v="1"/>
    <s v="1_PREESCOLAR"/>
    <s v="PUBLICA"/>
    <n v="60111"/>
    <s v="6"/>
    <s v="01"/>
    <s v="11"/>
    <s v="PUNTARENAS / PUNTARENAS / COBANO"/>
    <s v="PUNTARENAS"/>
    <s v="PUNTARENAS"/>
    <s v="COBANO"/>
    <s v="BAJOS DE ARIO"/>
    <s v="1 KM ESTE DEL SALON LA PERLA INDIA"/>
    <s v="esc.bajosdeario@mep.go.cr"/>
    <s v="22007137"/>
    <m/>
    <s v="ADRIAN GONZALEZ QUESADA"/>
    <s v="85596646"/>
    <s v="JUAN ANTONIO QUIROS CAMPOS"/>
    <s v="86505339"/>
    <m/>
    <s v="NO"/>
    <m/>
    <m/>
    <m/>
    <s v="1"/>
    <s v="02381"/>
    <s v="3"/>
    <s v="BAJOS DE ARIO"/>
    <n v="1"/>
  </r>
  <r>
    <s v="1.03641"/>
    <s v="102865-00"/>
    <s v="03641"/>
    <x v="2007"/>
    <s v="BAJOS NEGROS"/>
    <s v="PENINSULAR"/>
    <s v="03"/>
    <s v="1"/>
    <s v="1_PREESCOLAR"/>
    <s v="PUBLICA"/>
    <n v="60105"/>
    <s v="6"/>
    <s v="01"/>
    <s v="05"/>
    <s v="PUNTARENAS / PUNTARENAS / PAQUERA"/>
    <s v="PUNTARENAS"/>
    <s v="PUNTARENAS"/>
    <s v="PAQUERA"/>
    <s v="BAJOS NEGROS"/>
    <s v="1 KM AL SUR DEL FERRY PLAYA NARANJO"/>
    <s v="esc.bajosnegros@mep.go.cr"/>
    <s v="26502052"/>
    <m/>
    <s v="MEYBELEN CASTRO CASNOVA"/>
    <s v="22002540"/>
    <s v="WILLY DE JESUS FERNANDEZ MONTOYA"/>
    <s v="26502008"/>
    <m/>
    <s v="NO"/>
    <m/>
    <m/>
    <m/>
    <s v="1"/>
    <s v="02352"/>
    <s v="3"/>
    <s v="BAJOS NEGROS"/>
    <n v="4"/>
  </r>
  <r>
    <s v="1.00925"/>
    <s v="102866-00"/>
    <s v="00925"/>
    <x v="2008"/>
    <s v="JUANITO MORA PORRAS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JUANITO MORA"/>
    <s v="CONTIGUO AL EBAIS DE JUANITO"/>
    <s v="esc.juanitomora@mep.go.cr"/>
    <s v="26632707"/>
    <m/>
    <s v="ARIANA SOTO PATIÑO"/>
    <s v="89702694"/>
    <s v="RODJAN MIGUEL CARRILLO FONSECA"/>
    <s v="26639730"/>
    <m/>
    <s v="NO"/>
    <m/>
    <m/>
    <m/>
    <s v="1"/>
    <s v="03391"/>
    <s v="3"/>
    <s v="JUANITO MORA PORRAS"/>
    <n v="126"/>
  </r>
  <r>
    <s v="1.02652"/>
    <s v="102868-00"/>
    <s v="02652"/>
    <x v="2009"/>
    <s v="BOCANA"/>
    <s v="PUNTARENAS"/>
    <s v="03"/>
    <s v="1"/>
    <s v="1_PREESCOLAR"/>
    <s v="PUBLICA"/>
    <n v="60113"/>
    <s v="6"/>
    <s v="01"/>
    <s v="13"/>
    <s v="PUNTARENAS / PUNTARENAS / CHIRA"/>
    <s v="PUNTARENAS"/>
    <s v="PUNTARENAS"/>
    <s v="CHIRA"/>
    <s v="BOCANA. ISLA CHIRA"/>
    <s v="FRENTE AL EBAIS, BOCANA"/>
    <s v="esc.bocana@mep.go.cr"/>
    <s v="26615290"/>
    <s v="26615290"/>
    <s v="DIANA CAROLINA RODRIGUEZ MATARRITA"/>
    <s v="88990760"/>
    <s v="JAIRO FRANKLIN TAYLOR MATARRITA"/>
    <s v="24591100 Ext.33206/44841"/>
    <m/>
    <s v="NO"/>
    <m/>
    <m/>
    <m/>
    <s v="1"/>
    <s v="02300"/>
    <s v="3"/>
    <s v="BOCANA"/>
    <n v="14"/>
  </r>
  <r>
    <s v="1.02764"/>
    <s v="102869-00"/>
    <s v="02764"/>
    <x v="2010"/>
    <s v="VILLA BRUSELAS"/>
    <s v="PUNTARENAS"/>
    <s v="02"/>
    <s v="1"/>
    <s v="1_PREESCOLAR"/>
    <s v="PUBLICA"/>
    <n v="60102"/>
    <s v="6"/>
    <s v="01"/>
    <s v="02"/>
    <s v="PUNTARENAS / PUNTARENAS / PITAHAYA"/>
    <s v="PUNTARENAS"/>
    <s v="PUNTARENAS"/>
    <s v="PITAHAYA"/>
    <s v="VILLA BRUSELAS"/>
    <s v="DEL RESTAURANTE LA DIANA, 200 M SUR Y 100 OESTE, ENTRADA ARANJUEZ, PITAHAYA"/>
    <s v="esc.villabruselas@mep.go.cr"/>
    <s v="22006620"/>
    <s v="26391191"/>
    <s v="KATHIA ELIZONDO MOLINA"/>
    <s v="84050010"/>
    <s v="RICARDO RAMIREZ GATTGENS"/>
    <s v="26393028"/>
    <m/>
    <s v="NO"/>
    <m/>
    <m/>
    <m/>
    <s v="1"/>
    <s v="03607"/>
    <s v="3"/>
    <s v="VILLA BRUSELAS"/>
    <n v="11"/>
  </r>
  <r>
    <s v="1.00896"/>
    <s v="102870-00"/>
    <s v="00896"/>
    <x v="2011"/>
    <s v="BRISAS DEL GOLFO"/>
    <s v="PUNTARENAS"/>
    <s v="03"/>
    <s v="1"/>
    <s v="1_PREESCOLAR"/>
    <s v="PUBLICA"/>
    <n v="60106"/>
    <s v="6"/>
    <s v="01"/>
    <s v="06"/>
    <s v="PUNTARENAS / PUNTARENAS / MANZANILLO"/>
    <s v="PUNTARENAS"/>
    <s v="PUNTARENAS"/>
    <s v="MANZANILLO"/>
    <s v="COSTA DE PAJAROS"/>
    <s v="200 OESTE DE LA IGLESIA EVANGELIO COMPLETO"/>
    <s v="esc.brisasdelgolfo@mep.go.cr"/>
    <s v="22002704"/>
    <s v="22002704"/>
    <s v="PABLO JAEN GUZMAN"/>
    <s v="84367197"/>
    <s v="JAIRO FRANKLIN TAYLOR MATARRITA"/>
    <s v="26637268 Ext.1139"/>
    <m/>
    <s v="NO"/>
    <m/>
    <m/>
    <m/>
    <s v="1"/>
    <s v="02303"/>
    <s v="3"/>
    <s v="BRISAS DEL GOLFO"/>
    <n v="85"/>
  </r>
  <r>
    <s v="1.02191"/>
    <s v="102871-00"/>
    <s v="02191"/>
    <x v="2012"/>
    <s v="BRUSELAS"/>
    <s v="PUNTARENAS"/>
    <s v="07"/>
    <s v="1"/>
    <s v="1_PREESCOLAR"/>
    <s v="PUBLICA"/>
    <n v="60203"/>
    <s v="6"/>
    <s v="02"/>
    <s v="03"/>
    <s v="PUNTARENAS / ESPARZA / MACACONA"/>
    <s v="PUNTARENAS"/>
    <s v="ESPARZA"/>
    <s v="MACACONA"/>
    <s v="PARAISO"/>
    <s v="200 M SUR DEL RESTAURANTE LAS PALMAS"/>
    <s v="esc.bruselas@mep.go.cr"/>
    <s v="83165081"/>
    <m/>
    <s v="ANDREINA MADRIGAL PORRAS"/>
    <s v="83165081"/>
    <s v="ELENA LORENA ARAYA QUIROS"/>
    <s v="88248904"/>
    <m/>
    <s v="NO"/>
    <m/>
    <m/>
    <m/>
    <s v="1"/>
    <s v="02398"/>
    <s v="3"/>
    <s v="BRUSELAS"/>
    <n v="4"/>
  </r>
  <r>
    <s v="1.02694"/>
    <s v="102874-00"/>
    <s v="02694"/>
    <x v="2013"/>
    <s v="SAN JUAN CHIQUITO"/>
    <s v="PUNTARENAS"/>
    <s v="07"/>
    <s v="1"/>
    <s v="1_PREESCOLAR"/>
    <s v="PUBLICA"/>
    <n v="60202"/>
    <s v="6"/>
    <s v="02"/>
    <s v="02"/>
    <s v="PUNTARENAS / ESPARZA / SAN JUAN GRANDE"/>
    <s v="PUNTARENAS"/>
    <s v="ESPARZA"/>
    <s v="SAN JUAN GRANDE"/>
    <s v="SAN JUAN CHIQUITO"/>
    <s v="FRENTE AL SUPERMERCADO WILBERTH"/>
    <s v="esc.sanjuanchiquito.puntarenas@mep.go.cr"/>
    <s v="21102577"/>
    <m/>
    <s v="EVELYN CHAVARRIA VASQUEZ"/>
    <s v="84227375"/>
    <s v="ELENA LORENA ARAYA QUIROS"/>
    <s v="26350583"/>
    <m/>
    <s v="NO"/>
    <m/>
    <m/>
    <m/>
    <s v="1"/>
    <s v="02189"/>
    <s v="3"/>
    <s v="SAN JUAN CHIQUITO"/>
    <n v="25"/>
  </r>
  <r>
    <s v="1.01763"/>
    <s v="102875-00"/>
    <s v="01763"/>
    <x v="2014"/>
    <s v="LA GUARIA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LA GUARIA"/>
    <s v="COSTADO NORTE HOGAR MONSERRAT"/>
    <s v="esc.laguaria.puntarenas@mep.go.cr"/>
    <s v="26639923"/>
    <s v="26639923"/>
    <s v="LOURDES MARIA ARAYA MORERA"/>
    <s v="83150814"/>
    <s v="RODJAN MIGUEL CARRILLO FONSECA"/>
    <s v="26639730"/>
    <m/>
    <s v="NO"/>
    <m/>
    <m/>
    <m/>
    <s v="1"/>
    <s v="02267"/>
    <s v="3"/>
    <s v="LA GUARIA"/>
    <n v="27"/>
  </r>
  <r>
    <s v="1.01067"/>
    <s v="102876-00"/>
    <s v="01067"/>
    <x v="2015"/>
    <s v="CALDERA"/>
    <s v="PUNTARENAS"/>
    <s v="08"/>
    <s v="1"/>
    <s v="1_PREESCOLAR"/>
    <s v="PUBLICA"/>
    <n v="60206"/>
    <s v="6"/>
    <s v="02"/>
    <s v="06"/>
    <s v="PUNTARENAS / ESPARZA / CALDERA"/>
    <s v="PUNTARENAS"/>
    <s v="ESPARZA"/>
    <s v="CALDERA"/>
    <s v="CALDERA"/>
    <s v="125 M ESTE DEL BAR LOS CHICOS"/>
    <s v="esc.caldera@mep.go.cr"/>
    <s v="26344192"/>
    <s v="26355272"/>
    <s v="SANDRA CORDERO CESPEDES"/>
    <s v="84893950"/>
    <s v="EVELIA BARQUERO NUÑEZ"/>
    <s v="26355272"/>
    <m/>
    <s v="NO"/>
    <m/>
    <m/>
    <m/>
    <s v="1"/>
    <s v="02399"/>
    <s v="3"/>
    <s v="CALDERA"/>
    <n v="11"/>
  </r>
  <r>
    <s v="1.01510"/>
    <s v="102877-00"/>
    <s v="01510"/>
    <x v="2016"/>
    <s v="RIO BARRANCA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CARMEN LYRA"/>
    <s v="100 NORTE Y 100 SUR ENTRADA CARMEN LYRA"/>
    <s v="esc.riobarranca@mep.go.cr"/>
    <s v="26639964"/>
    <s v="26639964"/>
    <s v="KENYI MARIA JIMENEZ ARIAS"/>
    <s v="88233765"/>
    <s v="RODJAN MIGUEL CARRILLO FONSECA"/>
    <s v="26639730"/>
    <m/>
    <s v="NO"/>
    <m/>
    <m/>
    <m/>
    <s v="1"/>
    <s v="02268"/>
    <s v="3"/>
    <s v="RIO BARRANCA"/>
    <n v="26"/>
  </r>
  <r>
    <s v="1.00897"/>
    <s v="102879-00"/>
    <s v="00897"/>
    <x v="2017"/>
    <s v="CARMEN LYRA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COBANO"/>
    <s v="100 M NORTE DEL BANCO NACIONAL, COBANO"/>
    <s v="esc.carmenlyra@mep.go.cr"/>
    <s v="26421069"/>
    <s v="26421069"/>
    <s v="OLGA PATRICIA MONCADA LEDEZMA"/>
    <s v="26421069"/>
    <s v="IVETH ALVAREZ VILLALOBOS"/>
    <s v="26420211"/>
    <m/>
    <s v="NO"/>
    <m/>
    <m/>
    <m/>
    <s v="1"/>
    <s v="02376"/>
    <s v="3"/>
    <s v="CARMEN LYRA"/>
    <n v="84"/>
  </r>
  <r>
    <s v="1.00685"/>
    <s v="102880-00"/>
    <s v="00685"/>
    <x v="2018"/>
    <s v="J.N. RIOJALANDIA"/>
    <s v="PUNTARENAS"/>
    <s v="01"/>
    <s v="1"/>
    <s v="2_PREESCOLAR"/>
    <s v="PUBLICA"/>
    <n v="60108"/>
    <s v="6"/>
    <s v="01"/>
    <s v="08"/>
    <s v="PUNTARENAS / PUNTARENAS / BARRANCA"/>
    <s v="PUNTARENAS"/>
    <s v="PUNTARENAS"/>
    <s v="BARRANCA"/>
    <s v="LOS ALMENDROS"/>
    <s v="75 M AL OESTE CLINICA RODOLFO SOTOMAYOR"/>
    <s v="jn.riojalandia@mep.go.cr"/>
    <s v="26632845"/>
    <s v="26632845"/>
    <s v="DAIHANA MARIA ALPIZAR ARREDONDO"/>
    <s v="87087061"/>
    <s v="RODJAN MIGUEL CARRILLO FONSECA"/>
    <s v="26639730"/>
    <m/>
    <s v="NO"/>
    <m/>
    <m/>
    <m/>
    <s v="2"/>
    <s v="00000"/>
    <s v="0"/>
    <m/>
    <n v="254"/>
  </r>
  <r>
    <s v="1.03956"/>
    <s v="102881-00"/>
    <s v="03956"/>
    <x v="2019"/>
    <s v="CERRILLOS"/>
    <s v="PUNTARENAS"/>
    <s v="07"/>
    <s v="1"/>
    <s v="1_PREESCOLAR"/>
    <s v="PUBLICA"/>
    <n v="60205"/>
    <s v="6"/>
    <s v="02"/>
    <s v="05"/>
    <s v="PUNTARENAS / ESPARZA / SAN JERONIMO"/>
    <s v="PUNTARENAS"/>
    <s v="ESPARZA"/>
    <s v="SAN JERONIMO"/>
    <s v="CERRILLOS"/>
    <s v="FRENTE SALON COMUNAL DE CERRILLOS"/>
    <s v="esc.cerrillosesparza@mep.go.cr"/>
    <s v="22001778"/>
    <m/>
    <s v="MARIA GABRIELA CALDERON CORTES"/>
    <s v="63923783"/>
    <s v="ELENA LORENA ARAYA QUIROS"/>
    <s v="26350583"/>
    <m/>
    <s v="NO"/>
    <m/>
    <m/>
    <m/>
    <s v="1"/>
    <s v="02404"/>
    <s v="3"/>
    <s v="CERRILLOS"/>
    <n v="2"/>
  </r>
  <r>
    <s v="1.01026"/>
    <s v="102882-00"/>
    <s v="01026"/>
    <x v="2020"/>
    <s v="LIC. JOSE FRANCISCO PEREZ MUÑOZ"/>
    <s v="PUNTARENAS"/>
    <s v="07"/>
    <s v="1"/>
    <s v="1_PREESCOLAR"/>
    <s v="PUBLICA"/>
    <n v="60201"/>
    <s v="6"/>
    <s v="02"/>
    <s v="01"/>
    <s v="PUNTARENAS / ESPARZA / ESPIRITU SANTO"/>
    <s v="PUNTARENAS"/>
    <s v="ESPARZA"/>
    <s v="ESPIRITU SANTO"/>
    <s v="RAFAEL ANGEL CALDERON GUARDIA"/>
    <s v="200 M AL SUR DEL PARQUE CIUDADELA CALDERON"/>
    <s v="esc.josefranciscoperez@mep.go.cr"/>
    <s v="26364033"/>
    <s v="26364033"/>
    <s v="LAURA SUAREZ BUSTOS"/>
    <s v="26364033"/>
    <s v="ELENA LORENA ARAYA QUIROS"/>
    <s v="26350583"/>
    <m/>
    <s v="NO"/>
    <m/>
    <m/>
    <m/>
    <s v="1"/>
    <s v="03745"/>
    <s v="3"/>
    <s v="LIC. JOSE FRANCISCO PEREZ MUÑOZ"/>
    <n v="17"/>
  </r>
  <r>
    <s v="1.03351"/>
    <s v="102883-00"/>
    <s v="03351"/>
    <x v="2021"/>
    <s v="TIVIVES"/>
    <s v="PUNTARENAS"/>
    <s v="08"/>
    <s v="1"/>
    <s v="1_PREESCOLAR"/>
    <s v="PUBLICA"/>
    <n v="60206"/>
    <s v="6"/>
    <s v="02"/>
    <s v="06"/>
    <s v="PUNTARENAS / ESPARZA / CALDERA"/>
    <s v="PUNTARENAS"/>
    <s v="ESPARZA"/>
    <s v="CALDERA"/>
    <s v="TIVIVES"/>
    <s v="200 M AL SUR DE LA COOPETIVIVES"/>
    <s v="esc.tivives@mep.go.cr"/>
    <s v="24287801"/>
    <m/>
    <s v="SHIRLEY SCHLEMIEN MARTINEZ"/>
    <s v="88151108"/>
    <s v="EVELIA BARQUERO NUÑEZ"/>
    <s v="26355272"/>
    <m/>
    <s v="NO"/>
    <m/>
    <m/>
    <m/>
    <s v="1"/>
    <s v="02410"/>
    <s v="3"/>
    <s v="TIVIVES"/>
    <n v="3"/>
  </r>
  <r>
    <s v="1.03872"/>
    <s v="102884-00"/>
    <s v="03872"/>
    <x v="2022"/>
    <s v="CIRUELAS"/>
    <s v="PUNTARENAS"/>
    <s v="04"/>
    <s v="1"/>
    <s v="1_PREESCOLAR"/>
    <s v="PUBLICA"/>
    <n v="60403"/>
    <s v="6"/>
    <s v="04"/>
    <s v="03"/>
    <s v="PUNTARENAS / MONTES DE ORO / SAN ISIDRO"/>
    <s v="PUNTARENAS"/>
    <s v="MONTES DE ORO"/>
    <s v="SAN ISIDRO"/>
    <s v="CIRUELAS"/>
    <s v="FRENTE A PALENQUE GARABITO"/>
    <s v="esc.ciruelas@mep.go.cr"/>
    <s v="26392049"/>
    <s v="26392049"/>
    <s v="YALITZA GOMEZ GOMEZ"/>
    <s v="26392049"/>
    <s v="RODNY ROJAS CAMPOS"/>
    <s v="26399237"/>
    <m/>
    <s v="NO"/>
    <m/>
    <m/>
    <m/>
    <s v="1"/>
    <s v="02420"/>
    <s v="3"/>
    <s v="CIRUELAS"/>
    <n v="2"/>
  </r>
  <r>
    <s v="1.02686"/>
    <s v="102885-00"/>
    <s v="02686"/>
    <x v="2023"/>
    <s v="MONTERO Y PALITO"/>
    <s v="PUNTARENAS"/>
    <s v="03"/>
    <s v="1"/>
    <s v="1_PREESCOLAR"/>
    <s v="PUBLICA"/>
    <n v="60113"/>
    <s v="6"/>
    <s v="01"/>
    <s v="13"/>
    <s v="PUNTARENAS / PUNTARENAS / CHIRA"/>
    <s v="PUNTARENAS"/>
    <s v="PUNTARENAS"/>
    <s v="CHIRA"/>
    <s v="MONTERO Y PALITO"/>
    <s v="FRENTE AL CRUCE A MONTERO, PALITO-ISLA DE CHI"/>
    <s v="esc.monteroypalito@mep.go.cr"/>
    <s v="26615578"/>
    <s v="26615578"/>
    <s v="GUISELLE FERNANDEZ MEDINA"/>
    <s v="83626312"/>
    <s v="JAIRO FRANKLIN TAYLOR MATARRITA"/>
    <s v="24591100 Ext.33206/44841"/>
    <m/>
    <s v="NO"/>
    <m/>
    <m/>
    <m/>
    <s v="1"/>
    <s v="02302"/>
    <s v="3"/>
    <s v="MONTERO Y PALITO"/>
    <n v="24"/>
  </r>
  <r>
    <s v="1.00686"/>
    <s v="102886-00"/>
    <s v="00686"/>
    <x v="2024"/>
    <s v="CIUDADELA KENNEDY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INVU BARRANCA"/>
    <s v="100 M AL SUR DE CAFESA"/>
    <s v="esc.ciudadelakennedy@mep.go.cr"/>
    <s v="26640069"/>
    <m/>
    <s v="NATALIA QUESADA ESPINOZA"/>
    <s v="88201008"/>
    <s v="RODJAN MIGUEL CARRILLO FONSECA"/>
    <s v="26639730"/>
    <m/>
    <s v="NO"/>
    <m/>
    <m/>
    <m/>
    <s v="1"/>
    <s v="02270"/>
    <s v="3"/>
    <s v="CIUDADELA KENNEDY"/>
    <n v="16"/>
  </r>
  <r>
    <s v="1.02687"/>
    <s v="102887-00"/>
    <s v="02687"/>
    <x v="2025"/>
    <s v="SAN JOAQUIN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SAN JOAQUIN"/>
    <s v="1 KM AL NORTE DE LA SODA 5 TECAS"/>
    <s v="esc.sanjoaquin@mep.go.cr"/>
    <s v="26636167"/>
    <m/>
    <s v="JESUS FERNANDEZ MONGE"/>
    <s v="86922997"/>
    <s v="RODJAN MIGUEL CARRILLO FONSECA"/>
    <s v="26639730"/>
    <m/>
    <s v="NO"/>
    <m/>
    <m/>
    <m/>
    <s v="1"/>
    <s v="03663"/>
    <s v="3"/>
    <s v="SAN JOAQUIN"/>
    <n v="3"/>
  </r>
  <r>
    <s v="1.02907"/>
    <s v="102888-00"/>
    <s v="02907"/>
    <x v="2026"/>
    <s v="CONCEPCION DE PAQUERA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VAINILLA DE PAQUERA"/>
    <s v="CONTIGUO A LA PLAZA DE DEPORTES DE VAINILLA"/>
    <s v="esc.concepcion.peninsular@mep.go.cr"/>
    <s v="22002754"/>
    <s v="26830286"/>
    <s v="CLAUDIA VILLALOBOS BRICEÑO"/>
    <s v="89712345"/>
    <s v="YOBNAN GAMBOA ZUÑIGA"/>
    <s v="21007583"/>
    <m/>
    <s v="NO"/>
    <m/>
    <m/>
    <m/>
    <s v="1"/>
    <s v="02354"/>
    <s v="3"/>
    <s v="CONCEPCION DE PAQUERA"/>
    <n v="6"/>
  </r>
  <r>
    <s v="1.02366"/>
    <s v="102889-00"/>
    <s v="02366"/>
    <x v="2027"/>
    <s v="CORAZON DE JESUS"/>
    <s v="PUNTARENAS"/>
    <s v="02"/>
    <s v="1"/>
    <s v="1_PREESCOLAR"/>
    <s v="PUBLICA"/>
    <n v="60116"/>
    <s v="6"/>
    <s v="01"/>
    <s v="16"/>
    <s v="PUNTARENAS / PUNTARENAS / ARANCIBIA"/>
    <s v="PUNTARENAS"/>
    <s v="PUNTARENAS"/>
    <s v="ARANCIBIA"/>
    <s v="CORAZON DE JESUS"/>
    <s v="FRENTE A LA PLAZA DE DEPORTES"/>
    <s v="esc.corazondejesuspitahaya@mep.go.cr"/>
    <s v="26478172"/>
    <s v="26478172"/>
    <s v="JAVIER GOMEZ CHACON"/>
    <s v="62711254"/>
    <s v="RICARDO RAMIREZ GATTGENS"/>
    <s v="83585615"/>
    <m/>
    <s v="NO"/>
    <m/>
    <m/>
    <m/>
    <s v="1"/>
    <s v="02293"/>
    <s v="3"/>
    <s v="CORAZON DE JESUS"/>
    <n v="2"/>
  </r>
  <r>
    <s v="1.03637"/>
    <s v="102890-00"/>
    <s v="03637"/>
    <x v="2028"/>
    <s v="PUEBLO NUEVO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PUEBLO NUEVO"/>
    <s v="500 M SURESTE DE LA IGLESIA CATOLICA"/>
    <s v="esc.pueblonuevodepanto@mep.go.cr"/>
    <s v="26418905"/>
    <m/>
    <s v="JOAQUIN ALEJANDRO CESPEDES RAMOS"/>
    <s v="60638381"/>
    <s v="WILLY DE JESUS FERNANDEZ MONTOYA"/>
    <s v="26402008"/>
    <m/>
    <s v="NO"/>
    <m/>
    <m/>
    <m/>
    <s v="1"/>
    <s v="02328"/>
    <s v="3"/>
    <s v="PUEBLO NUEVO"/>
    <n v="2"/>
  </r>
  <r>
    <s v="1.02685"/>
    <s v="102891-00"/>
    <s v="02685"/>
    <x v="2029"/>
    <s v="EL MALINCHE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EL MALINCHE"/>
    <s v="DE LA PLAZA DE FUTBOL 100 M NORTE"/>
    <s v="esc.elmalinche@mep.go.cr"/>
    <s v="22006134"/>
    <s v="22006134"/>
    <s v="MARIANELA SEGURA SANCHEZ"/>
    <s v="22006134"/>
    <s v="JAIRO FRANKLIN TAYLOR MATARRITA"/>
    <s v="24591100 Ext.33206/44841"/>
    <m/>
    <s v="NO"/>
    <m/>
    <m/>
    <m/>
    <s v="1"/>
    <s v="02310"/>
    <s v="3"/>
    <s v="EL MALINCHE"/>
    <n v="3"/>
  </r>
  <r>
    <s v="1.03640"/>
    <s v="102892-00"/>
    <s v="03640"/>
    <x v="2030"/>
    <s v="PUNTA CUCHILLO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PUNTA CUCHILLO"/>
    <s v="4 KM ESTE PUESTO DE CABOTAJE"/>
    <s v="esc.puntacuchillo@mep.go.cr"/>
    <s v="22006549"/>
    <m/>
    <s v="MIROSLABA BARQUERO ALVAREZ"/>
    <s v="84060872"/>
    <s v="YOBNAN GAMBOA ZUÑIGA"/>
    <s v="21007583"/>
    <m/>
    <s v="NO"/>
    <m/>
    <m/>
    <m/>
    <s v="1"/>
    <s v="02355"/>
    <s v="3"/>
    <s v="PUNTA CUCHILLO"/>
    <n v="3"/>
  </r>
  <r>
    <s v="1.02185"/>
    <s v="102893-00"/>
    <s v="02185"/>
    <x v="2031"/>
    <s v="CABO BLANCO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CABO BLANCO"/>
    <s v="CONTIGUO A LA PLAZA DE DEPORTES"/>
    <s v="esc.caboblanco@mep.go.cr"/>
    <s v="22002310"/>
    <s v="87907793"/>
    <s v="MARITZA CESPEDES MADRIGAL"/>
    <s v="87907793"/>
    <s v="WILLY DE JESUS FERNANDEZ MONTOYA"/>
    <s v="26502008"/>
    <m/>
    <s v="NO"/>
    <m/>
    <m/>
    <m/>
    <s v="1"/>
    <s v="02315"/>
    <s v="3"/>
    <s v="CABO BLANCO"/>
    <n v="9"/>
  </r>
  <r>
    <s v="1.03218"/>
    <s v="102894-00"/>
    <s v="03218"/>
    <x v="2032"/>
    <s v="CABUYA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CABUYA"/>
    <s v="DEL BAR HIGUERON 25 M AL OESTE"/>
    <s v="esc.cabuya@mep.go.cr"/>
    <s v="26421576"/>
    <s v="26421576"/>
    <s v="SONIA ELENA ALVAREZ CASTRO"/>
    <s v="88642263"/>
    <s v="IVETH ALVAREZ VILLALOBOS"/>
    <s v="26420211"/>
    <m/>
    <s v="NO"/>
    <m/>
    <m/>
    <m/>
    <s v="1"/>
    <s v="02377"/>
    <s v="3"/>
    <s v="CABUYA"/>
    <n v="22"/>
  </r>
  <r>
    <s v="1.02186"/>
    <s v="102895-00"/>
    <s v="02186"/>
    <x v="2033"/>
    <s v="CAMARONAL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CAMARONAL"/>
    <s v="3 KM AL SUR DEL BANCO NACIONAL DE JICARAL"/>
    <s v="esc.camaronal@mep.go.cr"/>
    <s v="45002483"/>
    <m/>
    <s v="ZURLELLY ALVAREZ GOMEZ"/>
    <s v="45002483"/>
    <s v="JUAN ANTONIO QUIROS CAMPOS"/>
    <s v="86505339"/>
    <m/>
    <s v="NO"/>
    <m/>
    <m/>
    <m/>
    <s v="1"/>
    <s v="02321"/>
    <s v="3"/>
    <s v="CAMARONAL"/>
    <n v="10"/>
  </r>
  <r>
    <s v="1.03219"/>
    <s v="102896-00"/>
    <s v="03219"/>
    <x v="2034"/>
    <s v="CAMBALACHE"/>
    <s v="PUNTARENAS"/>
    <s v="08"/>
    <s v="1"/>
    <s v="1_PREESCOLAR"/>
    <s v="PUBLICA"/>
    <n v="60206"/>
    <s v="6"/>
    <s v="02"/>
    <s v="06"/>
    <s v="PUNTARENAS / ESPARZA / CALDERA"/>
    <s v="PUNTARENAS"/>
    <s v="ESPARZA"/>
    <s v="CALDERA"/>
    <s v="CAMBALACHE"/>
    <s v="COSTADO SUR DE LA IGLESIA CATOLICA"/>
    <s v="esc.cambalache@mep.go.cr"/>
    <s v="24282891"/>
    <m/>
    <s v="MARIANELLA BARRERA JIRON"/>
    <s v="24282891"/>
    <s v="EVELIA BARQUERO NUÑEZ"/>
    <s v="26355272"/>
    <m/>
    <s v="NO"/>
    <m/>
    <m/>
    <m/>
    <s v="1"/>
    <s v="02411"/>
    <s v="3"/>
    <s v="CAMBALACHE"/>
    <n v="9"/>
  </r>
  <r>
    <s v="1.02221"/>
    <s v="102897-00"/>
    <s v="02221"/>
    <x v="2035"/>
    <s v="CEDRAL"/>
    <s v="PUNTARENAS"/>
    <s v="04"/>
    <s v="1"/>
    <s v="1_PREESCOLAR"/>
    <s v="PUBLICA"/>
    <n v="60402"/>
    <s v="6"/>
    <s v="04"/>
    <s v="02"/>
    <s v="PUNTARENAS / MONTES DE ORO / LA UNION"/>
    <s v="PUNTARENAS"/>
    <s v="MONTES DE ORO"/>
    <s v="LA UNION"/>
    <s v="CEDRAL"/>
    <s v="COSTADO NORTE IGLESIA CATOLICA DE CEDRAL"/>
    <s v="esc.cedralmontesdeoro@mep.go.cr"/>
    <s v="26478010"/>
    <m/>
    <s v="SURISADAY GARAY ARAUZ"/>
    <s v="26478010"/>
    <s v="RODNY ROJAS CAMPOS"/>
    <s v="26399237"/>
    <m/>
    <s v="NO"/>
    <m/>
    <m/>
    <m/>
    <s v="1"/>
    <s v="02421"/>
    <s v="3"/>
    <s v="CEDRAL"/>
    <n v="1"/>
  </r>
  <r>
    <s v="1.01587"/>
    <s v="102899-00"/>
    <s v="01587"/>
    <x v="2036"/>
    <s v="RAFAEL ARGUEDAS HERRERA"/>
    <s v="PUNTARENAS"/>
    <s v="06"/>
    <s v="1"/>
    <s v="1_PREESCOLAR"/>
    <s v="PUBLICA"/>
    <n v="61201"/>
    <s v="6"/>
    <s v="12"/>
    <s v="01"/>
    <s v="PUNTARENAS / MONTEVERDE / MONTEVERDE"/>
    <s v="PUNTARENAS"/>
    <s v="MONTEVERDE"/>
    <s v="MONTEVERDE"/>
    <s v="CERRO PLANO"/>
    <s v="FRENTE AL HOTEL HELICONIA"/>
    <s v="esc.rafaelarguedasherrera@mep.go.cr"/>
    <s v="26455155"/>
    <s v="26455155"/>
    <s v="JACKELINE BADILLA ELIZONDO"/>
    <s v="26455155"/>
    <s v="RITA UGALDE RIVERA"/>
    <s v="26455244"/>
    <m/>
    <s v="NO"/>
    <m/>
    <m/>
    <m/>
    <s v="1"/>
    <s v="02364"/>
    <s v="3"/>
    <s v="RAFAEL ARGUEDAS HERRERA"/>
    <n v="19"/>
  </r>
  <r>
    <s v="1.02763"/>
    <s v="102900-00"/>
    <s v="02763"/>
    <x v="2037"/>
    <s v="CHAPERNAL"/>
    <s v="PUNTARENAS"/>
    <s v="02"/>
    <s v="1"/>
    <s v="1_PREESCOLAR"/>
    <s v="PUBLICA"/>
    <n v="60102"/>
    <s v="6"/>
    <s v="01"/>
    <s v="02"/>
    <s v="PUNTARENAS / PUNTARENAS / PITAHAYA"/>
    <s v="PUNTARENAS"/>
    <s v="PUNTARENAS"/>
    <s v="PITAHAYA"/>
    <s v="CHAPERNAL"/>
    <s v="HACIENDA CHAPERNAL"/>
    <s v="esc.chapernal@mep.go.cr"/>
    <s v="26615527"/>
    <s v="22006604"/>
    <s v="ANA CRISTINA PICADO GARITA"/>
    <s v="89963183"/>
    <s v="RICARDO RAMIREZ GATTGENS"/>
    <s v="83585615"/>
    <m/>
    <s v="NO"/>
    <m/>
    <m/>
    <m/>
    <s v="1"/>
    <s v="02289"/>
    <s v="3"/>
    <s v="CHAPERNAL"/>
    <n v="13"/>
  </r>
  <r>
    <s v="1.02419"/>
    <s v="102901-00"/>
    <s v="02419"/>
    <x v="2038"/>
    <s v="ISLA DE CHIRA"/>
    <s v="PUNTARENAS"/>
    <s v="03"/>
    <s v="1"/>
    <s v="1_PREESCOLAR"/>
    <s v="PUBLICA"/>
    <n v="60113"/>
    <s v="6"/>
    <s v="01"/>
    <s v="13"/>
    <s v="PUNTARENAS / PUNTARENAS / CHIRA"/>
    <s v="PUNTARENAS"/>
    <s v="PUNTARENAS"/>
    <s v="CHIRA"/>
    <s v="SAN ANTONIO"/>
    <s v="FRENTE A LA PLAZA DE DEPORTES"/>
    <s v="esc.isladechira@mep.go.cr"/>
    <s v="26610470"/>
    <s v="26610470"/>
    <s v="GLENDA ESPINOZA CALDERON"/>
    <s v="84264508"/>
    <s v="JAIRO FRANKLIN TAYLOR MATARRITA"/>
    <s v="24591100 Ext.33206/44841"/>
    <m/>
    <s v="NO"/>
    <m/>
    <m/>
    <m/>
    <s v="1"/>
    <s v="02314"/>
    <s v="3"/>
    <s v="ISLA DE CHIRA"/>
    <n v="12"/>
  </r>
  <r>
    <s v="1.01512"/>
    <s v="102902-00"/>
    <s v="01512"/>
    <x v="2039"/>
    <s v="NORA MARIA QUESADA CHAVARRIA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CHOMES"/>
    <s v="FRENTE AL CEN DE CHOMES"/>
    <s v="esc.chomes@mep.go.cr"/>
    <s v="26461146"/>
    <s v="26461146"/>
    <s v="ANEL SUSANA CASTRO ROSALES"/>
    <s v="26461146"/>
    <s v="JAIRO FRANKLIN TAYLOR MATARRITA"/>
    <s v="24591100 Ext.33206/44841"/>
    <m/>
    <s v="NO"/>
    <m/>
    <m/>
    <m/>
    <s v="1"/>
    <s v="02308"/>
    <s v="3"/>
    <s v="NORA MARIA QUESADA CHAVARRIA"/>
    <n v="22"/>
  </r>
  <r>
    <s v="1.02187"/>
    <s v="102903-00"/>
    <s v="02187"/>
    <x v="2040"/>
    <s v="TOBIAS MONTERO CASCANTE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COROZAL"/>
    <s v="CONTIGUO AL SALON COMUNAL DE COROZAL"/>
    <s v="esc.tobiasmonterocascante@mep.go.cr"/>
    <m/>
    <m/>
    <s v="MARGOT LOPEZ MENDEZ"/>
    <s v="87150746"/>
    <s v="JUAN ANTONIO QUIROS CAMPOS"/>
    <s v="86505339"/>
    <m/>
    <s v="NO"/>
    <m/>
    <m/>
    <m/>
    <s v="1"/>
    <s v="02318"/>
    <s v="3"/>
    <s v="TOBIAS MONTERO CASCANTE"/>
    <n v="10"/>
  </r>
  <r>
    <s v="1.02178"/>
    <s v="102904-00"/>
    <s v="02178"/>
    <x v="2041"/>
    <s v="COYOLITO"/>
    <s v="PUNTARENAS"/>
    <s v="03"/>
    <s v="1"/>
    <s v="1_PREESCOLAR"/>
    <s v="PUBLICA"/>
    <n v="60106"/>
    <s v="6"/>
    <s v="01"/>
    <s v="06"/>
    <s v="PUNTARENAS / PUNTARENAS / MANZANILLO"/>
    <s v="PUNTARENAS"/>
    <s v="PUNTARENAS"/>
    <s v="MANZANILLO"/>
    <s v="COYOLITO"/>
    <s v="CONTIGUO A LA IGLESIA CATOLICA DE COYOLITO"/>
    <s v="esc.oyolito.puntarenas@mep.go.cr"/>
    <s v="22007528"/>
    <m/>
    <s v="ZAIDA ORTEGA GARCIA"/>
    <s v="88050439"/>
    <s v="JAIRO FRANKLIN TAYLOR MATARRITA"/>
    <s v="24591100 Ext.33206/44841"/>
    <m/>
    <s v="NO"/>
    <m/>
    <m/>
    <m/>
    <s v="1"/>
    <s v="02311"/>
    <s v="3"/>
    <s v="COYOLITO"/>
    <n v="7"/>
  </r>
  <r>
    <s v="1.03955"/>
    <s v="102905-00"/>
    <s v="03955"/>
    <x v="2042"/>
    <s v="I.D.A. EL BARON"/>
    <s v="PUNTARENAS"/>
    <s v="07"/>
    <s v="1"/>
    <s v="1_PREESCOLAR"/>
    <s v="PUBLICA"/>
    <n v="60204"/>
    <s v="6"/>
    <s v="02"/>
    <s v="04"/>
    <s v="PUNTARENAS / ESPARZA / SAN RAFAEL"/>
    <s v="PUNTARENAS"/>
    <s v="ESPARZA"/>
    <s v="SAN RAFAEL"/>
    <s v="ASENTAMIENTO EL BARON"/>
    <s v="100 M ESTE IGLESIA CATOLICA"/>
    <s v="esc.idaelbaron@mep.go.cr"/>
    <s v="26362717"/>
    <m/>
    <s v="JULISSA GARCIA LEAL"/>
    <s v="26362717"/>
    <s v="ELENA LORENA ARAYA QUIROS"/>
    <s v="26350583"/>
    <m/>
    <s v="NO"/>
    <m/>
    <m/>
    <m/>
    <s v="1"/>
    <s v="02412"/>
    <s v="3"/>
    <s v="I.D.A. EL BARON"/>
    <n v="8"/>
  </r>
  <r>
    <s v="1.02188"/>
    <s v="102907-00"/>
    <s v="02188"/>
    <x v="2043"/>
    <s v="DOMINICA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DOMINICA"/>
    <s v="CONTIGUO AL TEMPLO CATOLICO DE DOMINICAS"/>
    <s v="esc.dominicas@mep.go.cr"/>
    <s v="26500967"/>
    <s v="26500740"/>
    <s v="ROXANA DUARTE BERMUDEZ"/>
    <s v="87837700"/>
    <s v="JUAN ANTONIO QUIROS CAMPOS"/>
    <s v="86505339"/>
    <m/>
    <s v="NO"/>
    <m/>
    <m/>
    <m/>
    <s v="1"/>
    <s v="02333"/>
    <s v="3"/>
    <s v="DOMINICA"/>
    <n v="9"/>
  </r>
  <r>
    <s v="1.03598"/>
    <s v="102908-00"/>
    <s v="03598"/>
    <x v="2044"/>
    <s v="FERNANDEZ"/>
    <s v="PUNTARENAS"/>
    <s v="06"/>
    <s v="1"/>
    <s v="1_PREESCOLAR"/>
    <s v="PUBLICA"/>
    <n v="60107"/>
    <s v="6"/>
    <s v="01"/>
    <s v="07"/>
    <s v="PUNTARENAS / PUNTARENAS / GUACIMAL"/>
    <s v="PUNTARENAS"/>
    <s v="PUNTARENAS"/>
    <s v="GUACIMAL"/>
    <s v="FERNANDEZ"/>
    <s v="DEL TEMPLO CATOLICO 75 M SUR"/>
    <s v="esc.fernandez@mep.go.cr"/>
    <s v="26471279"/>
    <s v="26471279"/>
    <s v="RAMON JAVIER OLIVAS RIVERA"/>
    <s v="85707625"/>
    <s v="RITA UGALDE RIVERA"/>
    <s v="26455244"/>
    <m/>
    <s v="NO"/>
    <m/>
    <m/>
    <m/>
    <s v="1"/>
    <s v="02367"/>
    <s v="3"/>
    <s v="FERNANDEZ"/>
    <n v="3"/>
  </r>
  <r>
    <s v="1.01968"/>
    <s v="102909-00"/>
    <s v="01968"/>
    <x v="2045"/>
    <s v="PANICA DOS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PANICA DOS"/>
    <s v="75 SUR DEL SUPER YOHANA"/>
    <s v="esc.panicados@mep.go.cr"/>
    <s v="26830205"/>
    <s v="89527497"/>
    <s v="KAREN PATRICIA ARROYO MIRANDA"/>
    <s v="89527497"/>
    <s v="YOBNAN GAMBOA ZUÑIGA"/>
    <s v="21007583"/>
    <m/>
    <s v="NO"/>
    <m/>
    <m/>
    <m/>
    <s v="1"/>
    <s v="02383"/>
    <s v="3"/>
    <s v="PANICA DOS"/>
    <n v="9"/>
  </r>
  <r>
    <s v="1.02688"/>
    <s v="102910-00"/>
    <s v="02688"/>
    <x v="2046"/>
    <s v="JARQUIN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JARQUIN"/>
    <s v="JARQUIN CENTRO"/>
    <s v="esc.jarquin@mep.go.cr"/>
    <s v="24591100 Ext.33206"/>
    <s v="24591100 Ext.44841"/>
    <s v="RODRIGO ANCHIA CAMPOS"/>
    <s v="87024588"/>
    <s v="JAIRO FRANKLIN TAYLOR MATARRITA"/>
    <s v="24591100 Ext.33206/44841"/>
    <m/>
    <s v="NO"/>
    <m/>
    <m/>
    <m/>
    <s v="1"/>
    <s v="02312"/>
    <s v="3"/>
    <s v="JARQUIN"/>
    <n v="13"/>
  </r>
  <r>
    <s v="1.02265"/>
    <s v="102911-00"/>
    <s v="02265"/>
    <x v="2047"/>
    <s v="ROSARIO VASQUEZ MONGE"/>
    <s v="PUNTARENAS"/>
    <s v="08"/>
    <s v="1"/>
    <s v="1_PREESCOLAR"/>
    <s v="PUBLICA"/>
    <n v="60202"/>
    <s v="6"/>
    <s v="02"/>
    <s v="02"/>
    <s v="PUNTARENAS / ESPARZA / SAN JUAN GRANDE"/>
    <s v="PUNTARENAS"/>
    <s v="ESPARZA"/>
    <s v="SAN JUAN GRANDE"/>
    <s v="JUANILAMA"/>
    <s v="FRENTE AL TEMPLO CATOLICO DE JUANILAMA"/>
    <s v="esc.rosariovasquezmonge@mep.go.cr"/>
    <s v="26350814"/>
    <s v="26350313"/>
    <s v="ANABEL TREJOS CEDEÑO"/>
    <s v="88309982"/>
    <s v="EVELIA BARQUERO NUÑEZ"/>
    <s v="26355272"/>
    <m/>
    <s v="NO"/>
    <m/>
    <m/>
    <m/>
    <s v="1"/>
    <s v="02400"/>
    <s v="3"/>
    <s v="ROSARIO VASQUEZ MONGE"/>
    <n v="26"/>
  </r>
  <r>
    <s v="1.02567"/>
    <s v="102912-00"/>
    <s v="02567"/>
    <x v="2048"/>
    <s v="LINDORA"/>
    <s v="PUNTARENAS"/>
    <s v="06"/>
    <s v="1"/>
    <s v="1_PREESCOLAR"/>
    <s v="PUBLICA"/>
    <n v="61201"/>
    <s v="6"/>
    <s v="12"/>
    <s v="01"/>
    <s v="PUNTARENAS / MONTEVERDE / MONTEVERDE"/>
    <s v="PUNTARENAS"/>
    <s v="MONTEVERDE"/>
    <s v="MONTEVERDE"/>
    <s v="LINDORA"/>
    <s v="100 M NORTE DE LA IGLESIA CATOLICA"/>
    <s v="esc.lindora@mep.go.cr"/>
    <s v="26456545"/>
    <m/>
    <s v="ISABEL VASQUEZ CHACON"/>
    <s v="26456545"/>
    <s v="RITA UGALDE RIVERA"/>
    <s v="26455244"/>
    <m/>
    <s v="NO"/>
    <m/>
    <m/>
    <m/>
    <s v="1"/>
    <s v="02368"/>
    <s v="3"/>
    <s v="LINDORA"/>
    <n v="3"/>
  </r>
  <r>
    <s v="1.03499"/>
    <s v="102913-00"/>
    <s v="03499"/>
    <x v="2049"/>
    <s v="LA PITA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LA PITA"/>
    <s v="DEL PUENTE RIO LAGARTO 1 KM HACIA MONTEVERDE"/>
    <s v="esc.lapita@mep.go.cr"/>
    <s v="25610845"/>
    <m/>
    <s v="SHARON FONSECA CUBERO"/>
    <s v="25610845"/>
    <s v="JAIRO FRANKLIN TAYLOR MATARRITA"/>
    <s v="24591100 Ext.33206/44841"/>
    <m/>
    <s v="NO"/>
    <m/>
    <m/>
    <m/>
    <s v="1"/>
    <s v="02313"/>
    <s v="3"/>
    <s v="LA PITA"/>
    <n v="2"/>
  </r>
  <r>
    <s v="1.01175"/>
    <s v="102914-00"/>
    <s v="01175"/>
    <x v="2050"/>
    <s v="LEPANTO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LEPANTO"/>
    <s v="FRENTE AL MINISUPER LEPANTO"/>
    <s v="esc.lepanto@mep.go.cr"/>
    <s v="26500332"/>
    <m/>
    <s v="YORLENY SANCHEZ RODRIGUEZ"/>
    <s v="22016931"/>
    <s v="WILLY DE JESUS FERNANDEZ MONTOYA"/>
    <s v="26502008"/>
    <m/>
    <s v="NO"/>
    <m/>
    <m/>
    <m/>
    <s v="1"/>
    <s v="02322"/>
    <s v="3"/>
    <s v="LEPANTO"/>
    <n v="29"/>
  </r>
  <r>
    <s v="1.02692"/>
    <s v="102915-00"/>
    <s v="02692"/>
    <x v="2051"/>
    <s v="MAL PAIS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MAL PAIS"/>
    <s v="FRENTE A PLAZA DE DEPORTES DE MAL PAIS"/>
    <s v="esc.malpais@mep.go.cr"/>
    <s v="21013245"/>
    <s v="26400415"/>
    <s v="M° GABRIELA SANCHEZ CRUZ"/>
    <s v="21013245"/>
    <s v="IVETH ALVAREZ VILLALOBOS"/>
    <s v="26420211"/>
    <m/>
    <s v="NO"/>
    <m/>
    <m/>
    <m/>
    <s v="1"/>
    <s v="02384"/>
    <s v="3"/>
    <s v="MAL PAIS"/>
    <n v="14"/>
  </r>
  <r>
    <s v="1.02875"/>
    <s v="102916-00"/>
    <s v="02875"/>
    <x v="2052"/>
    <s v="MESETAS ABAJO"/>
    <s v="PUNTARENAS"/>
    <s v="07"/>
    <s v="1"/>
    <s v="1_PREESCOLAR"/>
    <s v="PUBLICA"/>
    <n v="60205"/>
    <s v="6"/>
    <s v="02"/>
    <s v="05"/>
    <s v="PUNTARENAS / ESPARZA / SAN JERONIMO"/>
    <s v="PUNTARENAS"/>
    <s v="ESPARZA"/>
    <s v="SAN JERONIMO"/>
    <s v="MESETAS ABAJO"/>
    <s v="5 KM ESTE DE LA ESCUELA SAN MIGUEL DE BARRANCA"/>
    <s v="esc.mesetasabajo@mep.go.cr"/>
    <s v="22006811"/>
    <m/>
    <s v="PRISCILLA MORA ALVARADO"/>
    <s v="88141912"/>
    <s v="ELENA LORENA ARAYA QUIROS"/>
    <s v="26350583"/>
    <m/>
    <s v="NO"/>
    <m/>
    <m/>
    <m/>
    <s v="1"/>
    <s v="02413"/>
    <s v="3"/>
    <s v="MESETAS ABAJO"/>
    <n v="3"/>
  </r>
  <r>
    <s v="1.02189"/>
    <s v="102917-00"/>
    <s v="02189"/>
    <x v="2053"/>
    <s v="MONTAÑA GRANDE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MONTAÑA GRANDE"/>
    <s v="COSTADO S DELA PLAZA DE DEPORTES"/>
    <s v="esc.montanagrande@mep.go.cr"/>
    <s v="22002228"/>
    <m/>
    <s v="JOSE FABIO PANIAGUA OBANDO"/>
    <s v="83702088"/>
    <s v="WILLY DE JESUS FERNANDEZ MONTOYA"/>
    <s v="26502008"/>
    <m/>
    <s v="NO"/>
    <m/>
    <m/>
    <m/>
    <s v="1"/>
    <s v="02319"/>
    <s v="3"/>
    <s v="MONTAÑA GRANDE"/>
    <n v="7"/>
  </r>
  <r>
    <s v="1.02691"/>
    <s v="102918-00"/>
    <s v="02691"/>
    <x v="2054"/>
    <s v="MOCTEZUMA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MONTEZUMA"/>
    <s v="MONTEZUMA, 200 M AL SUR DE CHICOS BAR"/>
    <s v="esc.moctezuma@mep.go.cr"/>
    <s v="26421553"/>
    <s v="26421553"/>
    <s v="RAQUEL ENRIQUEZ CAMARENO"/>
    <s v="-"/>
    <s v="IVETH ALVAREZ VILLALOBOS"/>
    <s v="26420211"/>
    <m/>
    <s v="NO"/>
    <m/>
    <m/>
    <m/>
    <s v="1"/>
    <s v="02385"/>
    <s v="3"/>
    <s v="MOCTEZUMA"/>
    <n v="7"/>
  </r>
  <r>
    <s v="1.03876"/>
    <s v="102920-00"/>
    <s v="03876"/>
    <x v="2055"/>
    <s v="PEÑAS BLANCAS"/>
    <s v="PUNTARENAS"/>
    <s v="07"/>
    <s v="1"/>
    <s v="1_PREESCOLAR"/>
    <s v="PUBLICA"/>
    <n v="60205"/>
    <s v="6"/>
    <s v="02"/>
    <s v="05"/>
    <s v="PUNTARENAS / ESPARZA / SAN JERONIMO"/>
    <s v="PUNTARENAS"/>
    <s v="ESPARZA"/>
    <s v="SAN JERONIMO"/>
    <s v="PEÑAS BLANCAS"/>
    <s v="150 NORESTE TEMPLO"/>
    <s v="esc.penasblancasesparza@mep.go.cr"/>
    <s v="22001693"/>
    <m/>
    <s v="YORLENY FERNANDEZ CHAVES"/>
    <s v="89948013"/>
    <s v="ELENA LORENA ARAYA QUIROS"/>
    <s v="26350583"/>
    <m/>
    <s v="NO"/>
    <m/>
    <m/>
    <m/>
    <s v="1"/>
    <s v="02414"/>
    <s v="3"/>
    <s v="PEÑAS BLANCAS"/>
    <n v="1"/>
  </r>
  <r>
    <s v="1.02876"/>
    <s v="102921-00"/>
    <s v="02876"/>
    <x v="2056"/>
    <s v="SALINAS"/>
    <s v="PUNTARENAS"/>
    <s v="08"/>
    <s v="1"/>
    <s v="1_PREESCOLAR"/>
    <s v="PUBLICA"/>
    <n v="60206"/>
    <s v="6"/>
    <s v="02"/>
    <s v="06"/>
    <s v="PUNTARENAS / ESPARZA / CALDERA"/>
    <s v="PUNTARENAS"/>
    <s v="ESPARZA"/>
    <s v="CALDERA"/>
    <s v="SALINAS"/>
    <s v="FRENTE A LA ESTACION DEL FERROCARRIL"/>
    <s v="esc.salinas@mep.go.cr"/>
    <s v="24285433"/>
    <s v="24285433"/>
    <s v="JESSICA CORTES BOLAÑOS"/>
    <s v="70691726"/>
    <s v="EVELIA BARQUERO NUÑEZ"/>
    <s v="26355272"/>
    <m/>
    <s v="NO"/>
    <m/>
    <m/>
    <m/>
    <s v="1"/>
    <s v="02407"/>
    <s v="3"/>
    <s v="SALINAS"/>
    <n v="11"/>
  </r>
  <r>
    <s v="1.02521"/>
    <s v="102922-00"/>
    <s v="02521"/>
    <x v="2057"/>
    <s v="SAN BLAS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SAN BLAS"/>
    <s v="FRENTE AL SALON COMUNAL DE SAN BLAS"/>
    <s v="esc.sanblasdelepanto@mep.go.cr"/>
    <s v="22006579"/>
    <m/>
    <s v="YESENIA JIMENEZ GONZALEZ"/>
    <s v="86900000"/>
    <s v="JUAN ANTONIO QUIROS CAMPOS"/>
    <s v="86505339"/>
    <m/>
    <s v="NO"/>
    <m/>
    <m/>
    <m/>
    <s v="1"/>
    <s v="02320"/>
    <s v="3"/>
    <s v="SAN BLAS"/>
    <n v="13"/>
  </r>
  <r>
    <s v="1.03217"/>
    <s v="102923-00"/>
    <s v="03217"/>
    <x v="2058"/>
    <s v="SANTA CECILIA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SANTA CECILIA"/>
    <s v="CONTIGUO A PLAZA DE DEPORTES DE SANTA CECILIA"/>
    <s v="esc.santaceciliapaquera@mep.go.cr"/>
    <m/>
    <m/>
    <s v="SARA GONZALEZ FERNANDEZ"/>
    <s v="87835018"/>
    <s v="YOBNAN GAMBOA ZUÑIGA"/>
    <s v="84289914"/>
    <m/>
    <s v="NO"/>
    <m/>
    <m/>
    <m/>
    <s v="1"/>
    <s v="02356"/>
    <s v="3"/>
    <s v="SANTA CECILIA"/>
    <n v="9"/>
  </r>
  <r>
    <s v="1.01917"/>
    <s v="102925-00"/>
    <s v="01917"/>
    <x v="2059"/>
    <s v="JORGE BORBON CASTRO"/>
    <s v="PUNTARENAS"/>
    <s v="02"/>
    <s v="1"/>
    <s v="1_PREESCOLAR"/>
    <s v="PUBLICA"/>
    <n v="60114"/>
    <s v="6"/>
    <s v="01"/>
    <s v="14"/>
    <s v="PUNTARENAS / PUNTARENAS / ACAPULCO"/>
    <s v="PUNTARENAS"/>
    <s v="PUNTARENAS"/>
    <s v="ACAPULCO"/>
    <s v="SARDINAL"/>
    <s v="CONTIGUO A PLAZA DE DEPORTES"/>
    <s v="esc.jorgeborboncastro@mep.go.cr"/>
    <s v="26391122"/>
    <m/>
    <s v="CINTHIA CASCANTE CAMPOS"/>
    <s v="84321146"/>
    <s v="RICARDO RAMIREZ GATTGENS"/>
    <s v="26393028"/>
    <m/>
    <s v="NO"/>
    <m/>
    <m/>
    <m/>
    <s v="1"/>
    <s v="02294"/>
    <s v="3"/>
    <s v="JORGE BORBON CASTRO"/>
    <n v="47"/>
  </r>
  <r>
    <s v="1.01720"/>
    <s v="102926-00"/>
    <s v="01720"/>
    <x v="2060"/>
    <s v="SAN ISIDRO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SAN ISIDRO"/>
    <s v="7 KM AL SUR DE COBANO"/>
    <s v="esc.sanisidro@mep.go.cr"/>
    <s v="22263479"/>
    <s v="22006555"/>
    <s v="GREYSIS ARRIETA DIAZ"/>
    <s v="85444587"/>
    <s v="IVETH ALVAREZ VILLALOBOS"/>
    <s v="26420211"/>
    <m/>
    <s v="NO"/>
    <m/>
    <m/>
    <m/>
    <s v="1"/>
    <s v="02388"/>
    <s v="3"/>
    <s v="SAN ISIDRO"/>
    <n v="64"/>
  </r>
  <r>
    <s v="1.01918"/>
    <s v="102927-00"/>
    <s v="01918"/>
    <x v="2061"/>
    <s v="TEODORO SALAMANCA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TAMBOR"/>
    <s v="CONTIGUO IGLESIA CATOLICA DE TAMBOR"/>
    <s v="esc.teodorosalamanca@mep.go.cr"/>
    <s v="26830380"/>
    <s v="22007694"/>
    <s v="CRISLY MORALES MENDEZ"/>
    <s v="88801425"/>
    <s v="IVETH ALVAREZ VILLALOBOS"/>
    <s v="26420211"/>
    <m/>
    <s v="NO"/>
    <m/>
    <m/>
    <m/>
    <s v="1"/>
    <s v="02393"/>
    <s v="3"/>
    <s v="TEODORO SALAMANCA"/>
    <n v="13"/>
  </r>
  <r>
    <s v="1.04033"/>
    <s v="102928-00"/>
    <s v="04033"/>
    <x v="2062"/>
    <s v="ZAPOTAL"/>
    <s v="OCCIDENTE"/>
    <s v="03"/>
    <s v="1"/>
    <s v="1_PREESCOLAR"/>
    <s v="PUBLICA"/>
    <n v="20212"/>
    <s v="2"/>
    <s v="02"/>
    <s v="12"/>
    <s v="ALAJUELA / SAN RAMON / ZAPOTAL"/>
    <s v="ALAJUELA"/>
    <s v="SAN RAMON"/>
    <s v="ZAPOTAL"/>
    <s v="ZAPOTAL"/>
    <s v="COSTADO SUR DEL TEMPLO CATOLICO DE ZAPOTAL"/>
    <s v="esc.zapotal.occidente@mep.go.cr"/>
    <s v="22495293"/>
    <s v="88184825"/>
    <s v="CAROLINA RECIO MIRANDA"/>
    <s v="88184825"/>
    <s v="ALFONSO ERNESTO FORBES SHAW"/>
    <s v="24560275"/>
    <m/>
    <m/>
    <m/>
    <m/>
    <m/>
    <s v="1"/>
    <s v="02425"/>
    <s v="3"/>
    <s v="ZAPOTAL"/>
    <m/>
  </r>
  <r>
    <s v="1.02877"/>
    <s v="102930-00"/>
    <s v="02877"/>
    <x v="2063"/>
    <s v="LAS DELICIAS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LAS DELICIAS"/>
    <s v="CONTIGUO A LA IGLESIA CATOLICA LAS DELICIAS"/>
    <s v="esc.lasdeliciascobano@mep.go.cr"/>
    <s v="22007831"/>
    <m/>
    <s v="VIVIANA CORTES PEREZ"/>
    <s v="83163515"/>
    <s v="IVETH ALVAREZ VILLALOBOS"/>
    <s v="26420211"/>
    <m/>
    <s v="NO"/>
    <m/>
    <m/>
    <m/>
    <s v="1"/>
    <s v="02390"/>
    <s v="3"/>
    <s v="LAS DELICIAS"/>
    <n v="24"/>
  </r>
  <r>
    <s v="1.01588"/>
    <s v="102931-00"/>
    <s v="01588"/>
    <x v="2064"/>
    <s v="EL BARON"/>
    <s v="PUNTARENAS"/>
    <s v="07"/>
    <s v="1"/>
    <s v="1_PREESCOLAR"/>
    <s v="PUBLICA"/>
    <n v="60204"/>
    <s v="6"/>
    <s v="02"/>
    <s v="04"/>
    <s v="PUNTARENAS / ESPARZA / SAN RAFAEL"/>
    <s v="PUNTARENAS"/>
    <s v="ESPARZA"/>
    <s v="SAN RAFAEL"/>
    <s v="EL BARON"/>
    <s v="300 M OESTE ENTRADA EL BARON"/>
    <s v="esc.elbaron@mep.go.cr"/>
    <s v="26367625"/>
    <s v="26367625"/>
    <s v="LAURA ROJAS CANTILLO"/>
    <s v="26367625"/>
    <s v="ELENA LORENA ARAYA QUIROS"/>
    <s v="26350583"/>
    <m/>
    <s v="NO"/>
    <m/>
    <m/>
    <m/>
    <s v="1"/>
    <s v="02403"/>
    <s v="3"/>
    <s v="EL BARON"/>
    <n v="14"/>
  </r>
  <r>
    <s v="1.00687"/>
    <s v="102933-00"/>
    <s v="00687"/>
    <x v="2065"/>
    <s v="EL CARMEN"/>
    <s v="PUNTARENAS"/>
    <s v="05"/>
    <s v="1"/>
    <s v="1_PREESCOLAR"/>
    <s v="PUBLICA"/>
    <n v="60101"/>
    <s v="6"/>
    <s v="01"/>
    <s v="01"/>
    <s v="PUNTARENAS / PUNTARENAS / PUNTARENAS"/>
    <s v="PUNTARENAS"/>
    <s v="PUNTARENAS"/>
    <s v="PUNTARENAS"/>
    <s v="BARRIO EL CARMEN"/>
    <s v="DEL EDIFICIO ROSALIA PALACIOS 200 M AL OESTE"/>
    <s v="esc.elcarmen.puntarenas@mep.go.cr"/>
    <s v="26613123"/>
    <s v="26613123"/>
    <s v="HENRY OTAROLA ZAMORA"/>
    <s v="26613123"/>
    <s v="MARIA CRISTINA MARTINEZ CALERO"/>
    <s v="26611133"/>
    <m/>
    <s v="NO"/>
    <m/>
    <m/>
    <m/>
    <s v="1"/>
    <s v="02274"/>
    <s v="3"/>
    <s v="EL CARMEN"/>
    <n v="18"/>
  </r>
  <r>
    <s v="1.02220"/>
    <s v="102934-00"/>
    <s v="02220"/>
    <x v="2066"/>
    <s v="VILLA NUEVA"/>
    <s v="PUNTARENAS"/>
    <s v="08"/>
    <s v="1"/>
    <s v="1_PREESCOLAR"/>
    <s v="PUBLICA"/>
    <n v="60206"/>
    <s v="6"/>
    <s v="02"/>
    <s v="06"/>
    <s v="PUNTARENAS / ESPARZA / CALDERA"/>
    <s v="PUNTARENAS"/>
    <s v="ESPARZA"/>
    <s v="CALDERA"/>
    <s v="VILLA NUEVA"/>
    <s v="125 M NORESTE DE LA ENTRADA A VILLA NUEVA"/>
    <s v="esc.villanueva@mep.go.cr"/>
    <s v="24284673"/>
    <s v="24284673"/>
    <s v="KARINA CHAVES RETANA"/>
    <s v="64892408"/>
    <s v="EVELIA BARQUERO NUÑEZ"/>
    <s v="26355272"/>
    <m/>
    <s v="NO"/>
    <m/>
    <m/>
    <m/>
    <s v="1"/>
    <s v="03879"/>
    <s v="3"/>
    <s v="VILLA NUEVA"/>
    <n v="31"/>
  </r>
  <r>
    <s v="1.03636"/>
    <s v="102935-00"/>
    <s v="03636"/>
    <x v="2067"/>
    <s v="EL COTO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EL COTO"/>
    <s v="11 KM CARRETERA A COYOTE"/>
    <s v="esc.elcoto@mep.go.cr"/>
    <s v="22007169"/>
    <m/>
    <s v="ANTHONY MACOTELO JUAREZ"/>
    <s v="62268357"/>
    <s v="JUAN ANTONIO QUIROS CAMPOS"/>
    <s v="86505339"/>
    <m/>
    <s v="NO"/>
    <m/>
    <m/>
    <m/>
    <s v="1"/>
    <s v="02335"/>
    <s v="3"/>
    <s v="EL COTO"/>
    <n v="5"/>
  </r>
  <r>
    <s v="1.01919"/>
    <s v="102936-00"/>
    <s v="01919"/>
    <x v="2068"/>
    <s v="EL MOJON"/>
    <s v="PUNTARENAS"/>
    <s v="08"/>
    <s v="1"/>
    <s v="1_PREESCOLAR"/>
    <s v="PUBLICA"/>
    <n v="60201"/>
    <s v="6"/>
    <s v="02"/>
    <s v="01"/>
    <s v="PUNTARENAS / ESPARZA / ESPIRITU SANTO"/>
    <s v="PUNTARENAS"/>
    <s v="ESPARZA"/>
    <s v="ESPIRITU SANTO"/>
    <s v="EL MOJON"/>
    <s v="CONTIGUO AL TEMPLO CATOLICO EL MOJON"/>
    <s v="esc.elmojon@mep.go.cr"/>
    <s v="26367393"/>
    <s v="26367393"/>
    <s v="YAHAIRA MORAGA OBANDO"/>
    <s v="26367393"/>
    <s v="EVELIA BARQUERO NUÑEZ"/>
    <s v="26355272"/>
    <m/>
    <s v="NO"/>
    <m/>
    <m/>
    <m/>
    <s v="1"/>
    <s v="02408"/>
    <s v="3"/>
    <s v="EL MOJON"/>
    <n v="20"/>
  </r>
  <r>
    <s v="1.03716"/>
    <s v="102937-00"/>
    <s v="03716"/>
    <x v="2069"/>
    <s v="EL NISPERO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LA BALSA"/>
    <s v="DE LA ENTRADA DE LA BALSA 1 KM DE LA PLAZA"/>
    <s v="esc.elnisperolepanto@mep.go.cr"/>
    <s v="26500868"/>
    <s v="85915736"/>
    <s v="CLARINETH DURON REYES"/>
    <s v="85915736"/>
    <s v="JUAN ANTONIO QUIROS CAMPOS"/>
    <s v="86505339"/>
    <m/>
    <s v="NO"/>
    <m/>
    <m/>
    <m/>
    <s v="1"/>
    <s v="02345"/>
    <s v="3"/>
    <s v="EL NISPERO"/>
    <n v="1"/>
  </r>
  <r>
    <s v="1.03979"/>
    <s v="102938-00"/>
    <s v="03979"/>
    <x v="2070"/>
    <s v="LA ESPERANZA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LA ESPERANZA"/>
    <s v="LA ESPERANZA"/>
    <s v="esc.laesperanzalepato@mep.go.cr"/>
    <s v="26500757"/>
    <m/>
    <s v="GINA BELLIDO BONILLA"/>
    <s v="85337111"/>
    <s v="WILLY DE JESUS FERNANDEZ MONTOYA"/>
    <s v="26502008"/>
    <m/>
    <s v="NO"/>
    <m/>
    <m/>
    <m/>
    <s v="1"/>
    <s v="02081"/>
    <s v="3"/>
    <s v="LA ESPERANZA"/>
    <n v="2"/>
  </r>
  <r>
    <s v="1.04085"/>
    <s v="102939-00"/>
    <s v="04085"/>
    <x v="2071"/>
    <s v="JUSTO ANTONIO FACIO DE LA GUARDIA"/>
    <s v="PUNTARENAS"/>
    <s v="07"/>
    <s v="1"/>
    <s v="1_PREESCOLAR"/>
    <s v="PUBLICA"/>
    <n v="60204"/>
    <s v="6"/>
    <s v="02"/>
    <s v="04"/>
    <s v="PUNTARENAS / ESPARZA / SAN RAFAEL"/>
    <s v="PUNTARENAS"/>
    <s v="ESPARZA"/>
    <s v="SAN RAFAEL"/>
    <s v="SALITRAL"/>
    <s v="800 M ESTE DE LA QUEBRADA SALITRAL"/>
    <s v="esc.justoantoniofacioguardia@mep.go.cr"/>
    <s v="26363101"/>
    <m/>
    <s v="MERCEDES CASTILLO CAMACHO"/>
    <s v="88377031"/>
    <s v="ELENA LORENA ARAYA QUIROS"/>
    <s v="26350583"/>
    <m/>
    <s v="NO"/>
    <m/>
    <m/>
    <m/>
    <s v="1"/>
    <s v="02415"/>
    <s v="3"/>
    <s v="JUSTO ANTONIO FACIO DE LA GUARDIA"/>
    <n v="4"/>
  </r>
  <r>
    <s v="1.03638"/>
    <s v="102940-00"/>
    <s v="03638"/>
    <x v="2072"/>
    <s v="GIGANTE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GIGANTE"/>
    <s v="FRENTE A LA ASADA DE BAHIA GIGANTE"/>
    <s v="esc.gigante@mep.go.cr"/>
    <s v="22007595"/>
    <m/>
    <s v="SHEILA ZUÑIGA OBANDO"/>
    <s v="22007595"/>
    <s v="WILLY DE JESUS FERNANDEZ MONTOYA"/>
    <s v="26502008"/>
    <m/>
    <s v="NO"/>
    <m/>
    <m/>
    <m/>
    <s v="1"/>
    <s v="02357"/>
    <s v="3"/>
    <s v="GIGANTE"/>
    <n v="2"/>
  </r>
  <r>
    <s v="1.02266"/>
    <s v="102941-00"/>
    <s v="02266"/>
    <x v="2073"/>
    <s v="GIL GONZALEZ DAVILA"/>
    <s v="PUNTARENAS"/>
    <s v="07"/>
    <s v="1"/>
    <s v="1_PREESCOLAR"/>
    <s v="PUBLICA"/>
    <n v="60205"/>
    <s v="6"/>
    <s v="02"/>
    <s v="05"/>
    <s v="PUNTARENAS / ESPARZA / SAN JERONIMO"/>
    <s v="PUNTARENAS"/>
    <s v="ESPARZA"/>
    <s v="SAN JERONIMO"/>
    <s v="SAN JERONIMO"/>
    <s v="FRENTE AL TEMPLO CATOLICO"/>
    <s v="esc.gilgonzalezdavila@mep.go.cr"/>
    <s v="84046225"/>
    <s v="25633486"/>
    <s v="ANA PATRICIA GONZALEZ MIRANDA"/>
    <s v="89666410"/>
    <s v="ELENA LORENA ARAYA QUIROS"/>
    <s v="26350583"/>
    <m/>
    <s v="NO"/>
    <m/>
    <m/>
    <m/>
    <s v="1"/>
    <s v="02405"/>
    <s v="3"/>
    <s v="GIL GONZALEZ DAVILA"/>
    <n v="14"/>
  </r>
  <r>
    <s v="1.01513"/>
    <s v="102944-00"/>
    <s v="01513"/>
    <x v="2074"/>
    <s v="ISLA DE VENADO"/>
    <s v="PENINSULAR"/>
    <s v="03"/>
    <s v="1"/>
    <s v="1_PREESCOLAR"/>
    <s v="PUBLICA"/>
    <n v="60104"/>
    <s v="6"/>
    <s v="01"/>
    <s v="04"/>
    <s v="PUNTARENAS / PUNTARENAS / LEPANTO"/>
    <s v="PUNTARENAS"/>
    <s v="PUNTARENAS"/>
    <s v="LEPANTO"/>
    <s v="ISLA DE VENADO"/>
    <s v="50 M ESTE EBAIS ISLA VENADO"/>
    <s v="esc.islavenado@mep.go.cr"/>
    <s v="25610041"/>
    <m/>
    <s v="ANA YIXANA OBANDO RODRIGUEZ"/>
    <s v="87090644"/>
    <s v="WILLY DE JESUS FERNANDEZ MONTOYA"/>
    <s v="26502008"/>
    <m/>
    <s v="NO"/>
    <m/>
    <m/>
    <m/>
    <s v="1"/>
    <s v="02316"/>
    <s v="3"/>
    <s v="ISLA DE VENADO"/>
    <n v="17"/>
  </r>
  <r>
    <s v="1.00700"/>
    <s v="102945-00"/>
    <s v="00700"/>
    <x v="2075"/>
    <s v="JOSE MARIA ZELEDON BRENES"/>
    <s v="PUNTARENAS"/>
    <s v="04"/>
    <s v="1"/>
    <s v="1_PREESCOLAR"/>
    <s v="PUBLICA"/>
    <n v="60401"/>
    <s v="6"/>
    <s v="04"/>
    <s v="01"/>
    <s v="PUNTARENAS / MONTES DE ORO / MIRAMAR"/>
    <s v="PUNTARENAS"/>
    <s v="MONTES DE ORO"/>
    <s v="MIRAMAR"/>
    <s v="MIRAMAR"/>
    <s v="200 M AL SUR DEL BANCO NACIONAL DE COSTA RICA"/>
    <s v="esc.josemariazaledonbrenes@mep.go.cr"/>
    <s v="26399068"/>
    <s v="26398229"/>
    <s v="DIONEL MENDEZ SALAZAR"/>
    <s v="26399068"/>
    <s v="RODNY ROJAS CAMPOS"/>
    <s v="26399237"/>
    <m/>
    <s v="NO"/>
    <m/>
    <m/>
    <m/>
    <s v="1"/>
    <s v="02424"/>
    <s v="3"/>
    <s v="JOSE MARIA ZELEDON BRENES"/>
    <n v="92"/>
  </r>
  <r>
    <s v="1.00688"/>
    <s v="102946-00"/>
    <s v="00688"/>
    <x v="2076"/>
    <s v="JOSE RICARDO ORLICH ZAMORA"/>
    <s v="PUNTARENAS"/>
    <s v="05"/>
    <s v="1"/>
    <s v="1_PREESCOLAR"/>
    <s v="PUBLICA"/>
    <n v="60112"/>
    <s v="6"/>
    <s v="01"/>
    <s v="12"/>
    <s v="PUNTARENAS / PUNTARENAS / CHACARITA"/>
    <s v="PUNTARENAS"/>
    <s v="PUNTARENAS"/>
    <s v="CHACARITA"/>
    <s v="CHACARITA"/>
    <s v="CONTIGUO A LA IGLESIA DE SANTA CRUZ"/>
    <s v="esc.josericardoorlich@mep.go.cr"/>
    <s v="26330093"/>
    <m/>
    <s v="YENDRIS ACOSTA CALDERON"/>
    <s v="86395270"/>
    <s v="MARIA CRISTINA MARTINEZ CALERO"/>
    <s v="26611133"/>
    <m/>
    <s v="NO"/>
    <m/>
    <m/>
    <m/>
    <s v="1"/>
    <s v="02280"/>
    <s v="3"/>
    <s v="JOSE RICARDO ORLICH ZAMORA"/>
    <n v="27"/>
  </r>
  <r>
    <s v="1.03443"/>
    <s v="102947-00"/>
    <s v="03443"/>
    <x v="2077"/>
    <s v="JUAN RAFAEL JIMENEZ GRANADOS"/>
    <s v="PUNTARENAS"/>
    <s v="07"/>
    <s v="1"/>
    <s v="1_PREESCOLAR"/>
    <s v="PUBLICA"/>
    <n v="60204"/>
    <s v="6"/>
    <s v="02"/>
    <s v="04"/>
    <s v="PUNTARENAS / ESPARZA / SAN RAFAEL"/>
    <s v="PUNTARENAS"/>
    <s v="ESPARZA"/>
    <s v="SAN RAFAEL"/>
    <s v="SAN RAFAEL"/>
    <s v="1 KM AL NORESTE DEL ABASTECEDOR SUPER SAMI"/>
    <s v="esc.juanrafaeljimenezgranados@mep.go.cr"/>
    <s v="26351142"/>
    <m/>
    <s v="SYLDII SANCHEZ VALERIN"/>
    <s v="86410623"/>
    <s v="ELENA LORENA ARAYA QUIROS"/>
    <s v="26350583"/>
    <m/>
    <s v="NO"/>
    <m/>
    <m/>
    <m/>
    <s v="1"/>
    <s v="02416"/>
    <s v="3"/>
    <s v="JUAN RAFAEL JIMENEZ GRANADOS"/>
    <n v="5"/>
  </r>
  <r>
    <s v="1.01174"/>
    <s v="102948-00"/>
    <s v="01174"/>
    <x v="2078"/>
    <s v="JUDAS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JUDAS"/>
    <s v="125 M OESTE ENTRADA A PUNTA MORALES"/>
    <s v="esc.judas@mep.go.cr"/>
    <s v="26388158"/>
    <s v="26388158"/>
    <s v="MINOR FONSECA CHAVARRIA"/>
    <s v="86395971"/>
    <s v="JAIRO FRANKLIN TAYLOR MATARRITA"/>
    <s v="24591100 Ext.33206/44841"/>
    <m/>
    <s v="NO"/>
    <m/>
    <m/>
    <m/>
    <s v="1"/>
    <s v="02305"/>
    <s v="3"/>
    <s v="JUDAS"/>
    <n v="48"/>
  </r>
  <r>
    <s v="1.00696"/>
    <s v="102949-00"/>
    <s v="00696"/>
    <x v="2079"/>
    <s v="JULIO ACOSTA GARCIA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PAQUERA"/>
    <s v="200 SUR DE LA FUERZA PUBLICA"/>
    <s v="esc.julioacostagarcia@mep.go.cr"/>
    <s v="26410123"/>
    <m/>
    <s v="GREIVIN CHAVARRIA BRIONES"/>
    <s v="26410123"/>
    <s v="YOBNAN GAMBOA ZUÑIGA"/>
    <s v="21007583"/>
    <m/>
    <s v="NO"/>
    <m/>
    <m/>
    <m/>
    <s v="1"/>
    <s v="02348"/>
    <s v="3"/>
    <s v="JULIO ACOSTA GARCIA"/>
    <n v="55"/>
  </r>
  <r>
    <s v="1.03341"/>
    <s v="102950-00"/>
    <s v="03341"/>
    <x v="2080"/>
    <s v="LA ESPERANZA"/>
    <s v="PENINSULAR"/>
    <s v="02"/>
    <s v="1"/>
    <s v="1_PREESCOLAR"/>
    <s v="PUBLICA"/>
    <n v="60105"/>
    <s v="6"/>
    <s v="01"/>
    <s v="05"/>
    <s v="PUNTARENAS / PUNTARENAS / PAQUERA"/>
    <s v="PUNTARENAS"/>
    <s v="PUNTARENAS"/>
    <s v="PAQUERA"/>
    <s v="LA ESPERANZA"/>
    <s v="100 M SUR DE LA IGLESIA CATOLICA"/>
    <s v="esc.laesperanzapaquera@mep.go.cr"/>
    <s v="26420838"/>
    <s v="26420838"/>
    <s v="ALBA ROSA GOMEZ ESPINOZA"/>
    <s v="88472506"/>
    <s v="IVETH ALVAREZ VILLALOBOS"/>
    <s v="26420211"/>
    <m/>
    <s v="NO"/>
    <m/>
    <m/>
    <m/>
    <s v="1"/>
    <s v="02394"/>
    <s v="3"/>
    <s v="LA ESPERANZA"/>
    <n v="9"/>
  </r>
  <r>
    <s v="1.02523"/>
    <s v="102951-00"/>
    <s v="02523"/>
    <x v="2081"/>
    <s v="LA FRESCA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LA FRESCA"/>
    <s v="50 M AL NORTE LA PULPERIA CENTRO AMIGOS"/>
    <s v="esc.lafresca@mep.go.cr"/>
    <s v="22006528"/>
    <m/>
    <s v="HANNIA JIMENEZ GONZALEZ"/>
    <s v="83437443"/>
    <s v="JUAN ANTONIO QUIROS CAMPOS"/>
    <s v="86505339"/>
    <m/>
    <s v="NO"/>
    <m/>
    <m/>
    <m/>
    <s v="1"/>
    <s v="02317"/>
    <s v="3"/>
    <s v="LA FRESCA"/>
    <n v="2"/>
  </r>
  <r>
    <s v="1.02435"/>
    <s v="102953-00"/>
    <s v="02435"/>
    <x v="2082"/>
    <s v="LA GUARIA"/>
    <s v="PUNTARENAS"/>
    <s v="06"/>
    <s v="1"/>
    <s v="1_PREESCOLAR"/>
    <s v="PUBLICA"/>
    <n v="60107"/>
    <s v="6"/>
    <s v="01"/>
    <s v="07"/>
    <s v="PUNTARENAS / PUNTARENAS / GUACIMAL"/>
    <s v="PUNTARENAS"/>
    <s v="PUNTARENAS"/>
    <s v="GUACIMAL"/>
    <s v="LA GUARIA"/>
    <s v="300 M OESTE DEL CEMENTERIO LA GUARIA"/>
    <s v="esc.laguariaguacimal@mep.go.cr"/>
    <s v="26471176"/>
    <m/>
    <s v="LISAU SOTO ARAYA"/>
    <s v="88548965"/>
    <s v="RITA UGALDE RIVERA"/>
    <s v="26455244"/>
    <m/>
    <s v="NO"/>
    <m/>
    <m/>
    <m/>
    <s v="1"/>
    <s v="02369"/>
    <s v="3"/>
    <s v="LA GUARIA"/>
    <n v="1"/>
  </r>
  <r>
    <s v="1.02906"/>
    <s v="102954-00"/>
    <s v="02906"/>
    <x v="2083"/>
    <s v="PLAYA TORRES"/>
    <s v="PUNTARENAS"/>
    <s v="05"/>
    <s v="1"/>
    <s v="1_PREESCOLAR"/>
    <s v="PUBLICA"/>
    <n v="60101"/>
    <s v="6"/>
    <s v="01"/>
    <s v="01"/>
    <s v="PUNTARENAS / PUNTARENAS / PUNTARENAS"/>
    <s v="PUNTARENAS"/>
    <s v="PUNTARENAS"/>
    <s v="PUNTARENAS"/>
    <s v="PLAYA TORRES"/>
    <s v="500 M SUR DEL EBAIS DE PLAYA TORRES"/>
    <s v="esc.playatorres@mep.go.cr"/>
    <s v="88181589"/>
    <s v="83517327"/>
    <s v="YENORIS OBANDO SEQUEIRA"/>
    <s v="83517327"/>
    <s v="MARIA CRISTINA MARTINEZ CALERO"/>
    <s v="26611133"/>
    <m/>
    <s v="NO"/>
    <m/>
    <m/>
    <m/>
    <s v="1"/>
    <s v="03347"/>
    <s v="3"/>
    <s v="PLAYA TORRES"/>
    <n v="9"/>
  </r>
  <r>
    <s v="1.02564"/>
    <s v="102955-00"/>
    <s v="02564"/>
    <x v="2084"/>
    <s v="LOS MANGOS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LOS MANGOS"/>
    <s v="CONTIGUO A LA PLAZA DE FUTBOL"/>
    <s v="esc.losmangosdecobano@mep.go.cr"/>
    <m/>
    <m/>
    <s v="LILLIAM GUEVARA ARROYO"/>
    <s v="84401444"/>
    <s v="IVETH ALVAREZ VILLALOBOS"/>
    <s v="26420211"/>
    <m/>
    <s v="NO"/>
    <m/>
    <m/>
    <m/>
    <s v="1"/>
    <s v="03719"/>
    <s v="3"/>
    <s v="LOS MANGOS"/>
    <n v="59"/>
  </r>
  <r>
    <s v="1.01460"/>
    <s v="102956-00"/>
    <s v="01460"/>
    <x v="2085"/>
    <s v="EL PROGRESO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EL PROGRESO"/>
    <s v="150 M COLEGIO TECNICO PROFESIONAL DE PUNTARENAS"/>
    <s v="esc.elprogreso.puntarenas@mep.go.cr"/>
    <s v="26635380"/>
    <s v="26635380"/>
    <s v="GAUDY RODRIGUEZ NOVOA"/>
    <s v="26635380"/>
    <s v="RODJAN MIGUEL CARRILLO FONSECA"/>
    <s v="26639730"/>
    <m/>
    <s v="NO"/>
    <m/>
    <m/>
    <m/>
    <s v="1"/>
    <s v="03662"/>
    <s v="3"/>
    <s v="EL PROGRESO"/>
    <n v="83"/>
  </r>
  <r>
    <s v="1.04084"/>
    <s v="102958-00"/>
    <s v="04084"/>
    <x v="2086"/>
    <s v="LA ISLA"/>
    <s v="PUNTARENAS"/>
    <s v="04"/>
    <s v="1"/>
    <s v="1_PREESCOLAR"/>
    <s v="PUBLICA"/>
    <n v="60403"/>
    <s v="6"/>
    <s v="04"/>
    <s v="03"/>
    <s v="PUNTARENAS / MONTES DE ORO / SAN ISIDRO"/>
    <s v="PUNTARENAS"/>
    <s v="MONTES DE ORO"/>
    <s v="SAN ISIDRO"/>
    <s v="LA ISLA"/>
    <s v="3 KM ESTE DE LA PULPERIA ROGER VARGAS"/>
    <s v="esc.laisla.puntarenas@gmail.com"/>
    <s v="21001215"/>
    <m/>
    <s v="NAYUDEL HERNANDEZ DEL VALLE"/>
    <s v="86233108"/>
    <s v="RODNY ROJAS CAMPOS"/>
    <s v="88207202"/>
    <m/>
    <s v="NO"/>
    <m/>
    <m/>
    <m/>
    <s v="1"/>
    <s v="02427"/>
    <s v="3"/>
    <s v="LA ISLA"/>
    <n v="5"/>
  </r>
  <r>
    <s v="1.02372"/>
    <s v="102959-00"/>
    <s v="02372"/>
    <x v="2087"/>
    <s v="LAGUNA"/>
    <s v="PUNTARENAS"/>
    <s v="04"/>
    <s v="1"/>
    <s v="1_PREESCOLAR"/>
    <s v="PUBLICA"/>
    <n v="60402"/>
    <s v="6"/>
    <s v="04"/>
    <s v="02"/>
    <s v="PUNTARENAS / MONTES DE ORO / LA UNION"/>
    <s v="PUNTARENAS"/>
    <s v="MONTES DE ORO"/>
    <s v="LA UNION"/>
    <s v="LAGUNA"/>
    <s v="DIAGONAL A LA IGLESIA CATOLICA"/>
    <s v="esc.laguna.puntarenas@mep.go.cr"/>
    <s v="26398441"/>
    <s v="26398441"/>
    <s v="EYLEEN ARIAS GARCIA"/>
    <s v="26398441"/>
    <s v="RODNY ROJAS CAMPOS"/>
    <s v="88207202"/>
    <m/>
    <s v="NO"/>
    <m/>
    <m/>
    <m/>
    <s v="1"/>
    <s v="02428"/>
    <s v="3"/>
    <s v="LAGUNA"/>
    <n v="6"/>
  </r>
  <r>
    <s v="1.03635"/>
    <s v="102960-00"/>
    <s v="03635"/>
    <x v="2088"/>
    <s v="LA TIGRA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LA TIGRA"/>
    <s v="FRENTE PLAZA DE DEPORTES"/>
    <s v="esc.latigralepanto@mep.go.cr"/>
    <s v="26502042"/>
    <m/>
    <s v="ALEJANDRO MENDEZ GONZALEZ"/>
    <s v="86337940"/>
    <s v="JUAN ANTONIO QUIROS CAMPOS"/>
    <s v="86505339"/>
    <m/>
    <s v="NO"/>
    <m/>
    <m/>
    <m/>
    <s v="1"/>
    <s v="02339"/>
    <s v="3"/>
    <s v="LA TIGRA"/>
    <n v="1"/>
  </r>
  <r>
    <s v="1.02926"/>
    <s v="102961-00"/>
    <s v="02926"/>
    <x v="2089"/>
    <s v="PEDRO ROSALES REYES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VAINILLA"/>
    <s v="COSTADO NORTE DEL TEMPLO CATOLICO VAINILLA"/>
    <s v="esc.pedrorosalesreyes@mep.go.cr"/>
    <s v="25610532"/>
    <m/>
    <s v="LANDY ODETTE PICADO NUÑEZ"/>
    <s v="83552061"/>
    <s v="JUAN ANTONIO QUIROS CAMPOS"/>
    <s v="86505339"/>
    <m/>
    <s v="NO"/>
    <m/>
    <m/>
    <m/>
    <s v="1"/>
    <s v="02340"/>
    <s v="3"/>
    <s v="PEDRO ROSALES REYES"/>
    <n v="5"/>
  </r>
  <r>
    <s v="1.01511"/>
    <s v="102962-00"/>
    <s v="01511"/>
    <x v="2090"/>
    <s v="LAGARTOS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LAGARTO SUR"/>
    <s v="FRENTE A LA PLAZA DE DEPORTES DE LAGARTOS"/>
    <s v="esc.lagartos@mep.go.cr"/>
    <s v="22005737"/>
    <m/>
    <s v="ANDREA AZOFEIFA MURILLO"/>
    <s v="22003757"/>
    <s v="JAIRO FRANKLIN TAYLOR MATARRITA"/>
    <s v="24591100 Ext.33206/44841"/>
    <m/>
    <s v="NO"/>
    <m/>
    <m/>
    <m/>
    <s v="1"/>
    <s v="02309"/>
    <s v="3"/>
    <s v="LAGARTOS"/>
    <n v="27"/>
  </r>
  <r>
    <s v="1.00689"/>
    <s v="102964-00"/>
    <s v="00689"/>
    <x v="2091"/>
    <s v="BARRIO SAN LUIS"/>
    <s v="PUNTARENAS"/>
    <s v="05"/>
    <s v="1"/>
    <s v="1_PREESCOLAR"/>
    <s v="PUBLICA"/>
    <n v="60112"/>
    <s v="6"/>
    <s v="01"/>
    <s v="12"/>
    <s v="PUNTARENAS / PUNTARENAS / CHACARITA"/>
    <s v="PUNTARENAS"/>
    <s v="PUNTARENAS"/>
    <s v="CHACARITA"/>
    <s v="BARRIO SAN LUIS"/>
    <s v="300 ESTE DE LA PLAZA DE DEPORTES"/>
    <s v="esc.barriosanluis@mep.go.cr"/>
    <s v="26630429"/>
    <m/>
    <s v="LUCIA CORDERO NAVARRO"/>
    <s v="26630429"/>
    <s v="MARIA CRISTINA MARTINEZ CALERO"/>
    <s v="26611133"/>
    <m/>
    <s v="NO"/>
    <m/>
    <m/>
    <m/>
    <s v="1"/>
    <s v="02269"/>
    <s v="3"/>
    <s v="BARRIO SAN LUIS"/>
    <n v="108"/>
  </r>
  <r>
    <s v="1.03849"/>
    <s v="102965-00"/>
    <s v="03849"/>
    <x v="2092"/>
    <s v="LAS VENTANAS"/>
    <s v="PUNTARENAS"/>
    <s v="04"/>
    <s v="1"/>
    <s v="1_PREESCOLAR"/>
    <s v="PUBLICA"/>
    <n v="60402"/>
    <s v="6"/>
    <s v="04"/>
    <s v="02"/>
    <s v="PUNTARENAS / MONTES DE ORO / LA UNION"/>
    <s v="PUNTARENAS"/>
    <s v="MONTES DE ORO"/>
    <s v="LA UNION"/>
    <s v="LAS VENTANAS"/>
    <s v="DE LA TORRE DE TELECOMUNICACIONES 200 M, SUR"/>
    <s v="esc.lasventanas@mep.go.cr"/>
    <s v="22006642"/>
    <m/>
    <s v="JUAN MIGUEL CUBILLO DELGADO"/>
    <s v="87064202"/>
    <s v="RODNY ROJAS CAMPOS"/>
    <s v="88207202"/>
    <m/>
    <s v="NO"/>
    <m/>
    <m/>
    <m/>
    <s v="1"/>
    <s v="02431"/>
    <s v="3"/>
    <s v="LAS VENTANAS"/>
    <n v="3"/>
  </r>
  <r>
    <s v="1.02914"/>
    <s v="102966-00"/>
    <s v="02914"/>
    <x v="2093"/>
    <s v="ALTOS DE SAN LUIS"/>
    <s v="PUNTARENAS"/>
    <s v="06"/>
    <s v="1"/>
    <s v="1_PREESCOLAR"/>
    <s v="PUBLICA"/>
    <n v="61201"/>
    <s v="6"/>
    <s v="12"/>
    <s v="01"/>
    <s v="PUNTARENAS / MONTEVERDE / MONTEVERDE"/>
    <s v="PUNTARENAS"/>
    <s v="MONTEVERDE"/>
    <s v="MONTEVERDE"/>
    <s v="ALTOS DE SAN LUIS"/>
    <s v="500 M OESTE DEL CENTRO DE SALUD"/>
    <s v="esc.altosdesanluis@mep.go.cr"/>
    <s v="26457327"/>
    <s v="26456529"/>
    <s v="TITO ANGEL GUTIERREZ MATARRITA"/>
    <s v="26457327"/>
    <s v="RITA UGALDE RIVERA"/>
    <s v="26455244"/>
    <m/>
    <s v="NO"/>
    <m/>
    <m/>
    <m/>
    <s v="1"/>
    <s v="02370"/>
    <s v="3"/>
    <s v="ALTOS DE SAN LUIS"/>
    <n v="3"/>
  </r>
  <r>
    <s v="1.02433"/>
    <s v="102968-00"/>
    <s v="02433"/>
    <x v="2094"/>
    <s v="MANZANILLO"/>
    <s v="PUNTARENAS"/>
    <s v="03"/>
    <s v="1"/>
    <s v="1_PREESCOLAR"/>
    <s v="PUBLICA"/>
    <n v="60106"/>
    <s v="6"/>
    <s v="01"/>
    <s v="06"/>
    <s v="PUNTARENAS / PUNTARENAS / MANZANILLO"/>
    <s v="PUNTARENAS"/>
    <s v="PUNTARENAS"/>
    <s v="MANZANILLO"/>
    <s v="MANZANILLO"/>
    <s v="50 M OESTE DEL SALON COMUNAL DE MANZANILLO"/>
    <s v="esc.manzanillo@mep.go.cr"/>
    <s v="22002704"/>
    <s v="22002704"/>
    <s v="GRETHEL CASTRO MATA"/>
    <s v="88999123"/>
    <s v="JAIRO FRANKLIN TAYLOR MATARRITA"/>
    <s v="24591100 Ext.33206/44841"/>
    <m/>
    <s v="NO"/>
    <m/>
    <m/>
    <m/>
    <s v="1"/>
    <s v="02306"/>
    <s v="3"/>
    <s v="MANZANILLO"/>
    <n v="21"/>
  </r>
  <r>
    <s v="1.00698"/>
    <s v="102969-00"/>
    <s v="00698"/>
    <x v="2095"/>
    <s v="MARAÑONAL"/>
    <s v="PUNTARENAS"/>
    <s v="07"/>
    <s v="1"/>
    <s v="1_PREESCOLAR"/>
    <s v="PUBLICA"/>
    <n v="60203"/>
    <s v="6"/>
    <s v="02"/>
    <s v="03"/>
    <s v="PUNTARENAS / ESPARZA / MACACONA"/>
    <s v="PUNTARENAS"/>
    <s v="ESPARZA"/>
    <s v="MACACONA"/>
    <s v="MARAÑONAL"/>
    <s v="DEL BANCO DE COSTA RICA 500 M AL NORTE"/>
    <s v="esc.maranonal@mep.go.cr"/>
    <s v="26355551"/>
    <s v="26355551"/>
    <s v="YESENIA PATRICIA MURILLO ARGUEDAS"/>
    <s v="26355551"/>
    <s v="ELENA LORENA ARAYA QUIROS"/>
    <s v="26350583"/>
    <m/>
    <s v="NO"/>
    <m/>
    <m/>
    <m/>
    <s v="1"/>
    <s v="02401"/>
    <s v="3"/>
    <s v="MARAÑONAL"/>
    <n v="98"/>
  </r>
  <r>
    <s v="1.03474"/>
    <s v="102969-00"/>
    <s v="03474"/>
    <x v="2095"/>
    <s v="RED CUIDO-MARAÑONAL-CECUDI ESPARZA"/>
    <s v="PUNTARENAS"/>
    <s v="07"/>
    <s v="1"/>
    <s v="1_PREESCOLAR"/>
    <s v="PUBLICA"/>
    <n v="60203"/>
    <s v="6"/>
    <s v="02"/>
    <s v="03"/>
    <s v="PUNTARENAS / ESPARZA / MACACONA"/>
    <s v="PUNTARENAS"/>
    <s v="ESPARZA"/>
    <s v="MACACONA"/>
    <s v="MARAÑONAL"/>
    <s v="500 NORTE DEL BANCO DE COSTA RICA"/>
    <s v="esc.maranonal@mep.go.cr"/>
    <s v="26355551"/>
    <s v="26355551"/>
    <s v="YESENIA PATRICIA MURILLO ARGUEDAS"/>
    <s v="26355551"/>
    <s v="ELENA LORENA ARAYA QUIROS"/>
    <s v="26350583"/>
    <s v="RED"/>
    <s v="NO"/>
    <s v="3"/>
    <s v=""/>
    <s v="CECUDI ESPARZA"/>
    <s v="1"/>
    <s v="02401"/>
    <s v="3"/>
    <s v="MARAÑONAL"/>
    <n v="33"/>
  </r>
  <r>
    <s v="1.00690"/>
    <s v="102971-00"/>
    <s v="00690"/>
    <x v="2096"/>
    <s v="FLORA GUEVARA BARAHONA"/>
    <s v="PUNTARENAS"/>
    <s v="05"/>
    <s v="1"/>
    <s v="1_PREESCOLAR"/>
    <s v="PUBLICA"/>
    <n v="60112"/>
    <s v="6"/>
    <s v="01"/>
    <s v="12"/>
    <s v="PUNTARENAS / PUNTARENAS / CHACARITA"/>
    <s v="PUNTARENAS"/>
    <s v="PUNTARENAS"/>
    <s v="CHACARITA"/>
    <s v="SAN ISIDRO"/>
    <s v="100 M AL NORTE DE APENPUN"/>
    <s v="esc.floraguevara.barahona@mep.go.cr"/>
    <s v="26633427"/>
    <s v="26633916"/>
    <s v="MERCEDES ESPINOZA PORRAS"/>
    <s v="88232378"/>
    <s v="MARIA CRISTINA MARTINEZ CALERO"/>
    <s v="87029436"/>
    <m/>
    <s v="NO"/>
    <m/>
    <m/>
    <m/>
    <s v="1"/>
    <s v="02271"/>
    <s v="3"/>
    <s v="FLORA GUEVARA BARAHONA"/>
    <n v="122"/>
  </r>
  <r>
    <s v="1.03609"/>
    <s v="102972-00"/>
    <s v="03609"/>
    <x v="2097"/>
    <s v="MOJONCITO"/>
    <s v="PUNTARENAS"/>
    <s v="08"/>
    <s v="1"/>
    <s v="1_PREESCOLAR"/>
    <s v="PUBLICA"/>
    <n v="60201"/>
    <s v="6"/>
    <s v="02"/>
    <s v="01"/>
    <s v="PUNTARENAS / ESPARZA / ESPIRITU SANTO"/>
    <s v="PUNTARENAS"/>
    <s v="ESPARZA"/>
    <s v="ESPIRITU SANTO"/>
    <s v="MOJONCITO"/>
    <s v="600 N ANTIGUO BASURERO"/>
    <s v="esc.mojoncito@mep.go.cr"/>
    <s v="89602912"/>
    <m/>
    <s v="MIGUEL TORRES VILLAREAL"/>
    <s v="89602912"/>
    <s v="EVELIA BARQUERO NUÑEZ"/>
    <s v="26355272"/>
    <m/>
    <s v="NO"/>
    <m/>
    <m/>
    <m/>
    <s v="1"/>
    <s v="02418"/>
    <s v="3"/>
    <s v="MOJONCITO"/>
    <n v="2"/>
  </r>
  <r>
    <s v="1.00691"/>
    <s v="102973-00"/>
    <s v="00691"/>
    <x v="2098"/>
    <s v="MORA Y CAÑAS"/>
    <s v="PUNTARENAS"/>
    <s v="05"/>
    <s v="1"/>
    <s v="1_PREESCOLAR"/>
    <s v="PUBLICA"/>
    <n v="60101"/>
    <s v="6"/>
    <s v="01"/>
    <s v="01"/>
    <s v="PUNTARENAS / PUNTARENAS / PUNTARENAS"/>
    <s v="PUNTARENAS"/>
    <s v="PUNTARENAS"/>
    <s v="PUNTARENAS"/>
    <s v="COCAL"/>
    <s v="25 ESTE DE LA CANCHA DE BASQUET DEL INVU"/>
    <s v="esc.moraycanas@mep.go.cr"/>
    <s v="26610519"/>
    <m/>
    <s v="ZEIDY PATIÑO CHAVARRIA"/>
    <s v="85966641"/>
    <s v="MARIA CRISTINA MARTINEZ CALERO"/>
    <s v="26611133"/>
    <m/>
    <s v="NO"/>
    <m/>
    <m/>
    <m/>
    <s v="1"/>
    <s v="02279"/>
    <s v="3"/>
    <s v="MORA Y CAÑAS"/>
    <n v="8"/>
  </r>
  <r>
    <s v="1.03408"/>
    <s v="102974-00"/>
    <s v="03408"/>
    <x v="2099"/>
    <s v="COCOROCAS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COCOROCAS"/>
    <s v="2 KM SUR BAR EL HUEVO"/>
    <s v="esc.cocorocas@mep.go.cr"/>
    <s v="22006174"/>
    <s v="60393378"/>
    <s v="JAIRO FRANKLIN TAYLOR MATARRITA"/>
    <s v="26637268 Ext.1139/1140"/>
    <s v="JAIRO FRANKLIN TAYLOR MATARRITA"/>
    <s v="26637268 Ext.1139/1140"/>
    <m/>
    <s v="NO"/>
    <m/>
    <m/>
    <m/>
    <s v="1"/>
    <s v="03746"/>
    <s v="3"/>
    <s v="COCOROCAS"/>
    <n v="1"/>
  </r>
  <r>
    <s v="1.02368"/>
    <s v="102975-00"/>
    <s v="02368"/>
    <x v="2100"/>
    <s v="ARTURO GARCIA GOLCHER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PUNTA MORALES"/>
    <s v="300 M NORTE DEL ABASTECEDOR PUNTA MORALES"/>
    <s v="esc.arturogarciagolcher@mep.go.cr"/>
    <s v="26613324"/>
    <s v="26613324"/>
    <s v="NITZA RODRIGUEZ ALANIZ"/>
    <s v="26613324"/>
    <s v="JAIRO FRANKLIN TAYLOR MATARRITA"/>
    <s v="26637268 Ext.1139"/>
    <m/>
    <s v="NO"/>
    <m/>
    <m/>
    <m/>
    <s v="1"/>
    <s v="03716"/>
    <s v="3"/>
    <s v="ARTURO GARCIA GOLCHER"/>
    <n v="8"/>
  </r>
  <r>
    <s v="1.02380"/>
    <s v="102976-00"/>
    <s v="02380"/>
    <x v="2101"/>
    <s v="MORALES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MORALES"/>
    <s v="MORALES DE CHOMES"/>
    <s v="esc.morales@mep.go.cr"/>
    <s v="22006135"/>
    <s v="88256106"/>
    <s v="KEMBLY CARVAJAL SOTO"/>
    <s v="88256106"/>
    <s v="JAIRO FRANKLIN TAYLOR MATARRITA"/>
    <s v="24591100 Ext.33206/44841"/>
    <m/>
    <s v="NO"/>
    <m/>
    <m/>
    <m/>
    <s v="1"/>
    <s v="02307"/>
    <s v="3"/>
    <s v="MORALES"/>
    <n v="49"/>
  </r>
  <r>
    <s v="1.01176"/>
    <s v="102977-00"/>
    <s v="01176"/>
    <x v="2102"/>
    <s v="HERIBERTO ZELEDON RODRIGUEZ"/>
    <s v="PUNTARENAS"/>
    <s v="07"/>
    <s v="1"/>
    <s v="1_PREESCOLAR"/>
    <s v="PUBLICA"/>
    <n v="60203"/>
    <s v="6"/>
    <s v="02"/>
    <s v="03"/>
    <s v="PUNTARENAS / ESPARZA / MACACONA"/>
    <s v="PUNTARENAS"/>
    <s v="ESPARZA"/>
    <s v="MACACONA"/>
    <s v="NANCES"/>
    <s v="100 M ESTE DEL COLEGIO SANTA SOFIA"/>
    <s v="esc.heribertozeledon@mep.go.cr"/>
    <s v="26367555"/>
    <m/>
    <s v="IDALIE VENEGAS PORRAS"/>
    <s v="88181008"/>
    <s v="ELENA LORENA ARAYA QUIROS"/>
    <s v="88248904"/>
    <m/>
    <s v="NO"/>
    <m/>
    <m/>
    <m/>
    <s v="1"/>
    <s v="02406"/>
    <s v="3"/>
    <s v="HERIBERTO ZELEDON RODRIGUEZ"/>
    <n v="55"/>
  </r>
  <r>
    <s v="1.03473"/>
    <s v="102977-00"/>
    <s v="03473"/>
    <x v="2102"/>
    <s v="RED CUIDO-HERIBERTO ZELEDON RODRIGUEZ-CECUDI SANTA MARTA MARAÑONAL"/>
    <s v="PUNTARENAS"/>
    <s v="07"/>
    <s v="1"/>
    <s v="1_PREESCOLAR"/>
    <s v="PUBLICA"/>
    <n v="60203"/>
    <s v="6"/>
    <s v="02"/>
    <s v="03"/>
    <s v="PUNTARENAS / ESPARZA / MACACONA"/>
    <s v="PUNTARENAS"/>
    <s v="ESPARZA"/>
    <s v="MACACONA"/>
    <s v="SANTA MARTA"/>
    <s v="100 M NORTE Y 125 ESTE DE LA ENTRADA SANTA MA"/>
    <s v="cecudisantamarta@gmail.com"/>
    <s v="26350774"/>
    <s v="26367555"/>
    <s v="IDALIE VENEGAS PORRAS"/>
    <s v="88181008"/>
    <s v="ELENA LORENA ARAYA QUIROS"/>
    <s v="88248904"/>
    <s v="RED"/>
    <s v="NO"/>
    <s v="3"/>
    <s v=""/>
    <s v="CECUDI SANTA MARTA MARAÑONAL ESPARZA"/>
    <s v="1"/>
    <s v="02406"/>
    <s v="3"/>
    <s v="HERIBERTO ZELEDON RODRIGUEZ"/>
    <n v="50"/>
  </r>
  <r>
    <s v="1.03718"/>
    <s v="102978-00"/>
    <s v="03718"/>
    <x v="2103"/>
    <s v="PUNTA DEL RIO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PUNTA DEL RIO"/>
    <s v="15 KM AL NORTE DE PAQUERA SOBRE LA COSTANERA"/>
    <s v="esc.puntadelrio@mep.go.cr"/>
    <s v="26502016"/>
    <m/>
    <s v="ANGEL ENRIQUEZ PARRA"/>
    <s v="22006547"/>
    <s v="YOBNAN GAMBOA ZUÑIGA"/>
    <s v="21007583"/>
    <m/>
    <s v="NO"/>
    <m/>
    <m/>
    <m/>
    <s v="1"/>
    <s v="02359"/>
    <s v="3"/>
    <s v="PUNTA DEL RIO"/>
    <n v="1"/>
  </r>
  <r>
    <s v="1.03167"/>
    <s v="200467-00"/>
    <s v="03167"/>
    <x v="2104"/>
    <s v="I.E.G.B. NUESTRA SEÑORA DE SION"/>
    <s v="PUNTARENAS"/>
    <s v="05"/>
    <s v="1"/>
    <s v="1_PREESCOLAR"/>
    <s v="SUBVENCIONADA"/>
    <n v="60101"/>
    <s v="6"/>
    <s v="01"/>
    <s v="01"/>
    <s v="PUNTARENAS / PUNTARENAS / PUNTARENAS"/>
    <s v="PUNTARENAS"/>
    <s v="PUNTARENAS"/>
    <s v="PUNTARENAS"/>
    <s v="COCAL"/>
    <s v="COSTADO OESTE DE LA UNIVERSIDAD DE COSTA RICA"/>
    <s v="esc.nuestrasenoradesion@mep.go.cr"/>
    <s v="40400403"/>
    <m/>
    <s v="ANTONIA DIAZ ACEVEDO"/>
    <s v="40400403"/>
    <s v="MARIA CRISTINA MARTINEZ CALERO"/>
    <s v="26611133"/>
    <m/>
    <s v="NO"/>
    <m/>
    <m/>
    <m/>
    <s v="1"/>
    <s v="02277"/>
    <s v="3"/>
    <s v="I.E.G.B. NUESTRA SEÑORA DE SION"/>
    <n v="46"/>
  </r>
  <r>
    <s v="1.04083"/>
    <s v="102979-00"/>
    <s v="04083"/>
    <x v="2105"/>
    <s v="SAN MIGUELITO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SAN MIGUELITO"/>
    <s v="800 M NOROESTE DE LA IGLESIA CATOLICA"/>
    <s v="esc.sanmiguelito@mep.go.cr"/>
    <s v="84853379"/>
    <m/>
    <s v="MARTHA YORLENI CASCANTE ALVAREZ"/>
    <s v="60497434"/>
    <s v="RODJAN MIGUEL CARRILLO FONSECA"/>
    <s v="26639730"/>
    <m/>
    <s v="NO"/>
    <m/>
    <m/>
    <m/>
    <s v="1"/>
    <s v="02282"/>
    <s v="3"/>
    <s v="SAN MIGUELITO"/>
    <n v="4"/>
  </r>
  <r>
    <s v="1.01967"/>
    <s v="102980-00"/>
    <s v="01967"/>
    <x v="2106"/>
    <s v="EL PALMAR"/>
    <s v="PUNTARENAS"/>
    <s v="02"/>
    <s v="1"/>
    <s v="1_PREESCOLAR"/>
    <s v="PUBLICA"/>
    <n v="60102"/>
    <s v="6"/>
    <s v="01"/>
    <s v="02"/>
    <s v="PUNTARENAS / PUNTARENAS / PITAHAYA"/>
    <s v="PUNTARENAS"/>
    <s v="PUNTARENAS"/>
    <s v="PITAHAYA"/>
    <s v="EL PALMAR"/>
    <s v="1,5 KM AL SUR DEL ARCO INGENIO EL PALMAR"/>
    <s v="esc.elpalmarpitahaya@mep.go.cr"/>
    <s v="26393646"/>
    <s v="88258086"/>
    <s v="YULIANA ALVARADO ALVARADO"/>
    <s v="88258086"/>
    <s v="RICARDO RAMIREZ GATTGENS"/>
    <s v="26393028"/>
    <m/>
    <s v="NO"/>
    <m/>
    <m/>
    <m/>
    <s v="1"/>
    <s v="02291"/>
    <s v="3"/>
    <s v="EL PALMAR"/>
    <n v="21"/>
  </r>
  <r>
    <s v="1.02399"/>
    <s v="102981-00"/>
    <s v="02399"/>
    <x v="2107"/>
    <s v="PALMITAL"/>
    <s v="PUNTARENAS"/>
    <s v="04"/>
    <s v="1"/>
    <s v="1_PREESCOLAR"/>
    <s v="PUBLICA"/>
    <n v="60402"/>
    <s v="6"/>
    <s v="04"/>
    <s v="02"/>
    <s v="PUNTARENAS / MONTES DE ORO / LA UNION"/>
    <s v="PUNTARENAS"/>
    <s v="MONTES DE ORO"/>
    <s v="LA UNION"/>
    <s v="PALMITAL"/>
    <s v="DIAGONAL A IGLESIA CATOLICA"/>
    <s v="esc.palmital.puntarenas@mep.go.cr"/>
    <s v="26478113"/>
    <s v="26478113"/>
    <s v="XINIA VARELA ARIAS"/>
    <s v="86014686"/>
    <s v="RODNY ROJAS CAMPOS"/>
    <s v="26399237"/>
    <m/>
    <s v="NO"/>
    <m/>
    <m/>
    <m/>
    <s v="1"/>
    <s v="02436"/>
    <s v="3"/>
    <s v="PALMITAL"/>
    <n v="2"/>
  </r>
  <r>
    <s v="1.03978"/>
    <s v="102982-00"/>
    <s v="03978"/>
    <x v="2108"/>
    <s v="PAVON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PAVON DE ORO"/>
    <s v="PAVON CENTRO"/>
    <s v="esc.pavondecobano@mep.go.cr"/>
    <s v="22002696"/>
    <m/>
    <s v="HANNIA MARIA MORAGA MORAGA"/>
    <s v="86116380"/>
    <s v="IVETH ALVAREZ VILLALOBOS"/>
    <s v="26420211"/>
    <m/>
    <s v="NO"/>
    <m/>
    <m/>
    <m/>
    <s v="1"/>
    <s v="02392"/>
    <s v="3"/>
    <s v="PAVON"/>
    <n v="1"/>
  </r>
  <r>
    <s v="1.02369"/>
    <s v="102983-00"/>
    <s v="02369"/>
    <x v="2109"/>
    <s v="PELAYO MARCET CASAJUANA"/>
    <s v="PUNTARENAS"/>
    <s v="06"/>
    <s v="1"/>
    <s v="1_PREESCOLAR"/>
    <s v="PUBLICA"/>
    <n v="60107"/>
    <s v="6"/>
    <s v="01"/>
    <s v="07"/>
    <s v="PUNTARENAS / PUNTARENAS / GUACIMAL"/>
    <s v="PUNTARENAS"/>
    <s v="PUNTARENAS"/>
    <s v="GUACIMAL"/>
    <s v="GUACIMAL"/>
    <s v="FRENTE A IGLESIA CATOLICA GUACIMAL"/>
    <s v="esc.pelayomarcetcasajuana@mep.go.cr"/>
    <s v="26471075"/>
    <s v="26471075"/>
    <s v="LUDY ULLOA LORIA"/>
    <s v="26471075"/>
    <s v="RITA UGALDE RIVERA"/>
    <s v="26455244"/>
    <m/>
    <s v="NO"/>
    <m/>
    <m/>
    <m/>
    <s v="1"/>
    <s v="02365"/>
    <s v="3"/>
    <s v="PELAYO MARCET CASAJUANA"/>
    <n v="14"/>
  </r>
  <r>
    <s v="1.02367"/>
    <s v="102984-00"/>
    <s v="02367"/>
    <x v="2110"/>
    <s v="PITAHAYA"/>
    <s v="PUNTARENAS"/>
    <s v="02"/>
    <s v="1"/>
    <s v="1_PREESCOLAR"/>
    <s v="PUBLICA"/>
    <n v="60102"/>
    <s v="6"/>
    <s v="01"/>
    <s v="02"/>
    <s v="PUNTARENAS / PUNTARENAS / PITAHAYA"/>
    <s v="PUNTARENAS"/>
    <s v="PUNTARENAS"/>
    <s v="PITAHAYA"/>
    <s v="PITAHAYA"/>
    <s v="CONTIGUO A LA PLAZA DE DEPORTES DE PITAHAYA"/>
    <s v="esc.pitaya@mep.go.cr"/>
    <s v="22002634"/>
    <s v="84445532"/>
    <s v="INGRID FONTANA BRENES"/>
    <s v="22002634"/>
    <s v="RICARDO RAMIREZ GATTGENS"/>
    <s v="26393028"/>
    <m/>
    <s v="NO"/>
    <m/>
    <m/>
    <m/>
    <s v="1"/>
    <s v="02295"/>
    <s v="3"/>
    <s v="PITAHAYA"/>
    <n v="24"/>
  </r>
  <r>
    <s v="1.02434"/>
    <s v="102985-00"/>
    <s v="02434"/>
    <x v="2111"/>
    <s v="POCHOTE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POCHOTE"/>
    <s v="CARRETERA A COBANO 3 KM ANTES DEL HOTEL BARCEL"/>
    <s v="esc.pochote@mep.go.cr"/>
    <s v="26831190"/>
    <s v="26830080"/>
    <s v="JORGE MANUEL JIMENEZ OBREGON"/>
    <s v="84034523"/>
    <s v="YOBNAN GAMBOA ZUÑIGA"/>
    <s v="21007583"/>
    <m/>
    <s v="NO"/>
    <m/>
    <m/>
    <m/>
    <s v="1"/>
    <s v="02360"/>
    <s v="3"/>
    <s v="POCHOTE"/>
    <n v="11"/>
  </r>
  <r>
    <s v="1.00695"/>
    <s v="102986-00"/>
    <s v="00695"/>
    <x v="2112"/>
    <s v="DR. RICARDO MORENO CAÑAS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JICARAL"/>
    <s v="200 M OESTE DEL PARQUE DE JICARAL"/>
    <s v="esc.ricardomorenocanaslepanto@mep.go.cr"/>
    <s v="26500295"/>
    <s v="26500295"/>
    <s v="JESSICA GOMEZ GODOY"/>
    <s v="26500295"/>
    <s v="JUAN ANTONIO QUIROS CAMPOS"/>
    <s v="86505339"/>
    <m/>
    <s v="NO"/>
    <m/>
    <m/>
    <m/>
    <s v="1"/>
    <s v="02325"/>
    <s v="3"/>
    <s v="DR. RICARDO MORENO CAÑAS"/>
    <n v="65"/>
  </r>
  <r>
    <s v="1.02522"/>
    <s v="102988-00"/>
    <s v="02522"/>
    <x v="2113"/>
    <s v="RIO GRANDE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RIO GRANDE"/>
    <s v="100 M AL OESTE DE LA PULPERIA LOS ALMENDROS"/>
    <s v="esc.riograndepaquera@mep.go.cr"/>
    <s v="26501968"/>
    <s v="26501968"/>
    <s v="RONALD SANCHEZ URIETA"/>
    <s v="85270100"/>
    <s v="YOBNAN GAMBOA ZUÑIGA"/>
    <s v="21007583"/>
    <m/>
    <s v="NO"/>
    <m/>
    <m/>
    <m/>
    <s v="1"/>
    <s v="02347"/>
    <s v="3"/>
    <s v="RIO GRANDE"/>
    <n v="40"/>
  </r>
  <r>
    <s v="1.02264"/>
    <s v="102989-00"/>
    <s v="02264"/>
    <x v="2114"/>
    <s v="RIO NEGRO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RIO NEGRO"/>
    <s v="CENTRO DE RIO NEGRO"/>
    <s v="esc.rionegrocobano@mep.go.cr"/>
    <s v="22001330"/>
    <m/>
    <s v="HELLEN RAMOS PAGUAGA"/>
    <s v="22001330"/>
    <s v="IVETH ALVAREZ VILLALOBOS"/>
    <s v="26420211"/>
    <m/>
    <s v="NO"/>
    <m/>
    <m/>
    <m/>
    <s v="1"/>
    <s v="02389"/>
    <s v="3"/>
    <s v="RIO NEGRO"/>
    <n v="19"/>
  </r>
  <r>
    <s v="1.02878"/>
    <s v="102990-00"/>
    <s v="02878"/>
    <x v="2115"/>
    <s v="SAN FRANCISCO"/>
    <s v="PUNTARENAS"/>
    <s v="04"/>
    <s v="1"/>
    <s v="1_PREESCOLAR"/>
    <s v="PUBLICA"/>
    <n v="60402"/>
    <s v="6"/>
    <s v="04"/>
    <s v="02"/>
    <s v="PUNTARENAS / MONTES DE ORO / LA UNION"/>
    <s v="PUNTARENAS"/>
    <s v="MONTES DE ORO"/>
    <s v="LA UNION"/>
    <s v="SAN FRANCISCO"/>
    <s v="400 NORTE DE LA PULPERIA SAN FRANCISCO"/>
    <s v="esc.sanfranciscodecedral@mep.go.cr"/>
    <s v="24389587"/>
    <m/>
    <s v="DENIS LOPEZ GONZALEZ"/>
    <s v="85401084"/>
    <s v="RODNY ROJAS CAMPOS"/>
    <s v="26399237"/>
    <m/>
    <s v="NO"/>
    <m/>
    <m/>
    <m/>
    <s v="1"/>
    <s v="02432"/>
    <s v="3"/>
    <s v="SAN FRANCISCO"/>
    <n v="2"/>
  </r>
  <r>
    <s v="1.03291"/>
    <s v="102991-00"/>
    <s v="03291"/>
    <x v="2116"/>
    <s v="SAN MIGUEL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SAN MIGUEL"/>
    <s v="13 KM AL SUR DEL TEMPLO CATOLICO DE JICARAL"/>
    <s v="esc.sanmiguelrioblanco@mep.go.cr"/>
    <s v="26501040"/>
    <s v="26501040"/>
    <s v="DENIA MARIA MORA RAMIREZ"/>
    <s v="26501040"/>
    <s v="JUAN ANTONIO QUIROS CAMPOS"/>
    <s v="86505339"/>
    <m/>
    <s v="NO"/>
    <m/>
    <m/>
    <m/>
    <s v="1"/>
    <s v="02329"/>
    <s v="3"/>
    <s v="SAN MIGUEL"/>
    <n v="5"/>
  </r>
  <r>
    <s v="1.02695"/>
    <s v="102993-00"/>
    <s v="02695"/>
    <x v="2117"/>
    <s v="SAN BUENAVENTURA"/>
    <s v="PUNTARENAS"/>
    <s v="04"/>
    <s v="1"/>
    <s v="1_PREESCOLAR"/>
    <s v="PUBLICA"/>
    <n v="60402"/>
    <s v="6"/>
    <s v="04"/>
    <s v="02"/>
    <s v="PUNTARENAS / MONTES DE ORO / LA UNION"/>
    <s v="PUNTARENAS"/>
    <s v="MONTES DE ORO"/>
    <s v="LA UNION"/>
    <s v="SAN BUENAVENTURA"/>
    <s v="COSTADO NOROESTE DEL TEMPLO CATOLICO"/>
    <s v="esc.sanbuenaventura@mep.go.cr"/>
    <s v="22008291"/>
    <s v="26398887"/>
    <s v="LORENA JIMENEZ ELIZONDO"/>
    <s v="85684858"/>
    <s v="RODNY ROJAS CAMPOS"/>
    <s v="26399237"/>
    <m/>
    <s v="NO"/>
    <m/>
    <m/>
    <m/>
    <s v="1"/>
    <s v="02433"/>
    <s v="3"/>
    <s v="SAN BUENAVENTURA"/>
    <n v="4"/>
  </r>
  <r>
    <s v="1.03957"/>
    <s v="102994-00"/>
    <s v="03957"/>
    <x v="2118"/>
    <s v="SABANA BONITA"/>
    <s v="PUNTARENAS"/>
    <s v="04"/>
    <s v="1"/>
    <s v="1_PREESCOLAR"/>
    <s v="PUBLICA"/>
    <n v="60205"/>
    <s v="6"/>
    <s v="02"/>
    <s v="05"/>
    <s v="PUNTARENAS / ESPARZA / SAN JERONIMO"/>
    <s v="PUNTARENAS"/>
    <s v="ESPARZA"/>
    <s v="SAN JERONIMO"/>
    <s v="SABANA BONITA"/>
    <s v="CONTIGUO IGLESIA CATOLICA"/>
    <s v="esc.sabanabonita@mep.go.cr"/>
    <s v="22001686"/>
    <s v="26399237"/>
    <s v="KAREN ARROYO PORRAS"/>
    <s v="86600822"/>
    <s v="RODNY ROJAS CAMPOS"/>
    <s v="26399237"/>
    <m/>
    <s v="NO"/>
    <m/>
    <m/>
    <m/>
    <s v="1"/>
    <s v="03427"/>
    <s v="3"/>
    <s v="SABANA BONITA"/>
    <n v="3"/>
  </r>
  <r>
    <s v="1.04213"/>
    <s v="102996-00"/>
    <s v="04213"/>
    <x v="2119"/>
    <s v="SAN LUIS"/>
    <s v="PUNTARENAS"/>
    <s v="06"/>
    <s v="1"/>
    <s v="1_PREESCOLAR"/>
    <s v="PUBLICA"/>
    <n v="61201"/>
    <s v="6"/>
    <s v="12"/>
    <s v="01"/>
    <s v="PUNTARENAS / MONTEVERDE / MONTEVERDE"/>
    <s v="PUNTARENAS"/>
    <s v="MONTEVERDE"/>
    <s v="MONTEVERDE"/>
    <s v="SAN LUIS"/>
    <s v="SAN LUIS CONTIGUO A LA IGLESIA CATOLICA"/>
    <s v="esc.sanluismonteverde@mep.go.cr"/>
    <s v="22004759"/>
    <m/>
    <s v="BRYAN AZOFEIFA ALPIZAR"/>
    <s v="83165338"/>
    <s v="RITA UGALDE RIVERA"/>
    <s v="26455244"/>
    <m/>
    <s v="NO"/>
    <m/>
    <m/>
    <m/>
    <s v="1"/>
    <s v="02373"/>
    <s v="3"/>
    <s v="SAN LUIS"/>
    <n v="3"/>
  </r>
  <r>
    <s v="1.02689"/>
    <s v="102998-00"/>
    <s v="02689"/>
    <x v="2120"/>
    <s v="SAN PEDRO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SAN PEDRO"/>
    <s v="3 KM OESTE DE LA ENTRADA EL MANGO DE JICARAL"/>
    <s v="esc.sanpedrodelepanto@mep.go.cr"/>
    <s v="26500705"/>
    <s v="26500705"/>
    <s v="MSC IDALIE FERNANDEZ CRUZ"/>
    <s v="26500705"/>
    <s v="JUAN ANTONIO QUIROS CAMPOS"/>
    <s v="86505339"/>
    <m/>
    <s v="NO"/>
    <m/>
    <m/>
    <m/>
    <s v="1"/>
    <s v="02323"/>
    <s v="3"/>
    <s v="SAN PEDRO"/>
    <n v="14"/>
  </r>
  <r>
    <s v="1.04272"/>
    <s v="102999-00"/>
    <s v="04272"/>
    <x v="2121"/>
    <s v="SAN RAFAEL"/>
    <s v="PUNTARENAS"/>
    <s v="02"/>
    <s v="1"/>
    <s v="1_PREESCOLAR"/>
    <s v="PUBLICA"/>
    <n v="60114"/>
    <s v="6"/>
    <s v="01"/>
    <s v="14"/>
    <s v="PUNTARENAS / PUNTARENAS / ACAPULCO"/>
    <s v="PUNTARENAS"/>
    <s v="PUNTARENAS"/>
    <s v="ACAPULCO"/>
    <s v="SAN RAFAEL DE ACAPULCO"/>
    <s v="8 KM OESTE DE LA ENTRADA DE SARDINAL"/>
    <s v="esc.sanrafaelacapulco@mep.go.cr"/>
    <s v="22006690"/>
    <m/>
    <s v="GRACIELA RODRIGUEZ ARTAVIA"/>
    <s v="88995285"/>
    <s v="RICARDO RAMIREZ GATTGENS"/>
    <s v="26393028"/>
    <m/>
    <s v="NO"/>
    <m/>
    <m/>
    <m/>
    <s v="1"/>
    <s v="02298"/>
    <s v="3"/>
    <s v="SAN RAFAEL"/>
    <n v="4"/>
  </r>
  <r>
    <s v="1.04235"/>
    <s v="103000-00"/>
    <s v="04235"/>
    <x v="2122"/>
    <s v="SAN RAMON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SAN RAMON RIO BLANCO"/>
    <s v="25 M OESTE DEL TEMPLO CATOLICO SAN RAMON"/>
    <s v="esc.sanramonderioblanco@mep.go.cr"/>
    <s v="22007610"/>
    <s v="22007610"/>
    <s v="MARIA JESUS JUAREZ MUÑOZ"/>
    <s v="84626637"/>
    <s v="JUAN ANTONIO QUIROS CAMPOS"/>
    <s v="86505339"/>
    <m/>
    <s v="NO"/>
    <m/>
    <m/>
    <m/>
    <s v="1"/>
    <s v="02332"/>
    <s v="3"/>
    <s v="SAN RAMON"/>
    <n v="2"/>
  </r>
  <r>
    <s v="1.00697"/>
    <s v="103001-00"/>
    <s v="00697"/>
    <x v="2123"/>
    <s v="SANTA ELENA"/>
    <s v="PUNTARENAS"/>
    <s v="06"/>
    <s v="1"/>
    <s v="1_PREESCOLAR"/>
    <s v="PUBLICA"/>
    <n v="61201"/>
    <s v="6"/>
    <s v="12"/>
    <s v="01"/>
    <s v="PUNTARENAS / MONTEVERDE / MONTEVERDE"/>
    <s v="PUNTARENAS"/>
    <s v="MONTEVERDE"/>
    <s v="MONTEVERDE"/>
    <s v="SANTA ELENA"/>
    <s v="FRENTE A PLAZA DE DEPORTES SAN ELENA"/>
    <s v="esc.santaelenamonteverde@mep.go.cr"/>
    <s v="26455555"/>
    <s v="26455555"/>
    <s v="JHON VALERIO PORTUGUEZ"/>
    <s v="26455555"/>
    <s v="RITA UGALDE RIVERA"/>
    <s v="26455244"/>
    <m/>
    <s v="NO"/>
    <m/>
    <m/>
    <m/>
    <s v="1"/>
    <s v="02366"/>
    <s v="3"/>
    <s v="SANTA ELENA"/>
    <n v="69"/>
  </r>
  <r>
    <s v="1.02370"/>
    <s v="103002-00"/>
    <s v="02370"/>
    <x v="2124"/>
    <s v="SANTA ROSA"/>
    <s v="PUNTARENAS"/>
    <s v="06"/>
    <s v="1"/>
    <s v="1_PREESCOLAR"/>
    <s v="PUBLICA"/>
    <n v="60107"/>
    <s v="6"/>
    <s v="01"/>
    <s v="07"/>
    <s v="PUNTARENAS / PUNTARENAS / GUACIMAL"/>
    <s v="PUNTARENAS"/>
    <s v="PUNTARENAS"/>
    <s v="GUACIMAL"/>
    <s v="SANTA ROSA"/>
    <s v="FRENTE A IGLESIA CATOLICA SANTA ROSA"/>
    <s v="esc.santarosaguacimal@mep.go.cr"/>
    <s v="26471900"/>
    <m/>
    <s v="GEINER RETANA TORRES"/>
    <s v="84495149"/>
    <s v="RITA UGALDE RIVERA"/>
    <s v="26455244"/>
    <m/>
    <s v="NO"/>
    <m/>
    <m/>
    <m/>
    <s v="1"/>
    <s v="02374"/>
    <s v="3"/>
    <s v="SANTA ROSA"/>
    <n v="3"/>
  </r>
  <r>
    <s v="1.01590"/>
    <s v="103004-00"/>
    <s v="01590"/>
    <x v="2125"/>
    <s v="SAN ISIDRO"/>
    <s v="PUNTARENAS"/>
    <s v="04"/>
    <s v="1"/>
    <s v="1_PREESCOLAR"/>
    <s v="PUBLICA"/>
    <n v="60403"/>
    <s v="6"/>
    <s v="04"/>
    <s v="03"/>
    <s v="PUNTARENAS / MONTES DE ORO / SAN ISIDRO"/>
    <s v="PUNTARENAS"/>
    <s v="MONTES DE ORO"/>
    <s v="SAN ISIDRO"/>
    <s v="SAN ISIDRO"/>
    <s v="CONTIGUO A PLAZA DE DEPORTES"/>
    <s v="esc.sanisidromontesdeoro@mep.go.cr"/>
    <s v="26396103"/>
    <s v="26396103"/>
    <s v="KARLA ALEJANDRA CASCANTE UREÑA"/>
    <s v="83046940"/>
    <s v="RODNY ROJAS CAMPOS"/>
    <s v="83306416"/>
    <m/>
    <s v="NO"/>
    <m/>
    <m/>
    <m/>
    <s v="1"/>
    <s v="02422"/>
    <s v="3"/>
    <s v="SAN ISIDRO"/>
    <n v="38"/>
  </r>
  <r>
    <s v="1.02267"/>
    <s v="103005-00"/>
    <s v="02267"/>
    <x v="2126"/>
    <s v="SAN MIGUEL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SAN MIGUEL"/>
    <s v="DE LA SUBESTACION DEL ICE 3 KM AL NORTE"/>
    <s v="esc.sanmiguel.puntarenas@mep.go.cr"/>
    <s v="26631929"/>
    <s v="26631929"/>
    <s v="ALICIA BEATRIZ HERNANDEZ ESPINOZA"/>
    <s v="70791375"/>
    <s v="RODJAN MIGUEL CARRILLO FONSECA"/>
    <s v="26639730"/>
    <m/>
    <s v="NO"/>
    <m/>
    <m/>
    <m/>
    <s v="1"/>
    <s v="02283"/>
    <s v="3"/>
    <s v="SAN MIGUEL"/>
    <n v="7"/>
  </r>
  <r>
    <s v="1.02690"/>
    <s v="103006-00"/>
    <s v="02690"/>
    <x v="2127"/>
    <s v="SAN RAFAEL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SAN RAFAEL"/>
    <s v="CONTIGUO A LA IGLESIA CATOLICA"/>
    <s v="esc.sanrafaeldepaquera@mep.go.cr"/>
    <s v="26410057"/>
    <s v="22005592"/>
    <s v="ROY NOEL RODRIGUEZ NARANJO"/>
    <s v="89212300"/>
    <s v="YOBNAN GAMBOA ZUÑIGA"/>
    <s v="21007583"/>
    <m/>
    <s v="NO"/>
    <m/>
    <m/>
    <m/>
    <s v="1"/>
    <s v="02362"/>
    <s v="3"/>
    <s v="SAN RAFAEL"/>
    <n v="11"/>
  </r>
  <r>
    <s v="1.01589"/>
    <s v="103008-00"/>
    <s v="01589"/>
    <x v="2128"/>
    <s v="SANTA ROSA"/>
    <s v="PUNTARENAS"/>
    <s v="04"/>
    <s v="1"/>
    <s v="1_PREESCOLAR"/>
    <s v="PUBLICA"/>
    <n v="60403"/>
    <s v="6"/>
    <s v="04"/>
    <s v="03"/>
    <s v="PUNTARENAS / MONTES DE ORO / SAN ISIDRO"/>
    <s v="PUNTARENAS"/>
    <s v="MONTES DE ORO"/>
    <s v="SAN ISIDRO"/>
    <s v="SANTA ROSA"/>
    <s v="600 M NORTE ESTE DE LA BOMBA DE 4 CRUCES"/>
    <s v="esc.santarosa.puntarenas@mep.go.cr"/>
    <s v="26393061"/>
    <s v="26393061"/>
    <s v="MARTHA LEDEZMA CALVO"/>
    <s v="26393061"/>
    <s v="RODNY ROJAS CAMPOS"/>
    <s v="26399237"/>
    <m/>
    <s v="NO"/>
    <m/>
    <m/>
    <m/>
    <s v="1"/>
    <s v="02423"/>
    <s v="3"/>
    <s v="SANTA ROSA"/>
    <n v="67"/>
  </r>
  <r>
    <s v="1.02373"/>
    <s v="103009-00"/>
    <s v="02373"/>
    <x v="2129"/>
    <s v="TAJO ALTO"/>
    <s v="PUNTARENAS"/>
    <s v="04"/>
    <s v="1"/>
    <s v="1_PREESCOLAR"/>
    <s v="PUBLICA"/>
    <n v="60401"/>
    <s v="6"/>
    <s v="04"/>
    <s v="01"/>
    <s v="PUNTARENAS / MONTES DE ORO / MIRAMAR"/>
    <s v="PUNTARENAS"/>
    <s v="MONTES DE ORO"/>
    <s v="MIRAMAR"/>
    <s v="TAJO ALTO"/>
    <s v="TAJO ALTO CENTRO, MIRAMAR"/>
    <s v="esc.tajoalto@mep.go.cr"/>
    <s v="26398719"/>
    <m/>
    <s v="ESMERALDA VANESSA CARVAJAL QUIJANO"/>
    <s v="63335304"/>
    <s v="RODNY ROJAS CAMPOS"/>
    <s v="88207202"/>
    <m/>
    <s v="NO"/>
    <m/>
    <m/>
    <m/>
    <s v="1"/>
    <s v="02434"/>
    <s v="3"/>
    <s v="TAJO ALTO"/>
    <n v="7"/>
  </r>
  <r>
    <s v="1.03091"/>
    <s v="103010-00"/>
    <s v="03091"/>
    <x v="2130"/>
    <s v="ANTONIO VALLERRIESTRA"/>
    <s v="PUNTARENAS"/>
    <s v="08"/>
    <s v="1"/>
    <s v="1_PREESCOLAR"/>
    <s v="PUBLICA"/>
    <n v="60202"/>
    <s v="6"/>
    <s v="02"/>
    <s v="02"/>
    <s v="PUNTARENAS / ESPARZA / SAN JUAN GRANDE"/>
    <s v="PUNTARENAS"/>
    <s v="ESPARZA"/>
    <s v="SAN JUAN GRANDE"/>
    <s v="SAN JUAN"/>
    <s v="25 M NORESTE DE LA PLAZA DE DEPORTES"/>
    <s v="esc.antoniovallerriestra@mep.go.cr"/>
    <s v="22262675"/>
    <s v="22262675"/>
    <s v="ADRIANA CABALLERO PIÑA"/>
    <s v="22262675"/>
    <s v="EVELIA BARQUERO NUÑEZ"/>
    <s v="26355272"/>
    <m/>
    <s v="NO"/>
    <m/>
    <m/>
    <m/>
    <s v="1"/>
    <s v="02419"/>
    <s v="3"/>
    <s v="ANTONIO VALLERRIESTRA"/>
    <n v="5"/>
  </r>
  <r>
    <s v="1.03599"/>
    <s v="103011-00"/>
    <s v="03599"/>
    <x v="2131"/>
    <s v="ZAGALA VIEJA"/>
    <s v="PUNTARENAS"/>
    <s v="04"/>
    <s v="1"/>
    <s v="1_PREESCOLAR"/>
    <s v="PUBLICA"/>
    <n v="60401"/>
    <s v="6"/>
    <s v="04"/>
    <s v="01"/>
    <s v="PUNTARENAS / MONTES DE ORO / MIRAMAR"/>
    <s v="PUNTARENAS"/>
    <s v="MONTES DE ORO"/>
    <s v="MIRAMAR"/>
    <s v="ZAGALA VIEJA"/>
    <s v="3 KM OESTE DE LA ENTRADA DE ARNAJUEZ"/>
    <s v="esc.zagalavieja@mep.go.cr"/>
    <s v="26391130"/>
    <m/>
    <s v="CINDY VILLALOBOS SANDI"/>
    <s v="71809273"/>
    <s v="RODNY ROJAS CAMPOS"/>
    <s v="88207202"/>
    <m/>
    <s v="NO"/>
    <m/>
    <m/>
    <m/>
    <s v="1"/>
    <s v="02435"/>
    <s v="3"/>
    <s v="ZAGALA VIEJA"/>
    <n v="7"/>
  </r>
  <r>
    <s v="1.00699"/>
    <s v="103013-00"/>
    <s v="00699"/>
    <x v="2132"/>
    <s v="J.N. ESPARZA"/>
    <s v="PUNTARENAS"/>
    <s v="08"/>
    <s v="1"/>
    <s v="2_PREESCOLAR"/>
    <s v="PUBLICA"/>
    <n v="60201"/>
    <s v="6"/>
    <s v="02"/>
    <s v="01"/>
    <s v="PUNTARENAS / ESPARZA / ESPIRITU SANTO"/>
    <s v="PUNTARENAS"/>
    <s v="ESPARZA"/>
    <s v="ESPIRITU SANTO"/>
    <s v="ESPARZA"/>
    <s v="DIAGONAL SUROESTE PLAZA DE DEPORTES"/>
    <s v="jn.esparza@mep.go.cr"/>
    <s v="26355205"/>
    <s v="26355205"/>
    <s v="ALEIDY CAMACHO ALVAREZ"/>
    <s v="84468157"/>
    <s v="EVELIA BARQUERO NUÑEZ"/>
    <s v="26355272"/>
    <m/>
    <s v="NO"/>
    <m/>
    <m/>
    <m/>
    <s v="2"/>
    <s v="00000"/>
    <s v="0"/>
    <m/>
    <n v="188"/>
  </r>
  <r>
    <s v="1.00692"/>
    <s v="103014-00"/>
    <s v="00692"/>
    <x v="2133"/>
    <s v="J.N. PUNTARENAS"/>
    <s v="PUNTARENAS"/>
    <s v="05"/>
    <s v="1"/>
    <s v="2_PREESCOLAR"/>
    <s v="PUBLICA"/>
    <n v="60101"/>
    <s v="6"/>
    <s v="01"/>
    <s v="01"/>
    <s v="PUNTARENAS / PUNTARENAS / PUNTARENAS"/>
    <s v="PUNTARENAS"/>
    <s v="PUNTARENAS"/>
    <s v="PUNTARENAS"/>
    <s v="PUNTARENAS"/>
    <s v="CONTIGUO A LA ESCUELA DELIA URBINA"/>
    <s v="jn.puntarenas@mep.go.cr"/>
    <s v="26610290"/>
    <m/>
    <s v="MARIA LORENA LOPEZ SALAS"/>
    <s v="26610290"/>
    <s v="MARIA CRISTINA MARTINEZ CALERO"/>
    <s v="26611133"/>
    <m/>
    <s v="NO"/>
    <m/>
    <m/>
    <m/>
    <s v="2"/>
    <s v="00000"/>
    <s v="0"/>
    <m/>
    <n v="106"/>
  </r>
  <r>
    <s v="1.02384"/>
    <s v="103016-00"/>
    <s v="02384"/>
    <x v="2134"/>
    <s v="MATA LIMON"/>
    <s v="PUNTARENAS"/>
    <s v="08"/>
    <s v="1"/>
    <s v="1_PREESCOLAR"/>
    <s v="PUBLICA"/>
    <n v="60206"/>
    <s v="6"/>
    <s v="02"/>
    <s v="06"/>
    <s v="PUNTARENAS / ESPARZA / CALDERA"/>
    <s v="PUNTARENAS"/>
    <s v="ESPARZA"/>
    <s v="CALDERA"/>
    <s v="MATA LIMON"/>
    <s v="100 M NORTE DEL RESTAURANTE LEDA"/>
    <s v="esc.matalimon@mep.go.cr"/>
    <s v="26343068"/>
    <s v="26343068"/>
    <s v="JOYCE OBANDO SEQUEIRA"/>
    <s v="83441754"/>
    <s v="EVELIA BARQUERO NUÑEZ"/>
    <s v="88205893"/>
    <m/>
    <s v="NO"/>
    <m/>
    <m/>
    <m/>
    <s v="1"/>
    <s v="02409"/>
    <s v="3"/>
    <s v="MATA LIMON"/>
    <n v="10"/>
  </r>
  <r>
    <s v="1.00693"/>
    <s v="103017-00"/>
    <s v="00693"/>
    <x v="2135"/>
    <s v="VEINTE DE NOVIEMBRE"/>
    <s v="PUNTARENAS"/>
    <s v="05"/>
    <s v="1"/>
    <s v="1_PREESCOLAR"/>
    <s v="PUBLICA"/>
    <n v="60112"/>
    <s v="6"/>
    <s v="01"/>
    <s v="12"/>
    <s v="PUNTARENAS / PUNTARENAS / CHACARITA"/>
    <s v="PUNTARENAS"/>
    <s v="PUNTARENAS"/>
    <s v="CHACARITA"/>
    <s v="VEINTE DE NOVIEMBRE"/>
    <s v="100 NORTE 25 ESTE DE CEVICHERA JUANITA"/>
    <s v="esc.veintenoviembre@mep.go.cr"/>
    <s v="26631881"/>
    <m/>
    <s v="LIGIA BROWN SANCHEZ"/>
    <s v="61678509"/>
    <s v="MARIA CRISTINA MARTINEZ CALERO"/>
    <s v="26611133"/>
    <m/>
    <s v="NO"/>
    <m/>
    <m/>
    <m/>
    <s v="1"/>
    <s v="02276"/>
    <s v="3"/>
    <s v="VEINTE DE NOVIEMBRE"/>
    <n v="64"/>
  </r>
  <r>
    <s v="1.00694"/>
    <s v="103019-00"/>
    <s v="00694"/>
    <x v="2136"/>
    <s v="J.N. FRAY CASIANO DE MADRID"/>
    <s v="PUNTARENAS"/>
    <s v="05"/>
    <s v="1"/>
    <s v="2_PREESCOLAR"/>
    <s v="PUBLICA"/>
    <n v="60112"/>
    <s v="6"/>
    <s v="01"/>
    <s v="12"/>
    <s v="PUNTARENAS / PUNTARENAS / CHACARITA"/>
    <s v="PUNTARENAS"/>
    <s v="PUNTARENAS"/>
    <s v="CHACARITA"/>
    <s v="FRAY CASIANO DE MADRID"/>
    <s v="FRENTE A LA ESCUELA FRAY CASIANO DE MADRID"/>
    <s v="jn.fraycasiano@mep.go.cr"/>
    <s v="26637676"/>
    <m/>
    <s v="LILLIAM CARRILLO BALTODANO"/>
    <s v="83150839"/>
    <s v="MARIA CRISTINA MARTINEZ CALERO"/>
    <s v="26611133"/>
    <m/>
    <s v="NO"/>
    <m/>
    <m/>
    <m/>
    <s v="2"/>
    <s v="00000"/>
    <s v="0"/>
    <m/>
    <n v="128"/>
  </r>
  <r>
    <s v="1.02190"/>
    <s v="103020-00"/>
    <s v="02190"/>
    <x v="2137"/>
    <s v="ROSA BARQUERO AZOFEIFA"/>
    <s v="PENINSULAR"/>
    <s v="04"/>
    <s v="1"/>
    <s v="1_PREESCOLAR"/>
    <s v="PUBLICA"/>
    <n v="60104"/>
    <s v="6"/>
    <s v="01"/>
    <s v="04"/>
    <s v="PUNTARENAS / PUNTARENAS / LEPANTO"/>
    <s v="PUNTARENAS"/>
    <s v="PUNTARENAS"/>
    <s v="LEPANTO"/>
    <s v="EL GOLFO"/>
    <s v="FRENTE ASADA EL GOLFO"/>
    <s v="esc.rosabarqueroazofeifa@mep.go.cr"/>
    <s v="64882529"/>
    <m/>
    <s v="GEISHI LIZETH JIMENEZ MORA"/>
    <s v="83022345"/>
    <s v="JUAN ANTONIO QUIROS CAMPOS"/>
    <s v="86505339"/>
    <m/>
    <s v="NO"/>
    <m/>
    <m/>
    <m/>
    <s v="1"/>
    <s v="02324"/>
    <s v="3"/>
    <s v="ROSA BARQUERO AZOFEIFA"/>
    <n v="24"/>
  </r>
  <r>
    <s v="1.02626"/>
    <s v="103023-00"/>
    <s v="02626"/>
    <x v="2138"/>
    <s v="LA BOTA"/>
    <s v="COTO"/>
    <s v="11"/>
    <s v="1"/>
    <s v="1_PREESCOLAR"/>
    <s v="PUBLICA"/>
    <n v="61002"/>
    <s v="6"/>
    <s v="10"/>
    <s v="02"/>
    <s v="PUNTARENAS / CORREDORES / LA CUESTA"/>
    <s v="PUNTARENAS"/>
    <s v="CORREDORES"/>
    <s v="LA CUESTA"/>
    <s v="LA BOTA"/>
    <s v="CONTIGUO A LA PLAZA DE DEPORTES"/>
    <s v="esc.labota@mep.go.cr"/>
    <s v="27321041"/>
    <s v="63372663"/>
    <s v="ARLIN CHINCHILLA MORA"/>
    <s v="63372663"/>
    <s v="ALEX CASAL BERMUDEZ"/>
    <s v="89771930"/>
    <m/>
    <s v="NO"/>
    <m/>
    <m/>
    <m/>
    <s v="1"/>
    <s v="02856"/>
    <s v="3"/>
    <s v="LA BOTA"/>
    <n v="11"/>
  </r>
  <r>
    <s v="1.02620"/>
    <s v="103025-00"/>
    <s v="02620"/>
    <x v="2139"/>
    <s v="LA CHIVA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LAS VEGAS"/>
    <s v="CONTIGUO A LA PLAZA DE DEPORTES"/>
    <s v="esc.lachiva@mep.go.cr"/>
    <s v="27735242"/>
    <s v="27735242"/>
    <s v="GEINER MARIN LEIVA"/>
    <s v="89212818"/>
    <s v="JESUS SOLANO HERRERA"/>
    <s v="27735242"/>
    <m/>
    <s v="NO"/>
    <m/>
    <m/>
    <m/>
    <s v="1"/>
    <s v="02763"/>
    <s v="3"/>
    <s v="LA CHIVA"/>
    <n v="8"/>
  </r>
  <r>
    <s v="1.01066"/>
    <s v="103026-00"/>
    <s v="01066"/>
    <x v="2140"/>
    <s v="FEDERICO GUTIERREZ BRAUN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AGUA BUENA"/>
    <s v="DIAGONAL A LA IGLESIA CATOLICA DE AGUA BUENA"/>
    <s v="esc.federicogutierrezbraun@mep.go.cr"/>
    <s v="27340424"/>
    <s v="27340424"/>
    <s v="JAIRO MURILLO GONZALEZ"/>
    <s v="27340424"/>
    <s v="MAC DONALD PEREZ BARQUERO"/>
    <s v="27340120"/>
    <m/>
    <s v="NO"/>
    <m/>
    <m/>
    <m/>
    <s v="1"/>
    <s v="02739"/>
    <s v="3"/>
    <s v="FEDERICO GUTIERREZ BRAUN"/>
    <n v="24"/>
  </r>
  <r>
    <s v="1.02235"/>
    <s v="103027-00"/>
    <s v="02235"/>
    <x v="2141"/>
    <s v="VIQUILLA DOS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VIQUILLA DOS"/>
    <s v="FRENTE A SALON COMUNAL"/>
    <s v="esc.viquillados@mep.go.cr"/>
    <s v="27897128"/>
    <s v="22001285"/>
    <s v="PEGGI MEJIA PANIAGUA"/>
    <s v="27897128"/>
    <s v="ANA YANCI ALVARADO ENRIQUEZ"/>
    <s v="27899336"/>
    <m/>
    <s v="NO"/>
    <m/>
    <m/>
    <m/>
    <s v="1"/>
    <s v="02659"/>
    <s v="3"/>
    <s v="VIQUILLA DOS"/>
    <n v="12"/>
  </r>
  <r>
    <s v="1.02621"/>
    <s v="103028-00"/>
    <s v="02621"/>
    <x v="2142"/>
    <s v="PARAISO"/>
    <s v="COTO"/>
    <s v="08"/>
    <s v="1"/>
    <s v="1_PREESCOLAR"/>
    <s v="PUBLICA"/>
    <n v="60307"/>
    <s v="6"/>
    <s v="03"/>
    <s v="07"/>
    <s v="PUNTARENAS / BUENOS AIRES / CHANGUENA"/>
    <s v="PUNTARENAS"/>
    <s v="BUENOS AIRES"/>
    <s v="CHANGUENA"/>
    <s v="PARAISO DE LIMONCITO"/>
    <s v="50 M OESTE DE LICEO RURAL PARAISO, CHANGUENA"/>
    <s v="esc.paraiso@mep.go.cr"/>
    <s v="22001071"/>
    <m/>
    <s v="MARIBEL MORA HIDALGO"/>
    <s v="84618002"/>
    <s v="JESUS SOLANO HERRERA"/>
    <s v="27735242"/>
    <m/>
    <s v="NO"/>
    <m/>
    <m/>
    <m/>
    <s v="1"/>
    <s v="02764"/>
    <s v="3"/>
    <s v="PARAISO"/>
    <n v="6"/>
  </r>
  <r>
    <s v="1.02809"/>
    <s v="103029-00"/>
    <s v="02809"/>
    <x v="2143"/>
    <s v="LA ORQUIDEA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PALO SECO"/>
    <s v="PALO SECO, PUERTO JIMENEZ"/>
    <s v="esc.laorquidea@mep.go.cr"/>
    <s v="22002812"/>
    <s v="27355041"/>
    <s v="MARIBEL CHEVEZ ARCE"/>
    <s v="88027572"/>
    <s v="JOSE EDUARDO GOMEZ MORA"/>
    <s v="27355041"/>
    <m/>
    <s v="NO"/>
    <m/>
    <m/>
    <m/>
    <s v="1"/>
    <s v="02647"/>
    <s v="3"/>
    <s v="LA ORQUIDEA"/>
    <n v="5"/>
  </r>
  <r>
    <s v="1.01237"/>
    <s v="103030-00"/>
    <s v="01237"/>
    <x v="2144"/>
    <s v="BRUNCA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BAMBEL DOS"/>
    <s v="150 M ESTE DEL RANCHITO"/>
    <s v="esc.brunca@mep.go.cr"/>
    <s v="27899955"/>
    <s v="27899955"/>
    <s v="MARCOS HENRY ESPINOZA GARCIA"/>
    <s v="27899955"/>
    <s v="ANA YANCI ALVARADO ENRIQUEZ"/>
    <s v="27899336"/>
    <m/>
    <s v="NO"/>
    <m/>
    <m/>
    <m/>
    <s v="1"/>
    <s v="02666"/>
    <s v="3"/>
    <s v="BRUNCA"/>
    <n v="25"/>
  </r>
  <r>
    <s v="1.00723"/>
    <s v="103032-00"/>
    <s v="00723"/>
    <x v="2145"/>
    <s v="ALBERTO ECHANDI MONTERO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IUDAD NEILY"/>
    <s v="100 M NORTE DEL BANCO POPULAR"/>
    <s v="esc.licalbertoechandimontero@mep.go.cr"/>
    <s v="27833821"/>
    <s v="27833821"/>
    <s v="JAIME ALBERTO MORA LEIVA"/>
    <s v="27833821"/>
    <s v="KATTIA SALAZAR ARROYO"/>
    <s v="21010746"/>
    <m/>
    <s v="NO"/>
    <m/>
    <m/>
    <m/>
    <s v="1"/>
    <s v="02807"/>
    <s v="3"/>
    <s v="ALBERTO ECHANDI MONTERO"/>
    <n v="81"/>
  </r>
  <r>
    <s v="1.01786"/>
    <s v="103033-00"/>
    <s v="01786"/>
    <x v="2146"/>
    <s v="CENIZ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CENIZO"/>
    <s v="CONTIGUO A LA PLAZA DE DEPORTES"/>
    <s v="esc.elcenizo@mep.go.cr"/>
    <s v="27801084"/>
    <s v="27800072"/>
    <s v="NANCY SEGURA BATISTA"/>
    <s v="-"/>
    <s v="ALEX CASAL BERMUDEZ"/>
    <s v="89771930"/>
    <m/>
    <s v="NO"/>
    <m/>
    <m/>
    <m/>
    <s v="1"/>
    <s v="03755"/>
    <s v="3"/>
    <s v="CENIZO"/>
    <n v="12"/>
  </r>
  <r>
    <s v="1.00724"/>
    <s v="103034-00"/>
    <s v="00724"/>
    <x v="2147"/>
    <s v="LA FORTUNA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LA FORTUNA"/>
    <s v="200 M OESTE DEL TALLER POLACO"/>
    <s v="esc.lafortuna.coto@mep.go.cr"/>
    <s v="21011976"/>
    <m/>
    <s v="YOLANDA SALAZAR SANCHEZ"/>
    <s v="88293116"/>
    <s v="KATTIA SALAZAR ARROYO"/>
    <s v="21010746"/>
    <m/>
    <s v="NO"/>
    <m/>
    <m/>
    <m/>
    <s v="1"/>
    <s v="02792"/>
    <s v="3"/>
    <s v="LA FORTUNA"/>
    <n v="8"/>
  </r>
  <r>
    <s v="1.02546"/>
    <s v="103035-00"/>
    <s v="02546"/>
    <x v="2148"/>
    <s v="EL ROBLE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EL ROBLE"/>
    <s v="COSTADO NORTE DE PLAZA DE DEPORTES EL ROBLE"/>
    <s v="esc.elroble.coto@mep.go.cr"/>
    <s v="22001153"/>
    <s v="27848181"/>
    <s v="JACQUELINE GRAJALES ALVARADO"/>
    <s v="87253858"/>
    <s v="ADEMAR UGALDE ESPINOZA"/>
    <s v="27848079"/>
    <m/>
    <s v="NO"/>
    <m/>
    <m/>
    <m/>
    <s v="1"/>
    <s v="02715"/>
    <s v="3"/>
    <s v="EL ROBLE"/>
    <n v="8"/>
  </r>
  <r>
    <s v="1.01778"/>
    <s v="103036-00"/>
    <s v="01778"/>
    <x v="2149"/>
    <s v="BARRIO NUEVO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VERACRUZ"/>
    <s v="150 M ESTE DE LA IGLESIA CUADRANGULAR"/>
    <s v="esc.barrionuevo@mep.go.cr"/>
    <s v="27831054"/>
    <m/>
    <s v="YERLI SANCHEZ VEGA"/>
    <s v="87780704"/>
    <s v="DEIVIN JOSE RODRIGUEZ RAMIREZ"/>
    <s v="27322287"/>
    <m/>
    <s v="NO"/>
    <m/>
    <m/>
    <m/>
    <s v="1"/>
    <s v="02826"/>
    <s v="3"/>
    <s v="BARRIO NUEVO"/>
    <n v="33"/>
  </r>
  <r>
    <s v="1.02595"/>
    <s v="103038-00"/>
    <s v="02595"/>
    <x v="2150"/>
    <s v="BELLO ORIENTE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BELLO ORIENTE"/>
    <s v="2 KM OESTE DE CAMPO TRES"/>
    <s v="esc.bellooriente@mep.go.cr"/>
    <m/>
    <m/>
    <s v="NERGIVIA CHAVES CRUZ"/>
    <s v="89199812"/>
    <s v="MAC DONALD PEREZ BARQUERO"/>
    <s v="27340120"/>
    <m/>
    <s v="NO"/>
    <m/>
    <m/>
    <m/>
    <s v="1"/>
    <s v="02740"/>
    <s v="3"/>
    <s v="BELLO ORIENTE"/>
    <n v="1"/>
  </r>
  <r>
    <s v="1.03495"/>
    <s v="103039-00"/>
    <s v="03495"/>
    <x v="2151"/>
    <s v="VILLA ROMA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VILLA ROMA"/>
    <s v="50 M AL ESTE DE LA IGLESIA CATOLICA"/>
    <s v="esc.villaroma@mep.go.cr"/>
    <s v="85886607"/>
    <m/>
    <s v="YESENIA SEGURA ARROYO"/>
    <s v="85886607"/>
    <s v="MAC DONALD PEREZ BARQUERO"/>
    <s v="27340120"/>
    <m/>
    <s v="NO"/>
    <m/>
    <m/>
    <m/>
    <s v="1"/>
    <s v="02757"/>
    <s v="3"/>
    <s v="VILLA ROMA"/>
    <n v="6"/>
  </r>
  <r>
    <s v="1.03880"/>
    <s v="103040-00"/>
    <s v="03880"/>
    <x v="2152"/>
    <s v="SANTA ROSA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SANTA ROSA"/>
    <s v="8 KM ENTRADA DE BELLA LUZ, SANTA ROSA"/>
    <s v="esc.santarosa@mep.go.cr"/>
    <s v="89562354"/>
    <s v="25611223"/>
    <s v="PAOLA MORALES GONZALEZ"/>
    <s v="89562354"/>
    <s v="ALEX CASAL BERMUDEZ"/>
    <s v="89771930"/>
    <m/>
    <s v="NO"/>
    <m/>
    <m/>
    <m/>
    <s v="1"/>
    <s v="02863"/>
    <s v="3"/>
    <s v="SANTA ROSA"/>
    <n v="12"/>
  </r>
  <r>
    <s v="1.00709"/>
    <s v="103042-00"/>
    <s v="00709"/>
    <x v="2153"/>
    <s v="ALVARO PARIS STEFFENS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PUEBLO CIVIL"/>
    <s v="FRENTE A LA PLAZA DE PUEBLO CIVIL"/>
    <s v="esc.alvaroparissteffens@mep.go.cr"/>
    <s v="27751117"/>
    <m/>
    <s v="DOUGLAS CERDAS QUESADA"/>
    <s v="27751117"/>
    <s v="ROSALBA JIMENEZ CISNEROS"/>
    <s v="27750256"/>
    <m/>
    <s v="NO"/>
    <m/>
    <m/>
    <m/>
    <s v="1"/>
    <s v="02610"/>
    <s v="3"/>
    <s v="ALVARO PARIS STEFFENS"/>
    <n v="13"/>
  </r>
  <r>
    <s v="1.04244"/>
    <s v="103043-00"/>
    <s v="04244"/>
    <x v="2154"/>
    <s v="SANTA CLARA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NICARAGUA"/>
    <s v="DE QUEBRADA LA NICARAGUA 150 M NORTE"/>
    <s v="esc.santaclarapavon@mep.go.cr"/>
    <s v="22008331"/>
    <s v="87324265"/>
    <s v="VIVIANA GOMEZ SANCHEZ"/>
    <s v="87324265"/>
    <s v="RANDALL LOPEZ CERDAS"/>
    <s v="27766129"/>
    <m/>
    <s v="NO"/>
    <m/>
    <m/>
    <m/>
    <s v="1"/>
    <s v="02629"/>
    <s v="3"/>
    <s v="SANTA CLARA"/>
    <n v="4"/>
  </r>
  <r>
    <s v="1.03220"/>
    <s v="103045-00"/>
    <s v="03220"/>
    <x v="2155"/>
    <s v="PALMIRA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LA PALMIRA"/>
    <s v="200 M NORTE DE LA IGLESIA CATOLICA PALMIRA"/>
    <s v="esc.lapalmira@mep.go.cr"/>
    <s v="22001378"/>
    <s v="22001378"/>
    <s v="ALEJANDRO GAMBOA MENA"/>
    <s v="86121034"/>
    <s v="ADEMAR UGALDE ESPINOZA"/>
    <s v="27848079"/>
    <m/>
    <s v="NO"/>
    <m/>
    <m/>
    <m/>
    <s v="1"/>
    <s v="02716"/>
    <s v="3"/>
    <s v="PALMIRA"/>
    <n v="4"/>
  </r>
  <r>
    <s v="1.03568"/>
    <s v="103046-00"/>
    <s v="03568"/>
    <x v="2156"/>
    <s v="SAN ISIDRO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SAN ISIDRO"/>
    <s v="2,5 KM AL ESTE ENTRADA A GUAYABAL"/>
    <s v="esc.sanisidro.coto@mep.go.cr"/>
    <s v="22002252"/>
    <m/>
    <s v="SINEY CARRANZA FUNES"/>
    <s v="88069213"/>
    <s v="DEIVIN JOSE RODRIGUEZ RAMIREZ"/>
    <s v="27322287"/>
    <m/>
    <s v="NO"/>
    <m/>
    <m/>
    <m/>
    <s v="1"/>
    <s v="02838"/>
    <s v="3"/>
    <s v="SAN ISIDRO"/>
    <n v="1"/>
  </r>
  <r>
    <s v="1.02814"/>
    <s v="103048-00"/>
    <s v="02814"/>
    <x v="2157"/>
    <s v="VALLE HERMOSO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VALLE HERMOSO"/>
    <s v="300 M ESTE DE LA IGLESIA CATOLICA"/>
    <s v="esc.vallehermoso@mep.go.cr"/>
    <s v="22001295"/>
    <m/>
    <s v="EVELYN NAVARRO JIMENEZ"/>
    <s v="88296089"/>
    <s v="SINDY ARAYA RAMIREZ"/>
    <s v="27840230"/>
    <m/>
    <s v="NO"/>
    <m/>
    <m/>
    <m/>
    <s v="1"/>
    <s v="02731"/>
    <s v="3"/>
    <s v="VALLE HERMOSO"/>
    <n v="7"/>
  </r>
  <r>
    <s v="1.03564"/>
    <s v="103050-00"/>
    <s v="03564"/>
    <x v="2158"/>
    <s v="ALTAMIRA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ALTAMIRA"/>
    <s v="3 KM DEL SUPER LOS DELFINES"/>
    <s v="esc.altamiradepavon@mep.go.cr"/>
    <m/>
    <m/>
    <s v="ENRIQUE ANDRADE DE GRACIA"/>
    <s v="89269855"/>
    <s v="PIO MONTEZUMA BEJARANO"/>
    <s v="24591100 Ext.41461"/>
    <m/>
    <s v="NO"/>
    <m/>
    <m/>
    <m/>
    <s v="1"/>
    <s v="03275"/>
    <s v="3"/>
    <s v="ALTAMIRA"/>
    <n v="6"/>
  </r>
  <r>
    <s v="1.04104"/>
    <s v="103053-00"/>
    <s v="04104"/>
    <x v="2159"/>
    <s v="AJUNTADERAS"/>
    <s v="GRANDE DE TERRABA"/>
    <s v="08"/>
    <s v="1"/>
    <s v="1_PREESCOLAR"/>
    <s v="PUBLICA"/>
    <n v="60503"/>
    <s v="6"/>
    <s v="05"/>
    <s v="03"/>
    <s v="PUNTARENAS / OSA / SIERPE"/>
    <s v="PUNTARENAS"/>
    <s v="OSA"/>
    <s v="SIERPE"/>
    <s v="AJUNTADERAS"/>
    <s v="10 KM OESTE DEL CENTRO SIERPE"/>
    <s v="esc.ajuntaderas@mep.go.cr"/>
    <s v="87683815"/>
    <m/>
    <s v="FRANCIS ALPIZAR BARRANTES"/>
    <s v="87683815"/>
    <s v="RONULFO SALAZAR ARROYO"/>
    <s v="27881127"/>
    <m/>
    <s v="NO"/>
    <m/>
    <m/>
    <m/>
    <s v="1"/>
    <s v="02584"/>
    <s v="3"/>
    <s v="AJUNTADERAS"/>
    <n v="5"/>
  </r>
  <r>
    <s v="1.03024"/>
    <s v="103056-00"/>
    <s v="03024"/>
    <x v="2160"/>
    <s v="SAN MARTIN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SAN MARTIN"/>
    <s v="FRENTE A PULPERIA DOBLE ALIANZA, SAN MARTIN"/>
    <s v="esc.sanmartin.coto@mep.go.cr"/>
    <s v="27321489"/>
    <s v="27321489"/>
    <s v="HAZEL ARIAS VEGA"/>
    <s v="27321489"/>
    <s v="DEIVIN JOSE RODRIGUEZ RAMIREZ"/>
    <s v="27322287"/>
    <m/>
    <s v="NO"/>
    <m/>
    <m/>
    <m/>
    <s v="1"/>
    <s v="02815"/>
    <s v="3"/>
    <s v="SAN MARTIN"/>
    <n v="13"/>
  </r>
  <r>
    <s v="1.03237"/>
    <s v="103058-00"/>
    <s v="03237"/>
    <x v="2161"/>
    <s v="ALPHA"/>
    <s v="COTO"/>
    <s v="05"/>
    <s v="1"/>
    <s v="1_PREESCOLAR"/>
    <s v="PUBLICA"/>
    <n v="60806"/>
    <s v="6"/>
    <s v="08"/>
    <s v="06"/>
    <s v="PUNTARENAS / COTO BRUS / GUTIERREZ BROWN"/>
    <s v="PUNTARENAS"/>
    <s v="COTO BRUS"/>
    <s v="GUTIERREZ BROWN"/>
    <s v="ALPHA"/>
    <s v="20 KM AL NORESTE DE SAN VITO CENTRO"/>
    <s v="esc.alpha@mep.go.cr"/>
    <s v="22001154"/>
    <s v="88413109"/>
    <s v="OVIDIO RODRIGUEZ TORRES"/>
    <s v="22001154/88413109"/>
    <s v="MARCO TULIO CASTILLO AGÜERO"/>
    <s v="27733387"/>
    <m/>
    <s v="NO"/>
    <m/>
    <m/>
    <m/>
    <s v="1"/>
    <s v="02711"/>
    <s v="3"/>
    <s v="ALPHA"/>
    <n v="5"/>
  </r>
  <r>
    <s v="1.03150"/>
    <s v="103060-00"/>
    <s v="03150"/>
    <x v="2162"/>
    <s v="BRASILIA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BRASILIA"/>
    <s v="COSTADO OESTE DE LA CASA SALUD"/>
    <s v="esc.brasilia@mep.go.cr"/>
    <s v="22001303"/>
    <s v="22001303"/>
    <s v="OSIRIS MATARRITA RAMIREZ"/>
    <s v="22001303"/>
    <s v="SINDY ARAYA RAMIREZ"/>
    <s v="27840230"/>
    <m/>
    <s v="NO"/>
    <m/>
    <m/>
    <m/>
    <s v="1"/>
    <s v="02732"/>
    <s v="3"/>
    <s v="BRASILIA"/>
    <n v="16"/>
  </r>
  <r>
    <s v="1.03724"/>
    <s v="103061-00"/>
    <s v="03724"/>
    <x v="2163"/>
    <s v="KOGOKEAIBTDA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RIO CLARO GUAYMI"/>
    <s v="10 KM AL ESTE DE RIO CLARO DE PAVON"/>
    <s v="esc.kogokeaibtda@mep.go.cr"/>
    <s v="89532132"/>
    <m/>
    <s v="VENANCIO MONTEZUMA BEJARANO"/>
    <s v="89532132"/>
    <s v="PIO MONTEZUMA BEJARANO"/>
    <s v="84062648"/>
    <m/>
    <s v="NO"/>
    <m/>
    <m/>
    <m/>
    <s v="1"/>
    <s v="03869"/>
    <s v="3"/>
    <s v="KOGOKEAIBTDA"/>
    <n v="9"/>
  </r>
  <r>
    <s v="1.04139"/>
    <s v="103062-00"/>
    <s v="04139"/>
    <x v="2164"/>
    <s v="BETANIA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LA BETANIA"/>
    <s v="7 KM AL SUR DE LA CASONA DE LIMONCITO"/>
    <s v="esc.libertadbetania@mep.go.cr"/>
    <s v="85946502"/>
    <m/>
    <s v="MAURO MENDOZA CHAVES"/>
    <s v="85946502"/>
    <s v="FERNANDO MENDOZA PALACIOS"/>
    <s v="87794171"/>
    <m/>
    <s v="NO"/>
    <m/>
    <m/>
    <m/>
    <s v="1"/>
    <s v="00060"/>
    <s v="3"/>
    <s v="BETANIA"/>
    <n v="1"/>
  </r>
  <r>
    <s v="1.01846"/>
    <s v="103063-00"/>
    <s v="01846"/>
    <x v="2165"/>
    <s v="NGÖBEGÜE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LA CASONA"/>
    <s v="500 M SUR DEL EBAIS DE LA CASONA"/>
    <s v="esc.ngobegue@mep.go.cr"/>
    <s v="27847020"/>
    <m/>
    <s v="FREDDY BEJARANO RODRIGUEZ"/>
    <s v="89468203"/>
    <s v="FERNANDO MENDOZA PALACIOS"/>
    <s v="87794171"/>
    <m/>
    <s v="NO"/>
    <m/>
    <m/>
    <m/>
    <s v="1"/>
    <s v="03533"/>
    <s v="3"/>
    <s v="NGÖBEGÜE"/>
    <n v="41"/>
  </r>
  <r>
    <s v="1.01509"/>
    <s v="103064-00"/>
    <s v="01509"/>
    <x v="2166"/>
    <s v="EL TRIUNFO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TRIUNFO"/>
    <s v="CONTIGUO A CANCHA MULTIUSOS CIUDAD EL TRIUNFO"/>
    <s v="esc.eltriunfo@mep.go.cr"/>
    <s v="27322252"/>
    <s v="37322252"/>
    <s v="JHONSER A. BARRANTES CASTRO"/>
    <s v="27322252"/>
    <s v="DEIVIN JOSE RODRIGUEZ RAMIREZ"/>
    <s v="27322287"/>
    <m/>
    <s v="NO"/>
    <m/>
    <m/>
    <m/>
    <s v="1"/>
    <s v="03534"/>
    <s v="3"/>
    <s v="EL TRIUNFO"/>
    <n v="21"/>
  </r>
  <r>
    <s v="1.01837"/>
    <s v="103065-00"/>
    <s v="01837"/>
    <x v="2167"/>
    <s v="BAHIA DE PAVON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COCAL AMARILLO"/>
    <s v="CONTIGUO A PLAZA DE DEPORTES"/>
    <s v="esc.bahiadepavon@mep.go.cr"/>
    <s v="22001793"/>
    <m/>
    <s v="ANA DAYANA JIMENEZ JIMENEZ"/>
    <s v="89717452"/>
    <s v="RANDALL LOPEZ CERDAS"/>
    <s v="27766129"/>
    <m/>
    <s v="NO"/>
    <m/>
    <m/>
    <m/>
    <s v="1"/>
    <s v="02637"/>
    <s v="3"/>
    <s v="BAHIA DE PAVON"/>
    <n v="11"/>
  </r>
  <r>
    <s v="1.03565"/>
    <s v="103066-00"/>
    <s v="03565"/>
    <x v="2168"/>
    <s v="GUAYMI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ALTO GUAYMI"/>
    <s v="ALTO GUAYMI, PUNTA BURICA"/>
    <s v="esc.altoguaymi@mep.go.cr"/>
    <s v="62300852"/>
    <m/>
    <s v="MELVIN ATENCIO PALACIOS"/>
    <s v="85685785"/>
    <s v="PIO MONTEZUMA BEJARANO"/>
    <s v="84062648"/>
    <m/>
    <s v="NO"/>
    <m/>
    <m/>
    <m/>
    <s v="1"/>
    <s v="02845"/>
    <s v="3"/>
    <s v="GUAYMI"/>
    <n v="9"/>
  </r>
  <r>
    <s v="1.00706"/>
    <s v="103067-00"/>
    <s v="00706"/>
    <x v="2169"/>
    <s v="VALLE DE EL DIQUIS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SAN JOSE"/>
    <s v="CONTIGUO A LA PLAZA DE FUTBOL DEL INVU S, JOSE"/>
    <s v="esc.valledeleldiquis@mep.go.cr"/>
    <s v="27887195"/>
    <m/>
    <s v="VIVIAN ARAYA VARELA"/>
    <s v="27887195"/>
    <s v="CINTHYA MORA SOLIS"/>
    <s v="27869013"/>
    <m/>
    <s v="NO"/>
    <m/>
    <m/>
    <m/>
    <s v="1"/>
    <s v="02523"/>
    <s v="3"/>
    <s v="VALLE DE EL DIQUIS"/>
    <n v="83"/>
  </r>
  <r>
    <s v="1.02539"/>
    <s v="103068-00"/>
    <s v="02539"/>
    <x v="2170"/>
    <s v="LINDA MAR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NGOSTINO"/>
    <s v="4 KM AL SUR DE PUNTA ZANCUDO"/>
    <s v="esc.lindamar@mep.go.cr"/>
    <s v="22001745"/>
    <m/>
    <s v="LAUREN CUBILLO HERNANDEZ"/>
    <s v="88867426"/>
    <s v="RANDALL LOPEZ CERDAS"/>
    <s v="86418400"/>
    <m/>
    <s v="NO"/>
    <m/>
    <m/>
    <m/>
    <s v="1"/>
    <s v="02633"/>
    <s v="3"/>
    <s v="LINDA MAR"/>
    <n v="4"/>
  </r>
  <r>
    <s v="1.00977"/>
    <s v="103069-00"/>
    <s v="00977"/>
    <x v="2171"/>
    <s v="RESIDENCIAL UREÑA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BARRIO UREÑA"/>
    <s v="700 M NORTE DEL CTP CARLOS MANUEL VICENT"/>
    <s v="esc.residencialurena@mep.go.cr"/>
    <s v="27752337"/>
    <s v="27752337"/>
    <s v="LETICIA MATARRITA MORENO"/>
    <s v="85163555"/>
    <s v="ROSALBA JIMENEZ CISNEROS"/>
    <s v="27750256"/>
    <m/>
    <s v="NO"/>
    <m/>
    <m/>
    <m/>
    <s v="1"/>
    <s v="03532"/>
    <s v="3"/>
    <s v="RESIDENCIAL UREÑA"/>
    <n v="9"/>
  </r>
  <r>
    <s v="1.01315"/>
    <s v="103070-00"/>
    <s v="01315"/>
    <x v="2172"/>
    <s v="BAJO DE REYES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LOS REYES"/>
    <s v="COSTADO SUR D LA PLAZA D DEPORTES D LOS REYES"/>
    <s v="esc.bajodereyes@mep.go.cr"/>
    <s v="27734942"/>
    <m/>
    <s v="ROY JIMENEZ MADRIGAL"/>
    <s v="27734942"/>
    <s v="MARCO TULIO CASTILLO AGÜERO"/>
    <s v="27733387"/>
    <m/>
    <s v="NO"/>
    <m/>
    <m/>
    <m/>
    <s v="1"/>
    <s v="02688"/>
    <s v="3"/>
    <s v="BAJO DE REYES"/>
    <n v="20"/>
  </r>
  <r>
    <s v="1.04289"/>
    <s v="103071-00"/>
    <s v="04289"/>
    <x v="2173"/>
    <s v="LA HIERBA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HIERBA"/>
    <s v="7 KM AL SURESTE DE COCAL AMARILLO"/>
    <s v="esc.lahierba@mep.go.cr"/>
    <s v="88039219"/>
    <m/>
    <s v="PATRICIA VALVERDE NAVARRO"/>
    <s v="88039210"/>
    <s v="RANDALL LOPEZ CERDAS"/>
    <s v="27766129"/>
    <m/>
    <s v="NO"/>
    <m/>
    <m/>
    <m/>
    <s v="1"/>
    <s v="02638"/>
    <s v="3"/>
    <s v="LA HIERBA"/>
    <n v="3"/>
  </r>
  <r>
    <s v="1.02034"/>
    <s v="103072-00"/>
    <s v="02034"/>
    <x v="2174"/>
    <s v="SIETE COLINAS"/>
    <s v="COTO"/>
    <s v="05"/>
    <s v="1"/>
    <s v="1_PREESCOLAR"/>
    <s v="PUBLICA"/>
    <n v="60806"/>
    <s v="6"/>
    <s v="08"/>
    <s v="06"/>
    <s v="PUNTARENAS / COTO BRUS / GUTIERREZ BROWN"/>
    <s v="PUNTARENAS"/>
    <s v="COTO BRUS"/>
    <s v="GUTIERREZ BROWN"/>
    <s v="SIETE COLINAS"/>
    <s v="CONTIGUO AL TEMPLO CATOLICO"/>
    <s v="esc.sietecolinas@mep.go.cr"/>
    <s v="22001257"/>
    <s v="27733387"/>
    <s v="MONICA VANESSA QUESADA MORA"/>
    <s v="22001257"/>
    <s v="MARCO TULIO CASTILLO AGÜERO"/>
    <s v="27733387"/>
    <m/>
    <s v="NO"/>
    <m/>
    <m/>
    <m/>
    <s v="1"/>
    <s v="02695"/>
    <s v="3"/>
    <s v="SIETE COLINAS"/>
    <n v="7"/>
  </r>
  <r>
    <s v="1.02038"/>
    <s v="103073-00"/>
    <s v="02038"/>
    <x v="2175"/>
    <s v="RIO NUEVO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RIO NUEVO"/>
    <s v="BARRIO RIO NUEVO, CIUDAD NEILY"/>
    <s v="esc.rionuevo@mep.go.cr"/>
    <s v="27836968"/>
    <s v="27836968"/>
    <s v="JORGE LUIS ZUÑIGA ROJAS"/>
    <s v="27836869"/>
    <s v="KATTIA SALAZAR ARROYO"/>
    <s v="21010746"/>
    <m/>
    <s v="NO"/>
    <m/>
    <m/>
    <m/>
    <s v="1"/>
    <s v="03808"/>
    <s v="3"/>
    <s v="RIO NUEVO"/>
    <n v="17"/>
  </r>
  <r>
    <s v="1.01847"/>
    <s v="103074-00"/>
    <s v="01847"/>
    <x v="2176"/>
    <s v="LA AMISTAD"/>
    <s v="COTO"/>
    <s v="08"/>
    <s v="1"/>
    <s v="1_PREESCOLAR"/>
    <s v="PUBLICA"/>
    <n v="60801"/>
    <s v="6"/>
    <s v="08"/>
    <s v="01"/>
    <s v="PUNTARENAS / COTO BRUS / SAN VITO"/>
    <s v="PUNTARENAS"/>
    <s v="COTO BRUS"/>
    <s v="SAN VITO"/>
    <s v="SANTA CLARA"/>
    <s v="800 M OESTE DE FABRICA CONCENTRADOS"/>
    <s v="esc.laamistad@mep.go.cr"/>
    <s v="27734518"/>
    <s v="27734518"/>
    <s v="SILVIA GARCIA NAVARRO"/>
    <s v="27734518"/>
    <s v="JESUS SOLANO HERRERA"/>
    <s v="27735242"/>
    <m/>
    <s v="NO"/>
    <m/>
    <m/>
    <m/>
    <s v="1"/>
    <s v="03436"/>
    <s v="3"/>
    <s v="LA AMISTAD"/>
    <n v="11"/>
  </r>
  <r>
    <s v="1.03799"/>
    <s v="103075-00"/>
    <s v="03799"/>
    <x v="2177"/>
    <s v="BALSAR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BALSAR ARRIBA"/>
    <s v="CIUDAD CORTES, BALSAR ARRIBA"/>
    <s v="esc.balsar@mep.go.cr"/>
    <s v="27869013"/>
    <m/>
    <s v="DENIA MEDINA BATISTA"/>
    <s v="88391326"/>
    <s v="CINTHYA MORA SOLIS"/>
    <s v="27869013"/>
    <m/>
    <s v="NO"/>
    <m/>
    <m/>
    <m/>
    <s v="1"/>
    <s v="02521"/>
    <s v="3"/>
    <s v="BALSAR"/>
    <n v="2"/>
  </r>
  <r>
    <s v="1.04246"/>
    <s v="103076-00"/>
    <s v="04246"/>
    <x v="2178"/>
    <s v="BAJO DE LOS INDIOS"/>
    <s v="COTO"/>
    <s v="13"/>
    <s v="1"/>
    <s v="1_PREESCOLAR"/>
    <s v="PUBLICA"/>
    <n v="61001"/>
    <s v="6"/>
    <s v="10"/>
    <s v="01"/>
    <s v="PUNTARENAS / CORREDORES / CORREDOR"/>
    <s v="PUNTARENAS"/>
    <s v="CORREDORES"/>
    <s v="CORREDOR"/>
    <s v="BELLA VISTA"/>
    <s v="17 KM ESTE DE LA ENTRADA PRINCIPAL DE ABROJO"/>
    <s v="esc.bajodelosindios@mep.go.cr"/>
    <s v="83135856"/>
    <m/>
    <s v="ELIZABETH DARCE DELGADO"/>
    <s v="83135856"/>
    <s v="FERNANDO MENDOZA PALACIOS"/>
    <s v="87794171"/>
    <m/>
    <s v="NO"/>
    <m/>
    <m/>
    <m/>
    <s v="1"/>
    <s v="02760"/>
    <s v="3"/>
    <s v="BAJO DE LOS INDIOS"/>
    <n v="5"/>
  </r>
  <r>
    <s v="1.01844"/>
    <s v="103077-00"/>
    <s v="01844"/>
    <x v="2179"/>
    <s v="VALLE AZUL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VALLE AZUL"/>
    <s v="COSTADO ESTE DE LA IGLESIA"/>
    <s v="esc.valleazul@mep.go.cr"/>
    <s v="22005350"/>
    <m/>
    <s v="SHIRLEY ZAMORA CHAVES"/>
    <s v="22005350"/>
    <s v="MAC DONALD PEREZ BARQUERO"/>
    <s v="27340120"/>
    <m/>
    <s v="NO"/>
    <m/>
    <m/>
    <m/>
    <s v="1"/>
    <s v="02742"/>
    <s v="3"/>
    <s v="VALLE AZUL"/>
    <n v="12"/>
  </r>
  <r>
    <s v="1.02538"/>
    <s v="103078-00"/>
    <s v="02538"/>
    <x v="2180"/>
    <s v="LAS GEMELAS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RIO CLARO"/>
    <s v="RIO CLARO DE PAVONES, GOLFITO"/>
    <s v="esc.lasgemelas@mep.go.cr"/>
    <s v="89494557"/>
    <m/>
    <s v="JOSE LUIS AZOFEIFA MORA"/>
    <s v="89494557"/>
    <s v="RANDALL LOPEZ CERDAS"/>
    <s v="27766129"/>
    <m/>
    <s v="NO"/>
    <m/>
    <m/>
    <m/>
    <s v="1"/>
    <s v="02635"/>
    <s v="3"/>
    <s v="LAS GEMELAS"/>
    <n v="16"/>
  </r>
  <r>
    <s v="1.01064"/>
    <s v="103079-00"/>
    <s v="01064"/>
    <x v="2181"/>
    <s v="TRES RIOS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TRES RIOS"/>
    <s v="200 M ESTE DE UPACOB"/>
    <s v="esc.tresrios@mep.go.cr"/>
    <s v="27734047"/>
    <s v="27734047"/>
    <s v="ROXANA HERRA BONILLA"/>
    <s v="27734047"/>
    <s v="MARCO TULIO CASTILLO AGÜERO"/>
    <s v="27733387"/>
    <m/>
    <s v="NO"/>
    <m/>
    <m/>
    <m/>
    <s v="1"/>
    <s v="02691"/>
    <s v="3"/>
    <s v="TRES RIOS"/>
    <n v="28"/>
  </r>
  <r>
    <s v="1.02537"/>
    <s v="103080-00"/>
    <s v="02537"/>
    <x v="2182"/>
    <s v="LA VIRGEN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VIRGEN"/>
    <s v="150 M OESTE DEL ABASTECEDOR MERENDINA"/>
    <s v="esc.lavirgen@mep.go.cr"/>
    <s v="27766366"/>
    <m/>
    <s v="LUIS ERICK SAMUDIO SANTAMARIA"/>
    <s v="27766366"/>
    <s v="RANDALL LOPEZ CERDAS"/>
    <s v="27766129"/>
    <m/>
    <s v="NO"/>
    <m/>
    <m/>
    <m/>
    <s v="1"/>
    <s v="02622"/>
    <s v="3"/>
    <s v="LA VIRGEN"/>
    <n v="23"/>
  </r>
  <r>
    <s v="1.03067"/>
    <s v="103081-00"/>
    <s v="03067"/>
    <x v="2183"/>
    <s v="I.D.A. PORTO LLANO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PORTO LLANO"/>
    <s v="250 M DE LA PLAZA DE DEPORTES PORTO LLANO"/>
    <s v="esc.idaportollano@mep.go.cr"/>
    <s v="27840230"/>
    <s v="27840580"/>
    <s v="EVELYN FRANCINI BADILLA MORA"/>
    <s v="22001298"/>
    <s v="SINDY ARAYA RAMIREZ"/>
    <s v="27840580"/>
    <m/>
    <s v="NO"/>
    <m/>
    <m/>
    <m/>
    <s v="1"/>
    <s v="03284"/>
    <s v="3"/>
    <s v="I.D.A. PORTO LLANO"/>
    <n v="10"/>
  </r>
  <r>
    <s v="1.01339"/>
    <s v="103084-00"/>
    <s v="01339"/>
    <x v="2184"/>
    <s v="GUAYACAN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EL ROBLE"/>
    <s v="DETRAS DE PLANTA EXTRACTORA DE COOPEAGROPAL"/>
    <s v="esc.guayacan@mep.go.cr"/>
    <s v="27766591"/>
    <m/>
    <s v="ESTRELLA AGUILAR RUBI"/>
    <s v="89682712"/>
    <s v="ALEX CASAL BERMUDEZ"/>
    <s v="89771930"/>
    <m/>
    <s v="NO"/>
    <m/>
    <m/>
    <m/>
    <s v="1"/>
    <s v="02839"/>
    <s v="3"/>
    <s v="GUAYACAN"/>
    <n v="21"/>
  </r>
  <r>
    <s v="1.02291"/>
    <s v="103085-00"/>
    <s v="02291"/>
    <x v="2185"/>
    <s v="SANTA MARTA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SANTA MARTA"/>
    <s v="2 KM SUROESTE PULPERIA CHAVEG"/>
    <s v="esc.santamartalimoncito@mep.go.cr"/>
    <s v="22001140"/>
    <s v="22018109"/>
    <s v="KENIA RODRIGUEZ RODRIGUEZ"/>
    <s v="22001140"/>
    <s v="JESUS SOLANO HERRERA"/>
    <s v="27735242"/>
    <m/>
    <s v="NO"/>
    <m/>
    <m/>
    <m/>
    <s v="1"/>
    <s v="02765"/>
    <s v="3"/>
    <s v="SANTA MARTA"/>
    <n v="7"/>
  </r>
  <r>
    <s v="1.02590"/>
    <s v="103086-00"/>
    <s v="02590"/>
    <x v="2186"/>
    <s v="MIRAFLORES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MIRAFLORES"/>
    <s v="DEL MOPT SABALITO, 5 KM AL OESTE"/>
    <s v="esc.mirafloresdesabalito@mep.go.cr"/>
    <s v="22001174"/>
    <m/>
    <s v="REBECA TORRES GOMEZ"/>
    <s v="83186174"/>
    <s v="SINDY ARAYA RAMIREZ"/>
    <s v="27840230"/>
    <m/>
    <s v="NO"/>
    <m/>
    <m/>
    <m/>
    <s v="1"/>
    <s v="02733"/>
    <s v="3"/>
    <s v="MIRAFLORES"/>
    <n v="18"/>
  </r>
  <r>
    <s v="1.02623"/>
    <s v="103088-00"/>
    <s v="02623"/>
    <x v="2187"/>
    <s v="BRUS MALIS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BRUS MALIS"/>
    <s v="3 KM AL SUR OESTE DE LA UNION DE LIMONCITO"/>
    <s v="esc.indigenabrusmalis@mep.go.cr"/>
    <s v="22006165"/>
    <m/>
    <s v="ANDREA PEREZ SIBAJA"/>
    <s v="88836219"/>
    <s v="FERNANDO MENDOZA PALACIOS"/>
    <s v="87794171"/>
    <m/>
    <s v="NO"/>
    <m/>
    <m/>
    <m/>
    <s v="1"/>
    <s v="02766"/>
    <s v="3"/>
    <s v="BRUS MALIS"/>
    <n v="18"/>
  </r>
  <r>
    <s v="1.03723"/>
    <s v="103089-00"/>
    <s v="03723"/>
    <x v="2188"/>
    <s v="KOGORIBTDA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ALTO RIO CLARO"/>
    <s v="600 M SUR IGLESIA EVANGELICA"/>
    <s v="esc.kogoribtda@mep.go.cr"/>
    <m/>
    <m/>
    <s v="GEOVANNY MONTEZUMA RODRIGUEZ"/>
    <s v="85975645"/>
    <s v="PIO MONTEZUMA BEJARANO"/>
    <s v="84062648"/>
    <m/>
    <s v="NO"/>
    <m/>
    <m/>
    <m/>
    <s v="1"/>
    <s v="03431"/>
    <s v="3"/>
    <s v="KOGORIBTDA"/>
    <n v="4"/>
  </r>
  <r>
    <s v="1.02540"/>
    <s v="103090-00"/>
    <s v="02540"/>
    <x v="2189"/>
    <s v="BOCA GALLARDO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BOCA GALLARDO"/>
    <s v="FRENTE A PLAZA DE DEPORTES DE BOCA GALLARDO"/>
    <s v="esc.bocagallardo@mep.go.cr"/>
    <s v="22005283"/>
    <s v="27355041"/>
    <s v="GISSELLE BADILLA GONZALEZ"/>
    <s v="84533898"/>
    <s v="JOSE EDUARDO GOMEZ MORA"/>
    <s v="27355041"/>
    <m/>
    <s v="NO"/>
    <m/>
    <m/>
    <m/>
    <s v="1"/>
    <s v="02653"/>
    <s v="3"/>
    <s v="BOCA GALLARDO"/>
    <n v="20"/>
  </r>
  <r>
    <s v="1.04202"/>
    <s v="103091-00"/>
    <s v="04202"/>
    <x v="2190"/>
    <s v="LLANO BONITO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LLANO BONITO"/>
    <s v="7 KM AL NORTE DE SAN RAMON, RIO CLARO"/>
    <s v="esc.llanobonitoguaycara@mep.go.cr"/>
    <s v="83094595"/>
    <s v="22002961"/>
    <s v="ROSIBEL MENA CASTILLO"/>
    <s v="83094595"/>
    <s v="ANA YANCI ALVARADO ENRIQUEZ"/>
    <s v="27899336"/>
    <m/>
    <s v="NO"/>
    <m/>
    <m/>
    <m/>
    <s v="1"/>
    <s v="02682"/>
    <s v="3"/>
    <s v="LLANO BONITO"/>
    <n v="3"/>
  </r>
  <r>
    <s v="1.03063"/>
    <s v="103092-00"/>
    <s v="03063"/>
    <x v="2191"/>
    <s v="BELLA VISTA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GUINEA ARRIBA"/>
    <s v="350 M AL SURESTE DE LA IGLESIA CRISTIANA NUEVA VISION"/>
    <s v="esc.bellavista.coto@mep.go.cr"/>
    <s v="22001260"/>
    <s v="88010385"/>
    <s v="ALEXIS RODRIGUEZ BADILLA"/>
    <s v="22001260"/>
    <s v="ADEMAR UGALDE ESPINOZA"/>
    <s v="27848079"/>
    <m/>
    <s v="NO"/>
    <m/>
    <m/>
    <m/>
    <s v="1"/>
    <s v="02696"/>
    <s v="3"/>
    <s v="BELLA VISTA"/>
    <n v="6"/>
  </r>
  <r>
    <s v="1.03269"/>
    <s v="103093-00"/>
    <s v="03269"/>
    <x v="2192"/>
    <s v="CARBONERA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LA CARBONERA"/>
    <s v="COSTADO ESTE DE LA PLAZA"/>
    <s v="esc.lacarbonera@mep.go.cr"/>
    <s v="27355041"/>
    <s v="27355041"/>
    <s v="ALEXANDRA REBECA CERDAS BRISTA"/>
    <s v="83213402"/>
    <s v="JOSE EDUARDO GOMEZ MORA"/>
    <s v="27355041"/>
    <m/>
    <s v="NO"/>
    <m/>
    <m/>
    <m/>
    <s v="1"/>
    <s v="02502"/>
    <s v="3"/>
    <s v="CARBONERA"/>
    <n v="4"/>
  </r>
  <r>
    <s v="1.03374"/>
    <s v="103094-00"/>
    <s v="03374"/>
    <x v="2193"/>
    <s v="LA FUENTE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LA FUENTE"/>
    <s v="1 1/2 KM PUENTE SN RAFAEL, CARRETERA A SAN VITO"/>
    <s v="esc.lafuente.coto@mep.go.cr"/>
    <s v="27831052"/>
    <m/>
    <s v="MARIA MERCEDES CORTES RUIZ"/>
    <s v="86928580"/>
    <s v="KATTIA SALAZAR ARROYO"/>
    <s v="21010746"/>
    <m/>
    <s v="NO"/>
    <m/>
    <m/>
    <m/>
    <s v="1"/>
    <s v="00048"/>
    <s v="3"/>
    <s v="LA FUENTE"/>
    <n v="1"/>
  </r>
  <r>
    <s v="1.03355"/>
    <s v="103096-00"/>
    <s v="03355"/>
    <x v="2194"/>
    <s v="EL ÑEQUE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EL ÑEQUE"/>
    <s v="150 M NORTE ANTIGUA PULPERIA LAS FLORES"/>
    <s v="esc.elneque@mep.go.cr"/>
    <s v="22001127"/>
    <s v="27355041"/>
    <s v="JEYN MIKE CHACON QUINTERO"/>
    <s v="86407985"/>
    <s v="JOSE EDUARDO GOMEZ MORA"/>
    <s v="27355041"/>
    <m/>
    <s v="NO"/>
    <m/>
    <m/>
    <m/>
    <s v="1"/>
    <s v="03507"/>
    <s v="3"/>
    <s v="EL ÑEQUE"/>
    <n v="6"/>
  </r>
  <r>
    <s v="1.01845"/>
    <s v="103098-00"/>
    <s v="01845"/>
    <x v="2195"/>
    <s v="CAÑAS GORDAS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CAÑAS GORDAS"/>
    <s v="300 SURESTE DEL PUESTO DE FRONTERA"/>
    <s v="esc.canasgordas@mep.go.cr"/>
    <s v="22005179"/>
    <s v="88374876"/>
    <s v="RODOLFO AQUILES VALVERDE OTOYA"/>
    <s v="88374876"/>
    <s v="MACDONALD PEREZ BARQUERO"/>
    <s v="27340120"/>
    <m/>
    <s v="NO"/>
    <m/>
    <m/>
    <m/>
    <s v="1"/>
    <s v="02743"/>
    <s v="3"/>
    <s v="CAÑAS GORDAS"/>
    <n v="17"/>
  </r>
  <r>
    <s v="1.03110"/>
    <s v="103099-00"/>
    <s v="03110"/>
    <x v="2196"/>
    <s v="RIO MARZO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RIO MARZO"/>
    <s v="CONTIGUO A LA PLAZA DE DEPORTES, RIO MARZO"/>
    <s v="esc.riomarzo@mep.go.cr"/>
    <s v="22001444"/>
    <m/>
    <s v="JUAN CARLOS ZAMORA MONTERO"/>
    <s v="22001444"/>
    <s v="ADEMAR UGALDE ESPINOZA"/>
    <s v="27848079"/>
    <m/>
    <s v="NO"/>
    <m/>
    <m/>
    <m/>
    <s v="1"/>
    <s v="02717"/>
    <s v="3"/>
    <s v="RIO MARZO"/>
    <n v="2"/>
  </r>
  <r>
    <s v="1.01233"/>
    <s v="103101-00"/>
    <s v="01233"/>
    <x v="2197"/>
    <s v="CAÑAZA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CAÑAZA"/>
    <s v="CONTIGUO AL EBAIS, CAÑAZA"/>
    <s v="esc.canaza@mep.go.cr"/>
    <s v="22055788"/>
    <s v="24355041"/>
    <s v="LORENA FERNANDEZ SABALA"/>
    <s v="22005788"/>
    <s v="JOSE EDUARDO GOMEZ MORA"/>
    <s v="27355041"/>
    <m/>
    <s v="NO"/>
    <m/>
    <m/>
    <m/>
    <s v="1"/>
    <s v="02641"/>
    <s v="3"/>
    <s v="CAÑAZA"/>
    <n v="43"/>
  </r>
  <r>
    <s v="1.02624"/>
    <s v="103102-00"/>
    <s v="02624"/>
    <x v="2198"/>
    <s v="LA NUBIA"/>
    <s v="COTO"/>
    <s v="09"/>
    <s v="1"/>
    <s v="1_PREESCOLAR"/>
    <s v="PUBLICA"/>
    <n v="61004"/>
    <s v="6"/>
    <s v="10"/>
    <s v="04"/>
    <s v="PUNTARENAS / CORREDORES / LAUREL"/>
    <s v="PUNTARENAS"/>
    <s v="CORREDORES"/>
    <s v="LAUREL"/>
    <s v="KILOMETRO 25"/>
    <s v="FRENTE A LA PLAZA DE FUTBOL DE KM 25 LAUREL"/>
    <s v="esc.lanubia@mep.go.cr"/>
    <s v="27766053"/>
    <m/>
    <s v="ALLAN HERNANDEZ AGUERO"/>
    <s v="85151094"/>
    <s v="KATTIA SALAZAR ARROYO"/>
    <s v="21010746"/>
    <m/>
    <s v="NO"/>
    <m/>
    <m/>
    <m/>
    <s v="1"/>
    <s v="02802"/>
    <s v="3"/>
    <s v="LA NUBIA"/>
    <n v="8"/>
  </r>
  <r>
    <s v="1.03066"/>
    <s v="103103-00"/>
    <s v="03066"/>
    <x v="2199"/>
    <s v="KAMAKIRI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KAMAKIRI"/>
    <s v="FRENTE AL TEMPLO CATOLICO DE KAMAKIRI"/>
    <s v="esc.kamakiri@mep.go.cr"/>
    <s v="22001150"/>
    <m/>
    <s v="ENRIQUE ESPINOZA ATENCIO"/>
    <s v="85897058"/>
    <s v="ADEMAR UGALDE ESPINOZA"/>
    <s v="27848079"/>
    <m/>
    <s v="NO"/>
    <m/>
    <m/>
    <m/>
    <s v="1"/>
    <s v="02773"/>
    <s v="3"/>
    <s v="KAMAKIRI"/>
    <n v="1"/>
  </r>
  <r>
    <s v="1.03567"/>
    <s v="103104-00"/>
    <s v="03567"/>
    <x v="2200"/>
    <s v="COTO SUR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KILOMETRO 29"/>
    <s v="100 M AL OESTE DE OFICINA COOPEVAQUITA"/>
    <s v="esc.cotosur@mep.go.cr"/>
    <s v="61661550"/>
    <m/>
    <s v="JORGE GUTIERREZ RODRIGUEZ"/>
    <s v="61661550"/>
    <s v="ALEX CASAL BERMUDEZ"/>
    <s v="89771930"/>
    <m/>
    <s v="NO"/>
    <m/>
    <m/>
    <m/>
    <s v="1"/>
    <s v="02849"/>
    <s v="3"/>
    <s v="COTO SUR"/>
    <n v="3"/>
  </r>
  <r>
    <s v="1.02307"/>
    <s v="103105-00"/>
    <s v="02307"/>
    <x v="2201"/>
    <s v="SURIK"/>
    <s v="COTO"/>
    <s v="11"/>
    <s v="1"/>
    <s v="1_PREESCOLAR"/>
    <s v="PUBLICA"/>
    <n v="61002"/>
    <s v="6"/>
    <s v="10"/>
    <s v="02"/>
    <s v="PUNTARENAS / CORREDORES / LA CUESTA"/>
    <s v="PUNTARENAS"/>
    <s v="CORREDORES"/>
    <s v="LA CUESTA"/>
    <s v="CONTROL"/>
    <s v="1 KM AL SUR DE LA ENTRADA PRINCIPAL,"/>
    <s v="esc.surik@mep.go.cr"/>
    <s v="27321115"/>
    <m/>
    <s v="YESENIA BRENES CONTRERAS"/>
    <s v="84727424"/>
    <s v="ALEX CASAL BERMUDEZ"/>
    <s v="89771930"/>
    <m/>
    <s v="NO"/>
    <m/>
    <m/>
    <m/>
    <s v="1"/>
    <s v="02851"/>
    <s v="3"/>
    <s v="SURIK"/>
    <n v="6"/>
  </r>
  <r>
    <s v="1.01313"/>
    <s v="103107-00"/>
    <s v="01313"/>
    <x v="2202"/>
    <s v="SAN RAMON DE RIO CLARO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SAN RAMON"/>
    <s v="2 KM NORTE ENTRADA AL GUABO"/>
    <s v="esc.sanramonguaycara@mep.go.cr"/>
    <s v="21018264"/>
    <m/>
    <s v="SIDEY BADILLA PEREZ"/>
    <s v="21018264"/>
    <s v="ANA YANCI ALVARADO ENRIQUEZ"/>
    <s v="27899336"/>
    <m/>
    <s v="NO"/>
    <m/>
    <m/>
    <m/>
    <s v="1"/>
    <s v="02662"/>
    <s v="3"/>
    <s v="SAN RAMON DE RIO CLARO"/>
    <n v="26"/>
  </r>
  <r>
    <s v="1.01989"/>
    <s v="103111-00"/>
    <s v="01989"/>
    <x v="2203"/>
    <s v="CAMPO TRES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CAMPO TRES"/>
    <s v="2,5 KM SUR DE AGUA BUENA CAMINO A CIUDAD NEILY"/>
    <s v="esc.campotres@mep.go.cr"/>
    <s v="89497953"/>
    <m/>
    <s v="REBECA CHAVES CRUZ"/>
    <s v="89497953"/>
    <s v="MAC DONALD PEREZ BARQUERO"/>
    <s v="27340120"/>
    <m/>
    <s v="NO"/>
    <m/>
    <m/>
    <m/>
    <s v="1"/>
    <s v="02744"/>
    <s v="3"/>
    <s v="CAMPO TRES"/>
    <n v="10"/>
  </r>
  <r>
    <s v="1.02601"/>
    <s v="103112-00"/>
    <s v="02601"/>
    <x v="2204"/>
    <s v="SALAM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SALAMA"/>
    <s v="COSTADO ESTE DE LA PLAZA DE DEPORTES"/>
    <s v="esc.salama@mep.go.cr"/>
    <s v="22001455"/>
    <s v="84721042"/>
    <s v="LOURDES MENDEZ FERNANDEZ"/>
    <s v="84721042"/>
    <s v="ANALIVE GUIDO OLIVARES"/>
    <s v="88903138"/>
    <m/>
    <s v="NO"/>
    <m/>
    <m/>
    <m/>
    <s v="1"/>
    <s v="02548"/>
    <s v="3"/>
    <s v="SALAMA"/>
    <n v="15"/>
  </r>
  <r>
    <s v="1.02144"/>
    <s v="103113-00"/>
    <s v="02144"/>
    <x v="2205"/>
    <s v="LA NAVIDAD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FINCA ALAJUELA"/>
    <s v="2 KM OESTE DE LA BOMBA DE CHACARITA, Y 1 KM NORTE"/>
    <s v="esc.lanavidad@mep.go.cr"/>
    <s v="22001192"/>
    <s v="27411162"/>
    <s v="YAMILETH OBANDO JIMENEZ"/>
    <s v="83736675"/>
    <s v="ANALIVE GUIDO OLIVARES"/>
    <s v="89839411"/>
    <m/>
    <s v="NO"/>
    <m/>
    <m/>
    <m/>
    <s v="1"/>
    <s v="02534"/>
    <s v="3"/>
    <s v="LA NAVIDAD"/>
    <n v="7"/>
  </r>
  <r>
    <s v="1.02803"/>
    <s v="103114-00"/>
    <s v="02803"/>
    <x v="2206"/>
    <s v="CARACOL NORTE"/>
    <s v="COTO"/>
    <s v="09"/>
    <s v="1"/>
    <s v="1_PREESCOLAR"/>
    <s v="PUBLICA"/>
    <n v="60703"/>
    <s v="6"/>
    <s v="07"/>
    <s v="03"/>
    <s v="PUNTARENAS / GOLFITO / GUAYCARA"/>
    <s v="PUNTARENAS"/>
    <s v="GOLFITO"/>
    <s v="GUAYCARA"/>
    <s v="CARACOL NORTE"/>
    <s v="2 1/2 KM NORTE PUENTE DE RIO CARACOL"/>
    <s v="esc.caracolnorte@mep.go.cr"/>
    <s v="22001462"/>
    <m/>
    <s v="INDIRA AGUIRRE MONTENEGRO"/>
    <s v="84007277"/>
    <s v="KATTIA SALAZAR ARROYO"/>
    <s v="21010746"/>
    <m/>
    <s v="NO"/>
    <m/>
    <m/>
    <m/>
    <s v="1"/>
    <s v="02804"/>
    <s v="3"/>
    <s v="CARACOL NORTE"/>
    <n v="10"/>
  </r>
  <r>
    <s v="1.01327"/>
    <s v="103115-00"/>
    <s v="01327"/>
    <x v="2207"/>
    <s v="SANTA ELENA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SANTA ELENA"/>
    <s v="50 M OESTE EBAIS SANTA ELENA"/>
    <s v="esc.santaelena.coto@mep.go.cr"/>
    <s v="85203190"/>
    <m/>
    <s v="DENIA BERMUDEZ ESPINOZA"/>
    <s v="85203190"/>
    <s v="ADEMAR UGALDE ESPINOZA"/>
    <s v="27848079"/>
    <m/>
    <s v="NO"/>
    <m/>
    <m/>
    <m/>
    <s v="1"/>
    <s v="02693"/>
    <s v="3"/>
    <s v="SANTA ELENA"/>
    <n v="10"/>
  </r>
  <r>
    <s v="1.02041"/>
    <s v="103117-00"/>
    <s v="02041"/>
    <x v="2208"/>
    <s v="CIUDADELA GONZALEZ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IUDADELA GONZALEZ"/>
    <s v="DEL PUENTE DE RIO CORREDORES 50 M SE Y 300 NE"/>
    <s v="esc.ciudadelagonzalez@mep.go.cr"/>
    <s v="27833308"/>
    <s v="27833308"/>
    <s v="SUSAN MADRIGAL SANCHEZ"/>
    <s v="61782700"/>
    <s v="KATTIA SALAZAR ARROYO"/>
    <s v="21010746"/>
    <m/>
    <s v="NO"/>
    <m/>
    <m/>
    <m/>
    <s v="1"/>
    <s v="02586"/>
    <s v="3"/>
    <s v="CIUDADELA GONZALEZ"/>
    <n v="8"/>
  </r>
  <r>
    <s v="1.01340"/>
    <s v="103118-00"/>
    <s v="01340"/>
    <x v="2209"/>
    <s v="FINCA NARANJ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FINCA NARANJO"/>
    <s v="200 M SUR DE LA GUARDIA RURAL"/>
    <s v="esc.fincanaranjo@mep.go.cr"/>
    <s v="27766367"/>
    <m/>
    <s v="JEANNETTE MORENO MENDOZA"/>
    <s v="87621972"/>
    <s v="ALEX CASAL BERMUDEZ"/>
    <s v="88533618"/>
    <m/>
    <s v="NO"/>
    <m/>
    <m/>
    <m/>
    <s v="1"/>
    <s v="02840"/>
    <s v="3"/>
    <s v="FINCA NARANJO"/>
    <n v="29"/>
  </r>
  <r>
    <s v="1.02607"/>
    <s v="103119-00"/>
    <s v="02607"/>
    <x v="2210"/>
    <s v="ALTO LAGUNA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ALTO LAGUNA"/>
    <s v="200 M ESTE DEL SALON COMUNAL"/>
    <s v="esc.altolaguna@mep.go.cr"/>
    <s v="62502136"/>
    <m/>
    <s v="DIOMEDES ARIEL ESTANLY BEJARANO"/>
    <s v="62502136"/>
    <s v="JOSE EDUARDO GOMEZ MORA"/>
    <s v="27355041"/>
    <m/>
    <s v="NO"/>
    <m/>
    <m/>
    <m/>
    <s v="1"/>
    <s v="00045"/>
    <s v="3"/>
    <s v="ALTO LAGUNA"/>
    <n v="10"/>
  </r>
  <r>
    <s v="1.01644"/>
    <s v="103120-00"/>
    <s v="01644"/>
    <x v="2211"/>
    <s v="LA PRIMAVERA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BOSCO"/>
    <s v="COSTADO ESTE DE PLAZA DEPORTES"/>
    <s v="esc.laprimavera@mep.go.cr"/>
    <s v="22017570"/>
    <m/>
    <s v="YORLENY GONZALEZ UREÑA"/>
    <s v="70032420"/>
    <s v="SINDY ARAYA RAMIREZ"/>
    <s v="27840230"/>
    <m/>
    <s v="NO"/>
    <m/>
    <m/>
    <m/>
    <s v="1"/>
    <s v="02724"/>
    <s v="3"/>
    <s v="LA PRIMAVERA"/>
    <n v="14"/>
  </r>
  <r>
    <s v="1.04203"/>
    <s v="103123-00"/>
    <s v="04203"/>
    <x v="2212"/>
    <s v="CACORAGUA"/>
    <s v="COTO"/>
    <s v="10"/>
    <s v="1"/>
    <s v="1_PREESCOLAR"/>
    <s v="PUBLICA"/>
    <n v="61001"/>
    <s v="6"/>
    <s v="10"/>
    <s v="01"/>
    <s v="PUNTARENAS / CORREDORES / CORREDOR"/>
    <s v="PUNTARENAS"/>
    <s v="CORREDORES"/>
    <s v="CORREDOR"/>
    <s v="ALTOS DE ABROJO"/>
    <s v="150 M OESTE DE LA IGLESIA DESEOS DE DIOS"/>
    <s v="ESC.CACORAGUA@MEP.GO.CR"/>
    <s v="83073293"/>
    <m/>
    <s v="OSCAR DANIEL FALLAS NARANJO"/>
    <s v="83073293"/>
    <s v="DEIVIN JOSE RODRIGUEZ RAMIREZ"/>
    <s v="27322287"/>
    <m/>
    <s v="NO"/>
    <m/>
    <m/>
    <m/>
    <s v="1"/>
    <s v="02830"/>
    <s v="3"/>
    <s v="CACORAGUA"/>
    <n v="1"/>
  </r>
  <r>
    <s v="1.00713"/>
    <s v="103125-00"/>
    <s v="00713"/>
    <x v="2213"/>
    <s v="LA INDEPENDENCIA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LA PALMA"/>
    <s v="CONTIGUO AL SALON COMUNAL"/>
    <s v="esc.independencia@mep.go.cr"/>
    <s v="23751134"/>
    <s v="27351134"/>
    <s v="JUAN ARIAS MORA"/>
    <s v="27351134"/>
    <s v="JOSE EDUARDO GOMEZ MORA"/>
    <s v="27355041"/>
    <m/>
    <s v="NO"/>
    <m/>
    <m/>
    <m/>
    <s v="1"/>
    <s v="02644"/>
    <s v="3"/>
    <s v="LA INDEPENDENCIA"/>
    <n v="48"/>
  </r>
  <r>
    <s v="1.01787"/>
    <s v="103126-00"/>
    <s v="01787"/>
    <x v="2214"/>
    <s v="LA LIBERTAD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LA LIBERTAD"/>
    <s v="CONTIGUO AL TEMPLO CATOLICO"/>
    <s v="esc.lalibertadlaurel@mep.go.cr"/>
    <s v="27800732"/>
    <s v="27800732"/>
    <s v="INES VALDEZ CONCEPCION"/>
    <s v="52340530"/>
    <s v="ALEX CASAL BERMUDEZ"/>
    <s v="89771930"/>
    <m/>
    <s v="NO"/>
    <m/>
    <m/>
    <m/>
    <s v="1"/>
    <s v="02855"/>
    <s v="3"/>
    <s v="LA LIBERTAD"/>
    <n v="6"/>
  </r>
  <r>
    <s v="1.02566"/>
    <s v="103129-00"/>
    <s v="02566"/>
    <x v="2215"/>
    <s v="LA AMAPOLA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LA AMAPOLA"/>
    <s v="250 M AL NOROESTE DEL PUENTE LA CONTE"/>
    <s v="esc.laamapola@mep.go.cr"/>
    <s v="27351079"/>
    <m/>
    <s v="JUAN DE DIOS HIDALGO HIDALGO"/>
    <s v="89172863"/>
    <s v="JOSE EDUARDO GOMEZ MORA"/>
    <s v="27355041"/>
    <m/>
    <s v="NO"/>
    <m/>
    <m/>
    <m/>
    <s v="1"/>
    <s v="02654"/>
    <s v="3"/>
    <s v="LA AMAPOLA"/>
    <n v="8"/>
  </r>
  <r>
    <s v="1.02544"/>
    <s v="103131-00"/>
    <s v="02544"/>
    <x v="2216"/>
    <s v="JAIME GUTIERREZ BROWN"/>
    <s v="COTO"/>
    <s v="05"/>
    <s v="1"/>
    <s v="1_PREESCOLAR"/>
    <s v="PUBLICA"/>
    <n v="60806"/>
    <s v="6"/>
    <s v="08"/>
    <s v="06"/>
    <s v="PUNTARENAS / COTO BRUS / GUTIERREZ BROWN"/>
    <s v="PUNTARENAS"/>
    <s v="COTO BRUS"/>
    <s v="GUTIERREZ BROWN"/>
    <s v="LA ADMINISTRACION"/>
    <s v="FRENTE AL CAMPO FERIAL"/>
    <s v="esc.jaimegutierrezbrown@mep.go.cr"/>
    <s v="27848200"/>
    <m/>
    <s v="LISBETH QUESADA MORALES"/>
    <s v="87852487"/>
    <s v="MARCO TULIO CASTILLO AGÜERO"/>
    <s v="27733387"/>
    <m/>
    <s v="NO"/>
    <m/>
    <m/>
    <m/>
    <s v="1"/>
    <s v="02697"/>
    <s v="3"/>
    <s v="JAIME GUTIERREZ BROWN"/>
    <n v="13"/>
  </r>
  <r>
    <s v="1.02536"/>
    <s v="103132-00"/>
    <s v="02536"/>
    <x v="2217"/>
    <s v="LA ESCUADRA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ESCUADRA"/>
    <s v="A UN COSTADO DE LA PLAZA DE LA ESCUADRA"/>
    <s v="esc.escuadra@mep.go.cr"/>
    <s v="27766470"/>
    <m/>
    <s v="MARCIAL CHAVARRIA VILLEGAS"/>
    <s v="85918332"/>
    <s v="RANDALL LOPEZ CERDAS"/>
    <s v="27766129"/>
    <m/>
    <s v="NO"/>
    <m/>
    <m/>
    <m/>
    <s v="1"/>
    <s v="02624"/>
    <s v="3"/>
    <s v="LA ESCUADRA"/>
    <n v="5"/>
  </r>
  <r>
    <s v="1.00958"/>
    <s v="103133-00"/>
    <s v="00958"/>
    <x v="2218"/>
    <s v="LAUREL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LAUREL"/>
    <s v="75 M AL ESTE DE LAS OFICINAS DEL IDA"/>
    <s v="esc.delaurel@mep.go.cr"/>
    <s v="27801220"/>
    <s v="22110011"/>
    <s v="JOSE ROBERTO MONTIEL QUINTERO"/>
    <s v="22001101"/>
    <s v="ALEX CASAL BERMUDEZ"/>
    <s v="89771930"/>
    <m/>
    <s v="NO"/>
    <m/>
    <m/>
    <m/>
    <s v="1"/>
    <s v="02841"/>
    <s v="3"/>
    <s v="LAUREL"/>
    <n v="71"/>
  </r>
  <r>
    <s v="1.02820"/>
    <s v="103134-00"/>
    <s v="02820"/>
    <x v="2219"/>
    <s v="FINCA CAUCH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FINCA CAUCHO"/>
    <s v="3 KM OESTE DE BOMBA LAUREL CARRETERA TAMARINDO"/>
    <s v="esc.fincacaucho@mep.go.cr"/>
    <s v="22001240"/>
    <m/>
    <s v="LIDIETH CUBERO GONZALEZ"/>
    <s v="86184238"/>
    <s v="ALEX CASAL BERMUDEZ"/>
    <s v="89771930"/>
    <m/>
    <s v="NO"/>
    <m/>
    <m/>
    <m/>
    <s v="1"/>
    <s v="02842"/>
    <s v="3"/>
    <s v="FINCA CAUCHO"/>
    <n v="10"/>
  </r>
  <r>
    <s v="1.01341"/>
    <s v="103135-00"/>
    <s v="01341"/>
    <x v="2220"/>
    <s v="FINCA CAIMIT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CAIMITO"/>
    <s v="FINCA CAIMITO, CENTRO"/>
    <s v="esc.fincacaimito@mep.go.cr"/>
    <s v="22001377"/>
    <m/>
    <s v="LOURDES RODRIGUEZ VILLALOBOS"/>
    <s v="85179797"/>
    <s v="ALEX CASAL BERMUDEZ"/>
    <s v="27800072"/>
    <m/>
    <s v="NO"/>
    <m/>
    <m/>
    <m/>
    <s v="1"/>
    <s v="02843"/>
    <s v="3"/>
    <s v="FINCA CAIMITO"/>
    <n v="6"/>
  </r>
  <r>
    <s v="1.01342"/>
    <s v="103136-00"/>
    <s v="01342"/>
    <x v="2221"/>
    <s v="FINCA TAMARIND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TAMARINDO"/>
    <s v="LAUREL, FINCA TAMARINDO"/>
    <s v="esc.fincatamarindo@mep.go.cr"/>
    <s v="22001424"/>
    <s v="60087916"/>
    <s v="CARLOS JUAREZ SANABRIA"/>
    <s v="-"/>
    <s v="ALEX CASAL BERMUDEZ"/>
    <s v="89771930"/>
    <m/>
    <s v="NO"/>
    <m/>
    <m/>
    <m/>
    <s v="1"/>
    <s v="02844"/>
    <s v="3"/>
    <s v="FINCA TAMARINDO"/>
    <n v="10"/>
  </r>
  <r>
    <s v="1.01788"/>
    <s v="103137-00"/>
    <s v="01788"/>
    <x v="2222"/>
    <s v="FINCA BAMBIT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FINCA BAMBITO"/>
    <s v="COSTADO OESTE DE PLAZA DE DEPORTES DE BAMBITO"/>
    <s v="esc.fincabambito@mep.go.cr"/>
    <s v="27766484"/>
    <s v="22001158"/>
    <s v="MARA VELITT LORIA LOPEZ"/>
    <s v="22001158"/>
    <s v="ALEX CASAL BERMUDEZ"/>
    <s v="27800072"/>
    <m/>
    <s v="NO"/>
    <m/>
    <m/>
    <m/>
    <s v="1"/>
    <s v="02846"/>
    <s v="3"/>
    <s v="FINCA BAMBITO"/>
    <n v="7"/>
  </r>
  <r>
    <s v="1.02039"/>
    <s v="103138-00"/>
    <s v="02039"/>
    <x v="2223"/>
    <s v="LA CAMPIÑA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LA CAMPIÑA"/>
    <s v="50 M NORTE DE LA PLAZA DEPORTES"/>
    <s v="esc.lacampina@mep.go.cr"/>
    <s v="27766130"/>
    <s v="27766130"/>
    <s v="ORLANDO SOLERA QUESADA"/>
    <s v="87484469"/>
    <s v="KATTIA SALAZAR ARROYO"/>
    <s v="21010746"/>
    <m/>
    <s v="NO"/>
    <m/>
    <m/>
    <m/>
    <s v="1"/>
    <s v="02794"/>
    <s v="3"/>
    <s v="LA CAMPIÑA"/>
    <n v="6"/>
  </r>
  <r>
    <s v="1.01839"/>
    <s v="103139-00"/>
    <s v="01839"/>
    <x v="2224"/>
    <s v="COMTE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COMTE"/>
    <s v="FRENTE AL TEMPLO CATOLICO"/>
    <s v="esc.liderconte@mep.go.cr"/>
    <s v="27768246"/>
    <s v="27768246"/>
    <s v="MELANIA OVARES RUIZ"/>
    <s v="83324088"/>
    <s v="RANDALL LOPEZ CERDAS"/>
    <s v="86418400"/>
    <m/>
    <s v="NO"/>
    <m/>
    <m/>
    <m/>
    <s v="1"/>
    <s v="02625"/>
    <s v="3"/>
    <s v="COMTE"/>
    <n v="33"/>
  </r>
  <r>
    <s v="1.01779"/>
    <s v="103140-00"/>
    <s v="01779"/>
    <x v="2225"/>
    <s v="BELLA LUZ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BELLA LUZ"/>
    <s v="BELLA LUZ, LAUREL"/>
    <s v="esc.bellaluz@mep.go.cr"/>
    <s v="22001241"/>
    <m/>
    <s v="JEIMY RODRIGUEZ GUSTAVINO"/>
    <s v="84473897"/>
    <s v="ALEX CASAL BERMUDEZ"/>
    <s v="89771930"/>
    <m/>
    <s v="NO"/>
    <m/>
    <m/>
    <m/>
    <s v="1"/>
    <s v="02864"/>
    <s v="3"/>
    <s v="BELLA LUZ"/>
    <n v="18"/>
  </r>
  <r>
    <s v="1.02593"/>
    <s v="103141-00"/>
    <s v="02593"/>
    <x v="2226"/>
    <s v="COPAL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CONCEPCION"/>
    <s v="1,5 KM AL OESTE DEL PUENTE DE COPAL"/>
    <s v="esc.copal@mep.go.cr"/>
    <s v="84013855"/>
    <m/>
    <s v="MARIA ELIZABETH BEITA BEITA"/>
    <s v="84013855"/>
    <s v="MAC DONALD PEREZ BARQUERO"/>
    <s v="27340120"/>
    <m/>
    <s v="NO"/>
    <m/>
    <m/>
    <m/>
    <s v="1"/>
    <s v="02745"/>
    <s v="3"/>
    <s v="COPAL"/>
    <n v="4"/>
  </r>
  <r>
    <s v="1.03281"/>
    <s v="103143-00"/>
    <s v="03281"/>
    <x v="2227"/>
    <s v="EL LABRADOR"/>
    <s v="COTO"/>
    <s v="09"/>
    <s v="1"/>
    <s v="1_PREESCOLAR"/>
    <s v="PUBLICA"/>
    <n v="61004"/>
    <s v="6"/>
    <s v="10"/>
    <s v="04"/>
    <s v="PUNTARENAS / CORREDORES / LAUREL"/>
    <s v="PUNTARENAS"/>
    <s v="CORREDORES"/>
    <s v="LAUREL"/>
    <s v="CUATRO BOCAS"/>
    <s v="CUATRO BOCAS DE LAUREL, COSTADO OESTE DE LA PLAZA DE DEPORTES"/>
    <s v="esc.ellabrador@mep.go.cr"/>
    <s v="22001157"/>
    <m/>
    <s v="JOSE DOLORES ARGUETA RAMIREZ"/>
    <s v="89310302"/>
    <s v="KATTIA SALAZAR ARROYO"/>
    <s v="21010746"/>
    <m/>
    <s v="NO"/>
    <m/>
    <m/>
    <m/>
    <s v="1"/>
    <s v="02793"/>
    <s v="3"/>
    <s v="EL LABRADOR"/>
    <n v="5"/>
  </r>
  <r>
    <s v="1.00991"/>
    <s v="103144-00"/>
    <s v="00991"/>
    <x v="2228"/>
    <s v="BARRIO CANADA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CANADA"/>
    <s v="300 M NORTE DEL SUPER J, J"/>
    <s v="esc.canada@mep.go.cr"/>
    <s v="27733679"/>
    <m/>
    <s v="OSCAR RAMIREZ ARAYA"/>
    <s v="88979235"/>
    <s v="MARCO TULIO CASTILLO AGÜERO"/>
    <s v="27733387"/>
    <m/>
    <s v="NO"/>
    <m/>
    <m/>
    <m/>
    <s v="1"/>
    <s v="02533"/>
    <s v="3"/>
    <s v="BARRIO CANADA"/>
    <n v="38"/>
  </r>
  <r>
    <s v="1.02234"/>
    <s v="103145-00"/>
    <s v="02234"/>
    <x v="2229"/>
    <s v="LA JULIETA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LA JULIETA"/>
    <s v="LA JULIETA KM  35"/>
    <s v="esc.lajulietakm35@mep.go.cr"/>
    <s v="27418082"/>
    <m/>
    <s v="DORIS MARIA PORRAS NUÑEZ"/>
    <s v="88243884"/>
    <s v="ANA YANCI ALVARADO ENRIQUEZ"/>
    <s v="27899336"/>
    <m/>
    <s v="NO"/>
    <m/>
    <m/>
    <m/>
    <s v="1"/>
    <s v="02397"/>
    <s v="3"/>
    <s v="LA JULIETA"/>
    <n v="13"/>
  </r>
  <r>
    <s v="1.01312"/>
    <s v="103146-00"/>
    <s v="01312"/>
    <x v="2230"/>
    <s v="CORONADO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CORONADO"/>
    <s v="FRENTE AL CEN CINAI"/>
    <s v="esc.coronado@mep.go.cr"/>
    <s v="27865622"/>
    <s v="88198425"/>
    <s v="XIANY ROSALES ROSALES"/>
    <s v="88198425"/>
    <s v="CINTHYA MORA SOLIS"/>
    <s v="27869013"/>
    <m/>
    <s v="NO"/>
    <m/>
    <m/>
    <m/>
    <s v="1"/>
    <s v="02518"/>
    <s v="3"/>
    <s v="CORONADO"/>
    <n v="26"/>
  </r>
  <r>
    <s v="1.04174"/>
    <s v="103147-00"/>
    <s v="04174"/>
    <x v="2231"/>
    <s v="AGUAS FRESCAS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AGUAS FRESCAS"/>
    <s v="18 KM NOROESTE DE CIUDAD CORTES"/>
    <s v="esc.aguasfrescas@mep.go.cr"/>
    <s v="84250167"/>
    <m/>
    <s v="SHIRLEY CHAVES FALLAS"/>
    <s v="84250167"/>
    <s v="CINTHYA MORA SOLIS"/>
    <s v="27869013"/>
    <m/>
    <s v="NO"/>
    <m/>
    <m/>
    <m/>
    <s v="1"/>
    <s v="03266"/>
    <s v="3"/>
    <s v="AGUAS FRESCAS"/>
    <n v="1"/>
  </r>
  <r>
    <s v="1.02622"/>
    <s v="103148-00"/>
    <s v="02622"/>
    <x v="2232"/>
    <s v="VILLA PALACIOS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VILLA PALACIOS"/>
    <s v="DE SABANILLA 8 KM AL SURESTE"/>
    <s v="esc.villapalacios@mep.go.cr"/>
    <s v="86900311"/>
    <m/>
    <s v="ALBERTO BEJARANO SALINAS"/>
    <s v="86900311"/>
    <s v="FERNANDO MENDOZA PALACIOS"/>
    <s v="87794171"/>
    <m/>
    <s v="NO"/>
    <m/>
    <m/>
    <m/>
    <s v="1"/>
    <s v="02774"/>
    <s v="3"/>
    <s v="VILLA PALACIOS"/>
    <n v="4"/>
  </r>
  <r>
    <s v="1.02813"/>
    <s v="103151-00"/>
    <s v="02813"/>
    <x v="2233"/>
    <s v="AGUAS CALIENTES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AGUA CALIENTE"/>
    <s v="A UN COSTADO DE LA IGLESIA CATOLICA"/>
    <s v="esc.aguascalientes@mep.go.cr"/>
    <s v="22001083"/>
    <m/>
    <s v="SAN RODRIGUEZ MATAMOROS"/>
    <s v="83401640"/>
    <s v="ADEMAR UGALDE ESPINOZA"/>
    <s v="88678250"/>
    <m/>
    <s v="NO"/>
    <m/>
    <m/>
    <m/>
    <s v="1"/>
    <s v="02720"/>
    <s v="3"/>
    <s v="AGUAS CALIENTES"/>
    <n v="2"/>
  </r>
  <r>
    <s v="1.01988"/>
    <s v="103152-00"/>
    <s v="01988"/>
    <x v="2234"/>
    <s v="RIO SALTO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SAN GABRIEL"/>
    <s v="1 KM OESTE DEL ANTIGUO SERVICENTRO AGUA BUENA"/>
    <s v="esc.riosalto@mep.go.cr"/>
    <s v="27340336"/>
    <m/>
    <s v="ALICIA ARAYA DURAN"/>
    <s v="86346982"/>
    <s v="MAC DONALD PEREZ BARQUERO"/>
    <s v="27340120"/>
    <m/>
    <s v="NO"/>
    <m/>
    <m/>
    <m/>
    <s v="1"/>
    <s v="02746"/>
    <s v="3"/>
    <s v="RIO SALTO"/>
    <n v="7"/>
  </r>
  <r>
    <s v="1.01646"/>
    <s v="103153-00"/>
    <s v="01646"/>
    <x v="2235"/>
    <s v="VEREH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VEREH"/>
    <s v="125 M NORTE DE LA PULPERIA ELIAM"/>
    <s v="esc.vereh@mep.go.cr"/>
    <s v="22001442"/>
    <m/>
    <s v="RENE RODRIGUEZ VALERIN"/>
    <s v="88758981"/>
    <s v="ALEX CASAL BERMUDEZ"/>
    <s v="88533618"/>
    <m/>
    <s v="NO"/>
    <m/>
    <m/>
    <m/>
    <s v="1"/>
    <s v="02848"/>
    <s v="3"/>
    <s v="VEREH"/>
    <n v="11"/>
  </r>
  <r>
    <s v="1.00990"/>
    <s v="103154-00"/>
    <s v="00990"/>
    <x v="2236"/>
    <s v="BARRIO ALEMANIA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BARRIO ALEMANIA"/>
    <s v="400 M NORTE DE COOPEALIANZA"/>
    <s v="escbalemania@gmail.com"/>
    <s v="27864155"/>
    <m/>
    <s v="CARLOS GOMEZ CALDERON"/>
    <s v="27864155"/>
    <s v="OLMAN ALBAN SALAZAR UREÑA"/>
    <s v="27866209"/>
    <m/>
    <s v="NO"/>
    <m/>
    <m/>
    <m/>
    <s v="1"/>
    <s v="03397"/>
    <s v="3"/>
    <s v="BARRIO ALEMANIA"/>
    <n v="44"/>
  </r>
  <r>
    <s v="1.02429"/>
    <s v="103156-00"/>
    <s v="02429"/>
    <x v="2237"/>
    <s v="COLORADO"/>
    <s v="COTO"/>
    <s v="11"/>
    <s v="1"/>
    <s v="1_PREESCOLAR"/>
    <s v="PUBLICA"/>
    <n v="61003"/>
    <s v="6"/>
    <s v="10"/>
    <s v="03"/>
    <s v="PUNTARENAS / CORREDORES / CANOAS"/>
    <s v="PUNTARENAS"/>
    <s v="CORREDORES"/>
    <s v="CANOAS"/>
    <s v="COLORADO"/>
    <s v="500 M ESTE DE LA PLAZA DE DEPORTES, COLORADO"/>
    <s v="esc.colorado@mep.go.cr"/>
    <s v="22005312"/>
    <m/>
    <s v="HERENIA ARAUZ VARGAS"/>
    <s v="85057564"/>
    <s v="ALEX CASAL BERMUDEZ"/>
    <s v="88533618"/>
    <m/>
    <s v="NO"/>
    <m/>
    <m/>
    <m/>
    <s v="1"/>
    <s v="02860"/>
    <s v="3"/>
    <s v="COLORADO"/>
    <n v="8"/>
  </r>
  <r>
    <s v="1.03970"/>
    <s v="103158-00"/>
    <s v="03970"/>
    <x v="2238"/>
    <s v="NAZARETH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NAZARETH"/>
    <s v="COSTADO SUR DEL TEMPLO CATOLICO"/>
    <s v="esc.nazareth@mep.go.cr"/>
    <s v="27766258"/>
    <m/>
    <s v="NIXIDA DELGADO CHACON"/>
    <s v="88196954"/>
    <s v="ROSALBA JIMENEZ CISNEROS"/>
    <s v="87180106"/>
    <m/>
    <s v="NO"/>
    <m/>
    <m/>
    <m/>
    <s v="1"/>
    <s v="03592"/>
    <s v="3"/>
    <s v="NAZARETH"/>
    <n v="3"/>
  </r>
  <r>
    <s v="1.02625"/>
    <s v="103159-00"/>
    <s v="02625"/>
    <x v="2239"/>
    <s v="LA ESTRELLA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ESTRELLA"/>
    <s v="A UN COSTADO DE LA PLAZA DE DEPORTES"/>
    <s v="esc.laestrella@mep.go.cr"/>
    <s v="27766561"/>
    <m/>
    <s v="DANIEL RODRIGUEZ SIBAJA"/>
    <s v="84819608"/>
    <s v="RANDALL LOPEZ CERDAS"/>
    <s v="27766129"/>
    <m/>
    <s v="NO"/>
    <m/>
    <m/>
    <m/>
    <s v="1"/>
    <s v="02859"/>
    <s v="3"/>
    <s v="LA ESTRELLA"/>
    <n v="7"/>
  </r>
  <r>
    <s v="1.02033"/>
    <s v="103160-00"/>
    <s v="02033"/>
    <x v="2240"/>
    <s v="PUNTA BANCO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PUNTA BANCO"/>
    <s v="100 M AL ESTE DE CABINAS TITIGUANA"/>
    <s v="esc.puntabanco@mep.go.cr"/>
    <s v="25612105"/>
    <m/>
    <s v="GABRIELA ELIZONDO TORRES"/>
    <s v="89370932"/>
    <s v="RANDALL LOPEZ CERDAS"/>
    <s v="86418400"/>
    <m/>
    <s v="NO"/>
    <m/>
    <m/>
    <m/>
    <s v="1"/>
    <s v="02639"/>
    <s v="3"/>
    <s v="PUNTA BANCO"/>
    <n v="6"/>
  </r>
  <r>
    <s v="1.04265"/>
    <s v="103161-00"/>
    <s v="04265"/>
    <x v="2241"/>
    <s v="VISTA DE TERRABA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BALSAR ABAJO"/>
    <s v="CONTIGUO A LA IGLESIA DE BALSAR"/>
    <s v="esc.vistaterraba@mep.go.cr"/>
    <s v="27887681"/>
    <s v="83244452"/>
    <s v="VIVIAN MORERA UGALDE"/>
    <s v="83244452"/>
    <s v="CINTHYA MORA SOLIS"/>
    <s v="27869013"/>
    <m/>
    <s v="NO"/>
    <m/>
    <m/>
    <m/>
    <s v="1"/>
    <s v="02519"/>
    <s v="3"/>
    <s v="VISTA DE TERRABA"/>
    <n v="4"/>
  </r>
  <r>
    <s v="1.02037"/>
    <s v="103162-00"/>
    <s v="02037"/>
    <x v="2242"/>
    <s v="JABILLO"/>
    <s v="GRANDE DE TERRABA"/>
    <s v="04"/>
    <s v="1"/>
    <s v="1_PREESCOLAR"/>
    <s v="PUBLICA"/>
    <n v="60303"/>
    <s v="6"/>
    <s v="03"/>
    <s v="03"/>
    <s v="PUNTARENAS / BUENOS AIRES / POTRERO GRANDE"/>
    <s v="PUNTARENAS"/>
    <s v="BUENOS AIRES"/>
    <s v="POTRERO GRANDE"/>
    <s v="JABILLO"/>
    <s v="CONTIGUO AL SALON MULTIUSO DE JABILLO"/>
    <s v="esc.jabillo@mep.go.cr"/>
    <s v="27300719"/>
    <s v="85031940"/>
    <s v="JESUS ROJAS DUARTE"/>
    <s v="85031940"/>
    <s v="YANETH ROJAS MENDEZ"/>
    <s v="27300719"/>
    <m/>
    <s v="NO"/>
    <m/>
    <m/>
    <m/>
    <s v="1"/>
    <s v="02768"/>
    <s v="3"/>
    <s v="JABILLO"/>
    <n v="12"/>
  </r>
  <r>
    <s v="1.03330"/>
    <s v="103163-00"/>
    <s v="03330"/>
    <x v="2243"/>
    <s v="LA SANSI"/>
    <s v="COTO"/>
    <s v="08"/>
    <s v="1"/>
    <s v="1_PREESCOLAR"/>
    <s v="PUBLICA"/>
    <n v="60805"/>
    <s v="6"/>
    <s v="08"/>
    <s v="05"/>
    <s v="PUNTARENAS / COTO BRUS / PITTIER"/>
    <s v="PUNTARENAS"/>
    <s v="COTO BRUS"/>
    <s v="PITTIER"/>
    <s v="ASENTAMIENTO SANSI"/>
    <s v="7 KM NORTE DE LA ESCUELA JABILLO"/>
    <s v="esc.lasansi@mep.go.cr"/>
    <s v="22001812"/>
    <m/>
    <s v="MARIA EMILETH RIBERA MOYA"/>
    <s v="22001812"/>
    <s v="JESUS SOLANO HERRERA"/>
    <s v="27735242"/>
    <m/>
    <s v="NO"/>
    <m/>
    <m/>
    <m/>
    <s v="1"/>
    <s v="03865"/>
    <s v="3"/>
    <s v="LA SANSI"/>
    <n v="4"/>
  </r>
  <r>
    <s v="1.00716"/>
    <s v="103164-00"/>
    <s v="00716"/>
    <x v="2244"/>
    <s v="MARIA AUXILIADORA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MARIA AUXILIADORA"/>
    <s v="FRENTE A LAS OFICINAS DEL ICE EN SAN VITO"/>
    <s v="esc.mariaauxiliadora@mep.go.cr"/>
    <s v="27733297"/>
    <s v="27733297"/>
    <s v="FLANDER GONZALEZ SALGADO"/>
    <s v="27733297"/>
    <s v="MARCO TULIO CASTILLO AGÜERO"/>
    <s v="27733387"/>
    <m/>
    <s v="NO"/>
    <m/>
    <m/>
    <m/>
    <s v="1"/>
    <s v="02707"/>
    <s v="3"/>
    <s v="MARIA AUXILIADORA"/>
    <n v="42"/>
  </r>
  <r>
    <s v="1.04141"/>
    <s v="103164-00"/>
    <s v="04141"/>
    <x v="2244"/>
    <s v="RED CUIDO-MARIA AUXILIADORA-CECUDI DE MANITAS Y SONRISAS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CENCINAI"/>
    <s v="CENCINAI SAN VITO, CENTRO"/>
    <s v="esc.mariaauxiliadora@mep.go.cr"/>
    <s v="27733297"/>
    <m/>
    <s v="FLANDER GONZALEZ SALGADO"/>
    <s v="27733297"/>
    <s v="MARCO TULIO CASTILLO AGÜERO"/>
    <s v="27733387"/>
    <s v="RED"/>
    <s v="NO"/>
    <s v="3"/>
    <s v=""/>
    <s v="CECUDI DE MANITAS Y SONRISAS DE COTO BRUS"/>
    <s v="1"/>
    <s v="02707"/>
    <s v="3"/>
    <s v="MARIA AUXILIADORA"/>
    <n v="20"/>
  </r>
  <r>
    <s v="1.03113"/>
    <s v="103165-00"/>
    <s v="03113"/>
    <x v="2245"/>
    <s v="CURIME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LOS PLANES DE DRAKE"/>
    <s v="FRENTE AL SUPER LOS PLANES"/>
    <s v="esc.curime@mep.go.cr"/>
    <s v="27881127"/>
    <m/>
    <s v="KARINA ESPINOZA DIAZ"/>
    <s v="88008896"/>
    <s v="RONULFO SALAZAR ARROYO"/>
    <s v="27881127"/>
    <m/>
    <s v="NO"/>
    <m/>
    <m/>
    <m/>
    <s v="1"/>
    <s v="02595"/>
    <s v="3"/>
    <s v="CURIME"/>
    <n v="15"/>
  </r>
  <r>
    <s v="1.03386"/>
    <s v="103166-00"/>
    <s v="03386"/>
    <x v="2246"/>
    <s v="LA FLOR DEL ROBLE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LA FLOR DEL ROBLE"/>
    <s v="3 KM ENTRADA RIO NEGRO, CAMINO A ALPHA"/>
    <s v="esc.laflordelroble@mep.go.cr"/>
    <s v="22001299"/>
    <m/>
    <s v="ALBA IVANNIA RODRIGUEZ CASTRO"/>
    <s v="86890612"/>
    <s v="SINDY ARAYA RAMIREZ"/>
    <s v="27840230"/>
    <m/>
    <s v="NO"/>
    <m/>
    <m/>
    <m/>
    <s v="1"/>
    <s v="02734"/>
    <s v="3"/>
    <s v="LA FLOR DEL ROBLE"/>
    <n v="13"/>
  </r>
  <r>
    <s v="1.02306"/>
    <s v="103167-00"/>
    <s v="02306"/>
    <x v="2247"/>
    <s v="RIO INCENDI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RIO INCENDIO"/>
    <s v="INCENDIO, FRENTE A LA PLAZA DE DEPORTES"/>
    <s v="esc.rioincendio@mep.go.cr"/>
    <s v="27800072"/>
    <s v="27800072"/>
    <s v="BAYRON BATISTA VALVERDE"/>
    <s v="83083786"/>
    <s v="ALEX CASAL BERMUDEZ"/>
    <s v="89771930"/>
    <m/>
    <s v="NO"/>
    <m/>
    <m/>
    <m/>
    <s v="1"/>
    <s v="02850"/>
    <s v="3"/>
    <s v="RIO INCENDIO"/>
    <n v="11"/>
  </r>
  <r>
    <s v="1.01061"/>
    <s v="103169-00"/>
    <s v="01061"/>
    <x v="2248"/>
    <s v="SIERPE"/>
    <s v="GRANDE DE TERRABA"/>
    <s v="08"/>
    <s v="1"/>
    <s v="1_PREESCOLAR"/>
    <s v="PUBLICA"/>
    <n v="60503"/>
    <s v="6"/>
    <s v="05"/>
    <s v="03"/>
    <s v="PUNTARENAS / OSA / SIERPE"/>
    <s v="PUNTARENAS"/>
    <s v="OSA"/>
    <s v="SIERPE"/>
    <s v="SIERPE"/>
    <s v="FRENTE A PLAZA DE DEPORTES"/>
    <s v="esc.sierpe@mep.go.cr"/>
    <s v="27881034"/>
    <s v="83978282"/>
    <s v="JOSE BERNARDINO ROJAS MENDEZ"/>
    <s v="85004991"/>
    <s v="RONULFO SALAZAR ARROYO"/>
    <s v="27881127"/>
    <m/>
    <s v="NO"/>
    <m/>
    <m/>
    <m/>
    <s v="1"/>
    <s v="02578"/>
    <s v="3"/>
    <s v="SIERPE"/>
    <n v="25"/>
  </r>
  <r>
    <s v="1.02769"/>
    <s v="103170-00"/>
    <s v="02769"/>
    <x v="2249"/>
    <s v="ABROJO GUAYMI"/>
    <s v="COTO"/>
    <s v="13"/>
    <s v="1"/>
    <s v="1_PREESCOLAR"/>
    <s v="PUBLICA"/>
    <n v="61001"/>
    <s v="6"/>
    <s v="10"/>
    <s v="01"/>
    <s v="PUNTARENAS / CORREDORES / CORREDOR"/>
    <s v="PUNTARENAS"/>
    <s v="CORREDORES"/>
    <s v="CORREDOR"/>
    <s v="ABROJO MONTEZUMA"/>
    <s v="200 M AL OESTE DE LA PULPERIA ANGELA"/>
    <s v="esc.abrojoguaymi@mep.go.cr"/>
    <s v="86243683"/>
    <m/>
    <s v="MARCIA SANDOYA ATENCIO"/>
    <s v="86243683"/>
    <s v="FERNANDO MENDOZA PALACIOS"/>
    <s v="87794398"/>
    <m/>
    <s v="NO"/>
    <m/>
    <m/>
    <m/>
    <s v="1"/>
    <s v="02816"/>
    <s v="3"/>
    <s v="ABROJO GUAYMI"/>
    <n v="18"/>
  </r>
  <r>
    <s v="1.02810"/>
    <s v="103171-00"/>
    <s v="02810"/>
    <x v="2250"/>
    <s v="DOS BRAZOS DE RIO TIGRE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DOS BRAZOS"/>
    <s v="FRENTE A LA PLAZA DE DEPORTES"/>
    <s v="esc.dosbrazosderiotigre@mep.go.cr"/>
    <s v="27355041"/>
    <s v="27355041"/>
    <s v="RUDY VILLALOBOS OVARES"/>
    <s v="87460174"/>
    <s v="JOSE EDUARDO GOMEZ MORA"/>
    <s v="27355041"/>
    <m/>
    <s v="NO"/>
    <m/>
    <m/>
    <m/>
    <s v="1"/>
    <s v="02655"/>
    <s v="3"/>
    <s v="DOS BRAZOS DE RIO TIGRE"/>
    <n v="3"/>
  </r>
  <r>
    <s v="1.02603"/>
    <s v="103172-00"/>
    <s v="02603"/>
    <x v="2251"/>
    <s v="DRAKE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AGUJITAS"/>
    <s v="BAHIA DRAKE"/>
    <s v="esc.drake@mep.go.cr"/>
    <s v="22001206"/>
    <s v="27751050"/>
    <s v="ITZEL ARIAS VEGA"/>
    <s v="88376925"/>
    <s v="RONULFO SALAZAR ARROYO"/>
    <s v="27881127"/>
    <m/>
    <s v="NO"/>
    <m/>
    <m/>
    <m/>
    <s v="1"/>
    <s v="02593"/>
    <s v="3"/>
    <s v="DRAKE"/>
    <n v="13"/>
  </r>
  <r>
    <s v="1.02815"/>
    <s v="103174-00"/>
    <s v="02815"/>
    <x v="2252"/>
    <s v="CONCEPCION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COPAL"/>
    <s v="2 KM SURESTE DEL JARDIN BOTANICO, COPAL A.B"/>
    <s v="esc.concepcion.coto@mep.go.cr"/>
    <s v="27340378"/>
    <m/>
    <s v="JESUS CASCANTE CHAVES"/>
    <s v="89521367"/>
    <s v="MAC DONALD PEREZ BARQUERO"/>
    <s v="27340120"/>
    <m/>
    <s v="NO"/>
    <m/>
    <m/>
    <m/>
    <s v="1"/>
    <s v="02753"/>
    <s v="3"/>
    <s v="CONCEPCION"/>
    <n v="4"/>
  </r>
  <r>
    <s v="1.00708"/>
    <s v="103175-00"/>
    <s v="00708"/>
    <x v="2253"/>
    <s v="EDUARDO GARNIER UGALDE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PALMAR NORTE"/>
    <s v="CONTIGUO A LA IGLESIA CATOLICA PALMAR NORTE"/>
    <s v="esc.eduardogarnierugalde@mep.go.cr"/>
    <s v="27866560"/>
    <s v="27866016"/>
    <s v="RONNY SEQUEIRA GALLO"/>
    <s v="27866560"/>
    <s v="OLMAN ALBAN SALAZAR UREÑA"/>
    <s v="27866209"/>
    <m/>
    <s v="NO"/>
    <m/>
    <m/>
    <m/>
    <s v="1"/>
    <s v="02565"/>
    <s v="3"/>
    <s v="EDUARDO GARNIER UGALDE"/>
    <n v="46"/>
  </r>
  <r>
    <s v="1.02293"/>
    <s v="103176-00"/>
    <s v="02293"/>
    <x v="2254"/>
    <s v="EL DANTO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EL DANTO"/>
    <s v="12 1/2 KM OESTE DEL COLEGIO UMBERTO MELLONI"/>
    <s v="esc.eldanto@mep.go.cr"/>
    <s v="22001213"/>
    <s v="27733512"/>
    <s v="EMMANUEL SALAS HERNANDEZ"/>
    <s v="22001213"/>
    <s v="MARCO TULIO CASTILLO AGÜERO"/>
    <s v="27733387"/>
    <m/>
    <s v="NO"/>
    <m/>
    <m/>
    <m/>
    <s v="1"/>
    <s v="02694"/>
    <s v="3"/>
    <s v="EL DANTO"/>
    <n v="12"/>
  </r>
  <r>
    <s v="1.02922"/>
    <s v="103177-00"/>
    <s v="02922"/>
    <x v="2255"/>
    <s v="MÄDÄRIBOTDÄ"/>
    <s v="COTO"/>
    <s v="13"/>
    <s v="1"/>
    <s v="1_PREESCOLAR"/>
    <s v="PUBLICA"/>
    <n v="60307"/>
    <s v="6"/>
    <s v="03"/>
    <s v="07"/>
    <s v="PUNTARENAS / BUENOS AIRES / CHANGUENA"/>
    <s v="PUNTARENAS"/>
    <s v="BUENOS AIRES"/>
    <s v="CHANGUENA"/>
    <s v="ALTO UNION"/>
    <s v="ALTO UNION"/>
    <s v="esc.madaribotda@mep.go.cr"/>
    <s v="87239824"/>
    <m/>
    <s v="LUIS ANGEL CHAVARRIA ALFARO"/>
    <s v="87794171"/>
    <s v="FERNANDO MENDOZA PALACIOS"/>
    <s v="87794171"/>
    <m/>
    <s v="NO"/>
    <m/>
    <m/>
    <m/>
    <s v="1"/>
    <s v="03515"/>
    <s v="3"/>
    <s v="MÄDÄRIBOTDÄ"/>
    <n v="5"/>
  </r>
  <r>
    <s v="1.02542"/>
    <s v="103179-00"/>
    <s v="02542"/>
    <x v="2256"/>
    <s v="ELOY MORUA CARRILLO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VILLA BRICEÑO"/>
    <s v="FRENTE A IGLESIA CATOLICA DE VILLA BRICEÑO"/>
    <s v="esc.eloymoruacarrillo@mep.go.cr"/>
    <s v="27418134"/>
    <s v="27418134"/>
    <s v="CARLOTA CESPEDES RODRIGUEZ"/>
    <s v="27418134"/>
    <s v="ANA YANCI ALVARADO ENRIQUEZ"/>
    <s v="27899336"/>
    <m/>
    <s v="NO"/>
    <m/>
    <m/>
    <m/>
    <s v="1"/>
    <s v="02667"/>
    <s v="3"/>
    <s v="ELOY MORUA CARRILLO"/>
    <n v="9"/>
  </r>
  <r>
    <s v="1.01789"/>
    <s v="103180-00"/>
    <s v="01789"/>
    <x v="2257"/>
    <s v="SANTA LUCIA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SANTA LUCIA"/>
    <s v="COSTADO OESTE DE LA PLAZA DE DEPORTES"/>
    <s v="esc.santalucia.coto@mep.go.cr"/>
    <s v="27766593"/>
    <m/>
    <s v="REYNIER MEDINA ALVAREZ"/>
    <s v="27766593"/>
    <s v="ALEX CASAL BERMUDEZ"/>
    <s v="89771930"/>
    <m/>
    <s v="NO"/>
    <m/>
    <m/>
    <m/>
    <s v="1"/>
    <s v="02861"/>
    <s v="3"/>
    <s v="SANTA LUCIA"/>
    <n v="23"/>
  </r>
  <r>
    <s v="1.02770"/>
    <s v="103181-00"/>
    <s v="02770"/>
    <x v="2258"/>
    <s v="JOBO CIVIL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SAN JUAN"/>
    <s v="2 KM DE LA ENTRADA A SAN JUAN"/>
    <s v="esc.jobocivil@mep.go.cr"/>
    <s v="22001348"/>
    <s v="27322143"/>
    <s v="HELLEN PORRAS HERNANDEZ"/>
    <s v="87983014"/>
    <s v="ALEX CASAL BERMUDEZ"/>
    <s v="89771930"/>
    <m/>
    <s v="NO"/>
    <m/>
    <m/>
    <m/>
    <s v="1"/>
    <s v="02867"/>
    <s v="3"/>
    <s v="JOBO CIVIL"/>
    <n v="10"/>
  </r>
  <r>
    <s v="1.01316"/>
    <s v="103184-00"/>
    <s v="01316"/>
    <x v="2259"/>
    <s v="FILA GUINEA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FILA GUINEA"/>
    <s v="200 M AL OESTE DE PULPERIA EL CRUCE"/>
    <s v="esc.filadeguinea@mep.go.cr"/>
    <s v="27848404"/>
    <s v="27848079"/>
    <s v="KEILYN ANCHIA RETANA"/>
    <s v="27848404"/>
    <s v="ADEMAR UGALDE ESPINOZA"/>
    <s v="27848079"/>
    <m/>
    <s v="NO"/>
    <m/>
    <m/>
    <m/>
    <s v="1"/>
    <s v="02689"/>
    <s v="3"/>
    <s v="FILA GUINEA"/>
    <n v="10"/>
  </r>
  <r>
    <s v="1.02586"/>
    <s v="103185-00"/>
    <s v="02586"/>
    <x v="2260"/>
    <s v="FILA DE MENDEZ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FILA MENDEZ"/>
    <s v="CONTIGUO A LA PLAZA"/>
    <s v="esc.filademendez@mep.go.cr"/>
    <s v="22001147"/>
    <m/>
    <s v="SILVIA SOLORZANO CHACON"/>
    <s v="87160054"/>
    <s v="ADEMAR UGALDE ESPINOZA"/>
    <s v="27848079"/>
    <m/>
    <s v="NO"/>
    <m/>
    <m/>
    <m/>
    <s v="1"/>
    <s v="02690"/>
    <s v="3"/>
    <s v="FILA DE MENDEZ"/>
    <n v="5"/>
  </r>
  <r>
    <s v="1.01841"/>
    <s v="103186-00"/>
    <s v="01841"/>
    <x v="2261"/>
    <s v="FILA DE TRUCHO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FILA PINAR"/>
    <s v="100 M OESTE DEL TEMPLO CATOLICO"/>
    <s v="esc.filadetrucho@mep.go.cr"/>
    <s v="22001166"/>
    <m/>
    <s v="ALEX ALFARO LOPEZ"/>
    <s v="22001166"/>
    <s v="ADEMAR UGALDE ESPINOZA"/>
    <s v="27848079"/>
    <m/>
    <s v="NO"/>
    <m/>
    <m/>
    <m/>
    <s v="1"/>
    <s v="02692"/>
    <s v="3"/>
    <s v="FILA DE TRUCHO"/>
    <n v="5"/>
  </r>
  <r>
    <s v="1.04199"/>
    <s v="103187-00"/>
    <s v="04199"/>
    <x v="2262"/>
    <s v="LA FLORIDA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LA FLORIDA"/>
    <s v="CONTIGUO A PLAZA DE DEPORTES"/>
    <s v="esc.lafloridagolfito@mep.go.cr"/>
    <s v="27801498"/>
    <s v="27801498"/>
    <s v="XINIA MARIA ROSALES BARQUERO"/>
    <s v="83066016"/>
    <s v="ROSALBA JIMENEZ CISNEROS"/>
    <s v="27750256"/>
    <m/>
    <m/>
    <m/>
    <m/>
    <m/>
    <s v="1"/>
    <s v="02613"/>
    <s v="3"/>
    <s v="LA FLORIDA"/>
    <m/>
  </r>
  <r>
    <s v="1.00717"/>
    <s v="103188-00"/>
    <s v="00717"/>
    <x v="2263"/>
    <s v="JOSE GONZALO ACUÑA HERNANDEZ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CINCO ESQUINAS"/>
    <s v="850 M SURESTE DE SERVICENTRO COOPE SABALITO"/>
    <s v="esc.josegonzaloacunahernandez@mep.go.cr"/>
    <s v="27840250"/>
    <s v="25402627"/>
    <s v="INGRID DELGADO TREJOS"/>
    <s v="25402627"/>
    <s v="SINDY ARAYA RAMIREZ"/>
    <s v="27840230"/>
    <m/>
    <s v="NO"/>
    <m/>
    <m/>
    <m/>
    <s v="1"/>
    <s v="02730"/>
    <s v="3"/>
    <s v="JOSE GONZALO ACUÑA HERNANDEZ"/>
    <n v="50"/>
  </r>
  <r>
    <s v="1.02589"/>
    <s v="103189-00"/>
    <s v="02589"/>
    <x v="2264"/>
    <s v="EL PROGRESO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EL PROGRESO"/>
    <s v="25 KM NORTE DEL CENTRO DE SABALITO"/>
    <s v="esc.elprogresosabalito@mep.go.cr"/>
    <s v="22002112"/>
    <m/>
    <s v="KATERIN DELGADO JIMENEZ"/>
    <s v="22002112"/>
    <s v="SINDY ARAYA RAMIREZ"/>
    <s v="27840580"/>
    <m/>
    <s v="NO"/>
    <m/>
    <m/>
    <m/>
    <s v="1"/>
    <s v="02735"/>
    <s v="3"/>
    <s v="EL PROGRESO"/>
    <n v="4"/>
  </r>
  <r>
    <s v="1.01363"/>
    <s v="103190-00"/>
    <s v="01363"/>
    <x v="2265"/>
    <s v="LINDA VISTA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LINDA VISTA"/>
    <s v="CONTIGUO DE LA PLAZA DE DEPORTES"/>
    <s v="esc.lindavista.coto@mep.go.cr"/>
    <s v="27733522"/>
    <s v="27733522"/>
    <s v="YENDRY VARGAS TREJOS"/>
    <s v="27733522"/>
    <s v="MARCO TULIO CASTILLO AGÜERO"/>
    <s v="27733387"/>
    <m/>
    <s v="NO"/>
    <m/>
    <m/>
    <m/>
    <s v="1"/>
    <s v="02749"/>
    <s v="3"/>
    <s v="LINDA VISTA"/>
    <n v="10"/>
  </r>
  <r>
    <s v="1.00710"/>
    <s v="103191-00"/>
    <s v="00710"/>
    <x v="2266"/>
    <s v="ANA MARIA GUARDIA MORA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INVU KM.3"/>
    <s v="CONTIGUO AL CEN-CINAI, INVU KM 3, GOLFITO"/>
    <s v="esc.anamariaguardiamora@mep.go.cr"/>
    <s v="27750456"/>
    <s v="27750456"/>
    <s v="SONIA ZUÑIGA CORDERO"/>
    <s v="27750456"/>
    <s v="ROSALBA JIMENEZ CISNEROS"/>
    <s v="27750256"/>
    <m/>
    <s v="NO"/>
    <m/>
    <m/>
    <m/>
    <s v="1"/>
    <s v="02607"/>
    <s v="3"/>
    <s v="ANA MARIA GUARDIA MORA"/>
    <n v="29"/>
  </r>
  <r>
    <s v="1.00728"/>
    <s v="103192-00"/>
    <s v="00728"/>
    <x v="2267"/>
    <s v="JUAN LARA ALFARO"/>
    <s v="COTO"/>
    <s v="11"/>
    <s v="1"/>
    <s v="1_PREESCOLAR"/>
    <s v="PUBLICA"/>
    <n v="61002"/>
    <s v="6"/>
    <s v="10"/>
    <s v="02"/>
    <s v="PUNTARENAS / CORREDORES / LA CUESTA"/>
    <s v="PUNTARENAS"/>
    <s v="CORREDORES"/>
    <s v="LA CUESTA"/>
    <s v="LA CUESTA"/>
    <s v="COSTADO ESTE DEL PARQUE"/>
    <s v="esc.juanlaraalfaro@mep.go.cr"/>
    <s v="27322135"/>
    <s v="27322135"/>
    <s v="ANALIVE SANCHEZ VARGAS"/>
    <s v="27322135"/>
    <s v="ALEX CASAL BERMUDEZ"/>
    <s v="89771930"/>
    <m/>
    <s v="NO"/>
    <m/>
    <m/>
    <m/>
    <s v="1"/>
    <s v="02866"/>
    <s v="3"/>
    <s v="JUAN LARA ALFARO"/>
    <n v="66"/>
  </r>
  <r>
    <s v="1.02605"/>
    <s v="103193-00"/>
    <s v="02605"/>
    <x v="2268"/>
    <s v="EL PROGRESO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EL PROGRESO"/>
    <s v="5 KM SUR DE LA ESCUELA LIDER DE COMTE"/>
    <s v="esc.elprogresodepavon@mep.go.cr"/>
    <s v="83013049"/>
    <m/>
    <s v="MICHAEL ESPINOZA MORALES"/>
    <s v="83013049"/>
    <s v="PIO MONTEZUMA BEJARANO"/>
    <s v="84062648"/>
    <m/>
    <s v="NO"/>
    <m/>
    <m/>
    <m/>
    <s v="1"/>
    <s v="02626"/>
    <s v="3"/>
    <s v="EL PROGRESO"/>
    <n v="26"/>
  </r>
  <r>
    <s v="1.02153"/>
    <s v="103194-00"/>
    <s v="02153"/>
    <x v="2269"/>
    <s v="I.D.A. AGUJAS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BARRIO BONITO"/>
    <s v="150 M SURESTE CARRETERA PRINCIPAL"/>
    <s v="esc.idaagujas@mep.go.cr"/>
    <s v="22005417"/>
    <m/>
    <s v="ILIANA VALVERDE SOLIS"/>
    <s v="84443876"/>
    <s v="JOSE EDUARDO GOMEZ MORA"/>
    <s v="27355041"/>
    <m/>
    <s v="NO"/>
    <m/>
    <m/>
    <m/>
    <s v="1"/>
    <s v="03277"/>
    <s v="3"/>
    <s v="I.D.A. AGUJAS"/>
    <n v="13"/>
  </r>
  <r>
    <s v="1.02549"/>
    <s v="103195-00"/>
    <s v="02549"/>
    <x v="2270"/>
    <s v="KILOMETRO 16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KILOMETRO 16"/>
    <s v="KM 14, CARRETERA A PUNTA ZANCUDO"/>
    <s v="esc.kilometro16@mep.go.cr"/>
    <s v="27756310"/>
    <s v="27756310"/>
    <s v="NATAN MORALES ALVAREZ"/>
    <s v="84186022"/>
    <s v="ROSALBA JIMENEZ CISNEROS"/>
    <s v="27750256"/>
    <m/>
    <s v="NO"/>
    <m/>
    <m/>
    <m/>
    <s v="1"/>
    <s v="02614"/>
    <s v="3"/>
    <s v="KILOMETRO 16"/>
    <n v="7"/>
  </r>
  <r>
    <s v="1.02921"/>
    <s v="103196-00"/>
    <s v="02921"/>
    <x v="2271"/>
    <s v="KILOMETRO 20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KILOMETRO 20"/>
    <s v="KM 20 DE GOLFITO FRENTE A PULPERIA LA GUARIA"/>
    <s v="esc.kilometro20@mep.go.cr"/>
    <s v="27897118"/>
    <s v="27897118"/>
    <s v="ZULAY BALLESTERO CARMONA"/>
    <s v="27897118"/>
    <s v="ROSALBA JIMENEZ CISNEROS"/>
    <s v="27750256"/>
    <m/>
    <s v="NO"/>
    <m/>
    <m/>
    <m/>
    <s v="1"/>
    <s v="02615"/>
    <s v="3"/>
    <s v="KILOMETRO 20"/>
    <n v="11"/>
  </r>
  <r>
    <s v="1.02184"/>
    <s v="103198-00"/>
    <s v="02184"/>
    <x v="2272"/>
    <s v="KILOMETRO 29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KILOMETRO 29"/>
    <s v="KM 29, RIO CLARO, GOLFITO"/>
    <s v="esc.kilometro29@mep.go.cr"/>
    <s v="27897887"/>
    <s v="22001202"/>
    <s v="VIRGINIA VILLALOBOS ELIZONDO"/>
    <s v="22001202"/>
    <s v="ANA YANCI ALVARADO ENRIQUEZ"/>
    <s v="27899336"/>
    <m/>
    <s v="NO"/>
    <m/>
    <m/>
    <m/>
    <s v="1"/>
    <s v="02664"/>
    <s v="3"/>
    <s v="KILOMETRO 29"/>
    <n v="16"/>
  </r>
  <r>
    <s v="1.02032"/>
    <s v="103199-00"/>
    <s v="02032"/>
    <x v="2273"/>
    <s v="KILOMETRO SIETE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MANUEL TUCKLER M"/>
    <s v="FRENTE A LA PLAZA DE DEPORTES"/>
    <s v="esc.kilometrosiete@mep.go.cr"/>
    <s v="27755155"/>
    <s v="27755155"/>
    <s v="JOSE ENRIQUE ALVARADO QUIROS"/>
    <s v="85668279"/>
    <s v="ROSALBA JIMENEZ CISNEROS"/>
    <s v="27750256"/>
    <m/>
    <s v="NO"/>
    <m/>
    <m/>
    <m/>
    <s v="1"/>
    <s v="02608"/>
    <s v="3"/>
    <s v="KILOMETRO SIETE"/>
    <n v="28"/>
  </r>
  <r>
    <s v="1.00791"/>
    <s v="103200-00"/>
    <s v="00791"/>
    <x v="2274"/>
    <s v="CONFRATERNIDAD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SAN JORGE"/>
    <s v="75 M NORESTE DE LA SUBDELEGACION DE POLICIA"/>
    <s v="esc.confraternidad@mep.go.cr"/>
    <s v="27321126"/>
    <s v="27321126"/>
    <s v="STEVEN SOTO CAIROLI"/>
    <s v="62867738"/>
    <s v="DEIVIN JOSE RODRIGUEZ RAMIREZ"/>
    <s v="27322287"/>
    <m/>
    <s v="NO"/>
    <m/>
    <m/>
    <m/>
    <s v="1"/>
    <s v="02822"/>
    <s v="3"/>
    <s v="CONFRATERNIDAD"/>
    <n v="105"/>
  </r>
  <r>
    <s v="1.00895"/>
    <s v="103201-00"/>
    <s v="00895"/>
    <x v="2275"/>
    <s v="LA FUENTE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22 DE OCTUBRE"/>
    <s v="DEL COMANDO SUR, 100 M AL OESTE"/>
    <s v="esc.lafuente@mep.go.cr"/>
    <s v="27835233"/>
    <s v="27835233"/>
    <s v="GABRIELA LOPEZ FERNANDEZ"/>
    <s v="27835233"/>
    <s v="KATTIA SALAZAR ARROYO"/>
    <s v="21010746"/>
    <m/>
    <s v="NO"/>
    <m/>
    <m/>
    <m/>
    <s v="1"/>
    <s v="02809"/>
    <s v="3"/>
    <s v="LA FUENTE"/>
    <n v="41"/>
  </r>
  <r>
    <s v="1.02292"/>
    <s v="103202-00"/>
    <s v="02292"/>
    <x v="2276"/>
    <s v="LA GAMBA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LA GAMBA"/>
    <s v="3 KM DE LA CARRETERA INTERAMERICANA"/>
    <s v="esc.lagamba@mep.go.cr"/>
    <s v="22001204"/>
    <m/>
    <s v="EVELYN JOHANNA ARGUEDAS QUESADA"/>
    <s v="85145493"/>
    <s v="ANA YANCI ALVARADO ENRIQUEZ"/>
    <s v="27899336"/>
    <m/>
    <s v="NO"/>
    <m/>
    <m/>
    <m/>
    <s v="1"/>
    <s v="02668"/>
    <s v="3"/>
    <s v="LA GAMBA"/>
    <n v="6"/>
  </r>
  <r>
    <s v="1.02151"/>
    <s v="103203-00"/>
    <s v="02151"/>
    <x v="2277"/>
    <s v="LA GUARI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LA GUARIA"/>
    <s v="300 M SUR DE LA PLANTA ACEITERA CIPA"/>
    <s v="esc.laguariasdeosa@mep.go.cr"/>
    <s v="87629235"/>
    <s v="27418045"/>
    <s v="SHIRLEY SOTO ALVAREZ"/>
    <s v="63341611"/>
    <s v="ANALIVE GUIDO OLIVARES"/>
    <s v="89839411"/>
    <m/>
    <s v="NO"/>
    <m/>
    <m/>
    <m/>
    <s v="1"/>
    <s v="02550"/>
    <s v="3"/>
    <s v="LA GUARIA"/>
    <n v="10"/>
  </r>
  <r>
    <s v="1.02816"/>
    <s v="103204-00"/>
    <s v="02816"/>
    <x v="2278"/>
    <s v="QUIABDO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CAÑA BRAVA"/>
    <s v="DE SABANILLAS 8 KM  AL SURESTE"/>
    <s v="esc.quiabdo@mep.go.cr"/>
    <s v="22001528"/>
    <m/>
    <s v="LUZ MARINA QUINTERO RIOS"/>
    <s v="85047559"/>
    <s v="FERNANDO MENDOZA PALACIOS"/>
    <s v="87794171"/>
    <m/>
    <s v="NO"/>
    <m/>
    <m/>
    <m/>
    <s v="1"/>
    <s v="02781"/>
    <s v="3"/>
    <s v="QUIABDO"/>
    <n v="32"/>
  </r>
  <r>
    <s v="1.01842"/>
    <s v="103205-00"/>
    <s v="01842"/>
    <x v="2279"/>
    <s v="FILA SAN RAFAEL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FILA SAN RAFAEL"/>
    <s v="200 M SUR IGLESIA CATOLICA, FILA SN RAFAEL"/>
    <s v="esc.filasanrafael@mep.go.cr"/>
    <s v="22001169"/>
    <s v="27848079"/>
    <s v="MARCELA LEON EDUARTE"/>
    <s v="87831502"/>
    <s v="ADEMAR UGALDE ESPINOZA"/>
    <s v="27848079"/>
    <m/>
    <s v="NO"/>
    <m/>
    <m/>
    <m/>
    <s v="1"/>
    <s v="03328"/>
    <s v="3"/>
    <s v="FILA SAN RAFAEL"/>
    <n v="9"/>
  </r>
  <r>
    <s v="1.02592"/>
    <s v="103206-00"/>
    <s v="02592"/>
    <x v="2280"/>
    <s v="META PONTO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META PONTO"/>
    <s v="500 M OESTE DE LA CARRETERA PRINCIPAL"/>
    <s v="esc.metaponto@mep.go.cr"/>
    <s v="87607445"/>
    <m/>
    <s v="ROSAIDA VINDAS CHAVES"/>
    <s v="87607445"/>
    <s v="MAC DONALD PEREZ BARQUERO"/>
    <s v="27340120"/>
    <m/>
    <s v="NO"/>
    <m/>
    <m/>
    <m/>
    <s v="1"/>
    <s v="02754"/>
    <s v="3"/>
    <s v="META PONTO"/>
    <n v="6"/>
  </r>
  <r>
    <s v="1.01317"/>
    <s v="103207-00"/>
    <s v="01317"/>
    <x v="2281"/>
    <s v="LA ISLA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LA ISLA"/>
    <s v="CONTIGUO AL TEMPLO CATOLICO LA ISLA"/>
    <s v="esc.laisla@mep.go.cr"/>
    <s v="27735018"/>
    <s v="27735018"/>
    <s v="CAROLINA PIEDRA JIMENEZ"/>
    <s v="27735018"/>
    <s v="MARCO TULIO CASTILLO AGÜERO"/>
    <s v="27733387"/>
    <m/>
    <s v="NO"/>
    <m/>
    <m/>
    <m/>
    <s v="1"/>
    <s v="02698"/>
    <s v="3"/>
    <s v="LA ISLA"/>
    <n v="9"/>
  </r>
  <r>
    <s v="1.01324"/>
    <s v="103208-00"/>
    <s v="01324"/>
    <x v="2282"/>
    <s v="LA LUCHA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LA LUCHA"/>
    <s v="COSTADO NORTE DE LA PLAZA DE DEPORTES"/>
    <s v="esc.lalucha@mep.go.cr"/>
    <s v="27845011"/>
    <m/>
    <s v="WALTER MARTINEZ MEDINA"/>
    <s v="27845011"/>
    <s v="SINDY ARAYA RAMIREZ"/>
    <s v="27840230"/>
    <m/>
    <s v="NO"/>
    <m/>
    <m/>
    <m/>
    <s v="1"/>
    <s v="02725"/>
    <s v="3"/>
    <s v="LA LUCHA"/>
    <n v="11"/>
  </r>
  <r>
    <s v="1.01848"/>
    <s v="103209-00"/>
    <s v="01848"/>
    <x v="2283"/>
    <s v="LA MANCHURIA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LA MANCHURIA"/>
    <s v="FRENTE A LA PLAZA DE DEPORTES"/>
    <s v="iris.guillen.gomez@mep.go.cr"/>
    <s v="27735242"/>
    <s v="27735242"/>
    <s v="YORLENY CASTRILLO ALEMAN"/>
    <s v="87229723"/>
    <s v="JESUS SOLANO HERRERA"/>
    <s v="27735242"/>
    <m/>
    <s v="NO"/>
    <m/>
    <m/>
    <m/>
    <s v="1"/>
    <s v="02778"/>
    <s v="3"/>
    <s v="LA MANCHURIA"/>
    <n v="7"/>
  </r>
  <r>
    <s v="1.02543"/>
    <s v="103210-00"/>
    <s v="02543"/>
    <x v="2284"/>
    <s v="LA MARAVILLA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LA MARAVILLA"/>
    <s v="13 KM NOROESTE DEL COLEGIO UMBERTO MELLONI"/>
    <s v="esc.lamaravillasanvito@mep.go.cr"/>
    <s v="22001170"/>
    <m/>
    <s v="DAYANA ARAYA MADRIGAL"/>
    <s v="22001170"/>
    <s v="MARCO TULIO CASTILLO AGÜERO"/>
    <s v="27733387"/>
    <m/>
    <s v="NO"/>
    <m/>
    <m/>
    <m/>
    <s v="1"/>
    <s v="02699"/>
    <s v="3"/>
    <s v="LA MARAVILLA"/>
    <n v="4"/>
  </r>
  <r>
    <s v="1.02818"/>
    <s v="103211-00"/>
    <s v="02818"/>
    <x v="2285"/>
    <s v="LA MARIPOSA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LA MARIPOSA"/>
    <s v="CARRETERA INTERAMERICANA 4,5 KM SUR ENTRADA CEFERINO"/>
    <s v="esc.lamariposa@mep.go.cr"/>
    <s v="86676212"/>
    <m/>
    <s v="DAMARIS ROBLES ANCHIA"/>
    <s v="88172787"/>
    <s v="DEIVIN JOSE RODRIGUEZ RAMIREZ"/>
    <s v="27322287"/>
    <m/>
    <s v="NO"/>
    <m/>
    <m/>
    <m/>
    <s v="1"/>
    <s v="02819"/>
    <s v="3"/>
    <s v="LA MARIPOSA"/>
    <n v="17"/>
  </r>
  <r>
    <s v="1.03225"/>
    <s v="103212-00"/>
    <s v="03225"/>
    <x v="2286"/>
    <s v="IRIGUI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ALTO CARONA"/>
    <s v="7 KM HACIA EL OESTE DE LICEO RURAL ALTO GUAIMY"/>
    <s v="esc.irigui@mep.go.cr"/>
    <s v="84356762"/>
    <m/>
    <s v="JOSE PABLO ESPINOZA PALACIOS"/>
    <s v="84356762"/>
    <s v="PIO MONTEZUMA BEJARANO"/>
    <s v="84062648"/>
    <m/>
    <s v="NO"/>
    <m/>
    <m/>
    <m/>
    <s v="1"/>
    <s v="00693"/>
    <s v="3"/>
    <s v="IRIGUI"/>
    <n v="17"/>
  </r>
  <r>
    <s v="1.01062"/>
    <s v="103213-00"/>
    <s v="01062"/>
    <x v="2287"/>
    <s v="LA MONA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LA MONA"/>
    <s v="LA MONA KM 12, COSTADO ESTE DEL ESTADIO LOCAL"/>
    <s v="esc.lamonadegolfito@mep.go.cr"/>
    <s v="27756020"/>
    <s v="27756020"/>
    <s v="MARJORIE HIDALGO ARIAS"/>
    <s v="83135577"/>
    <s v="ROSALBA JIMENEZ CISNEROS"/>
    <s v="27750256"/>
    <m/>
    <s v="NO"/>
    <m/>
    <m/>
    <m/>
    <s v="1"/>
    <s v="02616"/>
    <s v="3"/>
    <s v="LA MONA"/>
    <n v="58"/>
  </r>
  <r>
    <s v="1.01990"/>
    <s v="103214-00"/>
    <s v="01990"/>
    <x v="2288"/>
    <s v="LA PALMA"/>
    <s v="COTO"/>
    <s v="11"/>
    <s v="1"/>
    <s v="1_PREESCOLAR"/>
    <s v="PUBLICA"/>
    <n v="61003"/>
    <s v="6"/>
    <s v="10"/>
    <s v="03"/>
    <s v="PUNTARENAS / CORREDORES / CANOAS"/>
    <s v="PUNTARENAS"/>
    <s v="CORREDORES"/>
    <s v="CANOAS"/>
    <s v="LA PALMA"/>
    <s v="6 KM NORESTE DE LA GUARDIA RURAL LA CUESTA"/>
    <s v="esc.lapalmadecorredores@mep.go.cr"/>
    <s v="22001459"/>
    <s v="22005236"/>
    <s v="JENNY JIMENEZ GUSTAVINO"/>
    <s v="88225159"/>
    <s v="ALEX CASAL BERMUDEZ"/>
    <s v="88533618"/>
    <m/>
    <s v="NO"/>
    <m/>
    <m/>
    <m/>
    <s v="1"/>
    <s v="02865"/>
    <s v="3"/>
    <s v="LA PALMA"/>
    <n v="13"/>
  </r>
  <r>
    <s v="1.01318"/>
    <s v="103216-00"/>
    <s v="01318"/>
    <x v="2289"/>
    <s v="ADELE CLARINI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PIEDRA PINTADA"/>
    <s v="7 KM NORTE DE SAN VITO"/>
    <s v="esc.adeleclarinis@mep.go.cr"/>
    <s v="27734475"/>
    <s v="27734475"/>
    <s v="MARVIN DELGADO SANDI"/>
    <s v="87797017"/>
    <s v="MARCO TULIO CASTILLO AGÜERO"/>
    <s v="27733387"/>
    <m/>
    <s v="NO"/>
    <m/>
    <m/>
    <m/>
    <s v="1"/>
    <s v="02700"/>
    <s v="3"/>
    <s v="ADELE CLARINI"/>
    <n v="13"/>
  </r>
  <r>
    <s v="1.01737"/>
    <s v="103218-00"/>
    <s v="01737"/>
    <x v="2290"/>
    <s v="LA UNION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LA UNION"/>
    <s v="FRENTE MINI SUPER LA UNION"/>
    <s v="esc.launiondelimoncito@mep.go.cr"/>
    <s v="27847322"/>
    <m/>
    <s v="KATTIA ARAYA MONTERO"/>
    <s v="27847322"/>
    <s v="JESUS SOLANO HERRERA"/>
    <s v="27735242"/>
    <m/>
    <s v="NO"/>
    <m/>
    <m/>
    <m/>
    <s v="1"/>
    <s v="02769"/>
    <s v="3"/>
    <s v="LA UNION"/>
    <n v="10"/>
  </r>
  <r>
    <s v="1.01065"/>
    <s v="103219-00"/>
    <s v="01065"/>
    <x v="2291"/>
    <s v="LA UNION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LA UNION"/>
    <s v="COSTADO N-ESTE DEL TEMPLO CATOLICO"/>
    <s v="esc.launionsabalito@mep.go.cr"/>
    <s v="27840829"/>
    <s v="27841121"/>
    <s v="MARIA CRISTINA ORTIZ ̀AVILA"/>
    <s v="27840829"/>
    <s v="SINDY ARAYA RAMIREZ"/>
    <s v="27840230"/>
    <m/>
    <s v="NO"/>
    <m/>
    <m/>
    <m/>
    <s v="1"/>
    <s v="02722"/>
    <s v="3"/>
    <s v="LA UNION"/>
    <n v="19"/>
  </r>
  <r>
    <s v="1.03903"/>
    <s v="103220-00"/>
    <s v="03903"/>
    <x v="2292"/>
    <s v="LOS ANGELES DE DRAKE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LOS ANGELES"/>
    <s v="COSTADO OESTE DE LA PLAZA DE DEPORTES"/>
    <s v="esc.losangelesdedrake@mep.go.cr"/>
    <s v="88772412"/>
    <s v="83143800"/>
    <s v="JOSE ANDREY ZUÑIGA SAENZ"/>
    <s v="-"/>
    <s v="RONULFO SALAZAR ARROYO"/>
    <s v="27881127"/>
    <m/>
    <s v="NO"/>
    <m/>
    <m/>
    <m/>
    <s v="1"/>
    <s v="02588"/>
    <s v="3"/>
    <s v="LOS ANGELES DE DRAKE"/>
    <n v="5"/>
  </r>
  <r>
    <s v="1.04364"/>
    <s v="103222-00"/>
    <s v="04364"/>
    <x v="2293"/>
    <s v="RIYITO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RIYITO"/>
    <s v="3 KM OESTE DEL ALMACEN LA PALMA"/>
    <s v="esc.riyito@mep.go.cr"/>
    <s v="22064090"/>
    <s v="85361299"/>
    <s v="HEYLIN ARGUEDAS LOPEZ"/>
    <s v="85361299"/>
    <s v="RONULFO SALAZAR ARROYO"/>
    <s v="27881127"/>
    <m/>
    <s v="NO"/>
    <m/>
    <m/>
    <m/>
    <s v="1"/>
    <s v="02590"/>
    <s v="3"/>
    <s v="RIYITO"/>
    <n v="3"/>
  </r>
  <r>
    <s v="1.01319"/>
    <s v="103223-00"/>
    <s v="01319"/>
    <x v="2294"/>
    <s v="LAS BRISAS"/>
    <s v="COTO"/>
    <s v="05"/>
    <s v="1"/>
    <s v="1_PREESCOLAR"/>
    <s v="PUBLICA"/>
    <n v="60806"/>
    <s v="6"/>
    <s v="08"/>
    <s v="06"/>
    <s v="PUNTARENAS / COTO BRUS / GUTIERREZ BROWN"/>
    <s v="PUNTARENAS"/>
    <s v="COTO BRUS"/>
    <s v="GUTIERREZ BROWN"/>
    <s v="LAS BRISAS"/>
    <s v="10 KM AL NORTE DE LA GUARDIA RURAL DE SAN VITO"/>
    <s v="esc.lasbrisas.coto@mep.go.cr"/>
    <s v="22001171"/>
    <m/>
    <s v="ARACELLY MORALES MONGE"/>
    <s v="83469990"/>
    <s v="MARCO TULIO CASTILLO AGÜERO"/>
    <s v="27733387"/>
    <m/>
    <s v="NO"/>
    <m/>
    <m/>
    <m/>
    <s v="1"/>
    <s v="02701"/>
    <s v="3"/>
    <s v="LAS BRISAS"/>
    <n v="18"/>
  </r>
  <r>
    <s v="1.01137"/>
    <s v="103224-00"/>
    <s v="01137"/>
    <x v="2295"/>
    <s v="LAS MELLIZAS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LAS MELLIZAS"/>
    <s v="100 M AL SUR DE LA GUARDIA RURAL"/>
    <s v="esc.lasmellizas@mep.go.cr"/>
    <s v="83221900"/>
    <s v="22001300"/>
    <s v="GUSTAVO VALVERDE ACUÑA"/>
    <s v="83221900"/>
    <s v="SINDY ARAYA RAMIREZ"/>
    <s v="27840230"/>
    <m/>
    <s v="NO"/>
    <m/>
    <m/>
    <m/>
    <s v="1"/>
    <s v="02726"/>
    <s v="3"/>
    <s v="LAS MELLIZAS"/>
    <n v="37"/>
  </r>
  <r>
    <s v="1.04198"/>
    <s v="103226-00"/>
    <s v="04198"/>
    <x v="2296"/>
    <s v="LAS TRENZAS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LAS TRENZAS"/>
    <s v="CONTIGUO A LA PLAZA DE DEPORTES"/>
    <s v="esc.lastrenzas@mep.go.cr"/>
    <s v="27766257"/>
    <m/>
    <s v="YARIELA HERRERA VALERIO"/>
    <s v="88132281"/>
    <s v="ROSALBA JIMENEZ CISNEROS"/>
    <s v="27750256"/>
    <m/>
    <s v="NO"/>
    <m/>
    <m/>
    <m/>
    <s v="1"/>
    <s v="02617"/>
    <s v="3"/>
    <s v="LAS TRENZAS"/>
    <n v="3"/>
  </r>
  <r>
    <s v="1.01508"/>
    <s v="103227-00"/>
    <s v="01508"/>
    <x v="2297"/>
    <s v="LAS VEGAS DE RIO ABROJO"/>
    <s v="COTO"/>
    <s v="10"/>
    <s v="1"/>
    <s v="1_PREESCOLAR"/>
    <s v="PUBLICA"/>
    <n v="61001"/>
    <s v="6"/>
    <s v="10"/>
    <s v="01"/>
    <s v="PUNTARENAS / CORREDORES / CORREDOR"/>
    <s v="PUNTARENAS"/>
    <s v="CORREDORES"/>
    <s v="CORREDOR"/>
    <s v="RIO ABROJO"/>
    <s v="4 KM AL SURESTE HOSPITAL CIUDAD NEILY"/>
    <s v="esc.lasvegasderioabrojo@mep.go.cr"/>
    <s v="27836161"/>
    <m/>
    <s v="MARIA MORALES SALINAS"/>
    <s v="86325827"/>
    <s v="DEIVIN JOSE RODRIGUEZ RAMIREZ"/>
    <s v="27322287"/>
    <m/>
    <s v="NO"/>
    <m/>
    <m/>
    <m/>
    <s v="1"/>
    <s v="02818"/>
    <s v="3"/>
    <s v="LAS VEGAS DE RIO ABROJO"/>
    <n v="7"/>
  </r>
  <r>
    <s v="1.02807"/>
    <s v="103228-00"/>
    <s v="02807"/>
    <x v="2298"/>
    <s v="ALTO DE COMTE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ALTO COMTE"/>
    <s v="ALTO D COMTE, TERRITORIO INDIGENA COMTE BURICA"/>
    <s v="esc.altodecomte@mep.go.cr"/>
    <s v="84309674"/>
    <m/>
    <s v="YORLENY ANETH RIOS RIOS"/>
    <s v="84309674"/>
    <s v="PIO MONTEZUMA BEJARANO"/>
    <s v="84062648"/>
    <m/>
    <s v="NO"/>
    <m/>
    <m/>
    <m/>
    <s v="1"/>
    <s v="02627"/>
    <s v="3"/>
    <s v="ALTO DE COMTE"/>
    <n v="15"/>
  </r>
  <r>
    <s v="1.01641"/>
    <s v="103229-00"/>
    <s v="01641"/>
    <x v="2299"/>
    <s v="LEONOR CHINCHILLA DE FIGUEROA"/>
    <s v="GRANDE DE TERRABA"/>
    <s v="09"/>
    <s v="1"/>
    <s v="1_PREESCOLAR"/>
    <s v="PUBLICA"/>
    <n v="60502"/>
    <s v="6"/>
    <s v="05"/>
    <s v="02"/>
    <s v="PUNTARENAS / OSA / PALMAR"/>
    <s v="PUNTARENAS"/>
    <s v="OSA"/>
    <s v="PALMAR"/>
    <s v="SAN FRANCISCO DE TINOCO"/>
    <s v="100 M ESTE DE LA INTERAMERICANA"/>
    <s v="esc.leonorchinchilla@mep.go.cr"/>
    <s v="27863330"/>
    <s v="22002819"/>
    <s v="ILEANA PIROLA AGUILAR"/>
    <s v="84368681"/>
    <s v="ANALIVE GUIDO OLIVARES"/>
    <s v="89839411"/>
    <m/>
    <s v="NO"/>
    <m/>
    <m/>
    <m/>
    <s v="1"/>
    <s v="02535"/>
    <s v="3"/>
    <s v="LEONOR CHINCHILLA DE FIGUEROA"/>
    <n v="13"/>
  </r>
  <r>
    <s v="1.01736"/>
    <s v="103232-00"/>
    <s v="01736"/>
    <x v="2300"/>
    <s v="LOS ANGELES"/>
    <s v="COTO"/>
    <s v="07"/>
    <s v="1"/>
    <s v="1_PREESCOLAR"/>
    <s v="PUBLICA"/>
    <n v="60802"/>
    <s v="6"/>
    <s v="08"/>
    <s v="02"/>
    <s v="PUNTARENAS / COTO BRUS / SABALITO"/>
    <s v="PUNTARENAS"/>
    <s v="COTO BRUS"/>
    <s v="SABALITO"/>
    <s v="LOS ANGELES"/>
    <s v="A UN COSTADO DE LA IGLESIA CATOLICA"/>
    <s v="esc.losangelesdesabalito@mep.go.cr"/>
    <s v="22001220"/>
    <m/>
    <s v="JOHANNA CAMBRONERO GUIDO"/>
    <s v="85040477"/>
    <s v="MAC DONALD PEREZ BARQUERO"/>
    <s v="27340120"/>
    <m/>
    <s v="NO"/>
    <m/>
    <m/>
    <m/>
    <s v="1"/>
    <s v="02751"/>
    <s v="3"/>
    <s v="LOS ANGELES"/>
    <n v="6"/>
  </r>
  <r>
    <s v="1.03329"/>
    <s v="103233-00"/>
    <s v="03329"/>
    <x v="2301"/>
    <s v="LOS PLANES"/>
    <s v="COTO"/>
    <s v="07"/>
    <s v="1"/>
    <s v="1_PREESCOLAR"/>
    <s v="PUBLICA"/>
    <n v="61001"/>
    <s v="6"/>
    <s v="10"/>
    <s v="01"/>
    <s v="PUNTARENAS / CORREDORES / CORREDOR"/>
    <s v="PUNTARENAS"/>
    <s v="CORREDORES"/>
    <s v="CORREDOR"/>
    <s v="LOS PLANES"/>
    <s v="LOS PLANES"/>
    <s v="esc.losplanes.coto@mep.go.cr"/>
    <s v="84132082"/>
    <m/>
    <s v="GRISELDY SOLORZANO ROJAS"/>
    <s v="84132082"/>
    <s v="MAC DONALD PEREZ BARQUERO"/>
    <s v="27340120"/>
    <m/>
    <s v="NO"/>
    <m/>
    <m/>
    <m/>
    <s v="1"/>
    <s v="02761"/>
    <s v="3"/>
    <s v="LOS PLANES"/>
    <n v="3"/>
  </r>
  <r>
    <s v="1.01642"/>
    <s v="103234-00"/>
    <s v="01642"/>
    <x v="2302"/>
    <s v="LOURDES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LOURDES"/>
    <s v="CONTIGUO AL TEMPLO CATOLICO"/>
    <s v="esc.lourdescotobrus@mep.go.cr"/>
    <s v="27735015"/>
    <s v="27735015"/>
    <s v="KENIA TREJOS RODRIGUEZ"/>
    <s v="27735015"/>
    <s v="MARCO TULIO CASTILLO AGÜERO"/>
    <s v="27733387"/>
    <m/>
    <s v="NO"/>
    <m/>
    <m/>
    <m/>
    <s v="1"/>
    <s v="02702"/>
    <s v="3"/>
    <s v="LOURDES"/>
    <n v="22"/>
  </r>
  <r>
    <s v="1.04140"/>
    <s v="103235-00"/>
    <s v="04140"/>
    <x v="2303"/>
    <s v="MOISES VINCENZI PACHECO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KILOMETRO 33"/>
    <s v="FRENTE A CHATARRERA, KM 33 DE RIO CLARO"/>
    <s v="esc.moisesvincenzipacheco@mep.go.cr"/>
    <s v="22001438"/>
    <m/>
    <s v="YANCY PIEDRA MAYORGA"/>
    <s v="89734979"/>
    <s v="ANA YANCI ALVARADO ENRIQUEZ"/>
    <s v="27899336"/>
    <m/>
    <s v="NO"/>
    <m/>
    <m/>
    <m/>
    <s v="1"/>
    <s v="02660"/>
    <s v="3"/>
    <s v="MOISES VINCENZI PACHECO"/>
    <n v="2"/>
  </r>
  <r>
    <s v="1.02913"/>
    <s v="103236-00"/>
    <s v="02913"/>
    <x v="2304"/>
    <s v="FILA TIGRE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FILA TIGRE"/>
    <s v="1 KM NORTE DE ABASTECEDOR BONANZA"/>
    <s v="esc.filatigre@mep.go.cr"/>
    <s v="88102989"/>
    <s v="22201384"/>
    <s v="JORGE VILLALOBOS PADILLA"/>
    <s v="88102987"/>
    <s v="ADEMAR UGALDE ESPINOZA"/>
    <s v="27848079"/>
    <m/>
    <s v="NO"/>
    <m/>
    <m/>
    <m/>
    <s v="1"/>
    <s v="02723"/>
    <s v="3"/>
    <s v="FILA TIGRE"/>
    <n v="11"/>
  </r>
  <r>
    <s v="1.02029"/>
    <s v="103237-00"/>
    <s v="02029"/>
    <x v="2305"/>
    <s v="OJO DE AGUA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OJO DE AGUA"/>
    <s v="200 OESTE DEL EBAIS"/>
    <s v="esc.ojodeagua.terraba@mep.go.cr"/>
    <s v="27864254"/>
    <s v="27864310"/>
    <s v="GRETHEL LOPEZ NUÑEZ"/>
    <s v="89887488"/>
    <s v="CINTHYA MORA SOLIS"/>
    <s v="27869013"/>
    <m/>
    <s v="NO"/>
    <m/>
    <m/>
    <m/>
    <s v="1"/>
    <s v="02517"/>
    <s v="3"/>
    <s v="OJO DE AGUA"/>
    <n v="29"/>
  </r>
  <r>
    <s v="1.00727"/>
    <s v="103238-00"/>
    <s v="00727"/>
    <x v="2306"/>
    <s v="PASO CANOAS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CANOAS"/>
    <s v="FRENTE A LA IGLESIA CATOLICA, EN CANOAS"/>
    <s v="esc.pasocanoas@mep.go.cr"/>
    <s v="27321279"/>
    <s v="27321279"/>
    <s v="CESAR VEGA BARRIOS"/>
    <s v="27321279"/>
    <s v="DEIVIN JOSE RODRIGUEZ RAMIREZ"/>
    <s v="27322287"/>
    <m/>
    <s v="NO"/>
    <m/>
    <m/>
    <m/>
    <s v="1"/>
    <s v="02824"/>
    <s v="3"/>
    <s v="PASO CANOAS"/>
    <n v="69"/>
  </r>
  <r>
    <s v="1.04362"/>
    <s v="103239-00"/>
    <s v="04362"/>
    <x v="2307"/>
    <s v="SANTA MARIA DE PITTIER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SANTA MARIA DE PITTIER"/>
    <s v="150 M OESTE DE LA IGLESIA CATOLICA"/>
    <s v="esc.santamariadepittier@mep.go.cr"/>
    <s v="22002256"/>
    <m/>
    <s v="DAHIANNA GOMEZ AVILA"/>
    <s v="83458075"/>
    <s v="ADEMAR UGALDE ESPINOZA"/>
    <s v="27848079"/>
    <m/>
    <s v="NO"/>
    <m/>
    <m/>
    <m/>
    <s v="1"/>
    <s v="02708"/>
    <s v="3"/>
    <s v="SANTA MARIA DE PITTIER"/>
    <n v="1"/>
  </r>
  <r>
    <s v="1.01136"/>
    <s v="103240-00"/>
    <s v="01136"/>
    <x v="2308"/>
    <s v="MARIA ROSA GAMEZ SOLANO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PIEDRAS BLANCAS"/>
    <s v="CENTRO PIEDRAS BLANCAS"/>
    <s v="esc.mariarosagamez@mep.go.cr"/>
    <s v="27411010"/>
    <m/>
    <s v="YORLENI MIRANDA SOLANO"/>
    <s v="86442924"/>
    <s v="ANALIVE GUIDO OLIVARES"/>
    <s v="89839411"/>
    <m/>
    <s v="NO"/>
    <m/>
    <m/>
    <m/>
    <s v="1"/>
    <s v="02536"/>
    <s v="3"/>
    <s v="MARIA ROSA GAMEZ SOLANO"/>
    <n v="30"/>
  </r>
  <r>
    <s v="1.02812"/>
    <s v="103241-00"/>
    <s v="02812"/>
    <x v="2309"/>
    <s v="EL ROBLE ARRIBA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EL ROBLE ARRIBA"/>
    <s v="1 KM NORESTE DE PLANTA DE TRATAMIENTO A Y A"/>
    <s v="esc.elroblearriba@mep.go.cr"/>
    <s v="22001321"/>
    <m/>
    <s v="JOHANNA GRETEL CALDERON CHACON"/>
    <s v="22001321"/>
    <s v="ADEMAR UGALDE ESPINOZA"/>
    <s v="27848079"/>
    <m/>
    <s v="NO"/>
    <m/>
    <m/>
    <m/>
    <s v="1"/>
    <s v="03329"/>
    <s v="3"/>
    <s v="EL ROBLE ARRIBA"/>
    <n v="4"/>
  </r>
  <r>
    <s v="1.03448"/>
    <s v="103242-00"/>
    <s v="03448"/>
    <x v="2310"/>
    <s v="FINCA JALAC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FINCA JALACA"/>
    <s v="ANTES DE LLEGAR AL PUENTE RIO SABALO, 2 KM SURESTE"/>
    <s v="esc.fincajalaca@mep.go.cr"/>
    <s v="22001390"/>
    <s v="84847761"/>
    <s v="LINETH GLORIANA SANCHEZ CECILIANO"/>
    <s v="84847761"/>
    <s v="ANALIVE GUIDO OLIVARES"/>
    <s v="89839411"/>
    <m/>
    <s v="NO"/>
    <m/>
    <m/>
    <m/>
    <s v="1"/>
    <s v="02545"/>
    <s v="3"/>
    <s v="FINCA JALACA"/>
    <n v="7"/>
  </r>
  <r>
    <s v="1.01338"/>
    <s v="103243-00"/>
    <s v="01338"/>
    <x v="2311"/>
    <s v="DARIZARA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PLAZA CANOAS"/>
    <s v="DIAGONAL A CABINAS LA RANITAS"/>
    <s v="esc.darizara@mep.go.cr"/>
    <s v="27321214"/>
    <s v="85057270"/>
    <s v="EMPERATRIZ GONZALEZ GUTIERREZ"/>
    <s v="27321214"/>
    <s v="DEIVIN JOSE RODRIGUEZ RAMIREZ"/>
    <s v="27322287"/>
    <m/>
    <s v="NO"/>
    <m/>
    <m/>
    <m/>
    <s v="1"/>
    <s v="02836"/>
    <s v="3"/>
    <s v="DARIZARA"/>
    <n v="27"/>
  </r>
  <r>
    <s v="1.01732"/>
    <s v="103247-00"/>
    <s v="01732"/>
    <x v="2312"/>
    <s v="EL MANZANO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ESPERANZA"/>
    <s v="COSTADO OESTE DE LA PLAZA DE FUTBOL"/>
    <s v="esc.elmanzano@mep.go.cr"/>
    <s v="27768224"/>
    <s v="83176090"/>
    <s v="MARLENI FLORES ARAUZ"/>
    <s v="84173258"/>
    <s v="RANDALL LOPEZ CERDAS"/>
    <s v="27766129"/>
    <m/>
    <s v="NO"/>
    <m/>
    <m/>
    <m/>
    <s v="1"/>
    <s v="02628"/>
    <s v="3"/>
    <s v="EL MANZANO"/>
    <n v="16"/>
  </r>
  <r>
    <s v="1.02181"/>
    <s v="103249-00"/>
    <s v="02181"/>
    <x v="2313"/>
    <s v="PUEBLO NUEVO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PUEBLO NUEVO"/>
    <s v="UN COSTADO DE LA PLAZA, PUEBLO NUEVO COTO"/>
    <s v="esc.pueblonuevodecoto@mep.go.cr"/>
    <s v="27750256"/>
    <m/>
    <s v="ZORAIDA ARAUZ CONCEPCION"/>
    <s v="88530489"/>
    <s v="ROSALBA JIMENEZ CISNEROS"/>
    <s v="27750256"/>
    <m/>
    <s v="NO"/>
    <m/>
    <m/>
    <m/>
    <s v="1"/>
    <s v="02604"/>
    <s v="3"/>
    <s v="PUEBLO NUEVO"/>
    <n v="7"/>
  </r>
  <r>
    <s v="1.02608"/>
    <s v="103250-00"/>
    <s v="02608"/>
    <x v="2314"/>
    <s v="PUERTO ESCONDIDO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PUERTO ESCONDIDO"/>
    <s v="100 M NORESTE DE LA IGLESIA CATOLICA"/>
    <s v="esc.puertoescondidojimenez@mep.go.cr"/>
    <s v="22001278"/>
    <s v="22001278"/>
    <s v="ROXANA VALVERDE VENEGAS"/>
    <s v="89436785"/>
    <s v="JOSE EDUARDO GOMEZ MORA"/>
    <s v="27355041"/>
    <m/>
    <s v="NO"/>
    <m/>
    <m/>
    <m/>
    <s v="1"/>
    <s v="02642"/>
    <s v="3"/>
    <s v="PUERTO ESCONDIDO"/>
    <n v="16"/>
  </r>
  <r>
    <s v="1.03325"/>
    <s v="103251-00"/>
    <s v="03325"/>
    <x v="2315"/>
    <s v="PUNTA MALA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PUNTA MALA"/>
    <s v="CENTRO PUNTA MALA DE OSA"/>
    <s v="esc.puntamala@mep.go.cr"/>
    <s v="47041613"/>
    <m/>
    <s v="NOEMY LOURDES SANDI JIMENEZ"/>
    <s v="84248581"/>
    <s v="CINTHYA MORA SOLIS"/>
    <s v="27869013"/>
    <m/>
    <s v="NO"/>
    <m/>
    <m/>
    <m/>
    <s v="1"/>
    <s v="02526"/>
    <s v="3"/>
    <s v="PUNTA MALA"/>
    <n v="11"/>
  </r>
  <r>
    <s v="1.02606"/>
    <s v="103252-00"/>
    <s v="02606"/>
    <x v="2316"/>
    <s v="PUNTA ZANCUDO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PUNTA ZANCUDO"/>
    <s v="COSTADO OESTE DE LA DELEGACION DE POLICIAS"/>
    <s v="esc.puntazancudo@mep.go.cr"/>
    <s v="27760003"/>
    <s v="22001451"/>
    <s v="JESSICA DIAZ BALTODANO"/>
    <s v="86130110"/>
    <s v="RANDALL LOPEZ CERDAS"/>
    <s v="86418400"/>
    <m/>
    <s v="NO"/>
    <m/>
    <m/>
    <m/>
    <s v="1"/>
    <s v="02609"/>
    <s v="3"/>
    <s v="PUNTA ZANCUDO"/>
    <n v="7"/>
  </r>
  <r>
    <s v="1.00715"/>
    <s v="103256-00"/>
    <s v="00715"/>
    <x v="2317"/>
    <s v="CENTRAL RIO CLARO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RIO CLARO"/>
    <s v="FRENTE AL MAXIPALI SOBRE CARRETERA INTERAMERICANA"/>
    <s v="esc.centralrioclaro@mep.go.cr"/>
    <s v="27899454"/>
    <s v="27899454"/>
    <s v="HAZEL QUESADA MONGE"/>
    <s v="27898550"/>
    <s v="ANA YANCI ALVARADO ENRIQUEZ"/>
    <s v="27899336"/>
    <m/>
    <s v="NO"/>
    <m/>
    <m/>
    <m/>
    <s v="1"/>
    <s v="02674"/>
    <s v="3"/>
    <s v="CENTRAL RIO CLARO"/>
    <n v="59"/>
  </r>
  <r>
    <s v="1.01756"/>
    <s v="103257-00"/>
    <s v="01756"/>
    <x v="2318"/>
    <s v="SANTIAGO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SANTIAGO"/>
    <s v="250 NORTE PLANTEL DEL MOPT, RIO CLARO"/>
    <s v="esc.santiagoderioclaro@mep.go.cr"/>
    <s v="27899041"/>
    <s v="27899041"/>
    <s v="YORLYN NAVAS MORENO"/>
    <s v="27899041"/>
    <s v="ANA YANCI ALVARADO ENRIQUEZ"/>
    <s v="27899336"/>
    <m/>
    <s v="NO"/>
    <m/>
    <m/>
    <m/>
    <s v="1"/>
    <s v="03493"/>
    <s v="3"/>
    <s v="SANTIAGO"/>
    <n v="53"/>
  </r>
  <r>
    <s v="1.03566"/>
    <s v="103258-00"/>
    <s v="03566"/>
    <x v="2319"/>
    <s v="RIO ORO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CARATE"/>
    <s v="300 M OESTE Y 50 M SUR DEL MINISUPER ISIAMI"/>
    <s v="esc.riooro.coto@mep.go.cr"/>
    <s v="27355041"/>
    <s v="27355041"/>
    <s v="DAYANI PRISCILA NOGUERA BRISTA"/>
    <s v="86548820"/>
    <s v="JOSE EDUARDO GOMEZ MORA"/>
    <s v="27355041"/>
    <m/>
    <s v="NO"/>
    <m/>
    <m/>
    <m/>
    <s v="1"/>
    <s v="02657"/>
    <s v="3"/>
    <s v="RIO ORO"/>
    <n v="5"/>
  </r>
  <r>
    <s v="1.03446"/>
    <s v="103261-00"/>
    <s v="03446"/>
    <x v="2320"/>
    <s v="LA CHACARIT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CHACARITA"/>
    <s v="FRENTE AL SERVICENTRO CHACARITA"/>
    <s v="esc.lachacarita@mep.go.cr"/>
    <s v="22001190"/>
    <s v="84577565"/>
    <s v="HEILIN LORIA LOPEZ"/>
    <s v="84577565"/>
    <s v="ANALIVE GUIDO OLIVARES"/>
    <s v="27867373"/>
    <m/>
    <s v="NO"/>
    <m/>
    <m/>
    <m/>
    <s v="1"/>
    <s v="02537"/>
    <s v="3"/>
    <s v="LA CHACARITA"/>
    <n v="11"/>
  </r>
  <r>
    <s v="1.01790"/>
    <s v="103263-00"/>
    <s v="01790"/>
    <x v="2321"/>
    <s v="FINCA MANGO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FINCA MANGO"/>
    <s v="1 KM OESTE DE LA ENTRADA FINCA MANGO"/>
    <s v="esc.fincamango@mep.go.cr"/>
    <s v="27322143"/>
    <s v="27322143"/>
    <s v="ILEANA MOLINA SIBAJA"/>
    <s v="22001296"/>
    <s v="ALEX CASAL BERMUDEZ"/>
    <s v="27322143"/>
    <m/>
    <s v="NO"/>
    <m/>
    <m/>
    <m/>
    <s v="1"/>
    <s v="02869"/>
    <s v="3"/>
    <s v="FINCA MANGO"/>
    <n v="9"/>
  </r>
  <r>
    <s v="1.04079"/>
    <s v="103266-00"/>
    <s v="04079"/>
    <x v="2322"/>
    <s v="TIGRITO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TIGRITO"/>
    <s v="100 M SUR DE LA IGLESIA CAMPO BLANCO"/>
    <s v="esc.tigrito@mep.go.cr"/>
    <s v="87362636"/>
    <m/>
    <s v="ANDRES GOMEZ SOLIS"/>
    <s v="87362636"/>
    <s v="RANDALL LOPEZ CERDAS"/>
    <s v="27766129"/>
    <m/>
    <s v="NO"/>
    <m/>
    <m/>
    <m/>
    <s v="1"/>
    <s v="02870"/>
    <s v="3"/>
    <s v="TIGRITO"/>
    <n v="4"/>
  </r>
  <r>
    <s v="1.04278"/>
    <s v="103269-00"/>
    <s v="04278"/>
    <x v="2323"/>
    <s v="VISTA DEL MAR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VISTA DE MAR"/>
    <s v="FRENTE A LA PLAZA DE DEPORTES"/>
    <s v="esc.vistadelmar@mep.go.cr"/>
    <s v="25612070"/>
    <s v="87867089"/>
    <s v="ZULAY ADRIANA JIMENEZ JAEN"/>
    <s v="87867089"/>
    <s v="RANDALL LOPEZ CERDAS"/>
    <s v="27766129"/>
    <m/>
    <s v="NO"/>
    <m/>
    <m/>
    <m/>
    <s v="1"/>
    <s v="02636"/>
    <s v="3"/>
    <s v="VISTA DEL MAR"/>
    <n v="8"/>
  </r>
  <r>
    <s v="1.01645"/>
    <s v="103271-00"/>
    <s v="01645"/>
    <x v="2324"/>
    <s v="LA CONCORDIA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LA CENTRAL"/>
    <s v="LA CENTRAL DE COTO"/>
    <s v="esc.laconcordia@mep.go.cr"/>
    <s v="83138882"/>
    <m/>
    <s v="FANNY PEREZ AGUILAR"/>
    <s v="83138882"/>
    <s v="KATTIA SALAZAR ARROYO"/>
    <s v="21010746"/>
    <m/>
    <s v="NO"/>
    <m/>
    <m/>
    <m/>
    <s v="1"/>
    <s v="02803"/>
    <s v="3"/>
    <s v="LA CONCORDIA"/>
    <n v="6"/>
  </r>
  <r>
    <s v="1.03065"/>
    <s v="103273-00"/>
    <s v="03065"/>
    <x v="2325"/>
    <s v="EL PROGRESO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EL PROGRESO"/>
    <s v="50 M OESTE DE LA IGLESIA CATOLICA"/>
    <s v="esc.elprogresodrake@mep.go.cr"/>
    <s v="87566526"/>
    <m/>
    <s v="ANA YOSERY VARGAS VENEGAS"/>
    <s v="87566526"/>
    <s v="RONULFO SALAZAR ARROYO"/>
    <s v="27881127"/>
    <m/>
    <s v="NO"/>
    <m/>
    <m/>
    <m/>
    <s v="1"/>
    <s v="03326"/>
    <s v="3"/>
    <s v="EL PROGRESO"/>
    <n v="8"/>
  </r>
  <r>
    <s v="1.02301"/>
    <s v="103274-00"/>
    <s v="02301"/>
    <x v="2326"/>
    <s v="SABANILLAS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SABANILLAS"/>
    <s v="CONTIGUO A LA DELEGACION DE LA POLICIA"/>
    <s v="esc.sabanillas@mep.go.cr"/>
    <s v="27847080"/>
    <s v="85743114"/>
    <s v="KATHERINE JIMENEZ GOMEZ"/>
    <s v="27847080"/>
    <s v="JESUS SOLANO HERRERA"/>
    <s v="27735242"/>
    <m/>
    <s v="NO"/>
    <m/>
    <m/>
    <m/>
    <s v="1"/>
    <s v="02770"/>
    <s v="3"/>
    <s v="SABANILLAS"/>
    <n v="15"/>
  </r>
  <r>
    <s v="1.00719"/>
    <s v="103275-00"/>
    <s v="00719"/>
    <x v="2327"/>
    <s v="SAN ANTONIO DE SABALITO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ANTONIO"/>
    <s v="100 M ESTE DE LA DELEGACION DE POLICIA"/>
    <s v="esc.sanantoniosabalito@mep.go.cr"/>
    <s v="27840225"/>
    <s v="27840225"/>
    <s v="ANNY VILLALOBOS ARIAS"/>
    <s v="27840225"/>
    <s v="SINDY ARAYA RAMIREZ"/>
    <s v="27840230"/>
    <m/>
    <s v="NO"/>
    <m/>
    <m/>
    <m/>
    <s v="1"/>
    <s v="02755"/>
    <s v="3"/>
    <s v="SAN ANTONIO DE SABALITO"/>
    <n v="39"/>
  </r>
  <r>
    <s v="1.02030"/>
    <s v="103276-00"/>
    <s v="02030"/>
    <x v="2328"/>
    <s v="SAN BUENAVENTURA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SAN BUENAVENTURA"/>
    <s v="SAN BUENAS ARRIBA A UN COSTADO/TEMPLO CATOLICO"/>
    <s v="esc.sanbuenaventuraosa@mep.go.cr"/>
    <s v="27864424"/>
    <s v="87980740"/>
    <s v="JORDAN HERNANDEZ NUÑEZ"/>
    <s v="87980740"/>
    <s v="CINTHYA MORA SOLIS"/>
    <s v="27869013"/>
    <m/>
    <s v="NO"/>
    <m/>
    <m/>
    <m/>
    <s v="1"/>
    <s v="02527"/>
    <s v="3"/>
    <s v="SAN BUENAVENTURA"/>
    <n v="6"/>
  </r>
  <r>
    <s v="1.02604"/>
    <s v="103277-00"/>
    <s v="02604"/>
    <x v="2329"/>
    <s v="RANCHO QUEMADO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RANCHO QUEMADO"/>
    <s v="COSTADO ESTE DE LA PLAZA DE FUTBOL"/>
    <s v="esc.ranchoquemadodrake@mep.go.cr"/>
    <s v="87206547"/>
    <m/>
    <s v="LEDA VILLEDA GONZALEZ"/>
    <s v="87206547"/>
    <s v="RONULFO SALAZAR ARROYO"/>
    <s v="27881127"/>
    <m/>
    <s v="NO"/>
    <m/>
    <m/>
    <m/>
    <s v="1"/>
    <s v="02580"/>
    <s v="3"/>
    <s v="RANCHO QUEMADO"/>
    <n v="5"/>
  </r>
  <r>
    <s v="1.00947"/>
    <s v="103279-00"/>
    <s v="00947"/>
    <x v="2330"/>
    <s v="SAN FRANCISCO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SAN FRANCISCO"/>
    <s v="FRENTE AL SALON TESTIGOS DE JEHOVA, SAN FRANCISCO"/>
    <s v="esc.sanfrancisco.coto@mep.go.cr"/>
    <s v="27340233"/>
    <s v="27340233"/>
    <s v="MACDONALD PEREZ BARQUERO"/>
    <s v="27340120"/>
    <s v="MAC DONALD PEREZ BARQUERO"/>
    <s v="27340120"/>
    <m/>
    <s v="NO"/>
    <m/>
    <m/>
    <m/>
    <s v="1"/>
    <s v="02752"/>
    <s v="3"/>
    <s v="SAN FRANCISCO"/>
    <n v="6"/>
  </r>
  <r>
    <s v="1.02920"/>
    <s v="103280-00"/>
    <s v="02920"/>
    <x v="2331"/>
    <s v="SAN GERARDO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SAN GERARDO"/>
    <s v="150 M AL OESTE DE IGLESIA CATOLICA DE SN GERARDO"/>
    <s v="esc.sangerardolimoncito@mep.go.cr"/>
    <s v="22001752"/>
    <m/>
    <s v="GRETTEL OROZCO DELGADO"/>
    <s v="22001752"/>
    <s v="JESUS SOLANO HERRERA"/>
    <s v="27735242"/>
    <m/>
    <s v="NO"/>
    <m/>
    <m/>
    <m/>
    <s v="1"/>
    <s v="02771"/>
    <s v="3"/>
    <s v="SAN GERARDO"/>
    <n v="2"/>
  </r>
  <r>
    <s v="1.01320"/>
    <s v="103282-00"/>
    <s v="01320"/>
    <x v="2332"/>
    <s v="SAN JOAQUIN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SAN JOAQUIN"/>
    <s v="2 KM AL ESTE DE SAN VITO"/>
    <s v="esc.sanjoaquindesanvito@mep.go.cr"/>
    <s v="27734346"/>
    <s v="27733387"/>
    <s v="ALEXANDER SANDI SANDI"/>
    <s v="27734346"/>
    <s v="MARCO TULIO CASTILLO AGÜERO"/>
    <s v="27733387"/>
    <m/>
    <s v="NO"/>
    <m/>
    <m/>
    <m/>
    <s v="1"/>
    <s v="02703"/>
    <s v="3"/>
    <s v="SAN JOAQUIN"/>
    <n v="12"/>
  </r>
  <r>
    <s v="1.02547"/>
    <s v="103284-00"/>
    <s v="02547"/>
    <x v="2333"/>
    <s v="LUIS WACHONG LEE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LUIS"/>
    <s v="CONTIGUO AL C, E, N, DE SAN LUIS"/>
    <s v="esc.luiswachonglee@mep.go.cr"/>
    <s v="25400811"/>
    <s v="22001746"/>
    <s v="ERIC JIMENEZ MADRIGAL"/>
    <s v="25400811"/>
    <s v="SINDY ARAYA RAMIREZ"/>
    <s v="27840230"/>
    <m/>
    <s v="NO"/>
    <m/>
    <m/>
    <m/>
    <s v="1"/>
    <s v="02718"/>
    <s v="3"/>
    <s v="LUIS WACHONG LEE"/>
    <n v="9"/>
  </r>
  <r>
    <s v="1.02610"/>
    <s v="103285-00"/>
    <s v="02610"/>
    <x v="2334"/>
    <s v="I.D.A. GUADALUPE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IDA GUADALUPE"/>
    <s v="3,5 KM AL SURESTE DEL CEMENTERIO DE LA PALMA"/>
    <s v="esc.idaguadalupe@mep.go.cr"/>
    <s v="22006422"/>
    <m/>
    <s v="SILVIA MARIA PEREZ TORRES"/>
    <s v="85833399"/>
    <s v="JOSE EDUARDO GOMEZ MORA"/>
    <s v="27355041"/>
    <m/>
    <s v="NO"/>
    <m/>
    <m/>
    <m/>
    <s v="1"/>
    <s v="03327"/>
    <s v="3"/>
    <s v="I.D.A. GUADALUPE"/>
    <n v="5"/>
  </r>
  <r>
    <s v="1.02545"/>
    <s v="103286-00"/>
    <s v="02545"/>
    <x v="2335"/>
    <s v="SAN MIGUEL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MIGUEL"/>
    <s v="300 M OESTE DE LA GUARDIA, SAN MIGUEL"/>
    <s v="esc.sanmiguelsabalito@mep.go.cr"/>
    <s v="22001294"/>
    <s v="27840580"/>
    <s v="IVETH LOPEZ ROJAS"/>
    <s v="22001294"/>
    <s v="SINDY ARAYA RAMIREZ"/>
    <s v="27840230"/>
    <m/>
    <s v="NO"/>
    <m/>
    <m/>
    <m/>
    <s v="1"/>
    <s v="02719"/>
    <s v="3"/>
    <s v="SAN MIGUEL"/>
    <n v="34"/>
  </r>
  <r>
    <s v="1.02602"/>
    <s v="103287-00"/>
    <s v="02602"/>
    <x v="2336"/>
    <s v="FINCA DIEZ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DIEZ"/>
    <s v="COSTADO SUR DE LA PLAZA DE FUTBOL"/>
    <s v="esc.fincadiezpalmar@mep.go.cr"/>
    <s v="22006494"/>
    <s v="27866209"/>
    <s v="FLORIBETH RODRIGUEZ CARRILLO"/>
    <s v="89738826"/>
    <s v="OLMAN ALBAN SALAZAR UREÑA"/>
    <s v="83124487"/>
    <m/>
    <s v="NO"/>
    <m/>
    <m/>
    <m/>
    <s v="1"/>
    <s v="02569"/>
    <s v="3"/>
    <s v="FINCA DIEZ"/>
    <n v="4"/>
  </r>
  <r>
    <s v="1.02299"/>
    <s v="103288-00"/>
    <s v="02299"/>
    <x v="2337"/>
    <s v="FINCA DOCE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DOCE"/>
    <s v="FINCA DOCE, AUN COSTADO DE LA IGLESIA CATOLICA"/>
    <s v="esc.fincadocepalmar@mep.go.cr"/>
    <s v="22001423"/>
    <m/>
    <s v="KARLA MENA COREA"/>
    <s v="88161477"/>
    <s v="OLMAN ALBAN SALAZAR UREÑA"/>
    <s v="27866209"/>
    <m/>
    <s v="NO"/>
    <m/>
    <m/>
    <m/>
    <s v="1"/>
    <s v="02561"/>
    <s v="3"/>
    <s v="FINCA DOCE"/>
    <n v="11"/>
  </r>
  <r>
    <s v="1.02300"/>
    <s v="103289-00"/>
    <s v="02300"/>
    <x v="2338"/>
    <s v="FINCA SEIS-ONCE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SEIS-ONCE"/>
    <s v="CENTRO FINCA SEIS ONCE"/>
    <s v="esc.fincaseisonce@mep.go.cr"/>
    <s v="22001373"/>
    <s v="27866209"/>
    <s v="YANY PEREZ CAMPOS"/>
    <s v="22001373"/>
    <s v="OLMAN ALBAN SALAZAR UREÑA"/>
    <s v="27866209"/>
    <m/>
    <s v="NO"/>
    <m/>
    <m/>
    <m/>
    <s v="1"/>
    <s v="02570"/>
    <s v="3"/>
    <s v="FINCA SEIS-ONCE"/>
    <n v="13"/>
  </r>
  <r>
    <s v="1.00918"/>
    <s v="103290-00"/>
    <s v="00918"/>
    <x v="2339"/>
    <s v="PALMAR SUR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PALMAR SUR"/>
    <s v="CONTIGUO A LA CLINICA DE PALMAR SUR"/>
    <s v="esc.palmasur@mep.go.cr"/>
    <s v="27866458"/>
    <m/>
    <s v="JUAN MANUEL ROSALES SEGURA"/>
    <s v="87054017"/>
    <s v="OLMAN ALBAN SALAZAR UREÑA"/>
    <s v="27866209"/>
    <m/>
    <s v="NO"/>
    <m/>
    <m/>
    <m/>
    <s v="1"/>
    <s v="02573"/>
    <s v="3"/>
    <s v="PALMAR SUR"/>
    <n v="13"/>
  </r>
  <r>
    <s v="1.01815"/>
    <s v="103291-00"/>
    <s v="01815"/>
    <x v="2340"/>
    <s v="FINCA 2-4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2-4"/>
    <s v="FINCA 2-4 PALMAR, DETRAS DE LA PLAZA DE FUTBOL"/>
    <s v="esc.fincadosdeosa@mep.go.cr"/>
    <s v="22000182"/>
    <s v="85534281"/>
    <s v="ISABEL GOMEZ SOLERA"/>
    <s v="60338004"/>
    <s v="OLMAN ALBAN SALAZAR UREÑA"/>
    <s v="27866209"/>
    <m/>
    <s v="NO"/>
    <m/>
    <m/>
    <m/>
    <s v="1"/>
    <s v="02563"/>
    <s v="3"/>
    <s v="FINCA 2-4"/>
    <n v="11"/>
  </r>
  <r>
    <s v="1.01804"/>
    <s v="103292-00"/>
    <s v="01804"/>
    <x v="2341"/>
    <s v="FINCA TRES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TRES"/>
    <s v="PALMAR SUR, FINCA TRES"/>
    <s v="esc.fincatrespalmar@mep.go.cr"/>
    <s v="22006045"/>
    <s v="27866209"/>
    <s v="MAINOR GUTIERREZ GONZALEZ"/>
    <s v="88194879"/>
    <s v="OLMAN ALBAN SALAZAR UREÑA"/>
    <s v="27866209"/>
    <m/>
    <s v="NO"/>
    <m/>
    <m/>
    <m/>
    <s v="1"/>
    <s v="02658"/>
    <s v="3"/>
    <s v="FINCA TRES"/>
    <n v="11"/>
  </r>
  <r>
    <s v="1.02237"/>
    <s v="103293-00"/>
    <s v="02237"/>
    <x v="2342"/>
    <s v="FINCA CINCO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CINCO"/>
    <s v="CONTIGUO AL CLUB SOCIAL FINCA CINCO"/>
    <s v="esc.fincacincopalmar@mep.go.cr"/>
    <s v="27866209"/>
    <s v="86639344"/>
    <s v="ANA ISABEL DIAZ MORA"/>
    <s v="86639344"/>
    <s v="OLMAN ALBAN SALAZAR UREÑA"/>
    <s v="27866209"/>
    <m/>
    <s v="NO"/>
    <m/>
    <m/>
    <m/>
    <s v="1"/>
    <s v="02571"/>
    <s v="3"/>
    <s v="FINCA CINCO"/>
    <n v="11"/>
  </r>
  <r>
    <s v="1.04175"/>
    <s v="103294-00"/>
    <s v="04175"/>
    <x v="2343"/>
    <s v="FINCA SIETE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SIETE"/>
    <s v="COSTADO SUR DE LA PLAZA DE FUTBOL"/>
    <s v="esc.fincasietepalmar@mep.go.cr"/>
    <s v="22001185"/>
    <m/>
    <s v="MARCO VINICIO COTO SEQUEIRA"/>
    <s v="89138117"/>
    <s v="OLMAN ALBAN SALAZAR UREÑA"/>
    <s v="83124487"/>
    <m/>
    <s v="NO"/>
    <m/>
    <m/>
    <m/>
    <s v="1"/>
    <s v="02559"/>
    <s v="3"/>
    <s v="FINCA SIETE"/>
    <n v="2"/>
  </r>
  <r>
    <s v="1.01738"/>
    <s v="103295-00"/>
    <s v="01738"/>
    <x v="2344"/>
    <s v="23 DE MAYO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SAN RAFAEL"/>
    <s v="CONTIGUO A SUPERVISION ESCOLAR"/>
    <s v="esc.veintitresdemayo@mep.go.cr"/>
    <s v="27734087"/>
    <s v="27734087"/>
    <s v="DINIA CLARETH MORALES MORALES"/>
    <s v="27734087"/>
    <s v="JESUS SOLANO HERRERA"/>
    <s v="27735242"/>
    <m/>
    <s v="NO"/>
    <m/>
    <m/>
    <m/>
    <s v="1"/>
    <s v="02777"/>
    <s v="3"/>
    <s v="23 DE MAYO"/>
    <n v="4"/>
  </r>
  <r>
    <s v="1.02236"/>
    <s v="103297-00"/>
    <s v="02236"/>
    <x v="2345"/>
    <s v="FINCA NUEVE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FINCA NUEVE"/>
    <s v="FINCA NUEVE, PALMAR, OSA PUNTARENAS"/>
    <s v="escuelafincanueve@gmail.com"/>
    <s v="27866209"/>
    <s v="60338004"/>
    <s v="KEILYN PICADO CHAVES"/>
    <s v="22001183"/>
    <s v="OLMAN ALBAN SALAZAR UREÑA"/>
    <s v="27866209"/>
    <m/>
    <s v="NO"/>
    <m/>
    <m/>
    <m/>
    <s v="1"/>
    <s v="02562"/>
    <s v="3"/>
    <s v="FINCA NUEVE"/>
    <n v="11"/>
  </r>
  <r>
    <s v="1.00711"/>
    <s v="103298-00"/>
    <s v="00711"/>
    <x v="2346"/>
    <s v="CENTRAL SAN JOSE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BARRIO BELLA VISTA"/>
    <s v="DETRAS DEL ESTADIO FORTUNATO ATENCION"/>
    <s v="esc.centralsanjose@mep.go.cr"/>
    <s v="27750083"/>
    <s v="27750083"/>
    <s v="MIRIAM ZAPATA BUSTOS"/>
    <s v="27750083"/>
    <s v="ROSALBA JIMENEZ CISNEROS"/>
    <s v="27750256"/>
    <m/>
    <s v="NO"/>
    <m/>
    <m/>
    <m/>
    <s v="1"/>
    <s v="02602"/>
    <s v="3"/>
    <s v="CENTRAL SAN JOSE"/>
    <n v="39"/>
  </r>
  <r>
    <s v="1.00712"/>
    <s v="103299-00"/>
    <s v="00712"/>
    <x v="2347"/>
    <s v="KILOMETRO UNO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KILOMETRO 1"/>
    <s v="GOLFITO KM 1 DIAGONAL RESTAURANTE EL SAMOA"/>
    <s v="esc.kilometrouno@mep.go.cr"/>
    <s v="27751521"/>
    <s v="27751521"/>
    <s v="KATIA CEDEÑO CHAVARRIA"/>
    <s v="27751521"/>
    <s v="ROSALBA JIMENEZ CISNEROS"/>
    <s v="27750256"/>
    <m/>
    <s v="NO"/>
    <m/>
    <m/>
    <m/>
    <s v="1"/>
    <s v="02606"/>
    <s v="3"/>
    <s v="KILOMETRO UNO"/>
    <n v="14"/>
  </r>
  <r>
    <s v="1.02805"/>
    <s v="103300-00"/>
    <s v="02805"/>
    <x v="2348"/>
    <s v="COTO 45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OTO 45"/>
    <s v="3 KM SURESTE DE LA ESCUELA COTO 47"/>
    <s v="esc.coto45@mep.go.cr"/>
    <s v="87780704"/>
    <s v="27811452"/>
    <s v="LILLIANA CARRANZA NARANJO"/>
    <s v="86944900"/>
    <s v="KATTIA SALAZAR ARROYO"/>
    <s v="21010746"/>
    <m/>
    <s v="NO"/>
    <m/>
    <m/>
    <m/>
    <s v="1"/>
    <s v="02805"/>
    <s v="3"/>
    <s v="COTO 45"/>
    <n v="9"/>
  </r>
  <r>
    <s v="1.00725"/>
    <s v="103301-00"/>
    <s v="00725"/>
    <x v="2349"/>
    <s v="CENTRAL COTO 47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OTO 47"/>
    <s v="CONTIGUO AL TEMPLO CATOLICO DE COTO 47"/>
    <s v="esc.centraldcoto47@mep.go.cr"/>
    <s v="27811103"/>
    <s v="27811103"/>
    <s v="MARIA FERNANDA MONGE CALDERON"/>
    <s v="89467918"/>
    <s v="KATTIA SALAZAR ARROYO"/>
    <s v="21010746"/>
    <m/>
    <s v="NO"/>
    <m/>
    <m/>
    <m/>
    <s v="1"/>
    <s v="02796"/>
    <s v="3"/>
    <s v="CENTRAL COTO 47"/>
    <n v="4"/>
  </r>
  <r>
    <s v="1.02194"/>
    <s v="103302-00"/>
    <s v="02194"/>
    <x v="2350"/>
    <s v="COTO 58-59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RIO CLARO"/>
    <s v="FINCA COTO 58, FRENTE A LA PLAZA"/>
    <s v="esc.coto5859@mep.go.cr"/>
    <s v="22001452"/>
    <m/>
    <s v="ARIELA GUTIERREZ SOBRADO"/>
    <s v="22001452"/>
    <s v="ANA YANCI ALVARADO ENRIQUEZ"/>
    <s v="27899336"/>
    <m/>
    <s v="NO"/>
    <m/>
    <m/>
    <m/>
    <s v="1"/>
    <s v="02663"/>
    <s v="3"/>
    <s v="COTO 58-59"/>
    <n v="2"/>
  </r>
  <r>
    <s v="1.02040"/>
    <s v="103304-00"/>
    <s v="02040"/>
    <x v="2351"/>
    <s v="COTO 52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OTO 52"/>
    <s v="100 M ESTE DE LA OFICINA ADMINISTRATIVA"/>
    <s v="esc.coto52@mep.go.cr"/>
    <s v="27811023"/>
    <s v="86288777"/>
    <s v="RAFAEL ANGEL QUIROS VILLALOBOS"/>
    <s v="86288777"/>
    <s v="KATTIA SALAZAR ARROYO"/>
    <s v="21010746"/>
    <m/>
    <s v="NO"/>
    <m/>
    <m/>
    <m/>
    <s v="1"/>
    <s v="02811"/>
    <s v="3"/>
    <s v="COTO 52"/>
    <n v="1"/>
  </r>
  <r>
    <s v="1.01314"/>
    <s v="103305-00"/>
    <s v="01314"/>
    <x v="2352"/>
    <s v="COTO 54-55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COTO 54-55"/>
    <s v="200 ESTE DEL TANQUE DE AGUA"/>
    <s v="esc.coto5455@mep.go.cr"/>
    <s v="22001449"/>
    <s v="87429611"/>
    <s v="XINIA OREAMUNO ORTEGA"/>
    <s v="88988104"/>
    <s v="ANA YANCI ALVARADO ENRIQUEZ"/>
    <s v="27899336"/>
    <m/>
    <s v="NO"/>
    <m/>
    <m/>
    <m/>
    <s v="1"/>
    <s v="02670"/>
    <s v="3"/>
    <s v="COTO 54-55"/>
    <n v="14"/>
  </r>
  <r>
    <s v="1.02296"/>
    <s v="103307-00"/>
    <s v="02296"/>
    <x v="2353"/>
    <s v="SAN RAMON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RAMON"/>
    <s v="8 KM AL OESTE DEL PLANTEL DEL MOPT, SABALITO"/>
    <s v="esc.sanramon.coto@mep.go.cr"/>
    <s v="22001217"/>
    <s v="27840580"/>
    <s v="JAVIER ORTEGA CARRERA"/>
    <s v="22001217"/>
    <s v="SINDY ARAYA RAMIREZ"/>
    <s v="27840230"/>
    <m/>
    <s v="NO"/>
    <m/>
    <m/>
    <m/>
    <s v="1"/>
    <s v="02736"/>
    <s v="3"/>
    <s v="SAN RAMON"/>
    <n v="9"/>
  </r>
  <r>
    <s v="1.02042"/>
    <s v="103308-00"/>
    <s v="02042"/>
    <x v="2354"/>
    <s v="COTO 50-51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OTO 50-51"/>
    <s v="COTO 50-51"/>
    <s v="esc.coto5051@mep.go.cr"/>
    <m/>
    <m/>
    <s v="KARLA CARVAJAL RODRIGUEZ"/>
    <s v="-"/>
    <s v="KATTIA SALAZAR ARROYO"/>
    <s v="21010746"/>
    <m/>
    <s v="NO"/>
    <m/>
    <m/>
    <m/>
    <s v="1"/>
    <s v="02806"/>
    <s v="3"/>
    <s v="COTO 50-51"/>
    <n v="6"/>
  </r>
  <r>
    <s v="1.02304"/>
    <s v="103309-00"/>
    <s v="02304"/>
    <x v="2355"/>
    <s v="COTO 42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COTO 42"/>
    <s v="50 M ESTE DEL CLUB, COTO 42"/>
    <s v="esc.coto42@mep.go.cr"/>
    <s v="85494557"/>
    <m/>
    <s v="WENDY ARAYA SANCHEZ"/>
    <s v="87830187"/>
    <s v="KATTIA SALAZAR ARROYO"/>
    <s v="21010746"/>
    <m/>
    <s v="NO"/>
    <m/>
    <m/>
    <m/>
    <s v="1"/>
    <s v="02798"/>
    <s v="3"/>
    <s v="COTO 42"/>
    <n v="5"/>
  </r>
  <r>
    <s v="1.02192"/>
    <s v="103310-00"/>
    <s v="02192"/>
    <x v="2356"/>
    <s v="COTO 62-63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COTO 63"/>
    <s v="FRENTE A PLAZA DE DEPORTES,"/>
    <s v="esc.coto6263@mep.go.cr"/>
    <s v="22001457"/>
    <m/>
    <s v="DINEY NUÑEZ FERNANDEZ"/>
    <s v="86155229"/>
    <s v="ANA YANCI ALVARADO ENRIQUEZ"/>
    <s v="27899336"/>
    <m/>
    <s v="NO"/>
    <m/>
    <m/>
    <m/>
    <s v="1"/>
    <s v="02671"/>
    <s v="3"/>
    <s v="COTO 62-63"/>
    <n v="5"/>
  </r>
  <r>
    <s v="1.02600"/>
    <s v="103311-00"/>
    <s v="02600"/>
    <x v="2357"/>
    <s v="SAN MARCOS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SAN BUENAVENTURA"/>
    <s v="3 KM AL NORESTE DE LA ENTRADA DE LA COMUNIDAD"/>
    <s v="esc.sanmarcos.terraba@mep.go.cr"/>
    <s v="27864412"/>
    <s v="27865476"/>
    <s v="MAURICIO CORDOBA CHAVEZ"/>
    <s v="70163165"/>
    <s v="CINTHYA MORA SOLIS"/>
    <s v="27869013"/>
    <m/>
    <s v="NO"/>
    <m/>
    <m/>
    <m/>
    <s v="1"/>
    <s v="02529"/>
    <s v="3"/>
    <s v="SAN MARCOS"/>
    <n v="10"/>
  </r>
  <r>
    <s v="1.02587"/>
    <s v="103312-00"/>
    <s v="02587"/>
    <x v="2358"/>
    <s v="LAS JUNTAS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LAS JUNTAS"/>
    <s v="6 KM AL NORTE DE SAN VITO"/>
    <s v="esc.lasjuntas@mep.go.cr"/>
    <s v="27735635"/>
    <m/>
    <s v="MARIA ELENA MONTERO GOMEZ"/>
    <s v="-"/>
    <s v="MARCO TULIO CASTILLO AGÜERO"/>
    <s v="27733387"/>
    <m/>
    <s v="NO"/>
    <m/>
    <m/>
    <m/>
    <s v="1"/>
    <s v="02709"/>
    <s v="3"/>
    <s v="LAS JUNTAS"/>
    <n v="7"/>
  </r>
  <r>
    <s v="1.02541"/>
    <s v="103313-00"/>
    <s v="02541"/>
    <x v="2359"/>
    <s v="EL SANDALO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EL SANDALO"/>
    <s v="COSTADO ESTE DE LA PLAZA DE DEPORTES"/>
    <s v="esc.elsandalo@mep.go.cr"/>
    <s v="22005047"/>
    <m/>
    <s v="ANGIE MELISSA GUTIERREZ PEÑA"/>
    <s v="83199369"/>
    <s v="JOSE EDUARDO GOMEZ MORA"/>
    <s v="27355041"/>
    <m/>
    <s v="NO"/>
    <m/>
    <m/>
    <m/>
    <s v="1"/>
    <s v="02643"/>
    <s v="3"/>
    <s v="EL SANDALO"/>
    <n v="11"/>
  </r>
  <r>
    <s v="1.02035"/>
    <s v="103314-00"/>
    <s v="02035"/>
    <x v="2360"/>
    <s v="SANTA CECILIA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SANTA CECILIA"/>
    <s v="FRENTE A IGLESIA CATOLICA"/>
    <s v="esc.santacecilia.coto@mep.go.cr"/>
    <s v="27340120"/>
    <m/>
    <s v="ZAIDA RODRIGUEZ MORA"/>
    <s v="87865916"/>
    <s v="MAC DONALD PEREZ BARQUERO"/>
    <s v="27340120"/>
    <m/>
    <s v="NO"/>
    <m/>
    <m/>
    <m/>
    <s v="1"/>
    <s v="02747"/>
    <s v="3"/>
    <s v="SANTA CECILIA"/>
    <n v="2"/>
  </r>
  <r>
    <s v="1.01321"/>
    <s v="103315-00"/>
    <s v="01321"/>
    <x v="2361"/>
    <s v="SANTA CONSTANZA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AGUAS CLARAS"/>
    <s v="CONTIGUO A LA PLAZA"/>
    <s v="esc.santaconstanza@mep.go.cr"/>
    <s v="21001439"/>
    <s v="21001439"/>
    <s v="KENDAR NUÑEZ DELGADO"/>
    <s v="21001439"/>
    <s v="MARCO TULIO CASTILLO AGÜERO"/>
    <s v="27733387"/>
    <m/>
    <s v="NO"/>
    <m/>
    <m/>
    <m/>
    <s v="1"/>
    <s v="02705"/>
    <s v="3"/>
    <s v="SANTA CONSTANZA"/>
    <n v="16"/>
  </r>
  <r>
    <s v="1.02031"/>
    <s v="103316-00"/>
    <s v="02031"/>
    <x v="2362"/>
    <s v="SANTA EDUVIGES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OLLA CERO"/>
    <s v="COSTADO NORTE DE LA IGLESIA CATOLICA EN OLLA"/>
    <s v="esc.santaeduviges@mep.go.cr"/>
    <s v="22002890"/>
    <s v="89208238"/>
    <s v="KATTYA NUÑEZ DURAN"/>
    <s v="22002890"/>
    <s v="OLMAN ALBAN SALAZAR UREÑA"/>
    <s v="27866209"/>
    <m/>
    <s v="NO"/>
    <m/>
    <m/>
    <m/>
    <s v="1"/>
    <s v="02574"/>
    <s v="3"/>
    <s v="SANTA EDUVIGES"/>
    <n v="23"/>
  </r>
  <r>
    <s v="1.00790"/>
    <s v="103317-00"/>
    <s v="00790"/>
    <x v="2363"/>
    <s v="SANTA MARTA"/>
    <s v="COTO"/>
    <s v="10"/>
    <s v="1"/>
    <s v="1_PREESCOLAR"/>
    <s v="PUBLICA"/>
    <n v="61001"/>
    <s v="6"/>
    <s v="10"/>
    <s v="01"/>
    <s v="PUNTARENAS / CORREDORES / CORREDOR"/>
    <s v="PUNTARENAS"/>
    <s v="CORREDORES"/>
    <s v="CORREDOR"/>
    <s v="BARRIO EL CARMEN"/>
    <s v="150 SUR DEL PUESTO POLICIAL"/>
    <s v="esc.santamartacorredores@mep.go.cr"/>
    <s v="27836127"/>
    <s v="27836127"/>
    <s v="MILKA CARDENAL SOTO"/>
    <s v="27836127"/>
    <s v="DEIVIN JOSE RODRIGUEZ RAMIREZ"/>
    <s v="27322287"/>
    <m/>
    <s v="NO"/>
    <m/>
    <m/>
    <m/>
    <s v="1"/>
    <s v="02837"/>
    <s v="3"/>
    <s v="SANTA MARTA"/>
    <n v="52"/>
  </r>
  <r>
    <s v="1.02295"/>
    <s v="103318-00"/>
    <s v="02295"/>
    <x v="2364"/>
    <s v="SANTA ROSA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TA ROSA"/>
    <s v="CONTIGUO IGLESIA DE SANTA ROSA, SABALITO"/>
    <s v="esc.santarosasabalito@mep.go.cr"/>
    <s v="27845228"/>
    <s v="27840580"/>
    <s v="IVANNIA BARRANTES VARGAS"/>
    <s v="27845228"/>
    <s v="SINDY ARAYA RAMIREZ"/>
    <s v="27840580"/>
    <m/>
    <s v="NO"/>
    <m/>
    <m/>
    <m/>
    <s v="1"/>
    <s v="02737"/>
    <s v="3"/>
    <s v="SANTA ROSA"/>
    <n v="16"/>
  </r>
  <r>
    <s v="1.02303"/>
    <s v="103319-00"/>
    <s v="02303"/>
    <x v="2365"/>
    <s v="SANTIAGO DE CARACOL"/>
    <s v="COTO"/>
    <s v="09"/>
    <s v="1"/>
    <s v="1_PREESCOLAR"/>
    <s v="PUBLICA"/>
    <n v="60703"/>
    <s v="6"/>
    <s v="07"/>
    <s v="03"/>
    <s v="PUNTARENAS / GOLFITO / GUAYCARA"/>
    <s v="PUNTARENAS"/>
    <s v="GOLFITO"/>
    <s v="GUAYCARA"/>
    <s v="CARACOL"/>
    <s v="200 OESTE DEL PUENTE SOBRE EL RIO CARACOL"/>
    <s v="esc.santiagodecaracol@mep.go.cr"/>
    <m/>
    <m/>
    <s v="PATRIK CARRILLO DELGADO"/>
    <s v="89502746"/>
    <s v="KATTIA SALAZAR ARROYO"/>
    <s v="21010746"/>
    <m/>
    <s v="NO"/>
    <m/>
    <m/>
    <m/>
    <s v="1"/>
    <s v="02813"/>
    <s v="3"/>
    <s v="SANTIAGO DE CARACOL"/>
    <n v="25"/>
  </r>
  <r>
    <s v="1.01835"/>
    <s v="103320-00"/>
    <s v="01835"/>
    <x v="2366"/>
    <s v="SANTA ROS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SANTA ROSA"/>
    <s v="4 KM DE LA INTERAMERICANA SUR SANTA ROSA"/>
    <s v="esc.santarosadepiedrasblancas@mep.go.cr"/>
    <s v="85163158"/>
    <m/>
    <s v="DELIA CAMPOS SANTAMARIA"/>
    <s v="85163158"/>
    <s v="ANALIVE GUIDO OLIVARES"/>
    <s v="89839411"/>
    <m/>
    <s v="NO"/>
    <m/>
    <m/>
    <m/>
    <s v="1"/>
    <s v="02553"/>
    <s v="3"/>
    <s v="SANTA ROSA"/>
    <n v="9"/>
  </r>
  <r>
    <s v="1.00714"/>
    <s v="103321-00"/>
    <s v="00714"/>
    <x v="2367"/>
    <s v="SATURNINO CEDEÑO CEDEÑO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PUERTO JIMENEZ"/>
    <s v="FRENTE A GUARDIA DE ASISTENCIA RURAL"/>
    <s v="esc.saturninocedenocedeno@mep.go.cr"/>
    <s v="27355103"/>
    <s v="27355103"/>
    <s v="YESLIN ACUÑA MESEN"/>
    <s v="27355103"/>
    <s v="JOSE EDUARDO GOMEZ MORA"/>
    <s v="27355041"/>
    <m/>
    <s v="NO"/>
    <m/>
    <m/>
    <m/>
    <s v="1"/>
    <s v="02645"/>
    <s v="3"/>
    <s v="SATURNINO CEDEÑO CEDEÑO"/>
    <n v="52"/>
  </r>
  <r>
    <s v="1.02161"/>
    <s v="103322-00"/>
    <s v="02161"/>
    <x v="2368"/>
    <s v="FINCA GUANACASTE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FINCA GUANACASTE"/>
    <s v="600 M AL OESTE CARRETERA INTERAMERICANA SUR"/>
    <s v="esc.fincaguanacaste@mep.go.cr"/>
    <s v="27863069"/>
    <s v="87768621"/>
    <s v="ANGELA OSORNO CAMACHO"/>
    <s v="87768621"/>
    <s v="ANALIVE GUIDO OLIVARES"/>
    <s v="89839411"/>
    <m/>
    <s v="NO"/>
    <m/>
    <m/>
    <m/>
    <s v="1"/>
    <s v="02554"/>
    <s v="3"/>
    <s v="FINCA GUANACASTE"/>
    <n v="11"/>
  </r>
  <r>
    <s v="1.03447"/>
    <s v="103323-00"/>
    <s v="03447"/>
    <x v="2369"/>
    <s v="SINAI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SINAI"/>
    <s v="9 KM AL ESTE DE LA ENTRADA LAS HUACAS"/>
    <s v="esc.sinaideosa@mep.go.cr"/>
    <s v="88156797"/>
    <s v="27867373"/>
    <s v="VERA ROCIO MORA GRANADOS"/>
    <s v="89320381"/>
    <s v="ANALIVE GUIDO OLIVALES"/>
    <s v="89839411"/>
    <m/>
    <s v="NO"/>
    <m/>
    <m/>
    <m/>
    <s v="1"/>
    <s v="02538"/>
    <s v="3"/>
    <s v="SINAI"/>
    <n v="5"/>
  </r>
  <r>
    <s v="1.02294"/>
    <s v="103324-00"/>
    <s v="02294"/>
    <x v="2370"/>
    <s v="SAN MARCOS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MARCOS"/>
    <s v="1,5 KM ESTE DEL CTP DE SABALITO"/>
    <s v="esc.sanmarcos@mep.go.cr"/>
    <s v="27840683"/>
    <s v="27840683"/>
    <s v="JASON RIVERA VEGA"/>
    <s v="27840683"/>
    <s v="SINDY ARAYA RAMIREZ"/>
    <s v="27840230"/>
    <m/>
    <s v="NO"/>
    <m/>
    <m/>
    <m/>
    <s v="1"/>
    <s v="02721"/>
    <s v="3"/>
    <s v="SAN MARCOS"/>
    <n v="33"/>
  </r>
  <r>
    <s v="1.04025"/>
    <s v="103326-00"/>
    <s v="04025"/>
    <x v="2371"/>
    <s v="LA UNION DEL SUR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LA UNION DEL SUR"/>
    <s v="3 KM AL ESTE DEL LICEO COMTE"/>
    <s v="esc.launiondelsur@mep.go.cr"/>
    <s v="22001863"/>
    <m/>
    <s v="WALTER CUBILLO ALVARADO"/>
    <s v="87079842"/>
    <s v="RANDALL LOPEZ CERDAS"/>
    <s v="27766129"/>
    <m/>
    <s v="NO"/>
    <m/>
    <m/>
    <m/>
    <s v="1"/>
    <s v="02631"/>
    <s v="3"/>
    <s v="LA UNION DEL SUR"/>
    <n v="2"/>
  </r>
  <r>
    <s v="1.00720"/>
    <s v="103329-00"/>
    <s v="00720"/>
    <x v="2372"/>
    <s v="COOPA BUENA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COPABUENA"/>
    <s v="COSTADO SUR DEL SALON MULTIUSO DE COPA BUENA"/>
    <s v="esc.copabuena@mep.go.cr"/>
    <s v="27340330"/>
    <s v="27340330"/>
    <s v="HARLEY CORDERO CRUZ"/>
    <s v="27340720"/>
    <s v="MAC DONALD PEREZ BARQUERO"/>
    <s v="27340120"/>
    <m/>
    <s v="NO"/>
    <m/>
    <m/>
    <m/>
    <s v="1"/>
    <s v="02756"/>
    <s v="3"/>
    <s v="COOPA BUENA"/>
    <n v="49"/>
  </r>
  <r>
    <s v="1.01843"/>
    <s v="103330-00"/>
    <s v="01843"/>
    <x v="2373"/>
    <s v="SANTA TERESITA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TA TERESITA"/>
    <s v="SANTA TERESITA, CENTRO"/>
    <s v="esc.santateresitasabalito@mep.go.cr"/>
    <s v="22001290"/>
    <m/>
    <s v="VIRGINIA MARIA QUIEL RAMIREZ"/>
    <s v="22001290"/>
    <s v="SINDY ARAYA RAMIREZ"/>
    <s v="27840230"/>
    <m/>
    <s v="NO"/>
    <m/>
    <m/>
    <m/>
    <s v="1"/>
    <s v="02727"/>
    <s v="3"/>
    <s v="SANTA TERESITA"/>
    <n v="10"/>
  </r>
  <r>
    <s v="1.02804"/>
    <s v="103331-00"/>
    <s v="02804"/>
    <x v="2374"/>
    <s v="TRES RIOS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TRES RIOS"/>
    <s v="3 KM AL NORTE DE LA COMUNIDAD DE CORONADO"/>
    <s v="esc.tresriosciudadcortes@mep.go.cr"/>
    <s v="27865855"/>
    <s v="86690947"/>
    <s v="TANNIA PAMELA GONZALEZ JIMENEZ"/>
    <s v="27865855"/>
    <s v="CINTHYA MORA SOLIS"/>
    <s v="27869013"/>
    <m/>
    <s v="NO"/>
    <m/>
    <m/>
    <m/>
    <s v="1"/>
    <s v="02530"/>
    <s v="3"/>
    <s v="TRES RIOS"/>
    <n v="1"/>
  </r>
  <r>
    <s v="1.02548"/>
    <s v="103332-00"/>
    <s v="02548"/>
    <x v="2375"/>
    <s v="TORTUGA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OJOCHAL"/>
    <s v="FRENTE AL ABASTECEDOR HERMANOS VARGAS"/>
    <s v="esc.tortuga@mep.go.cr"/>
    <s v="27865775"/>
    <s v="88211868"/>
    <s v="TATIANA MORA SANDI"/>
    <s v="87867500"/>
    <s v="CINTHYA MORA SOLIS"/>
    <s v="27869013"/>
    <m/>
    <s v="NO"/>
    <m/>
    <m/>
    <m/>
    <s v="1"/>
    <s v="02531"/>
    <s v="3"/>
    <s v="TORTUGA"/>
    <n v="35"/>
  </r>
  <r>
    <s v="1.02044"/>
    <s v="103336-00"/>
    <s v="02044"/>
    <x v="2376"/>
    <s v="LAS VEGAS DE ABROJO NORTE"/>
    <s v="COTO"/>
    <s v="10"/>
    <s v="1"/>
    <s v="1_PREESCOLAR"/>
    <s v="PUBLICA"/>
    <n v="61001"/>
    <s v="6"/>
    <s v="10"/>
    <s v="01"/>
    <s v="PUNTARENAS / CORREDORES / CORREDOR"/>
    <s v="PUNTARENAS"/>
    <s v="CORREDORES"/>
    <s v="CORREDOR"/>
    <s v="ABROJO NORTE"/>
    <s v="CONTIGUO A LA PLAZA DE DEPORTES"/>
    <s v="esc.lasvegasdeabrojonorte@mep.go.cr"/>
    <s v="27832833"/>
    <m/>
    <s v="DENISSE MARCELA CEBA MENDOZA"/>
    <s v="-"/>
    <s v="DEIVIN JOSE RODRIGUEZ RAMIREZ"/>
    <s v="27322287"/>
    <m/>
    <s v="NO"/>
    <m/>
    <m/>
    <m/>
    <s v="1"/>
    <s v="02823"/>
    <s v="3"/>
    <s v="LAS VEGAS DE ABROJO NORTE"/>
    <n v="10"/>
  </r>
  <r>
    <s v="1.02297"/>
    <s v="103337-00"/>
    <s v="02297"/>
    <x v="2377"/>
    <s v="VENECI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VENECIA"/>
    <s v="CONTIGUA A LA PLAZA DE FUTBOL DE VENECIA"/>
    <s v="esc.veneciaosa@mep.go.cr"/>
    <s v="27863013"/>
    <s v="27863207"/>
    <s v="KAY RIGOBERTO MONTES GARCIA"/>
    <s v="84490889"/>
    <s v="ANALIVE GUIDO OLIVARES"/>
    <s v="89839411"/>
    <m/>
    <s v="NO"/>
    <m/>
    <m/>
    <m/>
    <s v="1"/>
    <s v="02539"/>
    <s v="3"/>
    <s v="VENECIA"/>
    <n v="1"/>
  </r>
  <r>
    <s v="1.02298"/>
    <s v="103338-00"/>
    <s v="02298"/>
    <x v="2378"/>
    <s v="VILLA COLON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VILLA COLON"/>
    <s v="CENTRO VILLA COLON"/>
    <s v="esc.villacolon@mep.go.cr"/>
    <s v="22001194"/>
    <s v="86170353"/>
    <s v="SANDRA VELA ARIAS"/>
    <s v="84040445"/>
    <s v="ANALIVE GUIDO OLIVARES"/>
    <s v="89839411"/>
    <m/>
    <s v="NO"/>
    <m/>
    <m/>
    <m/>
    <s v="1"/>
    <s v="02540"/>
    <s v="3"/>
    <s v="VILLA COLON"/>
    <n v="9"/>
  </r>
  <r>
    <s v="1.04027"/>
    <s v="103339-00"/>
    <s v="04027"/>
    <x v="2379"/>
    <s v="EL JARDIN"/>
    <s v="COTO"/>
    <s v="02"/>
    <s v="1"/>
    <s v="1_PREESCOLAR"/>
    <s v="PUBLICA"/>
    <n v="60704"/>
    <s v="6"/>
    <s v="07"/>
    <s v="04"/>
    <s v="PUNTARENAS / GOLFITO / PAVON"/>
    <s v="PUNTARENAS"/>
    <s v="GOLFITO"/>
    <s v="PAVON"/>
    <s v="EL JARDIN"/>
    <s v="FRENTE A LA IGLESIA ASAMBLEAS DE DIOS"/>
    <s v="esc.eljardin.coto@mep.go.cr"/>
    <s v="27766196"/>
    <m/>
    <s v="LILIANA MORALES OBANDO"/>
    <s v="84625599"/>
    <s v="RANDALL LOPEZ CERDAS"/>
    <s v="27766129"/>
    <m/>
    <s v="NO"/>
    <m/>
    <m/>
    <m/>
    <s v="1"/>
    <s v="02634"/>
    <s v="3"/>
    <s v="EL JARDIN"/>
    <n v="1"/>
  </r>
  <r>
    <s v="1.04026"/>
    <s v="103340-00"/>
    <s v="04026"/>
    <x v="2380"/>
    <s v="LA ESPERANZA"/>
    <s v="COTO"/>
    <s v="01"/>
    <s v="1"/>
    <s v="1_PREESCOLAR"/>
    <s v="PUBLICA"/>
    <n v="60701"/>
    <s v="6"/>
    <s v="07"/>
    <s v="01"/>
    <s v="PUNTARENAS / GOLFITO / GOLFITO"/>
    <s v="PUNTARENAS"/>
    <s v="GOLFITO"/>
    <s v="GOLFITO"/>
    <s v="LA ESPERANZA"/>
    <s v="LA ESPERANZA, GOLFITO"/>
    <s v="esc.laesperanza.coto@mep.go.cr"/>
    <s v="22004636"/>
    <m/>
    <s v="XENIA BALTODANO QUESADA"/>
    <s v="22004636"/>
    <s v="ROSALBA JIMENEZ CISNEROS"/>
    <s v="27752574"/>
    <m/>
    <s v="NO"/>
    <m/>
    <m/>
    <m/>
    <s v="1"/>
    <s v="02619"/>
    <s v="3"/>
    <s v="LA ESPERANZA"/>
    <n v="3"/>
  </r>
  <r>
    <s v="1.03373"/>
    <s v="103341-00"/>
    <s v="03373"/>
    <x v="2381"/>
    <s v="SANTA FE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SANTA FE"/>
    <s v="4 KM OESTE DE LA GUARDIA RURAL DE SANTA ELENA"/>
    <s v="esc.santafe@mep.go.cr"/>
    <s v="22001815"/>
    <m/>
    <s v="GUILLERMO ORTEGA CHAVARRIA"/>
    <s v="88110013"/>
    <s v="ADEMAR UGALDE ESPINOZA"/>
    <s v="27848079"/>
    <m/>
    <s v="NO"/>
    <m/>
    <m/>
    <m/>
    <s v="1"/>
    <s v="02704"/>
    <s v="3"/>
    <s v="SANTA FE"/>
    <n v="3"/>
  </r>
  <r>
    <s v="1.04020"/>
    <s v="103343-00"/>
    <s v="04020"/>
    <x v="2382"/>
    <s v="ALMIRANTE"/>
    <s v="GRANDE DE TERRABA"/>
    <s v="08"/>
    <s v="1"/>
    <s v="1_PREESCOLAR"/>
    <s v="PUBLICA"/>
    <n v="60506"/>
    <s v="6"/>
    <s v="05"/>
    <s v="06"/>
    <s v="PUNTARENAS / OSA / BAHIA DRAKE"/>
    <s v="PUNTARENAS"/>
    <s v="OSA"/>
    <s v="BAHIA DRAKE"/>
    <s v="BANEGAS"/>
    <s v="CENTRO DE BANEGAS"/>
    <s v="esc.almirante@mep.go.cr"/>
    <s v="22006175"/>
    <s v="83306739"/>
    <s v="FALON DAYANA SILVA LUNA"/>
    <s v="83306739"/>
    <s v="RONULFO SALAZAR ARROYO"/>
    <s v="27881127"/>
    <m/>
    <s v="NO"/>
    <m/>
    <m/>
    <m/>
    <s v="1"/>
    <s v="02581"/>
    <s v="3"/>
    <s v="ALMIRANTE"/>
    <n v="3"/>
  </r>
  <r>
    <s v="1.01849"/>
    <s v="103344-00"/>
    <s v="01849"/>
    <x v="2383"/>
    <s v="SANTA RITA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SANTA RITA"/>
    <s v="150 M DE LA IGLESIA LA LUZ DEL MUNDO"/>
    <s v="esc.santarita.coto@mep.go.cr"/>
    <s v="27735085"/>
    <s v="27735242"/>
    <s v="MARITZA LOPEZ ESPINOZA"/>
    <s v="89816285"/>
    <s v="JESUS SOLANO HERRERA"/>
    <s v="27735085"/>
    <m/>
    <s v="NO"/>
    <m/>
    <m/>
    <m/>
    <s v="1"/>
    <s v="02772"/>
    <s v="3"/>
    <s v="SANTA RITA"/>
    <n v="25"/>
  </r>
  <r>
    <s v="1.02588"/>
    <s v="103345-00"/>
    <s v="02588"/>
    <x v="2384"/>
    <s v="LA LIBERTAD"/>
    <s v="COTO"/>
    <s v="12"/>
    <s v="1"/>
    <s v="1_PREESCOLAR"/>
    <s v="PUBLICA"/>
    <n v="60806"/>
    <s v="6"/>
    <s v="08"/>
    <s v="06"/>
    <s v="PUNTARENAS / COTO BRUS / GUTIERREZ BROWN"/>
    <s v="PUNTARENAS"/>
    <s v="COTO BRUS"/>
    <s v="GUTIERREZ BROWN"/>
    <s v="LA LIBERTAD"/>
    <s v="COSTADO SUR DEL SALON COMUNAL DE LA LIBERTAD"/>
    <s v="esc.lalibertad.coto@mep.go.cr"/>
    <s v="22001231"/>
    <m/>
    <s v="LIGIA RODRIGUEZ RETANA"/>
    <s v="88699809"/>
    <s v="ADEMAR UGALDE ESPINOZA"/>
    <s v="27848079"/>
    <m/>
    <s v="NO"/>
    <m/>
    <m/>
    <m/>
    <s v="1"/>
    <s v="02706"/>
    <s v="3"/>
    <s v="LA LIBERTAD"/>
    <n v="5"/>
  </r>
  <r>
    <s v="1.03878"/>
    <s v="103347-00"/>
    <s v="03878"/>
    <x v="2385"/>
    <s v="MIRAMAR"/>
    <s v="COTO"/>
    <s v="10"/>
    <s v="1"/>
    <s v="1_PREESCOLAR"/>
    <s v="PUBLICA"/>
    <n v="61001"/>
    <s v="6"/>
    <s v="10"/>
    <s v="01"/>
    <s v="PUNTARENAS / CORREDORES / CORREDOR"/>
    <s v="PUNTARENAS"/>
    <s v="CORREDORES"/>
    <s v="CORREDOR"/>
    <s v="MIRAMAR"/>
    <s v="4 KM AL ESTE DE ESCUELA RIO ABROJO"/>
    <s v="esc.miramar@mep.go.cr"/>
    <m/>
    <m/>
    <s v="IGNACIO ZELAYA ZELAYA"/>
    <s v="61075694"/>
    <s v="DEIVIN JOSE RODRIGUEZ RAMIREZ"/>
    <s v="27322287"/>
    <m/>
    <s v="NO"/>
    <m/>
    <m/>
    <m/>
    <s v="1"/>
    <s v="02825"/>
    <s v="3"/>
    <s v="MIRAMAR"/>
    <n v="3"/>
  </r>
  <r>
    <s v="1.02919"/>
    <s v="103348-00"/>
    <s v="02919"/>
    <x v="2386"/>
    <s v="SAN RAFAEL NORTE"/>
    <s v="COTO"/>
    <s v="13"/>
    <s v="1"/>
    <s v="1_PREESCOLAR"/>
    <s v="PUBLICA"/>
    <n v="61001"/>
    <s v="6"/>
    <s v="10"/>
    <s v="01"/>
    <s v="PUNTARENAS / CORREDORES / CORREDOR"/>
    <s v="PUNTARENAS"/>
    <s v="CORREDORES"/>
    <s v="CORREDOR"/>
    <s v="BAJO DE LOS INDIOS"/>
    <s v="BAJO LOS INDIOS 600 M SUR DEL TEMPLO CATOLICO"/>
    <s v="esc.sanrafaelnorte@mep.go.cr"/>
    <s v="27322287"/>
    <s v="27322287"/>
    <s v="OSCAR JIMENEZ GARRO"/>
    <s v="83153532"/>
    <s v="FERNANDO MENDOZA PALACIOS"/>
    <s v="87794171"/>
    <m/>
    <s v="NO"/>
    <m/>
    <m/>
    <m/>
    <s v="1"/>
    <s v="02820"/>
    <s v="3"/>
    <s v="SAN RAFAEL NORTE"/>
    <n v="21"/>
  </r>
  <r>
    <s v="1.02302"/>
    <s v="103349-00"/>
    <s v="02302"/>
    <x v="2387"/>
    <s v="SANTA CECILIA"/>
    <s v="COTO"/>
    <s v="08"/>
    <s v="1"/>
    <s v="1_PREESCOLAR"/>
    <s v="PUBLICA"/>
    <n v="60804"/>
    <s v="6"/>
    <s v="08"/>
    <s v="04"/>
    <s v="PUNTARENAS / COTO BRUS / LIMONCITO"/>
    <s v="PUNTARENAS"/>
    <s v="COTO BRUS"/>
    <s v="LIMONCITO"/>
    <s v="SANTA CECILIA"/>
    <s v="800 M SUR SUBASTA GANADERA, SANTA CECILIA"/>
    <s v="esc.santaceciliadelimoncito@mep.go.cr"/>
    <s v="22001139"/>
    <m/>
    <s v="KAROLIN JOSETHE ROJAS NUÑEZ"/>
    <s v="84279507"/>
    <s v="JESUS SOLANO HERRERA"/>
    <s v="27735242"/>
    <m/>
    <s v="NO"/>
    <m/>
    <m/>
    <m/>
    <s v="1"/>
    <s v="02786"/>
    <s v="3"/>
    <s v="SANTA CECILIA"/>
    <n v="6"/>
  </r>
  <r>
    <s v="1.02821"/>
    <s v="103351-00"/>
    <s v="02821"/>
    <x v="2388"/>
    <s v="LA FLORID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LA FLORIDA"/>
    <s v="FRENTE A LA INTERAMERICANA SUR"/>
    <s v="esc.lafloridadepiedrasblancas@mep.go.cr"/>
    <s v="22001284"/>
    <m/>
    <s v="MARIO PORTILLO MORALES"/>
    <s v="70141062"/>
    <s v="ANALIVE GUIDO OLIVARES"/>
    <s v="89839411"/>
    <m/>
    <s v="NO"/>
    <m/>
    <m/>
    <m/>
    <s v="1"/>
    <s v="02556"/>
    <s v="3"/>
    <s v="LA FLORIDA"/>
    <n v="2"/>
  </r>
  <r>
    <s v="1.03740"/>
    <s v="103352-00"/>
    <s v="03740"/>
    <x v="2389"/>
    <s v="EL CAMPO"/>
    <s v="GRANDE DE TERRABA"/>
    <s v="08"/>
    <s v="1"/>
    <s v="1_PREESCOLAR"/>
    <s v="PUBLICA"/>
    <n v="60503"/>
    <s v="6"/>
    <s v="05"/>
    <s v="03"/>
    <s v="PUNTARENAS / OSA / SIERPE"/>
    <s v="PUNTARENAS"/>
    <s v="OSA"/>
    <s v="SIERPE"/>
    <s v="EL CAMPO"/>
    <s v="2,8 KM AL OESTE DEL PUENTE SOBRE RIO RINCON"/>
    <s v="esc.elcamposierpe@mep.go.cr"/>
    <s v="22001178"/>
    <s v="86164909"/>
    <s v="DINIA CASTRO ZUÑIGA"/>
    <s v="22001178"/>
    <s v="RONULFO SALAZAR ARROYO"/>
    <s v="27881127"/>
    <m/>
    <s v="NO"/>
    <m/>
    <m/>
    <m/>
    <s v="1"/>
    <s v="02599"/>
    <s v="3"/>
    <s v="EL CAMPO"/>
    <n v="2"/>
  </r>
  <r>
    <s v="1.03727"/>
    <s v="103353-00"/>
    <s v="03727"/>
    <x v="2390"/>
    <s v="RIO BONITO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RIO BONITO"/>
    <s v="3 KM OESTE DE BARRIO EL ESTADIO CIUDAD NEILY"/>
    <s v="esc.riobonito@mep.go.cr"/>
    <s v="27831203"/>
    <m/>
    <s v="ANA LUCIA GARCIA HIDALGO"/>
    <s v="28731203"/>
    <s v="KATTIA SALAZAR ARROYO"/>
    <s v="21010746"/>
    <m/>
    <s v="NO"/>
    <m/>
    <m/>
    <m/>
    <s v="1"/>
    <s v="02810"/>
    <s v="3"/>
    <s v="RIO BONITO"/>
    <n v="3"/>
  </r>
  <r>
    <s v="1.03179"/>
    <s v="103354-00"/>
    <s v="03179"/>
    <x v="2391"/>
    <s v="LOS ANGELES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LOS ANGELES"/>
    <s v="150 M NOROESTE PUENTE RIO LAGARTO"/>
    <s v="esc.losangelesguaycara@mep.go.cr"/>
    <s v="27897753"/>
    <m/>
    <s v="ARACELLY CAMPOS SANTAMARIA"/>
    <s v="27897753"/>
    <s v="ANA YANCI ALVARADO ENRIQUEZ"/>
    <s v="27899336"/>
    <m/>
    <s v="NO"/>
    <m/>
    <m/>
    <m/>
    <s v="1"/>
    <s v="02672"/>
    <s v="3"/>
    <s v="LOS ANGELES"/>
    <n v="9"/>
  </r>
  <r>
    <s v="1.03268"/>
    <s v="103355-00"/>
    <s v="03268"/>
    <x v="2392"/>
    <s v="PUEBLO NUEVO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PUEBLO NUEVO"/>
    <s v="CONTIGUO A LA PLAZA DE DEPORTES PUEBLO NUEVO"/>
    <s v="esc.pueblonuevo.coto@mep.go.cr"/>
    <s v="22001156"/>
    <s v="27840230"/>
    <s v="KRISSIA G. HERRERA AVENDAÑO"/>
    <s v="22001156"/>
    <s v="SINDY ARAYA RAMIREZ"/>
    <s v="27840580"/>
    <m/>
    <s v="NO"/>
    <m/>
    <m/>
    <m/>
    <s v="1"/>
    <s v="02738"/>
    <s v="3"/>
    <s v="PUEBLO NUEVO"/>
    <n v="5"/>
  </r>
  <r>
    <s v="1.04105"/>
    <s v="103357-00"/>
    <s v="04105"/>
    <x v="2393"/>
    <s v="LA PALMA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LA PALMA"/>
    <s v="200 M AL SUR SERVICENTRO LA PALMA"/>
    <s v="esc.lapalma@mep.go.cr"/>
    <s v="27864020"/>
    <s v="86261258"/>
    <s v="JEANNETTE PORRAS SANTAMARIA"/>
    <s v="86261258"/>
    <s v="OLMAN ALBAN SALAZAR UREÑA"/>
    <s v="83124487"/>
    <m/>
    <s v="NO"/>
    <m/>
    <m/>
    <m/>
    <s v="1"/>
    <s v="02564"/>
    <s v="3"/>
    <s v="LA PALMA"/>
    <n v="7"/>
  </r>
  <r>
    <s v="1.01735"/>
    <s v="103358-00"/>
    <s v="01735"/>
    <x v="2394"/>
    <s v="EL CEIBO"/>
    <s v="COTO"/>
    <s v="05"/>
    <s v="1"/>
    <s v="1_PREESCOLAR"/>
    <s v="PUBLICA"/>
    <n v="60801"/>
    <s v="6"/>
    <s v="08"/>
    <s v="01"/>
    <s v="PUNTARENAS / COTO BRUS / SAN VITO"/>
    <s v="PUNTARENAS"/>
    <s v="COTO BRUS"/>
    <s v="SAN VITO"/>
    <s v="EL CEIBO"/>
    <s v="100 M NORTE Y 800 M OESTE ESCUELA SANTA CONSTANZA"/>
    <s v="esc.elceibosanvito@mep.go.cr"/>
    <s v="27733374"/>
    <s v="27733387"/>
    <s v="ANGELA MARIA ZAMORA JIMENEZ"/>
    <s v="22001725"/>
    <s v="MARCO TULIO CASTILLO AGÜERO"/>
    <s v="27733387"/>
    <m/>
    <s v="NO"/>
    <m/>
    <m/>
    <m/>
    <s v="1"/>
    <s v="02710"/>
    <s v="3"/>
    <s v="EL CEIBO"/>
    <n v="9"/>
  </r>
  <r>
    <s v="1.02043"/>
    <s v="103359-00"/>
    <s v="02043"/>
    <x v="2395"/>
    <s v="SAN RAFAEL"/>
    <s v="COTO"/>
    <s v="10"/>
    <s v="1"/>
    <s v="1_PREESCOLAR"/>
    <s v="PUBLICA"/>
    <n v="61001"/>
    <s v="6"/>
    <s v="10"/>
    <s v="01"/>
    <s v="PUNTARENAS / CORREDORES / CORREDOR"/>
    <s v="PUNTARENAS"/>
    <s v="CORREDORES"/>
    <s v="CORREDOR"/>
    <s v="SAN RAFAEL"/>
    <s v="125 M NORTE DE LA PULPERIA LOS GALLOS"/>
    <s v="esc.sanrafaeldecorredores@mep.go.cr"/>
    <s v="27831383"/>
    <s v="27831383"/>
    <s v="EFRAIN DIAZ MATARRITA"/>
    <s v="27831383"/>
    <s v="DEIVIN JOSE RODRIGUEZ RAMIREZ"/>
    <s v="27322287"/>
    <m/>
    <s v="NO"/>
    <m/>
    <m/>
    <m/>
    <s v="1"/>
    <s v="02832"/>
    <s v="3"/>
    <s v="SAN RAFAEL"/>
    <n v="10"/>
  </r>
  <r>
    <s v="1.01836"/>
    <s v="103360-00"/>
    <s v="01836"/>
    <x v="2396"/>
    <s v="ONCE DE ABRIL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ONCE DE ABRIL"/>
    <s v="PRIMERA ENTRADA PRINCIPAL CIUDADELA 11 ABRIL"/>
    <s v="esc.oncedeabril@mep.go.cr"/>
    <s v="27869107"/>
    <m/>
    <s v="ZEIDY PEREZ HERRERA"/>
    <s v="61565383"/>
    <s v="OLMAN ALBAN SALAZAR UREÑA"/>
    <s v="27866209"/>
    <m/>
    <s v="NO"/>
    <m/>
    <m/>
    <m/>
    <s v="1"/>
    <s v="02558"/>
    <s v="3"/>
    <s v="ONCE DE ABRIL"/>
    <n v="27"/>
  </r>
  <r>
    <s v="1.03969"/>
    <s v="103361-00"/>
    <s v="03969"/>
    <x v="2397"/>
    <s v="FILA NARANJO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FILA NARANJO"/>
    <s v="150 M OESTE DE LA PLAZA DE DEPORTES"/>
    <s v="esc.filadenaranjo@mep.go.cr"/>
    <s v="22001293"/>
    <m/>
    <s v="YAMILETH ARROYO PEÑA"/>
    <s v="89908668"/>
    <s v="ADEMAR UGALDE ESPINOZA"/>
    <s v="27848079"/>
    <m/>
    <s v="NO"/>
    <m/>
    <m/>
    <m/>
    <s v="1"/>
    <s v="02713"/>
    <s v="3"/>
    <s v="FILA NARANJO"/>
    <n v="5"/>
  </r>
  <r>
    <s v="1.03463"/>
    <s v="103363-00"/>
    <s v="03463"/>
    <x v="2398"/>
    <s v="ESTERO REAL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TAGUAL DE OSA"/>
    <s v="2,5 KM NORESTE HOSPITAL TOMAS CASA"/>
    <s v="esc.esteroreal@mep.go.cr"/>
    <s v="27864170"/>
    <m/>
    <s v="NATALY ZUÑIGA MORA"/>
    <s v="83110366"/>
    <s v="CINTHYA MORA SOLIS"/>
    <s v="27869013"/>
    <m/>
    <s v="NO"/>
    <m/>
    <m/>
    <m/>
    <s v="1"/>
    <s v="03449"/>
    <s v="3"/>
    <s v="ESTERO REAL"/>
    <n v="4"/>
  </r>
  <r>
    <s v="1.02808"/>
    <s v="103364-00"/>
    <s v="02808"/>
    <x v="2399"/>
    <s v="LAS MARIAS"/>
    <s v="COTO"/>
    <s v="12"/>
    <s v="1"/>
    <s v="1_PREESCOLAR"/>
    <s v="PUBLICA"/>
    <n v="60805"/>
    <s v="6"/>
    <s v="08"/>
    <s v="05"/>
    <s v="PUNTARENAS / COTO BRUS / PITTIER"/>
    <s v="PUNTARENAS"/>
    <s v="COTO BRUS"/>
    <s v="PITTIER"/>
    <s v="LAS MARIAS"/>
    <s v="200 M ESTE DEL TEMPLO CATOLICO"/>
    <s v="esc.lasmarias@mep.go.cr"/>
    <s v="27848079"/>
    <s v="27848079"/>
    <s v="YERANIA MUÑOZ SAMUDIO"/>
    <s v="22001151"/>
    <s v="ADEMAR UGALDE ESPINOZA"/>
    <s v="27848079"/>
    <m/>
    <s v="NO"/>
    <m/>
    <m/>
    <m/>
    <s v="1"/>
    <s v="02714"/>
    <s v="3"/>
    <s v="LAS MARIAS"/>
    <n v="5"/>
  </r>
  <r>
    <s v="1.02305"/>
    <s v="103365-00"/>
    <s v="02305"/>
    <x v="2400"/>
    <s v="CARACOL DE LA VACA"/>
    <s v="COTO"/>
    <s v="11"/>
    <s v="1"/>
    <s v="1_PREESCOLAR"/>
    <s v="PUBLICA"/>
    <n v="61004"/>
    <s v="6"/>
    <s v="10"/>
    <s v="04"/>
    <s v="PUNTARENAS / CORREDORES / LAUREL"/>
    <s v="PUNTARENAS"/>
    <s v="CORREDORES"/>
    <s v="LAUREL"/>
    <s v="CARACOL DE LA VACA"/>
    <s v="COSTADO SUR DE LA PLAZA DE DEPORTES"/>
    <s v="esc.caracoldelavaca@mep.go.cr"/>
    <s v="22001160"/>
    <s v="87628393"/>
    <s v="JESENIA MORA MORA"/>
    <s v="87628393"/>
    <s v="ALEX CASAL BERMUDEZ"/>
    <s v="89771930"/>
    <m/>
    <s v="NO"/>
    <m/>
    <m/>
    <m/>
    <s v="1"/>
    <s v="02854"/>
    <s v="3"/>
    <s v="CARACOL DE LA VACA"/>
    <n v="18"/>
  </r>
  <r>
    <s v="1.02036"/>
    <s v="103366-00"/>
    <s v="02036"/>
    <x v="2401"/>
    <s v="LOS PILARES"/>
    <s v="COTO"/>
    <s v="07"/>
    <s v="1"/>
    <s v="1_PREESCOLAR"/>
    <s v="PUBLICA"/>
    <n v="60803"/>
    <s v="6"/>
    <s v="08"/>
    <s v="03"/>
    <s v="PUNTARENAS / COTO BRUS / AGUABUENA"/>
    <s v="PUNTARENAS"/>
    <s v="COTO BRUS"/>
    <s v="AGUABUENA"/>
    <s v="LOS PILARES"/>
    <s v="50 M SUR DEL TEMPLO CATOLICO"/>
    <s v="esc.lospilares@mep.go.cr"/>
    <s v="27340120"/>
    <s v="27340120"/>
    <s v="CINDY GABRIELA VEGA CORRALES"/>
    <s v="88982490"/>
    <s v="MAC DONALD PEREZ BARQUERO"/>
    <s v="27340120"/>
    <m/>
    <s v="NO"/>
    <m/>
    <m/>
    <m/>
    <s v="1"/>
    <s v="02748"/>
    <s v="3"/>
    <s v="LOS PILARES"/>
    <n v="9"/>
  </r>
  <r>
    <s v="1.02591"/>
    <s v="103367-00"/>
    <s v="02591"/>
    <x v="2402"/>
    <s v="SAN FRANCISCO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SAN FRANCISCO"/>
    <s v="COSTADO ESTE DE LA PLAZA DE DEPORTES"/>
    <s v="esc.sanfrancisco.coto@mep.go.cr"/>
    <s v="27845159"/>
    <m/>
    <s v="RUBEN NARANJO RAMOS"/>
    <s v="84348738"/>
    <s v="SINDY ARAYA RAMIREZ"/>
    <s v="87179922"/>
    <m/>
    <s v="NO"/>
    <m/>
    <m/>
    <m/>
    <s v="1"/>
    <s v="02729"/>
    <s v="3"/>
    <s v="SAN FRANCISCO"/>
    <n v="15"/>
  </r>
  <r>
    <s v="1.03879"/>
    <s v="103369-00"/>
    <s v="03879"/>
    <x v="2403"/>
    <s v="SAN MIGUEL"/>
    <s v="COTO"/>
    <s v="10"/>
    <s v="1"/>
    <s v="1_PREESCOLAR"/>
    <s v="PUBLICA"/>
    <n v="61003"/>
    <s v="6"/>
    <s v="10"/>
    <s v="03"/>
    <s v="PUNTARENAS / CORREDORES / CANOAS"/>
    <s v="PUNTARENAS"/>
    <s v="CORREDORES"/>
    <s v="CANOAS"/>
    <s v="SAN MIGUEL"/>
    <s v="FRENTE A PLAZA DE DEPORTES DE LA COMUNIDAD"/>
    <s v="esc.sanmiguel.coto@mep.go.cr"/>
    <s v="88660810"/>
    <m/>
    <s v="EIRA ENITH ZAPATA CASTRO"/>
    <s v="88660810"/>
    <s v="DEIVIN JOSE RODRIGUEZ RAMIREZ"/>
    <s v="27322287"/>
    <m/>
    <s v="NO"/>
    <m/>
    <m/>
    <m/>
    <s v="1"/>
    <s v="02831"/>
    <s v="3"/>
    <s v="SAN MIGUEL"/>
    <n v="4"/>
  </r>
  <r>
    <s v="1.04081"/>
    <s v="103370-00"/>
    <s v="04081"/>
    <x v="2404"/>
    <s v="LA UNION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LA UNION DE COTO NORTE"/>
    <s v="FRENTE A PLAZA DEPORTIVA"/>
    <s v="esc.launionguaycara@mep.go.cr"/>
    <m/>
    <m/>
    <s v="YAHAIRA CHAVES PIEDRA"/>
    <s v="87201633"/>
    <s v="ANA YANCI ALVARADO ENRIQUEZ"/>
    <s v="27899336"/>
    <m/>
    <s v="NO"/>
    <m/>
    <m/>
    <m/>
    <s v="1"/>
    <s v="02687"/>
    <s v="3"/>
    <s v="LA UNION"/>
    <n v="2"/>
  </r>
  <r>
    <s v="1.00894"/>
    <s v="103371-00"/>
    <s v="00894"/>
    <x v="2405"/>
    <s v="LA ESPERANZA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LA ESPERANZA"/>
    <s v="FRENTE A CARRETERA INTER. 2 KM SURESTE DE RIO CLARO"/>
    <s v="esc.laesperanzaderioclaro@mep.go.cr"/>
    <s v="27899185"/>
    <s v="27899185"/>
    <s v="MIRNA OSORNO CAMACHO"/>
    <s v="27899185"/>
    <s v="ANA YANCI ALVARADO ENRIQUEZ"/>
    <s v="27899336"/>
    <m/>
    <s v="NO"/>
    <m/>
    <m/>
    <m/>
    <s v="1"/>
    <s v="02673"/>
    <s v="3"/>
    <s v="LA ESPERANZA"/>
    <n v="37"/>
  </r>
  <r>
    <s v="1.03331"/>
    <s v="103375-00"/>
    <s v="03331"/>
    <x v="2406"/>
    <s v="ALTOS DE SAN ANTONIO"/>
    <s v="COTO"/>
    <s v="13"/>
    <s v="1"/>
    <s v="1_PREESCOLAR"/>
    <s v="PUBLICA"/>
    <n v="61003"/>
    <s v="6"/>
    <s v="10"/>
    <s v="03"/>
    <s v="PUNTARENAS / CORREDORES / CANOAS"/>
    <s v="PUNTARENAS"/>
    <s v="CORREDORES"/>
    <s v="CANOAS"/>
    <s v="ALTOS DE SAN ANTONIO"/>
    <s v="6 KM NOROESTE DE LA ESCUELA BARRIO NUEVO"/>
    <s v="esc.altosdesanantonio@mep.go.cr"/>
    <s v="83038922"/>
    <m/>
    <s v="JENNY CASTRO CHACON"/>
    <s v="85101185"/>
    <s v="FERNANDO MENDOZA PALACIOS"/>
    <s v="87794171"/>
    <m/>
    <s v="NO"/>
    <m/>
    <m/>
    <m/>
    <s v="1"/>
    <s v="02833"/>
    <s v="3"/>
    <s v="ALTOS DE SAN ANTONIO"/>
    <n v="17"/>
  </r>
  <r>
    <s v="1.03412"/>
    <s v="103376-00"/>
    <s v="03412"/>
    <x v="2407"/>
    <s v="COTO 49"/>
    <s v="COTO"/>
    <s v="09"/>
    <s v="1"/>
    <s v="1_PREESCOLAR"/>
    <s v="PUBLICA"/>
    <n v="61001"/>
    <s v="6"/>
    <s v="10"/>
    <s v="01"/>
    <s v="PUNTARENAS / CORREDORES / CORREDOR"/>
    <s v="PUNTARENAS"/>
    <s v="CORREDORES"/>
    <s v="CORREDOR"/>
    <s v="FINCA COTO 49"/>
    <s v="150 M ESTE DE LA PLAZA DE COTO 49"/>
    <s v="esc.coto49@mep.go.cr"/>
    <s v="88283312"/>
    <m/>
    <s v="YORLENY CEDEÑO NAVARRO"/>
    <s v="88283312"/>
    <s v="KATTIA SALAZAR ARROYO"/>
    <s v="21010746"/>
    <m/>
    <s v="NO"/>
    <m/>
    <m/>
    <m/>
    <s v="1"/>
    <s v="02800"/>
    <s v="3"/>
    <s v="COTO 49"/>
    <n v="6"/>
  </r>
  <r>
    <s v="1.00707"/>
    <s v="103377-00"/>
    <s v="00707"/>
    <x v="2408"/>
    <s v="NIEBOROWSKY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CIUDAD PUERTO CORTES"/>
    <s v="100 M ESTE Y 25 M NORTE DEL PARQUE CENTRAL"/>
    <s v="esc.nieborowsky@mep.go.cr"/>
    <s v="27888330"/>
    <m/>
    <s v="YASMINA SANCHEZ CHAVERRI"/>
    <s v="27888330"/>
    <s v="CINTHYA MORA SOLIS"/>
    <s v="27869013"/>
    <m/>
    <s v="NO"/>
    <m/>
    <m/>
    <m/>
    <s v="1"/>
    <s v="02520"/>
    <s v="3"/>
    <s v="NIEBOROWSKY"/>
    <n v="41"/>
  </r>
  <r>
    <s v="1.03904"/>
    <s v="103377-00"/>
    <s v="03904"/>
    <x v="2408"/>
    <s v="RED CUIDO-NIEBOROWSKY-CECUDI OSA"/>
    <s v="GRANDE DE TERRABA"/>
    <s v="06"/>
    <s v="1"/>
    <s v="1_PREESCOLAR"/>
    <s v="PUBLICA"/>
    <n v="60501"/>
    <s v="6"/>
    <s v="05"/>
    <s v="01"/>
    <s v="PUNTARENAS / OSA / PUERTO CORTES"/>
    <s v="PUNTARENAS"/>
    <s v="OSA"/>
    <s v="PUERTO CORTES"/>
    <s v="CIUDAD PUERTO CORTES"/>
    <s v="500 M SUR 200 M E DE LA MUNICIPALIDAD DE OSA"/>
    <s v="esc.niebrowsky@mep.go.cr"/>
    <s v="27869110"/>
    <s v="27888330"/>
    <s v="YAZMINA SANCHEZ CHAVERRI"/>
    <s v="27888330"/>
    <s v="CINTHYA MORA SOLIS"/>
    <s v="27869013"/>
    <s v="RED"/>
    <s v="NO"/>
    <s v="3"/>
    <s v=""/>
    <s v="CECUDI OSA"/>
    <s v="1"/>
    <s v="02520"/>
    <s v="3"/>
    <s v="NIEBOROWSKY"/>
    <n v="11"/>
  </r>
  <r>
    <s v="1.02797"/>
    <s v="103378-00"/>
    <s v="02797"/>
    <x v="2409"/>
    <s v="GAVILAN CANTA"/>
    <s v="SULA"/>
    <s v="04"/>
    <s v="1"/>
    <s v="1_PREESCOLAR"/>
    <s v="PUBLICA"/>
    <n v="70401"/>
    <s v="7"/>
    <s v="04"/>
    <s v="01"/>
    <s v="LIMON / TALAMANCA / BRATSI"/>
    <s v="LIMON"/>
    <s v="TALAMANCA"/>
    <s v="BRATSI"/>
    <s v="GAVILAN CANTA"/>
    <s v="10 KM NOROESTE DE SHIROLES"/>
    <s v="esc.gavilancanta@mep.go.cr"/>
    <s v="22001525"/>
    <m/>
    <s v="GERMAN HARRIS ZUÑIGA"/>
    <s v="60006507"/>
    <s v="ANA REBECA CABRACA CABRACA"/>
    <s v="87119410"/>
    <m/>
    <s v="NO"/>
    <m/>
    <m/>
    <m/>
    <s v="1"/>
    <s v="03026"/>
    <s v="3"/>
    <s v="GAVILAN CANTA"/>
    <n v="24"/>
  </r>
  <r>
    <s v="1.01927"/>
    <s v="103379-00"/>
    <s v="01927"/>
    <x v="2410"/>
    <s v="SAN RAFAEL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SAN RAFAEL"/>
    <s v="75 M NORTE DEL EBAIS, SAN RAFAEL"/>
    <s v="esc.sanrafaeldepandora@mep.go.cr"/>
    <s v="27591422"/>
    <s v="27591422"/>
    <s v="NANCY MORA VILLEGAS"/>
    <s v="88226442"/>
    <s v="LUIS ANGEL PASTOR URBINA"/>
    <s v="71047519"/>
    <m/>
    <s v="NO"/>
    <m/>
    <m/>
    <m/>
    <s v="1"/>
    <s v="02948"/>
    <s v="3"/>
    <s v="SAN RAFAEL"/>
    <n v="8"/>
  </r>
  <r>
    <s v="1.00945"/>
    <s v="103380-00"/>
    <s v="00945"/>
    <x v="2411"/>
    <s v="DAVAO"/>
    <s v="LIMON"/>
    <s v="09"/>
    <s v="1"/>
    <s v="1_PREESCOLAR"/>
    <s v="PUBLICA"/>
    <n v="70502"/>
    <s v="7"/>
    <s v="05"/>
    <s v="02"/>
    <s v="LIMON / MATINA / BATAN"/>
    <s v="LIMON"/>
    <s v="MATINA"/>
    <s v="BATAN"/>
    <s v="DAVAO"/>
    <s v="3 KM SUR CUERPO DE BOMBEROS DE BATAN"/>
    <s v="esc.davao@mep.go.cr"/>
    <s v="27185469"/>
    <s v="27185469"/>
    <s v="ELMES ULLOA MORALES"/>
    <s v="27185469"/>
    <s v="GUILLERMO WALESS CAMBEL"/>
    <s v="27186207"/>
    <m/>
    <s v="NO"/>
    <m/>
    <m/>
    <m/>
    <s v="1"/>
    <s v="03058"/>
    <s v="3"/>
    <s v="DAVAO"/>
    <n v="32"/>
  </r>
  <r>
    <s v="1.02709"/>
    <s v="103381-00"/>
    <s v="02709"/>
    <x v="2412"/>
    <s v="ALTO COHEN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ALTO COHEN"/>
    <s v="ALTO COHEN"/>
    <s v="esc.altocohen@mep.go.cr"/>
    <s v="86349616"/>
    <m/>
    <s v="KEIVIN MORALES MORALES"/>
    <s v="86349616"/>
    <s v="EULALIO JAIRO MAROTO JIMENEZ"/>
    <s v="83478507"/>
    <m/>
    <s v="NO"/>
    <m/>
    <m/>
    <m/>
    <s v="1"/>
    <s v="03833"/>
    <s v="3"/>
    <s v="ALTO COHEN"/>
    <n v="25"/>
  </r>
  <r>
    <s v="1.04088"/>
    <s v="103382-00"/>
    <s v="04088"/>
    <x v="2413"/>
    <s v="ALTOS DE BONILLA"/>
    <s v="LIMON"/>
    <s v="06"/>
    <s v="1"/>
    <s v="1_PREESCOLAR"/>
    <s v="PUBLICA"/>
    <n v="70303"/>
    <s v="7"/>
    <s v="03"/>
    <s v="03"/>
    <s v="LIMON / SIQUIRRES / FLORIDA"/>
    <s v="LIMON"/>
    <s v="SIQUIRRES"/>
    <s v="FLORIDA"/>
    <s v="LOS LLANOS DE FLORIDA"/>
    <s v="100 M COSTADO OESTE DE LA IGLESIA CATOLICA"/>
    <s v="esc.altosdebonilla@mep.go.cr"/>
    <s v="22001765"/>
    <m/>
    <s v="ANGELA BARRIOS ARCE"/>
    <s v="88642896"/>
    <s v="SANDRA CAMPBELL ROJAS"/>
    <s v="-"/>
    <m/>
    <s v="NO"/>
    <m/>
    <m/>
    <m/>
    <s v="1"/>
    <s v="03404"/>
    <s v="3"/>
    <s v="ALTOS DE BONILLA"/>
    <n v="1"/>
  </r>
  <r>
    <s v="1.02488"/>
    <s v="103383-00"/>
    <s v="02488"/>
    <x v="2414"/>
    <s v="LAS BRISAS DE ZENT"/>
    <s v="LIMON"/>
    <s v="09"/>
    <s v="1"/>
    <s v="1_PREESCOLAR"/>
    <s v="PUBLICA"/>
    <n v="70503"/>
    <s v="7"/>
    <s v="05"/>
    <s v="03"/>
    <s v="LIMON / MATINA / CARRANDI"/>
    <s v="LIMON"/>
    <s v="MATINA"/>
    <s v="CARRANDI"/>
    <s v="LAS BRISAS DE ZENT"/>
    <s v="1 KM AL ESTE DE LA GASOLINERA DELTA"/>
    <s v="esc.brisasdezent@mep.go.cr"/>
    <s v="22001879"/>
    <m/>
    <s v="SONIA MORAGA MORAGA"/>
    <s v="87548851"/>
    <s v="GUILLERMO WALESS CAMBEL"/>
    <s v="27186207"/>
    <m/>
    <s v="NO"/>
    <m/>
    <m/>
    <m/>
    <s v="1"/>
    <s v="03059"/>
    <s v="3"/>
    <s v="LAS BRISAS DE ZENT"/>
    <n v="13"/>
  </r>
  <r>
    <s v="1.04089"/>
    <s v="103384-00"/>
    <s v="04089"/>
    <x v="2415"/>
    <s v="TROCHA LOS CEIBOS"/>
    <s v="LIMON"/>
    <s v="06"/>
    <s v="1"/>
    <s v="1_PREESCOLAR"/>
    <s v="PUBLICA"/>
    <n v="70306"/>
    <s v="7"/>
    <s v="03"/>
    <s v="06"/>
    <s v="LIMON / SIQUIRRES / ALEGRIA"/>
    <s v="LIMON"/>
    <s v="SIQUIRRES"/>
    <s v="ALEGRIA"/>
    <s v="LOS CEIBOS"/>
    <s v="FRENTE A LA IGLESIA CATOLICA LOS CEIBOS"/>
    <s v="esc.trochalosceibos@mep.go.cr"/>
    <m/>
    <m/>
    <s v="ROSIBEL GONZALES MENDOZA"/>
    <s v="60468757"/>
    <s v="SANDRA CAMPBELL ROJAS"/>
    <s v="27654219"/>
    <m/>
    <s v="NO"/>
    <m/>
    <m/>
    <m/>
    <s v="1"/>
    <s v="03010"/>
    <s v="3"/>
    <s v="TROCHA LOS CEIBOS"/>
    <n v="2"/>
  </r>
  <r>
    <s v="1.04086"/>
    <s v="103385-00"/>
    <s v="04086"/>
    <x v="2416"/>
    <s v="LA JOSEFINA"/>
    <s v="LIMON"/>
    <s v="06"/>
    <s v="1"/>
    <s v="1_PREESCOLAR"/>
    <s v="PUBLICA"/>
    <n v="70305"/>
    <s v="7"/>
    <s v="03"/>
    <s v="05"/>
    <s v="LIMON / SIQUIRRES / CAIRO"/>
    <s v="LIMON"/>
    <s v="SIQUIRRES"/>
    <s v="CAIRO"/>
    <s v="SIETE MILLAS"/>
    <s v="16 KM NORTE DE CAIRO, CARRETERA BANANERA LA CATALINA"/>
    <s v="esc.lajosefina@mep.go.cr"/>
    <s v="22001757"/>
    <m/>
    <s v="IRIS YORLENY ROSALES RAMIREZ"/>
    <s v="84624026"/>
    <s v="SANDRA CAMPBELL ROJAS"/>
    <s v="27654219"/>
    <m/>
    <s v="NO"/>
    <m/>
    <m/>
    <m/>
    <s v="1"/>
    <s v="03405"/>
    <s v="3"/>
    <s v="LA JOSEFINA"/>
    <n v="5"/>
  </r>
  <r>
    <s v="1.00754"/>
    <s v="103386-00"/>
    <s v="00754"/>
    <x v="2417"/>
    <s v="BERNARDO DRÜG INGERMAN"/>
    <s v="SULA"/>
    <s v="02"/>
    <s v="1"/>
    <s v="1_PREESCOLAR"/>
    <s v="PUBLICA"/>
    <n v="70404"/>
    <s v="7"/>
    <s v="04"/>
    <s v="04"/>
    <s v="LIMON / TALAMANCA / TELIRE"/>
    <s v="LIMON"/>
    <s v="TALAMANCA"/>
    <s v="TELIRE"/>
    <s v="AMUBRI"/>
    <s v="100 M DIAGONAL DEL EBAIS DE AMUBRI, TALAMANCA"/>
    <s v="esc.bernardodrug@mep.go.cr"/>
    <s v="27100492"/>
    <s v="27100492"/>
    <s v="IGNOLIO NERCIS SANCHEZ"/>
    <s v="87681578"/>
    <s v="BETTY HERNANDEZ TORRES"/>
    <s v="83768761"/>
    <m/>
    <s v="NO"/>
    <m/>
    <m/>
    <m/>
    <s v="1"/>
    <s v="03024"/>
    <s v="3"/>
    <s v="BERNARDO DRÜG INGERMAN"/>
    <n v="46"/>
  </r>
  <r>
    <s v="1.01962"/>
    <s v="103387-00"/>
    <s v="01962"/>
    <x v="2418"/>
    <s v="LOS ALMENDROS"/>
    <s v="LIMON"/>
    <s v="09"/>
    <s v="1"/>
    <s v="1_PREESCOLAR"/>
    <s v="PUBLICA"/>
    <n v="70502"/>
    <s v="7"/>
    <s v="05"/>
    <s v="02"/>
    <s v="LIMON / MATINA / BATAN"/>
    <s v="LIMON"/>
    <s v="MATINA"/>
    <s v="BATAN"/>
    <s v="LOS ALMENDROS"/>
    <s v="1 KM NORTE Y 1 KM OESTE DE LA CLINICA BATAAN"/>
    <s v="esc.losalmendros.limon@mep.go.cr"/>
    <s v="83408932"/>
    <m/>
    <s v="LEOPOLDINA BALTODANO ZUÑIGA"/>
    <s v="83408932"/>
    <s v="GUILLERMO WALESS CAMBEL"/>
    <s v="27186207"/>
    <m/>
    <s v="NO"/>
    <m/>
    <m/>
    <m/>
    <s v="1"/>
    <s v="03701"/>
    <s v="3"/>
    <s v="LOS ALMENDROS"/>
    <n v="32"/>
  </r>
  <r>
    <s v="1.03328"/>
    <s v="103388-00"/>
    <s v="03328"/>
    <x v="2419"/>
    <s v="EL PORVENIR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EL PORVENIR"/>
    <s v="7 KM ESTE DE LA ESCUELA DE PANDORA OESTE"/>
    <s v="esc.elporvenirvallelaestrella@mep.go.cr"/>
    <s v="83879740"/>
    <m/>
    <s v="ADRIANA VILLEGAS CHAVES"/>
    <s v="83879740"/>
    <s v="LUIS ANGEL PASTOR URBINA"/>
    <s v="71047519"/>
    <m/>
    <s v="NO"/>
    <m/>
    <m/>
    <m/>
    <s v="1"/>
    <s v="03698"/>
    <s v="3"/>
    <s v="EL PORVENIR"/>
    <n v="11"/>
  </r>
  <r>
    <s v="1.01648"/>
    <s v="103389-00"/>
    <s v="01648"/>
    <x v="2420"/>
    <s v="CEDAR CREEK"/>
    <s v="LIMON"/>
    <s v="07"/>
    <s v="1"/>
    <s v="1_PREESCOLAR"/>
    <s v="PUBLICA"/>
    <n v="70103"/>
    <s v="7"/>
    <s v="01"/>
    <s v="03"/>
    <s v="LIMON / LIMON / RIO BLANCO"/>
    <s v="LIMON"/>
    <s v="LIMON"/>
    <s v="RIO BLANCO"/>
    <s v="CEDAR CREEK"/>
    <s v="2 KM AL OESTE DE LA ROMANA"/>
    <s v="esc.cedarcreek@mep.go.cr"/>
    <s v="83024567"/>
    <s v="83527646"/>
    <s v="MARIA ODILIE PADILLA VILLALOBOS"/>
    <s v="83527646"/>
    <s v="GREIVIN ARCE CAMPOS"/>
    <s v="24591100 Ext.32007"/>
    <m/>
    <s v="NO"/>
    <m/>
    <m/>
    <m/>
    <s v="1"/>
    <s v="03500"/>
    <s v="3"/>
    <s v="CEDAR CREEK"/>
    <n v="13"/>
  </r>
  <r>
    <s v="1.02711"/>
    <s v="103390-00"/>
    <s v="02711"/>
    <x v="2421"/>
    <s v="VILLA HERMOSA"/>
    <s v="LIMON"/>
    <s v="02"/>
    <s v="1"/>
    <s v="1_PREESCOLAR"/>
    <s v="PUBLICA"/>
    <n v="70101"/>
    <s v="7"/>
    <s v="01"/>
    <s v="01"/>
    <s v="LIMON / LIMON / LIMON"/>
    <s v="LIMON"/>
    <s v="LIMON"/>
    <s v="LIMON"/>
    <s v="VILLA HERMOSA"/>
    <s v="DE LA ENTRADA A SANTA ROSA, 1 KM AL SUR"/>
    <s v="esc.villahermosa.limon@mep.go.cr"/>
    <s v="27983571"/>
    <s v="27983571"/>
    <s v="DUGNIA MATAMOROS LORIA"/>
    <s v="88228867"/>
    <s v="JUAN LUIS MATARRITA THOMPSON"/>
    <s v="27582530"/>
    <m/>
    <s v="NO"/>
    <m/>
    <m/>
    <m/>
    <s v="1"/>
    <s v="03830"/>
    <s v="3"/>
    <s v="VILLA HERMOSA"/>
    <n v="25"/>
  </r>
  <r>
    <s v="1.01660"/>
    <s v="103391-00"/>
    <s v="01660"/>
    <x v="2422"/>
    <s v="UNION CAMPESINA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UNION CAMPESINA"/>
    <s v="ENTRADA DE PAN BON 3 KM  CARRETERA A SN CARLOS"/>
    <s v="ciannie.james.brumley@mep.go.cr"/>
    <s v="22001770"/>
    <s v="84192756"/>
    <s v="CIANNIE JAMES BRUMLEY"/>
    <s v="84192756"/>
    <s v="MARIA PATRICIA HERNAMDEZ MOLINA"/>
    <s v="27685436"/>
    <m/>
    <s v="NO"/>
    <m/>
    <m/>
    <m/>
    <s v="1"/>
    <s v="03403"/>
    <s v="3"/>
    <s v="UNION CAMPESINA"/>
    <n v="7"/>
  </r>
  <r>
    <s v="1.02486"/>
    <s v="103392-00"/>
    <s v="02486"/>
    <x v="2423"/>
    <s v="PATIÑO"/>
    <s v="SULA"/>
    <s v="01"/>
    <s v="1"/>
    <s v="1_PREESCOLAR"/>
    <s v="PUBLICA"/>
    <n v="70403"/>
    <s v="7"/>
    <s v="04"/>
    <s v="03"/>
    <s v="LIMON / TALAMANCA / CAHUITA"/>
    <s v="LIMON"/>
    <s v="TALAMANCA"/>
    <s v="CAHUITA"/>
    <s v="PATIÑO"/>
    <s v="100 M ESTE DEL ABASTECEDOR PATIÑO"/>
    <s v="esc.patino@mep.go.cr"/>
    <s v="27503044"/>
    <m/>
    <s v="OLGER JAVIER MORALES SANCHEZ"/>
    <s v="84700591"/>
    <s v="CAROLINA DE LOS ANGELES LAYAN HERNANDEZ"/>
    <s v="87286188"/>
    <m/>
    <s v="NO"/>
    <m/>
    <m/>
    <m/>
    <s v="1"/>
    <s v="03468"/>
    <s v="3"/>
    <s v="PATIÑO"/>
    <n v="22"/>
  </r>
  <r>
    <s v="1.03996"/>
    <s v="103392-00"/>
    <s v="03996"/>
    <x v="2423"/>
    <s v="RED CUIDO-PATIÑO-CECUDI HONE CRECK"/>
    <s v="SULA"/>
    <s v="01"/>
    <s v="1"/>
    <s v="1_PREESCOLAR"/>
    <s v="PUBLICA"/>
    <n v="70403"/>
    <s v="7"/>
    <s v="04"/>
    <s v="03"/>
    <s v="LIMON / TALAMANCA / CAHUITA"/>
    <s v="LIMON"/>
    <s v="TALAMANCA"/>
    <s v="CAHUITA"/>
    <s v="HONE CREEK"/>
    <s v="CONTIGUO REGIONAL DE MINISTERIO DE SALUD"/>
    <s v="coopeeducandors@gmail.com"/>
    <s v="27500334"/>
    <m/>
    <s v="OLGER JAVIER MORALES SANCHEZ"/>
    <s v="84700591"/>
    <s v="CAROLINA DE LOS ANGELES LAYAN HERNANDEZ"/>
    <s v="87286188"/>
    <s v="RED"/>
    <s v="NO"/>
    <s v="3"/>
    <s v=""/>
    <s v="CECUDI HONE CRECK"/>
    <s v="1"/>
    <s v="03468"/>
    <s v="3"/>
    <s v="PATIÑO"/>
    <n v="33"/>
  </r>
  <r>
    <s v="1.01382"/>
    <s v="103393-00"/>
    <s v="01382"/>
    <x v="2424"/>
    <s v="I.D.A. LOUISIANA"/>
    <s v="LIMON"/>
    <s v="06"/>
    <s v="1"/>
    <s v="1_PREESCOLAR"/>
    <s v="PUBLICA"/>
    <n v="70305"/>
    <s v="7"/>
    <s v="03"/>
    <s v="05"/>
    <s v="LIMON / SIQUIRRES / CAIRO"/>
    <s v="LIMON"/>
    <s v="SIQUIRRES"/>
    <s v="CAIRO"/>
    <s v="LOUISIANA"/>
    <s v="FRENTE A LA PLAZA DE DEPORTE DE LOUISIANA"/>
    <s v="esc.louisiana@mep.go.cr"/>
    <s v="62896999"/>
    <s v="62896999"/>
    <s v="CESAR MANZANARES VARGAS"/>
    <s v="62896999"/>
    <s v="SANDRA CAMPBELL ROJAS"/>
    <s v="27654219"/>
    <m/>
    <s v="NO"/>
    <m/>
    <m/>
    <m/>
    <s v="1"/>
    <s v="03406"/>
    <s v="3"/>
    <s v="I.D.A. LOUISIANA"/>
    <n v="33"/>
  </r>
  <r>
    <s v="1.02487"/>
    <s v="103394-00"/>
    <s v="02487"/>
    <x v="2425"/>
    <s v="GANDOC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GANDOCA"/>
    <s v="12 KM DE LA ENTRADA DE LA RUTA 96"/>
    <s v="esc.gandoca@mep.go.cr"/>
    <s v="27541901"/>
    <s v="27541045"/>
    <s v="MICHAEL ROBERTO DINARTE GUIDO"/>
    <s v="84389165"/>
    <s v="JANNIK RICARDO BARRANTES RIVAS"/>
    <s v="27550289"/>
    <m/>
    <s v="NO"/>
    <m/>
    <m/>
    <m/>
    <s v="1"/>
    <s v="03039"/>
    <s v="3"/>
    <s v="GANDOCA"/>
    <n v="4"/>
  </r>
  <r>
    <s v="1.03974"/>
    <s v="103395-00"/>
    <s v="03974"/>
    <x v="2426"/>
    <s v="SAN MIGUEL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SAN MIGUEL"/>
    <s v="DEL BAR CORDOBA, 3 KM AL NORTE"/>
    <s v="esc.sanmiguelsixaola@mep.go.cr"/>
    <m/>
    <m/>
    <s v="CARMEN GUADAMUZ AVENDAÑO"/>
    <s v="85090027"/>
    <s v="JANNIK RICARDO BARRANTES RIVAS"/>
    <s v="86949102"/>
    <m/>
    <s v="NO"/>
    <m/>
    <m/>
    <m/>
    <s v="1"/>
    <s v="03051"/>
    <s v="3"/>
    <s v="SAN MIGUEL"/>
    <n v="2"/>
  </r>
  <r>
    <s v="1.02781"/>
    <s v="103396-00"/>
    <s v="02781"/>
    <x v="2427"/>
    <s v="ARMENIA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ARMENIA"/>
    <s v="600 M NORTE DEL TANQUE AGUA DE LA COLONIA"/>
    <s v="esc.armenia@mep.go.cr"/>
    <s v="22001673"/>
    <s v="27590320"/>
    <s v="GIOVANNI MUÑOZ MARTINEZ"/>
    <s v="22001673"/>
    <s v="LUIS ANGEL PASTOR URBINA"/>
    <s v="27590142"/>
    <m/>
    <s v="NO"/>
    <m/>
    <m/>
    <m/>
    <s v="1"/>
    <s v="02944"/>
    <s v="3"/>
    <s v="ARMENIA"/>
    <n v="5"/>
  </r>
  <r>
    <s v="1.01935"/>
    <s v="103397-00"/>
    <s v="01935"/>
    <x v="2428"/>
    <s v="LAS BRISAS DEL REVENTAZON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EL QUEBRADOR"/>
    <s v="800 M OESTE DEL TALLER TRACASA, SIQUIRRES"/>
    <s v="esc.lasbrisasdelreventazon@mep.go.cr"/>
    <s v="22002892"/>
    <m/>
    <s v="PABLO CESAR MORA VALVERDE"/>
    <s v="22002892"/>
    <s v="JEIMY CATLON SOLANO"/>
    <s v="27687141"/>
    <m/>
    <s v="NO"/>
    <m/>
    <m/>
    <m/>
    <s v="1"/>
    <s v="03831"/>
    <s v="3"/>
    <s v="LAS BRISAS DEL REVENTAZON"/>
    <n v="29"/>
  </r>
  <r>
    <s v="1.01199"/>
    <s v="103398-00"/>
    <s v="01199"/>
    <x v="2429"/>
    <s v="CATARIN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CATARINA"/>
    <s v="CATARINA, 100 M AL NORTE DE LA ENTRADA PRINCIPAL"/>
    <s v="esc.catarina@mep.go.cr"/>
    <s v="27511963"/>
    <m/>
    <s v="NAIROBY NUÑEZ MARTINEZ"/>
    <s v="88839440"/>
    <s v="JANNIK RICARDO BARRANTES RIVAS"/>
    <s v="27550289"/>
    <m/>
    <s v="NO"/>
    <m/>
    <m/>
    <m/>
    <s v="1"/>
    <s v="03040"/>
    <s v="3"/>
    <s v="CATARINA"/>
    <n v="50"/>
  </r>
  <r>
    <s v="1.00880"/>
    <s v="103399-00"/>
    <s v="00880"/>
    <x v="2430"/>
    <s v="LA AMELIA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LA AMELIA"/>
    <s v="DEL PLANTEL MUNICIPAL 400 NORESTE Y 100 OESTE"/>
    <s v="esc.laamelia@mep.go.cr"/>
    <s v="27685454"/>
    <m/>
    <s v="GUILLERMO VALVERDE ALVARADO"/>
    <s v="89074227"/>
    <s v="JEIMY CATLON SOLANO"/>
    <s v="27687141"/>
    <m/>
    <s v="NO"/>
    <m/>
    <m/>
    <m/>
    <s v="1"/>
    <s v="03502"/>
    <s v="3"/>
    <s v="LA AMELIA"/>
    <n v="70"/>
  </r>
  <r>
    <s v="1.01377"/>
    <s v="103400-00"/>
    <s v="01377"/>
    <x v="2431"/>
    <s v="SIQUIRRITO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INVU NUEVO"/>
    <s v="CONTIGUO A LA ERMITA MARIA AUXILIADORA"/>
    <s v="esc.siquirritos@mep.go.cr"/>
    <s v="27683159"/>
    <s v="27683159"/>
    <s v="INGRID MARIA ENRIQUEZ OBANDO"/>
    <s v="27683159"/>
    <s v="JEIMY CATLON SOLANO"/>
    <s v="27687141"/>
    <m/>
    <s v="NO"/>
    <m/>
    <m/>
    <m/>
    <s v="1"/>
    <s v="03503"/>
    <s v="3"/>
    <s v="SIQUIRRITO"/>
    <n v="40"/>
  </r>
  <r>
    <s v="1.01930"/>
    <s v="103401-00"/>
    <s v="01930"/>
    <x v="2432"/>
    <s v="LLANO GRANDE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LLANO GRANDE"/>
    <s v="COMUNIDAD DE LLANO GRANDE, VALLE LA ESTRELLA"/>
    <s v="esc.llanogrande.limon@mep.go.cr"/>
    <s v="22001662"/>
    <m/>
    <s v="FANNY OBANDO ZUÑIGA"/>
    <s v="22001662"/>
    <s v="LUIS ANGEL PASTOR URBINA"/>
    <s v="27590142"/>
    <m/>
    <s v="NO"/>
    <m/>
    <m/>
    <m/>
    <s v="1"/>
    <s v="03501"/>
    <s v="3"/>
    <s v="LLANO GRANDE"/>
    <n v="22"/>
  </r>
  <r>
    <s v="1.01936"/>
    <s v="103402-00"/>
    <s v="01936"/>
    <x v="2433"/>
    <s v="EL CRUCE"/>
    <s v="LIMON"/>
    <s v="06"/>
    <s v="1"/>
    <s v="1_PREESCOLAR"/>
    <s v="PUBLICA"/>
    <n v="70306"/>
    <s v="7"/>
    <s v="03"/>
    <s v="06"/>
    <s v="LIMON / SIQUIRRES / ALEGRIA"/>
    <s v="LIMON"/>
    <s v="SIQUIRRES"/>
    <s v="ALEGRIA"/>
    <s v="EL CRUCE"/>
    <s v="EL CRUCE LA ALEGRIA CONTIGUO COMERCIAL SMITH"/>
    <s v="esc.elcrucedelaalegria@mep.go.cr"/>
    <s v="27651693"/>
    <s v="27651531"/>
    <s v="ROSALBA CASARES MORALES"/>
    <s v="86966008"/>
    <s v="SANDRA CAMPBELL ROJAS"/>
    <s v="27654219"/>
    <m/>
    <s v="NO"/>
    <m/>
    <m/>
    <m/>
    <s v="1"/>
    <s v="03505"/>
    <s v="3"/>
    <s v="EL CRUCE"/>
    <n v="39"/>
  </r>
  <r>
    <s v="1.02778"/>
    <s v="103403-00"/>
    <s v="02778"/>
    <x v="2434"/>
    <s v="SANTO TOMAS"/>
    <s v="SULA"/>
    <s v="03"/>
    <s v="1"/>
    <s v="1_PREESCOLAR"/>
    <s v="PUBLICA"/>
    <n v="70404"/>
    <s v="7"/>
    <s v="04"/>
    <s v="04"/>
    <s v="LIMON / TALAMANCA / TELIRE"/>
    <s v="LIMON"/>
    <s v="TALAMANCA"/>
    <s v="TELIRE"/>
    <s v="SEPECUE"/>
    <s v="3 KM AL OESTE DEL PLAYON DE SEPECUE"/>
    <s v="esc.santotomastalamanca@mep.go.cr"/>
    <s v="89948506"/>
    <m/>
    <s v="ENRIQUE JACKSON LOPEZ"/>
    <s v="89948506"/>
    <s v="ARCELIO GARCIA MORALES"/>
    <s v="88320938"/>
    <m/>
    <s v="NO"/>
    <m/>
    <m/>
    <m/>
    <s v="1"/>
    <s v="03581"/>
    <s v="3"/>
    <s v="SANTO TOMAS"/>
    <n v="18"/>
  </r>
  <r>
    <s v="1.02331"/>
    <s v="103404-00"/>
    <s v="02331"/>
    <x v="2435"/>
    <s v="EL PARQUE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EL PARQUE"/>
    <s v="200 M ESTE DEL LAVA-CAR MARGARITA"/>
    <s v="esc.elparque@mep.go.cr"/>
    <s v="21027077"/>
    <m/>
    <s v="JENDRY MOYA DURAN"/>
    <s v="83195993"/>
    <s v="JANNIK RICARDO BARRANTES RIVAS"/>
    <s v="27550289"/>
    <m/>
    <s v="NO"/>
    <m/>
    <m/>
    <m/>
    <s v="1"/>
    <s v="03577"/>
    <s v="3"/>
    <s v="EL PARQUE"/>
    <n v="44"/>
  </r>
  <r>
    <s v="1.02779"/>
    <s v="103405-00"/>
    <s v="02779"/>
    <x v="2436"/>
    <s v="DUCHÄBLI"/>
    <s v="SULA"/>
    <s v="02"/>
    <s v="1"/>
    <s v="1_PREESCOLAR"/>
    <s v="PUBLICA"/>
    <n v="70404"/>
    <s v="7"/>
    <s v="04"/>
    <s v="04"/>
    <s v="LIMON / TALAMANCA / TELIRE"/>
    <s v="LIMON"/>
    <s v="TALAMANCA"/>
    <s v="TELIRE"/>
    <s v="KACHÄBLI"/>
    <s v="5 KM AL OESTE DE AMUBRI-TALAMANCA"/>
    <s v="esc.duchabli@mep.go.cr"/>
    <s v="27510235"/>
    <m/>
    <s v="SANDRO RODRIGUEZ LUPARIO"/>
    <s v="85547409"/>
    <s v="BETTY HERNANDEZ TORRES"/>
    <s v="83768761"/>
    <m/>
    <s v="NO"/>
    <m/>
    <m/>
    <m/>
    <s v="1"/>
    <s v="03579"/>
    <s v="3"/>
    <s v="DUCHÄBLI"/>
    <n v="19"/>
  </r>
  <r>
    <s v="1.01651"/>
    <s v="103407-00"/>
    <s v="01651"/>
    <x v="2437"/>
    <s v="PARAISO DE BANANITO"/>
    <s v="LIMON"/>
    <s v="02"/>
    <s v="1"/>
    <s v="1_PREESCOLAR"/>
    <s v="PUBLICA"/>
    <n v="70104"/>
    <s v="7"/>
    <s v="01"/>
    <s v="04"/>
    <s v="LIMON / LIMON / MATAMA"/>
    <s v="LIMON"/>
    <s v="LIMON"/>
    <s v="MATAMA"/>
    <s v="PARAISO DE BANANITO"/>
    <s v="2 KM SUR ESTE DE LA ENTRADA DE BANANITO SUR"/>
    <s v="esc.paraisodebananito@mep.go.cr"/>
    <s v="22001715"/>
    <s v="27566137"/>
    <s v="KRISTIAN REYES WEIN"/>
    <s v="85864453"/>
    <s v="JUAN LUIS MATARRITA THOMPSON"/>
    <s v="47037698"/>
    <m/>
    <s v="NO"/>
    <m/>
    <m/>
    <m/>
    <s v="1"/>
    <s v="03582"/>
    <s v="3"/>
    <s v="PARAISO DE BANANITO"/>
    <n v="23"/>
  </r>
  <r>
    <s v="1.01371"/>
    <s v="103408-00"/>
    <s v="01371"/>
    <x v="2438"/>
    <s v="TOBIAS VAGLIO"/>
    <s v="LIMON"/>
    <s v="04"/>
    <s v="1"/>
    <s v="1_PREESCOLAR"/>
    <s v="PUBLICA"/>
    <n v="70301"/>
    <s v="7"/>
    <s v="03"/>
    <s v="01"/>
    <s v="LIMON / SIQUIRRES / SIQUIRRES"/>
    <s v="LIMON"/>
    <s v="SIQUIRRES"/>
    <s v="SIQUIRRES"/>
    <s v="TOBIAS VAGLIO"/>
    <s v="COSTADO NORTE DE LA PLAZA DE DEPORTES"/>
    <s v="esc.tobiasvaglio@mep.go.cr"/>
    <s v="27685143"/>
    <s v="27685143"/>
    <s v="DAUBER MARTIN CAMPOS LEON"/>
    <s v="27685143"/>
    <s v="MARIA PATRICIA HERNAMDEZ MOLINA"/>
    <s v="27685436"/>
    <m/>
    <s v="NO"/>
    <m/>
    <m/>
    <m/>
    <s v="1"/>
    <s v="03637"/>
    <s v="3"/>
    <s v="TOBIAS VAGLIO"/>
    <n v="40"/>
  </r>
  <r>
    <s v="1.01932"/>
    <s v="103409-00"/>
    <s v="01932"/>
    <x v="2439"/>
    <s v="SAN LUIS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SAN LUIS"/>
    <s v="800 M OESTE HACIENDA OJO DE AGUA"/>
    <s v="esc.sanluis.limon@mep.go.cr"/>
    <s v="83314275"/>
    <m/>
    <s v="ERIC RAMIREZ MORENO"/>
    <s v="83314275"/>
    <s v="MARIA PATRICIA HERNAMDEZ MOLINA"/>
    <s v="27685436"/>
    <m/>
    <s v="NO"/>
    <m/>
    <m/>
    <m/>
    <s v="1"/>
    <s v="03832"/>
    <s v="3"/>
    <s v="SAN LUIS"/>
    <n v="24"/>
  </r>
  <r>
    <s v="1.01656"/>
    <s v="103410-00"/>
    <s v="01656"/>
    <x v="2440"/>
    <s v="PUEBLO NUEVO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PUEBLO NUEVO"/>
    <s v="100 M ESTE PULPERIA GENESIS"/>
    <s v="esc.pueblonuevo.limon@mep.go.cr"/>
    <s v="22001658"/>
    <m/>
    <s v="SONIA NUÑEZ ESPINOZA"/>
    <s v="83655030"/>
    <s v="LUIS ANGEL PASTOR URBINA"/>
    <s v="27590142"/>
    <m/>
    <s v="NO"/>
    <m/>
    <m/>
    <m/>
    <s v="1"/>
    <s v="03583"/>
    <s v="3"/>
    <s v="PUEBLO NUEVO"/>
    <n v="19"/>
  </r>
  <r>
    <s v="1.00741"/>
    <s v="103413-00"/>
    <s v="00741"/>
    <x v="2441"/>
    <s v="BALVANERO VARGAS MOLINA"/>
    <s v="LIMON"/>
    <s v="02"/>
    <s v="1"/>
    <s v="1_PREESCOLAR"/>
    <s v="PUBLICA"/>
    <n v="70101"/>
    <s v="7"/>
    <s v="01"/>
    <s v="01"/>
    <s v="LIMON / LIMON / LIMON"/>
    <s v="LIMON"/>
    <s v="LIMON"/>
    <s v="LIMON"/>
    <s v="BARRIO CIENEGUITA"/>
    <s v="FRENTE AL EBAIS CRISTOBAL COLON"/>
    <s v="esc.balvanerovargasmolina@mep.go.cr"/>
    <s v="27581456"/>
    <m/>
    <s v="VLADIMIR DIAZ ORTIZ"/>
    <s v="27581456"/>
    <s v="JUAN LUIS MATARRITA THOMPSON"/>
    <s v="27582530"/>
    <m/>
    <s v="NO"/>
    <m/>
    <m/>
    <m/>
    <s v="1"/>
    <s v="02915"/>
    <s v="3"/>
    <s v="BALVANERO VARGAS MOLINA"/>
    <n v="103"/>
  </r>
  <r>
    <s v="1.02707"/>
    <s v="103414-00"/>
    <s v="02707"/>
    <x v="2442"/>
    <s v="BAMBU"/>
    <s v="SULA"/>
    <s v="01"/>
    <s v="1"/>
    <s v="1_PREESCOLAR"/>
    <s v="PUBLICA"/>
    <n v="70401"/>
    <s v="7"/>
    <s v="04"/>
    <s v="01"/>
    <s v="LIMON / TALAMANCA / BRATSI"/>
    <s v="LIMON"/>
    <s v="TALAMANCA"/>
    <s v="BRATSI"/>
    <s v="BAMBU"/>
    <s v="DEL CTP TALAMANCA, 10 KM CARRETERA A MANO IZQUIERDA"/>
    <s v="esc.bambu@mep.go.cr"/>
    <m/>
    <m/>
    <s v="VICTOR IGLESIAS LOPEZ"/>
    <s v="88233035"/>
    <s v="CAROLINA DE LOS ANGELES LAYAN HERNANDEZ"/>
    <s v="87286188"/>
    <m/>
    <s v="NO"/>
    <m/>
    <m/>
    <m/>
    <s v="1"/>
    <s v="03028"/>
    <s v="3"/>
    <s v="BAMBU"/>
    <n v="9"/>
  </r>
  <r>
    <s v="1.01192"/>
    <s v="103415-00"/>
    <s v="01192"/>
    <x v="2443"/>
    <s v="BANANITO NORTE"/>
    <s v="LIMON"/>
    <s v="02"/>
    <s v="1"/>
    <s v="1_PREESCOLAR"/>
    <s v="PUBLICA"/>
    <n v="70104"/>
    <s v="7"/>
    <s v="01"/>
    <s v="04"/>
    <s v="LIMON / LIMON / MATAMA"/>
    <s v="LIMON"/>
    <s v="LIMON"/>
    <s v="MATAMA"/>
    <s v="BANANITO NORTE"/>
    <s v="DE LA FINCA BANANERA CORAL 300 M AL NORTE"/>
    <s v="esc.bananitonorte@mep.go.cr"/>
    <s v="22002087"/>
    <s v="22002087"/>
    <s v="GLENDA URBINA GONZALES"/>
    <s v="22002087"/>
    <s v="JUAN LUIS MATARRITA THOMPSON"/>
    <s v="27582530"/>
    <m/>
    <s v="NO"/>
    <m/>
    <m/>
    <m/>
    <s v="1"/>
    <s v="02907"/>
    <s v="3"/>
    <s v="BANANITO NORTE"/>
    <n v="27"/>
  </r>
  <r>
    <s v="1.01649"/>
    <s v="103416-00"/>
    <s v="01649"/>
    <x v="2444"/>
    <s v="BARRA DE PARISMINA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BARRA DE PARISMINA"/>
    <s v="COSTADO NORTE DEL C, E, N, PARISMINA"/>
    <s v="esc.barradeparismina@mep.go.cr"/>
    <s v="27989337"/>
    <m/>
    <s v="WILMER SOLANO LOAIZA"/>
    <s v="27989337"/>
    <s v="JEIMY CATLON SOLANO"/>
    <s v="27687141"/>
    <m/>
    <s v="NO"/>
    <m/>
    <m/>
    <m/>
    <s v="1"/>
    <s v="02878"/>
    <s v="3"/>
    <s v="BARRA DE PARISMINA"/>
    <n v="10"/>
  </r>
  <r>
    <s v="1.00742"/>
    <s v="103417-00"/>
    <s v="00742"/>
    <x v="2445"/>
    <s v="ATILIA MATA FRESES"/>
    <s v="LIMON"/>
    <s v="02"/>
    <s v="1"/>
    <s v="1_PREESCOLAR"/>
    <s v="PUBLICA"/>
    <n v="70101"/>
    <s v="7"/>
    <s v="01"/>
    <s v="01"/>
    <s v="LIMON / LIMON / LIMON"/>
    <s v="LIMON"/>
    <s v="LIMON"/>
    <s v="LIMON"/>
    <s v="SAN JUAN"/>
    <s v="ENTRADA BARRIO LOS COCOS"/>
    <s v="esc.atiliamatafreses@mep.go.cr"/>
    <s v="27987416"/>
    <s v="27987416"/>
    <s v="SUSANA HERNANDEZ RODRIGUEZ"/>
    <s v="86692239"/>
    <s v="JUAN LUIS MATARRITA THOMPSON"/>
    <s v="27582530"/>
    <m/>
    <s v="NO"/>
    <m/>
    <m/>
    <m/>
    <s v="1"/>
    <s v="02909"/>
    <s v="3"/>
    <s v="ATILIA MATA FRESES"/>
    <n v="176"/>
  </r>
  <r>
    <s v="1.00916"/>
    <s v="103418-00"/>
    <s v="00916"/>
    <x v="2446"/>
    <s v="BEVERLY"/>
    <s v="LIMON"/>
    <s v="02"/>
    <s v="1"/>
    <s v="1_PREESCOLAR"/>
    <s v="PUBLICA"/>
    <n v="70104"/>
    <s v="7"/>
    <s v="01"/>
    <s v="04"/>
    <s v="LIMON / LIMON / MATAMA"/>
    <s v="LIMON"/>
    <s v="LIMON"/>
    <s v="MATAMA"/>
    <s v="BEVERLY"/>
    <s v="FRENTE AL SALON DEL REINO LOS TESTIGOS JEHOVA"/>
    <s v="esc.beverly@mep.go.cr"/>
    <s v="27561150"/>
    <s v="27561117"/>
    <s v="CELIA REID JONES"/>
    <s v="27561117"/>
    <s v="JUAN LUIS MATARRITA THOMPSON"/>
    <s v="27582530"/>
    <m/>
    <s v="NO"/>
    <m/>
    <m/>
    <m/>
    <s v="1"/>
    <s v="02918"/>
    <s v="3"/>
    <s v="BEVERLY"/>
    <n v="69"/>
  </r>
  <r>
    <s v="1.00820"/>
    <s v="103419-00"/>
    <s v="00820"/>
    <x v="2447"/>
    <s v="BETANIA"/>
    <s v="LIMON"/>
    <s v="04"/>
    <s v="1"/>
    <s v="1_PREESCOLAR"/>
    <s v="PUBLICA"/>
    <n v="70301"/>
    <s v="7"/>
    <s v="03"/>
    <s v="01"/>
    <s v="LIMON / SIQUIRRES / SIQUIRRES"/>
    <s v="LIMON"/>
    <s v="SIQUIRRES"/>
    <s v="SIQUIRRES"/>
    <s v="BETANIA"/>
    <s v="250 M NORTE DEL PUENTE SOBRE EL RIO PACUARE"/>
    <s v="esc.prioritariabetania@mep.go.cr"/>
    <s v="27689897"/>
    <s v="27689897"/>
    <s v="XINIA HERNANDEZ RAMIREZ"/>
    <s v="27689897"/>
    <s v="MARIA PATRICIA HERNAMDEZ MOLINA"/>
    <s v="83159581"/>
    <m/>
    <s v="NO"/>
    <m/>
    <m/>
    <m/>
    <s v="1"/>
    <s v="02977"/>
    <s v="3"/>
    <s v="BETANIA"/>
    <n v="51"/>
  </r>
  <r>
    <s v="1.02118"/>
    <s v="103420-00"/>
    <s v="02118"/>
    <x v="2448"/>
    <s v="LAS BRISAS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LAS BRISAS"/>
    <s v="17 KM AL SUR DE BARRIO LA LEONA"/>
    <s v="esc.lasbrisasdepacuarito@mep.go.cr"/>
    <s v="22001774"/>
    <m/>
    <s v="MARIA CRISTINA CASTILLO RUGAMA"/>
    <s v="88090138"/>
    <s v="MARIA PATRICIA HERNAMDEZ MOLINA"/>
    <s v="27685436"/>
    <m/>
    <s v="NO"/>
    <m/>
    <m/>
    <m/>
    <s v="1"/>
    <s v="02963"/>
    <s v="3"/>
    <s v="LAS BRISAS"/>
    <n v="2"/>
  </r>
  <r>
    <s v="1.04087"/>
    <s v="103421-00"/>
    <s v="04087"/>
    <x v="2449"/>
    <s v="CUATRO MILLAS"/>
    <s v="LIMON"/>
    <s v="06"/>
    <s v="1"/>
    <s v="1_PREESCOLAR"/>
    <s v="PUBLICA"/>
    <n v="70305"/>
    <s v="7"/>
    <s v="03"/>
    <s v="05"/>
    <s v="LIMON / SIQUIRRES / CAIRO"/>
    <s v="LIMON"/>
    <s v="SIQUIRRES"/>
    <s v="CAIRO"/>
    <s v="CUATRO MILLAS"/>
    <s v="2 KM SUR DEL CRUCE DE TRES MILLAS DE CAIRO"/>
    <s v="esc.cuatromillas@mep.go.cr"/>
    <s v="22001763"/>
    <s v="27654219"/>
    <s v="IVANNIA SERRANO ZUÑIGA"/>
    <s v="83971371"/>
    <s v="SANDRA CAMPBELL ROJAS"/>
    <s v="61968120"/>
    <m/>
    <s v="NO"/>
    <m/>
    <m/>
    <m/>
    <s v="1"/>
    <s v="03011"/>
    <s v="3"/>
    <s v="CUATRO MILLAS"/>
    <n v="1"/>
  </r>
  <r>
    <s v="1.01021"/>
    <s v="103422-00"/>
    <s v="01021"/>
    <x v="2450"/>
    <s v="LINEA B"/>
    <s v="LIMON"/>
    <s v="09"/>
    <s v="1"/>
    <s v="1_PREESCOLAR"/>
    <s v="PUBLICA"/>
    <n v="70501"/>
    <s v="7"/>
    <s v="05"/>
    <s v="01"/>
    <s v="LIMON / MATINA / MATINA"/>
    <s v="LIMON"/>
    <s v="MATINA"/>
    <s v="MATINA"/>
    <s v="LINEA B"/>
    <s v="1 KM OESTE DE LA ENTRADA A MATINA"/>
    <s v="esc.lineab@mep.go.cr"/>
    <s v="27184442"/>
    <s v="27184442"/>
    <s v="ELIZABETH MONGE GUTIERREZ"/>
    <s v="27184442"/>
    <s v="GUILLERMO WALESS CAMBEL"/>
    <s v="27186207"/>
    <m/>
    <s v="NO"/>
    <m/>
    <m/>
    <m/>
    <s v="1"/>
    <s v="03060"/>
    <s v="3"/>
    <s v="LINEA B"/>
    <n v="63"/>
  </r>
  <r>
    <s v="1.03908"/>
    <s v="103423-00"/>
    <s v="03908"/>
    <x v="2451"/>
    <s v="LA CATALINA"/>
    <s v="LIMON"/>
    <s v="06"/>
    <s v="1"/>
    <s v="1_PREESCOLAR"/>
    <s v="PUBLICA"/>
    <n v="70305"/>
    <s v="7"/>
    <s v="03"/>
    <s v="05"/>
    <s v="LIMON / SIQUIRRES / CAIRO"/>
    <s v="LIMON"/>
    <s v="SIQUIRRES"/>
    <s v="CAIRO"/>
    <s v="LA CATALINA"/>
    <s v="23 KM AL NORTE DE CAIRO, FINCA LA CATALINA"/>
    <s v="esc.lacatalina@mep.go.cr"/>
    <s v="22001813"/>
    <s v="84432617"/>
    <s v="DENIA VALVERDE SANDERS"/>
    <s v="84432617"/>
    <s v="SANDRA CAMPBELL ROJAS"/>
    <s v="27654219"/>
    <m/>
    <s v="NO"/>
    <m/>
    <m/>
    <m/>
    <s v="1"/>
    <s v="01269"/>
    <s v="3"/>
    <s v="LA CATALINA"/>
    <n v="1"/>
  </r>
  <r>
    <s v="1.01670"/>
    <s v="103424-00"/>
    <s v="01670"/>
    <x v="2452"/>
    <s v="BORDON LILAN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BORDON"/>
    <s v="1,5 KM SUR DEL PUESTO DE POLICIAL, TUBA CREEK"/>
    <s v="esc.bordon@mep.go.cr"/>
    <s v="27551119"/>
    <s v="22001861"/>
    <s v="MARITZA GAITAN GARCIA"/>
    <s v="87293008"/>
    <s v="JANNIK RICARDO BARRANTES RIVAS"/>
    <s v="27550289"/>
    <m/>
    <s v="NO"/>
    <m/>
    <m/>
    <m/>
    <s v="1"/>
    <s v="03042"/>
    <s v="3"/>
    <s v="BORDON LILAN"/>
    <n v="26"/>
  </r>
  <r>
    <s v="1.00946"/>
    <s v="103425-00"/>
    <s v="00946"/>
    <x v="2453"/>
    <s v="BOSTON"/>
    <s v="LIMON"/>
    <s v="09"/>
    <s v="1"/>
    <s v="1_PREESCOLAR"/>
    <s v="PUBLICA"/>
    <n v="70503"/>
    <s v="7"/>
    <s v="05"/>
    <s v="03"/>
    <s v="LIMON / MATINA / CARRANDI"/>
    <s v="LIMON"/>
    <s v="MATINA"/>
    <s v="CARRANDI"/>
    <s v="BOSTON"/>
    <s v="1,5 KM NORTE ENTRADA BOSTON, CONTIGUO A IGLESIA CATOLICA"/>
    <s v="esc.boston@mep.go.cr"/>
    <s v="22001842"/>
    <s v="27978478"/>
    <s v="JACQUELINE ALVARADO JIMENEZ"/>
    <s v="27978478"/>
    <s v="GUILLERMO WALESS CAMBEL"/>
    <s v="83295874"/>
    <m/>
    <s v="NO"/>
    <m/>
    <m/>
    <m/>
    <s v="1"/>
    <s v="03061"/>
    <s v="3"/>
    <s v="BOSTON"/>
    <n v="34"/>
  </r>
  <r>
    <s v="1.02798"/>
    <s v="103426-00"/>
    <s v="02798"/>
    <x v="2454"/>
    <s v="SUIRI"/>
    <s v="SULA"/>
    <s v="02"/>
    <s v="1"/>
    <s v="1_PREESCOLAR"/>
    <s v="PUBLICA"/>
    <n v="70404"/>
    <s v="7"/>
    <s v="04"/>
    <s v="04"/>
    <s v="LIMON / TALAMANCA / TELIRE"/>
    <s v="LIMON"/>
    <s v="TALAMANCA"/>
    <s v="TELIRE"/>
    <s v="SUIRI"/>
    <s v="2 KM AL SUR DEL PUERTO DE SURETKA, SUIRI CENTRO"/>
    <s v="esc.suiri@mep.go.cr"/>
    <s v="86758316"/>
    <m/>
    <s v="YAHAIRA MORA BLANCO"/>
    <s v="83826124"/>
    <s v="BETTY HERNANDEZ TORRES"/>
    <s v="83768761"/>
    <m/>
    <s v="NO"/>
    <m/>
    <m/>
    <m/>
    <s v="1"/>
    <s v="03033"/>
    <s v="3"/>
    <s v="SUIRI"/>
    <n v="8"/>
  </r>
  <r>
    <s v="1.00748"/>
    <s v="103427-00"/>
    <s v="00748"/>
    <x v="2455"/>
    <s v="SECTOR NORTE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SAN MARTIN"/>
    <s v="200 M NORTE Y 25 M OESTE BANCO NACIONAL C.R"/>
    <s v="esc.lidersectornorte@mep.go.cr"/>
    <s v="27681324"/>
    <s v="27681324"/>
    <s v="VIRGILIA BOX DAVIS"/>
    <s v="27681324"/>
    <s v="JEIMY CATLON SOLANO"/>
    <s v="27687141"/>
    <m/>
    <s v="NO"/>
    <m/>
    <m/>
    <m/>
    <s v="1"/>
    <s v="02962"/>
    <s v="3"/>
    <s v="SECTOR NORTE"/>
    <n v="68"/>
  </r>
  <r>
    <s v="1.00202"/>
    <s v="103428-00"/>
    <s v="00202"/>
    <x v="2456"/>
    <s v="PUEBLO CIVIL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PUEBLO CIVIL"/>
    <s v="100 M ESTE DE PLAZA DEPORTES DE SANTO DOMINGO"/>
    <s v="esc.pueblocivil@mep.go.cr"/>
    <s v="27691090"/>
    <m/>
    <s v="CIANI BRYAN SKINNER"/>
    <s v="88346954"/>
    <s v="JEIMY CATLON SOLANO"/>
    <s v="27687141"/>
    <m/>
    <s v="NO"/>
    <m/>
    <m/>
    <m/>
    <s v="1"/>
    <s v="02974"/>
    <s v="3"/>
    <s v="PUEBLO CIVIL"/>
    <n v="29"/>
  </r>
  <r>
    <s v="1.01196"/>
    <s v="103429-00"/>
    <s v="01196"/>
    <x v="2457"/>
    <s v="INDIANA DOS"/>
    <s v="LIMON"/>
    <s v="04"/>
    <s v="1"/>
    <s v="1_PREESCOLAR"/>
    <s v="PUBLICA"/>
    <n v="70301"/>
    <s v="7"/>
    <s v="03"/>
    <s v="01"/>
    <s v="LIMON / SIQUIRRES / SIQUIRRES"/>
    <s v="LIMON"/>
    <s v="SIQUIRRES"/>
    <s v="SIQUIRRES"/>
    <s v="INDIANA DOS"/>
    <s v="50 M SUR DE ABASTECEDOR LAS INDIANAS"/>
    <s v="esc.indianados@mep.go.cr"/>
    <s v="72001528"/>
    <s v="60737579"/>
    <s v="FREDDY GONZALES JIMENEZ"/>
    <s v="64067446"/>
    <s v="MARIA PATRICIA HERNAMDEZ MOLINA"/>
    <s v="27685436"/>
    <m/>
    <s v="NO"/>
    <m/>
    <m/>
    <m/>
    <s v="1"/>
    <s v="02978"/>
    <s v="3"/>
    <s v="INDIANA DOS"/>
    <n v="26"/>
  </r>
  <r>
    <s v="1.01650"/>
    <s v="103430-00"/>
    <s v="01650"/>
    <x v="2458"/>
    <s v="BUFALO"/>
    <s v="LIMON"/>
    <s v="07"/>
    <s v="1"/>
    <s v="1_PREESCOLAR"/>
    <s v="PUBLICA"/>
    <n v="70103"/>
    <s v="7"/>
    <s v="01"/>
    <s v="03"/>
    <s v="LIMON / LIMON / RIO BLANCO"/>
    <s v="LIMON"/>
    <s v="LIMON"/>
    <s v="RIO BLANCO"/>
    <s v="BUFALO"/>
    <s v="400 M AL ESTE DE ABOPAC, SOBRE RUTA 32"/>
    <s v="esc.buffalo@mep.go.cr"/>
    <s v="87761454"/>
    <s v="87761454"/>
    <s v="OLGA ROMAN CHAVARRIA"/>
    <s v="84753818"/>
    <s v="GREIVIN ARCE CAMPOS"/>
    <s v="24591100 Ext.32007"/>
    <m/>
    <s v="NO"/>
    <m/>
    <m/>
    <m/>
    <s v="1"/>
    <s v="02902"/>
    <s v="3"/>
    <s v="BUFALO"/>
    <n v="20"/>
  </r>
  <r>
    <s v="1.02796"/>
    <s v="103431-00"/>
    <s v="02796"/>
    <x v="2459"/>
    <s v="BURRICO"/>
    <s v="LIMON"/>
    <s v="02"/>
    <s v="1"/>
    <s v="1_PREESCOLAR"/>
    <s v="PUBLICA"/>
    <n v="70102"/>
    <s v="7"/>
    <s v="01"/>
    <s v="02"/>
    <s v="LIMON / LIMON / VALLE LA ESTRELLA"/>
    <s v="LIMON"/>
    <s v="LIMON"/>
    <s v="VALLE LA ESTRELLA"/>
    <s v="BURRICO"/>
    <s v="BARRIO BURRICO, 2 KM AL SUR DE CIA. STANDARD"/>
    <s v="esc.burrico@mep.go.cr"/>
    <s v="27566257"/>
    <s v="27566257"/>
    <s v="PAOLA BROWN FALLAS"/>
    <s v="70314513"/>
    <s v="JUAN LUIS MATARRITA THOMPSON"/>
    <s v="27582530"/>
    <m/>
    <s v="NO"/>
    <m/>
    <m/>
    <m/>
    <s v="1"/>
    <s v="02917"/>
    <s v="3"/>
    <s v="BURRICO"/>
    <n v="10"/>
  </r>
  <r>
    <s v="1.01922"/>
    <s v="103432-00"/>
    <s v="01922"/>
    <x v="2460"/>
    <s v="I.D.A. LOS ANGELES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LOS ANGELES"/>
    <s v="CONTIGUO A LA IGLESIA CATOLICA DE LOS ANGELES"/>
    <s v="esc.idalosangeles@mep.go.cr"/>
    <s v="22002918"/>
    <m/>
    <s v="FABIOLA ROJAS HERNANDEZ"/>
    <s v="85672018"/>
    <s v="JEIMY CATLON SOLANO"/>
    <s v="27687141"/>
    <m/>
    <s v="NO"/>
    <m/>
    <m/>
    <m/>
    <s v="1"/>
    <s v="03296"/>
    <s v="3"/>
    <s v="I.D.A. LOS ANGELES"/>
    <n v="9"/>
  </r>
  <r>
    <s v="1.02485"/>
    <s v="103433-00"/>
    <s v="02485"/>
    <x v="2461"/>
    <s v="CIUDADELA FLORES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CIUDADELA FLORES"/>
    <s v="IMPERIO DE SIQUIRRES"/>
    <s v="esc.ciudadelaflores@mep.go.cr"/>
    <s v="84403913"/>
    <m/>
    <s v="LILLIAM MCLEAN GAMBOA"/>
    <s v="22002899"/>
    <s v="JEIMY CATLON SOLANO"/>
    <s v="27687141"/>
    <m/>
    <s v="NO"/>
    <m/>
    <m/>
    <m/>
    <s v="1"/>
    <s v="02953"/>
    <s v="3"/>
    <s v="CIUDADELA FLORES"/>
    <n v="4"/>
  </r>
  <r>
    <s v="1.00757"/>
    <s v="103434-00"/>
    <s v="00757"/>
    <x v="2462"/>
    <s v="CAHUITA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CAHUITA"/>
    <s v="CAHUITA, TALAMANCA, LIMON; DEL PARQUE ALFREDO GONZALEZ FLORES 100 M ESTE Y 200 M SUR"/>
    <s v="esc.excelenciacahuita@mep.go.cr"/>
    <s v="27550234"/>
    <s v="27550234"/>
    <s v="ZUREY MC KENZIE MEZA"/>
    <s v="-"/>
    <s v="JANNIK RICARDO BARRANTES RIVAS"/>
    <s v="27550289"/>
    <m/>
    <s v="NO"/>
    <m/>
    <m/>
    <m/>
    <s v="1"/>
    <s v="03048"/>
    <s v="3"/>
    <s v="CAHUITA"/>
    <n v="36"/>
  </r>
  <r>
    <s v="1.03297"/>
    <s v="103435-00"/>
    <s v="03297"/>
    <x v="2463"/>
    <s v="DONDONIA 1"/>
    <s v="LIMON"/>
    <s v="02"/>
    <s v="1"/>
    <s v="1_PREESCOLAR"/>
    <s v="PUBLICA"/>
    <n v="70104"/>
    <s v="7"/>
    <s v="01"/>
    <s v="04"/>
    <s v="LIMON / LIMON / MATAMA"/>
    <s v="LIMON"/>
    <s v="LIMON"/>
    <s v="MATAMA"/>
    <s v="DONDONIA 1"/>
    <s v="BARRIO LA BOMBA DE LIMON, DONDONIA"/>
    <s v="esc.dondonia@mep.go.cr"/>
    <s v="27561501"/>
    <m/>
    <s v="JACQUELINE DIAZ ESQUIVEL"/>
    <s v="64036707"/>
    <s v="JUAN LUIS MATARRITA THOMPSON"/>
    <s v="88261039"/>
    <m/>
    <s v="NO"/>
    <m/>
    <m/>
    <m/>
    <s v="1"/>
    <s v="02910"/>
    <s v="3"/>
    <s v="DONDONIA 1"/>
    <n v="14"/>
  </r>
  <r>
    <s v="1.03591"/>
    <s v="103436-00"/>
    <s v="03591"/>
    <x v="2464"/>
    <s v="CARBON 1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CARBON 1"/>
    <s v="8 KM AL NOROESTE DE LA CLINICA DE HONE CREEK"/>
    <s v="esc.carbon1@mep.go.cr"/>
    <s v="21029280"/>
    <m/>
    <s v="JULISSA SOSA PORRAS"/>
    <s v="88986564"/>
    <s v="JANNIK RICARDO BARRANTES RIVAS"/>
    <s v="27550289"/>
    <m/>
    <s v="NO"/>
    <m/>
    <m/>
    <m/>
    <s v="1"/>
    <s v="03052"/>
    <s v="3"/>
    <s v="CARBON 1"/>
    <n v="4"/>
  </r>
  <r>
    <s v="1.03912"/>
    <s v="103437-00"/>
    <s v="03912"/>
    <x v="2465"/>
    <s v="SEIS AMIGOS"/>
    <s v="LIMON"/>
    <s v="06"/>
    <s v="1"/>
    <s v="1_PREESCOLAR"/>
    <s v="PUBLICA"/>
    <n v="70305"/>
    <s v="7"/>
    <s v="03"/>
    <s v="05"/>
    <s v="LIMON / SIQUIRRES / CAIRO"/>
    <s v="LIMON"/>
    <s v="SIQUIRRES"/>
    <s v="CAIRO"/>
    <s v="SEIS AMIGOS"/>
    <s v="FRENTE A PLAZA PUBLICA, SEIS AMIGOS"/>
    <s v="esc.seisamigos@mep.go.cr"/>
    <s v="22001764"/>
    <s v="70700939"/>
    <s v="SILVIA JOSSRTTE CAMPOS CHAVES"/>
    <s v="22001746"/>
    <s v="SANDRA CAMPBELL ROJAS"/>
    <s v="27654219"/>
    <m/>
    <s v="NO"/>
    <m/>
    <m/>
    <m/>
    <s v="1"/>
    <s v="02954"/>
    <s v="3"/>
    <s v="SEIS AMIGOS"/>
    <n v="6"/>
  </r>
  <r>
    <s v="1.02241"/>
    <s v="103438-00"/>
    <s v="02241"/>
    <x v="2466"/>
    <s v="BUENA VISTA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BUENA VISTA"/>
    <s v="50 M AL OESTE DE LA IGLESIA CATOLICA"/>
    <s v="esc.buenavista.limon@mep.go.cr"/>
    <s v="22001661"/>
    <m/>
    <s v="YETHSIRA WILSON CASH"/>
    <s v="72572084"/>
    <s v="LUIS ANGEL PASTOR URBINA"/>
    <s v="27590142"/>
    <m/>
    <s v="NO"/>
    <m/>
    <m/>
    <m/>
    <s v="1"/>
    <s v="02923"/>
    <s v="3"/>
    <s v="BUENA VISTA"/>
    <n v="3"/>
  </r>
  <r>
    <s v="1.01364"/>
    <s v="103439-00"/>
    <s v="01364"/>
    <x v="2467"/>
    <s v="FINCA OCHO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FINCA OCHO"/>
    <s v="FINCA OCHO, VALLE LA ESTRELLA, LIMON"/>
    <s v="esc.fincaocho.limon@mep.go.cr"/>
    <m/>
    <m/>
    <s v="NANCY MONTERO VARELA"/>
    <s v="85048690"/>
    <s v="LUIS ANGEL PASTOR URBINA"/>
    <s v="27590142"/>
    <m/>
    <s v="NO"/>
    <m/>
    <m/>
    <m/>
    <s v="1"/>
    <s v="02949"/>
    <s v="3"/>
    <s v="FINCA OCHO"/>
    <n v="2"/>
  </r>
  <r>
    <s v="1.04097"/>
    <s v="103440-00"/>
    <s v="04097"/>
    <x v="2468"/>
    <s v="CAÑO NEGRO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CAÑO NEGRO"/>
    <s v="CAÑO NEGRO, VALLE LA ESTRELLA"/>
    <s v="esc.canonegro@mep.go.cr"/>
    <s v="88903091"/>
    <m/>
    <s v="MARTA ELENA CHACON MARTINEZ"/>
    <s v="88903091"/>
    <s v="LUIS ANGEL PASTOR URBINA"/>
    <s v="27590142"/>
    <m/>
    <s v="NO"/>
    <m/>
    <m/>
    <m/>
    <s v="1"/>
    <s v="02933"/>
    <s v="3"/>
    <s v="CAÑO NEGRO"/>
    <n v="1"/>
  </r>
  <r>
    <s v="1.03589"/>
    <s v="103442-00"/>
    <s v="03589"/>
    <x v="2469"/>
    <s v="CASORLA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52 MILLAS"/>
    <s v="FRENTE A PLAZA DE DEPORTES DE LA COMUNIDAD"/>
    <s v="esc.casorla@mep.go.cr"/>
    <s v="22002896"/>
    <m/>
    <s v="HAROLD MATA PEREIRA"/>
    <s v="22002896"/>
    <s v="JEIMY CATLON SOLANO"/>
    <s v="27687141"/>
    <m/>
    <s v="NO"/>
    <m/>
    <m/>
    <m/>
    <s v="1"/>
    <s v="02959"/>
    <s v="3"/>
    <s v="CASORLA"/>
    <n v="6"/>
  </r>
  <r>
    <s v="1.03913"/>
    <s v="103443-00"/>
    <s v="03913"/>
    <x v="2470"/>
    <s v="PALESTINA DE ZENT"/>
    <s v="LIMON"/>
    <s v="09"/>
    <s v="1"/>
    <s v="1_PREESCOLAR"/>
    <s v="PUBLICA"/>
    <n v="70503"/>
    <s v="7"/>
    <s v="05"/>
    <s v="03"/>
    <s v="LIMON / MATINA / CARRANDI"/>
    <s v="LIMON"/>
    <s v="MATINA"/>
    <s v="CARRANDI"/>
    <s v="PALESTINA"/>
    <s v="DE LA IGLESIA EVANGELICA, 50 M AL SUR"/>
    <s v="esc.palestinadezent@mep.go.cr"/>
    <s v="85272855"/>
    <m/>
    <s v="MERCEDES CORTES OBREGON"/>
    <s v="85272855"/>
    <s v="GUILLERMO WALESS CAMBEL"/>
    <s v="27186207"/>
    <m/>
    <s v="NO"/>
    <m/>
    <m/>
    <m/>
    <s v="1"/>
    <s v="03069"/>
    <s v="3"/>
    <s v="PALESTINA DE ZENT"/>
    <n v="2"/>
  </r>
  <r>
    <s v="1.02710"/>
    <s v="103444-00"/>
    <s v="02710"/>
    <x v="2471"/>
    <s v="RIO DURUY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DURUY"/>
    <s v="COSTADO ESTE, PLAZA DE DEPORTES"/>
    <s v="esc.rioduruy@mep.go.cr"/>
    <s v="84057379"/>
    <m/>
    <s v="KEVIN CALDERON ARAYA"/>
    <s v="84057379"/>
    <s v="LUIS ANGEL PASTOR URBINA"/>
    <s v="27590142"/>
    <m/>
    <s v="NO"/>
    <m/>
    <m/>
    <m/>
    <s v="1"/>
    <s v="02936"/>
    <s v="3"/>
    <s v="RIO DURUY"/>
    <n v="5"/>
  </r>
  <r>
    <s v="1.02385"/>
    <s v="103445-00"/>
    <s v="02385"/>
    <x v="2472"/>
    <s v="KATSI"/>
    <s v="SULA"/>
    <s v="02"/>
    <s v="1"/>
    <s v="1_PREESCOLAR"/>
    <s v="PUBLICA"/>
    <n v="70404"/>
    <s v="7"/>
    <s v="04"/>
    <s v="04"/>
    <s v="LIMON / TALAMANCA / TELIRE"/>
    <s v="LIMON"/>
    <s v="TALAMANCA"/>
    <s v="TELIRE"/>
    <s v="KATSI"/>
    <s v="COSTADO ESTE DEL LICEO RURAL KATSI"/>
    <s v="esc.katsi@mep.go.cr"/>
    <s v="88882885"/>
    <m/>
    <s v="LORENA MORALES JIMENEZ"/>
    <s v="88882885"/>
    <s v="BETTY HERNANDEZ TORRES"/>
    <s v="83768761"/>
    <m/>
    <s v="NO"/>
    <m/>
    <m/>
    <m/>
    <s v="1"/>
    <s v="03018"/>
    <s v="3"/>
    <s v="KATSI"/>
    <n v="11"/>
  </r>
  <r>
    <s v="1.03496"/>
    <s v="103446-00"/>
    <s v="03496"/>
    <x v="2473"/>
    <s v="SIBUJU"/>
    <s v="SULA"/>
    <s v="04"/>
    <s v="1"/>
    <s v="1_PREESCOLAR"/>
    <s v="PUBLICA"/>
    <n v="70401"/>
    <s v="7"/>
    <s v="04"/>
    <s v="01"/>
    <s v="LIMON / TALAMANCA / BRATSI"/>
    <s v="LIMON"/>
    <s v="TALAMANCA"/>
    <s v="BRATSI"/>
    <s v="SIBUJU"/>
    <s v="2 KM AL ESTE DE LA SUPERVISION"/>
    <s v="esc.sibuju@mep.go.cr"/>
    <s v="22006366"/>
    <s v="87052850"/>
    <s v="JULIO RIVAS SELLES"/>
    <s v="87052850"/>
    <s v="ANA REBECA CABRACA CABRACA"/>
    <s v="87119410"/>
    <m/>
    <s v="NO"/>
    <m/>
    <m/>
    <m/>
    <s v="1"/>
    <s v="03030"/>
    <s v="3"/>
    <s v="SIBUJU"/>
    <n v="7"/>
  </r>
  <r>
    <s v="1.02116"/>
    <s v="103447-00"/>
    <s v="02116"/>
    <x v="2474"/>
    <s v="GAVILAN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GAVILAN"/>
    <s v="TERRITORIO INDIGENA CABECAR TAINY"/>
    <s v="esc.gavilan@mep.go.cr"/>
    <s v="27510145"/>
    <m/>
    <s v="ROSEMARIE MEDINA ALVARADO"/>
    <s v="87031013"/>
    <s v="EULALIO JAIRO MAROTO JIMENEZ"/>
    <s v="83478507"/>
    <m/>
    <s v="NO"/>
    <m/>
    <m/>
    <m/>
    <s v="1"/>
    <s v="00334"/>
    <s v="3"/>
    <s v="GAVILAN"/>
    <n v="29"/>
  </r>
  <r>
    <s v="1.03588"/>
    <s v="103448-00"/>
    <s v="03588"/>
    <x v="2475"/>
    <s v="CELINA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LA CELINA"/>
    <s v="CONTIGUO A LA PLAZA DE DEPORTES DE LA CELINA"/>
    <s v="esc.celina@mep.go.cr"/>
    <s v="63936904"/>
    <s v="22006572"/>
    <s v="EVELYN LOPEZ BARRANTES"/>
    <s v="63936904"/>
    <s v="JEIMY CATLON SOLANO"/>
    <s v="27687141"/>
    <m/>
    <s v="NO"/>
    <m/>
    <m/>
    <m/>
    <s v="1"/>
    <s v="02990"/>
    <s v="3"/>
    <s v="CELINA"/>
    <n v="3"/>
  </r>
  <r>
    <s v="1.02702"/>
    <s v="103450-00"/>
    <s v="02702"/>
    <x v="2476"/>
    <s v="CHASE"/>
    <s v="SULA"/>
    <s v="01"/>
    <s v="1"/>
    <s v="1_PREESCOLAR"/>
    <s v="PUBLICA"/>
    <n v="70401"/>
    <s v="7"/>
    <s v="04"/>
    <s v="01"/>
    <s v="LIMON / TALAMANCA / BRATSI"/>
    <s v="LIMON"/>
    <s v="TALAMANCA"/>
    <s v="BRATSI"/>
    <s v="CHASE"/>
    <s v="DEL ANTIGUO TALLER TALAMANCA 800 M SUR Y 25 OESTE"/>
    <s v="esc.chase@mep.go.cr"/>
    <s v="27511914"/>
    <s v="27511914"/>
    <s v="MARILLIAM VARGAS MORA"/>
    <s v="83793627"/>
    <s v="CAROLINA DE LOS ANGELES LAYAN HERNANDEZ"/>
    <s v="87286188"/>
    <m/>
    <s v="NO"/>
    <m/>
    <m/>
    <m/>
    <s v="1"/>
    <s v="03034"/>
    <s v="3"/>
    <s v="CHASE"/>
    <n v="27"/>
  </r>
  <r>
    <s v="1.00750"/>
    <s v="103451-00"/>
    <s v="00750"/>
    <x v="2477"/>
    <s v="CIMARRONES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CIMARRONES"/>
    <s v="CONTIGUO AL EBAIS DE CIMARRONES"/>
    <s v="esc.cimarrones@mep.go.cr"/>
    <s v="22001826"/>
    <s v="83113117"/>
    <s v="OKY CAMBRONERO MESEN"/>
    <s v="83113117"/>
    <s v="MARIA PATRICIA HERNAMDEZ MOLINA"/>
    <s v="27685436"/>
    <m/>
    <s v="NO"/>
    <m/>
    <m/>
    <m/>
    <s v="1"/>
    <s v="02998"/>
    <s v="3"/>
    <s v="CIMARRONES"/>
    <n v="37"/>
  </r>
  <r>
    <s v="1.01212"/>
    <s v="103452-00"/>
    <s v="01212"/>
    <x v="2478"/>
    <s v="SURETKA"/>
    <s v="SULA"/>
    <s v="01"/>
    <s v="1"/>
    <s v="1_PREESCOLAR"/>
    <s v="PUBLICA"/>
    <n v="70401"/>
    <s v="7"/>
    <s v="04"/>
    <s v="01"/>
    <s v="LIMON / TALAMANCA / BRATSI"/>
    <s v="LIMON"/>
    <s v="TALAMANCA"/>
    <s v="BRATSI"/>
    <s v="SURETKA"/>
    <s v="COSTADO NORTE DEL SUPER GERALD EN SURETKA"/>
    <s v="esc.suretka@mep.go.cr"/>
    <s v="83478598"/>
    <m/>
    <s v="MELVIN SEGURA ALMENGOR"/>
    <s v="83478598"/>
    <s v="CAROLINA DE LOS ANGELES LAYAN HERNANDEZ"/>
    <s v="87286188"/>
    <m/>
    <s v="NO"/>
    <m/>
    <m/>
    <m/>
    <s v="1"/>
    <s v="03019"/>
    <s v="3"/>
    <s v="SURETKA"/>
    <n v="54"/>
  </r>
  <r>
    <s v="1.01664"/>
    <s v="103453-00"/>
    <s v="01664"/>
    <x v="2479"/>
    <s v="MARYLAND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MARYLAND"/>
    <s v="EL CARMEN, SIQUIRRES 30 KM BARRA PARISMINA"/>
    <s v="esc.maryland@mep.go.cr"/>
    <s v="83681054"/>
    <s v="22002017"/>
    <s v="ERIKA BONILLA HOUDELATH"/>
    <s v="83681054"/>
    <s v="JEIMY CATLON SOLANO"/>
    <s v="27687141"/>
    <m/>
    <s v="NO"/>
    <m/>
    <m/>
    <m/>
    <s v="1"/>
    <s v="02975"/>
    <s v="3"/>
    <s v="MARYLAND"/>
    <n v="5"/>
  </r>
  <r>
    <s v="1.00743"/>
    <s v="103454-00"/>
    <s v="00743"/>
    <x v="2480"/>
    <s v="BARRIO LIMONCITO"/>
    <s v="LIMON"/>
    <s v="02"/>
    <s v="1"/>
    <s v="1_PREESCOLAR"/>
    <s v="PUBLICA"/>
    <n v="70101"/>
    <s v="7"/>
    <s v="01"/>
    <s v="01"/>
    <s v="LIMON / LIMON / LIMON"/>
    <s v="LIMON"/>
    <s v="LIMON"/>
    <s v="LIMON"/>
    <s v="BARRIO LIMONCITO"/>
    <s v="DEL CEMENTERIO MUNICIPAL 550 M SUR"/>
    <s v="esc.barriolimoncito@mep.go.cr"/>
    <s v="27580685"/>
    <s v="27580685"/>
    <s v="YORLENE MENDEZ ARRIETA"/>
    <s v="27580685"/>
    <s v="JUAN LUIS MATARRITA THOMPSON"/>
    <s v="47037698"/>
    <m/>
    <s v="NO"/>
    <m/>
    <m/>
    <m/>
    <s v="1"/>
    <s v="02913"/>
    <s v="3"/>
    <s v="BARRIO LIMONCITO"/>
    <n v="81"/>
  </r>
  <r>
    <s v="1.02799"/>
    <s v="103455-00"/>
    <s v="02799"/>
    <x v="2481"/>
    <s v="SIBÖDI"/>
    <s v="SULA"/>
    <s v="03"/>
    <s v="1"/>
    <s v="1_PREESCOLAR"/>
    <s v="PUBLICA"/>
    <n v="70404"/>
    <s v="7"/>
    <s v="04"/>
    <s v="04"/>
    <s v="LIMON / TALAMANCA / TELIRE"/>
    <s v="LIMON"/>
    <s v="TALAMANCA"/>
    <s v="TELIRE"/>
    <s v="SIBÖDI"/>
    <s v="3 KM SURESTE DE ESCUELA SEPECUE, SIBÖDI-MOJONCITO"/>
    <s v="esc.sibodi@mep.go.cr"/>
    <s v="27510145"/>
    <m/>
    <s v="ISAAC MORALES DIAZ"/>
    <s v="87281660"/>
    <s v="ARCELIO GARCIA MORALES"/>
    <s v="88320938"/>
    <m/>
    <s v="NO"/>
    <m/>
    <m/>
    <m/>
    <s v="1"/>
    <s v="02808"/>
    <s v="3"/>
    <s v="SIBÖDI"/>
    <n v="14"/>
  </r>
  <r>
    <s v="1.03015"/>
    <s v="103456-00"/>
    <s v="03015"/>
    <x v="2482"/>
    <s v="CHINA KICHA"/>
    <s v="SULA"/>
    <s v="04"/>
    <s v="1"/>
    <s v="1_PREESCOLAR"/>
    <s v="PUBLICA"/>
    <n v="70401"/>
    <s v="7"/>
    <s v="04"/>
    <s v="01"/>
    <s v="LIMON / TALAMANCA / BRATSI"/>
    <s v="LIMON"/>
    <s v="TALAMANCA"/>
    <s v="BRATSI"/>
    <s v="CHINA KICHA"/>
    <s v="3 KM OESTE DE LAS OFICINAS DE ADITICA TALAMANCA"/>
    <s v="esc.chinakicha.sula@mep.go.cr"/>
    <m/>
    <m/>
    <s v="TAMARA OBANDO HIDALGO"/>
    <s v="86518403"/>
    <s v="ANA REBECA CABRACA CABRACA"/>
    <s v="87119410"/>
    <m/>
    <s v="NO"/>
    <m/>
    <m/>
    <m/>
    <s v="1"/>
    <s v="02797"/>
    <s v="3"/>
    <s v="CHINA KICHA"/>
    <n v="20"/>
  </r>
  <r>
    <s v="1.03014"/>
    <s v="103457-00"/>
    <s v="03014"/>
    <x v="2483"/>
    <s v="MELERUK"/>
    <s v="SULA"/>
    <s v="01"/>
    <s v="1"/>
    <s v="1_PREESCOLAR"/>
    <s v="PUBLICA"/>
    <n v="70401"/>
    <s v="7"/>
    <s v="04"/>
    <s v="01"/>
    <s v="LIMON / TALAMANCA / BRATSI"/>
    <s v="LIMON"/>
    <s v="TALAMANCA"/>
    <s v="BRATSI"/>
    <s v="LA PERA"/>
    <s v="DEL CENTRO DE BRIBRI, 8 KM  AL SUROESTE X VOLIO"/>
    <s v="esc.meleruk@mep.go.cr"/>
    <s v="64717311"/>
    <s v="22007161"/>
    <s v="JUNIOR FERNANDEZ SEGURA"/>
    <s v="83278162"/>
    <s v="CAROLINA DE LOS ANGELES LAYAN HERNANDEZ"/>
    <s v="87286188"/>
    <m/>
    <s v="NO"/>
    <m/>
    <m/>
    <m/>
    <s v="1"/>
    <s v="02817"/>
    <s v="3"/>
    <s v="MELERUK"/>
    <n v="15"/>
  </r>
  <r>
    <s v="1.03631"/>
    <s v="103458-00"/>
    <s v="03631"/>
    <x v="2484"/>
    <s v="SAN VICENTE"/>
    <s v="SULA"/>
    <s v="04"/>
    <s v="1"/>
    <s v="1_PREESCOLAR"/>
    <s v="PUBLICA"/>
    <n v="70401"/>
    <s v="7"/>
    <s v="04"/>
    <s v="01"/>
    <s v="LIMON / TALAMANCA / BRATSI"/>
    <s v="LIMON"/>
    <s v="TALAMANCA"/>
    <s v="BRATSI"/>
    <s v="SAN VICENTE"/>
    <s v="10 KM NOROESTE DE ESCUELA SHIROLES"/>
    <s v="esc.sanvicente.sula@mep.go.cr"/>
    <m/>
    <m/>
    <s v="IRIS RIOS HIDALGO"/>
    <s v="85756749"/>
    <s v="ANA REBECA CABRACA CABRACA"/>
    <s v="87119410"/>
    <m/>
    <s v="NO"/>
    <m/>
    <m/>
    <m/>
    <s v="1"/>
    <s v="02789"/>
    <s v="3"/>
    <s v="SAN VICENTE"/>
    <n v="9"/>
  </r>
  <r>
    <s v="1.01366"/>
    <s v="103460-00"/>
    <s v="01366"/>
    <x v="2485"/>
    <s v="CONCEPCION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CARTAGENA"/>
    <s v="DETRAS DEL CUADRANTE DE CASAS DE CARTAGENA"/>
    <s v="esc.concepcion.limon@mep.go.cr"/>
    <s v="85969565"/>
    <m/>
    <s v="CHRISTIAN RIVERA NUÑEZ"/>
    <s v="85969565"/>
    <s v="LUIS ANGEL PASTOR URBINA"/>
    <s v="27590142"/>
    <m/>
    <s v="NO"/>
    <m/>
    <m/>
    <m/>
    <s v="1"/>
    <s v="02935"/>
    <s v="3"/>
    <s v="CONCEPCION"/>
    <n v="21"/>
  </r>
  <r>
    <s v="1.01934"/>
    <s v="103461-00"/>
    <s v="01934"/>
    <x v="2486"/>
    <s v="SAN RAFAEL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LOS LAURELES"/>
    <s v="250 SUR Y 800 OESTE DEL CRUCE SAN RAFAEL"/>
    <s v="esc.sanrafelsiquirres@mep.go.cr"/>
    <s v="22002925"/>
    <s v="27686696"/>
    <s v="Mª CECILIA CAMPOS SALAZAR"/>
    <s v="83487208"/>
    <s v="JEIMY CATLON SOLANO"/>
    <s v="27687141"/>
    <m/>
    <s v="NO"/>
    <m/>
    <m/>
    <m/>
    <s v="1"/>
    <s v="03576"/>
    <s v="3"/>
    <s v="SAN RAFAEL"/>
    <n v="83"/>
  </r>
  <r>
    <s v="1.01350"/>
    <s v="103462-00"/>
    <s v="01350"/>
    <x v="2487"/>
    <s v="BONIFACIO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BONIFACIO"/>
    <s v="LA I GRIEGA DE PENSHURT, CRUCE DE PENSHURT"/>
    <s v="esc.bonifacio@mep.go.cr"/>
    <s v="22001663"/>
    <m/>
    <s v="GUISELLE YESENIA ALVARADO F"/>
    <s v="71031520"/>
    <s v="LUIS ANGEL PASTOR URBINA"/>
    <s v="27590142"/>
    <m/>
    <s v="NO"/>
    <m/>
    <m/>
    <m/>
    <s v="1"/>
    <s v="02922"/>
    <s v="3"/>
    <s v="BONIFACIO"/>
    <n v="7"/>
  </r>
  <r>
    <s v="1.01370"/>
    <s v="103463-00"/>
    <s v="01370"/>
    <x v="2488"/>
    <s v="PUEBLO NUEVO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WALDECK"/>
    <s v="500 M OESTE DE LA PLAZA DE DEPORTES"/>
    <s v="esc.pueblonuevo.pacuarito@mep.go.cr"/>
    <s v="88305266"/>
    <m/>
    <s v="ROCIO CASTILLO LEON"/>
    <s v="88305266"/>
    <s v="MARIA PATRICIA HERNAMDEZ MOLINA"/>
    <s v="27685436"/>
    <m/>
    <s v="NO"/>
    <m/>
    <m/>
    <m/>
    <s v="1"/>
    <s v="02976"/>
    <s v="3"/>
    <s v="PUEBLO NUEVO"/>
    <n v="10"/>
  </r>
  <r>
    <s v="1.02121"/>
    <s v="103464-00"/>
    <s v="02121"/>
    <x v="2489"/>
    <s v="CORINA"/>
    <s v="LIMON"/>
    <s v="09"/>
    <s v="1"/>
    <s v="1_PREESCOLAR"/>
    <s v="PUBLICA"/>
    <n v="70501"/>
    <s v="7"/>
    <s v="05"/>
    <s v="01"/>
    <s v="LIMON / MATINA / MATINA"/>
    <s v="LIMON"/>
    <s v="MATINA"/>
    <s v="MATINA"/>
    <s v="CORINA"/>
    <s v="DEL PUENTE CHIRRIPO ENTRADA DE BRISTOL 11 KM SUR"/>
    <s v="esc.decorina@mep.go.cr"/>
    <s v="25610833"/>
    <m/>
    <s v="WILBER SANCHEZ CARDENAS"/>
    <s v="87575614"/>
    <s v="GUILLERMO WALESS CAMBEL"/>
    <s v="27186207"/>
    <m/>
    <s v="NO"/>
    <m/>
    <m/>
    <m/>
    <s v="1"/>
    <s v="03062"/>
    <s v="3"/>
    <s v="CORINA"/>
    <n v="18"/>
  </r>
  <r>
    <s v="1.01653"/>
    <s v="103465-00"/>
    <s v="01653"/>
    <x v="2490"/>
    <s v="I.D.A. RIO BANANO"/>
    <s v="LIMON"/>
    <s v="02"/>
    <s v="1"/>
    <s v="1_PREESCOLAR"/>
    <s v="PUBLICA"/>
    <n v="70104"/>
    <s v="7"/>
    <s v="01"/>
    <s v="04"/>
    <s v="LIMON / LIMON / MATAMA"/>
    <s v="LIMON"/>
    <s v="LIMON"/>
    <s v="MATAMA"/>
    <s v="RIO BANANO"/>
    <s v="CONTIGUO A LA PLAZA DE FUTBOL DE RIO BANANO"/>
    <s v="esc.idariobanano@mep.go.cr"/>
    <s v="27561610"/>
    <s v="27561610"/>
    <s v="YADIRA CHAVARRIA QUESADA"/>
    <s v="27561610"/>
    <s v="JUAN LUIS MATARRITA THOMPSON"/>
    <s v="27582530"/>
    <m/>
    <s v="NO"/>
    <m/>
    <m/>
    <m/>
    <s v="1"/>
    <s v="02912"/>
    <s v="3"/>
    <s v="I.D.A. RIO BANANO"/>
    <n v="53"/>
  </r>
  <r>
    <s v="1.02777"/>
    <s v="103466-00"/>
    <s v="02777"/>
    <x v="2491"/>
    <s v="COROMA"/>
    <s v="SULA"/>
    <s v="03"/>
    <s v="1"/>
    <s v="1_PREESCOLAR"/>
    <s v="PUBLICA"/>
    <n v="70404"/>
    <s v="7"/>
    <s v="04"/>
    <s v="04"/>
    <s v="LIMON / TALAMANCA / TELIRE"/>
    <s v="LIMON"/>
    <s v="TALAMANCA"/>
    <s v="TELIRE"/>
    <s v="COROMA"/>
    <s v="7 KM AL OESTE DEL PLAYON DE SURETKA"/>
    <s v="esc.corona@mep.go.cr"/>
    <s v="87735146"/>
    <m/>
    <s v="MAURICIO SALINA VARGAS"/>
    <s v="88796054"/>
    <s v="ARCELIO GARCIA MORALES"/>
    <s v="88320938"/>
    <m/>
    <s v="NO"/>
    <m/>
    <m/>
    <m/>
    <s v="1"/>
    <s v="03031"/>
    <s v="3"/>
    <s v="COROMA"/>
    <n v="8"/>
  </r>
  <r>
    <s v="1.02776"/>
    <s v="103467-00"/>
    <s v="02776"/>
    <x v="2492"/>
    <s v="BAJO COEN"/>
    <s v="SULA"/>
    <s v="03"/>
    <s v="1"/>
    <s v="1_PREESCOLAR"/>
    <s v="PUBLICA"/>
    <n v="70404"/>
    <s v="7"/>
    <s v="04"/>
    <s v="04"/>
    <s v="LIMON / TALAMANCA / TELIRE"/>
    <s v="LIMON"/>
    <s v="TALAMANCA"/>
    <s v="TELIRE"/>
    <s v="BAJO COEN"/>
    <s v="FRENTE A LA PLAZA DE FUTBOL DE BAJO COEN"/>
    <s v="esc.coen@mep.go.cr"/>
    <s v="86868501"/>
    <m/>
    <s v="BERNARDO RODRIGUEZ LUPARIO"/>
    <s v="86868501"/>
    <s v="ARCELIO GARCIA MORALES"/>
    <s v="88320938"/>
    <m/>
    <s v="NO"/>
    <m/>
    <m/>
    <m/>
    <s v="1"/>
    <s v="03032"/>
    <s v="3"/>
    <s v="BAJO COEN"/>
    <n v="4"/>
  </r>
  <r>
    <s v="1.01022"/>
    <s v="104623-00"/>
    <s v="01022"/>
    <x v="2493"/>
    <s v="UNIDAD PEDAGOGICA RIO CUBA"/>
    <s v="LIMON"/>
    <s v="07"/>
    <s v="1"/>
    <s v="1_PREESCOLAR"/>
    <s v="PUBLICA"/>
    <n v="70503"/>
    <s v="7"/>
    <s v="05"/>
    <s v="03"/>
    <s v="LIMON / MATINA / CARRANDI"/>
    <s v="LIMON"/>
    <s v="MATINA"/>
    <s v="CARRANDI"/>
    <s v="CUBA CREEK"/>
    <s v="CONTIGUO A PLAZA DE DEPORTES, EN CUBA CREEK"/>
    <s v="upe.riocuba@mep.go.cr"/>
    <s v="27978134"/>
    <s v="27978265"/>
    <s v="IVAN SOLANO LOPEZ"/>
    <s v="87767237"/>
    <s v="GREIVIN ARCE CAMPOS"/>
    <s v="24591100 Ext.32007"/>
    <m/>
    <s v="NO"/>
    <m/>
    <m/>
    <m/>
    <s v="1"/>
    <s v="03063"/>
    <s v="3"/>
    <s v="UNIDAD PEDAGOGICA RIO CUBA"/>
    <n v="59"/>
  </r>
  <r>
    <s v="1.02483"/>
    <s v="103469-00"/>
    <s v="02483"/>
    <x v="2494"/>
    <s v="CALVERI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CALVERI"/>
    <s v="6 KM HACIA EL OESTE DE LA COMUNIDAD DE VESTA"/>
    <s v="esc.calveri@mep.go.cr"/>
    <s v="85133637"/>
    <m/>
    <s v="MATEO GUERRA QUINTERO"/>
    <s v="85133637"/>
    <s v="EULALIO JAIRO MAROTO JIMENEZ"/>
    <s v="83478507"/>
    <m/>
    <s v="NO"/>
    <m/>
    <m/>
    <m/>
    <s v="1"/>
    <s v="02939"/>
    <s v="3"/>
    <s v="CALVERI"/>
    <n v="24"/>
  </r>
  <r>
    <s v="1.02790"/>
    <s v="103470-00"/>
    <s v="02790"/>
    <x v="2495"/>
    <s v="DURURPE"/>
    <s v="SULA"/>
    <s v="02"/>
    <s v="1"/>
    <s v="1_PREESCOLAR"/>
    <s v="PUBLICA"/>
    <n v="70404"/>
    <s v="7"/>
    <s v="04"/>
    <s v="04"/>
    <s v="LIMON / TALAMANCA / TELIRE"/>
    <s v="LIMON"/>
    <s v="TALAMANCA"/>
    <s v="TELIRE"/>
    <s v="DURURPE"/>
    <s v="DURURPE, TALAMANCA CENTRO"/>
    <s v="esc.dururpe@mep.go.cr"/>
    <s v="83945982"/>
    <m/>
    <s v="JAIRO MARIN BUITRAGO"/>
    <s v="83945982"/>
    <s v="BETTY HERNANDEZ TORRES"/>
    <s v="83768761"/>
    <m/>
    <s v="NO"/>
    <m/>
    <m/>
    <m/>
    <s v="1"/>
    <s v="03027"/>
    <s v="3"/>
    <s v="DURURPE"/>
    <n v="7"/>
  </r>
  <r>
    <s v="1.01197"/>
    <s v="103471-00"/>
    <s v="01197"/>
    <x v="2496"/>
    <s v="CULTIVEZ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CULTIVEZ"/>
    <s v="600 M NORTE DE LA IGLESIA CATOLICA, CULTIVEZ"/>
    <s v="esc.cultivez@mep.go.cr"/>
    <s v="61065386"/>
    <m/>
    <s v="JAVIER BRENES BRENES"/>
    <s v="88200355"/>
    <s v="MARIA PATRICIA HERNAMDEZ MOLINA"/>
    <s v="27685436"/>
    <m/>
    <s v="NO"/>
    <m/>
    <m/>
    <m/>
    <s v="1"/>
    <s v="02991"/>
    <s v="3"/>
    <s v="CULTIVEZ"/>
    <n v="13"/>
  </r>
  <r>
    <s v="1.00758"/>
    <s v="103472-00"/>
    <s v="00758"/>
    <x v="2497"/>
    <s v="DAYTONI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DAYTONIA"/>
    <s v="CONTIGUO AL SUPERMERCADO DE DAYTONIA"/>
    <s v="esc.daytonia@mep.go.cr"/>
    <s v="27542293"/>
    <s v="27542293"/>
    <s v="ILMA VARGAS SANCHEZ"/>
    <s v="83153565"/>
    <s v="JANNIK RICARDO BARRANTES RIVAS"/>
    <s v="27550289"/>
    <m/>
    <s v="NO"/>
    <m/>
    <m/>
    <m/>
    <s v="1"/>
    <s v="03049"/>
    <s v="3"/>
    <s v="DAYTONIA"/>
    <n v="54"/>
  </r>
  <r>
    <s v="1.01031"/>
    <s v="103473-00"/>
    <s v="01031"/>
    <x v="2498"/>
    <s v="MONTEVERDE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MONTEVERDE"/>
    <s v="75 M ESTE DE RECICLAD, RECYPLAST Y 75 M SUR"/>
    <s v="esc.monteverdepacuarito@mep.go.cr"/>
    <s v="86020677"/>
    <m/>
    <s v="ROXANA CESPEDES BADILLA"/>
    <s v="85588111"/>
    <s v="MARIA PATRICIA HERNAMDEZ MOLINA"/>
    <s v="27685436"/>
    <m/>
    <s v="NO"/>
    <m/>
    <m/>
    <m/>
    <s v="1"/>
    <s v="02972"/>
    <s v="3"/>
    <s v="MONTEVERDE"/>
    <n v="16"/>
  </r>
  <r>
    <s v="1.03118"/>
    <s v="103474-00"/>
    <s v="03118"/>
    <x v="2499"/>
    <s v="DINDIRI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CARBON DOS"/>
    <s v="150 M NORTE DE LA IGLESIA CATOLICA DEL LUGAR"/>
    <s v="esc.dindiri@mep.go.cr"/>
    <s v="22001913"/>
    <s v="60587124"/>
    <s v="DELIA SALINAS ALFARO"/>
    <s v="60587124"/>
    <s v="JANNIK RICARDO BARRANTES RIVAS"/>
    <s v="86949102"/>
    <m/>
    <s v="NO"/>
    <m/>
    <m/>
    <m/>
    <s v="1"/>
    <s v="03054"/>
    <s v="3"/>
    <s v="DINDIRI"/>
    <n v="9"/>
  </r>
  <r>
    <s v="1.00762"/>
    <s v="103475-00"/>
    <s v="00762"/>
    <x v="2500"/>
    <s v="BATAAN"/>
    <s v="LIMON"/>
    <s v="09"/>
    <s v="1"/>
    <s v="1_PREESCOLAR"/>
    <s v="PUBLICA"/>
    <n v="70502"/>
    <s v="7"/>
    <s v="05"/>
    <s v="02"/>
    <s v="LIMON / MATINA / BATAN"/>
    <s v="LIMON"/>
    <s v="MATINA"/>
    <s v="BATAN"/>
    <s v="BATAN"/>
    <s v="B° COSTA RICA, COSTADO ESTE DE LA ZONITA BANDECO, BATAAN"/>
    <s v="esc.excelenciabataan@mep.go.cr"/>
    <s v="27186851"/>
    <s v="27184597"/>
    <s v="MARCELO DURAN BONILLA"/>
    <s v="27186851"/>
    <s v="GUILLERMO WALESS CAMBEL"/>
    <s v="-"/>
    <m/>
    <s v="NO"/>
    <m/>
    <m/>
    <m/>
    <s v="1"/>
    <s v="03080"/>
    <s v="3"/>
    <s v="BATAAN"/>
    <n v="150"/>
  </r>
  <r>
    <s v="1.01964"/>
    <s v="103476-00"/>
    <s v="01964"/>
    <x v="2501"/>
    <s v="VEINTISEIS MILLAS"/>
    <s v="LIMON"/>
    <s v="09"/>
    <s v="1"/>
    <s v="1_PREESCOLAR"/>
    <s v="PUBLICA"/>
    <n v="70502"/>
    <s v="7"/>
    <s v="05"/>
    <s v="02"/>
    <s v="LIMON / MATINA / BATAN"/>
    <s v="LIMON"/>
    <s v="MATINA"/>
    <s v="BATAN"/>
    <s v="26 MILLAS"/>
    <s v="2 KM OESTE DE BATAN CAMINO A 28 MILLAS"/>
    <s v="esc.veintiseismillas@mep.go.cr"/>
    <s v="86036795"/>
    <m/>
    <s v="HENRY NUÑEZ CHAVES"/>
    <s v="86036795"/>
    <s v="GUILLERMO WALESS CAMBEL"/>
    <s v="27186207"/>
    <m/>
    <s v="NO"/>
    <m/>
    <m/>
    <m/>
    <s v="1"/>
    <s v="03642"/>
    <s v="3"/>
    <s v="VEINTISEIS MILLAS"/>
    <n v="45"/>
  </r>
  <r>
    <s v="1.01965"/>
    <s v="103477-00"/>
    <s v="01965"/>
    <x v="2502"/>
    <s v="BRISTOL"/>
    <s v="LIMON"/>
    <s v="09"/>
    <s v="1"/>
    <s v="1_PREESCOLAR"/>
    <s v="PUBLICA"/>
    <n v="70501"/>
    <s v="7"/>
    <s v="05"/>
    <s v="01"/>
    <s v="LIMON / MATINA / MATINA"/>
    <s v="LIMON"/>
    <s v="MATINA"/>
    <s v="MATINA"/>
    <s v="BRISTOL"/>
    <s v="CHIRRIPO 300 M FRENTE A PLAZA DE DEPORTES"/>
    <s v="escuelabristol@hotmail.com"/>
    <s v="27185547"/>
    <m/>
    <s v="SIRIA AGUILERA GUTIERREZ"/>
    <s v="27185547"/>
    <s v="GUILLERMO WALESS CAMBEL"/>
    <s v="27186207"/>
    <m/>
    <s v="NO"/>
    <m/>
    <m/>
    <m/>
    <s v="1"/>
    <s v="03064"/>
    <s v="3"/>
    <s v="BRISTOL"/>
    <n v="26"/>
  </r>
  <r>
    <s v="1.03976"/>
    <s v="103478-00"/>
    <s v="03976"/>
    <x v="2503"/>
    <s v="MONTECRISTO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ISLONA"/>
    <s v="5 KM N, O PISTA DE ATERRIZAJE BANDECO, CARMEN 3"/>
    <s v="esc.montecristo@mep.go.cr"/>
    <s v="22092916"/>
    <s v="89461788"/>
    <s v="MAUREN DOMINGUEZ DAVIS"/>
    <s v="89461788"/>
    <s v="JEIMY CATLON SOLANO"/>
    <s v="27687141"/>
    <m/>
    <s v="NO"/>
    <m/>
    <m/>
    <m/>
    <s v="1"/>
    <s v="02955"/>
    <s v="3"/>
    <s v="MONTECRISTO"/>
    <n v="2"/>
  </r>
  <r>
    <s v="1.03327"/>
    <s v="103479-00"/>
    <s v="03327"/>
    <x v="2504"/>
    <s v="MONTEVERDE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SAN RAFAEL"/>
    <s v="7 KM AL OESTE CALLE PRINCIPAL A CAHUITA"/>
    <s v="esc.monteverde.limon@mep.go.cr"/>
    <s v="27001912"/>
    <m/>
    <s v="YOSSELYN TASHIRA MITCHELL CRUZ"/>
    <s v="61186954"/>
    <s v="JANNIK RICARDO BARRANTES RIVAS"/>
    <s v="27550289"/>
    <m/>
    <s v="NO"/>
    <m/>
    <m/>
    <m/>
    <s v="1"/>
    <s v="03053"/>
    <s v="3"/>
    <s v="MONTEVERDE"/>
    <n v="5"/>
  </r>
  <r>
    <s v="1.00759"/>
    <s v="103480-00"/>
    <s v="00759"/>
    <x v="2505"/>
    <s v="HONE CREEK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HONE CREEK"/>
    <s v="HONE CREEK FRENTE A CLINICA ROSA LEON CHANG"/>
    <s v="esc.homecreek@mep.go.cr"/>
    <s v="27568023"/>
    <s v="27568023"/>
    <s v="EVELYN CARVAJAL CASCANTE"/>
    <s v="27568023"/>
    <s v="JANNIK RICARDO BARRANTES RIVAS"/>
    <s v="27550289"/>
    <m/>
    <s v="NO"/>
    <m/>
    <m/>
    <m/>
    <s v="1"/>
    <s v="03044"/>
    <s v="3"/>
    <s v="HONE CREEK"/>
    <n v="148"/>
  </r>
  <r>
    <s v="1.01966"/>
    <s v="103481-00"/>
    <s v="01966"/>
    <x v="2506"/>
    <s v="PALACIOS"/>
    <s v="LIMON"/>
    <s v="07"/>
    <s v="1"/>
    <s v="1_PREESCOLAR"/>
    <s v="PUBLICA"/>
    <n v="70503"/>
    <s v="7"/>
    <s v="05"/>
    <s v="03"/>
    <s v="LIMON / MATINA / CARRANDI"/>
    <s v="LIMON"/>
    <s v="MATINA"/>
    <s v="CARRANDI"/>
    <s v="15 MILLAS"/>
    <s v="15 MILLAS DE CARRANDI, CONTIGUO A PLAZA FUTBOL"/>
    <s v="esc.palacios@mep.go.cr"/>
    <s v="22001628"/>
    <m/>
    <s v="MARIELA VALVERDE MENA"/>
    <s v="-"/>
    <s v="GREIVIN ARCE CAMPOS"/>
    <s v="24591100 Ext.32007"/>
    <m/>
    <s v="NO"/>
    <m/>
    <m/>
    <m/>
    <s v="1"/>
    <s v="01159"/>
    <s v="3"/>
    <s v="PALACIOS"/>
    <n v="16"/>
  </r>
  <r>
    <s v="1.01015"/>
    <s v="103482-00"/>
    <s v="01015"/>
    <x v="2507"/>
    <s v="LIVERPOOL"/>
    <s v="LIMON"/>
    <s v="07"/>
    <s v="1"/>
    <s v="1_PREESCOLAR"/>
    <s v="PUBLICA"/>
    <n v="70103"/>
    <s v="7"/>
    <s v="01"/>
    <s v="03"/>
    <s v="LIMON / LIMON / RIO BLANCO"/>
    <s v="LIMON"/>
    <s v="LIMON"/>
    <s v="RIO BLANCO"/>
    <s v="LIVERPOOL"/>
    <s v="CONTIGUO A LA PLAZA DE DEPORTES, LIVERPOOL"/>
    <s v="esc.liverpool@mep.go.cr"/>
    <s v="27971326"/>
    <s v="27971326"/>
    <s v="LIDIA CAMPOS RAMIREZ"/>
    <s v="88824815"/>
    <s v="GREIVIN ARCE CAMPOS"/>
    <s v="24591100 Ext.32007"/>
    <m/>
    <s v="NO"/>
    <m/>
    <m/>
    <m/>
    <s v="1"/>
    <s v="02880"/>
    <s v="3"/>
    <s v="LIVERPOOL"/>
    <n v="59"/>
  </r>
  <r>
    <s v="1.01387"/>
    <s v="103483-00"/>
    <s v="01387"/>
    <x v="2508"/>
    <s v="LUZON"/>
    <s v="LIMON"/>
    <s v="09"/>
    <s v="1"/>
    <s v="1_PREESCOLAR"/>
    <s v="PUBLICA"/>
    <n v="70502"/>
    <s v="7"/>
    <s v="05"/>
    <s v="02"/>
    <s v="LIMON / MATINA / BATAN"/>
    <s v="LIMON"/>
    <s v="MATINA"/>
    <s v="BATAN"/>
    <s v="BARRIO LUZON"/>
    <s v="LUZON CENTRO"/>
    <s v="esc.luzon@mep.go.cr"/>
    <s v="27186022"/>
    <m/>
    <s v="OMAR EDUARDO SANCHEZ ACUÑA"/>
    <s v="27186022"/>
    <s v="GUILLERMO WALESS CAMBEL"/>
    <s v="27186207"/>
    <m/>
    <s v="NO"/>
    <m/>
    <m/>
    <m/>
    <s v="1"/>
    <s v="03065"/>
    <s v="3"/>
    <s v="LUZON"/>
    <n v="32"/>
  </r>
  <r>
    <s v="1.00763"/>
    <s v="103484-00"/>
    <s v="00763"/>
    <x v="2509"/>
    <s v="MATINA"/>
    <s v="LIMON"/>
    <s v="09"/>
    <s v="1"/>
    <s v="1_PREESCOLAR"/>
    <s v="PUBLICA"/>
    <n v="70501"/>
    <s v="7"/>
    <s v="05"/>
    <s v="01"/>
    <s v="LIMON / MATINA / MATINA"/>
    <s v="LIMON"/>
    <s v="MATINA"/>
    <s v="MATINA"/>
    <s v="MATINA"/>
    <s v="100 M NORTE ESTACION DEL FERROCARRIL"/>
    <s v="esc.prioritariadematina@mep.go.cr"/>
    <s v="27181318"/>
    <s v="27181318"/>
    <s v="SHKYNA TORRENTES LOPEZ"/>
    <s v="85806919"/>
    <s v="GUILLERMO WALESS CAMBEL"/>
    <s v="27186207"/>
    <m/>
    <s v="NO"/>
    <m/>
    <m/>
    <m/>
    <s v="1"/>
    <s v="03079"/>
    <s v="3"/>
    <s v="MATINA"/>
    <n v="56"/>
  </r>
  <r>
    <s v="1.01016"/>
    <s v="103485-00"/>
    <s v="01016"/>
    <x v="2510"/>
    <s v="MOIN"/>
    <s v="LIMON"/>
    <s v="01"/>
    <s v="1"/>
    <s v="1_PREESCOLAR"/>
    <s v="PUBLICA"/>
    <n v="70101"/>
    <s v="7"/>
    <s v="01"/>
    <s v="01"/>
    <s v="LIMON / LIMON / LIMON"/>
    <s v="LIMON"/>
    <s v="LIMON"/>
    <s v="LIMON"/>
    <s v="MOIN"/>
    <s v="CONTIGUO AL PUENTE MOIN"/>
    <s v="esc.moin@mep.go.cr"/>
    <s v="27950737"/>
    <m/>
    <s v="SANDRA MORA MORA"/>
    <s v="27950737"/>
    <s v="LEISEL ARCE CAMPOS"/>
    <s v="22017169"/>
    <m/>
    <s v="NO"/>
    <m/>
    <m/>
    <m/>
    <s v="1"/>
    <s v="02903"/>
    <s v="3"/>
    <s v="MOIN"/>
    <n v="19"/>
  </r>
  <r>
    <s v="1.01373"/>
    <s v="103486-00"/>
    <s v="01373"/>
    <x v="2511"/>
    <s v="PACUARITO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PACUARITO"/>
    <s v="50 M AL NORTE DE LA IGLESIA ADVENTISTA"/>
    <s v="esc.pacuaritosiquirres@mep.go.cr"/>
    <s v="22001771"/>
    <s v="87997985"/>
    <s v="SHARON ALBENDA SOLANO"/>
    <s v="87997095"/>
    <s v="MARIA PATRICIA HERNAMDEZ MOLINA"/>
    <s v="27685436"/>
    <m/>
    <s v="NO"/>
    <m/>
    <m/>
    <m/>
    <s v="1"/>
    <s v="02973"/>
    <s v="3"/>
    <s v="PACUARITO"/>
    <n v="13"/>
  </r>
  <r>
    <s v="1.01925"/>
    <s v="103487-00"/>
    <s v="01925"/>
    <x v="2512"/>
    <s v="PENSHURT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PENSHURT"/>
    <s v="50 M SURESTE DE LA GASOLINERA, PENSHURT"/>
    <s v="esc.penshurt@mep.go.cr"/>
    <s v="27500830"/>
    <s v="27500830"/>
    <s v="KATHYA GUZMAN RAMIREZ"/>
    <s v="27500830"/>
    <s v="LUIS ANGEL PASTOR URBINA"/>
    <s v="27590142"/>
    <m/>
    <s v="NO"/>
    <m/>
    <m/>
    <m/>
    <s v="1"/>
    <s v="02919"/>
    <s v="3"/>
    <s v="PENSHURT"/>
    <n v="42"/>
  </r>
  <r>
    <s v="1.01200"/>
    <s v="103488-00"/>
    <s v="01200"/>
    <x v="2513"/>
    <s v="PUERTO VIEJO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PUERTO VIEJO"/>
    <s v="FRENTE A LA PLAZA DE FUTBOL"/>
    <s v="esc.puertoviejotalamanca@mep.go.cr"/>
    <s v="27582159"/>
    <s v="22001851"/>
    <s v="MARIA E. GUTIERREZ CAMPOS"/>
    <s v="27502159"/>
    <s v="JANNIK RICARDO BARRANTES RIVAS"/>
    <s v="27550289"/>
    <m/>
    <s v="NO"/>
    <m/>
    <m/>
    <m/>
    <s v="1"/>
    <s v="03055"/>
    <s v="3"/>
    <s v="PUERTO VIEJO"/>
    <n v="27"/>
  </r>
  <r>
    <s v="1.01028"/>
    <s v="104934-00"/>
    <s v="01028"/>
    <x v="2514"/>
    <s v="I.E.G.B. LIMON 2000"/>
    <s v="LIMON"/>
    <s v="07"/>
    <s v="1"/>
    <s v="1_PREESCOLAR"/>
    <s v="PUBLICA"/>
    <n v="70103"/>
    <s v="7"/>
    <s v="01"/>
    <s v="03"/>
    <s v="LIMON / LIMON / RIO BLANCO"/>
    <s v="LIMON"/>
    <s v="LIMON"/>
    <s v="RIO BLANCO"/>
    <s v="LIMON 2000"/>
    <s v="500 M OESTE DE R, T, V, , LIMON 2000"/>
    <s v="iegb.limon2000@mep.go.cr"/>
    <s v="27973135"/>
    <s v="27972815"/>
    <s v="LIDIETTE BECKFORD WHITE"/>
    <s v="-"/>
    <s v="GREIVIN ARCE CAMPOS"/>
    <s v="27972815"/>
    <m/>
    <s v="NO"/>
    <m/>
    <m/>
    <m/>
    <s v="1"/>
    <s v="03407"/>
    <s v="3"/>
    <s v="I.E.G.B. LIMON 2000"/>
    <n v="107"/>
  </r>
  <r>
    <s v="1.01654"/>
    <s v="103490-00"/>
    <s v="01654"/>
    <x v="2515"/>
    <s v="SAN CLEMENTE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SAN CLEMENTE"/>
    <s v="DE HOTEL COLON CARIBE 2 KM SUR CONTIGUO A FABRICA MANU"/>
    <s v="esc.sanclemente@mep.go.cr"/>
    <s v="88426284"/>
    <s v="27590149"/>
    <s v="JORGE MATARRITA THOMPSON"/>
    <s v="88426284"/>
    <s v="LUIS ANGEL PASTOR URBINA"/>
    <s v="27590142"/>
    <m/>
    <s v="NO"/>
    <m/>
    <m/>
    <m/>
    <s v="1"/>
    <s v="02924"/>
    <s v="3"/>
    <s v="SAN CLEMENTE"/>
    <n v="40"/>
  </r>
  <r>
    <s v="1.01723"/>
    <s v="103491-00"/>
    <s v="01723"/>
    <x v="2516"/>
    <s v="SANTA MARIA"/>
    <s v="LIMON"/>
    <s v="07"/>
    <s v="1"/>
    <s v="1_PREESCOLAR"/>
    <s v="PUBLICA"/>
    <n v="70503"/>
    <s v="7"/>
    <s v="05"/>
    <s v="03"/>
    <s v="LIMON / MATINA / CARRANDI"/>
    <s v="LIMON"/>
    <s v="MATINA"/>
    <s v="CARRANDI"/>
    <s v="SANTA MARIA"/>
    <s v="FINCA BANANITA (BANDECO)"/>
    <s v="esc.santamaria.limon@mep.go.cr"/>
    <s v="87575724"/>
    <m/>
    <s v="XINIA GARCIA ROSALES"/>
    <s v="88041327"/>
    <s v="GREIVIN ARCE CAMPOS"/>
    <s v="24591100 Ext.32007"/>
    <m/>
    <s v="NO"/>
    <m/>
    <m/>
    <m/>
    <s v="1"/>
    <s v="03066"/>
    <s v="3"/>
    <s v="SANTA MARIA"/>
    <n v="13"/>
  </r>
  <r>
    <s v="1.02800"/>
    <s v="103492-00"/>
    <s v="02800"/>
    <x v="2517"/>
    <s v="BOCA UREN"/>
    <s v="SULA"/>
    <s v="02"/>
    <s v="1"/>
    <s v="1_PREESCOLAR"/>
    <s v="PUBLICA"/>
    <n v="70404"/>
    <s v="7"/>
    <s v="04"/>
    <s v="04"/>
    <s v="LIMON / TALAMANCA / TELIRE"/>
    <s v="LIMON"/>
    <s v="TALAMANCA"/>
    <s v="TELIRE"/>
    <s v="BOCA UREN"/>
    <s v="BOCA UREN, 100 M AL SUR DE IGLESIA CATOLICA"/>
    <s v="esc.bocauren@mep.go.cr"/>
    <m/>
    <m/>
    <s v="XICINIA DE LOS ANGELES RODRIGUEZ CORDERO"/>
    <s v="85271831"/>
    <s v="BETTY HERNANDEZ TORRES"/>
    <s v="83768761"/>
    <m/>
    <s v="NO"/>
    <m/>
    <m/>
    <m/>
    <s v="1"/>
    <s v="03029"/>
    <s v="3"/>
    <s v="BOCA UREN"/>
    <n v="7"/>
  </r>
  <r>
    <s v="1.01035"/>
    <s v="103493-00"/>
    <s v="01035"/>
    <x v="2518"/>
    <s v="ZENT"/>
    <s v="LIMON"/>
    <s v="09"/>
    <s v="1"/>
    <s v="1_PREESCOLAR"/>
    <s v="PUBLICA"/>
    <n v="70503"/>
    <s v="7"/>
    <s v="05"/>
    <s v="03"/>
    <s v="LIMON / MATINA / CARRANDI"/>
    <s v="LIMON"/>
    <s v="MATINA"/>
    <s v="CARRANDI"/>
    <s v="ZENT NUEVO"/>
    <s v="COSTADO OESTE DE LA PLAZA DE DEPORTES"/>
    <s v="esc.zent@mep.go.cr"/>
    <s v="22612393"/>
    <s v="22612393"/>
    <s v="RUDDY CRAWFORD MCDONALD"/>
    <s v="22612393"/>
    <s v="GUILLERMO WALESS CAMBEL"/>
    <s v="83295874"/>
    <m/>
    <s v="NO"/>
    <m/>
    <m/>
    <m/>
    <s v="1"/>
    <s v="03067"/>
    <s v="3"/>
    <s v="ZENT"/>
    <n v="65"/>
  </r>
  <r>
    <s v="1.01725"/>
    <s v="103494-00"/>
    <s v="01725"/>
    <x v="2519"/>
    <s v="BARBILLA"/>
    <s v="LIMON"/>
    <s v="09"/>
    <s v="1"/>
    <s v="1_PREESCOLAR"/>
    <s v="PUBLICA"/>
    <n v="70502"/>
    <s v="7"/>
    <s v="05"/>
    <s v="02"/>
    <s v="LIMON / MATINA / BATAN"/>
    <s v="LIMON"/>
    <s v="MATINA"/>
    <s v="BATAN"/>
    <s v="BARBILLA"/>
    <s v="100 M OESTE ENTRADA PRINCIPAL DE BATAAN"/>
    <s v="esc.barbilla@mep.go.cr"/>
    <m/>
    <m/>
    <s v="WALTER SANCHEZ CARDENAS"/>
    <s v="87575724"/>
    <s v="GUILLERMO WALESS CAMBEL"/>
    <s v="83295874"/>
    <m/>
    <s v="NO"/>
    <m/>
    <m/>
    <m/>
    <s v="1"/>
    <s v="03068"/>
    <s v="3"/>
    <s v="BARBILLA"/>
    <n v="17"/>
  </r>
  <r>
    <s v="1.03592"/>
    <s v="103495-00"/>
    <s v="03592"/>
    <x v="2520"/>
    <s v="TUBA CREEK #1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TUBA CREEK #1"/>
    <s v="4 KM DE LA ENTRADA A SAN RAFAEL DE BORDON"/>
    <s v="esc.tubacreek1@mep.go.cr"/>
    <s v="22006654"/>
    <s v="83685584"/>
    <s v="JACQUELINE FORBES SHAW"/>
    <s v="83685584"/>
    <s v="JANNIK RICARDO BARRANTES RIVAS"/>
    <s v="27550289"/>
    <m/>
    <s v="NO"/>
    <m/>
    <m/>
    <m/>
    <s v="1"/>
    <s v="03041"/>
    <s v="3"/>
    <s v="TUBA CREEK #1"/>
    <n v="2"/>
  </r>
  <r>
    <s v="1.01671"/>
    <s v="103496-00"/>
    <s v="01671"/>
    <x v="2521"/>
    <s v="RIO NEGRO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COCLES"/>
    <s v="COSTADO NORTE DE LA PLAZA DE FUTBOL, COCLES"/>
    <s v="esc.rionegro.limon@mep.go.cr"/>
    <s v="27503049"/>
    <s v="27503049"/>
    <s v="JOHNNY ANTONIO MENDEZ URBINA"/>
    <s v="87648964"/>
    <s v="JANNIK RICARDO BARRANTES RIVAS"/>
    <s v="27550289"/>
    <m/>
    <s v="NO"/>
    <m/>
    <m/>
    <m/>
    <s v="1"/>
    <s v="03043"/>
    <s v="3"/>
    <s v="RIO NEGRO"/>
    <n v="31"/>
  </r>
  <r>
    <s v="1.01019"/>
    <s v="103497-00"/>
    <s v="01019"/>
    <x v="2522"/>
    <s v="SILVESTRE GRANT GRIFFITH"/>
    <s v="LIMON"/>
    <s v="06"/>
    <s v="1"/>
    <s v="1_PREESCOLAR"/>
    <s v="PUBLICA"/>
    <n v="70305"/>
    <s v="7"/>
    <s v="03"/>
    <s v="05"/>
    <s v="LIMON / SIQUIRRES / CAIRO"/>
    <s v="LIMON"/>
    <s v="SIQUIRRES"/>
    <s v="CAIRO"/>
    <s v="EL CAIRO"/>
    <s v="FRENTE A LA OFICINA DE LA ASADA DE CAIRO"/>
    <s v="esc.lidersilvestregrant@mep.go.cr"/>
    <s v="27654053"/>
    <s v="27654053"/>
    <s v="JAVIER CHAVES BUSTOS"/>
    <s v="27654053"/>
    <s v="SANDRA CAMPBELL ROJAS"/>
    <s v="27654219"/>
    <m/>
    <s v="NO"/>
    <m/>
    <m/>
    <m/>
    <s v="1"/>
    <s v="02999"/>
    <s v="3"/>
    <s v="SILVESTRE GRANT GRIFFITH"/>
    <n v="113"/>
  </r>
  <r>
    <s v="1.01388"/>
    <s v="103498-00"/>
    <s v="01388"/>
    <x v="2523"/>
    <s v="GOLY"/>
    <s v="LIMON"/>
    <s v="09"/>
    <s v="1"/>
    <s v="1_PREESCOLAR"/>
    <s v="PUBLICA"/>
    <n v="70501"/>
    <s v="7"/>
    <s v="05"/>
    <s v="01"/>
    <s v="LIMON / MATINA / MATINA"/>
    <s v="LIMON"/>
    <s v="MATINA"/>
    <s v="MATINA"/>
    <s v="GOLY"/>
    <s v="MATINA, BARRIO GOLY"/>
    <s v="esc.goly@mep.go.cr"/>
    <s v="27181048"/>
    <s v="27181048"/>
    <s v="DORNA VOSE MAY"/>
    <s v="27181048"/>
    <s v="GUILLERMO WALESS CAMBEL"/>
    <s v="27186207"/>
    <m/>
    <s v="NO"/>
    <m/>
    <m/>
    <m/>
    <s v="1"/>
    <s v="03700"/>
    <s v="3"/>
    <s v="GOLY"/>
    <n v="65"/>
  </r>
  <r>
    <s v="1.02484"/>
    <s v="103499-00"/>
    <s v="02484"/>
    <x v="2524"/>
    <s v="BOCA COHEN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BOCA COHEN"/>
    <s v="VALLE LA ESTRELLA, TERRITORIO INDIGENA TJAI"/>
    <s v="esc.bajocohen@mep.go.cr"/>
    <s v="85174204"/>
    <m/>
    <s v="KARINA PHILLIPS GRANT"/>
    <s v="-"/>
    <s v="EULALIO JAIRO MAROTO JIMENEZ"/>
    <s v="83478507"/>
    <m/>
    <s v="NO"/>
    <m/>
    <m/>
    <m/>
    <s v="1"/>
    <s v="03099"/>
    <s v="3"/>
    <s v="BOCA COHEN"/>
    <n v="11"/>
  </r>
  <r>
    <s v="1.00751"/>
    <s v="103500-00"/>
    <s v="00751"/>
    <x v="2525"/>
    <s v="EL CARMEN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EL CARMEN"/>
    <s v="CARMEN, FRENTE A OFICINAS DE BANDECO"/>
    <s v="esc.elcarmen.limon@mep.go.cr"/>
    <s v="27691179"/>
    <s v="27691179"/>
    <s v="YESENIA GULLEN SERRANO"/>
    <s v="22002911"/>
    <s v="JEIMY CATLON SOLANO"/>
    <s v="27687141"/>
    <m/>
    <s v="NO"/>
    <m/>
    <m/>
    <m/>
    <s v="1"/>
    <s v="02992"/>
    <s v="3"/>
    <s v="EL CARMEN"/>
    <n v="12"/>
  </r>
  <r>
    <s v="1.01665"/>
    <s v="103501-00"/>
    <s v="01665"/>
    <x v="2526"/>
    <s v="LA LUCHA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LA LUCHA"/>
    <s v="LA LUCHA DE SAN ALBERTO"/>
    <s v="esc.lalucha.limon@mep.go.cr"/>
    <m/>
    <m/>
    <s v="MARIA DEL C. MORALES ROSALES"/>
    <s v="61751309"/>
    <s v="JEIMY CATLON SOLANO"/>
    <s v="27687141"/>
    <m/>
    <s v="NO"/>
    <m/>
    <m/>
    <m/>
    <s v="1"/>
    <s v="02956"/>
    <s v="3"/>
    <s v="LA LUCHA"/>
    <n v="7"/>
  </r>
  <r>
    <s v="1.01667"/>
    <s v="103502-00"/>
    <s v="01667"/>
    <x v="2527"/>
    <s v="NUEVA ESPERANZA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NUEVA ESPERANZA"/>
    <s v="2 KM NORESTE DEL LICEO MARYLAND"/>
    <s v="esc.nuevaesperanza@mep.go.cr"/>
    <s v="22002920"/>
    <s v="27687141"/>
    <s v="MIRNA SOTO MONTERO"/>
    <s v="86648611"/>
    <s v="JEIMY CATLON SOLANO"/>
    <s v="27687141"/>
    <m/>
    <s v="NO"/>
    <m/>
    <m/>
    <m/>
    <s v="1"/>
    <s v="02979"/>
    <s v="3"/>
    <s v="NUEVA ESPERANZA"/>
    <n v="27"/>
  </r>
  <r>
    <s v="1.01518"/>
    <s v="103503-00"/>
    <s v="01518"/>
    <x v="2528"/>
    <s v="NUEVA VIRGINIA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NUEVA VIRGINIA"/>
    <s v="100 M AL ESTE DE LA COOPERATIVA NUEVA VIRGINIA"/>
    <s v="esc.nuevavirginia@mep.go.cr"/>
    <s v="22001755"/>
    <s v="85285327"/>
    <s v="VILMA MARTINEZ SOLIS"/>
    <s v="85285327"/>
    <s v="JEIMY CATLON SOLANO"/>
    <s v="27687141"/>
    <m/>
    <s v="NO"/>
    <m/>
    <m/>
    <m/>
    <s v="1"/>
    <s v="02980"/>
    <s v="3"/>
    <s v="NUEVA VIRGINIA"/>
    <n v="26"/>
  </r>
  <r>
    <s v="1.00903"/>
    <s v="103505-00"/>
    <s v="00903"/>
    <x v="2529"/>
    <s v="ESTRADA"/>
    <s v="LIMON"/>
    <s v="09"/>
    <s v="1"/>
    <s v="1_PREESCOLAR"/>
    <s v="PUBLICA"/>
    <n v="70503"/>
    <s v="7"/>
    <s v="05"/>
    <s v="03"/>
    <s v="LIMON / MATINA / CARRANDI"/>
    <s v="LIMON"/>
    <s v="MATINA"/>
    <s v="CARRANDI"/>
    <s v="ESTRADA"/>
    <s v="2 KM DE LA PISTA Y 150 M ESTE DEL PARQUE"/>
    <s v="esc.excelenciadeestrada@mep.go.cr"/>
    <s v="27181800"/>
    <s v="27181800"/>
    <s v="TANIA JACKSON NUÑEZ"/>
    <s v="27181335"/>
    <s v="GUILLERMO WALESS CAMBEL"/>
    <s v="27186207"/>
    <m/>
    <s v="NO"/>
    <m/>
    <m/>
    <m/>
    <s v="1"/>
    <s v="03070"/>
    <s v="3"/>
    <s v="ESTRADA"/>
    <n v="72"/>
  </r>
  <r>
    <s v="1.00755"/>
    <s v="103506-00"/>
    <s v="00755"/>
    <x v="2530"/>
    <s v="BRIBRI"/>
    <s v="SULA"/>
    <s v="01"/>
    <s v="1"/>
    <s v="1_PREESCOLAR"/>
    <s v="PUBLICA"/>
    <n v="70401"/>
    <s v="7"/>
    <s v="04"/>
    <s v="01"/>
    <s v="LIMON / TALAMANCA / BRATSI"/>
    <s v="LIMON"/>
    <s v="TALAMANCA"/>
    <s v="BRATSI"/>
    <s v="BRIBRI"/>
    <s v="FRENTE A LA IGLESIA CATOLICA, BRIBRI-TALAMANCA"/>
    <s v="esc.liderbribri@mep.go.cr"/>
    <s v="27510334"/>
    <s v="27511907"/>
    <s v="LUIS MATARRITA THOMPSON"/>
    <s v="89922195"/>
    <s v="CAROLINA DE LOS ANGELES LAYAN HERNANDEZ"/>
    <s v="87286188"/>
    <m/>
    <s v="NO"/>
    <m/>
    <m/>
    <m/>
    <s v="1"/>
    <s v="03025"/>
    <s v="3"/>
    <s v="BRIBRI"/>
    <n v="72"/>
  </r>
  <r>
    <s v="1.00760"/>
    <s v="103507-00"/>
    <s v="00760"/>
    <x v="2531"/>
    <s v="FINCA COSTA RIC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SIXAOLA"/>
    <s v="UN COSTADO DE LA PLAZA DE FUTBOL"/>
    <s v="esc.fincacostarica@mep.go.cr"/>
    <s v="27542038"/>
    <s v="27542038"/>
    <s v="YANCY ROJAS ARAUZ"/>
    <s v="85203015"/>
    <s v="JANNIK RICARDO BARRANTES RIVAS"/>
    <s v="27550289"/>
    <m/>
    <s v="NO"/>
    <m/>
    <m/>
    <m/>
    <s v="1"/>
    <s v="03050"/>
    <s v="3"/>
    <s v="FINCA COSTA RICA"/>
    <n v="97"/>
  </r>
  <r>
    <s v="1.02123"/>
    <s v="103508-00"/>
    <s v="02123"/>
    <x v="2532"/>
    <s v="SAN JUAN"/>
    <s v="LIMON"/>
    <s v="09"/>
    <s v="1"/>
    <s v="1_PREESCOLAR"/>
    <s v="PUBLICA"/>
    <n v="70502"/>
    <s v="7"/>
    <s v="05"/>
    <s v="02"/>
    <s v="LIMON / MATINA / BATAN"/>
    <s v="LIMON"/>
    <s v="MATINA"/>
    <s v="BATAN"/>
    <s v="GOSHEN"/>
    <s v="GOSHEN CONTIGUO AL EBAIS"/>
    <s v="esc.sanjuan.limon@mep.go.cr"/>
    <s v="22001883"/>
    <m/>
    <s v="ERIKA GOMEZ DARKINES"/>
    <s v="22001883"/>
    <s v="GUILLERMO WALESS CAMBEL"/>
    <s v="27186207"/>
    <m/>
    <s v="NO"/>
    <m/>
    <m/>
    <m/>
    <s v="1"/>
    <s v="03071"/>
    <s v="3"/>
    <s v="SAN JUAN"/>
    <n v="14"/>
  </r>
  <r>
    <s v="1.03489"/>
    <s v="103509-00"/>
    <s v="03489"/>
    <x v="2533"/>
    <s v="RED CUIDO-VILLA DEL MAR #2-CENTRO DE ATENCION JARDIN DE DIOS"/>
    <s v="LIMON"/>
    <s v="01"/>
    <s v="1"/>
    <s v="1_PREESCOLAR"/>
    <s v="PUBLICA"/>
    <n v="70101"/>
    <s v="7"/>
    <s v="01"/>
    <s v="01"/>
    <s v="LIMON / LIMON / LIMON"/>
    <s v="LIMON"/>
    <s v="LIMON"/>
    <s v="LIMON"/>
    <s v="VILLA DEL MAR #2"/>
    <s v="DETRAS DEL PREDIO H &amp; H"/>
    <s v="esc.villadelmar2@mep.go.cr"/>
    <s v="27983310"/>
    <m/>
    <s v="YENORY BRYAN JENKINS"/>
    <s v="27983310"/>
    <s v="LEISEL ARCE CAMPOS"/>
    <s v="22017169"/>
    <s v="RED"/>
    <s v="NO"/>
    <s v="3"/>
    <s v=""/>
    <s v="CENTRO DE ATENCION INFANTIL TEMPORAL DIURNO JARDIN DE DIOS. ASOC. MISIONERA MONTE DE SION"/>
    <s v="1"/>
    <s v="02904"/>
    <s v="3"/>
    <s v="VILLA DEL MAR # 2"/>
    <n v="39"/>
  </r>
  <r>
    <s v="1.00940"/>
    <s v="103509-00"/>
    <s v="00940"/>
    <x v="2533"/>
    <s v="VILLA DEL MAR # 2"/>
    <s v="LIMON"/>
    <s v="01"/>
    <s v="1"/>
    <s v="1_PREESCOLAR"/>
    <s v="PUBLICA"/>
    <n v="70101"/>
    <s v="7"/>
    <s v="01"/>
    <s v="01"/>
    <s v="LIMON / LIMON / LIMON"/>
    <s v="LIMON"/>
    <s v="LIMON"/>
    <s v="LIMON"/>
    <s v="VILLA DEL MAR 2"/>
    <s v="DETRAS DEL PREDIO H &amp; H"/>
    <s v="esc.villadelmar2@mep.go.cr"/>
    <s v="27983310"/>
    <m/>
    <s v="YENORI BRYAN JENKINS"/>
    <s v="27983310"/>
    <s v="LEISEL ARCE CAMPOS"/>
    <s v="22017169"/>
    <m/>
    <s v="NO"/>
    <m/>
    <m/>
    <m/>
    <s v="1"/>
    <s v="02904"/>
    <s v="3"/>
    <s v="VILLA DEL MAR # 2"/>
    <n v="45"/>
  </r>
  <r>
    <s v="1.00732"/>
    <s v="103510-00"/>
    <s v="00732"/>
    <x v="2534"/>
    <s v="LOS CORALES"/>
    <s v="LIMON"/>
    <s v="01"/>
    <s v="1"/>
    <s v="1_PREESCOLAR"/>
    <s v="PUBLICA"/>
    <n v="70101"/>
    <s v="7"/>
    <s v="01"/>
    <s v="01"/>
    <s v="LIMON / LIMON / LIMON"/>
    <s v="LIMON"/>
    <s v="LIMON"/>
    <s v="LIMON"/>
    <s v="LOS CORALES"/>
    <s v="FRENTE AL C.T.P. DE LIMON"/>
    <s v="esc.loscorales@mep.go.cr"/>
    <s v="27951022"/>
    <s v="27951022"/>
    <s v="KATTIA SCOTT MARTINEZ"/>
    <s v="83133956"/>
    <s v="LEISEL ARCE CAMPOS"/>
    <s v="22017169"/>
    <m/>
    <s v="NO"/>
    <m/>
    <m/>
    <m/>
    <s v="1"/>
    <s v="02898"/>
    <s v="3"/>
    <s v="LOS CORALES"/>
    <n v="108"/>
  </r>
  <r>
    <s v="1.03587"/>
    <s v="103510-00"/>
    <s v="03587"/>
    <x v="2534"/>
    <s v="RED CUIDO-LOS CORALES-CECUDI EL TRIUNFO"/>
    <s v="LIMON"/>
    <s v="01"/>
    <s v="1"/>
    <s v="1_PREESCOLAR"/>
    <s v="PUBLICA"/>
    <n v="70101"/>
    <s v="7"/>
    <s v="01"/>
    <s v="01"/>
    <s v="LIMON / LIMON / LIMON"/>
    <s v="LIMON"/>
    <s v="LIMON"/>
    <s v="LIMON"/>
    <s v="LOS CORALES"/>
    <s v="BARRIO EL TRIUNFO, 2DA ENTRADA MANO IZQUIERDA"/>
    <s v="esc.loscorales@mep.go.cr"/>
    <s v="25721548"/>
    <m/>
    <s v="KATTIA SCOTT MARTINEZ"/>
    <s v="83133487"/>
    <s v="LEISEL ARCE CAMPOS"/>
    <s v="22017169"/>
    <s v="RED"/>
    <s v="NO"/>
    <s v="3"/>
    <s v=""/>
    <s v="CECUDI EL TRIUNFO"/>
    <s v="1"/>
    <s v="02898"/>
    <s v="3"/>
    <s v="LOS CORALES"/>
    <n v="13"/>
  </r>
  <r>
    <s v="1.01013"/>
    <s v="103511-00"/>
    <s v="01013"/>
    <x v="2535"/>
    <s v="VILLA DEL MAR # 1"/>
    <s v="LIMON"/>
    <s v="01"/>
    <s v="1"/>
    <s v="1_PREESCOLAR"/>
    <s v="PUBLICA"/>
    <n v="70101"/>
    <s v="7"/>
    <s v="01"/>
    <s v="01"/>
    <s v="LIMON / LIMON / LIMON"/>
    <s v="LIMON"/>
    <s v="LIMON"/>
    <s v="LIMON"/>
    <s v="VILLA DEL MAR Nº1"/>
    <s v="FRENTE AL RANCHO CABEMAT"/>
    <s v="esc.villadelmar1@mep.go.cr"/>
    <s v="22017161"/>
    <m/>
    <s v="YARLENE LEITON FUENTES"/>
    <s v="89580269"/>
    <s v="LEISEL ARCE CAMPOS"/>
    <s v="22017169"/>
    <m/>
    <s v="NO"/>
    <m/>
    <m/>
    <m/>
    <s v="1"/>
    <s v="02884"/>
    <s v="3"/>
    <s v="VILLA DEL MAR # 1"/>
    <n v="39"/>
  </r>
  <r>
    <s v="1.01662"/>
    <s v="103513-00"/>
    <s v="01662"/>
    <x v="2536"/>
    <s v="RIO QUITO"/>
    <s v="LIMON"/>
    <s v="07"/>
    <s v="1"/>
    <s v="1_PREESCOLAR"/>
    <s v="PUBLICA"/>
    <n v="70103"/>
    <s v="7"/>
    <s v="01"/>
    <s v="03"/>
    <s v="LIMON / LIMON / RIO BLANCO"/>
    <s v="LIMON"/>
    <s v="LIMON"/>
    <s v="RIO BLANCO"/>
    <s v="RIO QUITO"/>
    <s v="CONTIGUO PLAZA DE DEPORTE, RIO QUITO"/>
    <s v="esc.rioquito@mep.go.cr"/>
    <s v="88233426"/>
    <m/>
    <s v="ANGELITA LOPEZ TAPIA"/>
    <s v="88233426"/>
    <s v="GREIVIN ARCE CAMPOS"/>
    <s v="24591100 Ext.32007"/>
    <m/>
    <s v="NO"/>
    <m/>
    <m/>
    <m/>
    <s v="1"/>
    <s v="02892"/>
    <s v="3"/>
    <s v="RIO QUITO"/>
    <n v="10"/>
  </r>
  <r>
    <s v="1.01383"/>
    <s v="103514-00"/>
    <s v="01383"/>
    <x v="2537"/>
    <s v="GERMANIA"/>
    <s v="LIMON"/>
    <s v="06"/>
    <s v="1"/>
    <s v="1_PREESCOLAR"/>
    <s v="PUBLICA"/>
    <n v="70304"/>
    <s v="7"/>
    <s v="03"/>
    <s v="04"/>
    <s v="LIMON / SIQUIRRES / GERMANIA"/>
    <s v="LIMON"/>
    <s v="SIQUIRRES"/>
    <s v="GERMANIA"/>
    <s v="GERMANIA"/>
    <s v="300 M NORTE DE ENTRADA PRINCIPAL, GERMANIA 1"/>
    <s v="esc.germania@mep.go.cr"/>
    <s v="27600382"/>
    <m/>
    <s v="DARLING ZUÑIGA SANTANA"/>
    <s v="63739004"/>
    <s v="SANDRA CAMPBELL ROJAS"/>
    <s v="27654219"/>
    <m/>
    <s v="NO"/>
    <m/>
    <m/>
    <m/>
    <s v="1"/>
    <s v="03005"/>
    <s v="3"/>
    <s v="GERMANIA"/>
    <n v="18"/>
  </r>
  <r>
    <s v="1.01194"/>
    <s v="103515-00"/>
    <s v="01194"/>
    <x v="2538"/>
    <s v="LOS LIRIOS"/>
    <s v="LIMON"/>
    <s v="02"/>
    <s v="1"/>
    <s v="1_PREESCOLAR"/>
    <s v="PUBLICA"/>
    <n v="70102"/>
    <s v="7"/>
    <s v="01"/>
    <s v="02"/>
    <s v="LIMON / LIMON / VALLE LA ESTRELLA"/>
    <s v="LIMON"/>
    <s v="LIMON"/>
    <s v="VALLE LA ESTRELLA"/>
    <s v="LOS LIRIOS"/>
    <s v="1 KM AL SUR DE LA CLINICA DE LOS COCOS"/>
    <s v="esc.loslirios@mep.go.cr"/>
    <s v="27985497"/>
    <s v="27985497"/>
    <s v="ROSAISELA NELSON HODSON"/>
    <s v="27985497"/>
    <s v="JUAN LUIS MATARRITA THOMPSON"/>
    <s v="27582530"/>
    <m/>
    <s v="NO"/>
    <m/>
    <m/>
    <m/>
    <s v="1"/>
    <s v="01192"/>
    <s v="3"/>
    <s v="LOS LIRIOS"/>
    <n v="65"/>
  </r>
  <r>
    <s v="1.00733"/>
    <s v="103516-00"/>
    <s v="00733"/>
    <x v="2539"/>
    <s v="GENERAL TOMAS GUARDIA GUTIERREZ"/>
    <s v="LIMON"/>
    <s v="01"/>
    <s v="1"/>
    <s v="1_PREESCOLAR"/>
    <s v="PUBLICA"/>
    <n v="70101"/>
    <s v="7"/>
    <s v="01"/>
    <s v="01"/>
    <s v="LIMON / LIMON / LIMON"/>
    <s v="LIMON"/>
    <s v="LIMON"/>
    <s v="LIMON"/>
    <s v="LIMON CENTRO"/>
    <s v="COSTADO ESTE DE LA MUSMANI, LIMON CENTRO"/>
    <s v="esc.generaltomasguardia@mep.go.cr"/>
    <s v="27580807"/>
    <m/>
    <s v="ELKIE MARTINEZ BRENES"/>
    <s v="27580807"/>
    <s v="LEISEL ARCE CAMPOS"/>
    <s v="22017169"/>
    <m/>
    <s v="NO"/>
    <m/>
    <m/>
    <m/>
    <s v="1"/>
    <s v="02900"/>
    <s v="3"/>
    <s v="GENERAL TOMAS GUARDIA GUTIERREZ"/>
    <n v="90"/>
  </r>
  <r>
    <s v="1.04187"/>
    <s v="103516-00"/>
    <s v="04187"/>
    <x v="2539"/>
    <s v="RED CUIDO-GENERAL TOMAS GUARDIA GUTIERREZ-CECUDI CERRO MOCHO"/>
    <s v="LIMON"/>
    <s v="01"/>
    <s v="1"/>
    <s v="1_PREESCOLAR"/>
    <s v="PUBLICA"/>
    <n v="70101"/>
    <s v="7"/>
    <s v="01"/>
    <s v="01"/>
    <s v="LIMON / LIMON / LIMON"/>
    <s v="LIMON"/>
    <s v="LIMON"/>
    <s v="LIMON"/>
    <s v="CERRO MOCHO"/>
    <s v="100 M OESTE DEL COLEGIO DIURNO DE LIMON"/>
    <s v="pamela.padilla@municlimon.go.cr"/>
    <s v="27580807"/>
    <m/>
    <s v="ELKIE MARTINEZ BRENES"/>
    <s v="27580807"/>
    <s v="LEISEL ARCE CAMPOS"/>
    <s v="22017169"/>
    <s v="RED"/>
    <s v="NO"/>
    <s v="3"/>
    <s v=""/>
    <s v="CECUDI CERRO MOCHO"/>
    <s v="1"/>
    <s v="02900"/>
    <s v="3"/>
    <s v="GENERAL TOMAS GUARDIA GUTIERREZ"/>
    <n v="24"/>
  </r>
  <r>
    <s v="1.02395"/>
    <s v="103517-00"/>
    <s v="02395"/>
    <x v="2540"/>
    <s v="GUAYACAN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GUAYACAN"/>
    <s v="13 KM SUR DEL DISTRITO CENTRAL, SIQUIRRES"/>
    <s v="esc.guayacansiquirres@mep.go.cr"/>
    <s v="22002893"/>
    <s v="84019048"/>
    <s v="IZA MARIEL GRIJALBA MOLINA"/>
    <s v="84019048"/>
    <s v="JEIMY CATLON SOLANO"/>
    <s v="27687141"/>
    <m/>
    <s v="NO"/>
    <m/>
    <m/>
    <m/>
    <s v="1"/>
    <s v="02967"/>
    <s v="3"/>
    <s v="GUAYACAN"/>
    <n v="4"/>
  </r>
  <r>
    <s v="1.01032"/>
    <s v="103518-00"/>
    <s v="01032"/>
    <x v="2541"/>
    <s v="INDIANA TRES"/>
    <s v="LIMON"/>
    <s v="04"/>
    <s v="1"/>
    <s v="1_PREESCOLAR"/>
    <s v="PUBLICA"/>
    <n v="70301"/>
    <s v="7"/>
    <s v="03"/>
    <s v="01"/>
    <s v="LIMON / SIQUIRRES / SIQUIRRES"/>
    <s v="LIMON"/>
    <s v="SIQUIRRES"/>
    <s v="SIQUIRRES"/>
    <s v="INDIANA TRES"/>
    <s v="FRENTE A LA PLAZA DE DEPORTES"/>
    <s v="esc.indianatres@mep.go.cr"/>
    <s v="27689738"/>
    <m/>
    <s v="MIRNA ZAPATA CHAVES"/>
    <s v="87011160"/>
    <s v="MARIA PATRICIA HERNAMDEZ MOLINA"/>
    <s v="27685436"/>
    <m/>
    <s v="NO"/>
    <m/>
    <m/>
    <m/>
    <s v="1"/>
    <s v="02988"/>
    <s v="3"/>
    <s v="INDIANA TRES"/>
    <n v="17"/>
  </r>
  <r>
    <s v="1.00752"/>
    <s v="103519-00"/>
    <s v="00752"/>
    <x v="2542"/>
    <s v="JUSTO ANTONIO FACIO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BARRIO Mª AUXILIADORA"/>
    <s v="200 M OESTE DE LA TERMINAL DE BUSES"/>
    <s v="esc.justoantoniofacio@mep.go.cr"/>
    <s v="27688840"/>
    <m/>
    <s v="MELANIA MATA OTOYA"/>
    <s v="85478027"/>
    <s v="JEIMY CATLON SOLANO"/>
    <s v="27687141"/>
    <m/>
    <s v="NO"/>
    <m/>
    <m/>
    <m/>
    <s v="1"/>
    <s v="02989"/>
    <s v="3"/>
    <s v="JUSTO ANTONIO FACIO"/>
    <n v="126"/>
  </r>
  <r>
    <s v="1.04189"/>
    <s v="103519-00"/>
    <s v="04189"/>
    <x v="2542"/>
    <s v="RED CUIDO-JUSTO ANTONIO FACIO-CECUDI DE SIQUIRRES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EL MANGAL"/>
    <s v="FRENTE AL COLEGIO EXPERIMENTAL BILINGÜE DE SIQUIRRES"/>
    <s v="cecudi@siquirres.go.cr"/>
    <s v="27681145"/>
    <m/>
    <s v="MELANIA MATA OTOYA"/>
    <s v="85478027"/>
    <s v="JEIMY CATLON SOLANO"/>
    <s v="27687141"/>
    <s v="RED"/>
    <s v="NO"/>
    <s v="3"/>
    <s v=""/>
    <s v="CECUDI DE SIQUIRRES"/>
    <s v="1"/>
    <s v="02989"/>
    <s v="3"/>
    <s v="JUSTO ANTONIO FACIO"/>
    <n v="23"/>
  </r>
  <r>
    <s v="1.01193"/>
    <s v="103520-00"/>
    <s v="01193"/>
    <x v="2543"/>
    <s v="ANTONIO FERNANDEZ GAMBOA"/>
    <s v="LIMON"/>
    <s v="06"/>
    <s v="1"/>
    <s v="1_PREESCOLAR"/>
    <s v="PUBLICA"/>
    <n v="70306"/>
    <s v="7"/>
    <s v="03"/>
    <s v="06"/>
    <s v="LIMON / SIQUIRRES / ALEGRIA"/>
    <s v="LIMON"/>
    <s v="SIQUIRRES"/>
    <s v="ALEGRIA"/>
    <s v="LA ALEGRIA"/>
    <s v="100 M ESTE DE LA IGLESIA CATOLICA LA ALEGRIA"/>
    <s v="esc.antoniofernandezgamboa@mep.go.cr"/>
    <s v="27651101"/>
    <m/>
    <s v="BERNIN NOVOA NUÑEZ"/>
    <s v="27651101"/>
    <s v="SANDRA CAMPBELL ROJAS"/>
    <s v="27654219"/>
    <m/>
    <s v="NO"/>
    <m/>
    <m/>
    <m/>
    <s v="1"/>
    <s v="03002"/>
    <s v="3"/>
    <s v="ANTONIO FERNANDEZ GAMBOA"/>
    <n v="52"/>
  </r>
  <r>
    <s v="1.01754"/>
    <s v="103521-00"/>
    <s v="01754"/>
    <x v="2544"/>
    <s v="LAS LOMAS"/>
    <s v="LIMON"/>
    <s v="06"/>
    <s v="1"/>
    <s v="1_PREESCOLAR"/>
    <s v="PUBLICA"/>
    <n v="70303"/>
    <s v="7"/>
    <s v="03"/>
    <s v="03"/>
    <s v="LIMON / SIQUIRRES / FLORIDA"/>
    <s v="LIMON"/>
    <s v="SIQUIRRES"/>
    <s v="FLORIDA"/>
    <s v="LAS LOMAS"/>
    <s v="FRENTE A LA PULPERIA LAS LOMAS"/>
    <s v="esc.laslomas@mep.go.cr"/>
    <s v="22001762"/>
    <s v="85197054"/>
    <s v="BREYSI ARROLIGA LOPEZ"/>
    <s v="85197054"/>
    <s v="SANDRA CAMPBELL ROJAS"/>
    <s v="27654219"/>
    <m/>
    <s v="NO"/>
    <m/>
    <m/>
    <m/>
    <s v="1"/>
    <s v="03761"/>
    <s v="3"/>
    <s v="LAS LOMAS"/>
    <n v="12"/>
  </r>
  <r>
    <s v="1.02196"/>
    <s v="103522-00"/>
    <s v="02196"/>
    <x v="2545"/>
    <s v="ISLA COHEN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ISLA COHEN"/>
    <s v="DE LA ESCUELA DE VESTA 20 KM AL OESTE"/>
    <s v="esc.islacohen@mep.go.cr"/>
    <s v="84509021"/>
    <m/>
    <s v="DIDIER LEIVA MORALES"/>
    <s v="84509021"/>
    <s v="EULALIO JAIRO MAROTO JIMENEZ"/>
    <s v="83478507"/>
    <m/>
    <s v="NO"/>
    <m/>
    <m/>
    <m/>
    <s v="1"/>
    <s v="03696"/>
    <s v="3"/>
    <s v="ISLA COHEN"/>
    <n v="16"/>
  </r>
  <r>
    <s v="1.02423"/>
    <s v="103523-00"/>
    <s v="02423"/>
    <x v="2546"/>
    <s v="JABUY KEKOLDY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JABUY"/>
    <s v="9 KM AL SUROESTE DEL PUENTE DE VESTA"/>
    <s v="esc.indigenajabuy@mep.go.cr"/>
    <s v="22002883"/>
    <m/>
    <s v="KENIA SANCHEZ GUIDO"/>
    <s v="84372423"/>
    <s v="EULALIO JAIRO MAROTO JIMENEZ"/>
    <s v="83478507"/>
    <m/>
    <s v="NO"/>
    <m/>
    <m/>
    <m/>
    <s v="1"/>
    <s v="03180"/>
    <s v="3"/>
    <s v="JABUY KEKOLDY"/>
    <n v="26"/>
  </r>
  <r>
    <s v="1.02706"/>
    <s v="103524-00"/>
    <s v="02706"/>
    <x v="2547"/>
    <s v="NAMALDI"/>
    <s v="SULA"/>
    <s v="06"/>
    <s v="1"/>
    <s v="1_PREESCOLAR"/>
    <s v="PUBLICA"/>
    <n v="70501"/>
    <s v="7"/>
    <s v="05"/>
    <s v="01"/>
    <s v="LIMON / MATINA / MATINA"/>
    <s v="LIMON"/>
    <s v="MATINA"/>
    <s v="MATINA"/>
    <s v="NAMALDI"/>
    <s v="TERRITORIO INDIGENA, BAJO CHIRRIPO"/>
    <s v="esc.namaldi@mep.go.cr"/>
    <s v="86437972"/>
    <m/>
    <s v="ALEX BRANDON PEREZ JIMENEZ"/>
    <s v="86437972"/>
    <s v="JUAN GABRIEL MONGE FLORES"/>
    <s v="83602028"/>
    <m/>
    <s v="NO"/>
    <m/>
    <m/>
    <m/>
    <s v="1"/>
    <s v="03641"/>
    <s v="3"/>
    <s v="NAMALDI"/>
    <n v="18"/>
  </r>
  <r>
    <s v="1.00744"/>
    <s v="103525-00"/>
    <s v="00744"/>
    <x v="2548"/>
    <s v="LA BOMBA"/>
    <s v="LIMON"/>
    <s v="02"/>
    <s v="1"/>
    <s v="1_PREESCOLAR"/>
    <s v="PUBLICA"/>
    <n v="70104"/>
    <s v="7"/>
    <s v="01"/>
    <s v="04"/>
    <s v="LIMON / LIMON / MATAMA"/>
    <s v="LIMON"/>
    <s v="LIMON"/>
    <s v="MATAMA"/>
    <s v="LA BOMBA"/>
    <s v="CONTIGUO A LA PLAZA DE FUTBOL"/>
    <s v="esc.labomba@mep.go.cr"/>
    <s v="27561415"/>
    <s v="27561415"/>
    <s v="CLAUDIA CAROLINA VALLECILLO RAMIREZ"/>
    <s v="88679036"/>
    <s v="JUAN LUIS MATARRITA THOMPSON"/>
    <s v="27582530"/>
    <m/>
    <s v="NO"/>
    <m/>
    <m/>
    <m/>
    <s v="1"/>
    <s v="02914"/>
    <s v="3"/>
    <s v="LA BOMBA"/>
    <n v="26"/>
  </r>
  <r>
    <s v="1.03108"/>
    <s v="103526-00"/>
    <s v="03108"/>
    <x v="2549"/>
    <s v="DONDONIA 2"/>
    <s v="LIMON"/>
    <s v="02"/>
    <s v="1"/>
    <s v="1_PREESCOLAR"/>
    <s v="PUBLICA"/>
    <n v="70104"/>
    <s v="7"/>
    <s v="01"/>
    <s v="04"/>
    <s v="LIMON / LIMON / MATAMA"/>
    <s v="LIMON"/>
    <s v="LIMON"/>
    <s v="MATAMA"/>
    <s v="DONDONIA"/>
    <s v="700 M AL OESTE DE LINEA FERREA, DONDONIA 2"/>
    <s v="esc.dondonia2@mep.go.cr"/>
    <m/>
    <m/>
    <s v="JEIMMY VIZCAINO SOLIS"/>
    <s v="71631314"/>
    <s v="JUAN LUIS MATARRITA THOMPSON"/>
    <s v="27582530"/>
    <m/>
    <s v="NO"/>
    <m/>
    <m/>
    <m/>
    <s v="1"/>
    <s v="03504"/>
    <s v="3"/>
    <s v="DONDONIA 2"/>
    <n v="3"/>
  </r>
  <r>
    <s v="1.01384"/>
    <s v="103527-00"/>
    <s v="01384"/>
    <x v="2550"/>
    <s v="FLORIDA"/>
    <s v="LIMON"/>
    <s v="06"/>
    <s v="1"/>
    <s v="1_PREESCOLAR"/>
    <s v="PUBLICA"/>
    <n v="70303"/>
    <s v="7"/>
    <s v="03"/>
    <s v="03"/>
    <s v="LIMON / SIQUIRRES / FLORIDA"/>
    <s v="LIMON"/>
    <s v="SIQUIRRES"/>
    <s v="FLORIDA"/>
    <s v="FLORIDA"/>
    <s v="50 M ESTE DEL PUESTO DE LA FUERZA PUBLICA"/>
    <s v="esc.florida@mep.go.cr"/>
    <s v="61190696"/>
    <m/>
    <s v="DERLA UPHAN LINTON"/>
    <s v="87480821"/>
    <s v="SANDRA CAMPBELL ROJAS"/>
    <s v="27654219"/>
    <m/>
    <s v="NO"/>
    <m/>
    <m/>
    <m/>
    <s v="1"/>
    <s v="03006"/>
    <s v="3"/>
    <s v="FLORIDA"/>
    <n v="46"/>
  </r>
  <r>
    <s v="1.01198"/>
    <s v="103528-00"/>
    <s v="01198"/>
    <x v="2551"/>
    <s v="LA FRANCIA"/>
    <s v="LIMON"/>
    <s v="06"/>
    <s v="1"/>
    <s v="1_PREESCOLAR"/>
    <s v="PUBLICA"/>
    <n v="70305"/>
    <s v="7"/>
    <s v="03"/>
    <s v="05"/>
    <s v="LIMON / SIQUIRRES / CAIRO"/>
    <s v="LIMON"/>
    <s v="SIQUIRRES"/>
    <s v="CAIRO"/>
    <s v="LA FRANCIA"/>
    <s v="FRENTE A LA PLAZA DE DEPORTES, EN LA FRANCIA"/>
    <s v="esc.lafrancia@mep.go.cr"/>
    <s v="27654015"/>
    <m/>
    <s v="KARLA RAMIREZ ESPINOZA"/>
    <s v="27654015"/>
    <s v="SANDRA CAMPBELL ROJAS"/>
    <s v="27654219"/>
    <m/>
    <s v="NO"/>
    <m/>
    <m/>
    <m/>
    <s v="1"/>
    <s v="03013"/>
    <s v="3"/>
    <s v="LA FRANCIA"/>
    <n v="11"/>
  </r>
  <r>
    <s v="1.00939"/>
    <s v="103529-00"/>
    <s v="00939"/>
    <x v="2552"/>
    <s v="LA HEREDIANA"/>
    <s v="LIMON"/>
    <s v="06"/>
    <s v="1"/>
    <s v="1_PREESCOLAR"/>
    <s v="PUBLICA"/>
    <n v="70304"/>
    <s v="7"/>
    <s v="03"/>
    <s v="04"/>
    <s v="LIMON / SIQUIRRES / GERMANIA"/>
    <s v="LIMON"/>
    <s v="SIQUIRRES"/>
    <s v="GERMANIA"/>
    <s v="HEREDIANA"/>
    <s v="CONTIGUO A LA IGLESIA CATOLICA, LA HEREDIANA"/>
    <s v="esc.laherediana@mep.go.cr"/>
    <s v="86896102"/>
    <m/>
    <s v="ELSIE SEQUEIRA MONCADA"/>
    <s v="88348651"/>
    <s v="SANDRA CAMPBELL ROJAS"/>
    <s v="27654219"/>
    <m/>
    <s v="NO"/>
    <m/>
    <m/>
    <m/>
    <s v="1"/>
    <s v="03003"/>
    <s v="3"/>
    <s v="LA HEREDIANA"/>
    <n v="28"/>
  </r>
  <r>
    <s v="1.03289"/>
    <s v="103530-00"/>
    <s v="03289"/>
    <x v="2553"/>
    <s v="VEGAS DE IMPERIO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VEGAS DEL IMPERIO"/>
    <s v="FRENTE A LA PLAZA DE DEPORTES"/>
    <s v="esc.vegasdeimperio@mep.go.cr"/>
    <s v="60049808"/>
    <s v="60049800"/>
    <s v="CLARIBEL BEITA RODRIGUEZ"/>
    <s v="57093333"/>
    <s v="JEIMY CATLON SOLANO"/>
    <s v="27687141"/>
    <m/>
    <s v="NO"/>
    <m/>
    <m/>
    <m/>
    <s v="1"/>
    <s v="01274"/>
    <s v="3"/>
    <s v="VEGAS DE IMPERIO"/>
    <n v="9"/>
  </r>
  <r>
    <s v="1.01389"/>
    <s v="103531-00"/>
    <s v="01389"/>
    <x v="2554"/>
    <s v="LA MARGARITA"/>
    <s v="LIMON"/>
    <s v="09"/>
    <s v="1"/>
    <s v="1_PREESCOLAR"/>
    <s v="PUBLICA"/>
    <n v="70502"/>
    <s v="7"/>
    <s v="05"/>
    <s v="02"/>
    <s v="LIMON / MATINA / BATAN"/>
    <s v="LIMON"/>
    <s v="MATINA"/>
    <s v="BATAN"/>
    <s v="24 MILLAS"/>
    <s v="200 M ESTE LINEA FERREA"/>
    <s v="esc.lamargarita@mep.go.cr"/>
    <m/>
    <m/>
    <s v="RUTH MANDERSON DALEY"/>
    <s v="85644785"/>
    <s v="GUILLERMO WALESS CAMBEL"/>
    <s v="27186207"/>
    <m/>
    <s v="NO"/>
    <m/>
    <m/>
    <m/>
    <s v="1"/>
    <s v="03082"/>
    <s v="3"/>
    <s v="LA MARGARITA"/>
    <n v="15"/>
  </r>
  <r>
    <s v="1.02424"/>
    <s v="103532-00"/>
    <s v="02424"/>
    <x v="2555"/>
    <s v="RAMAL SIETE"/>
    <s v="LIMON"/>
    <s v="09"/>
    <s v="1"/>
    <s v="1_PREESCOLAR"/>
    <s v="PUBLICA"/>
    <n v="70502"/>
    <s v="7"/>
    <s v="05"/>
    <s v="02"/>
    <s v="LIMON / MATINA / BATAN"/>
    <s v="LIMON"/>
    <s v="MATINA"/>
    <s v="BATAN"/>
    <s v="RAMAL SIETE"/>
    <s v="200 M AL ESTE DEL ANTIGUO SALON COMUNAL"/>
    <s v="esc.ramalsiete@mep.go.cr"/>
    <s v="27186162"/>
    <m/>
    <s v="GUISELLE VILLALOBOS VEGA"/>
    <s v="83372951"/>
    <s v="GUILLERMO WALESS CAMBEL"/>
    <s v="27186207"/>
    <m/>
    <s v="NO"/>
    <m/>
    <m/>
    <m/>
    <s v="1"/>
    <s v="03762"/>
    <s v="3"/>
    <s v="RAMAL SIETE"/>
    <n v="79"/>
  </r>
  <r>
    <s v="1.00761"/>
    <s v="103533-00"/>
    <s v="00761"/>
    <x v="2556"/>
    <s v="FINCA MARGARIT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MARGARITA"/>
    <s v="FRENTE AL SUPER EIMAR"/>
    <s v="esc.fincamargarita@mep.go.cr"/>
    <s v="27511201"/>
    <s v="27511201"/>
    <s v="ORLING BRENES BERMUDEZ"/>
    <s v="22002951"/>
    <s v="JANNIK RICARDO BARRANTES RIVAS"/>
    <s v="27550289"/>
    <m/>
    <s v="NO"/>
    <m/>
    <m/>
    <m/>
    <s v="1"/>
    <s v="03057"/>
    <s v="3"/>
    <s v="FINCA MARGARITA"/>
    <n v="26"/>
  </r>
  <r>
    <s v="1.01367"/>
    <s v="103535-00"/>
    <s v="01367"/>
    <x v="2557"/>
    <s v="LA COLONIA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LA COLONIA"/>
    <s v="CONTIGUO A PLAZA DE DEPORTES DE LA COLONIA"/>
    <s v="esc.lacolonia.limon@mep.go.cr"/>
    <s v="22001681"/>
    <m/>
    <s v="TATIANA TORRES PLATERO"/>
    <s v="84197690"/>
    <s v="LUIS ANGEL PASTOR URBINA"/>
    <s v="27590142"/>
    <m/>
    <s v="NO"/>
    <m/>
    <m/>
    <m/>
    <s v="1"/>
    <s v="03697"/>
    <s v="3"/>
    <s v="LA COLONIA"/>
    <n v="8"/>
  </r>
  <r>
    <s v="1.01668"/>
    <s v="103536-00"/>
    <s v="01668"/>
    <x v="2558"/>
    <s v="LINDA VISTA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LINDA VISTA"/>
    <s v="B°LINDA VISTA/SIQUIRRES, CARRETERA A TURRIALBA"/>
    <s v="esc.lindavistasiquirres@mep.go.cr"/>
    <s v="22002898"/>
    <s v="87082666"/>
    <s v="LEONARDO BADILLA VARGAS"/>
    <s v="87082666"/>
    <s v="JEIMY CATLON SOLANO"/>
    <s v="27687141"/>
    <m/>
    <s v="NO"/>
    <m/>
    <m/>
    <m/>
    <s v="1"/>
    <s v="02958"/>
    <s v="3"/>
    <s v="LINDA VISTA"/>
    <n v="8"/>
  </r>
  <r>
    <s v="1.01390"/>
    <s v="103537-00"/>
    <s v="01390"/>
    <x v="2559"/>
    <s v="LARGA DISTANCIA"/>
    <s v="LIMON"/>
    <s v="07"/>
    <s v="1"/>
    <s v="1_PREESCOLAR"/>
    <s v="PUBLICA"/>
    <n v="70503"/>
    <s v="7"/>
    <s v="05"/>
    <s v="03"/>
    <s v="LIMON / MATINA / CARRANDI"/>
    <s v="LIMON"/>
    <s v="MATINA"/>
    <s v="CARRANDI"/>
    <s v="LARGA DISTANCIA"/>
    <s v="2 KM AL SUR DE LA CARRETERA TREJOS FERNANDEZ"/>
    <s v="esc.largadistancia@mep.go.cr"/>
    <s v="22001651"/>
    <m/>
    <s v="NESLI JULISSA GOMEZ SOLORZANO"/>
    <s v="84789004"/>
    <s v="GREIVIN ARCE CAMPOS"/>
    <s v="24591100 Ext.32007"/>
    <m/>
    <s v="NO"/>
    <m/>
    <m/>
    <m/>
    <s v="1"/>
    <s v="03072"/>
    <s v="3"/>
    <s v="LARGA DISTANCIA"/>
    <n v="20"/>
  </r>
  <r>
    <s v="1.04190"/>
    <s v="103538-00"/>
    <s v="04190"/>
    <x v="2560"/>
    <s v="LOS ANGELES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BAJOS DEL TIGRE"/>
    <s v="5 KM AL SUR DE SANTA MARTA DE SIQUIRRES"/>
    <s v="esc.losangelessiquirres@mep.go.cr"/>
    <s v="22002919"/>
    <s v="87778998"/>
    <s v="JARVI GOMEZ PEREZ"/>
    <s v="87778998"/>
    <s v="JEIMY CATLON SOLANO"/>
    <s v="27687141"/>
    <m/>
    <s v="NO"/>
    <m/>
    <m/>
    <m/>
    <s v="1"/>
    <s v="02968"/>
    <s v="3"/>
    <s v="LOS ANGELES"/>
    <n v="7"/>
  </r>
  <r>
    <s v="1.01960"/>
    <s v="103539-00"/>
    <s v="01960"/>
    <x v="2561"/>
    <s v="BELLA VISTA"/>
    <s v="LIMON"/>
    <s v="06"/>
    <s v="1"/>
    <s v="1_PREESCOLAR"/>
    <s v="PUBLICA"/>
    <n v="70304"/>
    <s v="7"/>
    <s v="03"/>
    <s v="04"/>
    <s v="LIMON / SIQUIRRES / GERMANIA"/>
    <s v="LIMON"/>
    <s v="SIQUIRRES"/>
    <s v="GERMANIA"/>
    <s v="BELLA VISTA"/>
    <s v="150 M SUROESTE DE LA PLAZA DE DEPORTES"/>
    <s v="esc.bellavista.limon@mep.go.cr"/>
    <m/>
    <m/>
    <s v="MAGALLY PICADO BOLANOS"/>
    <s v="63592565"/>
    <s v="SANDRA CAMPBELL ROJAS"/>
    <s v="27654219"/>
    <m/>
    <s v="NO"/>
    <m/>
    <m/>
    <m/>
    <s v="1"/>
    <s v="03004"/>
    <s v="3"/>
    <s v="BELLA VISTA"/>
    <n v="5"/>
  </r>
  <r>
    <s v="1.03296"/>
    <s v="103540-00"/>
    <s v="03296"/>
    <x v="2562"/>
    <s v="EL SILENCIO"/>
    <s v="LIMON"/>
    <s v="06"/>
    <s v="1"/>
    <s v="1_PREESCOLAR"/>
    <s v="PUBLICA"/>
    <n v="70305"/>
    <s v="7"/>
    <s v="03"/>
    <s v="05"/>
    <s v="LIMON / SIQUIRRES / CAIRO"/>
    <s v="LIMON"/>
    <s v="SIQUIRRES"/>
    <s v="CAIRO"/>
    <s v="EL SILENCIO"/>
    <s v="CONTIGUO A LA PLAZA DE DEPORTES"/>
    <s v="esc.elsilencio.limon@mep.go.cr"/>
    <s v="22001756"/>
    <s v="89750183"/>
    <s v="HERMINIA BALDIVIA HERNANDEZ"/>
    <s v="89750183"/>
    <s v="SANDRA CAMPBELL ROJAS"/>
    <s v="27654219"/>
    <m/>
    <s v="NO"/>
    <m/>
    <m/>
    <m/>
    <s v="1"/>
    <s v="03014"/>
    <s v="3"/>
    <s v="EL SILENCIO"/>
    <n v="3"/>
  </r>
  <r>
    <s v="1.01933"/>
    <s v="103541-00"/>
    <s v="01933"/>
    <x v="2563"/>
    <s v="ZEPHANIAH FARGUHARSON VASSELL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MADRE DE DIOS"/>
    <s v="COSTADO SUR DE LA PLAZA DE DEPORTES"/>
    <s v="esc.madrededios@mep.go.cr"/>
    <s v="27658228"/>
    <s v="22001775"/>
    <s v="YARLIN PORRAS CALDERON"/>
    <s v="84405193"/>
    <s v="MARIA PATRICIA HERNAMDEZ MOLINA"/>
    <s v="27685436"/>
    <m/>
    <s v="NO"/>
    <m/>
    <m/>
    <m/>
    <s v="1"/>
    <s v="02995"/>
    <s v="3"/>
    <s v="ZEPHANIAH FARGUHARSON VASSELL"/>
    <n v="6"/>
  </r>
  <r>
    <s v="1.02704"/>
    <s v="103542-00"/>
    <s v="02704"/>
    <x v="2564"/>
    <s v="MANZANILLO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MANZANILLO"/>
    <s v="FRENTE A LA PLAZA DE FUTBOL DE MANZANILLO"/>
    <s v="esc.manzanillotalamanca@mep.go.cr"/>
    <s v="27599053"/>
    <s v="27599053"/>
    <s v="LUCIA SANABRIA DELGADO"/>
    <s v="83224097"/>
    <s v="JANNIK RICARDO BARRANTES RIVAS"/>
    <s v="27550289"/>
    <m/>
    <s v="NO"/>
    <m/>
    <m/>
    <m/>
    <s v="1"/>
    <s v="03045"/>
    <s v="3"/>
    <s v="MANZANILLO"/>
    <n v="15"/>
  </r>
  <r>
    <s v="1.02177"/>
    <s v="103543-00"/>
    <s v="02177"/>
    <x v="2565"/>
    <s v="MARIA LUISA"/>
    <s v="LIMON"/>
    <s v="02"/>
    <s v="1"/>
    <s v="1_PREESCOLAR"/>
    <s v="PUBLICA"/>
    <n v="70104"/>
    <s v="7"/>
    <s v="01"/>
    <s v="04"/>
    <s v="LIMON / LIMON / MATAMA"/>
    <s v="LIMON"/>
    <s v="LIMON"/>
    <s v="MATAMA"/>
    <s v="MARIA LUISA"/>
    <s v="7 KM AL OESTE DEL PUENTE LA BOMBA"/>
    <s v="esc.marialuisa@mep.go.cr"/>
    <s v="22064369"/>
    <s v="87432458"/>
    <s v="GLORIA GARCIA AGÜERO"/>
    <s v="22064369"/>
    <s v="JUAN LUIS MATARRITA THOMPSON"/>
    <s v="27582530"/>
    <m/>
    <s v="NO"/>
    <m/>
    <m/>
    <m/>
    <s v="1"/>
    <s v="02920"/>
    <s v="3"/>
    <s v="MARIA LUISA"/>
    <n v="12"/>
  </r>
  <r>
    <s v="1.03829"/>
    <s v="103544-00"/>
    <s v="03829"/>
    <x v="2566"/>
    <s v="MATA DE LIMON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MATA DE LIMON"/>
    <s v="5 KM DE LA RUTA 96"/>
    <s v="esc.matadelimonsixaola@mep.go.cr"/>
    <m/>
    <m/>
    <s v="YARENIS MEZA MORAGA"/>
    <s v="84388564"/>
    <s v="JANNIK RICARDO BARRANTES RIVAS"/>
    <s v="86949102"/>
    <m/>
    <s v="NO"/>
    <m/>
    <m/>
    <m/>
    <s v="1"/>
    <s v="03047"/>
    <s v="3"/>
    <s v="MATA DE LIMON"/>
    <n v="2"/>
  </r>
  <r>
    <s v="1.03997"/>
    <s v="103545-00"/>
    <s v="03997"/>
    <x v="2567"/>
    <s v="KËKÖLDI"/>
    <s v="SULA"/>
    <s v="01"/>
    <s v="1"/>
    <s v="1_PREESCOLAR"/>
    <s v="PUBLICA"/>
    <n v="70402"/>
    <s v="7"/>
    <s v="04"/>
    <s v="02"/>
    <s v="LIMON / TALAMANCA / SIXAOLA"/>
    <s v="LIMON"/>
    <s v="TALAMANCA"/>
    <s v="SIXAOLA"/>
    <s v="KEKOLDI"/>
    <s v="RESERVA INDIGENA KEKOLDI"/>
    <s v="esc.kekoldi@mep.go.cr"/>
    <s v="50009961"/>
    <m/>
    <s v="ANDREINA HIDALGO OVIEDO"/>
    <s v="50009961"/>
    <s v="CAROLINA DE LOS ANGELES LAYAN HERNANDEZ"/>
    <s v="87286188"/>
    <m/>
    <s v="NO"/>
    <m/>
    <m/>
    <m/>
    <s v="1"/>
    <s v="03638"/>
    <s v="3"/>
    <s v="KËKÖLDI"/>
    <n v="4"/>
  </r>
  <r>
    <s v="1.03207"/>
    <s v="103546-00"/>
    <s v="03207"/>
    <x v="2568"/>
    <s v="UNION RIO PEJE"/>
    <s v="LIMON"/>
    <s v="07"/>
    <s v="1"/>
    <s v="1_PREESCOLAR"/>
    <s v="PUBLICA"/>
    <n v="70103"/>
    <s v="7"/>
    <s v="01"/>
    <s v="03"/>
    <s v="LIMON / LIMON / RIO BLANCO"/>
    <s v="LIMON"/>
    <s v="LIMON"/>
    <s v="RIO BLANCO"/>
    <s v="RIO PEJE"/>
    <s v="CONTIGUO AL SALON COMUNAL DE RIO PEJE"/>
    <s v="esc.launionderiopeje@mep.go.cr"/>
    <s v="88886673"/>
    <m/>
    <s v="MIUREL SANDI SOLANO"/>
    <s v="88886673"/>
    <s v="GREIVIN ARCE CAMPOS"/>
    <s v="61516036"/>
    <m/>
    <s v="NO"/>
    <m/>
    <m/>
    <m/>
    <s v="1"/>
    <s v="02873"/>
    <s v="3"/>
    <s v="UNION RIO PEJE"/>
    <n v="2"/>
  </r>
  <r>
    <s v="1.03370"/>
    <s v="103547-00"/>
    <s v="03370"/>
    <x v="2569"/>
    <s v="SOKI"/>
    <s v="SULA"/>
    <s v="02"/>
    <s v="1"/>
    <s v="1_PREESCOLAR"/>
    <s v="PUBLICA"/>
    <n v="70404"/>
    <s v="7"/>
    <s v="04"/>
    <s v="04"/>
    <s v="LIMON / TALAMANCA / TELIRE"/>
    <s v="LIMON"/>
    <s v="TALAMANCA"/>
    <s v="TELIRE"/>
    <s v="SOKI"/>
    <s v="7 KM AL OESTE DEL COLEGIO SULAYOM"/>
    <s v="esc.soki@mep.go.cr"/>
    <s v="86559727"/>
    <m/>
    <s v="ROGER REYES HERNANDEZ."/>
    <s v="86559727"/>
    <s v="BETTY HERNANDEZ TORRES"/>
    <s v="83768761"/>
    <m/>
    <s v="NO"/>
    <m/>
    <m/>
    <m/>
    <s v="1"/>
    <s v="03020"/>
    <s v="3"/>
    <s v="SOKI"/>
    <n v="7"/>
  </r>
  <r>
    <s v="1.01385"/>
    <s v="103548-00"/>
    <s v="01385"/>
    <x v="2570"/>
    <s v="EL PEJE"/>
    <s v="LIMON"/>
    <s v="06"/>
    <s v="1"/>
    <s v="1_PREESCOLAR"/>
    <s v="PUBLICA"/>
    <n v="70304"/>
    <s v="7"/>
    <s v="03"/>
    <s v="04"/>
    <s v="LIMON / SIQUIRRES / GERMANIA"/>
    <s v="LIMON"/>
    <s v="SIQUIRRES"/>
    <s v="GERMANIA"/>
    <s v="EL PEJE"/>
    <s v="150 M ESTE DEL EBAIS GERMANIA, SIQUIRRES"/>
    <s v="esc.elpeje.limon@mep.go.cr"/>
    <m/>
    <m/>
    <s v="ALBER CONTRERAS LEIVA"/>
    <s v="83986443"/>
    <s v="SANDRA CAMPBELL ROJAS"/>
    <s v="61968120"/>
    <m/>
    <s v="NO"/>
    <m/>
    <m/>
    <m/>
    <s v="1"/>
    <s v="03000"/>
    <s v="3"/>
    <s v="EL PEJE"/>
    <n v="16"/>
  </r>
  <r>
    <s v="1.01959"/>
    <s v="103549-00"/>
    <s v="01959"/>
    <x v="2571"/>
    <s v="CASTILLO NUEVO"/>
    <s v="LIMON"/>
    <s v="02"/>
    <s v="1"/>
    <s v="1_PREESCOLAR"/>
    <s v="PUBLICA"/>
    <n v="70104"/>
    <s v="7"/>
    <s v="01"/>
    <s v="04"/>
    <s v="LIMON / LIMON / MATAMA"/>
    <s v="LIMON"/>
    <s v="LIMON"/>
    <s v="MATAMA"/>
    <s v="CASTILLO NUEVO"/>
    <s v="CONTIGUO A INSTALACIONES DEL TANQUE CAPTACION"/>
    <s v="esc.castillonuevo@mep.go.cr"/>
    <s v="22001643"/>
    <m/>
    <s v="CINDY MAXWELL DAVIS"/>
    <s v="84616731"/>
    <s v="JUAN LUIS MATARRITA THOMPSON"/>
    <s v="27582530"/>
    <m/>
    <s v="NO"/>
    <m/>
    <m/>
    <m/>
    <s v="1"/>
    <s v="02925"/>
    <s v="3"/>
    <s v="CASTILLO NUEVO"/>
    <n v="8"/>
  </r>
  <r>
    <s v="1.01655"/>
    <s v="103550-00"/>
    <s v="01655"/>
    <x v="2572"/>
    <s v="KENT DE BANANITO NORTE"/>
    <s v="LIMON"/>
    <s v="02"/>
    <s v="1"/>
    <s v="1_PREESCOLAR"/>
    <s v="PUBLICA"/>
    <n v="70104"/>
    <s v="7"/>
    <s v="01"/>
    <s v="04"/>
    <s v="LIMON / LIMON / MATAMA"/>
    <s v="LIMON"/>
    <s v="LIMON"/>
    <s v="MATAMA"/>
    <s v="LAS BRISAS DE KENT"/>
    <s v="100 M OESTE, 100 SUR Y 200 OESTE PUENTE RIO B"/>
    <s v="esc.kentdebananito@mep.go.cr"/>
    <s v="27561494"/>
    <s v="27561028"/>
    <s v="ARGENIS JIMENEZ SANCHO"/>
    <s v="27561028"/>
    <s v="JUAN LUIS MATARRITA THOMPSON"/>
    <s v="27582530"/>
    <m/>
    <s v="NO"/>
    <m/>
    <m/>
    <m/>
    <s v="1"/>
    <s v="02926"/>
    <s v="3"/>
    <s v="KENT DE BANANITO NORTE"/>
    <n v="18"/>
  </r>
  <r>
    <s v="1.04306"/>
    <s v="103551-00"/>
    <s v="04306"/>
    <x v="2573"/>
    <s v="SAN CECILIO"/>
    <s v="LIMON"/>
    <s v="02"/>
    <s v="1"/>
    <s v="1_PREESCOLAR"/>
    <s v="PUBLICA"/>
    <n v="70104"/>
    <s v="7"/>
    <s v="01"/>
    <s v="04"/>
    <s v="LIMON / LIMON / MATAMA"/>
    <s v="LIMON"/>
    <s v="LIMON"/>
    <s v="MATAMA"/>
    <s v="SAN CECILIO"/>
    <s v="BANANITO NORTE, BANAGA"/>
    <s v="esc.sancecilio@mep.go.cr"/>
    <s v="70075062"/>
    <s v="87324860"/>
    <s v="JENNIFER BALTODANO AMPIE"/>
    <s v="70075062"/>
    <s v="JUAN LUIS MATARRITA THOMPSON"/>
    <s v="47037698"/>
    <m/>
    <s v="NO"/>
    <m/>
    <m/>
    <m/>
    <s v="1"/>
    <s v="02927"/>
    <s v="3"/>
    <s v="SAN CECILIO"/>
    <n v="5"/>
  </r>
  <r>
    <s v="1.04098"/>
    <s v="103552-00"/>
    <s v="04098"/>
    <x v="2574"/>
    <s v="BUENOS AIRES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BUENOS AIRES"/>
    <s v="6 KM AL OESTE DE LA ENTRADA SAN CLEMENTE"/>
    <s v="esc.buenosaires@mep.go.cr"/>
    <s v="84394655"/>
    <m/>
    <s v="LIZETH BRIGTH COLE"/>
    <s v="84394655"/>
    <s v="LUIS ANGEL PASTOR URBINA"/>
    <s v="71047519"/>
    <m/>
    <s v="NO"/>
    <m/>
    <m/>
    <m/>
    <s v="1"/>
    <s v="01240"/>
    <s v="3"/>
    <s v="BUENOS AIRES"/>
    <n v="3"/>
  </r>
  <r>
    <s v="1.00885"/>
    <s v="103553-00"/>
    <s v="00885"/>
    <x v="2575"/>
    <s v="LAS PALMIRAS"/>
    <s v="LIMON"/>
    <s v="04"/>
    <s v="1"/>
    <s v="1_PREESCOLAR"/>
    <s v="PUBLICA"/>
    <n v="70301"/>
    <s v="7"/>
    <s v="03"/>
    <s v="01"/>
    <s v="LIMON / SIQUIRRES / SIQUIRRES"/>
    <s v="LIMON"/>
    <s v="SIQUIRRES"/>
    <s v="SIQUIRRES"/>
    <s v="LAS PALMIRAS"/>
    <s v="125 M SUR SERVICENTRO UNO"/>
    <s v="esc.laspalmiras@mep.go.cr"/>
    <s v="27686811"/>
    <s v="27686811"/>
    <s v="MELISSA QUESADA HIDALGO"/>
    <s v="27686811"/>
    <s v="MARIA PATRICIA HERNAMDEZ MOLINA"/>
    <s v="27685436"/>
    <m/>
    <s v="NO"/>
    <m/>
    <m/>
    <m/>
    <s v="1"/>
    <s v="02970"/>
    <s v="3"/>
    <s v="LAS PALMIRAS"/>
    <n v="30"/>
  </r>
  <r>
    <s v="1.00734"/>
    <s v="103554-00"/>
    <s v="00734"/>
    <x v="2576"/>
    <s v="OLYMPIA TREJOS LOPEZ"/>
    <s v="LIMON"/>
    <s v="01"/>
    <s v="1"/>
    <s v="1_PREESCOLAR"/>
    <s v="PUBLICA"/>
    <n v="70101"/>
    <s v="7"/>
    <s v="01"/>
    <s v="01"/>
    <s v="LIMON / LIMON / LIMON"/>
    <s v="LIMON"/>
    <s v="LIMON"/>
    <s v="LIMON"/>
    <s v="BARRIO TRINIDAD"/>
    <s v="200 NORTE Y 50 OESTE DEL PARQUESITO ASIS ESNA"/>
    <s v="esc.olympiatrejoslopez@mep.go.cr"/>
    <s v="27580131"/>
    <s v="21010249"/>
    <s v="SHARISHA ABRAS REID"/>
    <s v="83338437"/>
    <s v="LEISEL ARCE CAMPOS"/>
    <s v="22017169"/>
    <m/>
    <s v="NO"/>
    <m/>
    <m/>
    <m/>
    <s v="1"/>
    <s v="02901"/>
    <s v="3"/>
    <s v="OLYMPIA TREJOS LOPEZ"/>
    <n v="59"/>
  </r>
  <r>
    <s v="1.04117"/>
    <s v="103554-00"/>
    <s v="04117"/>
    <x v="2576"/>
    <s v="RED CUIDO-OLYMPIA TREJOS LOPEZ-KIDS FOR CHRIST"/>
    <s v="LIMON"/>
    <s v="01"/>
    <s v="1"/>
    <s v="1_PREESCOLAR"/>
    <s v="PUBLICA"/>
    <n v="70101"/>
    <s v="7"/>
    <s v="01"/>
    <s v="01"/>
    <s v="LIMON / LIMON / LIMON"/>
    <s v="LIMON"/>
    <s v="LIMON"/>
    <s v="LIMON"/>
    <s v="BARRIO TRINIDAD"/>
    <s v="ZONA AMERICANA, 25 M NOROESTE DEL PARQUESITO ASIS ESNA"/>
    <s v="kidslimon2023@gmail.com"/>
    <s v="47041499"/>
    <m/>
    <s v="SHARISHA YAHAIRA ABRAMS REID"/>
    <s v="83338437"/>
    <s v="LEISEL ARCE CAMPOS"/>
    <s v="22017169"/>
    <s v="RED"/>
    <s v="NO"/>
    <s v="3"/>
    <s v=""/>
    <s v="CENTRO INTEGRAL INFANTIL KIDS FOR CHRIST"/>
    <s v="1"/>
    <s v="02901"/>
    <s v="3"/>
    <s v="OLYMPIA TREJOS LOPEZ"/>
    <n v="19"/>
  </r>
  <r>
    <s v="1.04188"/>
    <s v="103554-00"/>
    <s v="04188"/>
    <x v="2576"/>
    <s v="RED CUIDO-OLYMPIA TREJOS LOPEZ-RAYITO DE ESPERANZA"/>
    <s v="LIMON"/>
    <s v="01"/>
    <s v="1"/>
    <s v="1_PREESCOLAR"/>
    <s v="PUBLICA"/>
    <n v="70101"/>
    <s v="7"/>
    <s v="01"/>
    <s v="01"/>
    <s v="LIMON / LIMON / LIMON"/>
    <s v="LIMON"/>
    <s v="LIMON"/>
    <s v="LIMON"/>
    <s v="BARRIO TRINIDAD"/>
    <s v="300 M AL NORTE DEL HOSPITAL TONY FACIO"/>
    <s v="hannia.mcg79@gmail.com"/>
    <s v="27588151"/>
    <m/>
    <s v="SHARISHA YAHAIRA ABRAMS REID"/>
    <s v="83338437"/>
    <s v="LEISEL ARCE CAMPOS"/>
    <s v="22017169"/>
    <s v="RED"/>
    <s v="NO"/>
    <s v="3"/>
    <s v=""/>
    <s v="CENTRO INFANTIL RAYITO DE ESPERANZA"/>
    <s v="1"/>
    <s v="02901"/>
    <s v="3"/>
    <s v="OLYMPIA TREJOS LOPEZ"/>
    <n v="6"/>
  </r>
  <r>
    <s v="1.01201"/>
    <s v="103555-00"/>
    <s v="01201"/>
    <x v="2577"/>
    <s v="OLIVIA"/>
    <s v="LIMON"/>
    <s v="08"/>
    <s v="1"/>
    <s v="1_PREESCOLAR"/>
    <s v="PUBLICA"/>
    <n v="70401"/>
    <s v="7"/>
    <s v="04"/>
    <s v="01"/>
    <s v="LIMON / TALAMANCA / BRATSI"/>
    <s v="LIMON"/>
    <s v="TALAMANCA"/>
    <s v="BRATSI"/>
    <s v="OLIVIA"/>
    <s v="DEL SALON COMUNAL DE OLIVIA, 600 SUR SOBRE RUTA 36"/>
    <s v="esc.olivia@mep.go.cr"/>
    <s v="27510426"/>
    <s v="27510426"/>
    <s v="EVELYN T. BERMUDEZ GUTIERREZ"/>
    <s v="89896857"/>
    <s v="JANNIK RICARDO BARRANTES RIVAS"/>
    <s v="27550289"/>
    <m/>
    <s v="NO"/>
    <m/>
    <m/>
    <m/>
    <s v="1"/>
    <s v="03046"/>
    <s v="3"/>
    <s v="OLIVIA"/>
    <n v="43"/>
  </r>
  <r>
    <s v="1.03999"/>
    <s v="103556-00"/>
    <s v="03999"/>
    <x v="2578"/>
    <s v="SAN MIGUEL"/>
    <s v="SULA"/>
    <s v="04"/>
    <s v="1"/>
    <s v="1_PREESCOLAR"/>
    <s v="PUBLICA"/>
    <n v="70401"/>
    <s v="7"/>
    <s v="04"/>
    <s v="01"/>
    <s v="LIMON / TALAMANCA / BRATSI"/>
    <s v="LIMON"/>
    <s v="TALAMANCA"/>
    <s v="BRATSI"/>
    <s v="SAN MIGUIEL"/>
    <s v="8 KM AL NORTE DE SHIROLES"/>
    <s v="esc.sanmiguel.limon@mep.go.cr"/>
    <m/>
    <m/>
    <s v="LORENA REYES ZUÑIGA"/>
    <s v="88707664"/>
    <s v="ANA REBECA CABRACA CABRACA"/>
    <s v="87119410"/>
    <m/>
    <s v="NO"/>
    <m/>
    <m/>
    <m/>
    <s v="1"/>
    <s v="02941"/>
    <s v="3"/>
    <s v="SAN MIGUEL"/>
    <n v="4"/>
  </r>
  <r>
    <s v="1.03008"/>
    <s v="103557-00"/>
    <s v="03008"/>
    <x v="2579"/>
    <s v="LAS BRISAS"/>
    <s v="LIMON"/>
    <s v="07"/>
    <s v="1"/>
    <s v="1_PREESCOLAR"/>
    <s v="PUBLICA"/>
    <n v="70103"/>
    <s v="7"/>
    <s v="01"/>
    <s v="03"/>
    <s v="LIMON / LIMON / RIO BLANCO"/>
    <s v="LIMON"/>
    <s v="LIMON"/>
    <s v="RIO BLANCO"/>
    <s v="BRISAS DE VERAGUA"/>
    <s v="12 KM SUR DE LA ENTRADA PRINCIPAL DE LIVERPOOL"/>
    <s v="esc.lasbrisasdeveragua@mep.go.cr"/>
    <s v="27971903"/>
    <m/>
    <s v="YOSELYN BARQUERO BERMUDEZ"/>
    <s v="62086580"/>
    <s v="GREIVIN ARCE CAMPOS"/>
    <s v="24591100 Ext.32007"/>
    <m/>
    <s v="NO"/>
    <m/>
    <m/>
    <m/>
    <s v="1"/>
    <s v="02905"/>
    <s v="3"/>
    <s v="LAS BRISAS"/>
    <n v="4"/>
  </r>
  <r>
    <s v="1.00745"/>
    <s v="103558-00"/>
    <s v="00745"/>
    <x v="2580"/>
    <s v="LA COLINA"/>
    <s v="LIMON"/>
    <s v="02"/>
    <s v="1"/>
    <s v="1_PREESCOLAR"/>
    <s v="PUBLICA"/>
    <n v="70101"/>
    <s v="7"/>
    <s v="01"/>
    <s v="01"/>
    <s v="LIMON / LIMON / LIMON"/>
    <s v="LIMON"/>
    <s v="LIMON"/>
    <s v="LIMON"/>
    <s v="LA COLINA"/>
    <s v="25 M AL OESTE DEL SALON COMUNAL"/>
    <s v="esc.lacolina.limon@mep.go.cr"/>
    <s v="27586873"/>
    <s v="27586873"/>
    <s v="DALIS SEGURA ABARCA"/>
    <s v="27586873"/>
    <s v="JUAN LUIS MATARRITA THOMPSON"/>
    <s v="47037698"/>
    <m/>
    <s v="NO"/>
    <m/>
    <m/>
    <m/>
    <s v="1"/>
    <s v="02911"/>
    <s v="3"/>
    <s v="LA COLINA"/>
    <n v="107"/>
  </r>
  <r>
    <s v="1.02801"/>
    <s v="103559-00"/>
    <s v="02801"/>
    <x v="2581"/>
    <s v="MOJONCITO"/>
    <s v="SULA"/>
    <s v="03"/>
    <s v="1"/>
    <s v="1_PREESCOLAR"/>
    <s v="PUBLICA"/>
    <n v="70404"/>
    <s v="7"/>
    <s v="04"/>
    <s v="04"/>
    <s v="LIMON / TALAMANCA / TELIRE"/>
    <s v="LIMON"/>
    <s v="TALAMANCA"/>
    <s v="TELIRE"/>
    <s v="MOJONCITO"/>
    <s v="COSTADO SUR DE LA PLAZA DE FUTBOL MOJONCITO"/>
    <s v="esc.mojoncitotalamanca@mep.go.cr"/>
    <s v="22006989"/>
    <s v="83088983"/>
    <s v="MELVIN MARTINEZ SEGURA"/>
    <s v="83088983"/>
    <s v="ARCELIO GARCIA MORALES"/>
    <s v="88320938"/>
    <m/>
    <s v="NO"/>
    <m/>
    <m/>
    <m/>
    <s v="1"/>
    <s v="03036"/>
    <s v="3"/>
    <s v="MOJONCITO"/>
    <n v="34"/>
  </r>
  <r>
    <s v="1.02117"/>
    <s v="103560-00"/>
    <s v="02117"/>
    <x v="2582"/>
    <s v="PANDORA OESTE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PANDORA OESTE"/>
    <s v="FRENTE ANTIGUA PULPERIA LINEA 2, LA PLASTICA"/>
    <s v="esc.pandoraoeste@mep.go.cr"/>
    <s v="27590203"/>
    <s v="27590203"/>
    <s v="LUIS ANGEL PASTOR URBINA"/>
    <s v="71047519"/>
    <s v="LUIS ANGEL PASTOR URBINA"/>
    <s v="60431971"/>
    <m/>
    <s v="NO"/>
    <m/>
    <m/>
    <m/>
    <s v="1"/>
    <s v="02950"/>
    <s v="3"/>
    <s v="PANDORA OESTE"/>
    <n v="24"/>
  </r>
  <r>
    <s v="1.01202"/>
    <s v="103561-00"/>
    <s v="01202"/>
    <x v="2583"/>
    <s v="PARAISO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PARAISO"/>
    <s v="FRENTE AL SALON COMUNAL"/>
    <s v="esc.paraisosixaola@mep.go.cr"/>
    <s v="27510519"/>
    <s v="27511055"/>
    <s v="IVANNIA REYES ZAMORA"/>
    <s v="89209599"/>
    <s v="JANNIK RICARDO BARRANTES RIVAS"/>
    <s v="27550289"/>
    <m/>
    <s v="NO"/>
    <m/>
    <m/>
    <m/>
    <s v="1"/>
    <s v="03056"/>
    <s v="3"/>
    <s v="PARAISO"/>
    <n v="63"/>
  </r>
  <r>
    <s v="1.03975"/>
    <s v="103562-00"/>
    <s v="03975"/>
    <x v="2584"/>
    <s v="LA PASCUA"/>
    <s v="LIMON"/>
    <s v="06"/>
    <s v="1"/>
    <s v="1_PREESCOLAR"/>
    <s v="PUBLICA"/>
    <n v="70303"/>
    <s v="7"/>
    <s v="03"/>
    <s v="03"/>
    <s v="LIMON / SIQUIRRES / FLORIDA"/>
    <s v="LIMON"/>
    <s v="SIQUIRRES"/>
    <s v="FLORIDA"/>
    <s v="PASCUA"/>
    <s v="FRENTE PLAZA PUBLICA DE PASCUA"/>
    <s v="esc.pascua@mep.go.cr"/>
    <m/>
    <m/>
    <s v="LOURDES VANESSA ROSALES RAMIREZ"/>
    <s v="88972580"/>
    <s v="SANDRA CAMPBELL ROJAS"/>
    <s v="27654219"/>
    <m/>
    <s v="NO"/>
    <m/>
    <m/>
    <m/>
    <s v="1"/>
    <s v="03015"/>
    <s v="3"/>
    <s v="LA PASCUA"/>
    <n v="1"/>
  </r>
  <r>
    <s v="1.02119"/>
    <s v="103563-00"/>
    <s v="02119"/>
    <x v="2585"/>
    <s v="EL BOSQUE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LA LEONA"/>
    <s v="3 KM AL SUR DEL PUENTE DE PACUARITO"/>
    <s v="esc.elbosque.limon@mep.go.cr"/>
    <s v="22001835"/>
    <s v="22001835"/>
    <s v="KARLA ARAYA MENDOZA"/>
    <s v="22001835"/>
    <s v="MARIA PATRICIA HERNAMDEZ MOLINA"/>
    <s v="27685436"/>
    <m/>
    <s v="NO"/>
    <m/>
    <m/>
    <m/>
    <s v="1"/>
    <s v="02996"/>
    <s v="3"/>
    <s v="EL BOSQUE"/>
    <n v="4"/>
  </r>
  <r>
    <s v="1.00882"/>
    <s v="103564-00"/>
    <s v="00882"/>
    <x v="2586"/>
    <s v="BANANITO SUR"/>
    <s v="LIMON"/>
    <s v="02"/>
    <s v="1"/>
    <s v="1_PREESCOLAR"/>
    <s v="PUBLICA"/>
    <n v="70102"/>
    <s v="7"/>
    <s v="01"/>
    <s v="02"/>
    <s v="LIMON / LIMON / VALLE LA ESTRELLA"/>
    <s v="LIMON"/>
    <s v="LIMON"/>
    <s v="VALLE LA ESTRELLA"/>
    <s v="BANANITO SUR"/>
    <s v="COMUNIDAD DE BANANITO SUR.L.IMON"/>
    <s v="esc.bananitosur@mep.go.cr"/>
    <s v="27566249"/>
    <s v="27566249"/>
    <s v="ICELYN CHAVES ARAHONA"/>
    <s v="60615959"/>
    <s v="JUAN LUIS MATARRITA THOMPSON"/>
    <s v="27582530"/>
    <m/>
    <s v="NO"/>
    <m/>
    <m/>
    <m/>
    <s v="1"/>
    <s v="03197"/>
    <s v="3"/>
    <s v="BANANITO SUR"/>
    <n v="36"/>
  </r>
  <r>
    <s v="1.01923"/>
    <s v="103565-00"/>
    <s v="01923"/>
    <x v="2587"/>
    <s v="PORTETE"/>
    <s v="LIMON"/>
    <s v="01"/>
    <s v="1"/>
    <s v="1_PREESCOLAR"/>
    <s v="PUBLICA"/>
    <n v="70101"/>
    <s v="7"/>
    <s v="01"/>
    <s v="01"/>
    <s v="LIMON / LIMON / LIMON"/>
    <s v="LIMON"/>
    <s v="LIMON"/>
    <s v="LIMON"/>
    <s v="BARRIO LOS CANGREJOS"/>
    <s v="BARRIO LOS CANGREJOS"/>
    <s v="esc.portete@mep.go.cr"/>
    <m/>
    <m/>
    <s v="AUDY SALAZAR FERNANADEZ"/>
    <s v="88597947"/>
    <s v="LEISEL ARCE CAMPOS"/>
    <s v="22017169"/>
    <m/>
    <s v="NO"/>
    <m/>
    <m/>
    <m/>
    <s v="1"/>
    <s v="02886"/>
    <s v="3"/>
    <s v="PORTETE"/>
    <n v="19"/>
  </r>
  <r>
    <s v="1.00735"/>
    <s v="103566-00"/>
    <s v="00735"/>
    <x v="2588"/>
    <s v="MARGARITA ROJAS ZUÑIGA"/>
    <s v="LIMON"/>
    <s v="01"/>
    <s v="1"/>
    <s v="1_PREESCOLAR"/>
    <s v="PUBLICA"/>
    <n v="70101"/>
    <s v="7"/>
    <s v="01"/>
    <s v="01"/>
    <s v="LIMON / LIMON / LIMON"/>
    <s v="LIMON"/>
    <s v="LIMON"/>
    <s v="LIMON"/>
    <s v="BARRIO PUEBLO NUEVO"/>
    <s v="CONTIGUO A PLAZA DE DEPORTES"/>
    <s v="esc.margaritarojaszuniga@mep.go.cr"/>
    <s v="27581567"/>
    <m/>
    <s v="ROBERTA CAMERON MONTEQUIE"/>
    <s v="88583691"/>
    <s v="LEISEL ARCE CAMPOS"/>
    <s v="60484003"/>
    <m/>
    <s v="NO"/>
    <m/>
    <m/>
    <m/>
    <s v="1"/>
    <s v="02887"/>
    <s v="3"/>
    <s v="MARGARITA ROJAS ZUÑIGA"/>
    <n v="141"/>
  </r>
  <r>
    <s v="1.01924"/>
    <s v="103567-00"/>
    <s v="01924"/>
    <x v="2589"/>
    <s v="OJO DE AGUA"/>
    <s v="LIMON"/>
    <s v="01"/>
    <s v="1"/>
    <s v="1_PREESCOLAR"/>
    <s v="PUBLICA"/>
    <n v="70101"/>
    <s v="7"/>
    <s v="01"/>
    <s v="01"/>
    <s v="LIMON / LIMON / LIMON"/>
    <s v="LIMON"/>
    <s v="LIMON"/>
    <s v="LIMON"/>
    <s v="PUEBLO NUEVO"/>
    <s v="DEL SALON COMUNAL 300 M SUROESTE, OJO DE AGUA"/>
    <s v="esc.ojodeaguapueblonuevo@mep.go.cr"/>
    <s v="27952241"/>
    <m/>
    <s v="ELIETH STEPHANIE VAZQUEZ MALPICA"/>
    <s v="89441905"/>
    <s v="LEISEL ARCE CAMPOS"/>
    <s v="60484003"/>
    <m/>
    <s v="NO"/>
    <m/>
    <m/>
    <m/>
    <s v="1"/>
    <s v="03408"/>
    <s v="3"/>
    <s v="OJO DE AGUA"/>
    <n v="20"/>
  </r>
  <r>
    <s v="1.01961"/>
    <s v="103568-00"/>
    <s v="01961"/>
    <x v="2590"/>
    <s v="NAMU WOKIR"/>
    <s v="SULA"/>
    <s v="02"/>
    <s v="1"/>
    <s v="1_PREESCOLAR"/>
    <s v="PUBLICA"/>
    <n v="70404"/>
    <s v="7"/>
    <s v="04"/>
    <s v="04"/>
    <s v="LIMON / TALAMANCA / TELIRE"/>
    <s v="LIMON"/>
    <s v="TALAMANCA"/>
    <s v="TELIRE"/>
    <s v="NAMU WOKIR"/>
    <s v="3 KM SUROESTE DEL EBAIS DE KATSI"/>
    <s v="esc.namuwokir@mep.go.cr"/>
    <m/>
    <m/>
    <s v="JESUS GALLARDO ALMENGOR"/>
    <s v="84587993"/>
    <s v="BETTY HERNANDEZ TORRES"/>
    <s v="83768761"/>
    <m/>
    <s v="NO"/>
    <m/>
    <m/>
    <m/>
    <s v="1"/>
    <s v="03580"/>
    <s v="3"/>
    <s v="NAMU WOKIR"/>
    <n v="9"/>
  </r>
  <r>
    <s v="1.00736"/>
    <s v="103569-00"/>
    <s v="00736"/>
    <x v="2591"/>
    <s v="RAFAEL YGLESIAS CASTRO"/>
    <s v="LIMON"/>
    <s v="01"/>
    <s v="1"/>
    <s v="1_PREESCOLAR"/>
    <s v="PUBLICA"/>
    <n v="70101"/>
    <s v="7"/>
    <s v="01"/>
    <s v="01"/>
    <s v="LIMON / LIMON / LIMON"/>
    <s v="LIMON"/>
    <s v="LIMON"/>
    <s v="LIMON"/>
    <s v="LIMON CENTRO"/>
    <s v="LIMON CENTRO, 75 OESTE RADIO CASINO"/>
    <s v="esc.rafaelyglesiascastro@mep.go.cr"/>
    <s v="27580537"/>
    <s v="27580537"/>
    <s v="JAVIER RAMOS ROJAS"/>
    <s v="27580537"/>
    <s v="LEISEL ARCE CAMPOS"/>
    <s v="22017169"/>
    <m/>
    <s v="NO"/>
    <m/>
    <m/>
    <m/>
    <s v="1"/>
    <s v="02893"/>
    <s v="3"/>
    <s v="RAFAEL YGLESIAS CASTRO"/>
    <n v="45"/>
  </r>
  <r>
    <s v="1.03493"/>
    <s v="103569-00"/>
    <s v="03493"/>
    <x v="2591"/>
    <s v="RED CUIDO-RAFAEL YGLESIAS CASTRO-GUARDERIA LIMON"/>
    <s v="LIMON"/>
    <s v="01"/>
    <s v="1"/>
    <s v="1_PREESCOLAR"/>
    <s v="PUBLICA"/>
    <n v="70101"/>
    <s v="7"/>
    <s v="01"/>
    <s v="01"/>
    <s v="LIMON / LIMON / LIMON"/>
    <s v="LIMON"/>
    <s v="LIMON"/>
    <s v="LIMON"/>
    <s v="LIMON CENTRO"/>
    <s v="LIMON CENTRO, FRENTE A FUNERARIA HYLTON"/>
    <s v="esc.rafaelyglesiascastro@mep.go.cr"/>
    <s v="27580237"/>
    <m/>
    <s v="JAVIER RAMOS ROJAS"/>
    <s v="27580537"/>
    <s v="LEISEL ARCE CAMPOS"/>
    <s v="22017169"/>
    <s v="RED"/>
    <s v="NO"/>
    <s v="3"/>
    <s v=""/>
    <s v="GUARDERIA LIMON CENTRO. EJERCITO DE SALVACION"/>
    <s v="1"/>
    <s v="02893"/>
    <s v="3"/>
    <s v="RAFAEL YGLESIAS CASTRO"/>
    <n v="51"/>
  </r>
  <r>
    <s v="1.01346"/>
    <s v="103570-00"/>
    <s v="01346"/>
    <x v="2592"/>
    <s v="RIO BLANCO"/>
    <s v="LIMON"/>
    <s v="07"/>
    <s v="1"/>
    <s v="1_PREESCOLAR"/>
    <s v="PUBLICA"/>
    <n v="70103"/>
    <s v="7"/>
    <s v="01"/>
    <s v="03"/>
    <s v="LIMON / LIMON / RIO BLANCO"/>
    <s v="LIMON"/>
    <s v="LIMON"/>
    <s v="RIO BLANCO"/>
    <s v="RIO BLANCO"/>
    <s v="RIO BLANCO, CENTRO"/>
    <s v="esc.rioblanco.limon@mep.go.cr"/>
    <s v="27971551"/>
    <s v="27971551"/>
    <s v="ROSEMARY CLAYTON COPE"/>
    <s v="83392062"/>
    <s v="GREIVIN ARCE CAMPOS"/>
    <s v="24591100 Ext.32007"/>
    <m/>
    <s v="NO"/>
    <m/>
    <m/>
    <m/>
    <s v="1"/>
    <s v="02906"/>
    <s v="3"/>
    <s v="RIO BLANCO"/>
    <n v="19"/>
  </r>
  <r>
    <s v="1.01034"/>
    <s v="103571-00"/>
    <s v="01034"/>
    <x v="2593"/>
    <s v="EL MILANO"/>
    <s v="LIMON"/>
    <s v="06"/>
    <s v="1"/>
    <s v="1_PREESCOLAR"/>
    <s v="PUBLICA"/>
    <n v="70304"/>
    <s v="7"/>
    <s v="03"/>
    <s v="04"/>
    <s v="LIMON / SIQUIRRES / GERMANIA"/>
    <s v="LIMON"/>
    <s v="SIQUIRRES"/>
    <s v="GERMANIA"/>
    <s v="MILANO"/>
    <s v="100 M NORESTE DE LA ESQUINA DE LA PLAZA LOCAL"/>
    <s v="esc.milano@mep.go.cr"/>
    <s v="62888440"/>
    <m/>
    <s v="AIDA CALVO CESPEDES"/>
    <s v="62888440"/>
    <s v="SANDRA CAMPBELL ROJAS"/>
    <s v="27654219"/>
    <m/>
    <s v="NO"/>
    <m/>
    <m/>
    <m/>
    <s v="1"/>
    <s v="03001"/>
    <s v="3"/>
    <s v="EL MILANO"/>
    <n v="27"/>
  </r>
  <r>
    <s v="1.01029"/>
    <s v="103572-00"/>
    <s v="01029"/>
    <x v="2594"/>
    <s v="SANTA RITA"/>
    <s v="LIMON"/>
    <s v="07"/>
    <s v="1"/>
    <s v="1_PREESCOLAR"/>
    <s v="PUBLICA"/>
    <n v="70103"/>
    <s v="7"/>
    <s v="01"/>
    <s v="03"/>
    <s v="LIMON / LIMON / RIO BLANCO"/>
    <s v="LIMON"/>
    <s v="LIMON"/>
    <s v="RIO BLANCO"/>
    <s v="SANTA RITA"/>
    <s v="4 KM AL NORTE DEL ENTRADA DE ZONA FRANCA"/>
    <s v="esc.santarita.limon@mep.go.cr"/>
    <s v="83119320"/>
    <m/>
    <s v="ESTELA LOPEZ TAPIA"/>
    <s v="83119320"/>
    <s v="GREIVIN ARCE CAMPOS"/>
    <s v="24591100 Ext.32007"/>
    <m/>
    <s v="NO"/>
    <m/>
    <m/>
    <m/>
    <s v="1"/>
    <s v="02877"/>
    <s v="3"/>
    <s v="SANTA RITA"/>
    <n v="11"/>
  </r>
  <r>
    <s v="1.01657"/>
    <s v="103573-00"/>
    <s v="01657"/>
    <x v="2595"/>
    <s v="EL PROGRESO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EL PROGRESO"/>
    <s v="FRENTE A LA PLAZA DE FUTBOL DEL PROGRESO"/>
    <s v="esc.elprogreso.limon@mep.go.cr"/>
    <s v="85342715"/>
    <m/>
    <s v="NARDA REID JONES"/>
    <s v="85342715"/>
    <s v="LUIS ANGEL PASTOR URBINA"/>
    <s v="27590142"/>
    <m/>
    <s v="NO"/>
    <m/>
    <m/>
    <m/>
    <s v="1"/>
    <s v="02940"/>
    <s v="3"/>
    <s v="EL PROGRESO"/>
    <n v="7"/>
  </r>
  <r>
    <s v="1.03590"/>
    <s v="103574-00"/>
    <s v="03590"/>
    <x v="2596"/>
    <s v="SAN ISIDRO DE FLORIDA"/>
    <s v="LIMON"/>
    <s v="06"/>
    <s v="1"/>
    <s v="1_PREESCOLAR"/>
    <s v="PUBLICA"/>
    <n v="70303"/>
    <s v="7"/>
    <s v="03"/>
    <s v="03"/>
    <s v="LIMON / SIQUIRRES / FLORIDA"/>
    <s v="LIMON"/>
    <s v="SIQUIRRES"/>
    <s v="FLORIDA"/>
    <s v="SAN ISIDRO"/>
    <s v="CONTIGUO A LA IGLESIA CATOLICA"/>
    <s v="esc.sanisidrodeflorida@mep.go.cr"/>
    <s v="22001768"/>
    <m/>
    <s v="ESTHER PRISCILLA KNIGHT SANDI"/>
    <s v="86679434"/>
    <s v="SANDRA CAMPBELL ROJAS"/>
    <s v="27654219"/>
    <m/>
    <s v="NO"/>
    <m/>
    <m/>
    <m/>
    <s v="1"/>
    <s v="03016"/>
    <s v="3"/>
    <s v="SAN ISIDRO DE FLORIDA"/>
    <n v="7"/>
  </r>
  <r>
    <s v="1.02122"/>
    <s v="103575-00"/>
    <s v="02122"/>
    <x v="2597"/>
    <s v="SABORIO"/>
    <s v="LIMON"/>
    <s v="07"/>
    <s v="1"/>
    <s v="1_PREESCOLAR"/>
    <s v="PUBLICA"/>
    <n v="70503"/>
    <s v="7"/>
    <s v="05"/>
    <s v="03"/>
    <s v="LIMON / MATINA / CARRANDI"/>
    <s v="LIMON"/>
    <s v="MATINA"/>
    <s v="CARRANDI"/>
    <s v="SABORIO"/>
    <s v="5 KM AL ESTE DE LA ENTRADA DE SABORIO"/>
    <s v="marlen.scott.morris@mep.go.cr"/>
    <s v="88346316"/>
    <s v="22001668"/>
    <s v="MARLEN A. SCOTT MORRIS"/>
    <s v="22001668"/>
    <s v="GREIVIN ARCE CAMPOS"/>
    <s v="24591100 Ext.32007"/>
    <m/>
    <s v="NO"/>
    <m/>
    <m/>
    <m/>
    <s v="1"/>
    <s v="03402"/>
    <s v="3"/>
    <s v="SABORIO"/>
    <n v="9"/>
  </r>
  <r>
    <s v="1.01984"/>
    <s v="103576-00"/>
    <s v="01984"/>
    <x v="2598"/>
    <s v="SAHARA"/>
    <s v="LIMON"/>
    <s v="09"/>
    <s v="1"/>
    <s v="1_PREESCOLAR"/>
    <s v="PUBLICA"/>
    <n v="70502"/>
    <s v="7"/>
    <s v="05"/>
    <s v="02"/>
    <s v="LIMON / MATINA / BATAN"/>
    <s v="LIMON"/>
    <s v="MATINA"/>
    <s v="BATAN"/>
    <s v="SAHARA"/>
    <s v="CONTIGUO AL SALON COMUNAL DE SAHARA, BATAAN"/>
    <s v="luis.chinchilla.chinchilla@mep.go.cr"/>
    <s v="27184715"/>
    <s v="83449782"/>
    <s v="LUIS CHINCHILLA CHINCHILLA"/>
    <s v="83449782"/>
    <s v="GUILLERMO WALESS CAMBEL"/>
    <s v="27186207"/>
    <m/>
    <s v="NO"/>
    <m/>
    <m/>
    <m/>
    <s v="1"/>
    <s v="03083"/>
    <s v="3"/>
    <s v="SAHARA"/>
    <n v="28"/>
  </r>
  <r>
    <s v="1.00753"/>
    <s v="103577-00"/>
    <s v="00753"/>
    <x v="2599"/>
    <s v="SAN ALBERTO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SAN ALBERTO"/>
    <s v="CONTIGUO A LA PLAZA DE DEPORTES, SAN ALBERTO"/>
    <s v="esc.sanalberto@mep.go.cr"/>
    <s v="22002923"/>
    <s v="83033931"/>
    <s v="FLOR MORALES CHACON"/>
    <s v="83683914"/>
    <s v="JEIMY CATLON SOLANO"/>
    <s v="27687141"/>
    <m/>
    <s v="NO"/>
    <m/>
    <m/>
    <m/>
    <s v="1"/>
    <s v="02981"/>
    <s v="3"/>
    <s v="SAN ALBERTO"/>
    <n v="19"/>
  </r>
  <r>
    <s v="1.01926"/>
    <s v="103578-00"/>
    <s v="01926"/>
    <x v="2600"/>
    <s v="SAN ANDRES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SAN ANDRES"/>
    <s v="CONTIGUO A PLAZA DE FUTBOL DE SAN ANDRES"/>
    <s v="esc.sanandres.limon@mep.go.cr"/>
    <s v="27566065"/>
    <s v="27566065"/>
    <s v="KATIA VANESSA MARIN GUERRERO"/>
    <s v="22001703"/>
    <s v="LUIS ANGEL PASTOR URBINA"/>
    <s v="27590142"/>
    <m/>
    <s v="NO"/>
    <m/>
    <m/>
    <m/>
    <s v="1"/>
    <s v="02916"/>
    <s v="3"/>
    <s v="SAN ANDRES"/>
    <n v="18"/>
  </r>
  <r>
    <s v="1.03251"/>
    <s v="103579-00"/>
    <s v="03251"/>
    <x v="2601"/>
    <s v="AGUAS ZARCAS"/>
    <s v="LIMON"/>
    <s v="02"/>
    <s v="1"/>
    <s v="1_PREESCOLAR"/>
    <s v="PUBLICA"/>
    <n v="70104"/>
    <s v="7"/>
    <s v="01"/>
    <s v="04"/>
    <s v="LIMON / LIMON / MATAMA"/>
    <s v="LIMON"/>
    <s v="LIMON"/>
    <s v="MATAMA"/>
    <s v="AGUAS ZARCAS"/>
    <s v="DEL PUENTE DE LA BOMBA, 9 KM  AL SUR"/>
    <s v="esc.aguaszarcas@mep.go.cr"/>
    <s v="22064366"/>
    <m/>
    <s v="MICHAEL RANGEL WILSON WILLIS"/>
    <s v="84261975"/>
    <s v="JUAN LUIS MATARRITA THOMPSON"/>
    <s v="27582530"/>
    <m/>
    <s v="NO"/>
    <m/>
    <m/>
    <m/>
    <s v="1"/>
    <s v="02921"/>
    <s v="3"/>
    <s v="AGUAS ZARCAS"/>
    <n v="10"/>
  </r>
  <r>
    <s v="1.01020"/>
    <s v="103580-00"/>
    <s v="01020"/>
    <x v="2602"/>
    <s v="SAN ISIDRO"/>
    <s v="LIMON"/>
    <s v="06"/>
    <s v="1"/>
    <s v="1_PREESCOLAR"/>
    <s v="PUBLICA"/>
    <n v="70306"/>
    <s v="7"/>
    <s v="03"/>
    <s v="06"/>
    <s v="LIMON / SIQUIRRES / ALEGRIA"/>
    <s v="LIMON"/>
    <s v="SIQUIRRES"/>
    <s v="ALEGRIA"/>
    <s v="SAN ISIDRO"/>
    <s v="CARRETERA A LA ALEGRIA, SAN ISIDRO"/>
    <s v="esc.sanisidrodegermania@mep.go.cr"/>
    <s v="27652287"/>
    <m/>
    <s v="SINDY SALAS SPENCER"/>
    <s v="84848161"/>
    <s v="SANDRA CAMPBELL ROJAS"/>
    <s v="27654219"/>
    <m/>
    <s v="NO"/>
    <m/>
    <m/>
    <m/>
    <s v="1"/>
    <s v="03007"/>
    <s v="3"/>
    <s v="SAN ISIDRO"/>
    <n v="28"/>
  </r>
  <r>
    <s v="1.01374"/>
    <s v="103581-00"/>
    <s v="01374"/>
    <x v="2603"/>
    <s v="LA PERLITA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LA PERLITA"/>
    <s v="300 M AL ESTE DE LA IGLESIA EVANGELICA"/>
    <s v="esc.laperlita@mep.go.cr"/>
    <s v="85647729"/>
    <m/>
    <s v="CARLOS ML. SUAREZ FONSECA"/>
    <s v="85647729"/>
    <s v="MARIA PATRICIA HERNAMDEZ MOLINA"/>
    <s v="27685436"/>
    <m/>
    <s v="NO"/>
    <m/>
    <m/>
    <m/>
    <s v="1"/>
    <s v="02982"/>
    <s v="3"/>
    <s v="LA PERLITA"/>
    <n v="27"/>
  </r>
  <r>
    <s v="1.01017"/>
    <s v="103582-00"/>
    <s v="01017"/>
    <x v="2604"/>
    <s v="EL ENCANTO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EL PORVENIR"/>
    <s v="FRENTE AL SALON MULTIUSO, PORVENIR"/>
    <s v="esc.elencantopacuarito@mep.go.cr"/>
    <s v="25610104"/>
    <s v="85602905"/>
    <s v="ALEX FARGUHARSON BENNETT"/>
    <s v="85602905"/>
    <s v="MARIA PATRICIA HERNAMDEZ MOLINA"/>
    <s v="27685436"/>
    <m/>
    <s v="NO"/>
    <m/>
    <m/>
    <m/>
    <s v="1"/>
    <s v="02997"/>
    <s v="3"/>
    <s v="EL ENCANTO"/>
    <n v="13"/>
  </r>
  <r>
    <s v="1.03009"/>
    <s v="103583-00"/>
    <s v="03009"/>
    <x v="2605"/>
    <s v="VALLE LA AURORA"/>
    <s v="LIMON"/>
    <s v="02"/>
    <s v="1"/>
    <s v="1_PREESCOLAR"/>
    <s v="PUBLICA"/>
    <n v="70104"/>
    <s v="7"/>
    <s v="01"/>
    <s v="04"/>
    <s v="LIMON / LIMON / MATAMA"/>
    <s v="LIMON"/>
    <s v="LIMON"/>
    <s v="MATAMA"/>
    <s v="VALLE LA AURORA"/>
    <s v="CONTIGUO A LA IGLESIA CATOLICA"/>
    <s v="esc.valledelaaurora@mep.go.cr"/>
    <s v="22001568"/>
    <m/>
    <s v="JOSHARA CLAYTON DAVIS"/>
    <s v="89578592"/>
    <s v="JUAN LUIS MATARRITA THOMPSON"/>
    <s v="27582530"/>
    <m/>
    <s v="NO"/>
    <m/>
    <m/>
    <m/>
    <s v="1"/>
    <s v="02879"/>
    <s v="3"/>
    <s v="VALLE LA AURORA"/>
    <n v="17"/>
  </r>
  <r>
    <s v="1.02413"/>
    <s v="103584-00"/>
    <s v="02413"/>
    <x v="2606"/>
    <s v="CERERE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CERERE"/>
    <s v="TERRITORIO CABECAR TJAI, VALLE LA ESTRELLA"/>
    <s v="esc.indigenacerere@mep.go.cr"/>
    <s v="64370092"/>
    <m/>
    <s v="ELBER NOEL MARTINEZ IGLESIAS"/>
    <s v="88818451"/>
    <s v="EULALIO JAIRO MAROTO JIMENEZ"/>
    <s v="83478507"/>
    <m/>
    <s v="NO"/>
    <m/>
    <m/>
    <m/>
    <s v="1"/>
    <s v="02943"/>
    <s v="3"/>
    <s v="CERERE"/>
    <n v="22"/>
  </r>
  <r>
    <s v="1.00737"/>
    <s v="103585-00"/>
    <s v="00737"/>
    <x v="2607"/>
    <s v="SANTA EDUVIGES"/>
    <s v="LIMON"/>
    <s v="01"/>
    <s v="1"/>
    <s v="1_PREESCOLAR"/>
    <s v="PUBLICA"/>
    <n v="70101"/>
    <s v="7"/>
    <s v="01"/>
    <s v="01"/>
    <s v="LIMON / LIMON / LIMON"/>
    <s v="LIMON"/>
    <s v="LIMON"/>
    <s v="LIMON"/>
    <s v="SANTA EDUVIGES"/>
    <s v="Bº SANTA EDUVIGES, CONTIGUO URBANIZACION LOS LAURELES"/>
    <s v="esc.santaeduviges.limon@mep.go.cr"/>
    <s v="27580184"/>
    <s v="27580184"/>
    <s v="OSCAR MELENDEZ MELENDEZ"/>
    <s v="88250507"/>
    <s v="LEISEL ARCE CAMPOS"/>
    <s v="22017169"/>
    <m/>
    <s v="NO"/>
    <m/>
    <m/>
    <m/>
    <s v="1"/>
    <s v="02891"/>
    <s v="3"/>
    <s v="SANTA EDUVIGES"/>
    <n v="42"/>
  </r>
  <r>
    <s v="1.01519"/>
    <s v="103586-00"/>
    <s v="01519"/>
    <x v="2608"/>
    <s v="EL COCO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EL COCO"/>
    <s v="5 KM AL SUR CARRETERA A TURRIALBA"/>
    <s v="esc.elcoco@mep.go.cr"/>
    <s v="27683145"/>
    <s v="27683145"/>
    <s v="ROGENA ABRAHAMS NUÑEZ"/>
    <s v="85548425"/>
    <s v="JEIMY CATLON SOLANO"/>
    <s v="27687141"/>
    <m/>
    <s v="NO"/>
    <m/>
    <m/>
    <m/>
    <s v="1"/>
    <s v="02964"/>
    <s v="3"/>
    <s v="EL COCO"/>
    <n v="19"/>
  </r>
  <r>
    <s v="1.00902"/>
    <s v="103587-00"/>
    <s v="00902"/>
    <x v="2609"/>
    <s v="SANTA MARTA"/>
    <s v="LIMON"/>
    <s v="09"/>
    <s v="1"/>
    <s v="1_PREESCOLAR"/>
    <s v="PUBLICA"/>
    <n v="70502"/>
    <s v="7"/>
    <s v="05"/>
    <s v="02"/>
    <s v="LIMON / MATINA / BATAN"/>
    <s v="LIMON"/>
    <s v="MATINA"/>
    <s v="BATAN"/>
    <s v="SANTA MARTA"/>
    <s v="FRENTE AL SALON COMUNAL DE SANTA MARTA, BATAN"/>
    <s v="esc.santamarta.limon@mep.go.cr"/>
    <s v="22002900"/>
    <s v="86440313"/>
    <s v="MARIA DEL S. MORALES GUTIERREZ"/>
    <s v="86440313"/>
    <s v="GUILLERMO WALESS CAMBEL"/>
    <s v="83295874"/>
    <m/>
    <s v="NO"/>
    <m/>
    <m/>
    <m/>
    <s v="1"/>
    <s v="03074"/>
    <s v="3"/>
    <s v="SANTA MARTA"/>
    <n v="42"/>
  </r>
  <r>
    <s v="1.02985"/>
    <s v="103588-00"/>
    <s v="02985"/>
    <x v="2610"/>
    <s v="SEPECUE"/>
    <s v="SULA"/>
    <s v="03"/>
    <s v="1"/>
    <s v="1_PREESCOLAR"/>
    <s v="PUBLICA"/>
    <n v="70404"/>
    <s v="7"/>
    <s v="04"/>
    <s v="04"/>
    <s v="LIMON / TALAMANCA / TELIRE"/>
    <s v="LIMON"/>
    <s v="TALAMANCA"/>
    <s v="TELIRE"/>
    <s v="SEPECUE"/>
    <s v="100 M DEL PUESTO POLICIAL"/>
    <s v="esc.sepecue@mep.go.cr"/>
    <s v="83439609"/>
    <m/>
    <s v="BIELKA SHEYLA MORALES SEGURA"/>
    <s v="83439609"/>
    <s v="ARCELIO GARCIA MORALES"/>
    <s v="88320938"/>
    <m/>
    <s v="NO"/>
    <m/>
    <m/>
    <m/>
    <s v="1"/>
    <s v="03021"/>
    <s v="3"/>
    <s v="SEPECUE"/>
    <n v="8"/>
  </r>
  <r>
    <s v="1.00756"/>
    <s v="103589-00"/>
    <s v="00756"/>
    <x v="2611"/>
    <s v="SHIROLES"/>
    <s v="SULA"/>
    <s v="01"/>
    <s v="1"/>
    <s v="1_PREESCOLAR"/>
    <s v="PUBLICA"/>
    <n v="70401"/>
    <s v="7"/>
    <s v="04"/>
    <s v="01"/>
    <s v="LIMON / TALAMANCA / BRATSI"/>
    <s v="LIMON"/>
    <s v="TALAMANCA"/>
    <s v="BRATSI"/>
    <s v="SHIROLES"/>
    <s v="FRENTE AL CEMENTERIO DE SHIROLES"/>
    <s v="esc.tecnicashiroles@mep.go.cr"/>
    <s v="87889637"/>
    <m/>
    <s v="JEREMIAS NAVAS MENDEZ"/>
    <s v="87889637"/>
    <s v="CAROLINA DE LOS ANGELES LAYAN HERNANDEZ"/>
    <s v="87286188"/>
    <m/>
    <s v="NO"/>
    <m/>
    <m/>
    <m/>
    <s v="1"/>
    <s v="03022"/>
    <s v="3"/>
    <s v="SHIROLES"/>
    <n v="48"/>
  </r>
  <r>
    <s v="1.01937"/>
    <s v="103590-00"/>
    <s v="01937"/>
    <x v="2612"/>
    <s v="SAN ANTONIO"/>
    <s v="LIMON"/>
    <s v="06"/>
    <s v="1"/>
    <s v="1_PREESCOLAR"/>
    <s v="PUBLICA"/>
    <n v="70303"/>
    <s v="7"/>
    <s v="03"/>
    <s v="03"/>
    <s v="LIMON / SIQUIRRES / FLORIDA"/>
    <s v="LIMON"/>
    <s v="SIQUIRRES"/>
    <s v="FLORIDA"/>
    <s v="SAN ANTONIO"/>
    <s v="FRENTE A LA IGLESIA CATOLICA DE SAN ANTONIO"/>
    <s v="esc.sanantoniodeflorida@mep.go.cr"/>
    <s v="63820819"/>
    <m/>
    <s v="ADRIANA MENDOZA RODRIGUEZ"/>
    <s v="63820819"/>
    <s v="SANDRA CAMPBELL ROJAS"/>
    <s v="27654219"/>
    <m/>
    <s v="NO"/>
    <m/>
    <m/>
    <m/>
    <s v="1"/>
    <s v="03008"/>
    <s v="3"/>
    <s v="SAN ANTONIO"/>
    <n v="2"/>
  </r>
  <r>
    <s v="1.01669"/>
    <s v="103591-00"/>
    <s v="01669"/>
    <x v="2613"/>
    <s v="SANTA MARTA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SANTA MARTA"/>
    <s v="16 KM SUR DE SIQUIRRES, CARRETERA A TURRIALBA"/>
    <s v="esc.santamartasiquirres@mep.go.cr"/>
    <s v="22002894"/>
    <m/>
    <s v="JESSIKA AVENDAÑO CARRANZA"/>
    <s v="85664433"/>
    <s v="JEIMY CATLON SOLANO"/>
    <s v="27687141"/>
    <m/>
    <s v="NO"/>
    <m/>
    <m/>
    <m/>
    <s v="1"/>
    <s v="02969"/>
    <s v="3"/>
    <s v="SANTA MARTA"/>
    <n v="11"/>
  </r>
  <r>
    <s v="1.03586"/>
    <s v="103592-00"/>
    <s v="03586"/>
    <x v="2614"/>
    <s v="SANTA ROSA"/>
    <s v="LIMON"/>
    <s v="02"/>
    <s v="1"/>
    <s v="1_PREESCOLAR"/>
    <s v="PUBLICA"/>
    <n v="70104"/>
    <s v="7"/>
    <s v="01"/>
    <s v="04"/>
    <s v="LIMON / LIMON / MATAMA"/>
    <s v="LIMON"/>
    <s v="LIMON"/>
    <s v="MATAMA"/>
    <s v="SANTA ROSA"/>
    <s v="6 KM AL SUR DE LA ENTRADA DE SANTA ROSA"/>
    <s v="esc.santarosa.limon@mep.go.cr"/>
    <s v="22001727"/>
    <s v="60781174"/>
    <s v="JOAT SANCHEZ PINEDA"/>
    <s v="60781174"/>
    <s v="JUAN LUIS MATARRITA THOMPSON"/>
    <s v="27582530"/>
    <m/>
    <s v="NO"/>
    <m/>
    <m/>
    <m/>
    <s v="1"/>
    <s v="02881"/>
    <s v="3"/>
    <s v="SANTA ROSA"/>
    <n v="1"/>
  </r>
  <r>
    <s v="1.01391"/>
    <s v="103593-00"/>
    <s v="01391"/>
    <x v="2615"/>
    <s v="VENECIA"/>
    <s v="LIMON"/>
    <s v="09"/>
    <s v="1"/>
    <s v="1_PREESCOLAR"/>
    <s v="PUBLICA"/>
    <n v="70503"/>
    <s v="7"/>
    <s v="05"/>
    <s v="03"/>
    <s v="LIMON / MATINA / CARRANDI"/>
    <s v="LIMON"/>
    <s v="MATINA"/>
    <s v="CARRANDI"/>
    <s v="VENECIA"/>
    <s v="FRENTE CLINICA CCSS, RUTA 32"/>
    <s v="esc.venecia@mep.go.cr"/>
    <s v="27978492"/>
    <m/>
    <s v="SANDRA F. JIMENEZ BRENES"/>
    <s v="27978492"/>
    <s v="GUILLERMO WALESS CAMBEL"/>
    <s v="27186207"/>
    <m/>
    <s v="NO"/>
    <m/>
    <m/>
    <m/>
    <s v="1"/>
    <s v="03073"/>
    <s v="3"/>
    <s v="VENECIA"/>
    <n v="42"/>
  </r>
  <r>
    <s v="1.01659"/>
    <s v="103594-00"/>
    <s v="01659"/>
    <x v="2616"/>
    <s v="VESTA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VESTA"/>
    <s v="75 M AL SURESTE DE ASOVESTA"/>
    <s v="esc.vesta@mep.go.cr"/>
    <s v="88734569"/>
    <m/>
    <s v="SARA EMILIA NUÑEZ SANABRIA"/>
    <s v="88734569"/>
    <s v="EULALIO JAIRO MAROTO JIMENEZ"/>
    <s v="83478507"/>
    <m/>
    <s v="NO"/>
    <m/>
    <m/>
    <m/>
    <s v="1"/>
    <s v="02942"/>
    <s v="3"/>
    <s v="VESTA"/>
    <n v="9"/>
  </r>
  <r>
    <s v="1.02775"/>
    <s v="103595-00"/>
    <s v="02775"/>
    <x v="2617"/>
    <s v="WATSI-VOLIO"/>
    <s v="SULA"/>
    <s v="01"/>
    <s v="1"/>
    <s v="1_PREESCOLAR"/>
    <s v="PUBLICA"/>
    <n v="70401"/>
    <s v="7"/>
    <s v="04"/>
    <s v="01"/>
    <s v="LIMON / TALAMANCA / BRATSI"/>
    <s v="LIMON"/>
    <s v="TALAMANCA"/>
    <s v="BRATSI"/>
    <s v="VOLIO"/>
    <s v="3 KM AL OESTE CTP TALAMANCA, CARRETERA A SURETKA"/>
    <s v="esc.voliowatsi@mep.go.cr"/>
    <s v="27511908"/>
    <s v="27511908"/>
    <s v="SADIE MICHEL REID"/>
    <s v="60908927"/>
    <s v="CAROLINA DE LOS ANGELES LAYAN HERNANDEZ"/>
    <s v="87286188"/>
    <m/>
    <s v="NO"/>
    <m/>
    <m/>
    <m/>
    <s v="1"/>
    <s v="03023"/>
    <s v="3"/>
    <s v="WATSI-VOLIO"/>
    <n v="12"/>
  </r>
  <r>
    <s v="1.03192"/>
    <s v="103596-00"/>
    <s v="03192"/>
    <x v="2618"/>
    <s v="RANCHO GRANDE"/>
    <s v="SULA"/>
    <s v="01"/>
    <s v="1"/>
    <s v="1_PREESCOLAR"/>
    <s v="PUBLICA"/>
    <n v="70401"/>
    <s v="7"/>
    <s v="04"/>
    <s v="01"/>
    <s v="LIMON / TALAMANCA / BRATSI"/>
    <s v="LIMON"/>
    <s v="TALAMANCA"/>
    <s v="BRATSI"/>
    <s v="RANCHO GRANDE"/>
    <s v="5 KM AL OESTE DEL CENTRO DE BRIBRI"/>
    <s v="esc.ranchogrande@mep.go.cr"/>
    <s v="83088983"/>
    <m/>
    <s v="MARYI SEGURA MARTINEZ"/>
    <s v="83369997"/>
    <s v="CAROLINA DE LOS ANGELES LAYAN HERNANDEZ"/>
    <s v="87286188"/>
    <m/>
    <s v="NO"/>
    <m/>
    <m/>
    <m/>
    <s v="1"/>
    <s v="03728"/>
    <s v="3"/>
    <s v="RANCHO GRANDE"/>
    <n v="10"/>
  </r>
  <r>
    <s v="1.02448"/>
    <s v="103598-00"/>
    <s v="02448"/>
    <x v="2619"/>
    <s v="YORKIN"/>
    <s v="SULA"/>
    <s v="02"/>
    <s v="1"/>
    <s v="1_PREESCOLAR"/>
    <s v="PUBLICA"/>
    <n v="70404"/>
    <s v="7"/>
    <s v="04"/>
    <s v="04"/>
    <s v="LIMON / TALAMANCA / TELIRE"/>
    <s v="LIMON"/>
    <s v="TALAMANCA"/>
    <s v="TELIRE"/>
    <s v="YORKIN"/>
    <s v="CONTIGUO A LA IGLESIA CATOLICA DE YORKIN"/>
    <s v="esc.yorkin@mep.go.cr"/>
    <s v="85308141"/>
    <m/>
    <s v="CAYETANO SALAZAR SALAZAR"/>
    <s v="85308141"/>
    <s v="BETTY HERNANDEZ TORRES"/>
    <s v="83768761"/>
    <m/>
    <s v="NO"/>
    <m/>
    <m/>
    <m/>
    <s v="1"/>
    <s v="03037"/>
    <s v="3"/>
    <s v="YORKIN"/>
    <n v="6"/>
  </r>
  <r>
    <s v="1.01652"/>
    <s v="103599-00"/>
    <s v="01652"/>
    <x v="2620"/>
    <s v="MIRAVALLES"/>
    <s v="LIMON"/>
    <s v="07"/>
    <s v="1"/>
    <s v="1_PREESCOLAR"/>
    <s v="PUBLICA"/>
    <n v="70103"/>
    <s v="7"/>
    <s v="01"/>
    <s v="03"/>
    <s v="LIMON / LIMON / RIO BLANCO"/>
    <s v="LIMON"/>
    <s v="LIMON"/>
    <s v="RIO BLANCO"/>
    <s v="MIRAVALLES"/>
    <s v="ENTRADA DE ZONA FRANCA, 3 KM AL SUR"/>
    <s v="esc.miravalles.limon@mep.go.cr"/>
    <s v="27971103"/>
    <m/>
    <s v="STACY JOHNSON MC KENZIE"/>
    <s v="83178792"/>
    <s v="GREIVIN ARCE CAMPOS"/>
    <s v="24591100 Ext.32007"/>
    <m/>
    <s v="NO"/>
    <m/>
    <m/>
    <m/>
    <s v="1"/>
    <s v="02883"/>
    <s v="3"/>
    <s v="MIRAVALLES"/>
    <n v="2"/>
  </r>
  <r>
    <s v="1.01938"/>
    <s v="103600-00"/>
    <s v="01938"/>
    <x v="2621"/>
    <s v="LA IBERIA"/>
    <s v="LIMON"/>
    <s v="06"/>
    <s v="1"/>
    <s v="1_PREESCOLAR"/>
    <s v="PUBLICA"/>
    <n v="70306"/>
    <s v="7"/>
    <s v="03"/>
    <s v="06"/>
    <s v="LIMON / SIQUIRRES / ALEGRIA"/>
    <s v="LIMON"/>
    <s v="SIQUIRRES"/>
    <s v="ALEGRIA"/>
    <s v="PORTON LA IBERIA"/>
    <s v="PORTON DE IBERIA CENTRO"/>
    <s v="esc.laiberia@mep.go.cr"/>
    <s v="60576838"/>
    <m/>
    <s v="DINNIA MARLENI MESEN AZOFEIFA"/>
    <s v="60576838"/>
    <s v="SANDRA CAMPBELL ROJAS"/>
    <s v="27654219"/>
    <m/>
    <s v="NO"/>
    <m/>
    <m/>
    <m/>
    <s v="1"/>
    <s v="03009"/>
    <s v="3"/>
    <s v="LA IBERIA"/>
    <n v="29"/>
  </r>
  <r>
    <s v="1.01963"/>
    <s v="103601-00"/>
    <s v="01963"/>
    <x v="2622"/>
    <s v="SAN MIGUEL"/>
    <s v="LIMON"/>
    <s v="09"/>
    <s v="1"/>
    <s v="1_PREESCOLAR"/>
    <s v="PUBLICA"/>
    <n v="70501"/>
    <s v="7"/>
    <s v="05"/>
    <s v="01"/>
    <s v="LIMON / MATINA / MATINA"/>
    <s v="LIMON"/>
    <s v="MATINA"/>
    <s v="MATINA"/>
    <s v="SAN MIGUEL"/>
    <s v="3 KM AL SUR DE LA ENTRADA DE SAN MIGUEL"/>
    <s v="esc.sanmiguelmatina@mep.go.cr"/>
    <m/>
    <m/>
    <s v="MARIA VERONICA PEREZ NUÑEZ"/>
    <s v="-"/>
    <s v="GUILLERMO WALESS CAMBEL"/>
    <s v="27186207"/>
    <m/>
    <s v="NO"/>
    <m/>
    <m/>
    <m/>
    <s v="1"/>
    <s v="03084"/>
    <s v="3"/>
    <s v="SAN MIGUEL"/>
    <n v="17"/>
  </r>
  <r>
    <s v="1.01520"/>
    <s v="103602-00"/>
    <s v="01520"/>
    <x v="2623"/>
    <s v="EL COCAL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EL COCAL"/>
    <s v="COSTADO OESTE DE LA PLAZA, EL COCAL-SIQUIRRES"/>
    <s v="esc.elcocal.limon@mep.go.cr"/>
    <m/>
    <m/>
    <s v="HERIBERTO QUIROS SOLANO"/>
    <s v="84554248"/>
    <s v="JEIMY CATLON SOLANO"/>
    <s v="27687141"/>
    <m/>
    <s v="NO"/>
    <m/>
    <m/>
    <m/>
    <s v="1"/>
    <s v="02961"/>
    <s v="3"/>
    <s v="EL COCAL"/>
    <n v="54"/>
  </r>
  <r>
    <s v="1.00764"/>
    <s v="103603-00"/>
    <s v="00764"/>
    <x v="2624"/>
    <s v="VEINTIOCHO MILLAS"/>
    <s v="LIMON"/>
    <s v="09"/>
    <s v="1"/>
    <s v="1_PREESCOLAR"/>
    <s v="PUBLICA"/>
    <n v="70502"/>
    <s v="7"/>
    <s v="05"/>
    <s v="02"/>
    <s v="LIMON / MATINA / BATAN"/>
    <s v="LIMON"/>
    <s v="MATINA"/>
    <s v="BATAN"/>
    <s v="28 MILLAS"/>
    <s v="FRENTE PLAZA DE DEPORTES"/>
    <s v="esc.veintiochomillas@mep.go.cr"/>
    <s v="21001347"/>
    <m/>
    <s v="MAYRA VARGAS BENAVIDES"/>
    <s v="86215174"/>
    <s v="GUILLERMO WALESS CAMBEL"/>
    <s v="27186207"/>
    <m/>
    <s v="NO"/>
    <m/>
    <m/>
    <m/>
    <s v="1"/>
    <s v="03076"/>
    <s v="3"/>
    <s v="VEINTIOCHO MILLAS"/>
    <n v="30"/>
  </r>
  <r>
    <s v="1.01726"/>
    <s v="103604-00"/>
    <s v="01726"/>
    <x v="2625"/>
    <s v="CUATRO MILLAS"/>
    <s v="LIMON"/>
    <s v="09"/>
    <s v="1"/>
    <s v="1_PREESCOLAR"/>
    <s v="PUBLICA"/>
    <n v="70501"/>
    <s v="7"/>
    <s v="05"/>
    <s v="01"/>
    <s v="LIMON / MATINA / MATINA"/>
    <s v="LIMON"/>
    <s v="MATINA"/>
    <s v="MATINA"/>
    <s v="CUATRO MILLAS"/>
    <s v="5 KM ESTE DEL LICEO ACADEMICO DE MATINA"/>
    <s v="esc.cuatromillasmatina@mep.go.cr"/>
    <s v="88229618"/>
    <s v="22001903"/>
    <s v="LUZ MARINA ULLOA VINDAS"/>
    <s v="88229618"/>
    <s v="GUILLERMO WALESS CAMBEL"/>
    <s v="83295874"/>
    <m/>
    <s v="NO"/>
    <m/>
    <m/>
    <m/>
    <s v="1"/>
    <s v="03085"/>
    <s v="3"/>
    <s v="CUATRO MILLAS"/>
    <n v="27"/>
  </r>
  <r>
    <s v="1.00942"/>
    <s v="103605-00"/>
    <s v="00942"/>
    <x v="2626"/>
    <s v="FAUSTO HERRERA CORDERO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SAN CARLOS"/>
    <s v="CONTIGUO AL SALON COMUNAL, SAN CARLOS"/>
    <s v="esc.faustoherreracordero@mep.go.cr"/>
    <s v="89289191"/>
    <s v="27685436"/>
    <s v="ELADIO CAMPOS NOGUERA"/>
    <s v="85585625"/>
    <s v="MARIA PATRICIA HERNAMDEZ MOLINA"/>
    <s v="27685436"/>
    <m/>
    <s v="NO"/>
    <m/>
    <m/>
    <m/>
    <s v="1"/>
    <s v="02983"/>
    <s v="3"/>
    <s v="FAUSTO HERRERA CORDERO"/>
    <n v="29"/>
  </r>
  <r>
    <s v="1.03208"/>
    <s v="103606-00"/>
    <s v="03208"/>
    <x v="2627"/>
    <s v="LA MARAVILLA"/>
    <s v="LIMON"/>
    <s v="07"/>
    <s v="1"/>
    <s v="1_PREESCOLAR"/>
    <s v="PUBLICA"/>
    <n v="70503"/>
    <s v="7"/>
    <s v="05"/>
    <s v="03"/>
    <s v="LIMON / MATINA / CARRANDI"/>
    <s v="LIMON"/>
    <s v="MATINA"/>
    <s v="CARRANDI"/>
    <s v="LA MARAVILLA"/>
    <s v="CONTIGUO A LA PLAZA DE FUTBOL"/>
    <s v="esc.lamaravilla.limon@mep.go.cr"/>
    <s v="22001683"/>
    <m/>
    <s v="OLGA VALDIVIA HERNANDEZ"/>
    <s v="83131913"/>
    <s v="GREIVIN ARCE CAMPOS"/>
    <s v="24591100 Ext.32007"/>
    <m/>
    <s v="NO"/>
    <m/>
    <m/>
    <m/>
    <s v="1"/>
    <s v="03075"/>
    <s v="3"/>
    <s v="LA MARAVILLA"/>
    <n v="19"/>
  </r>
  <r>
    <s v="1.02328"/>
    <s v="103607-00"/>
    <s v="02328"/>
    <x v="2628"/>
    <s v="LOMAS DEL TORO"/>
    <s v="LIMON"/>
    <s v="07"/>
    <s v="1"/>
    <s v="1_PREESCOLAR"/>
    <s v="PUBLICA"/>
    <n v="70503"/>
    <s v="7"/>
    <s v="05"/>
    <s v="03"/>
    <s v="LIMON / MATINA / CARRANDI"/>
    <s v="LIMON"/>
    <s v="MATINA"/>
    <s v="CARRANDI"/>
    <s v="LOMAS DEL TORO"/>
    <s v="1,2 KM SUR ENTRADA LARGA DISTANCIA"/>
    <s v="esc.lomasdeltoro@mep.go.cr"/>
    <s v="22001910"/>
    <s v="22001910"/>
    <s v="CLARIBETH CESPEDES MADRIGAL"/>
    <s v="84317001"/>
    <s v="GREIVIN ARCE CAMPOS"/>
    <s v="24591100 Ext.32007"/>
    <m/>
    <s v="NO"/>
    <m/>
    <m/>
    <m/>
    <s v="1"/>
    <s v="03077"/>
    <s v="3"/>
    <s v="LOMAS DEL TORO"/>
    <n v="17"/>
  </r>
  <r>
    <s v="1.03013"/>
    <s v="103608-00"/>
    <s v="03013"/>
    <x v="2629"/>
    <s v="BOCUARE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BOCUARE"/>
    <s v="A UN COSTADO DE LA PLAZA DE DEPORTES, BOCUARE"/>
    <s v="esc.bocuare@mep.go.cr"/>
    <s v="22001669"/>
    <s v="27590142"/>
    <s v="YAMILETH CORDERO CERDAS"/>
    <s v="22001669"/>
    <s v="LUIS ANGEL PASTOR URBINA"/>
    <s v="27590142"/>
    <m/>
    <s v="NO"/>
    <m/>
    <m/>
    <m/>
    <s v="1"/>
    <s v="02945"/>
    <s v="3"/>
    <s v="BOCUARE"/>
    <n v="6"/>
  </r>
  <r>
    <s v="1.01931"/>
    <s v="103609-00"/>
    <s v="01931"/>
    <x v="2630"/>
    <s v="VALLE DE LAS ROSAS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VALLE DE LAS ROSAS"/>
    <s v="FRENTE AL EBAIS DE VALLE DE LAS ROSAS"/>
    <s v="esc.valledelasrosas@mep.go.cr"/>
    <s v="88100467"/>
    <m/>
    <s v="DARLING CALDERON ANGULO"/>
    <s v="88100467"/>
    <s v="LUIS ANGEL PASTOR URBINA"/>
    <s v="27590142"/>
    <m/>
    <s v="NO"/>
    <m/>
    <m/>
    <m/>
    <s v="1"/>
    <s v="02951"/>
    <s v="3"/>
    <s v="VALLE DE LAS ROSAS"/>
    <n v="14"/>
  </r>
  <r>
    <s v="1.03911"/>
    <s v="103610-00"/>
    <s v="03911"/>
    <x v="2631"/>
    <s v="LA UNION RIO PERLA"/>
    <s v="LIMON"/>
    <s v="06"/>
    <s v="1"/>
    <s v="1_PREESCOLAR"/>
    <s v="PUBLICA"/>
    <n v="70603"/>
    <s v="7"/>
    <s v="06"/>
    <s v="03"/>
    <s v="LIMON / GUACIMO / POCORA"/>
    <s v="LIMON"/>
    <s v="GUACIMO"/>
    <s v="POCORA"/>
    <s v="UNION RIO PERLA"/>
    <s v="COSTADO OESTE DE LA PLAZA DE DEPORTES"/>
    <s v="esc.launionrioperla@mep.go.cr"/>
    <s v="88236574"/>
    <m/>
    <s v="JOSE ALEJANDRO LOPEZ NUÑEZ"/>
    <s v="88236574"/>
    <s v="SANDRA CAMPBELL ROJAS"/>
    <s v="27654219"/>
    <m/>
    <s v="NO"/>
    <m/>
    <m/>
    <m/>
    <s v="1"/>
    <s v="03017"/>
    <s v="3"/>
    <s v="LA UNION RIO PERLA"/>
    <n v="2"/>
  </r>
  <r>
    <s v="1.01661"/>
    <s v="103611-00"/>
    <s v="01661"/>
    <x v="2632"/>
    <s v="VEGAS DE MADRE DE DIOS"/>
    <s v="LIMON"/>
    <s v="04"/>
    <s v="1"/>
    <s v="1_PREESCOLAR"/>
    <s v="PUBLICA"/>
    <n v="70502"/>
    <s v="7"/>
    <s v="05"/>
    <s v="02"/>
    <s v="LIMON / MATINA / BATAN"/>
    <s v="LIMON"/>
    <s v="MATINA"/>
    <s v="BATAN"/>
    <s v="ESPABEL"/>
    <s v="ESPABEL SIQUIRRES, LIMON"/>
    <s v="esc.vegasdemadrededios@mep.go.cr"/>
    <s v="84221223"/>
    <m/>
    <s v="OSWALDO GOMEZ PEREZ"/>
    <s v="84221223"/>
    <s v="MARIA PATRICIA HERNAMDEZ MOLINA"/>
    <s v="27685436"/>
    <m/>
    <s v="NO"/>
    <m/>
    <m/>
    <m/>
    <s v="1"/>
    <s v="02985"/>
    <s v="3"/>
    <s v="VEGAS DE MADRE DE DIOS"/>
    <n v="24"/>
  </r>
  <r>
    <s v="1.02780"/>
    <s v="103612-00"/>
    <s v="02780"/>
    <x v="2633"/>
    <s v="SAN JOAQUIN"/>
    <s v="LIMON"/>
    <s v="05"/>
    <s v="1"/>
    <s v="1_PREESCOLAR"/>
    <s v="PUBLICA"/>
    <n v="70301"/>
    <s v="7"/>
    <s v="03"/>
    <s v="01"/>
    <s v="LIMON / SIQUIRRES / SIQUIRRES"/>
    <s v="LIMON"/>
    <s v="SIQUIRRES"/>
    <s v="SIQUIRRES"/>
    <s v="SAN JOAQUIN"/>
    <s v="DEL EBAIS SANTA MARTA 4 KM OESTE"/>
    <s v="esc.sanjoaquinsiquirres@mep.go.cr"/>
    <s v="22002924"/>
    <s v="86974574"/>
    <s v="MEYLLIN NAJERA ARAYA"/>
    <s v="86974575"/>
    <s v="JEIMY CATLON SOLANO"/>
    <s v="27687141"/>
    <m/>
    <s v="NO"/>
    <m/>
    <m/>
    <m/>
    <s v="1"/>
    <s v="02957"/>
    <s v="3"/>
    <s v="SAN JOAQUIN"/>
    <n v="8"/>
  </r>
  <r>
    <s v="1.01030"/>
    <s v="103613-00"/>
    <s v="01030"/>
    <x v="2634"/>
    <s v="LA GUARIA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LA GUARIA"/>
    <s v="CONTIGUO A LA IGLESIA CATOLICA, LA GUARIA"/>
    <s v="esc.laguaria.limon@mep.go.cr"/>
    <s v="27590080"/>
    <s v="27590282"/>
    <s v="ELADIO CORDERO AGÜERO"/>
    <s v="60166018"/>
    <s v="LUIS ANGEL PASTOR URBINA"/>
    <s v="27590142"/>
    <m/>
    <s v="NO"/>
    <m/>
    <m/>
    <m/>
    <s v="1"/>
    <s v="02929"/>
    <s v="3"/>
    <s v="LA GUARIA"/>
    <n v="73"/>
  </r>
  <r>
    <s v="1.03508"/>
    <s v="103614-00"/>
    <s v="03508"/>
    <x v="2635"/>
    <s v="SHUABB"/>
    <s v="SULA"/>
    <s v="02"/>
    <s v="1"/>
    <s v="1_PREESCOLAR"/>
    <s v="PUBLICA"/>
    <n v="70404"/>
    <s v="7"/>
    <s v="04"/>
    <s v="04"/>
    <s v="LIMON / TALAMANCA / TELIRE"/>
    <s v="LIMON"/>
    <s v="TALAMANCA"/>
    <s v="TELIRE"/>
    <s v="SHUABB"/>
    <s v="3 KM SUR DE LA ESCUELA BAMBU"/>
    <s v="esc.shuabb@mep.go.cr"/>
    <s v="50118430"/>
    <m/>
    <s v="RANDALL GALLARDO NELSON"/>
    <s v="50118430"/>
    <s v="BETTY HERNANDEZ TORRES"/>
    <s v="83768761"/>
    <m/>
    <s v="NO"/>
    <m/>
    <m/>
    <m/>
    <s v="1"/>
    <s v="03038"/>
    <s v="3"/>
    <s v="SHUABB"/>
    <n v="2"/>
  </r>
  <r>
    <s v="1.02705"/>
    <s v="103615-00"/>
    <s v="02705"/>
    <x v="2636"/>
    <s v="LA ESPERANZA"/>
    <s v="LIMON"/>
    <s v="09"/>
    <s v="1"/>
    <s v="1_PREESCOLAR"/>
    <s v="PUBLICA"/>
    <n v="70501"/>
    <s v="7"/>
    <s v="05"/>
    <s v="01"/>
    <s v="LIMON / MATINA / MATINA"/>
    <s v="LIMON"/>
    <s v="MATINA"/>
    <s v="MATINA"/>
    <s v="LA ESPERANZA"/>
    <s v="100 M AL OESTE DE LA PLAZA DE DEPORTES"/>
    <s v="esc.laesperanza.limon@mep.go.cr"/>
    <s v="22006822"/>
    <m/>
    <s v="JANNSON QUIROS HERNANDEZ"/>
    <s v="85022900"/>
    <s v="GUILLERMO WALESS CAMBEL"/>
    <s v="27186207"/>
    <m/>
    <s v="NO"/>
    <m/>
    <m/>
    <m/>
    <s v="1"/>
    <s v="03078"/>
    <s v="3"/>
    <s v="LA ESPERANZA"/>
    <n v="10"/>
  </r>
  <r>
    <s v="1.00819"/>
    <s v="103616-00"/>
    <s v="00819"/>
    <x v="2637"/>
    <s v="LA PERLA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LA PERLA 1"/>
    <s v="FRENTE A LA IGLESIA CATOLICA"/>
    <s v="esc.laperlapacuarito@mep.go.cr"/>
    <s v="83019601"/>
    <m/>
    <s v="SANDRA VANESSA SEINOR ROJAS"/>
    <s v="83019601"/>
    <s v="MARIA PATRICIA HERNAMDEZ MOLINA"/>
    <s v="27685436"/>
    <m/>
    <s v="NO"/>
    <m/>
    <m/>
    <m/>
    <s v="1"/>
    <s v="02984"/>
    <s v="3"/>
    <s v="LA PERLA"/>
    <n v="9"/>
  </r>
  <r>
    <s v="1.03012"/>
    <s v="103617-00"/>
    <s v="03012"/>
    <x v="2638"/>
    <s v="SAN CARLOS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SAN CARLOS"/>
    <s v="FRENTE A LA PLAZA DE DEPORTES, SAN CARLOS"/>
    <s v="esc.sancarlos@mep.go.cr"/>
    <s v="27590016"/>
    <s v="27590142"/>
    <s v="MILTON ROSALES ROSALES"/>
    <s v="22002088"/>
    <s v="LUIS ANGEL PASTOR URBINA"/>
    <s v="27590142"/>
    <m/>
    <s v="NO"/>
    <m/>
    <m/>
    <m/>
    <s v="1"/>
    <s v="02952"/>
    <s v="3"/>
    <s v="SAN CARLOS"/>
    <n v="6"/>
  </r>
  <r>
    <s v="1.00818"/>
    <s v="103618-00"/>
    <s v="00818"/>
    <x v="2639"/>
    <s v="IMPERIO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IMPERIO DOS"/>
    <s v="23 KM NOROESTE DEL CEMENTERIO DE SIQUIRRES"/>
    <s v="esc.elimperio@mep.go.cr"/>
    <s v="64743195"/>
    <s v="60895331"/>
    <s v="ELISIA COOPER BENNETT"/>
    <s v="64743195"/>
    <s v="JEIMY CATLON SOLANO"/>
    <s v="27687141"/>
    <m/>
    <s v="NO"/>
    <m/>
    <m/>
    <m/>
    <s v="1"/>
    <s v="02965"/>
    <s v="3"/>
    <s v="IMPERIO"/>
    <n v="9"/>
  </r>
  <r>
    <s v="1.01203"/>
    <s v="103619-00"/>
    <s v="01203"/>
    <x v="2640"/>
    <s v="LA CELI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CELIA"/>
    <s v="LIMON, CELIA, CARRETERA A SIXAOLA, A MANO IZQUIERDA"/>
    <s v="esc.lacelia@mep.go.cr"/>
    <s v="22001853"/>
    <m/>
    <s v="YUSTIL ARAYA CASTILLO"/>
    <s v="86407747"/>
    <s v="JANNIK RICARDO BARRANTES RIVAS"/>
    <s v="27550289"/>
    <m/>
    <s v="NO"/>
    <m/>
    <m/>
    <m/>
    <s v="1"/>
    <s v="03338"/>
    <s v="3"/>
    <s v="LA CELIA"/>
    <n v="43"/>
  </r>
  <r>
    <s v="1.00194"/>
    <s v="103620-00"/>
    <s v="00194"/>
    <x v="2641"/>
    <s v="FREEMAN"/>
    <s v="LIMON"/>
    <s v="04"/>
    <s v="1"/>
    <s v="1_PREESCOLAR"/>
    <s v="PUBLICA"/>
    <n v="70302"/>
    <s v="7"/>
    <s v="03"/>
    <s v="02"/>
    <s v="LIMON / SIQUIRRES / PACUARITO"/>
    <s v="LIMON"/>
    <s v="SIQUIRRES"/>
    <s v="PACUARITO"/>
    <s v="FREEMAN 1"/>
    <s v="FRENTE A LA PLAZA DE DEPORTES, FREEMAN 1"/>
    <s v="esc.freeman@mep.go.cr"/>
    <s v="64788448"/>
    <m/>
    <s v="JUAN CALVO GUIDO"/>
    <s v="64788448"/>
    <s v="MARIA PATRICIA HERNAMDEZ MOLINA"/>
    <s v="27685436"/>
    <m/>
    <s v="NO"/>
    <m/>
    <m/>
    <m/>
    <s v="1"/>
    <s v="02986"/>
    <s v="3"/>
    <s v="FREEMAN"/>
    <n v="20"/>
  </r>
  <r>
    <s v="1.00976"/>
    <s v="103622-00"/>
    <s v="00976"/>
    <x v="2642"/>
    <s v="LA MARINA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LA MARINA"/>
    <s v="FRENTE A LA PLAZA DE FUTBOL DE LA MARINA"/>
    <s v="esc.lamarina@mep.go.cr"/>
    <s v="27111047"/>
    <m/>
    <s v="CESAR CHARPENTIER QUIROS"/>
    <s v="27111047"/>
    <s v="LAURA ASTORGA AGUILAR"/>
    <s v="27111497"/>
    <m/>
    <s v="NO"/>
    <m/>
    <m/>
    <m/>
    <s v="1"/>
    <s v="03086"/>
    <s v="3"/>
    <s v="LA MARINA"/>
    <n v="38"/>
  </r>
  <r>
    <s v="1.01063"/>
    <s v="103623-00"/>
    <s v="01063"/>
    <x v="2643"/>
    <s v="DUACARI"/>
    <s v="GUAPILES"/>
    <s v="05"/>
    <s v="1"/>
    <s v="1_PREESCOLAR"/>
    <s v="PUBLICA"/>
    <n v="70605"/>
    <s v="7"/>
    <s v="06"/>
    <s v="05"/>
    <s v="LIMON / GUACIMO / DUACARI"/>
    <s v="LIMON"/>
    <s v="GUACIMO"/>
    <s v="DUACARI"/>
    <s v="DEBASA"/>
    <s v="FRENTE CUADRANTE FINCA DUACARI 5"/>
    <s v="esc.duacari@mep.go.cr"/>
    <s v="27628176"/>
    <s v="88603254"/>
    <s v="ALEXANDER SANCHEZ HERRERA"/>
    <s v="88603254"/>
    <s v="ESTRELLA CEDEÑO CHAVARRIA"/>
    <s v="84699645"/>
    <m/>
    <s v="NO"/>
    <m/>
    <m/>
    <m/>
    <s v="1"/>
    <s v="03186"/>
    <s v="3"/>
    <s v="DUACARI"/>
    <n v="6"/>
  </r>
  <r>
    <s v="1.04183"/>
    <s v="103624-00"/>
    <s v="04183"/>
    <x v="2644"/>
    <s v="ZURQUI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LA ISLETA"/>
    <s v="ESCUELA ZURQUI FRENTE A LA PLAZA DE DEPORTES"/>
    <s v="esc.zurqui@mep.go.cr"/>
    <s v="87970983"/>
    <m/>
    <s v="YENDRI MARLEY HIDALGO CHINCHILLA"/>
    <s v="87970983"/>
    <s v="RIGOBERTO ROMAN GONZALEZ"/>
    <s v="27165048"/>
    <m/>
    <s v="NO"/>
    <m/>
    <m/>
    <m/>
    <s v="1"/>
    <s v="03175"/>
    <s v="3"/>
    <s v="ZURQUI"/>
    <n v="3"/>
  </r>
  <r>
    <s v="1.01133"/>
    <s v="103626-00"/>
    <s v="01133"/>
    <x v="2645"/>
    <s v="DURIK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LA LIGIA"/>
    <s v="LA LIGIA DE RIO JIMENEZ, UN COSTADO DE LA PLAZA DE DEPORTES"/>
    <s v="esc.durika@mep.go.cr"/>
    <s v="22001410"/>
    <m/>
    <s v="MARIA JESUS CASCANTE VILLAFUER"/>
    <s v="84857459"/>
    <s v="ANDREA PERAZA ROGADE"/>
    <s v="89357825"/>
    <m/>
    <s v="NO"/>
    <m/>
    <m/>
    <m/>
    <s v="1"/>
    <s v="03157"/>
    <s v="3"/>
    <s v="DURIKA"/>
    <n v="14"/>
  </r>
  <r>
    <s v="1.01343"/>
    <s v="103627-00"/>
    <s v="01343"/>
    <x v="2646"/>
    <s v="AFRICA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AFRICA"/>
    <s v="400 M NORTE Y 75 SUR DE LA ENTRADA DE AFRICA"/>
    <s v="esc.africa@mep.go.cr"/>
    <s v="27167046"/>
    <s v="87236885"/>
    <s v="FLORY OBANDO CUBILLO"/>
    <s v="87236885"/>
    <s v="RIGOBERTO ROMAN GONZALEZ"/>
    <s v="27165048"/>
    <m/>
    <s v="NO"/>
    <m/>
    <m/>
    <m/>
    <s v="1"/>
    <s v="03158"/>
    <s v="3"/>
    <s v="AFRICA"/>
    <n v="8"/>
  </r>
  <r>
    <s v="1.02527"/>
    <s v="103628-00"/>
    <s v="02527"/>
    <x v="2647"/>
    <s v="POCORA SUR"/>
    <s v="GUAPILES"/>
    <s v="04"/>
    <s v="1"/>
    <s v="1_PREESCOLAR"/>
    <s v="PUBLICA"/>
    <n v="70603"/>
    <s v="7"/>
    <s v="06"/>
    <s v="03"/>
    <s v="LIMON / GUACIMO / POCORA"/>
    <s v="LIMON"/>
    <s v="GUACIMO"/>
    <s v="POCORA"/>
    <s v="LA ARGENTINA"/>
    <s v="5 KM AL SUR CARRETERA GUAPILES-SIQUIRRES"/>
    <s v="esc.pocorasur@mep.go.cr"/>
    <s v="27600143"/>
    <s v="22001418"/>
    <s v="ABARCA HERNANDEZ KARLA"/>
    <s v="27109039"/>
    <s v="RIGOBERTO ROMAN GONZALEZ"/>
    <s v="27165048"/>
    <m/>
    <s v="NO"/>
    <m/>
    <m/>
    <m/>
    <s v="1"/>
    <s v="03159"/>
    <s v="3"/>
    <s v="POCORA SUR"/>
    <n v="9"/>
  </r>
  <r>
    <s v="1.02004"/>
    <s v="103629-00"/>
    <s v="02004"/>
    <x v="2648"/>
    <s v="LOS PINOS"/>
    <s v="GUAPILES"/>
    <s v="02"/>
    <s v="1"/>
    <s v="1_PREESCOLAR"/>
    <s v="PUBLICA"/>
    <n v="70203"/>
    <s v="7"/>
    <s v="02"/>
    <s v="03"/>
    <s v="LIMON / POCOCI / RITA"/>
    <s v="LIMON"/>
    <s v="POCOCI"/>
    <s v="RITA"/>
    <s v="LOS PINOS"/>
    <s v="100 M NORTE Y 250 M AL ESTE DEL BAR LOS PINOS"/>
    <s v="esc.lospinos.guapiles@mep.go.cr"/>
    <s v="44092780"/>
    <s v="85947308"/>
    <s v="ARELLYS MENDEZ MURILLO"/>
    <s v="85947308"/>
    <s v="WILBER MARIN JIMENEZ"/>
    <s v="27632900"/>
    <m/>
    <s v="NO"/>
    <m/>
    <m/>
    <m/>
    <s v="1"/>
    <s v="03823"/>
    <s v="3"/>
    <s v="LOS PINOS"/>
    <n v="7"/>
  </r>
  <r>
    <s v="1.02526"/>
    <s v="103630-00"/>
    <s v="02526"/>
    <x v="2649"/>
    <s v="TARIRE"/>
    <s v="GUAPILES"/>
    <s v="02"/>
    <s v="1"/>
    <s v="1_PREESCOLAR"/>
    <s v="PUBLICA"/>
    <n v="70203"/>
    <s v="7"/>
    <s v="02"/>
    <s v="03"/>
    <s v="LIMON / POCOCI / RITA"/>
    <s v="LIMON"/>
    <s v="POCOCI"/>
    <s v="RITA"/>
    <s v="TARIRE"/>
    <s v="COSTADO SUR DE LA PLAZA DE DEPORTES COMUNAL"/>
    <s v="esc.tarire@mep.go.cr"/>
    <s v="27632090"/>
    <m/>
    <s v="ARMANDO CARDENAS VILLALTA."/>
    <s v="85444060"/>
    <s v="WILBER MARIN JIMENEZ"/>
    <s v="27632900"/>
    <m/>
    <s v="NO"/>
    <m/>
    <m/>
    <m/>
    <s v="1"/>
    <s v="03123"/>
    <s v="3"/>
    <s v="TARIRE"/>
    <n v="11"/>
  </r>
  <r>
    <s v="1.01980"/>
    <s v="103631-00"/>
    <s v="01980"/>
    <x v="2650"/>
    <s v="LOMAS"/>
    <s v="GUAPILES"/>
    <s v="07"/>
    <s v="1"/>
    <s v="1_PREESCOLAR"/>
    <s v="PUBLICA"/>
    <n v="70206"/>
    <s v="7"/>
    <s v="02"/>
    <s v="06"/>
    <s v="LIMON / POCOCI / COLORADO"/>
    <s v="LIMON"/>
    <s v="POCOCI"/>
    <s v="COLORADO"/>
    <s v="LOMAS"/>
    <s v="50 M AL ESTE DEL CUADRANTE"/>
    <s v="esc.laslomas.guapiles@mep.go.cr"/>
    <s v="44094895"/>
    <m/>
    <s v="EMMA YARIANIS ARAUZ RODRIGUEZ"/>
    <s v="83371459"/>
    <s v="ANDREA PERAZA ROGADE"/>
    <s v="89357825"/>
    <m/>
    <s v="NO"/>
    <m/>
    <m/>
    <m/>
    <s v="1"/>
    <s v="03825"/>
    <s v="3"/>
    <s v="LOMAS"/>
    <n v="11"/>
  </r>
  <r>
    <s v="1.02990"/>
    <s v="103632-00"/>
    <s v="02990"/>
    <x v="2651"/>
    <s v="I.D.A. NAYURIBE"/>
    <s v="GUAPILES"/>
    <s v="08"/>
    <s v="1"/>
    <s v="1_PREESCOLAR"/>
    <s v="PUBLICA"/>
    <n v="70203"/>
    <s v="7"/>
    <s v="02"/>
    <s v="03"/>
    <s v="LIMON / POCOCI / RITA"/>
    <s v="LIMON"/>
    <s v="POCOCI"/>
    <s v="RITA"/>
    <s v="LA FORTUNA CAÑO SECO"/>
    <s v="CONTIGUO A LA IGLESIA CATOLICA"/>
    <s v="esc.idanayuribe@mep.go.cr"/>
    <s v="44090951"/>
    <m/>
    <s v="ROSALIA MITCHELL MILLER"/>
    <s v="87338656"/>
    <s v="FLOR MARIA RAMIREZ NUÑEZ"/>
    <s v="24591100 Ext.42241"/>
    <m/>
    <s v="NO"/>
    <m/>
    <m/>
    <m/>
    <s v="1"/>
    <s v="03124"/>
    <s v="3"/>
    <s v="I.D.A. NAYURIBE"/>
    <n v="4"/>
  </r>
  <r>
    <s v="1.01981"/>
    <s v="103633-00"/>
    <s v="01981"/>
    <x v="2652"/>
    <s v="NUEVO AMANECER"/>
    <s v="GUAPILES"/>
    <s v="04"/>
    <s v="1"/>
    <s v="1_PREESCOLAR"/>
    <s v="PUBLICA"/>
    <n v="70603"/>
    <s v="7"/>
    <s v="06"/>
    <s v="03"/>
    <s v="LIMON / GUACIMO / POCORA"/>
    <s v="LIMON"/>
    <s v="GUACIMO"/>
    <s v="POCORA"/>
    <s v="POCORA SUR"/>
    <s v="300 M SUR DE ENTRADA PRINCIPAL A POCORA"/>
    <s v="esc.nuevoamanecer@mep.go.cr"/>
    <s v="27601061"/>
    <m/>
    <s v="MAYRA I. ROJAS VELASQUEZ"/>
    <s v="60463637"/>
    <s v="RIGOBERTO ROMAN GONZALEZ"/>
    <s v="27165048"/>
    <m/>
    <s v="NO"/>
    <m/>
    <m/>
    <m/>
    <s v="1"/>
    <s v="03824"/>
    <s v="3"/>
    <s v="NUEVO AMANECER"/>
    <n v="85"/>
  </r>
  <r>
    <s v="1.01322"/>
    <s v="103634-00"/>
    <s v="01322"/>
    <x v="2653"/>
    <s v="I.D.A. LA TRINIDAD"/>
    <s v="GUAPILES"/>
    <s v="05"/>
    <s v="1"/>
    <s v="1_PREESCOLAR"/>
    <s v="PUBLICA"/>
    <n v="70204"/>
    <s v="7"/>
    <s v="02"/>
    <s v="04"/>
    <s v="LIMON / POCOCI / ROXANA"/>
    <s v="LIMON"/>
    <s v="POCOCI"/>
    <s v="ROXANA"/>
    <s v="LA TRINIDAD"/>
    <s v="COSTADO ESTE DE LA PLAZA DE DEPORTES LA TRINIDAD"/>
    <s v="esc.idalatrinidad@mep.go.cr"/>
    <m/>
    <m/>
    <s v="DAMARIS RIVERA AGUILAR"/>
    <s v="86306191"/>
    <s v="ESTRELLA CEDEÑO CHAVARRIA"/>
    <s v="84699645"/>
    <m/>
    <s v="NO"/>
    <m/>
    <m/>
    <m/>
    <s v="1"/>
    <s v="03416"/>
    <s v="3"/>
    <s v="I.D.A. LA TRINIDAD"/>
    <n v="25"/>
  </r>
  <r>
    <s v="1.03273"/>
    <s v="103635-00"/>
    <s v="03273"/>
    <x v="2654"/>
    <s v="LAS BRISAS TORO AMARILLO"/>
    <s v="GUAPILES"/>
    <s v="02"/>
    <s v="1"/>
    <s v="1_PREESCOLAR"/>
    <s v="PUBLICA"/>
    <n v="70207"/>
    <s v="7"/>
    <s v="02"/>
    <s v="07"/>
    <s v="LIMON / POCOCI / LA COLONIA"/>
    <s v="LIMON"/>
    <s v="POCOCI"/>
    <s v="LA COLONIA"/>
    <s v="LAS BRISAS"/>
    <s v="DEL PUEBLO LA VICTORIA 3 KM AL ESTE"/>
    <s v="esc.lasbrisasdetoroamarillo@mep.go.cr"/>
    <s v="44092787"/>
    <m/>
    <s v="KATHERINE ANDREA GARCIA MORA"/>
    <s v="44092787"/>
    <s v="WILBER MARIN JIMENEZ"/>
    <s v="27632900"/>
    <m/>
    <s v="NO"/>
    <m/>
    <m/>
    <m/>
    <s v="1"/>
    <s v="03415"/>
    <s v="3"/>
    <s v="LAS BRISAS TORO AMARILLO"/>
    <n v="3"/>
  </r>
  <r>
    <s v="1.01323"/>
    <s v="103636-00"/>
    <s v="01323"/>
    <x v="2655"/>
    <s v="ANITA GRANDE"/>
    <s v="GUAPILES"/>
    <s v="05"/>
    <s v="1"/>
    <s v="1_PREESCOLAR"/>
    <s v="PUBLICA"/>
    <n v="70202"/>
    <s v="7"/>
    <s v="02"/>
    <s v="02"/>
    <s v="LIMON / POCOCI / JIMENEZ"/>
    <s v="LIMON"/>
    <s v="POCOCI"/>
    <s v="JIMENEZ"/>
    <s v="ANITA GRANDE"/>
    <s v="COSTADO NORTE PLAZA DEPORTES ANITA GRANDE"/>
    <s v="esc.anitagrande@mep.go.cr"/>
    <s v="27636069"/>
    <s v="27636069"/>
    <s v="GERARDO DIAZ DIAZ"/>
    <s v="27636069"/>
    <s v="ESTRELLA CEDEÑO CHAVARRIA"/>
    <s v="27636069"/>
    <m/>
    <s v="NO"/>
    <m/>
    <m/>
    <m/>
    <s v="1"/>
    <s v="03087"/>
    <s v="3"/>
    <s v="ANITA GRANDE"/>
    <n v="28"/>
  </r>
  <r>
    <s v="1.03068"/>
    <s v="103637-00"/>
    <s v="03068"/>
    <x v="2656"/>
    <s v="EL CEDRAL"/>
    <s v="GUAPILES"/>
    <s v="06"/>
    <s v="1"/>
    <s v="1_PREESCOLAR"/>
    <s v="PUBLICA"/>
    <n v="70203"/>
    <s v="7"/>
    <s v="02"/>
    <s v="03"/>
    <s v="LIMON / POCOCI / RITA"/>
    <s v="LIMON"/>
    <s v="POCOCI"/>
    <s v="RITA"/>
    <s v="EL CEDRAL"/>
    <s v="FRETE A PLAZA DE FUTBOL"/>
    <s v="esc.elcedral.guapiles@mep.go.cr"/>
    <s v="44092713"/>
    <m/>
    <s v="SONIA GUEVARA ESPINOZA"/>
    <s v="71097661"/>
    <s v="MARIA DEL MILAGRO CAMPOS VIQUEZ"/>
    <s v="88756410"/>
    <m/>
    <s v="NO"/>
    <m/>
    <m/>
    <m/>
    <s v="1"/>
    <s v="03149"/>
    <s v="3"/>
    <s v="EL CEDRAL"/>
    <n v="5"/>
  </r>
  <r>
    <s v="1.00775"/>
    <s v="103638-00"/>
    <s v="00775"/>
    <x v="2657"/>
    <s v="ASTUA PIRIE"/>
    <s v="GUAPILES"/>
    <s v="03"/>
    <s v="1"/>
    <s v="1_PREESCOLAR"/>
    <s v="PUBLICA"/>
    <n v="70205"/>
    <s v="7"/>
    <s v="02"/>
    <s v="05"/>
    <s v="LIMON / POCOCI / CARIARI"/>
    <s v="LIMON"/>
    <s v="POCOCI"/>
    <s v="CARIARI"/>
    <s v="ASTUA PIRIE"/>
    <s v="DEL SERVICENTRO ASTUA PIRIE 400 M SUR"/>
    <s v="esc.liderastuapirie@mep.go.cr"/>
    <s v="27677501"/>
    <m/>
    <s v="GRETTEL HIDALGO ARIAS"/>
    <s v="27677501"/>
    <s v="RICHARTH AVILA HERNANDEZ"/>
    <s v="21007274"/>
    <m/>
    <s v="NO"/>
    <m/>
    <m/>
    <m/>
    <s v="1"/>
    <s v="03147"/>
    <s v="3"/>
    <s v="ASTUA PIRIE"/>
    <n v="87"/>
  </r>
  <r>
    <s v="1.02628"/>
    <s v="103639-00"/>
    <s v="02628"/>
    <x v="2658"/>
    <s v="LAS COLINAS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LAS COLINAS"/>
    <s v="3 KM AL ESTE DE LA ESCUELA LA PERLA"/>
    <s v="esc.lascolinas@mep.go.cr"/>
    <s v="70040480"/>
    <m/>
    <s v="ANA YENDRY ROJAS SOTO"/>
    <s v="70040480"/>
    <s v="RIGOBERTO ROMAN GONZALEZ"/>
    <s v="27165048"/>
    <m/>
    <s v="NO"/>
    <m/>
    <m/>
    <m/>
    <s v="1"/>
    <s v="03519"/>
    <s v="3"/>
    <s v="LAS COLINAS"/>
    <n v="3"/>
  </r>
  <r>
    <s v="1.04000"/>
    <s v="103640-00"/>
    <s v="04000"/>
    <x v="2659"/>
    <s v="LAS BRISAS DEL RIO BLANCO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BRISAS DE RIO BLANCO"/>
    <s v="4 KM AL SUR DEL RIO BLANCO"/>
    <s v="esc.brisasderioblanco@mep.go.cr"/>
    <s v="64195081"/>
    <m/>
    <s v="MARIA ISABEL HERNANDEZ BALMACEDA"/>
    <s v="64195081"/>
    <s v="LAURA ASTORGA AGUILAR"/>
    <s v="27111497"/>
    <m/>
    <s v="NO"/>
    <m/>
    <m/>
    <m/>
    <s v="1"/>
    <s v="03518"/>
    <s v="3"/>
    <s v="LAS BRISAS DEL RIO BLANCO"/>
    <n v="2"/>
  </r>
  <r>
    <s v="1.03909"/>
    <s v="103642-00"/>
    <s v="03909"/>
    <x v="2660"/>
    <s v="SAN BOSCO"/>
    <s v="LIMON"/>
    <s v="06"/>
    <s v="1"/>
    <s v="1_PREESCOLAR"/>
    <s v="PUBLICA"/>
    <n v="70603"/>
    <s v="7"/>
    <s v="06"/>
    <s v="03"/>
    <s v="LIMON / GUACIMO / POCORA"/>
    <s v="LIMON"/>
    <s v="GUACIMO"/>
    <s v="POCORA"/>
    <s v="SAN BOSCO"/>
    <s v="15 KM AL SUROESTE DEL CRUCE EL CAIRO"/>
    <s v="esc.sanboscodepocora@mep.go.cr"/>
    <s v="22002901"/>
    <m/>
    <s v="RAQUEL MANCIA ELIZONDO"/>
    <s v="84813657"/>
    <s v="SANDRA CAMPBELL ROJAS"/>
    <s v="27654219"/>
    <m/>
    <s v="NO"/>
    <m/>
    <m/>
    <m/>
    <s v="1"/>
    <s v="03177"/>
    <s v="3"/>
    <s v="SAN BOSCO"/>
    <n v="3"/>
  </r>
  <r>
    <s v="1.03221"/>
    <s v="103643-00"/>
    <s v="03221"/>
    <x v="2661"/>
    <s v="IRLAND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IRLANDA"/>
    <s v="FRENTE A LA PLAZA DE DEPORTES"/>
    <s v="esc.irlanda@mep.go.cr"/>
    <s v="27621513"/>
    <s v="22001409"/>
    <s v="JACQUELINE TELLEZ VARGAS"/>
    <s v="86433419"/>
    <s v="ANDREA PERAZA ROGADE"/>
    <s v="89357825"/>
    <m/>
    <s v="NO"/>
    <m/>
    <m/>
    <m/>
    <s v="1"/>
    <s v="03178"/>
    <s v="3"/>
    <s v="IRLANDA"/>
    <n v="9"/>
  </r>
  <r>
    <s v="1.01862"/>
    <s v="103645-00"/>
    <s v="01862"/>
    <x v="2662"/>
    <s v="PATIO SAN CRISTOBAL"/>
    <s v="GUAPILES"/>
    <s v="02"/>
    <s v="1"/>
    <s v="1_PREESCOLAR"/>
    <s v="PUBLICA"/>
    <n v="70203"/>
    <s v="7"/>
    <s v="02"/>
    <s v="03"/>
    <s v="LIMON / POCOCI / RITA"/>
    <s v="LIMON"/>
    <s v="POCOCI"/>
    <s v="RITA"/>
    <s v="PATIO SAN CRISTOBAL"/>
    <s v="FRENTE A LA PLAZA DE DEPORTE"/>
    <s v="esc.patiosancristobal@mep.go.cr"/>
    <m/>
    <m/>
    <s v="ANABEL LOPEZ LEANDRO"/>
    <s v="-"/>
    <s v="WILBER MARIN JIMENEZ"/>
    <s v="27632900"/>
    <m/>
    <s v="NO"/>
    <m/>
    <m/>
    <m/>
    <s v="1"/>
    <s v="03102"/>
    <s v="3"/>
    <s v="PATIO SAN CRISTOBAL"/>
    <n v="27"/>
  </r>
  <r>
    <s v="1.02632"/>
    <s v="103646-00"/>
    <s v="02632"/>
    <x v="2663"/>
    <s v="LA VICTORIA"/>
    <s v="GUAPILES"/>
    <s v="02"/>
    <s v="1"/>
    <s v="1_PREESCOLAR"/>
    <s v="PUBLICA"/>
    <n v="70203"/>
    <s v="7"/>
    <s v="02"/>
    <s v="03"/>
    <s v="LIMON / POCOCI / RITA"/>
    <s v="LIMON"/>
    <s v="POCOCI"/>
    <s v="RITA"/>
    <s v="LA VICTORIA"/>
    <s v="12 KM AL NORTE DE LA CUIDAD DE GUAPILES"/>
    <s v="esc.lavictoria@mep.go.cr"/>
    <s v="44092712"/>
    <m/>
    <s v="SULAY RAQUEL CONDEGA MARTINEZ"/>
    <s v="44092712"/>
    <s v="WILBER MARIN JIMENEZ"/>
    <s v="27632900"/>
    <m/>
    <s v="NO"/>
    <m/>
    <m/>
    <m/>
    <s v="1"/>
    <s v="02685"/>
    <s v="3"/>
    <s v="LA VICTORIA"/>
    <n v="20"/>
  </r>
  <r>
    <s v="1.01332"/>
    <s v="103647-00"/>
    <s v="01332"/>
    <x v="2664"/>
    <s v="LAS BRISAS"/>
    <s v="GUAPILES"/>
    <s v="03"/>
    <s v="1"/>
    <s v="1_PREESCOLAR"/>
    <s v="PUBLICA"/>
    <n v="70205"/>
    <s v="7"/>
    <s v="02"/>
    <s v="05"/>
    <s v="LIMON / POCOCI / CARIARI"/>
    <s v="LIMON"/>
    <s v="POCOCI"/>
    <s v="CARIARI"/>
    <s v="LAS BRISAS"/>
    <s v="COSTADO SUR DE LA PLAZA DE DEPORTES LAS BRISA"/>
    <s v="esc.lasbrisas.guapiles@mep.go.cr"/>
    <s v="44092767"/>
    <m/>
    <s v="ROBERT VIALES VIALES"/>
    <s v="89532067"/>
    <s v="RICHARTH AVILA HERNANDEZ"/>
    <s v="89865713"/>
    <m/>
    <s v="NO"/>
    <m/>
    <m/>
    <m/>
    <s v="1"/>
    <s v="02594"/>
    <s v="3"/>
    <s v="LAS BRISAS"/>
    <n v="23"/>
  </r>
  <r>
    <s v="1.01982"/>
    <s v="103648-00"/>
    <s v="01982"/>
    <x v="2665"/>
    <s v="EL CARMEN"/>
    <s v="GUAPILES"/>
    <s v="04"/>
    <s v="1"/>
    <s v="1_PREESCOLAR"/>
    <s v="PUBLICA"/>
    <n v="70603"/>
    <s v="7"/>
    <s v="06"/>
    <s v="03"/>
    <s v="LIMON / GUACIMO / POCORA"/>
    <s v="LIMON"/>
    <s v="GUACIMO"/>
    <s v="POCORA"/>
    <s v="EL CARMEN"/>
    <s v="DEL PUENTE PEATONAL EL DESTIERRO 50 S Y 25 O"/>
    <s v="esc.elcarmenpocora@mep.go.cr"/>
    <s v="27600025"/>
    <s v="27600096"/>
    <s v="VICTOR MADRIGAL CASTRO"/>
    <s v="89354253"/>
    <s v="RIGOBERTO ROMAN GONZALEZ"/>
    <s v="27165048"/>
    <m/>
    <s v="NO"/>
    <m/>
    <m/>
    <m/>
    <s v="1"/>
    <s v="02532"/>
    <s v="3"/>
    <s v="EL CARMEN"/>
    <n v="22"/>
  </r>
  <r>
    <s v="1.01333"/>
    <s v="103649-00"/>
    <s v="01333"/>
    <x v="2666"/>
    <s v="BARRA DEL COLORADO NORTE"/>
    <s v="GUAPILES"/>
    <s v="06"/>
    <s v="1"/>
    <s v="1_PREESCOLAR"/>
    <s v="PUBLICA"/>
    <n v="70205"/>
    <s v="7"/>
    <s v="02"/>
    <s v="05"/>
    <s v="LIMON / POCOCI / CARIARI"/>
    <s v="LIMON"/>
    <s v="POCOCI"/>
    <s v="CARIARI"/>
    <s v="BARRA COLORADO NORTE"/>
    <s v="COSTADO DE LA PLAZA DE DEPORTES COLORADO"/>
    <s v="esc.barradelcoloradonorte@mep.go.cr"/>
    <s v="88881653"/>
    <m/>
    <s v="JOSELINE ANDREA CAMPOS CHACON"/>
    <s v="88881653"/>
    <s v="MARIA DEL MILAGRO CAMPOS VIQUEZ"/>
    <s v="88756410"/>
    <m/>
    <s v="NO"/>
    <m/>
    <m/>
    <m/>
    <s v="1"/>
    <s v="02894"/>
    <s v="3"/>
    <s v="BARRA DEL COLORADO NORTE"/>
    <n v="14"/>
  </r>
  <r>
    <s v="1.02285"/>
    <s v="103650-00"/>
    <s v="02285"/>
    <x v="2667"/>
    <s v="LA GUARIA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BELLA VISTA"/>
    <s v="4 KM SURESTE DEL PUENTE METALICO DE BELLA VISTA"/>
    <s v="esc.guaria@mep.go.cr"/>
    <s v="27112508"/>
    <m/>
    <s v="YESENIA BADILLA CARDENAS"/>
    <s v="88709306"/>
    <s v="LAURA ASTORGA AGUILAR"/>
    <s v="83083909"/>
    <m/>
    <s v="NO"/>
    <m/>
    <m/>
    <m/>
    <s v="1"/>
    <s v="03088"/>
    <s v="3"/>
    <s v="LA GUARIA"/>
    <n v="20"/>
  </r>
  <r>
    <s v="1.02443"/>
    <s v="103651-00"/>
    <s v="02443"/>
    <x v="2668"/>
    <s v="BARRA DEL COLORADO SUR"/>
    <s v="GUAPILES"/>
    <s v="06"/>
    <s v="1"/>
    <s v="1_PREESCOLAR"/>
    <s v="PUBLICA"/>
    <n v="70206"/>
    <s v="7"/>
    <s v="02"/>
    <s v="06"/>
    <s v="LIMON / POCOCI / COLORADO"/>
    <s v="LIMON"/>
    <s v="POCOCI"/>
    <s v="COLORADO"/>
    <s v="BARRA COLORADO SUR"/>
    <s v="FRENTE A LA PISTA DEL AEROPUERTO"/>
    <s v="esc.barradelcoloradosur@mep.go.cr"/>
    <s v="44140963"/>
    <m/>
    <s v="KATTIA MATARRITA MATARRITA"/>
    <s v="72540724"/>
    <s v="MARIA DEL MILAGRO CAMPOS VIQUEZ"/>
    <s v="88756410"/>
    <m/>
    <s v="NO"/>
    <m/>
    <m/>
    <m/>
    <s v="1"/>
    <s v="02876"/>
    <s v="3"/>
    <s v="BARRA DEL COLORADO SUR"/>
    <n v="5"/>
  </r>
  <r>
    <s v="1.02208"/>
    <s v="103652-00"/>
    <s v="02208"/>
    <x v="2669"/>
    <s v="BARRA DE TORTUGUERO"/>
    <s v="GUAPILES"/>
    <s v="06"/>
    <s v="1"/>
    <s v="1_PREESCOLAR"/>
    <s v="PUBLICA"/>
    <n v="70206"/>
    <s v="7"/>
    <s v="02"/>
    <s v="06"/>
    <s v="LIMON / POCOCI / COLORADO"/>
    <s v="LIMON"/>
    <s v="POCOCI"/>
    <s v="COLORADO"/>
    <s v="BARRA DE TORTUGUERO"/>
    <s v="400 M N DE GUARDIA RURAL Y 50 E DE PARQUE"/>
    <s v="esc.barradetortuguero@mep.go.cr"/>
    <s v="27670194"/>
    <s v="87099897"/>
    <s v="ROSAURA BARQUERO SALAZAR"/>
    <s v="87099897"/>
    <s v="MARIA DEL MILAGRO CAMPOS VIQUEZ"/>
    <s v="88756410"/>
    <m/>
    <s v="NO"/>
    <m/>
    <m/>
    <m/>
    <s v="1"/>
    <s v="02896"/>
    <s v="3"/>
    <s v="BARRA DE TORTUGUERO"/>
    <n v="40"/>
  </r>
  <r>
    <s v="1.02630"/>
    <s v="103653-00"/>
    <s v="02630"/>
    <x v="2670"/>
    <s v="LAS LOMAS"/>
    <s v="GUAPILES"/>
    <s v="05"/>
    <s v="1"/>
    <s v="1_PREESCOLAR"/>
    <s v="PUBLICA"/>
    <n v="70605"/>
    <s v="7"/>
    <s v="06"/>
    <s v="05"/>
    <s v="LIMON / GUACIMO / DUACARI"/>
    <s v="LIMON"/>
    <s v="GUACIMO"/>
    <s v="DUACARI"/>
    <s v="LAS LOMAS"/>
    <s v="4 KM NORTE DE LA ESCUELA PUEBLO NUEVO"/>
    <s v="esc.laslomasduacari@mep.go.cr"/>
    <s v="22001453"/>
    <m/>
    <s v="KATHERINE PARRA VARGAS"/>
    <s v="85514938"/>
    <s v="ESTRELLA CEDEÑO CHAVARRIA"/>
    <s v="24591100"/>
    <m/>
    <s v="NO"/>
    <m/>
    <m/>
    <m/>
    <s v="1"/>
    <s v="03689"/>
    <s v="3"/>
    <s v="LAS LOMAS"/>
    <n v="1"/>
  </r>
  <r>
    <s v="1.02005"/>
    <s v="103654-00"/>
    <s v="02005"/>
    <x v="2671"/>
    <s v="CAMPO TRES OESTE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MPO TRES OESTE"/>
    <s v="2 KM NORTE Y 500 M OESTE DEL CENTRO CARIARI"/>
    <s v="esc.campotresoeste@mep.go.cr"/>
    <s v="44092768"/>
    <m/>
    <s v="SANDRA CUBILLO ÀVILA"/>
    <s v="44092768"/>
    <s v="RICHARTH ÀVILA HERNÀNDEZ"/>
    <s v="21007274"/>
    <m/>
    <s v="NO"/>
    <m/>
    <m/>
    <m/>
    <s v="1"/>
    <s v="03732"/>
    <s v="3"/>
    <s v="CAMPO TRES OESTE"/>
    <n v="7"/>
  </r>
  <r>
    <s v="1.02288"/>
    <s v="103655-00"/>
    <s v="02288"/>
    <x v="2672"/>
    <s v="LA TERESA"/>
    <s v="GUAPILES"/>
    <s v="02"/>
    <s v="1"/>
    <s v="1_PREESCOLAR"/>
    <s v="PUBLICA"/>
    <n v="70203"/>
    <s v="7"/>
    <s v="02"/>
    <s v="03"/>
    <s v="LIMON / POCOCI / RITA"/>
    <s v="LIMON"/>
    <s v="POCOCI"/>
    <s v="RITA"/>
    <s v="LA TERESA"/>
    <s v="400 M AL ESTE DEL EBAIS DE LA TERESA"/>
    <s v="esc.lateresa@mep.go.cr"/>
    <s v="27632192"/>
    <s v="27633833"/>
    <s v="YUNNIA MORA DELGADO"/>
    <s v="27633833"/>
    <s v="WILBER MARIN JIMENEZ"/>
    <s v="27632900"/>
    <m/>
    <s v="NO"/>
    <m/>
    <m/>
    <m/>
    <s v="1"/>
    <s v="03103"/>
    <s v="3"/>
    <s v="LA TERESA"/>
    <n v="31"/>
  </r>
  <r>
    <s v="1.01051"/>
    <s v="103656-00"/>
    <s v="01051"/>
    <x v="2673"/>
    <s v="JESUS JIMENEZ ZAMORA"/>
    <s v="GUAPILES"/>
    <s v="05"/>
    <s v="1"/>
    <s v="1_PREESCOLAR"/>
    <s v="PUBLICA"/>
    <n v="70605"/>
    <s v="7"/>
    <s v="06"/>
    <s v="05"/>
    <s v="LIMON / GUACIMO / DUACARI"/>
    <s v="LIMON"/>
    <s v="GUACIMO"/>
    <s v="DUACARI"/>
    <s v="SAN CRISTOBAL"/>
    <s v="FRENTE A LA IGLESIA ASAMBLEAS DE DIOS"/>
    <s v="esc.jesusjimenezzamora@mep.go.cr"/>
    <s v="22001392"/>
    <m/>
    <s v="YARIELA PONCE MENA"/>
    <s v="84866778"/>
    <s v="ESTRELLA CEDEÑO CHAVARRIA"/>
    <s v="83358057"/>
    <m/>
    <s v="NO"/>
    <m/>
    <m/>
    <m/>
    <s v="1"/>
    <s v="03201"/>
    <s v="3"/>
    <s v="JESUS JIMENEZ ZAMORA"/>
    <n v="12"/>
  </r>
  <r>
    <s v="1.01762"/>
    <s v="103657-00"/>
    <s v="01762"/>
    <x v="2674"/>
    <s v="LUIS XV"/>
    <s v="GUAPILES"/>
    <s v="05"/>
    <s v="1"/>
    <s v="1_PREESCOLAR"/>
    <s v="PUBLICA"/>
    <n v="70204"/>
    <s v="7"/>
    <s v="02"/>
    <s v="04"/>
    <s v="LIMON / POCOCI / ROXANA"/>
    <s v="LIMON"/>
    <s v="POCOCI"/>
    <s v="ROXANA"/>
    <s v="CIUDADELA LUIS XV"/>
    <s v="200 M AL ESTE DEL TEMPLO CATOLICO"/>
    <s v="esc.luisxv@gmail.com"/>
    <s v="24591100 Ext.65712"/>
    <m/>
    <s v="JAVIER GERARDO LEON VALVERDE"/>
    <s v="24591100 Ext.65711"/>
    <s v="ESTRELLA CEDEÑO CHAVARRIA"/>
    <s v="27633911"/>
    <m/>
    <s v="NO"/>
    <m/>
    <m/>
    <m/>
    <s v="1"/>
    <s v="03734"/>
    <s v="3"/>
    <s v="LUIS XV"/>
    <n v="38"/>
  </r>
  <r>
    <s v="1.03166"/>
    <s v="103658-00"/>
    <s v="03166"/>
    <x v="2675"/>
    <s v="HOJANCHA"/>
    <s v="GUAPILES"/>
    <s v="03"/>
    <s v="1"/>
    <s v="1_PREESCOLAR"/>
    <s v="PUBLICA"/>
    <n v="70205"/>
    <s v="7"/>
    <s v="02"/>
    <s v="05"/>
    <s v="LIMON / POCOCI / CARIARI"/>
    <s v="LIMON"/>
    <s v="POCOCI"/>
    <s v="CARIARI"/>
    <s v="HOJANCHA"/>
    <s v="400 M OESTE DEL TEMPLO HOJANCHA"/>
    <s v="esc.hojancha@mep.go.cr"/>
    <s v="44092752"/>
    <m/>
    <s v="GERARDO JIMENEZ ESQUIVEL"/>
    <s v="88747176"/>
    <s v="RICHARTH AVILA HERNANDEZ"/>
    <s v="89865713"/>
    <m/>
    <s v="NO"/>
    <m/>
    <m/>
    <m/>
    <s v="1"/>
    <s v="03150"/>
    <s v="3"/>
    <s v="HOJANCHA"/>
    <n v="14"/>
  </r>
  <r>
    <s v="1.04001"/>
    <s v="103660-00"/>
    <s v="04001"/>
    <x v="2676"/>
    <s v="LOS LIRIOS"/>
    <s v="GUAPILES"/>
    <s v="04"/>
    <s v="1"/>
    <s v="1_PREESCOLAR"/>
    <s v="PUBLICA"/>
    <n v="70602"/>
    <s v="7"/>
    <s v="06"/>
    <s v="02"/>
    <s v="LIMON / GUACIMO / MERCEDES"/>
    <s v="LIMON"/>
    <s v="GUACIMO"/>
    <s v="MERCEDES"/>
    <s v="LOS LIRIOS"/>
    <s v="5 KM SUR DE LA ENTRADA PRINCIPAL DE GUACIMO"/>
    <s v="ESC.LOSLIRIOS.GUAPILES@MEP.GO.CR"/>
    <s v="83589082"/>
    <s v="60499229"/>
    <s v="ERICK ARIEL SAMUDIO CORTES"/>
    <s v="60499229"/>
    <s v="RIGOBERTO ROMAN GONZALEZ"/>
    <s v="27165048"/>
    <m/>
    <s v="NO"/>
    <m/>
    <m/>
    <m/>
    <s v="1"/>
    <s v="02566"/>
    <s v="3"/>
    <s v="LOS LIRIOS"/>
    <n v="1"/>
  </r>
  <r>
    <s v="1.03454"/>
    <s v="103661-00"/>
    <s v="03454"/>
    <x v="2677"/>
    <s v="DELTA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DELTA COLORADO"/>
    <s v="10 KM ESTE DE PUERTO LINDO"/>
    <s v="esc.delta@mep.go.cr"/>
    <s v="44191361"/>
    <m/>
    <s v="KATTIA CALVO CAMBRONERO"/>
    <s v="84947666"/>
    <s v="JOSE MANUEL CAMPOS TORRES"/>
    <s v="88766625"/>
    <m/>
    <s v="NO"/>
    <m/>
    <m/>
    <m/>
    <s v="1"/>
    <s v="01291"/>
    <s v="3"/>
    <s v="DELTA"/>
    <n v="1"/>
  </r>
  <r>
    <s v="1.02772"/>
    <s v="103662-00"/>
    <s v="02772"/>
    <x v="2678"/>
    <s v="LAS COLINAS"/>
    <s v="GUAPILES"/>
    <s v="06"/>
    <s v="1"/>
    <s v="1_PREESCOLAR"/>
    <s v="PUBLICA"/>
    <n v="70203"/>
    <s v="7"/>
    <s v="02"/>
    <s v="03"/>
    <s v="LIMON / POCOCI / RITA"/>
    <s v="LIMON"/>
    <s v="POCOCI"/>
    <s v="RITA"/>
    <s v="LAS COLINAS"/>
    <s v="4 KM NOROESTE DE PALMITAS"/>
    <s v="esc.lascolinaspococi@mep.go.cr"/>
    <s v="89143425"/>
    <s v="22005502"/>
    <s v="MARILIN MEZA CAMPOS"/>
    <s v="70530383"/>
    <s v="MARIA DEL MILAGRO CAMPOS VIQUEZ"/>
    <s v="88756410"/>
    <m/>
    <s v="NO"/>
    <m/>
    <m/>
    <m/>
    <s v="1"/>
    <s v="03599"/>
    <s v="3"/>
    <s v="LAS COLINAS"/>
    <n v="10"/>
  </r>
  <r>
    <s v="1.00776"/>
    <s v="103663-00"/>
    <s v="00776"/>
    <x v="2679"/>
    <s v="CAMPO DE ATERRIZAJE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MPO ATERRIZAJE"/>
    <s v="FRENTE AL LICEO DE CARIARI"/>
    <s v="esc.campodeaterrizaje@mep.go.cr"/>
    <s v="27674863"/>
    <m/>
    <s v="HUGO LOPEZ TREJOS"/>
    <s v="89227333"/>
    <s v="RICHARTH AVILA HERNANDEZ"/>
    <s v="21007274"/>
    <m/>
    <s v="NO"/>
    <m/>
    <m/>
    <m/>
    <s v="1"/>
    <s v="03132"/>
    <s v="3"/>
    <s v="CAMPO DE ATERRIZAJE"/>
    <n v="45"/>
  </r>
  <r>
    <s v="1.02988"/>
    <s v="103664-00"/>
    <s v="02988"/>
    <x v="2680"/>
    <s v="BUENOS AIRES"/>
    <s v="GUAPILES"/>
    <s v="05"/>
    <s v="1"/>
    <s v="1_PREESCOLAR"/>
    <s v="PUBLICA"/>
    <n v="70204"/>
    <s v="7"/>
    <s v="02"/>
    <s v="04"/>
    <s v="LIMON / POCOCI / ROXANA"/>
    <s v="LIMON"/>
    <s v="POCOCI"/>
    <s v="ROXANA"/>
    <s v="LA CURIA"/>
    <s v="50 M ESTE DE LA PLAZA DE DEPORTES"/>
    <s v="esc.buenosaires.guapiles@mep.go.cr"/>
    <s v="22004501"/>
    <m/>
    <s v="ANA GABRIELA CHAVES VALVERDE"/>
    <s v="84685927"/>
    <s v="ESTRELLA CEDEÑO CHAVARRIA"/>
    <s v="27633911"/>
    <m/>
    <s v="NO"/>
    <m/>
    <m/>
    <m/>
    <s v="1"/>
    <s v="01420"/>
    <s v="3"/>
    <s v="BUENOS AIRES"/>
    <n v="8"/>
  </r>
  <r>
    <s v="1.01998"/>
    <s v="103665-00"/>
    <s v="01998"/>
    <x v="2681"/>
    <s v="AGRIMAG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AGRIMAGA"/>
    <s v="COSTADO NORTE DELA PLAZA DE DEPORTES"/>
    <s v="esc.agrimaga@mep.go.cr"/>
    <s v="22006626"/>
    <s v="87318442"/>
    <s v="SUSANA CASTRO CAMPOS"/>
    <s v="87318442"/>
    <s v="ANDREA PERAZA ROGADE"/>
    <s v="-"/>
    <m/>
    <s v="NO"/>
    <m/>
    <m/>
    <m/>
    <s v="1"/>
    <s v="03318"/>
    <s v="3"/>
    <s v="AGRIMAGA"/>
    <n v="6"/>
  </r>
  <r>
    <s v="1.02286"/>
    <s v="103666-00"/>
    <s v="02286"/>
    <x v="2682"/>
    <s v="BELLA VISTA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BELLA VISTA"/>
    <s v="DEL RESTAURANTE LA TROCHA EN GUAPILES 3 KM SUR"/>
    <s v="esc.bellavistaleona@mep.go.cr"/>
    <s v="27112574"/>
    <m/>
    <s v="CINDY MARCHENA SANDOVAL"/>
    <s v="86444251"/>
    <s v="LAURA ASTORGA AGUILAR"/>
    <s v="27111497"/>
    <m/>
    <s v="NO"/>
    <m/>
    <m/>
    <m/>
    <s v="1"/>
    <s v="03314"/>
    <s v="3"/>
    <s v="BELLA VISTA"/>
    <n v="25"/>
  </r>
  <r>
    <s v="1.01978"/>
    <s v="103667-00"/>
    <s v="01978"/>
    <x v="2683"/>
    <s v="COROBICI"/>
    <s v="GUAPILES"/>
    <s v="03"/>
    <s v="1"/>
    <s v="1_PREESCOLAR"/>
    <s v="PUBLICA"/>
    <n v="70205"/>
    <s v="7"/>
    <s v="02"/>
    <s v="05"/>
    <s v="LIMON / POCOCI / CARIARI"/>
    <s v="LIMON"/>
    <s v="POCOCI"/>
    <s v="CARIARI"/>
    <s v="COLONIA ZELEDON"/>
    <s v="FRENTE A LA PLAZA DE FUTBOL DE COLONIA ZELEDON"/>
    <s v="esc.idacorobici@mep.go.cr"/>
    <s v="27675427"/>
    <m/>
    <s v="LEONARDO F. TIJERINO RIVERA"/>
    <s v="27675427"/>
    <s v="RICHARTH AVILA HERNANDEZ"/>
    <s v="21007274"/>
    <m/>
    <s v="NO"/>
    <m/>
    <m/>
    <m/>
    <s v="1"/>
    <s v="03151"/>
    <s v="3"/>
    <s v="COROBICI"/>
    <n v="23"/>
  </r>
  <r>
    <s v="1.00777"/>
    <s v="103668-00"/>
    <s v="00777"/>
    <x v="2684"/>
    <s v="CAMPO KENNEDY"/>
    <s v="GUAPILES"/>
    <s v="03"/>
    <s v="1"/>
    <s v="1_PREESCOLAR"/>
    <s v="PUBLICA"/>
    <n v="70205"/>
    <s v="7"/>
    <s v="02"/>
    <s v="05"/>
    <s v="LIMON / POCOCI / CARIARI"/>
    <s v="LIMON"/>
    <s v="POCOCI"/>
    <s v="CARIARI"/>
    <s v="LAS TORRES"/>
    <s v="500 M AL NORTE DE BLOQUERA TUBOCO"/>
    <s v="esc.lidercampokennedy@mep.go.cr"/>
    <s v="27677416"/>
    <m/>
    <s v="CANDY WARREN BORBON"/>
    <s v="86270824"/>
    <s v="RICHARTH AVILA HERNANDEZ"/>
    <s v="21007274"/>
    <m/>
    <s v="NO"/>
    <m/>
    <m/>
    <m/>
    <s v="1"/>
    <s v="03148"/>
    <s v="3"/>
    <s v="CAMPO KENNEDY"/>
    <n v="59"/>
  </r>
  <r>
    <s v="1.03558"/>
    <s v="103668-00"/>
    <s v="03558"/>
    <x v="2684"/>
    <s v="RED CUIDO-CAMPO KENNEDY-RAYITO DE LUZ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RIARI"/>
    <s v="CARIARI ANTIGUO EBAIS 2"/>
    <s v="cirayitodeluz@hotmail.com"/>
    <s v="27672080"/>
    <m/>
    <s v="CANDY WARREN BORBON"/>
    <s v="86270824"/>
    <s v="RICHARTH AVILA HERNANDEZ"/>
    <s v="21007274"/>
    <s v="RED"/>
    <s v="NO"/>
    <s v="3"/>
    <s v=""/>
    <s v="CENTRO INFANTIL RAYITO DE LUZ"/>
    <s v="1"/>
    <s v="03148"/>
    <s v="3"/>
    <s v="CAMPO KENNEDY"/>
    <n v="29"/>
  </r>
  <r>
    <s v="1.03557"/>
    <s v="103668-00"/>
    <s v="03557"/>
    <x v="2684"/>
    <s v="RED CUIDO-CAMPO KENNEDY-SAN FRANCISCO DE ASIS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RIARI"/>
    <s v="URBANIZACION LAS ORQUIDEAS, CALLE EL PROGRESO"/>
    <s v="info@sanfranciscodeasiscariari.com"/>
    <s v="27677575"/>
    <m/>
    <s v="CANDY WARREN BORBON"/>
    <s v="86270824"/>
    <s v="RICHARTH AVILA HERNANDEZ"/>
    <s v="21007274"/>
    <s v="RED"/>
    <s v="NO"/>
    <s v="3"/>
    <s v=""/>
    <s v="CENTRO INFANTIL SAN FRANCISCO DE ASIS"/>
    <s v="1"/>
    <s v="03148"/>
    <s v="3"/>
    <s v="CAMPO KENNEDY"/>
    <n v="35"/>
  </r>
  <r>
    <s v="1.00778"/>
    <s v="103669-00"/>
    <s v="00778"/>
    <x v="2685"/>
    <s v="CAMPO CINCO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MPO CINCO"/>
    <s v="COSTADO NORTE DEL PARQUE DE CAMPO CINCO"/>
    <s v="esc.campocinco@mep.go.cr"/>
    <s v="27673097"/>
    <m/>
    <s v="PEDRO HERRERA VARGAS"/>
    <s v="27673097"/>
    <s v="RICHARTH AVILA HERNANDEZ"/>
    <s v="21007274"/>
    <m/>
    <s v="NO"/>
    <m/>
    <m/>
    <m/>
    <s v="1"/>
    <s v="03139"/>
    <s v="3"/>
    <s v="CAMPO CINCO"/>
    <n v="57"/>
  </r>
  <r>
    <s v="1.01331"/>
    <s v="103670-00"/>
    <s v="01331"/>
    <x v="2686"/>
    <s v="PALERMO"/>
    <s v="GUAPILES"/>
    <s v="03"/>
    <s v="1"/>
    <s v="1_PREESCOLAR"/>
    <s v="PUBLICA"/>
    <n v="70205"/>
    <s v="7"/>
    <s v="02"/>
    <s v="05"/>
    <s v="LIMON / POCOCI / CARIARI"/>
    <s v="LIMON"/>
    <s v="POCOCI"/>
    <s v="CARIARI"/>
    <s v="PALERMO"/>
    <s v="1 KM OESTE DE LA SUBASTA GANADERA PALERMO CARI"/>
    <s v="esc.palermo@mep.go.cr"/>
    <s v="27676476"/>
    <m/>
    <s v="EUGENIA MORERA FERNANDEZ"/>
    <s v="27676476"/>
    <s v="RICHARTH AVILA HERNANDEZ"/>
    <s v="21007274"/>
    <m/>
    <s v="NO"/>
    <m/>
    <m/>
    <m/>
    <s v="1"/>
    <s v="02646"/>
    <s v="3"/>
    <s v="PALERMO"/>
    <n v="77"/>
  </r>
  <r>
    <s v="1.01009"/>
    <s v="103671-00"/>
    <s v="01009"/>
    <x v="2687"/>
    <s v="HUETAR"/>
    <s v="GUAPILES"/>
    <s v="02"/>
    <s v="1"/>
    <s v="1_PREESCOLAR"/>
    <s v="PUBLICA"/>
    <n v="70203"/>
    <s v="7"/>
    <s v="02"/>
    <s v="03"/>
    <s v="LIMON / POCOCI / RITA"/>
    <s v="LIMON"/>
    <s v="POCOCI"/>
    <s v="RITA"/>
    <s v="BARRIO NAZARETH"/>
    <s v="BARRIO NAZARETH, FRENTE A LA IGLESIA CATOLICA"/>
    <s v="esc.huetar@mep.go.cr"/>
    <s v="27671468"/>
    <m/>
    <s v="JAVIER GERARDO LEON VALVERDE"/>
    <s v="27671468"/>
    <s v="WILBER MARIN JIMENEZ"/>
    <s v="27632900"/>
    <m/>
    <s v="NO"/>
    <m/>
    <m/>
    <m/>
    <s v="1"/>
    <s v="03126"/>
    <s v="3"/>
    <s v="HUETAR"/>
    <n v="59"/>
  </r>
  <r>
    <s v="1.01532"/>
    <s v="103672-00"/>
    <s v="01532"/>
    <x v="2688"/>
    <s v="LA MARAVILLA"/>
    <s v="GUAPILES"/>
    <s v="03"/>
    <s v="1"/>
    <s v="1_PREESCOLAR"/>
    <s v="PUBLICA"/>
    <n v="70204"/>
    <s v="7"/>
    <s v="02"/>
    <s v="04"/>
    <s v="LIMON / POCOCI / ROXANA"/>
    <s v="LIMON"/>
    <s v="POCOCI"/>
    <s v="ROXANA"/>
    <s v="LA MARAVILLA"/>
    <s v="COSTADO SUR DE LA PLAZA DE DEPORTES"/>
    <s v="esc.lamaravilla@mep.go.cr"/>
    <s v="21007274"/>
    <m/>
    <s v="MSC.MIRNA CRUZ MORA"/>
    <s v="72066957"/>
    <s v="RICHARTH AVILA HERNANDEZ"/>
    <s v="21007274"/>
    <m/>
    <s v="NO"/>
    <m/>
    <m/>
    <m/>
    <s v="1"/>
    <s v="03202"/>
    <s v="3"/>
    <s v="LA MARAVILLA"/>
    <n v="21"/>
  </r>
  <r>
    <s v="1.03292"/>
    <s v="103673-00"/>
    <s v="03292"/>
    <x v="2689"/>
    <s v="SAN CRISTOBAL"/>
    <s v="GUAPILES"/>
    <s v="05"/>
    <s v="1"/>
    <s v="1_PREESCOLAR"/>
    <s v="PUBLICA"/>
    <n v="70204"/>
    <s v="7"/>
    <s v="02"/>
    <s v="04"/>
    <s v="LIMON / POCOCI / ROXANA"/>
    <s v="LIMON"/>
    <s v="POCOCI"/>
    <s v="ROXANA"/>
    <s v="ANGELES DE ANABAN"/>
    <s v="75 M AL OESTE DEL PULPERIA PROGRESO"/>
    <s v="esc.sancristobal@mep.go.cr"/>
    <s v="22004500"/>
    <s v="27633911"/>
    <s v="SHIRLEY PATRICIA BADILLA ROJAS"/>
    <s v="83619099"/>
    <s v="ESTRELLA CEDEÑO CHAVARRIA"/>
    <s v="84699645"/>
    <m/>
    <s v="NO"/>
    <m/>
    <m/>
    <m/>
    <s v="1"/>
    <s v="03199"/>
    <s v="3"/>
    <s v="SAN CRISTOBAL"/>
    <n v="10"/>
  </r>
  <r>
    <s v="1.01325"/>
    <s v="103674-00"/>
    <s v="01325"/>
    <x v="2690"/>
    <s v="CALLE UNO"/>
    <s v="GUAPILES"/>
    <s v="01"/>
    <s v="1"/>
    <s v="1_PREESCOLAR"/>
    <s v="PUBLICA"/>
    <n v="70202"/>
    <s v="7"/>
    <s v="02"/>
    <s v="02"/>
    <s v="LIMON / POCOCI / JIMENEZ"/>
    <s v="LIMON"/>
    <s v="POCOCI"/>
    <s v="JIMENEZ"/>
    <s v="CALLE UNO"/>
    <s v="1 KM NORTE OFICINAS DEMASA"/>
    <s v="esc.calleuno@mep.go.cr"/>
    <s v="27101535"/>
    <m/>
    <s v="JACQUELINE CEDEÑO SILES"/>
    <s v="83862538"/>
    <s v="LAURA ASTORGA AGUILAR"/>
    <s v="27111497"/>
    <m/>
    <s v="NO"/>
    <m/>
    <m/>
    <m/>
    <s v="1"/>
    <s v="02775"/>
    <s v="3"/>
    <s v="CALLE UNO"/>
    <n v="10"/>
  </r>
  <r>
    <s v="1.01760"/>
    <s v="103675-00"/>
    <s v="01760"/>
    <x v="2691"/>
    <s v="CARTAGEN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CARTAGENA"/>
    <s v="3 KM AL NORTE DEL CRUCE DE CARTAGENA"/>
    <s v="esc.cartagenariojimenez@mep.go.cr"/>
    <s v="22001404"/>
    <m/>
    <s v="MARIAM DANIELA VALVERDE VALVERDE"/>
    <s v="84443813"/>
    <s v="ANDREA PERAZA ROGADE"/>
    <s v="89357825"/>
    <m/>
    <s v="NO"/>
    <m/>
    <m/>
    <m/>
    <s v="1"/>
    <s v="03160"/>
    <s v="3"/>
    <s v="CARTAGENA"/>
    <n v="17"/>
  </r>
  <r>
    <s v="1.00949"/>
    <s v="103676-00"/>
    <s v="00949"/>
    <x v="2692"/>
    <s v="LAS PALMITAS"/>
    <s v="GUAPILES"/>
    <s v="03"/>
    <s v="1"/>
    <s v="1_PREESCOLAR"/>
    <s v="PUBLICA"/>
    <n v="70203"/>
    <s v="7"/>
    <s v="02"/>
    <s v="03"/>
    <s v="LIMON / POCOCI / RITA"/>
    <s v="LIMON"/>
    <s v="POCOCI"/>
    <s v="RITA"/>
    <s v="LAS PALMITAS"/>
    <s v="FRENTE A ALMACEN SAN MARTIN"/>
    <s v="esc.laspalmitas@mep.go.cr"/>
    <s v="27676044"/>
    <s v="44092744"/>
    <s v="OLGER MENDEZ SOLANO"/>
    <s v="89959659"/>
    <s v="RICHARTH AVILA HERNANDEZ"/>
    <s v="21007274"/>
    <m/>
    <s v="NO"/>
    <m/>
    <m/>
    <m/>
    <s v="1"/>
    <s v="03133"/>
    <s v="3"/>
    <s v="LAS PALMITAS"/>
    <n v="28"/>
  </r>
  <r>
    <s v="1.02007"/>
    <s v="103677-00"/>
    <s v="02007"/>
    <x v="2693"/>
    <s v="LA CARLOTA"/>
    <s v="GUAPILES"/>
    <s v="03"/>
    <s v="1"/>
    <s v="1_PREESCOLAR"/>
    <s v="PUBLICA"/>
    <n v="70203"/>
    <s v="7"/>
    <s v="02"/>
    <s v="03"/>
    <s v="LIMON / POCOCI / RITA"/>
    <s v="LIMON"/>
    <s v="POCOCI"/>
    <s v="RITA"/>
    <s v="LA CARLOTA"/>
    <s v="1 KM OESTE DEL LICEO AMBIENTALISTA"/>
    <s v="esc.lacarlota@mep.go.cr"/>
    <s v="44092740"/>
    <m/>
    <s v="OMAR ZAPATA ARCIA"/>
    <s v="87025998"/>
    <s v="RICHARTH AVILA HERNANDEZ"/>
    <s v="21007274"/>
    <m/>
    <s v="NO"/>
    <m/>
    <m/>
    <m/>
    <s v="1"/>
    <s v="03826"/>
    <s v="3"/>
    <s v="LA CARLOTA"/>
    <n v="9"/>
  </r>
  <r>
    <s v="1.02008"/>
    <s v="103678-00"/>
    <s v="02008"/>
    <x v="2694"/>
    <s v="CAROLINA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ROLINA"/>
    <s v="8 KM NORTE DE CARIARI"/>
    <s v="esc.carolina@mep.go.cr"/>
    <s v="60575065"/>
    <m/>
    <s v="ELENA MARIA BERMUDEZ VARGAS"/>
    <s v="60575065"/>
    <s v="RICHARTH AVILA HERNANDEZ"/>
    <s v="21007274"/>
    <m/>
    <s v="NO"/>
    <m/>
    <m/>
    <m/>
    <s v="1"/>
    <s v="03134"/>
    <s v="3"/>
    <s v="CAROLINA"/>
    <n v="14"/>
  </r>
  <r>
    <s v="1.01336"/>
    <s v="103679-00"/>
    <s v="01336"/>
    <x v="2695"/>
    <s v="SANTA LUCIA"/>
    <s v="GUAPILES"/>
    <s v="03"/>
    <s v="1"/>
    <s v="1_PREESCOLAR"/>
    <s v="PUBLICA"/>
    <n v="70205"/>
    <s v="7"/>
    <s v="02"/>
    <s v="05"/>
    <s v="LIMON / POCOCI / CARIARI"/>
    <s v="LIMON"/>
    <s v="POCOCI"/>
    <s v="CARIARI"/>
    <s v="LA ESPERANZA"/>
    <s v="CONTIGUO A LA PLAZA DE DEPORTES"/>
    <s v="esc.santalucia.guapiles@mep.go.cr"/>
    <s v="87037619"/>
    <s v="84841814"/>
    <s v="ADELITA NUÑEZ MURILLO"/>
    <s v="83077619"/>
    <s v="RICHARTH AVILA HERNANDEZ"/>
    <s v="21007274"/>
    <m/>
    <s v="NO"/>
    <m/>
    <m/>
    <m/>
    <s v="1"/>
    <s v="03135"/>
    <s v="3"/>
    <s v="SANTA LUCIA"/>
    <n v="26"/>
  </r>
  <r>
    <s v="1.01129"/>
    <s v="103680-00"/>
    <s v="01129"/>
    <x v="2696"/>
    <s v="EL PORVENIR"/>
    <s v="GUAPILES"/>
    <s v="08"/>
    <s v="1"/>
    <s v="1_PREESCOLAR"/>
    <s v="PUBLICA"/>
    <n v="70203"/>
    <s v="7"/>
    <s v="02"/>
    <s v="03"/>
    <s v="LIMON / POCOCI / RITA"/>
    <s v="LIMON"/>
    <s v="POCOCI"/>
    <s v="RITA"/>
    <s v="EL PORVENIR"/>
    <s v="FRENTE AL EBAIS EL PORVENIR.L.A RITA, POCOCI"/>
    <s v="esc.elporvenirpococi@mep.go.cr"/>
    <s v="44090953"/>
    <s v="88436168"/>
    <s v="LAURA ESPELETA MORA"/>
    <s v="88436168"/>
    <s v="FLOR MARIA RAMIREZ NUÑEZ"/>
    <s v="83947325"/>
    <m/>
    <s v="NO"/>
    <m/>
    <m/>
    <m/>
    <s v="1"/>
    <s v="03104"/>
    <s v="3"/>
    <s v="EL PORVENIR"/>
    <n v="19"/>
  </r>
  <r>
    <s v="1.02209"/>
    <s v="103681-00"/>
    <s v="02209"/>
    <x v="2697"/>
    <s v="EL CEIBO"/>
    <s v="GUAPILES"/>
    <s v="06"/>
    <s v="1"/>
    <s v="1_PREESCOLAR"/>
    <s v="PUBLICA"/>
    <n v="70205"/>
    <s v="7"/>
    <s v="02"/>
    <s v="05"/>
    <s v="LIMON / POCOCI / CARIARI"/>
    <s v="LIMON"/>
    <s v="POCOCI"/>
    <s v="CARIARI"/>
    <s v="EL CEIBO"/>
    <s v="EL CEIBO CONTIGUO A LA PLAZA"/>
    <s v="esc.elceibo@mep.go.cr"/>
    <s v="44092711"/>
    <m/>
    <s v="DELIA AGUILAR RODRIGUEZ"/>
    <s v="85171833"/>
    <s v="MARIA DEL MILAGRO CAMPOS VIQUEZ"/>
    <s v="88756410"/>
    <m/>
    <s v="NO"/>
    <m/>
    <m/>
    <m/>
    <s v="1"/>
    <s v="03136"/>
    <s v="3"/>
    <s v="EL CEIBO"/>
    <n v="20"/>
  </r>
  <r>
    <s v="1.03555"/>
    <s v="103682-00"/>
    <s v="03555"/>
    <x v="2698"/>
    <s v="POCOCI"/>
    <s v="GUAPILES"/>
    <s v="08"/>
    <s v="1"/>
    <s v="1_PREESCOLAR"/>
    <s v="PUBLICA"/>
    <n v="70203"/>
    <s v="7"/>
    <s v="02"/>
    <s v="03"/>
    <s v="LIMON / POCOCI / RITA"/>
    <s v="LIMON"/>
    <s v="POCOCI"/>
    <s v="RITA"/>
    <s v="SAN JUAN"/>
    <s v="IGLESIA CATOLICA 300 M OESTE BARRIO SAN JUAN"/>
    <s v="esc.pococi@mep.go.cr"/>
    <s v="44090954"/>
    <m/>
    <s v="BRYAN OBANDO OTAROLA"/>
    <s v="70796396"/>
    <s v="FLOR MARIA RAMIREZ NUÑEZ"/>
    <s v="83947325"/>
    <m/>
    <s v="NO"/>
    <m/>
    <m/>
    <m/>
    <s v="1"/>
    <s v="03105"/>
    <s v="3"/>
    <s v="POCOCI"/>
    <n v="2"/>
  </r>
  <r>
    <s v="1.02987"/>
    <s v="103683-00"/>
    <s v="02987"/>
    <x v="2699"/>
    <s v="GUARANI"/>
    <s v="GUAPILES"/>
    <s v="08"/>
    <s v="1"/>
    <s v="1_PREESCOLAR"/>
    <s v="PUBLICA"/>
    <n v="70203"/>
    <s v="7"/>
    <s v="02"/>
    <s v="03"/>
    <s v="LIMON / POCOCI / RITA"/>
    <s v="LIMON"/>
    <s v="POCOCI"/>
    <s v="RITA"/>
    <s v="SAN FRANCISCO DE CAÑO SECO"/>
    <s v="CAÑO SECO CONTIGUO A PLAZA DE DEPORTES"/>
    <s v="esc.guarani@mep.go.cr"/>
    <s v="44090955"/>
    <m/>
    <s v="YENDI MUÑOZ ORTIZ"/>
    <s v="84279393"/>
    <s v="FLOR MARIA RAMIREZ NUÑEZ"/>
    <s v="27109039"/>
    <m/>
    <s v="NO"/>
    <m/>
    <m/>
    <m/>
    <s v="1"/>
    <s v="03106"/>
    <s v="3"/>
    <s v="GUARANI"/>
    <n v="13"/>
  </r>
  <r>
    <s v="1.00978"/>
    <s v="103684-00"/>
    <s v="00978"/>
    <x v="2700"/>
    <s v="LA GUAIRA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GUAIRA"/>
    <s v="ANTIGUA ENTRADA A COSTA FLORES"/>
    <s v="esc.laguaria@mep.go.cr"/>
    <s v="27168219"/>
    <m/>
    <s v="MANUEL RODRIGUEZ SALMERON"/>
    <s v="27168219"/>
    <s v="RIGOBERTO ROMAN GONZALEZ"/>
    <s v="27165048"/>
    <m/>
    <s v="NO"/>
    <m/>
    <m/>
    <m/>
    <s v="1"/>
    <s v="03181"/>
    <s v="3"/>
    <s v="LA GUAIRA"/>
    <n v="17"/>
  </r>
  <r>
    <s v="1.01761"/>
    <s v="103685-00"/>
    <s v="01761"/>
    <x v="2701"/>
    <s v="LAS VEGAS"/>
    <s v="GUAPILES"/>
    <s v="05"/>
    <s v="1"/>
    <s v="1_PREESCOLAR"/>
    <s v="PUBLICA"/>
    <n v="70204"/>
    <s v="7"/>
    <s v="02"/>
    <s v="04"/>
    <s v="LIMON / POCOCI / ROXANA"/>
    <s v="LIMON"/>
    <s v="POCOCI"/>
    <s v="ROXANA"/>
    <s v="LAS VEGAS DE TORTUGUERO"/>
    <s v="DEL PUENTE RIO TORTUGUERO 150 M ESTE"/>
    <s v="esc.lasvegasdeltortuguero@mep.go.cr"/>
    <s v="72107809"/>
    <m/>
    <s v="CRISTIAN DIAZ VILLARREAL"/>
    <s v="83789566"/>
    <s v="ESTRELLA CEDEÑO CHAVARRIA"/>
    <s v="84699645"/>
    <m/>
    <s v="NO"/>
    <m/>
    <m/>
    <m/>
    <s v="1"/>
    <s v="03203"/>
    <s v="3"/>
    <s v="LAS VEGAS"/>
    <n v="12"/>
  </r>
  <r>
    <s v="1.01983"/>
    <s v="103686-00"/>
    <s v="01983"/>
    <x v="2702"/>
    <s v="LA VICTORIA"/>
    <s v="GUAPILES"/>
    <s v="02"/>
    <s v="1"/>
    <s v="1_PREESCOLAR"/>
    <s v="PUBLICA"/>
    <n v="70203"/>
    <s v="7"/>
    <s v="02"/>
    <s v="03"/>
    <s v="LIMON / POCOCI / RITA"/>
    <s v="LIMON"/>
    <s v="POCOCI"/>
    <s v="RITA"/>
    <s v="TOURNON"/>
    <s v="TOURNON, LA RITA, POCOCI-LIMON"/>
    <s v="esc.lavictoria.guapiles@mep.go.cr"/>
    <s v="44092786"/>
    <m/>
    <s v="JACQUELINE ORTIZ ROMAN"/>
    <s v="87862458"/>
    <s v="WILBER MARIN JIMENEZ"/>
    <s v="27632900"/>
    <m/>
    <s v="NO"/>
    <m/>
    <m/>
    <m/>
    <s v="1"/>
    <s v="03137"/>
    <s v="3"/>
    <s v="LA VICTORIA"/>
    <n v="17"/>
  </r>
  <r>
    <s v="1.04239"/>
    <s v="103687-00"/>
    <s v="04239"/>
    <x v="2703"/>
    <s v="SAN GERARDO"/>
    <s v="GUAPILES"/>
    <s v="07"/>
    <s v="1"/>
    <s v="1_PREESCOLAR"/>
    <s v="PUBLICA"/>
    <n v="70206"/>
    <s v="7"/>
    <s v="02"/>
    <s v="06"/>
    <s v="LIMON / POCOCI / COLORADO"/>
    <s v="LIMON"/>
    <s v="POCOCI"/>
    <s v="COLORADO"/>
    <s v="SAN GERARDO"/>
    <s v="CONTIGUO A LA IGLESIA CATOLICA"/>
    <s v="esc.sangerardocolorado@mep.go.cr"/>
    <s v="72613684"/>
    <m/>
    <s v="MARIA ELENA JIRON MORA"/>
    <s v="72613684"/>
    <s v="ANDREA PERAZA ROGADE"/>
    <s v="89357825"/>
    <m/>
    <s v="NO"/>
    <m/>
    <m/>
    <m/>
    <s v="1"/>
    <s v="03200"/>
    <s v="3"/>
    <s v="SAN GERARDO"/>
    <n v="2"/>
  </r>
  <r>
    <s v="1.02232"/>
    <s v="103688-00"/>
    <s v="02232"/>
    <x v="2704"/>
    <s v="LA PRIMAVERA"/>
    <s v="GUAPILES"/>
    <s v="08"/>
    <s v="1"/>
    <s v="1_PREESCOLAR"/>
    <s v="PUBLICA"/>
    <n v="70201"/>
    <s v="7"/>
    <s v="02"/>
    <s v="01"/>
    <s v="LIMON / POCOCI / GUAPILES"/>
    <s v="LIMON"/>
    <s v="POCOCI"/>
    <s v="GUAPILES"/>
    <s v="LA PRIMAVERA"/>
    <s v="COSTADO OESTE DE PLAZA DE DEPORTES"/>
    <s v="esc.laprimavera.guapiles@mep.go.cr"/>
    <s v="44090956"/>
    <m/>
    <s v="DAMARIS GOMEZ MEDRANO"/>
    <s v="86021031"/>
    <s v="FLOR MARIA RAMIREZ NUÑEZ"/>
    <s v="24591100 Ext.42241"/>
    <m/>
    <s v="NO"/>
    <m/>
    <m/>
    <m/>
    <s v="1"/>
    <s v="03107"/>
    <s v="3"/>
    <s v="LA PRIMAVERA"/>
    <n v="11"/>
  </r>
  <r>
    <s v="1.02530"/>
    <s v="103689-00"/>
    <s v="02530"/>
    <x v="2705"/>
    <s v="EL CRUCE"/>
    <s v="GUAPILES"/>
    <s v="05"/>
    <s v="1"/>
    <s v="1_PREESCOLAR"/>
    <s v="PUBLICA"/>
    <n v="70204"/>
    <s v="7"/>
    <s v="02"/>
    <s v="04"/>
    <s v="LIMON / POCOCI / ROXANA"/>
    <s v="LIMON"/>
    <s v="POCOCI"/>
    <s v="ROXANA"/>
    <s v="EL CRUCE"/>
    <s v="FRENTE A LA PLAZA DE DEPORTES"/>
    <s v="esc.elcruce@mep.go.cr"/>
    <s v="83166118"/>
    <m/>
    <s v="CAROLINA GUILLEN SALAZAR"/>
    <s v="89754652"/>
    <s v="ESTRELLA CEDEÑO CHAVARRIA"/>
    <s v="84699645"/>
    <m/>
    <s v="NO"/>
    <m/>
    <m/>
    <m/>
    <s v="1"/>
    <s v="03187"/>
    <s v="3"/>
    <s v="EL CRUCE"/>
    <n v="16"/>
  </r>
  <r>
    <s v="1.02000"/>
    <s v="103690-00"/>
    <s v="02000"/>
    <x v="2706"/>
    <s v="CASCADAS"/>
    <s v="GUAPILES"/>
    <s v="01"/>
    <s v="1"/>
    <s v="1_PREESCOLAR"/>
    <s v="PUBLICA"/>
    <n v="70207"/>
    <s v="7"/>
    <s v="02"/>
    <s v="07"/>
    <s v="LIMON / POCOCI / LA COLONIA"/>
    <s v="LIMON"/>
    <s v="POCOCI"/>
    <s v="LA COLONIA"/>
    <s v="CASCADAS #4"/>
    <s v="CASCADAS #4, 100 M SUR ABASTECEDOR COTO BRUS"/>
    <s v="esc.cascadas@mep.go.cr"/>
    <s v="27104553"/>
    <m/>
    <s v="GIOVANNI MURILLO SAENZ"/>
    <s v="27104553"/>
    <s v="LAURA ASTORGA AGUILAR"/>
    <s v="27111497"/>
    <m/>
    <s v="NO"/>
    <m/>
    <m/>
    <m/>
    <s v="1"/>
    <s v="03821"/>
    <s v="3"/>
    <s v="CASCADAS"/>
    <n v="51"/>
  </r>
  <r>
    <s v="1.02002"/>
    <s v="103692-00"/>
    <s v="02002"/>
    <x v="2707"/>
    <s v="FINCA DOS"/>
    <s v="GUAPILES"/>
    <s v="08"/>
    <s v="1"/>
    <s v="1_PREESCOLAR"/>
    <s v="PUBLICA"/>
    <n v="70203"/>
    <s v="7"/>
    <s v="02"/>
    <s v="03"/>
    <s v="LIMON / POCOCI / RITA"/>
    <s v="LIMON"/>
    <s v="POCOCI"/>
    <s v="RITA"/>
    <s v="FINCA DOS"/>
    <s v="LA RITA POCOCI, COSTADO OESTE DE LA PLAZA DE"/>
    <s v="esc.fincados@mep.go.cr"/>
    <m/>
    <m/>
    <s v="SEYDEL YUNUE MORUN GARRO"/>
    <s v="89468939"/>
    <s v="FLOR MARIA RAMIREZ NUÑEZ"/>
    <s v="83947325"/>
    <m/>
    <s v="NO"/>
    <m/>
    <m/>
    <m/>
    <s v="1"/>
    <s v="03108"/>
    <s v="3"/>
    <s v="FINCA DOS"/>
    <n v="18"/>
  </r>
  <r>
    <s v="1.01999"/>
    <s v="103693-00"/>
    <s v="01999"/>
    <x v="2708"/>
    <s v="EL AGUACATE"/>
    <s v="GUAPILES"/>
    <s v="07"/>
    <s v="1"/>
    <s v="1_PREESCOLAR"/>
    <s v="PUBLICA"/>
    <n v="70601"/>
    <s v="7"/>
    <s v="06"/>
    <s v="01"/>
    <s v="LIMON / GUACIMO / GUACIMO"/>
    <s v="LIMON"/>
    <s v="GUACIMO"/>
    <s v="GUACIMO"/>
    <s v="EL AGUACATE"/>
    <s v="CALLE AL BOSQUE"/>
    <s v="esc.elaguacate@mep.go.cr"/>
    <s v="21011846"/>
    <m/>
    <s v="MARLYN BADILLA ZAMORA"/>
    <s v="85893217"/>
    <s v="ANDREA PERAZA ROGADE"/>
    <s v="88084552"/>
    <m/>
    <s v="NO"/>
    <m/>
    <m/>
    <m/>
    <s v="1"/>
    <s v="03161"/>
    <s v="3"/>
    <s v="EL AGUACATE"/>
    <n v="18"/>
  </r>
  <r>
    <s v="1.02892"/>
    <s v="103694-00"/>
    <s v="02892"/>
    <x v="2709"/>
    <s v="AGUA FRIA"/>
    <s v="GUAPILES"/>
    <s v="05"/>
    <s v="1"/>
    <s v="1_PREESCOLAR"/>
    <s v="PUBLICA"/>
    <n v="70204"/>
    <s v="7"/>
    <s v="02"/>
    <s v="04"/>
    <s v="LIMON / POCOCI / ROXANA"/>
    <s v="LIMON"/>
    <s v="POCOCI"/>
    <s v="ROXANA"/>
    <s v="LA FORTUNA"/>
    <s v="200 M ESTE DE LA PLAZA DE DEPORTES"/>
    <s v="esc.aguafria@mep.go.cr"/>
    <m/>
    <m/>
    <s v="OSCAR ZUÑIGA GOMEZ"/>
    <s v="83670866"/>
    <s v="ESTRELLA CEDEÑO CHAVARRIA"/>
    <s v="84699645"/>
    <m/>
    <s v="NO"/>
    <m/>
    <m/>
    <m/>
    <s v="1"/>
    <s v="01453"/>
    <s v="3"/>
    <s v="AGUA FRIA"/>
    <n v="9"/>
  </r>
  <r>
    <s v="1.01352"/>
    <s v="103695-00"/>
    <s v="01352"/>
    <x v="2710"/>
    <s v="BARRIOS UNIDOS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LOS SAUCES"/>
    <s v="1,5 KM AL NORTE DE ESTANDAR, 125 ESTE"/>
    <s v="esc.barriosunidos@mep.go.cr"/>
    <s v="27105644"/>
    <m/>
    <s v="JIMMY PERAZA ZUÑIGA"/>
    <s v="60060711"/>
    <s v="LAURA ASTORGA AGUILAR"/>
    <s v="27111497"/>
    <m/>
    <s v="NO"/>
    <m/>
    <m/>
    <m/>
    <s v="1"/>
    <s v="03646"/>
    <s v="3"/>
    <s v="BARRIOS UNIDOS"/>
    <n v="38"/>
  </r>
  <r>
    <s v="1.01056"/>
    <s v="103697-00"/>
    <s v="01056"/>
    <x v="2711"/>
    <s v="LLANO BONITO"/>
    <s v="GUAPILES"/>
    <s v="05"/>
    <s v="1"/>
    <s v="1_PREESCOLAR"/>
    <s v="PUBLICA"/>
    <n v="70204"/>
    <s v="7"/>
    <s v="02"/>
    <s v="04"/>
    <s v="LIMON / POCOCI / ROXANA"/>
    <s v="LIMON"/>
    <s v="POCOCI"/>
    <s v="ROXANA"/>
    <s v="LLANO BONITO"/>
    <s v="LLANO BONITO, FRENTE A PLAZA DE FUTBOL"/>
    <s v="esc.llanobonito.guapiles@mep.go.cr"/>
    <s v="85104128"/>
    <m/>
    <s v="LIZETH CARVAJAL RUSSELL"/>
    <s v="85104128"/>
    <s v="ESTRELLA CEDEÑO CHAVARRIA"/>
    <s v="84699645"/>
    <m/>
    <s v="NO"/>
    <m/>
    <m/>
    <m/>
    <s v="1"/>
    <s v="03188"/>
    <s v="3"/>
    <s v="LLANO BONITO"/>
    <n v="34"/>
  </r>
  <r>
    <s v="1.03539"/>
    <s v="103698-00"/>
    <s v="03539"/>
    <x v="2712"/>
    <s v="LAGUNILLA"/>
    <s v="SARAPIQUI"/>
    <s v="05"/>
    <s v="1"/>
    <s v="1_PREESCOLAR"/>
    <s v="PUBLICA"/>
    <n v="70203"/>
    <s v="7"/>
    <s v="02"/>
    <s v="03"/>
    <s v="LIMON / POCOCI / RITA"/>
    <s v="LIMON"/>
    <s v="POCOCI"/>
    <s v="RITA"/>
    <s v="LAGUNILLA"/>
    <s v="DEL COMANDO PUERTO VIEJO, 23 KM NORTE"/>
    <s v="esc.lagunilla@mep.go.cr"/>
    <s v="40020269"/>
    <m/>
    <s v="MARIBEL MONTIEL GARCIA"/>
    <s v="87283739"/>
    <s v="JOSE MANUEL CAMPOS TORRES"/>
    <s v="88766625"/>
    <m/>
    <s v="NO"/>
    <m/>
    <m/>
    <m/>
    <s v="1"/>
    <s v="03316"/>
    <s v="3"/>
    <s v="LAGUNILLA"/>
    <n v="7"/>
  </r>
  <r>
    <s v="1.02629"/>
    <s v="103699-00"/>
    <s v="02629"/>
    <x v="2713"/>
    <s v="LA MANUDITA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LA MANUDITA"/>
    <s v="4 KM NORTE DE LA ENTRADA CALLE 3 GUACIMO LIMO"/>
    <s v="esc.lamanudita@mep.go.cr"/>
    <s v="27166805"/>
    <s v="62927878"/>
    <s v="ANGELO SEQUEIRA LACAYO"/>
    <s v="62927878"/>
    <s v="RIGOBERTO ROMAN GONZALEZ"/>
    <s v="27165048"/>
    <m/>
    <s v="NO"/>
    <m/>
    <m/>
    <m/>
    <s v="1"/>
    <s v="03644"/>
    <s v="3"/>
    <s v="LA MANUDITA"/>
    <n v="7"/>
  </r>
  <r>
    <s v="1.01132"/>
    <s v="103700-00"/>
    <s v="01132"/>
    <x v="2714"/>
    <s v="EL BOSQUE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EL BOSQUE"/>
    <s v="FRENTE A IGLESIA CATOLICA"/>
    <s v="esc.elbosqueguacimo@mep.go.cr"/>
    <s v="27165590"/>
    <m/>
    <s v="VIVIANA SOLORZANO MORA"/>
    <s v="87809290"/>
    <s v="RIGOBERTO ROMAN GONZALEZ"/>
    <s v="27165048"/>
    <m/>
    <s v="NO"/>
    <m/>
    <m/>
    <m/>
    <s v="1"/>
    <s v="03182"/>
    <s v="3"/>
    <s v="EL BOSQUE"/>
    <n v="16"/>
  </r>
  <r>
    <s v="1.01090"/>
    <s v="103701-00"/>
    <s v="01090"/>
    <x v="2715"/>
    <s v="MATA DE LIMON"/>
    <s v="GUAPILES"/>
    <s v="05"/>
    <s v="1"/>
    <s v="1_PREESCOLAR"/>
    <s v="PUBLICA"/>
    <n v="70204"/>
    <s v="7"/>
    <s v="02"/>
    <s v="04"/>
    <s v="LIMON / POCOCI / ROXANA"/>
    <s v="LIMON"/>
    <s v="POCOCI"/>
    <s v="ROXANA"/>
    <s v="MATA DE LIMON"/>
    <s v="22 KM NOROESTE DE LA COMUNIDAD DE CARIARI"/>
    <s v="esc.matadelimon@mep.go.cr"/>
    <s v="44092954"/>
    <m/>
    <s v="ANA LUISA CERDAS BRENES"/>
    <s v="83124410"/>
    <s v="ESTRELLA CEDEÑO CHAVARRIA"/>
    <s v="84699645"/>
    <m/>
    <s v="NO"/>
    <m/>
    <m/>
    <m/>
    <s v="1"/>
    <s v="03196"/>
    <s v="3"/>
    <s v="MATA DE LIMON"/>
    <n v="4"/>
  </r>
  <r>
    <s v="1.02617"/>
    <s v="103702-00"/>
    <s v="02617"/>
    <x v="2716"/>
    <s v="SAN RAFAEL"/>
    <s v="GUAPILES"/>
    <s v="06"/>
    <s v="1"/>
    <s v="1_PREESCOLAR"/>
    <s v="PUBLICA"/>
    <n v="70203"/>
    <s v="7"/>
    <s v="02"/>
    <s v="03"/>
    <s v="LIMON / POCOCI / RITA"/>
    <s v="LIMON"/>
    <s v="POCOCI"/>
    <s v="RITA"/>
    <s v="SAN RAFAEL CARIARI"/>
    <s v="PALMITAS DE LA ESCUELA TRIANGULO 15 M NOROESTE"/>
    <s v="esc.sanrafaellarita@mep.go.cr"/>
    <s v="44091719"/>
    <m/>
    <s v="JULIO CESAR GOMEZ PIÑA"/>
    <s v="60368105"/>
    <s v="MARIA DEL MILAGRO CAMPOS VIQUEZ"/>
    <s v="88756410"/>
    <m/>
    <s v="NO"/>
    <m/>
    <m/>
    <m/>
    <s v="1"/>
    <s v="03851"/>
    <s v="3"/>
    <s v="SAN RAFAEL"/>
    <n v="2"/>
  </r>
  <r>
    <s v="1.02895"/>
    <s v="103703-00"/>
    <s v="02895"/>
    <x v="2717"/>
    <s v="EL EDEN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EL EDEN"/>
    <s v="FRENTE A CANCHA DE CEMENTO"/>
    <s v="esc.eleden@mep.go.cr"/>
    <s v="27639908"/>
    <s v="89707057"/>
    <s v="ANA ISABEL VALVERDE CHINCHILLA"/>
    <s v="89707057"/>
    <s v="RIGOBERTO ROMAN GONZALEZ"/>
    <s v="27165048"/>
    <m/>
    <s v="NO"/>
    <m/>
    <m/>
    <m/>
    <s v="1"/>
    <s v="03183"/>
    <s v="3"/>
    <s v="EL EDEN"/>
    <n v="9"/>
  </r>
  <r>
    <s v="1.02894"/>
    <s v="103704-00"/>
    <s v="02894"/>
    <x v="2718"/>
    <s v="LINEA VIEJA"/>
    <s v="GUAPILES"/>
    <s v="07"/>
    <s v="1"/>
    <s v="1_PREESCOLAR"/>
    <s v="PUBLICA"/>
    <n v="70206"/>
    <s v="7"/>
    <s v="02"/>
    <s v="06"/>
    <s v="LIMON / POCOCI / COLORADO"/>
    <s v="LIMON"/>
    <s v="POCOCI"/>
    <s v="COLORADO"/>
    <s v="LINEA VIEJA"/>
    <s v="CONTIGUO A LA PLAZA DE DEPORTES LINEA VIEJA"/>
    <s v="esc.lineavieja@mep.go.cr"/>
    <s v="44020282"/>
    <m/>
    <s v="JULIO CALVO GUIDO"/>
    <s v="88485396"/>
    <s v="ANDREA PERAZA ROGADE"/>
    <s v="89357825"/>
    <m/>
    <s v="NO"/>
    <m/>
    <m/>
    <m/>
    <s v="1"/>
    <s v="03850"/>
    <s v="3"/>
    <s v="LINEA VIEJA"/>
    <n v="15"/>
  </r>
  <r>
    <s v="1.02989"/>
    <s v="103705-00"/>
    <s v="02989"/>
    <x v="2719"/>
    <s v="BUENOS AIRES SUR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BUENOS AIRES SUR"/>
    <s v="5 KM AL SUR DE LA GASOLINERA SANTA CLARA"/>
    <s v="esc.buenosairessur@mep.go.cr"/>
    <s v="27107107"/>
    <m/>
    <s v="MARIA MILADY SERRANO CAMPOS"/>
    <s v="85355819"/>
    <s v="LAURA ASTORGA AGUILAR"/>
    <s v="27111497"/>
    <m/>
    <s v="NO"/>
    <m/>
    <m/>
    <m/>
    <s v="1"/>
    <s v="03315"/>
    <s v="3"/>
    <s v="BUENOS AIRES SUR"/>
    <n v="22"/>
  </r>
  <r>
    <s v="1.01335"/>
    <s v="103706-00"/>
    <s v="01335"/>
    <x v="2720"/>
    <s v="EL HOGAR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EL HOGAR"/>
    <s v="FRENTE A LA PLAZA DE DEPORTES EL HOGAR"/>
    <s v="esc.elhogar@mep.go.cr"/>
    <s v="27165048"/>
    <m/>
    <s v="EDGAR MONTIEL MONGE"/>
    <s v="-"/>
    <s v="RIGOBERTO ROMAN GONZALEZ"/>
    <s v="27165048"/>
    <m/>
    <s v="NO"/>
    <m/>
    <m/>
    <m/>
    <s v="1"/>
    <s v="03184"/>
    <s v="3"/>
    <s v="EL HOGAR"/>
    <n v="24"/>
  </r>
  <r>
    <s v="1.00974"/>
    <s v="103707-00"/>
    <s v="00974"/>
    <x v="2721"/>
    <s v="EL MOLINO"/>
    <s v="GUAPILES"/>
    <s v="01"/>
    <s v="1"/>
    <s v="1_PREESCOLAR"/>
    <s v="PUBLICA"/>
    <n v="70202"/>
    <s v="7"/>
    <s v="02"/>
    <s v="02"/>
    <s v="LIMON / POCOCI / JIMENEZ"/>
    <s v="LIMON"/>
    <s v="POCOCI"/>
    <s v="JIMENEZ"/>
    <s v="EL MOLINO"/>
    <s v="600 M NORTE DE CIA, MUNDIMAR"/>
    <s v="esc.elmolino@mep.go.cr"/>
    <s v="27104410"/>
    <m/>
    <s v="YAMILETH CUBILLO DELGADO"/>
    <s v="27104410"/>
    <s v="LAURA ASTORGA AGUILAR"/>
    <s v="27111497"/>
    <m/>
    <s v="NO"/>
    <m/>
    <m/>
    <m/>
    <s v="1"/>
    <s v="03089"/>
    <s v="3"/>
    <s v="EL MOLINO"/>
    <n v="46"/>
  </r>
  <r>
    <s v="1.02529"/>
    <s v="103708-00"/>
    <s v="02529"/>
    <x v="2722"/>
    <s v="LONDRES"/>
    <s v="GUAPILES"/>
    <s v="03"/>
    <s v="1"/>
    <s v="1_PREESCOLAR"/>
    <s v="PUBLICA"/>
    <n v="70204"/>
    <s v="7"/>
    <s v="02"/>
    <s v="04"/>
    <s v="LIMON / POCOCI / ROXANA"/>
    <s v="LIMON"/>
    <s v="POCOCI"/>
    <s v="ROXANA"/>
    <s v="LONDRES"/>
    <s v="COSTADO SUR PLAZA DE DEPORTES, LONDRES"/>
    <s v="esc.londres@mep.go.cr"/>
    <s v="84607369"/>
    <m/>
    <s v="ANA CECILIA FLORES SOTO"/>
    <s v="84607369"/>
    <s v="RICHARTH AVILA HERNANDEZ"/>
    <s v="89865713"/>
    <m/>
    <s v="NO"/>
    <m/>
    <m/>
    <m/>
    <s v="1"/>
    <s v="01498"/>
    <s v="3"/>
    <s v="LONDRES"/>
    <n v="3"/>
  </r>
  <r>
    <s v="1.01758"/>
    <s v="103709-00"/>
    <s v="01758"/>
    <x v="2723"/>
    <s v="EL PARQUE"/>
    <s v="GUAPILES"/>
    <s v="06"/>
    <s v="1"/>
    <s v="1_PREESCOLAR"/>
    <s v="PUBLICA"/>
    <n v="70205"/>
    <s v="7"/>
    <s v="02"/>
    <s v="05"/>
    <s v="LIMON / POCOCI / CARIARI"/>
    <s v="LIMON"/>
    <s v="POCOCI"/>
    <s v="CARIARI"/>
    <s v="CASAS VERDES"/>
    <s v="FRENTE A OFICINAS CENTRALES DE CASAS VERDES"/>
    <s v="esc.fincaelparque@mep.go.cr"/>
    <s v="44025595"/>
    <s v="88919011"/>
    <s v="JAVIER ALFONSO RUIZ CONTRERAS"/>
    <s v="88819011"/>
    <s v="MARIA DEL MILAGRO CAMPOS VIQUEZ"/>
    <s v="88756410"/>
    <m/>
    <s v="NO"/>
    <m/>
    <m/>
    <m/>
    <s v="1"/>
    <s v="01294"/>
    <s v="3"/>
    <s v="EL PARQUE"/>
    <n v="3"/>
  </r>
  <r>
    <s v="1.02634"/>
    <s v="103710-00"/>
    <s v="02634"/>
    <x v="2724"/>
    <s v="EL BALASTRE"/>
    <s v="GUAPILES"/>
    <s v="02"/>
    <s v="1"/>
    <s v="1_PREESCOLAR"/>
    <s v="PUBLICA"/>
    <n v="70203"/>
    <s v="7"/>
    <s v="02"/>
    <s v="03"/>
    <s v="LIMON / POCOCI / RITA"/>
    <s v="LIMON"/>
    <s v="POCOCI"/>
    <s v="RITA"/>
    <s v="EL BALASTRE"/>
    <s v="2 KM ESTE DE LA TERESA, CARRETERA TICABAN"/>
    <s v="esc.elbalastre@mep.go.cr"/>
    <m/>
    <m/>
    <s v="CAROLINA SUYEN RETANA VARGAS"/>
    <s v="89982326"/>
    <s v="WILBER MARIN JIMENEZ"/>
    <s v="27632900"/>
    <m/>
    <s v="NO"/>
    <m/>
    <m/>
    <m/>
    <s v="1"/>
    <s v="03109"/>
    <s v="3"/>
    <s v="EL BALASTRE"/>
    <n v="6"/>
  </r>
  <r>
    <s v="1.03232"/>
    <s v="103711-00"/>
    <s v="03232"/>
    <x v="2725"/>
    <s v="PUERTO LINDO"/>
    <s v="GUAPILES"/>
    <s v="06"/>
    <s v="1"/>
    <s v="1_PREESCOLAR"/>
    <s v="PUBLICA"/>
    <n v="70206"/>
    <s v="7"/>
    <s v="02"/>
    <s v="06"/>
    <s v="LIMON / POCOCI / COLORADO"/>
    <s v="LIMON"/>
    <s v="POCOCI"/>
    <s v="COLORADO"/>
    <s v="PUERTO LINDO"/>
    <s v="PUERTO LINDO"/>
    <s v="esc.depuertolindo@mep.go.cr"/>
    <s v="44109209"/>
    <s v="83151077"/>
    <s v="FRESSIA NAVARRO ARIAS"/>
    <s v="83151077"/>
    <s v="MARIA DEL MILAGRO CAMPOS VIQUEZ"/>
    <s v="88756410"/>
    <m/>
    <s v="NO"/>
    <m/>
    <m/>
    <m/>
    <s v="1"/>
    <s v="03598"/>
    <s v="3"/>
    <s v="PUERTO LINDO"/>
    <n v="4"/>
  </r>
  <r>
    <s v="1.01131"/>
    <s v="103712-00"/>
    <s v="01131"/>
    <x v="2726"/>
    <s v="JUAN FERRARO DOBLES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URBANIZACION LOS GERANIOS"/>
    <s v="200 M OESTE Y 400 SUR DEL PLANTEL DEL MOPT"/>
    <s v="esc.deexcelencialosgeranios@mep.go.cr"/>
    <s v="27167340"/>
    <m/>
    <s v="SUSANA ARDON JIMENEZ"/>
    <s v="27167340"/>
    <s v="RIGOBERTO ROMAN GONZALEZ"/>
    <s v="27165048"/>
    <m/>
    <s v="NO"/>
    <m/>
    <m/>
    <m/>
    <s v="1"/>
    <s v="02582"/>
    <s v="3"/>
    <s v="JUAN FERRARO DOBLES"/>
    <n v="80"/>
  </r>
  <r>
    <s v="1.01048"/>
    <s v="103713-00"/>
    <s v="01048"/>
    <x v="2727"/>
    <s v="IROQUOIS"/>
    <s v="GUAPILES"/>
    <s v="04"/>
    <s v="1"/>
    <s v="1_PREESCOLAR"/>
    <s v="PUBLICA"/>
    <n v="70602"/>
    <s v="7"/>
    <s v="06"/>
    <s v="02"/>
    <s v="LIMON / GUACIMO / MERCEDES"/>
    <s v="LIMON"/>
    <s v="GUACIMO"/>
    <s v="MERCEDES"/>
    <s v="IROQUOIS"/>
    <s v="100 M NORTE DEL TEMPLO CATOLICO, IROQUOIS"/>
    <s v="esc.iroquois@mep.go.cr"/>
    <s v="27601496"/>
    <s v="84491544"/>
    <s v="RODOLFO FERNANDEZ BARBOZA"/>
    <s v="84491544"/>
    <s v="RIGOBERTO ROMAN GONZALEZ"/>
    <s v="27165048"/>
    <m/>
    <s v="NO"/>
    <m/>
    <m/>
    <m/>
    <s v="1"/>
    <s v="03162"/>
    <s v="3"/>
    <s v="IROQUOIS"/>
    <n v="17"/>
  </r>
  <r>
    <s v="1.00767"/>
    <s v="103714-00"/>
    <s v="00767"/>
    <x v="2728"/>
    <s v="JIMENEZ"/>
    <s v="GUAPILES"/>
    <s v="01"/>
    <s v="1"/>
    <s v="1_PREESCOLAR"/>
    <s v="PUBLICA"/>
    <n v="70202"/>
    <s v="7"/>
    <s v="02"/>
    <s v="02"/>
    <s v="LIMON / POCOCI / JIMENEZ"/>
    <s v="LIMON"/>
    <s v="POCOCI"/>
    <s v="JIMENEZ"/>
    <s v="JIMENEZ"/>
    <s v="COSTADO OESTE DEL PARQUE JIMENEZ"/>
    <s v="esc.jimenez@mep.go.cr"/>
    <s v="27636653"/>
    <m/>
    <s v="VENILDA ANCHIA CASTILLO"/>
    <s v="27636653"/>
    <s v="LAURA ASTORGA AGUILAR"/>
    <s v="27111497"/>
    <m/>
    <s v="NO"/>
    <m/>
    <m/>
    <m/>
    <s v="1"/>
    <s v="03095"/>
    <s v="3"/>
    <s v="JIMENEZ"/>
    <n v="83"/>
  </r>
  <r>
    <s v="1.02009"/>
    <s v="103715-00"/>
    <s v="02009"/>
    <x v="2729"/>
    <s v="EL TRIANGULO"/>
    <s v="GUAPILES"/>
    <s v="06"/>
    <s v="1"/>
    <s v="1_PREESCOLAR"/>
    <s v="PUBLICA"/>
    <n v="70203"/>
    <s v="7"/>
    <s v="02"/>
    <s v="03"/>
    <s v="LIMON / POCOCI / RITA"/>
    <s v="LIMON"/>
    <s v="POCOCI"/>
    <s v="RITA"/>
    <s v="EL TRIANGULO"/>
    <s v="PALMITAS 1500 N CARRETERA BARRA DEL COLORADO"/>
    <s v="esc.eltriangulo@mep.go.cr"/>
    <s v="44092715"/>
    <m/>
    <s v="MARYLUZ CUBERO UGALDE"/>
    <s v="86474605"/>
    <s v="MARIA DEL MILAGRO CAMPOS VIQUEZ"/>
    <s v="88756410"/>
    <m/>
    <s v="NO"/>
    <m/>
    <m/>
    <m/>
    <s v="1"/>
    <s v="03138"/>
    <s v="3"/>
    <s v="EL TRIANGULO"/>
    <n v="7"/>
  </r>
  <r>
    <s v="1.02207"/>
    <s v="103716-00"/>
    <s v="02207"/>
    <x v="2730"/>
    <s v="SAN MARTIN"/>
    <s v="GUAPILES"/>
    <s v="01"/>
    <s v="1"/>
    <s v="1_PREESCOLAR"/>
    <s v="PUBLICA"/>
    <n v="70202"/>
    <s v="7"/>
    <s v="02"/>
    <s v="02"/>
    <s v="LIMON / POCOCI / JIMENEZ"/>
    <s v="LIMON"/>
    <s v="POCOCI"/>
    <s v="JIMENEZ"/>
    <s v="SAN MARTIN"/>
    <s v="FRENTE IGLESIA CATOLICA"/>
    <s v="esc.sanmartin.guapiles@mep.go.cr"/>
    <s v="27106882"/>
    <s v="27106882"/>
    <s v="MAYELA ROJAS MONTERO"/>
    <s v="88309304"/>
    <s v="LAURA ASTORGA AGUILAR"/>
    <s v="27111497"/>
    <m/>
    <s v="NO"/>
    <m/>
    <m/>
    <m/>
    <s v="1"/>
    <s v="03822"/>
    <s v="3"/>
    <s v="SAN MARTIN"/>
    <n v="72"/>
  </r>
  <r>
    <s v="1.02010"/>
    <s v="103717-00"/>
    <s v="02010"/>
    <x v="2731"/>
    <s v="VEGA"/>
    <s v="GUAPILES"/>
    <s v="06"/>
    <s v="1"/>
    <s v="1_PREESCOLAR"/>
    <s v="PUBLICA"/>
    <n v="70205"/>
    <s v="7"/>
    <s v="02"/>
    <s v="05"/>
    <s v="LIMON / POCOCI / CARIARI"/>
    <s v="LIMON"/>
    <s v="POCOCI"/>
    <s v="CARIARI"/>
    <s v="VEGA DE RIO PALACIOS"/>
    <s v="CONTIGUO A LA IGLESIA CATOLICA"/>
    <s v="esc.vegadelriopalacios@mep.go.cr"/>
    <s v="44092716"/>
    <m/>
    <s v="LUIS JIMENEZ MORA"/>
    <s v="60229944"/>
    <s v="MARIA DEL MILAGRO CAMPOS VIQUEZ"/>
    <s v="88756410"/>
    <m/>
    <s v="NO"/>
    <m/>
    <m/>
    <m/>
    <s v="1"/>
    <s v="03152"/>
    <s v="3"/>
    <s v="VEGA"/>
    <n v="11"/>
  </r>
  <r>
    <s v="1.01135"/>
    <s v="103718-00"/>
    <s v="01135"/>
    <x v="2732"/>
    <s v="SANTA CLARA"/>
    <s v="GUAPILES"/>
    <s v="05"/>
    <s v="1"/>
    <s v="1_PREESCOLAR"/>
    <s v="PUBLICA"/>
    <n v="70204"/>
    <s v="7"/>
    <s v="02"/>
    <s v="04"/>
    <s v="LIMON / POCOCI / ROXANA"/>
    <s v="LIMON"/>
    <s v="POCOCI"/>
    <s v="ROXANA"/>
    <s v="SANTA CLARA"/>
    <s v="500 NORTE DE PIÑA FRUT, ROXANA"/>
    <s v="esc.santaclara.guapiles@mep.go.cr"/>
    <s v="27630024"/>
    <s v="27633911"/>
    <s v="SANDRA PEREZ BADILLA"/>
    <s v="86367446"/>
    <s v="ESTRELLA CEDEÑO CHAVARRIA"/>
    <s v="24591100"/>
    <m/>
    <s v="NO"/>
    <m/>
    <m/>
    <m/>
    <s v="1"/>
    <s v="03189"/>
    <s v="3"/>
    <s v="SANTA CLARA"/>
    <n v="8"/>
  </r>
  <r>
    <s v="1.03406"/>
    <s v="103720-00"/>
    <s v="03406"/>
    <x v="2733"/>
    <s v="LAS LOMAS DEL CAMARONCITO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CAMARONCITO"/>
    <s v="5 KM ESTE DEL CEMENTERIO DE SANTA ROSA"/>
    <s v="esc.laslomasdecamaroncito@mep.go.cr"/>
    <s v="22002945"/>
    <s v="83581661"/>
    <s v="DARLING RODRIGUEZ SOLIS"/>
    <s v="83581661"/>
    <s v="ANFREA PERAZA ROGADE"/>
    <s v="89357825"/>
    <m/>
    <s v="NO"/>
    <m/>
    <m/>
    <m/>
    <s v="1"/>
    <s v="03319"/>
    <s v="3"/>
    <s v="LAS LOMAS DEL CAMARONCITO"/>
    <n v="1"/>
  </r>
  <r>
    <s v="1.01060"/>
    <s v="103721-00"/>
    <s v="01060"/>
    <x v="2734"/>
    <s v="EL CAMARON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SANTA ROSA"/>
    <s v="FRENTE A LA PLAZA DE DEPORTES"/>
    <s v="esc.elcamaron@mep.go.cr"/>
    <s v="88738628"/>
    <m/>
    <s v="MARIA VILLARREAL MENA"/>
    <s v="88738628"/>
    <s v="ANDREA PERAZA ROGADE"/>
    <s v="88204722"/>
    <m/>
    <s v="NO"/>
    <m/>
    <m/>
    <m/>
    <s v="1"/>
    <s v="03163"/>
    <s v="3"/>
    <s v="EL CAMARON"/>
    <n v="17"/>
  </r>
  <r>
    <s v="1.03271"/>
    <s v="103722-00"/>
    <s v="03271"/>
    <x v="2735"/>
    <s v="CAÑO ZAPOTA"/>
    <s v="GUAPILES"/>
    <s v="06"/>
    <s v="1"/>
    <s v="1_PREESCOLAR"/>
    <s v="PUBLICA"/>
    <n v="70206"/>
    <s v="7"/>
    <s v="02"/>
    <s v="06"/>
    <s v="LIMON / POCOCI / COLORADO"/>
    <s v="LIMON"/>
    <s v="POCOCI"/>
    <s v="COLORADO"/>
    <s v="LINDA VISTA"/>
    <s v="FRENTE AL SALON COMUNAL LINDA VISTA"/>
    <s v="esc.canozapota@mep.go.cr"/>
    <s v="44122936"/>
    <m/>
    <s v="LIZBETH QUIROS ALPIZAR"/>
    <s v="87767167"/>
    <s v="MARIA DEL MILAGRO CAMPOS VIQUEZ"/>
    <s v="88756410"/>
    <m/>
    <s v="NO"/>
    <m/>
    <m/>
    <m/>
    <s v="1"/>
    <s v="03153"/>
    <s v="3"/>
    <s v="CAÑO ZAPOTA"/>
    <n v="2"/>
  </r>
  <r>
    <s v="1.00771"/>
    <s v="103723-00"/>
    <s v="00771"/>
    <x v="2736"/>
    <s v="LA RITA"/>
    <s v="GUAPILES"/>
    <s v="02"/>
    <s v="1"/>
    <s v="1_PREESCOLAR"/>
    <s v="PUBLICA"/>
    <n v="70203"/>
    <s v="7"/>
    <s v="02"/>
    <s v="03"/>
    <s v="LIMON / POCOCI / RITA"/>
    <s v="LIMON"/>
    <s v="POCOCI"/>
    <s v="RITA"/>
    <s v="LA RITA"/>
    <s v="FRENTE A PLAZA DE DEPORTES, LA RITA"/>
    <s v="esc.larita@mep.go.cr"/>
    <s v="27633116"/>
    <m/>
    <s v="VERONICA ARCE MORA"/>
    <s v="27633116"/>
    <s v="WILBER MARIN JIMENEZ"/>
    <s v="27632900"/>
    <m/>
    <s v="NO"/>
    <m/>
    <m/>
    <m/>
    <s v="1"/>
    <s v="03121"/>
    <s v="3"/>
    <s v="LA RITA"/>
    <n v="172"/>
  </r>
  <r>
    <s v="1.00951"/>
    <s v="103724-00"/>
    <s v="00951"/>
    <x v="2737"/>
    <s v="MARIA HIDALGO HIDALGO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LA SELVA"/>
    <s v="CONTIGUO CANCHA DE FUTBOL"/>
    <s v="esc.mariahidalgohidalgo@mep.go.cr"/>
    <s v="27165428"/>
    <m/>
    <s v="CONNIE HOOKER WATTERS"/>
    <s v="89520105"/>
    <s v="RIGOBERTO ROMAN GONZALEZ"/>
    <s v="27165048"/>
    <m/>
    <s v="NO"/>
    <m/>
    <m/>
    <m/>
    <s v="1"/>
    <s v="03164"/>
    <s v="3"/>
    <s v="MARIA HIDALGO HIDALGO"/>
    <n v="52"/>
  </r>
  <r>
    <s v="1.01797"/>
    <s v="103725-00"/>
    <s v="01797"/>
    <x v="2738"/>
    <s v="LA UNION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LA UNION"/>
    <s v="50 SUR DE LA PLAZA DE DEPORTES LA UNION"/>
    <s v="esc.launion.guapiles@mep.go.cr"/>
    <s v="27110196"/>
    <s v="88109669"/>
    <s v="MAIKOL CAMPOS JAEN"/>
    <s v="27110196"/>
    <s v="LAURA ASTORGA AGUILAR"/>
    <s v="27111497"/>
    <m/>
    <s v="NO"/>
    <m/>
    <m/>
    <m/>
    <s v="1"/>
    <s v="03090"/>
    <s v="3"/>
    <s v="LA UNION"/>
    <n v="30"/>
  </r>
  <r>
    <s v="1.01130"/>
    <s v="103726-00"/>
    <s v="01130"/>
    <x v="2739"/>
    <s v="CUATRO ESQUINAS"/>
    <s v="GUAPILES"/>
    <s v="06"/>
    <s v="1"/>
    <s v="1_PREESCOLAR"/>
    <s v="PUBLICA"/>
    <n v="70205"/>
    <s v="7"/>
    <s v="02"/>
    <s v="05"/>
    <s v="LIMON / POCOCI / CARIARI"/>
    <s v="LIMON"/>
    <s v="POCOCI"/>
    <s v="CARIARI"/>
    <s v="CUATRO ESQUINAS"/>
    <s v="COSTADO NORTE DE LA DELEGACION DISTRITAL"/>
    <s v="esc.cuatroesquinas@mep.go.cr"/>
    <m/>
    <m/>
    <s v="ABRAHAM ALVARADO MENDEZ"/>
    <s v="85193953"/>
    <s v="MARIA DEL MILAGRO CAMPOS VIQUEZ"/>
    <s v="88756410"/>
    <m/>
    <s v="NO"/>
    <m/>
    <m/>
    <m/>
    <s v="1"/>
    <s v="03140"/>
    <s v="3"/>
    <s v="CUATRO ESQUINAS"/>
    <n v="45"/>
  </r>
  <r>
    <s v="1.01010"/>
    <s v="103727-00"/>
    <s v="01010"/>
    <x v="2740"/>
    <s v="EL JARDIN"/>
    <s v="GUAPILES"/>
    <s v="02"/>
    <s v="1"/>
    <s v="1_PREESCOLAR"/>
    <s v="PUBLICA"/>
    <n v="70203"/>
    <s v="7"/>
    <s v="02"/>
    <s v="03"/>
    <s v="LIMON / POCOCI / RITA"/>
    <s v="LIMON"/>
    <s v="POCOCI"/>
    <s v="RITA"/>
    <s v="EL JARDIN"/>
    <s v="200 M SUR DEL EBAIS DE JARDIN"/>
    <s v="esc.eljardin@mep.go.cr"/>
    <s v="85683546"/>
    <m/>
    <s v="MARIA ALICIA VALVERDE CARVAJAL"/>
    <s v="85683546"/>
    <s v="WILBER MARIN JIMENEZ"/>
    <s v="27632900"/>
    <m/>
    <s v="NO"/>
    <m/>
    <m/>
    <m/>
    <s v="1"/>
    <s v="03110"/>
    <s v="3"/>
    <s v="EL JARDIN"/>
    <n v="22"/>
  </r>
  <r>
    <s v="1.03405"/>
    <s v="103728-00"/>
    <s v="03405"/>
    <x v="2741"/>
    <s v="LOS LAGOS"/>
    <s v="GUAPILES"/>
    <s v="05"/>
    <s v="1"/>
    <s v="1_PREESCOLAR"/>
    <s v="PUBLICA"/>
    <n v="70204"/>
    <s v="7"/>
    <s v="02"/>
    <s v="04"/>
    <s v="LIMON / POCOCI / ROXANA"/>
    <s v="LIMON"/>
    <s v="POCOCI"/>
    <s v="ROXANA"/>
    <s v="LOS LAGOS"/>
    <s v="2 KM AL OESTE DEL CENTRO PENITENCIARIO LETICIA"/>
    <s v="esc.loslagosguapiles@mep.go.cr"/>
    <s v="44093424"/>
    <s v="86640072"/>
    <s v="JEANNETTE HERRERA OVARES"/>
    <s v="86640072"/>
    <s v="ESTRELLA CEDEÑO CHAVARRIA"/>
    <s v="84699645"/>
    <m/>
    <s v="NO"/>
    <m/>
    <m/>
    <m/>
    <s v="1"/>
    <s v="02496"/>
    <s v="3"/>
    <s v="LOS LAGOS"/>
    <n v="4"/>
  </r>
  <r>
    <s v="1.01055"/>
    <s v="103729-00"/>
    <s v="01055"/>
    <x v="2742"/>
    <s v="FINCA FORMOSA"/>
    <s v="GUAPILES"/>
    <s v="03"/>
    <s v="1"/>
    <s v="1_PREESCOLAR"/>
    <s v="PUBLICA"/>
    <n v="70205"/>
    <s v="7"/>
    <s v="02"/>
    <s v="05"/>
    <s v="LIMON / POCOCI / CARIARI"/>
    <s v="LIMON"/>
    <s v="POCOCI"/>
    <s v="CARIARI"/>
    <s v="FORMOSA"/>
    <s v="DETRAS DE LA EMPACADORA DE LA FINCA FORMOSA"/>
    <s v="esc.formosa@mep.go.cr"/>
    <s v="27674757"/>
    <m/>
    <s v="FLORIBETH MIRANDA ALFARO"/>
    <s v="27674757"/>
    <s v="RICHARTH AVILA HERNANDEZ"/>
    <s v="21007274"/>
    <m/>
    <s v="NO"/>
    <m/>
    <m/>
    <m/>
    <s v="1"/>
    <s v="01278"/>
    <s v="3"/>
    <s v="FINCA FORMOSA"/>
    <n v="37"/>
  </r>
  <r>
    <s v="1.00948"/>
    <s v="103730-00"/>
    <s v="00948"/>
    <x v="2743"/>
    <s v="LOS ANGELES"/>
    <s v="GUAPILES"/>
    <s v="03"/>
    <s v="1"/>
    <s v="1_PREESCOLAR"/>
    <s v="PUBLICA"/>
    <n v="70205"/>
    <s v="7"/>
    <s v="02"/>
    <s v="05"/>
    <s v="LIMON / POCOCI / CARIARI"/>
    <s v="LIMON"/>
    <s v="POCOCI"/>
    <s v="CARIARI"/>
    <s v="LOS ANGELES"/>
    <s v="CONTIGUO AL EBAIS LOS ANGELES"/>
    <s v="esc.losangelescariari@mep.go.cr"/>
    <s v="84810761"/>
    <m/>
    <s v="ADRIAN SALAZAR TORRES"/>
    <s v="84810761"/>
    <s v="RICHARTH AVILA HERNANDEZ"/>
    <s v="21007274"/>
    <m/>
    <s v="NO"/>
    <m/>
    <m/>
    <m/>
    <s v="1"/>
    <s v="03145"/>
    <s v="3"/>
    <s v="LOS ANGELES"/>
    <n v="60"/>
  </r>
  <r>
    <s v="1.00768"/>
    <s v="103731-00"/>
    <s v="00768"/>
    <x v="2744"/>
    <s v="LOS DIAMANTES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BARRIO LA EMILIA"/>
    <s v="25 M DE LA PLAZA DE DEPORTES"/>
    <s v="esc.losdiamantes@mep.go.cr"/>
    <s v="27102065"/>
    <m/>
    <s v="LILIANA ORDOÑEZ ANGULO"/>
    <s v="-"/>
    <s v="LAURA ASTORGA AGUILAR"/>
    <s v="27111497"/>
    <m/>
    <s v="NO"/>
    <m/>
    <m/>
    <m/>
    <s v="1"/>
    <s v="03096"/>
    <s v="3"/>
    <s v="LOS DIAMANTES"/>
    <n v="77"/>
  </r>
  <r>
    <s v="1.00780"/>
    <s v="103733-00"/>
    <s v="00780"/>
    <x v="2745"/>
    <s v="MANUEL MARIA GUTIERREZ ZAMORA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GUACIMO"/>
    <s v="CONTIGUO AL TEMPLO CATOLICO, GUACIMO"/>
    <s v="esc.manuelmariagutierrez@mep.go.cr"/>
    <s v="27165689"/>
    <m/>
    <s v="MARIA DE LOS ANGELES VENEGAS AGUILAR"/>
    <s v="27165689"/>
    <s v="RIGOBERTO ROMAN GONZALEZ"/>
    <s v="27165048"/>
    <m/>
    <s v="NO"/>
    <m/>
    <m/>
    <m/>
    <s v="1"/>
    <s v="03172"/>
    <s v="3"/>
    <s v="MANUEL MARIA GUTIERREZ ZAMORA"/>
    <n v="76"/>
  </r>
  <r>
    <s v="1.03556"/>
    <s v="103733-00"/>
    <s v="03556"/>
    <x v="2745"/>
    <s v="RED CUIDO-MANUEL MARIA GUTIERREZ ZAMORA-CECUDI GUACIMO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GUACIMO"/>
    <s v="DETRAS DEL CUN LIMON"/>
    <s v="dmchd1967@hotmail.com"/>
    <s v="27167591"/>
    <m/>
    <s v="MARIA DE LOS ANGELES VENEGAS AGUILAR"/>
    <s v="27165689"/>
    <s v="RIGOBERTO ROMAN GONZALEZ"/>
    <s v="27165048"/>
    <s v="RED"/>
    <s v="NO"/>
    <s v="3"/>
    <s v=""/>
    <s v="CECUDI GUACIMO"/>
    <s v="1"/>
    <s v="03172"/>
    <s v="3"/>
    <s v="MANUEL MARIA GUTIERREZ ZAMORA"/>
    <n v="16"/>
  </r>
  <r>
    <s v="1.01330"/>
    <s v="103734-00"/>
    <s v="01330"/>
    <x v="2746"/>
    <s v="SECTOR NUEVE"/>
    <s v="GUAPILES"/>
    <s v="08"/>
    <s v="1"/>
    <s v="1_PREESCOLAR"/>
    <s v="PUBLICA"/>
    <n v="70203"/>
    <s v="7"/>
    <s v="02"/>
    <s v="03"/>
    <s v="LIMON / POCOCI / RITA"/>
    <s v="LIMON"/>
    <s v="POCOCI"/>
    <s v="RITA"/>
    <s v="TICABAN"/>
    <s v="SECTOR NUEVE, COSTADO SUR DE LA PLAZA"/>
    <s v="esc.sectornueve@mep.go.cr"/>
    <s v="85174884"/>
    <m/>
    <s v="MARIA DEL CARMEN TREJOS TREJOS"/>
    <s v="87296085"/>
    <s v="FLOR MARIA RAMIREZ NUÑEZ"/>
    <s v="83947325"/>
    <m/>
    <s v="NO"/>
    <m/>
    <m/>
    <m/>
    <s v="1"/>
    <s v="03112"/>
    <s v="3"/>
    <s v="SECTOR NUEVE"/>
    <n v="27"/>
  </r>
  <r>
    <s v="1.01759"/>
    <s v="103735-00"/>
    <s v="01759"/>
    <x v="2747"/>
    <s v="LA LUCH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LA LUCHA"/>
    <s v="8 KM E CARRETERA RIO JIMENEZ, COSTADO N PLAZA"/>
    <s v="esc.lalucha.guapiles@mep.go.cr"/>
    <s v="86882390"/>
    <m/>
    <s v="MAGALLY RODRIGUEZ MONGE"/>
    <s v="88378983"/>
    <s v="ANDREA PERAZA ROGADE"/>
    <s v="89357825"/>
    <m/>
    <s v="NO"/>
    <m/>
    <m/>
    <m/>
    <s v="1"/>
    <s v="03165"/>
    <s v="3"/>
    <s v="LA LUCHA"/>
    <n v="19"/>
  </r>
  <r>
    <s v="1.01329"/>
    <s v="103736-00"/>
    <s v="01329"/>
    <x v="2748"/>
    <s v="EL ROTULO"/>
    <s v="GUAPILES"/>
    <s v="02"/>
    <s v="1"/>
    <s v="1_PREESCOLAR"/>
    <s v="PUBLICA"/>
    <n v="70203"/>
    <s v="7"/>
    <s v="02"/>
    <s v="03"/>
    <s v="LIMON / POCOCI / RITA"/>
    <s v="LIMON"/>
    <s v="POCOCI"/>
    <s v="RITA"/>
    <s v="EL ROTULO"/>
    <s v="COSTADO DE LA PLAZA DEPORTES DEL ROTULO"/>
    <s v="esc.elrotulo@mep.go.cr"/>
    <s v="27098170"/>
    <m/>
    <s v="JUDITH VILLAFUERTE CRUZ"/>
    <s v="83564326"/>
    <s v="WILBER MARIN JIMENEZ"/>
    <s v="27632900"/>
    <m/>
    <s v="NO"/>
    <m/>
    <m/>
    <m/>
    <s v="1"/>
    <s v="03317"/>
    <s v="3"/>
    <s v="EL ROTULO"/>
    <n v="44"/>
  </r>
  <r>
    <s v="1.01334"/>
    <s v="103737-00"/>
    <s v="01334"/>
    <x v="2749"/>
    <s v="PARISMINA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PARISMINA"/>
    <s v="4 KM NORTE DE LA ENTRADA A GUACIMO Y 100 ESTE DE PARISMINA"/>
    <s v="esc.parismina@mep.go.cr"/>
    <s v="61652220"/>
    <s v="27166721"/>
    <s v="MAGDA OROCU JIMENEZ"/>
    <s v="61652220"/>
    <s v="RIGOBERTO ROMAN GONZALEZ"/>
    <s v="27165048"/>
    <m/>
    <s v="NO"/>
    <m/>
    <m/>
    <m/>
    <s v="1"/>
    <s v="03166"/>
    <s v="3"/>
    <s v="PARISMINA"/>
    <n v="15"/>
  </r>
  <r>
    <s v="1.01326"/>
    <s v="103738-00"/>
    <s v="01326"/>
    <x v="2750"/>
    <s v="SAN BOSCO"/>
    <s v="GUAPILES"/>
    <s v="02"/>
    <s v="1"/>
    <s v="1_PREESCOLAR"/>
    <s v="PUBLICA"/>
    <n v="70203"/>
    <s v="7"/>
    <s v="02"/>
    <s v="03"/>
    <s v="LIMON / POCOCI / RITA"/>
    <s v="LIMON"/>
    <s v="POCOCI"/>
    <s v="RITA"/>
    <s v="SAN BOSCO"/>
    <s v="CONTIGUO PLAZA SAN BOSCO"/>
    <s v="esc.deexcelenciasanbosco@mep.go.cr"/>
    <s v="27630053"/>
    <s v="27630003"/>
    <s v="JONNATHAN GARCIA CHEVEZ"/>
    <s v="27630003"/>
    <s v="WILBER MARIN JIMENEZ"/>
    <s v="27632900"/>
    <m/>
    <s v="NO"/>
    <m/>
    <m/>
    <m/>
    <s v="1"/>
    <s v="03091"/>
    <s v="3"/>
    <s v="SAN BOSCO"/>
    <n v="39"/>
  </r>
  <r>
    <s v="1.01531"/>
    <s v="103739-00"/>
    <s v="01531"/>
    <x v="2751"/>
    <s v="SAN GERARDO"/>
    <s v="GUAPILES"/>
    <s v="08"/>
    <s v="1"/>
    <s v="1_PREESCOLAR"/>
    <s v="PUBLICA"/>
    <n v="70203"/>
    <s v="7"/>
    <s v="02"/>
    <s v="03"/>
    <s v="LIMON / POCOCI / RITA"/>
    <s v="LIMON"/>
    <s v="POCOCI"/>
    <s v="RITA"/>
    <s v="SAN GERARDO"/>
    <s v="400 M OESTE DE PLAZA DE FUTBOL SAN GERARDO"/>
    <s v="esc.sangerardo.guapiles@mep.go.cr"/>
    <s v="44090957"/>
    <m/>
    <s v="WENDY CORTES OTAROLA"/>
    <s v="85642785"/>
    <s v="FLOR MARIA RAMIREZ NUÑEZ"/>
    <s v="83947325"/>
    <m/>
    <s v="NO"/>
    <m/>
    <m/>
    <m/>
    <s v="1"/>
    <s v="03117"/>
    <s v="3"/>
    <s v="SAN GERARDO"/>
    <n v="47"/>
  </r>
  <r>
    <s v="1.00781"/>
    <s v="103740-00"/>
    <s v="00781"/>
    <x v="2752"/>
    <s v="POCORA"/>
    <s v="GUAPILES"/>
    <s v="04"/>
    <s v="1"/>
    <s v="1_PREESCOLAR"/>
    <s v="PUBLICA"/>
    <n v="70603"/>
    <s v="7"/>
    <s v="06"/>
    <s v="03"/>
    <s v="LIMON / GUACIMO / POCORA"/>
    <s v="LIMON"/>
    <s v="GUACIMO"/>
    <s v="POCORA"/>
    <s v="POCORA"/>
    <s v="COSTADO OESTE DE CEN CINAI POCORA"/>
    <s v="esc.liderpocora@mep.go.cr"/>
    <s v="27600831"/>
    <m/>
    <s v="LUIS ENRIQUE CALVO GARCIA"/>
    <s v="27600831"/>
    <s v="RIGOBERTO ROMAN GONZALEZ"/>
    <s v="27165048"/>
    <m/>
    <s v="NO"/>
    <m/>
    <m/>
    <m/>
    <s v="1"/>
    <s v="03167"/>
    <s v="3"/>
    <s v="POCORA"/>
    <n v="60"/>
  </r>
  <r>
    <s v="1.02528"/>
    <s v="103741-00"/>
    <s v="02528"/>
    <x v="2753"/>
    <s v="CARLOS CHACON CHAVARRIA"/>
    <s v="GUAPILES"/>
    <s v="04"/>
    <s v="1"/>
    <s v="1_PREESCOLAR"/>
    <s v="PUBLICA"/>
    <n v="70602"/>
    <s v="7"/>
    <s v="06"/>
    <s v="02"/>
    <s v="LIMON / GUACIMO / MERCEDES"/>
    <s v="LIMON"/>
    <s v="GUACIMO"/>
    <s v="MERCEDES"/>
    <s v="LAS MERCEDES"/>
    <s v="FRENTE A LA PLAZA DE DEPORTES DE LA COMUNIDAD"/>
    <s v="esc.carloschaconchavarrias@mep.go.cr"/>
    <m/>
    <m/>
    <s v="SANDRA MILEYDI REYES PALMA"/>
    <s v="85586516"/>
    <s v="RIGOBERTO ROMAN GONZALEZ"/>
    <s v="27165048"/>
    <m/>
    <s v="NO"/>
    <m/>
    <m/>
    <m/>
    <s v="1"/>
    <s v="03852"/>
    <s v="3"/>
    <s v="CARLOS CHACON CHAVARRIA"/>
    <n v="5"/>
  </r>
  <r>
    <s v="1.00917"/>
    <s v="103742-00"/>
    <s v="00917"/>
    <x v="2754"/>
    <s v="DR. LUIS SHAPIRO"/>
    <s v="GUAPILES"/>
    <s v="07"/>
    <s v="1"/>
    <s v="1_PREESCOLAR"/>
    <s v="PUBLICA"/>
    <n v="70605"/>
    <s v="7"/>
    <s v="06"/>
    <s v="05"/>
    <s v="LIMON / GUACIMO / DUACARI"/>
    <s v="LIMON"/>
    <s v="GUACIMO"/>
    <s v="DUACARI"/>
    <s v="VILLAFRANCA"/>
    <s v="FRENTE A LA IGLESIA CATOLICA VILLAFRANCA"/>
    <s v="esc.drluisshapiro@mep.go.cr"/>
    <s v="27623915"/>
    <m/>
    <s v="YORLE UGALDE MORERA"/>
    <s v="27623915"/>
    <s v="ANDREA PERAZA ROGADE"/>
    <s v="89357825"/>
    <m/>
    <s v="NO"/>
    <m/>
    <m/>
    <m/>
    <s v="1"/>
    <s v="03168"/>
    <s v="3"/>
    <s v="DR. LUIS SHAPIRO"/>
    <n v="38"/>
  </r>
  <r>
    <s v="1.00782"/>
    <s v="103743-00"/>
    <s v="00782"/>
    <x v="2755"/>
    <s v="BALSAVILLE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RIO JIMENEZ"/>
    <s v="FRENTE AL LICEO EXPERIMENTAL BILINGÜE"/>
    <s v="esc.balsaville@mep.go.cr"/>
    <s v="86333390"/>
    <m/>
    <s v="ANA YANEI MORA OROZCO"/>
    <s v="72905997"/>
    <s v="AMDREA PERAZA ROGADE"/>
    <s v="89357825"/>
    <m/>
    <s v="NO"/>
    <m/>
    <m/>
    <m/>
    <s v="1"/>
    <s v="03169"/>
    <s v="3"/>
    <s v="BALSAVILLE"/>
    <n v="130"/>
  </r>
  <r>
    <s v="1.02290"/>
    <s v="103744-00"/>
    <s v="02290"/>
    <x v="2756"/>
    <s v="EL TAJO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EL TAJO"/>
    <s v="AL COSTADO NORTE DE LA IGLESIA CATOLICA"/>
    <s v="esc.eltajo@mep.go.cr"/>
    <s v="22001415"/>
    <m/>
    <s v="ANDY CARRANZA PORRAS"/>
    <s v="60494456"/>
    <s v="ANDREA PERAZA ROGADE"/>
    <s v="89357825"/>
    <m/>
    <s v="NO"/>
    <m/>
    <m/>
    <m/>
    <s v="1"/>
    <s v="03643"/>
    <s v="3"/>
    <s v="EL TAJO"/>
    <n v="13"/>
  </r>
  <r>
    <s v="1.02289"/>
    <s v="103745-00"/>
    <s v="02289"/>
    <x v="2757"/>
    <s v="CAMPO TRES ESTE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MPO TRES ESTE"/>
    <s v="1 KM CARRETERA PAVIMENTADA CAMPO TRES ESTE"/>
    <s v="esc.campotreseste@mep.go.cr"/>
    <s v="44092760"/>
    <m/>
    <s v="NOEMY RIVERA BEITA"/>
    <s v="86697322"/>
    <s v="RICHARTH AVILA HERNANDEZ"/>
    <s v="21007274"/>
    <m/>
    <s v="NO"/>
    <m/>
    <m/>
    <m/>
    <s v="1"/>
    <s v="03154"/>
    <s v="3"/>
    <s v="CAMPO TRES ESTE"/>
    <n v="14"/>
  </r>
  <r>
    <s v="1.03797"/>
    <s v="103746-00"/>
    <s v="03797"/>
    <x v="2758"/>
    <s v="SAN ISIDRO"/>
    <s v="GUAPILES"/>
    <s v="06"/>
    <s v="1"/>
    <s v="1_PREESCOLAR"/>
    <s v="PUBLICA"/>
    <n v="70203"/>
    <s v="7"/>
    <s v="02"/>
    <s v="03"/>
    <s v="LIMON / POCOCI / RITA"/>
    <s v="LIMON"/>
    <s v="POCOCI"/>
    <s v="RITA"/>
    <s v="SAN ISIDRO"/>
    <s v="COSTADO SUR DE PLAZA DE DEPORTES SAN ISIDRO"/>
    <s v="esc.sanisidro.guapiles@mep.go.cr"/>
    <s v="44092720"/>
    <m/>
    <s v="MARICELA HURTADO ARAGON"/>
    <s v="87754792"/>
    <s v="MARIA DEL MILAGRO CAMPOS VIQUEZ"/>
    <s v="88756410"/>
    <m/>
    <s v="NO"/>
    <m/>
    <m/>
    <m/>
    <s v="1"/>
    <s v="03155"/>
    <s v="3"/>
    <s v="SAN ISIDRO"/>
    <n v="1"/>
  </r>
  <r>
    <s v="1.04053"/>
    <s v="103747-00"/>
    <s v="04053"/>
    <x v="2759"/>
    <s v="CARTAGENA"/>
    <s v="GUAPILES"/>
    <s v="08"/>
    <s v="1"/>
    <s v="1_PREESCOLAR"/>
    <s v="PUBLICA"/>
    <n v="70203"/>
    <s v="7"/>
    <s v="02"/>
    <s v="03"/>
    <s v="LIMON / POCOCI / RITA"/>
    <s v="LIMON"/>
    <s v="POCOCI"/>
    <s v="RITA"/>
    <s v="CARTAGENA"/>
    <s v="3 KM NORTE DEL CEMENTERIO DE SANTA ROSA"/>
    <s v="esc.cartagenapococi@mep.go.cr"/>
    <s v="44090960"/>
    <m/>
    <s v="MARIA EUGENIA PEREZ HERNANDEZ"/>
    <s v="88910363"/>
    <s v="FLOR MARIA RAMIREZ NUÑEZ"/>
    <s v="27109039"/>
    <m/>
    <s v="NO"/>
    <m/>
    <m/>
    <m/>
    <s v="1"/>
    <s v="03129"/>
    <s v="3"/>
    <s v="CARTAGENA"/>
    <n v="1"/>
  </r>
  <r>
    <s v="1.02376"/>
    <s v="103748-00"/>
    <s v="02376"/>
    <x v="2760"/>
    <s v="NAZARETH"/>
    <s v="GUAPILES"/>
    <s v="05"/>
    <s v="1"/>
    <s v="1_PREESCOLAR"/>
    <s v="PUBLICA"/>
    <n v="70204"/>
    <s v="7"/>
    <s v="02"/>
    <s v="04"/>
    <s v="LIMON / POCOCI / ROXANA"/>
    <s v="LIMON"/>
    <s v="POCOCI"/>
    <s v="ROXANA"/>
    <s v="NAZARETH"/>
    <s v="4 KM SUR DEL CRUCE LLANO BONITO"/>
    <s v="esc.nazareth.guapiles@mep.go.cr"/>
    <m/>
    <m/>
    <s v="JENNY LOPEZ CORTES"/>
    <s v="84862547"/>
    <s v="ESTRELLA CEDEÑO CHAVARRIA"/>
    <s v="84699645"/>
    <m/>
    <s v="NO"/>
    <m/>
    <m/>
    <m/>
    <s v="1"/>
    <s v="03827"/>
    <s v="3"/>
    <s v="NAZARETH"/>
    <n v="15"/>
  </r>
  <r>
    <s v="1.01091"/>
    <s v="103749-00"/>
    <s v="01091"/>
    <x v="2761"/>
    <s v="MATA DE LIMON ESTE"/>
    <s v="GUAPILES"/>
    <s v="05"/>
    <s v="1"/>
    <s v="1_PREESCOLAR"/>
    <s v="PUBLICA"/>
    <n v="70605"/>
    <s v="7"/>
    <s v="06"/>
    <s v="05"/>
    <s v="LIMON / GUACIMO / DUACARI"/>
    <s v="LIMON"/>
    <s v="GUACIMO"/>
    <s v="DUACARI"/>
    <s v="MATA DE LIMON ESTE"/>
    <s v="UN COSTADO AL TEMPLO CATOLICO"/>
    <s v="esc.matalimoneste@mep.go.cr"/>
    <s v="27633911"/>
    <m/>
    <s v="CANDY WARREN BORBON"/>
    <s v="86270824"/>
    <s v="ESTRELLA CEDEÑO CHAVARRIA"/>
    <s v="84699645"/>
    <m/>
    <s v="NO"/>
    <m/>
    <m/>
    <m/>
    <s v="1"/>
    <s v="03205"/>
    <s v="3"/>
    <s v="MATA DE LIMON ESTE"/>
    <n v="17"/>
  </r>
  <r>
    <s v="1.00784"/>
    <s v="103750-00"/>
    <s v="00784"/>
    <x v="2762"/>
    <s v="ROXANA"/>
    <s v="GUAPILES"/>
    <s v="05"/>
    <s v="1"/>
    <s v="1_PREESCOLAR"/>
    <s v="PUBLICA"/>
    <n v="70204"/>
    <s v="7"/>
    <s v="02"/>
    <s v="04"/>
    <s v="LIMON / POCOCI / ROXANA"/>
    <s v="LIMON"/>
    <s v="POCOCI"/>
    <s v="ROXANA"/>
    <s v="ROXANA"/>
    <s v="FRENTE AL TEMPLO CATOLICO"/>
    <s v="esc.roxana@mep.go.cr"/>
    <s v="27633096"/>
    <s v="27630030"/>
    <s v="ROLANDO VARGAS FERNANDEZ"/>
    <s v="85334318"/>
    <s v="ESTRELLA CEDEÑO CHAVARRIA"/>
    <s v="84699645"/>
    <m/>
    <s v="NO"/>
    <m/>
    <m/>
    <m/>
    <s v="1"/>
    <s v="03193"/>
    <s v="3"/>
    <s v="ROXANA"/>
    <n v="73"/>
  </r>
  <r>
    <s v="1.01799"/>
    <s v="103751-00"/>
    <s v="01799"/>
    <x v="2763"/>
    <s v="LEESVILLE"/>
    <s v="GUAPILES"/>
    <s v="05"/>
    <s v="1"/>
    <s v="1_PREESCOLAR"/>
    <s v="PUBLICA"/>
    <n v="70204"/>
    <s v="7"/>
    <s v="02"/>
    <s v="04"/>
    <s v="LIMON / POCOCI / ROXANA"/>
    <s v="LIMON"/>
    <s v="POCOCI"/>
    <s v="ROXANA"/>
    <s v="LEESVILLE"/>
    <s v="COSTADO OESTE DEL PLANTEL DEL ICE"/>
    <s v="esc.leesville@mep.go.cr"/>
    <s v="27634222"/>
    <s v="27633911"/>
    <s v="MARIA ALVAREZ CRUZ"/>
    <s v="83203120"/>
    <s v="ESTRELLA CEDEÑO CHAVARRIA"/>
    <s v="83358057"/>
    <m/>
    <s v="NO"/>
    <m/>
    <m/>
    <m/>
    <s v="1"/>
    <s v="03820"/>
    <s v="3"/>
    <s v="LEESVILLE"/>
    <n v="15"/>
  </r>
  <r>
    <s v="1.01866"/>
    <s v="103752-00"/>
    <s v="01866"/>
    <x v="2764"/>
    <s v="SAGRADA FAMILIA"/>
    <s v="GUAPILES"/>
    <s v="03"/>
    <s v="1"/>
    <s v="1_PREESCOLAR"/>
    <s v="PUBLICA"/>
    <n v="70205"/>
    <s v="7"/>
    <s v="02"/>
    <s v="05"/>
    <s v="LIMON / POCOCI / CARIARI"/>
    <s v="LIMON"/>
    <s v="POCOCI"/>
    <s v="CARIARI"/>
    <s v="SAGRADA FAMILIA"/>
    <s v="FRENTE A LA PLAZA DE DEPORTES"/>
    <s v="esc.sagradafamilia@mep.go.cr"/>
    <s v="27678579"/>
    <m/>
    <s v="JENNIFER PENA ALFARO"/>
    <s v="89669109"/>
    <s v="RICHARTH AVILA HERNANDEZ"/>
    <s v="21007274"/>
    <m/>
    <s v="NO"/>
    <m/>
    <m/>
    <m/>
    <s v="1"/>
    <s v="03142"/>
    <s v="3"/>
    <s v="SAGRADA FAMILIA"/>
    <n v="25"/>
  </r>
  <r>
    <s v="1.00785"/>
    <s v="103753-00"/>
    <s v="00785"/>
    <x v="2765"/>
    <s v="SAN ANTONIO"/>
    <s v="GUAPILES"/>
    <s v="05"/>
    <s v="1"/>
    <s v="1_PREESCOLAR"/>
    <s v="PUBLICA"/>
    <n v="70204"/>
    <s v="7"/>
    <s v="02"/>
    <s v="04"/>
    <s v="LIMON / POCOCI / ROXANA"/>
    <s v="LIMON"/>
    <s v="POCOCI"/>
    <s v="ROXANA"/>
    <s v="SAN ANTONIO"/>
    <s v="FRENTE DEL BAZAR JOSELINE, SAN ANTONIO CENTRO"/>
    <s v="esc.sanantonio.occidente@mep.go.cr"/>
    <s v="27363302"/>
    <m/>
    <s v="JOHAN MANUEL MORA MUÑOZ"/>
    <s v="85831401"/>
    <s v="ESTRELLA CEDEÑO CHAVARRIA"/>
    <s v="27633911"/>
    <m/>
    <s v="NO"/>
    <m/>
    <m/>
    <m/>
    <s v="1"/>
    <s v="03192"/>
    <s v="3"/>
    <s v="SAN ANTONIO"/>
    <n v="73"/>
  </r>
  <r>
    <s v="1.02633"/>
    <s v="103754-00"/>
    <s v="02633"/>
    <x v="2766"/>
    <s v="SAN LUIS"/>
    <s v="GUAPILES"/>
    <s v="05"/>
    <s v="1"/>
    <s v="1_PREESCOLAR"/>
    <s v="PUBLICA"/>
    <n v="70202"/>
    <s v="7"/>
    <s v="02"/>
    <s v="02"/>
    <s v="LIMON / POCOCI / JIMENEZ"/>
    <s v="LIMON"/>
    <s v="POCOCI"/>
    <s v="JIMENEZ"/>
    <s v="SAN LUIS"/>
    <s v="FRENTE A LA IGLESIA CATOLICA"/>
    <s v="esc.sanluis2.guapiles@mep.go.cr"/>
    <s v="27638015"/>
    <m/>
    <s v="JESSICA BADILLA RODRIGUEZ"/>
    <s v="60190802"/>
    <s v="ESTRELLA CEDEÑO CHAVARRIA"/>
    <s v="27633911"/>
    <m/>
    <s v="NO"/>
    <m/>
    <m/>
    <m/>
    <s v="1"/>
    <s v="03100"/>
    <s v="3"/>
    <s v="SAN LUIS"/>
    <n v="5"/>
  </r>
  <r>
    <s v="1.00783"/>
    <s v="103755-00"/>
    <s v="00783"/>
    <x v="2767"/>
    <s v="SAN LUIS"/>
    <s v="GUAPILES"/>
    <s v="07"/>
    <s v="1"/>
    <s v="1_PREESCOLAR"/>
    <s v="PUBLICA"/>
    <n v="70601"/>
    <s v="7"/>
    <s v="06"/>
    <s v="01"/>
    <s v="LIMON / GUACIMO / GUACIMO"/>
    <s v="LIMON"/>
    <s v="GUACIMO"/>
    <s v="GUACIMO"/>
    <s v="SAN LUIS"/>
    <s v="COSTADO ESTE DEL TEMPLO CATOLICO"/>
    <s v="esc.sanluis.guapiles@mep.go.cr"/>
    <s v="27167841"/>
    <s v="27167841"/>
    <s v="YAMILET PIÑAR PERAZA"/>
    <s v="84353540"/>
    <s v="ANDREA PERAZA ROGADE"/>
    <s v="89357825"/>
    <m/>
    <s v="NO"/>
    <m/>
    <m/>
    <m/>
    <s v="1"/>
    <s v="03173"/>
    <s v="3"/>
    <s v="SAN LUIS"/>
    <n v="51"/>
  </r>
  <r>
    <s v="1.00980"/>
    <s v="103756-00"/>
    <s v="00980"/>
    <x v="2768"/>
    <s v="SAN RAFAEL"/>
    <s v="GUAPILES"/>
    <s v="01"/>
    <s v="1"/>
    <s v="1_PREESCOLAR"/>
    <s v="PUBLICA"/>
    <n v="70207"/>
    <s v="7"/>
    <s v="02"/>
    <s v="07"/>
    <s v="LIMON / POCOCI / LA COLONIA"/>
    <s v="LIMON"/>
    <s v="POCOCI"/>
    <s v="LA COLONIA"/>
    <s v="SAN RAFAEL"/>
    <s v="DIAGONAL A PLAZA DE FUTBOL SAN RAFAEL"/>
    <s v="esc.sanrafael.guapiles@mep.go.cr"/>
    <s v="27103980"/>
    <m/>
    <s v="MARLY VENEGAS BARRANTES"/>
    <s v="27103980"/>
    <s v="LAURA ASTORGA AGUILAR"/>
    <s v="27111497"/>
    <m/>
    <s v="NO"/>
    <m/>
    <m/>
    <m/>
    <s v="1"/>
    <s v="03092"/>
    <s v="3"/>
    <s v="SAN RAFAEL"/>
    <n v="88"/>
  </r>
  <r>
    <s v="1.00769"/>
    <s v="103757-00"/>
    <s v="00769"/>
    <x v="2769"/>
    <s v="BARRIO LOS ANGELES"/>
    <s v="GUAPILES"/>
    <s v="01"/>
    <s v="1"/>
    <s v="1_PREESCOLAR"/>
    <s v="PUBLICA"/>
    <n v="70201"/>
    <s v="7"/>
    <s v="02"/>
    <s v="01"/>
    <s v="LIMON / POCOCI / GUAPILES"/>
    <s v="LIMON"/>
    <s v="POCOCI"/>
    <s v="GUAPILES"/>
    <s v="BARRIO LOS ANGELES"/>
    <s v="300 M SUR DEL CEMENTERIO GUAPILES"/>
    <s v="esc.barriolosangeles@mep.go.cr"/>
    <s v="27100934"/>
    <m/>
    <s v="SHIRLEY RODRIGUEZ ALFARO"/>
    <s v="27100934"/>
    <s v="LAURA ASTORGA AGUILAR"/>
    <s v="27111497"/>
    <m/>
    <s v="NO"/>
    <m/>
    <m/>
    <m/>
    <s v="1"/>
    <s v="03097"/>
    <s v="3"/>
    <s v="BARRIO LOS ANGELES"/>
    <n v="97"/>
  </r>
  <r>
    <s v="1.01996"/>
    <s v="103758-00"/>
    <s v="01996"/>
    <x v="2770"/>
    <s v="SANTA MARI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SANTA MARIA"/>
    <s v="FRENTE AL SALON COMUNAL DE SANTA MARIA"/>
    <s v="esc.santamaria@mep.go.cr"/>
    <m/>
    <m/>
    <s v="WILLIAM FAJARDO FAJARDO"/>
    <s v="83200586"/>
    <s v="ANDREA PERAZA ROGADE"/>
    <s v="89357825"/>
    <m/>
    <s v="NO"/>
    <m/>
    <m/>
    <m/>
    <s v="1"/>
    <s v="03170"/>
    <s v="3"/>
    <s v="SANTA MARIA"/>
    <n v="27"/>
  </r>
  <r>
    <s v="1.02003"/>
    <s v="103759-00"/>
    <s v="02003"/>
    <x v="2771"/>
    <s v="SANTA ROSA"/>
    <s v="GUAPILES"/>
    <s v="02"/>
    <s v="1"/>
    <s v="1_PREESCOLAR"/>
    <s v="PUBLICA"/>
    <n v="70203"/>
    <s v="7"/>
    <s v="02"/>
    <s v="03"/>
    <s v="LIMON / POCOCI / RITA"/>
    <s v="LIMON"/>
    <s v="POCOCI"/>
    <s v="RITA"/>
    <s v="SANTA ROSA"/>
    <s v="FRENTE A LA PLAZA DE DEPORTES DE SANTA ROSA"/>
    <s v="esc.santarosalarita@mep.go.cr"/>
    <s v="44092779"/>
    <m/>
    <s v="JESSICA RAMIREZ MEJIAS"/>
    <s v="84690191"/>
    <s v="WILBER MARIN JIMENEZ"/>
    <s v="27632900"/>
    <m/>
    <s v="NO"/>
    <m/>
    <m/>
    <m/>
    <s v="1"/>
    <s v="03114"/>
    <s v="3"/>
    <s v="SANTA ROSA"/>
    <n v="14"/>
  </r>
  <r>
    <s v="1.03178"/>
    <s v="103760-00"/>
    <s v="03178"/>
    <x v="2772"/>
    <s v="RIO CASCADAS"/>
    <s v="GUAPILES"/>
    <s v="05"/>
    <s v="1"/>
    <s v="1_PREESCOLAR"/>
    <s v="PUBLICA"/>
    <n v="70204"/>
    <s v="7"/>
    <s v="02"/>
    <s v="04"/>
    <s v="LIMON / POCOCI / ROXANA"/>
    <s v="LIMON"/>
    <s v="POCOCI"/>
    <s v="ROXANA"/>
    <s v="LA LIDIA"/>
    <s v="100 OSTE DEL SALON COMUNAL"/>
    <s v="esc.riocascadas@mep.go.cr"/>
    <s v="22004504"/>
    <m/>
    <s v="WENDY ORTEGA PORRAS"/>
    <s v="87263607"/>
    <s v="ESTRELLA CEDEÑO CHAVARRIA"/>
    <s v="27633911"/>
    <m/>
    <s v="NO"/>
    <m/>
    <m/>
    <m/>
    <s v="1"/>
    <s v="03206"/>
    <s v="3"/>
    <s v="RIO CASCADAS"/>
    <n v="12"/>
  </r>
  <r>
    <s v="1.00975"/>
    <s v="103761-00"/>
    <s v="00975"/>
    <x v="2773"/>
    <s v="SUERRE"/>
    <s v="GUAPILES"/>
    <s v="01"/>
    <s v="1"/>
    <s v="1_PREESCOLAR"/>
    <s v="PUBLICA"/>
    <n v="70202"/>
    <s v="7"/>
    <s v="02"/>
    <s v="02"/>
    <s v="LIMON / POCOCI / JIMENEZ"/>
    <s v="LIMON"/>
    <s v="POCOCI"/>
    <s v="JIMENEZ"/>
    <s v="SUERRE"/>
    <s v="2 KM AL SUR DE ENTRADA PRINCIPAL A JIMENEZ"/>
    <s v="esc.suerre@mep.go.cr"/>
    <s v="27638033"/>
    <m/>
    <s v="MARITZA TORRES SERRANO"/>
    <s v="27638033"/>
    <s v="LAURA ASTORGA AGUILAR"/>
    <s v="27111497"/>
    <m/>
    <s v="NO"/>
    <m/>
    <m/>
    <m/>
    <s v="1"/>
    <s v="03101"/>
    <s v="3"/>
    <s v="SUERRE"/>
    <n v="50"/>
  </r>
  <r>
    <s v="1.00973"/>
    <s v="103762-00"/>
    <s v="00973"/>
    <x v="2774"/>
    <s v="TORO AMARILLO"/>
    <s v="GUAPILES"/>
    <s v="01"/>
    <s v="1"/>
    <s v="1_PREESCOLAR"/>
    <s v="PUBLICA"/>
    <n v="70207"/>
    <s v="7"/>
    <s v="02"/>
    <s v="07"/>
    <s v="LIMON / POCOCI / LA COLONIA"/>
    <s v="LIMON"/>
    <s v="POCOCI"/>
    <s v="LA COLONIA"/>
    <s v="TORO AMARILLO"/>
    <s v="75 O DE LA ENTRADA PRINCIPAL DE STANDART FRUIT"/>
    <s v="esc.toroamarillo@mep.go.cr"/>
    <s v="27100857"/>
    <m/>
    <s v="MARIO HERNANDEZ RAMIREZ"/>
    <s v="27112990"/>
    <s v="LAURA ASTORGA AGUILAR"/>
    <s v="27111497"/>
    <m/>
    <s v="NO"/>
    <m/>
    <m/>
    <m/>
    <s v="1"/>
    <s v="03093"/>
    <s v="3"/>
    <s v="TORO AMARILLO"/>
    <n v="82"/>
  </r>
  <r>
    <s v="1.04112"/>
    <s v="103763-00"/>
    <s v="04112"/>
    <x v="2775"/>
    <s v="COOPEMALANG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COOPEMALANGA"/>
    <s v="100 M NORTE DE LA PLANTA EMPACADORA DE BANANO COOPEMALANGA"/>
    <s v="esc.coopemalanga@mep.go.cr"/>
    <s v="40020003"/>
    <m/>
    <s v="SIGIFREDO HERNANDEZ VILLALOBOS"/>
    <s v="83365030"/>
    <s v="ANDREA PERAZA ROGADE"/>
    <s v="89357825"/>
    <m/>
    <s v="NO"/>
    <m/>
    <m/>
    <m/>
    <s v="1"/>
    <s v="03207"/>
    <s v="3"/>
    <s v="COOPEMALANGA"/>
    <n v="2"/>
  </r>
  <r>
    <s v="1.03285"/>
    <s v="103764-00"/>
    <s v="03285"/>
    <x v="2776"/>
    <s v="LA PERLA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LA PERLA"/>
    <s v="LA PERLA GUACIMO COSTADO SUR DE PLAZA DEPORTE"/>
    <s v="esc.laperlaguacimo@mep.go.cr"/>
    <s v="27167223"/>
    <m/>
    <s v="KATHLEEN BENAVIDES ABARCA"/>
    <s v="64125134"/>
    <s v="RIGOBERTO ROMAN GONZALEZ"/>
    <s v="27165048"/>
    <m/>
    <s v="NO"/>
    <m/>
    <m/>
    <m/>
    <s v="1"/>
    <s v="03185"/>
    <s v="3"/>
    <s v="LA PERLA"/>
    <n v="12"/>
  </r>
  <r>
    <s v="1.01773"/>
    <s v="103765-00"/>
    <s v="01773"/>
    <x v="2777"/>
    <s v="AGUAS FRIAS"/>
    <s v="GUAPILES"/>
    <s v="05"/>
    <s v="1"/>
    <s v="1_PREESCOLAR"/>
    <s v="PUBLICA"/>
    <n v="70204"/>
    <s v="7"/>
    <s v="02"/>
    <s v="04"/>
    <s v="LIMON / POCOCI / ROXANA"/>
    <s v="LIMON"/>
    <s v="POCOCI"/>
    <s v="ROXANA"/>
    <s v="AGUAS FRIAS"/>
    <s v="800 S DE LA PLAZA DE DEPORTES AGUAS FRIAS"/>
    <s v="esc.aguasfrias@mep.go.cr"/>
    <s v="84600064"/>
    <m/>
    <s v="YEIMY LOPEZ GUTIERREZ"/>
    <s v="84600064"/>
    <s v="ESTRELLA CEDEÑO CHAVARRIA"/>
    <s v="84699645"/>
    <m/>
    <s v="NO"/>
    <m/>
    <m/>
    <m/>
    <s v="1"/>
    <s v="03691"/>
    <s v="3"/>
    <s v="AGUAS FRIAS"/>
    <n v="9"/>
  </r>
  <r>
    <s v="1.01050"/>
    <s v="103766-00"/>
    <s v="01050"/>
    <x v="2778"/>
    <s v="EL LIMBO"/>
    <s v="GUAPILES"/>
    <s v="05"/>
    <s v="1"/>
    <s v="1_PREESCOLAR"/>
    <s v="PUBLICA"/>
    <n v="70605"/>
    <s v="7"/>
    <s v="06"/>
    <s v="05"/>
    <s v="LIMON / GUACIMO / DUACARI"/>
    <s v="LIMON"/>
    <s v="GUACIMO"/>
    <s v="DUACARI"/>
    <s v="EL LIMBO"/>
    <s v="DIAGONAL A TIENDA 3 B"/>
    <s v="esc.ellimbo@mep.go.cr"/>
    <s v="27628004"/>
    <m/>
    <s v="GRETTEL CALDERON FUENTES"/>
    <s v="27628004"/>
    <s v="ESTRELLA CEDEÑO CHAVARRIA"/>
    <s v="84699645"/>
    <m/>
    <s v="NO"/>
    <m/>
    <m/>
    <m/>
    <s v="1"/>
    <s v="03190"/>
    <s v="3"/>
    <s v="EL LIMBO"/>
    <n v="97"/>
  </r>
  <r>
    <s v="1.02107"/>
    <s v="103767-00"/>
    <s v="02107"/>
    <x v="2779"/>
    <s v="CERRO NEGRO"/>
    <s v="GUAPILES"/>
    <s v="08"/>
    <s v="1"/>
    <s v="1_PREESCOLAR"/>
    <s v="PUBLICA"/>
    <n v="41003"/>
    <s v="4"/>
    <s v="10"/>
    <s v="03"/>
    <s v="HEREDIA / SARAPIQUI / HORQUETAS"/>
    <s v="HEREDIA"/>
    <s v="SARAPIQUI"/>
    <s v="HORQUETAS"/>
    <s v="CERRO NEGRO"/>
    <s v="DE LA ESCUELA SAN GERARDO 200 S, 4 O, 6 S Y 300 N"/>
    <s v="esc.cerronegro@mep.go.cr"/>
    <s v="22064527"/>
    <s v="44057984"/>
    <s v="RANDALL JIMENEZ HIDALGO"/>
    <s v="84123539"/>
    <s v="FLOR MARIA RAMIREZ NUÑEZ"/>
    <s v="83947325"/>
    <m/>
    <s v="NO"/>
    <m/>
    <m/>
    <m/>
    <s v="1"/>
    <s v="03130"/>
    <s v="3"/>
    <s v="CERRO NEGRO"/>
    <n v="5"/>
  </r>
  <r>
    <s v="1.02287"/>
    <s v="103768-00"/>
    <s v="02287"/>
    <x v="2780"/>
    <s v="SAN JULIAN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BARRIO SAN JULIAN"/>
    <s v="SAN JULIAN CENTRO"/>
    <s v="esc.sanjulianpuertoviejo@mep.go.cr"/>
    <s v="44136674"/>
    <m/>
    <s v="LIDIETTE VILLAFUERTE ROJAS"/>
    <s v="61366808"/>
    <s v="JOSE MANUEL CAMPOS TORRES"/>
    <s v="88766625"/>
    <m/>
    <s v="NO"/>
    <m/>
    <m/>
    <m/>
    <s v="1"/>
    <s v="03125"/>
    <s v="3"/>
    <s v="SAN JULIAN"/>
    <n v="35"/>
  </r>
  <r>
    <s v="1.03796"/>
    <s v="103769-00"/>
    <s v="03796"/>
    <x v="2781"/>
    <s v="SAN IGNACIO"/>
    <s v="GUAPILES"/>
    <s v="06"/>
    <s v="1"/>
    <s v="1_PREESCOLAR"/>
    <s v="PUBLICA"/>
    <n v="70205"/>
    <s v="7"/>
    <s v="02"/>
    <s v="05"/>
    <s v="LIMON / POCOCI / CARIARI"/>
    <s v="LIMON"/>
    <s v="POCOCI"/>
    <s v="CARIARI"/>
    <s v="CANTA GALLO"/>
    <s v="8 KM NOROESTE DE LA BOMBA PALMITAS"/>
    <s v="esc.sanignaciolarita@mep.go.cr"/>
    <s v="44091762"/>
    <m/>
    <s v="ROLANDO SALAZAR NAVARRO"/>
    <s v="63611759"/>
    <s v="MARIA DEL MILAGRO CAMPOS VIQUEZ"/>
    <s v="88756410"/>
    <m/>
    <s v="NO"/>
    <m/>
    <m/>
    <m/>
    <s v="1"/>
    <s v="03156"/>
    <s v="3"/>
    <s v="SAN IGNACIO"/>
    <n v="7"/>
  </r>
  <r>
    <s v="1.01049"/>
    <s v="103770-00"/>
    <s v="01049"/>
    <x v="2782"/>
    <s v="CARAMBOLA"/>
    <s v="GUAPILES"/>
    <s v="07"/>
    <s v="1"/>
    <s v="1_PREESCOLAR"/>
    <s v="PUBLICA"/>
    <n v="70605"/>
    <s v="7"/>
    <s v="06"/>
    <s v="05"/>
    <s v="LIMON / GUACIMO / DUACARI"/>
    <s v="LIMON"/>
    <s v="GUACIMO"/>
    <s v="DUACARI"/>
    <s v="CARAMBOLA"/>
    <s v="CONTIGUO A LA IGLESIA CATOLICA DE CARAMBOLA"/>
    <s v="esc.carambola@mep.go.cr"/>
    <s v="22001402"/>
    <m/>
    <s v="FRANCISCO CHAVARRIA ALFARO"/>
    <s v="85230789"/>
    <s v="ANDREA PERAZA ROGADE"/>
    <s v="89357825"/>
    <m/>
    <s v="NO"/>
    <m/>
    <m/>
    <m/>
    <s v="1"/>
    <s v="03174"/>
    <s v="3"/>
    <s v="CARAMBOLA"/>
    <n v="32"/>
  </r>
  <r>
    <s v="1.02231"/>
    <s v="103771-00"/>
    <s v="02231"/>
    <x v="2783"/>
    <s v="LA SUERTE"/>
    <s v="GUAPILES"/>
    <s v="08"/>
    <s v="1"/>
    <s v="1_PREESCOLAR"/>
    <s v="PUBLICA"/>
    <n v="70203"/>
    <s v="7"/>
    <s v="02"/>
    <s v="03"/>
    <s v="LIMON / POCOCI / RITA"/>
    <s v="LIMON"/>
    <s v="POCOCI"/>
    <s v="RITA"/>
    <s v="LA SUERTE"/>
    <s v="150 M OESTE DE LA AGENCIA DEL ICE"/>
    <s v="esc.lasuerte@mep.go.cr"/>
    <m/>
    <m/>
    <s v="IVONNE ANGULO DELGADILLO"/>
    <s v="83220078"/>
    <s v="FLOR MARIA RAMIREZ NUÑEZ"/>
    <s v="83947325"/>
    <m/>
    <s v="NO"/>
    <m/>
    <m/>
    <m/>
    <s v="1"/>
    <s v="03118"/>
    <s v="3"/>
    <s v="LA SUERTE"/>
    <n v="13"/>
  </r>
  <r>
    <s v="1.00779"/>
    <s v="103772-00"/>
    <s v="00779"/>
    <x v="2784"/>
    <s v="EL PROGRESO"/>
    <s v="GUAPILES"/>
    <s v="03"/>
    <s v="1"/>
    <s v="1_PREESCOLAR"/>
    <s v="PUBLICA"/>
    <n v="70205"/>
    <s v="7"/>
    <s v="02"/>
    <s v="05"/>
    <s v="LIMON / POCOCI / CARIARI"/>
    <s v="LIMON"/>
    <s v="POCOCI"/>
    <s v="CARIARI"/>
    <s v="EL PROGRESO"/>
    <s v="CONTIGUO A Y A DEL PROGRESO"/>
    <s v="esc.elprogreso@mep.go.cr"/>
    <s v="27677776"/>
    <m/>
    <s v="ANNY DUARTE VALVERDE"/>
    <s v="83459035"/>
    <s v="RICHARTH AVILA HERNANDEZ"/>
    <s v="21007274"/>
    <m/>
    <s v="NO"/>
    <m/>
    <m/>
    <m/>
    <s v="1"/>
    <s v="03141"/>
    <s v="3"/>
    <s v="EL PROGRESO"/>
    <n v="55"/>
  </r>
  <r>
    <s v="1.01995"/>
    <s v="103773-00"/>
    <s v="01995"/>
    <x v="2785"/>
    <s v="LA SIRENA"/>
    <s v="GUAPILES"/>
    <s v="02"/>
    <s v="1"/>
    <s v="1_PREESCOLAR"/>
    <s v="PUBLICA"/>
    <n v="70203"/>
    <s v="7"/>
    <s v="02"/>
    <s v="03"/>
    <s v="LIMON / POCOCI / RITA"/>
    <s v="LIMON"/>
    <s v="POCOCI"/>
    <s v="RITA"/>
    <s v="LA SIRENA"/>
    <s v="FRENTE A LA IGLESIA CATOLICA COMUNIDAD SIRENA"/>
    <s v="esc.lasirena@mep.go.cr"/>
    <s v="44092771"/>
    <s v="63641434"/>
    <s v="MARIA VANESA COREA MATARRITA"/>
    <s v="63641434"/>
    <s v="WILBER MARIN JIMENEZ"/>
    <s v="27632900"/>
    <m/>
    <s v="NO"/>
    <m/>
    <m/>
    <m/>
    <s v="1"/>
    <s v="03849"/>
    <s v="3"/>
    <s v="LA SIRENA"/>
    <n v="5"/>
  </r>
  <r>
    <s v="1.00772"/>
    <s v="103774-00"/>
    <s v="00772"/>
    <x v="2786"/>
    <s v="TICABAN"/>
    <s v="GUAPILES"/>
    <s v="08"/>
    <s v="1"/>
    <s v="1_PREESCOLAR"/>
    <s v="PUBLICA"/>
    <n v="70203"/>
    <s v="7"/>
    <s v="02"/>
    <s v="03"/>
    <s v="LIMON / POCOCI / RITA"/>
    <s v="LIMON"/>
    <s v="POCOCI"/>
    <s v="RITA"/>
    <s v="TICABAN FINCA UNO"/>
    <s v="COSTADO OESTE DE LA IGLESIA CATOLICA"/>
    <s v="esc.excelenciaticaban@mep.go.cr"/>
    <s v="27625440"/>
    <m/>
    <s v="WILSON TORRES BATISTA"/>
    <s v="84090533"/>
    <s v="FLOR MARIA RAMIREZ NUÑEZ"/>
    <s v="83947325"/>
    <m/>
    <s v="NO"/>
    <m/>
    <m/>
    <m/>
    <s v="1"/>
    <s v="03115"/>
    <s v="3"/>
    <s v="TICABAN"/>
    <n v="44"/>
  </r>
  <r>
    <s v="1.00773"/>
    <s v="103775-00"/>
    <s v="00773"/>
    <x v="2787"/>
    <s v="LAS MERCEDES"/>
    <s v="GUAPILES"/>
    <s v="02"/>
    <s v="1"/>
    <s v="1_PREESCOLAR"/>
    <s v="PUBLICA"/>
    <n v="70203"/>
    <s v="7"/>
    <s v="02"/>
    <s v="03"/>
    <s v="LIMON / POCOCI / RITA"/>
    <s v="LIMON"/>
    <s v="POCOCI"/>
    <s v="RITA"/>
    <s v="LAS MERCEDES"/>
    <s v="COSTADO NORTE DE LA IGLESIA CATOLICA"/>
    <s v="esc.lasmercedes.guapiles@mep.go.cr"/>
    <m/>
    <m/>
    <s v="ALEJANDRO MARCHENA MUÑIZ"/>
    <s v="88070033"/>
    <s v="WILBER MARIN JIMENEZ"/>
    <s v="27632900"/>
    <m/>
    <s v="NO"/>
    <m/>
    <m/>
    <m/>
    <s v="1"/>
    <s v="03120"/>
    <s v="3"/>
    <s v="LAS MERCEDES"/>
    <n v="29"/>
  </r>
  <r>
    <s v="1.01328"/>
    <s v="103776-00"/>
    <s v="01328"/>
    <x v="2788"/>
    <s v="BANAMOLA"/>
    <s v="GUAPILES"/>
    <s v="02"/>
    <s v="1"/>
    <s v="1_PREESCOLAR"/>
    <s v="PUBLICA"/>
    <n v="70203"/>
    <s v="7"/>
    <s v="02"/>
    <s v="03"/>
    <s v="LIMON / POCOCI / RITA"/>
    <s v="LIMON"/>
    <s v="POCOCI"/>
    <s v="RITA"/>
    <s v="PERDIZ"/>
    <s v="FRENTE AL TEMPLO CATOLICO-FLORA PERDIZ"/>
    <s v="esc.banamola@mep.go.cr"/>
    <s v="44092784"/>
    <m/>
    <s v="GABRIELA SALAZAR QUESADA"/>
    <s v="-"/>
    <s v="WILBER MARIN JIMENEZ"/>
    <s v="27632900"/>
    <m/>
    <s v="NO"/>
    <m/>
    <m/>
    <m/>
    <s v="1"/>
    <s v="03116"/>
    <s v="3"/>
    <s v="BANAMOLA"/>
    <n v="1"/>
  </r>
  <r>
    <s v="1.01349"/>
    <s v="103777-00"/>
    <s v="01349"/>
    <x v="2789"/>
    <s v="CAMPO DOS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MPO DOS"/>
    <s v="CONTIGUO A PLAZA DE DEPORTES"/>
    <s v="esc.campodos@mep.go.cr"/>
    <s v="27675333"/>
    <m/>
    <s v="FANNY GRANADOS GARCIA"/>
    <s v="87014376"/>
    <s v="RICHARTH AVILA HERNANDEZ"/>
    <s v="89865713"/>
    <m/>
    <s v="NO"/>
    <m/>
    <m/>
    <m/>
    <s v="1"/>
    <s v="03143"/>
    <s v="3"/>
    <s v="CAMPO DOS"/>
    <n v="48"/>
  </r>
  <r>
    <s v="1.01092"/>
    <s v="103779-00"/>
    <s v="01092"/>
    <x v="2790"/>
    <s v="COCORI"/>
    <s v="GUAPILES"/>
    <s v="02"/>
    <s v="1"/>
    <s v="1_PREESCOLAR"/>
    <s v="PUBLICA"/>
    <n v="70203"/>
    <s v="7"/>
    <s v="02"/>
    <s v="03"/>
    <s v="LIMON / POCOCI / RITA"/>
    <s v="LIMON"/>
    <s v="POCOCI"/>
    <s v="RITA"/>
    <s v="CIUDADELA SAN JOSE"/>
    <s v="50 SUR Y 50 ESTE DE LA IGLESIA CATOLICA"/>
    <s v="esc.cocori@mep.go.cr"/>
    <s v="44092792"/>
    <m/>
    <s v="WINSTON SANCHEZ MARIN"/>
    <s v="44092792"/>
    <s v="WILBER MARIN JIMENEZ"/>
    <s v="27632900"/>
    <m/>
    <s v="NO"/>
    <m/>
    <m/>
    <m/>
    <s v="1"/>
    <s v="03113"/>
    <s v="3"/>
    <s v="COCORI"/>
    <n v="21"/>
  </r>
  <r>
    <s v="1.00770"/>
    <s v="103780-00"/>
    <s v="00770"/>
    <x v="2791"/>
    <s v="EL PRADO"/>
    <s v="GUAPILES"/>
    <s v="02"/>
    <s v="1"/>
    <s v="1_PREESCOLAR"/>
    <s v="PUBLICA"/>
    <n v="70201"/>
    <s v="7"/>
    <s v="02"/>
    <s v="01"/>
    <s v="LIMON / POCOCI / GUAPILES"/>
    <s v="LIMON"/>
    <s v="POCOCI"/>
    <s v="GUAPILES"/>
    <s v="EL PRADO"/>
    <s v="CONTIGUO ENTRADA INCOPESCA"/>
    <s v="esc.elprado@mep.go.cr"/>
    <s v="40345179"/>
    <s v="85575209"/>
    <s v="ENRIQUE GONZALEZ JIMENEZ"/>
    <s v="40345179"/>
    <s v="WILBER MARIN JIMENEZ"/>
    <s v="27632900"/>
    <m/>
    <s v="NO"/>
    <m/>
    <m/>
    <m/>
    <s v="1"/>
    <s v="03094"/>
    <s v="3"/>
    <s v="EL PRADO"/>
    <n v="37"/>
  </r>
  <r>
    <s v="1.01864"/>
    <s v="103781-00"/>
    <s v="01864"/>
    <x v="2792"/>
    <s v="CAMPO CUATRO"/>
    <s v="GUAPILES"/>
    <s v="03"/>
    <s v="1"/>
    <s v="1_PREESCOLAR"/>
    <s v="PUBLICA"/>
    <n v="70205"/>
    <s v="7"/>
    <s v="02"/>
    <s v="05"/>
    <s v="LIMON / POCOCI / CARIARI"/>
    <s v="LIMON"/>
    <s v="POCOCI"/>
    <s v="CARIARI"/>
    <s v="CAMPO CUATRO"/>
    <s v="2 KM NORTE Y 1 KM ESTE DE CARIARI POCOCI"/>
    <s v="esc.campocuatro@mep.go.cr"/>
    <s v="44092739"/>
    <m/>
    <s v="MARITZA ROJAS VINDAS"/>
    <s v="88464815"/>
    <s v="RICHARTH AVILA HERNANDEZ"/>
    <s v="89865713"/>
    <m/>
    <s v="NO"/>
    <m/>
    <m/>
    <m/>
    <s v="1"/>
    <s v="03144"/>
    <s v="3"/>
    <s v="CAMPO CUATRO"/>
    <n v="11"/>
  </r>
  <r>
    <s v="1.00953"/>
    <s v="103782-00"/>
    <s v="00953"/>
    <x v="2793"/>
    <s v="PUEBLO NUEVO"/>
    <s v="GUAPILES"/>
    <s v="05"/>
    <s v="1"/>
    <s v="1_PREESCOLAR"/>
    <s v="PUBLICA"/>
    <n v="70605"/>
    <s v="7"/>
    <s v="06"/>
    <s v="05"/>
    <s v="LIMON / GUACIMO / DUACARI"/>
    <s v="LIMON"/>
    <s v="GUACIMO"/>
    <s v="DUACARI"/>
    <s v="PUEBLO NUEVO"/>
    <s v="COSTADO NORTE PLAZA DE DEPORTES"/>
    <s v="esc.excelenciapueblonuevo@mep.go.cr"/>
    <s v="22001396"/>
    <m/>
    <s v="LIDIETH VICTOR GARRO"/>
    <s v="89778825"/>
    <s v="ESTRELLA CEDEÑO CHAVARRIA"/>
    <s v="-"/>
    <m/>
    <s v="NO"/>
    <m/>
    <m/>
    <m/>
    <s v="1"/>
    <s v="03191"/>
    <s v="3"/>
    <s v="PUEBLO NUEVO"/>
    <n v="25"/>
  </r>
  <r>
    <s v="1.01018"/>
    <s v="103783-00"/>
    <s v="01018"/>
    <x v="2794"/>
    <s v="IZTARU"/>
    <s v="GUAPILES"/>
    <s v="08"/>
    <s v="1"/>
    <s v="1_PREESCOLAR"/>
    <s v="PUBLICA"/>
    <n v="70203"/>
    <s v="7"/>
    <s v="02"/>
    <s v="03"/>
    <s v="LIMON / POCOCI / RITA"/>
    <s v="LIMON"/>
    <s v="POCOCI"/>
    <s v="RITA"/>
    <s v="IZTARU"/>
    <s v="100 M SUR DE LA IGLESIA CATOLICA DE IZTARU"/>
    <s v="esc.iztaru@mep.go.cr"/>
    <s v="85052763"/>
    <m/>
    <s v="CAROLINA DURAN RUIZ"/>
    <s v="85052763"/>
    <s v="FLOR MARIA RAMIREZ NUÑEZ"/>
    <s v="83947325"/>
    <m/>
    <s v="NO"/>
    <m/>
    <m/>
    <m/>
    <s v="1"/>
    <s v="03119"/>
    <s v="3"/>
    <s v="IZTARU"/>
    <n v="12"/>
  </r>
  <r>
    <s v="1.00952"/>
    <s v="103784-00"/>
    <s v="00952"/>
    <x v="2795"/>
    <s v="LOS ANGELES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LOS ANGELES"/>
    <s v="FRENTE IGLESIA CRISTIANA 50 M SUR"/>
    <s v="esc.losangeles.guacimo@mep.go.cr"/>
    <s v="27620744"/>
    <m/>
    <s v="ILEANA GUTIERREZ SEQUEIRA"/>
    <s v="88781331"/>
    <s v="ANDREA PERAZA ROGADE"/>
    <s v="89357825"/>
    <m/>
    <s v="NO"/>
    <m/>
    <m/>
    <m/>
    <s v="1"/>
    <s v="03171"/>
    <s v="3"/>
    <s v="LOS ANGELES"/>
    <n v="24"/>
  </r>
  <r>
    <s v="1.02379"/>
    <s v="103785-00"/>
    <s v="02379"/>
    <x v="2796"/>
    <s v="SAN JORGE"/>
    <s v="GUAPILES"/>
    <s v="03"/>
    <s v="1"/>
    <s v="1_PREESCOLAR"/>
    <s v="PUBLICA"/>
    <n v="70204"/>
    <s v="7"/>
    <s v="02"/>
    <s v="04"/>
    <s v="LIMON / POCOCI / ROXANA"/>
    <s v="LIMON"/>
    <s v="POCOCI"/>
    <s v="ROXANA"/>
    <s v="SAN JORGE"/>
    <s v="2 KM NORTE FINCA LONDRES"/>
    <s v="esc.sanjorge.guapiles@mep.go.cr"/>
    <s v="83586807"/>
    <m/>
    <s v="YERLIN SANTANA MARTINEZ"/>
    <s v="83586807"/>
    <s v="RICHARTH AVILA HERNANDEZ"/>
    <s v="21007274"/>
    <m/>
    <s v="NO"/>
    <m/>
    <m/>
    <m/>
    <s v="1"/>
    <s v="01668"/>
    <s v="3"/>
    <s v="SAN JORGE"/>
    <n v="15"/>
  </r>
  <r>
    <s v="1.03293"/>
    <s v="103786-00"/>
    <s v="03293"/>
    <x v="2797"/>
    <s v="EL MILLON"/>
    <s v="GUAPILES"/>
    <s v="03"/>
    <s v="1"/>
    <s v="1_PREESCOLAR"/>
    <s v="PUBLICA"/>
    <n v="70204"/>
    <s v="7"/>
    <s v="02"/>
    <s v="04"/>
    <s v="LIMON / POCOCI / ROXANA"/>
    <s v="LIMON"/>
    <s v="POCOCI"/>
    <s v="ROXANA"/>
    <s v="EL MILLON"/>
    <s v="1 KM OESTE DE LA ESCUELA SAN JORGE"/>
    <s v="esc.elmillon@mep.go.cr"/>
    <s v="64653656"/>
    <s v="21007274"/>
    <s v="KATTIA CHAVARRIA RUIZ"/>
    <s v="44091799"/>
    <s v="RICHARTH AVILA HERNANDEZ"/>
    <s v="21007274"/>
    <m/>
    <s v="NO"/>
    <m/>
    <m/>
    <m/>
    <s v="1"/>
    <s v="03829"/>
    <s v="3"/>
    <s v="EL MILLON"/>
    <n v="6"/>
  </r>
  <r>
    <s v="1.01785"/>
    <s v="103787-00"/>
    <s v="01785"/>
    <x v="2798"/>
    <s v="LAGUNILLAS"/>
    <s v="AGUIRRE"/>
    <s v="05"/>
    <s v="1"/>
    <s v="1_PREESCOLAR"/>
    <s v="PUBLICA"/>
    <n v="61103"/>
    <s v="6"/>
    <s v="11"/>
    <s v="03"/>
    <s v="PUNTARENAS / GARABITO / LAGUNILLAS"/>
    <s v="PUNTARENAS"/>
    <s v="GARABITO"/>
    <s v="LAGUNILLAS"/>
    <s v="LAGUNILLAS"/>
    <s v="25 M SURESTE DEL EBAIS"/>
    <s v="esc.laguinillas@mep.go.cr"/>
    <s v="24289686"/>
    <m/>
    <s v="MAYELA SOLANO RODRIGUEZ"/>
    <s v="60015210"/>
    <s v="KATTIA VILLALOBOS VALDEZ"/>
    <s v="26377451"/>
    <m/>
    <s v="NO"/>
    <m/>
    <m/>
    <m/>
    <s v="1"/>
    <s v="00822"/>
    <s v="3"/>
    <s v="LAGUNILLAS"/>
    <n v="28"/>
  </r>
  <r>
    <s v="1.03105"/>
    <s v="103788-00"/>
    <s v="03105"/>
    <x v="2799"/>
    <s v="GUAPINOL NORTE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CHIRES"/>
    <s v="CONTIGUO AL TEMPLO CATOLICO DE CHIRES"/>
    <s v="esc.guapinolnorte@mep.go.cr"/>
    <s v="27793111"/>
    <m/>
    <s v="SARAY CARVAJAL AGUILAR"/>
    <s v="27793111"/>
    <s v="GENER JIMENEZ CHAVARRIA"/>
    <s v="70155044"/>
    <m/>
    <s v="NO"/>
    <m/>
    <m/>
    <m/>
    <s v="1"/>
    <s v="03396"/>
    <s v="3"/>
    <s v="GUAPINOL NORTE"/>
    <n v="4"/>
  </r>
  <r>
    <s v="1.02699"/>
    <s v="103789-00"/>
    <s v="02699"/>
    <x v="2800"/>
    <s v="EL CARMEN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EL CARMEN"/>
    <s v="EL CARMEN DE PARRITA 25 KM AL SURESTE"/>
    <s v="esc.elcarmenparrita@mep.go.cr"/>
    <s v="86993812"/>
    <m/>
    <s v="JOAQUIN ARIAS QUIROS"/>
    <s v="27798158"/>
    <s v="JOAQUIN ARIAS QUIROS"/>
    <s v="27799000"/>
    <m/>
    <s v="NO"/>
    <m/>
    <m/>
    <m/>
    <s v="1"/>
    <s v="02479"/>
    <s v="3"/>
    <s v="EL CARMEN"/>
    <n v="5"/>
  </r>
  <r>
    <s v="1.01297"/>
    <s v="103790-00"/>
    <s v="01297"/>
    <x v="2801"/>
    <s v="LA INMACULADA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LA INMACULADA"/>
    <s v="100 M SUR Y 100 M OESTE DE LA PLAZA DEPORTES"/>
    <s v="esc.lainmaculada@mep.go.cr"/>
    <s v="27772700"/>
    <m/>
    <s v="ALLEN JIMENEZ ZAMORA"/>
    <s v="85558669"/>
    <s v="ANA ROSEMARY SALAZAR MURILLO"/>
    <s v="27740318"/>
    <m/>
    <s v="NO"/>
    <m/>
    <m/>
    <m/>
    <s v="1"/>
    <s v="03394"/>
    <s v="3"/>
    <s v="LA INMACULADA"/>
    <n v="91"/>
  </r>
  <r>
    <s v="1.03715"/>
    <s v="103790-00"/>
    <s v="03715"/>
    <x v="2801"/>
    <s v="RED CUIDO-LA INMACULADA-CECUDI QUEPOS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LA INMACULADA"/>
    <s v="100 SUR Y 50 OESTE DE LA ESCUELA EL ESTADIO"/>
    <s v="esc.lainmaculada@mep.go.cr"/>
    <s v="27772700"/>
    <m/>
    <s v="ALLEN JIMENEZ ZAMORA"/>
    <s v="85558669"/>
    <s v="ANA ROSEMARY SALAZAR MURILLO"/>
    <s v="27740318"/>
    <s v="RED"/>
    <s v="NO"/>
    <s v="3"/>
    <s v=""/>
    <s v="CECUDI QUEPOS"/>
    <s v="1"/>
    <s v="03394"/>
    <s v="3"/>
    <s v="LA INMACULADA"/>
    <n v="25"/>
  </r>
  <r>
    <s v="1.02571"/>
    <s v="103791-00"/>
    <s v="02571"/>
    <x v="2802"/>
    <s v="EL COCAL"/>
    <s v="AGUIRRE"/>
    <s v="06"/>
    <s v="1"/>
    <s v="1_PREESCOLAR"/>
    <s v="PUBLICA"/>
    <n v="60601"/>
    <s v="6"/>
    <s v="06"/>
    <s v="01"/>
    <s v="PUNTARENAS / QUEPOS / QUEPOS"/>
    <s v="PUNTARENAS"/>
    <s v="QUEPOS"/>
    <s v="QUEPOS"/>
    <s v="EL COCAL"/>
    <s v="50 M OESTE DEL EMBARCADERO A MANO IZQUIERDA"/>
    <s v="esc.elcocal@mep.go.cr"/>
    <s v="27770920"/>
    <m/>
    <s v="ERICK MURILLO CARMONA"/>
    <s v="27770920"/>
    <s v="JESSICA CONTRERAS OVARES"/>
    <s v="27770062"/>
    <m/>
    <s v="NO"/>
    <m/>
    <m/>
    <m/>
    <s v="1"/>
    <s v="03540"/>
    <s v="3"/>
    <s v="EL COCAL"/>
    <n v="31"/>
  </r>
  <r>
    <s v="1.02698"/>
    <s v="103792-00"/>
    <s v="02698"/>
    <x v="2803"/>
    <s v="DAMITAS"/>
    <s v="AGUIRRE"/>
    <s v="06"/>
    <s v="1"/>
    <s v="1_PREESCOLAR"/>
    <s v="PUBLICA"/>
    <n v="60901"/>
    <s v="6"/>
    <s v="09"/>
    <s v="01"/>
    <s v="PUNTARENAS / PARRITA / PARRITA"/>
    <s v="PUNTARENAS"/>
    <s v="PARRITA"/>
    <s v="PARRITA"/>
    <s v="ASENTAMIENTO PIRRIS"/>
    <s v="COSTADO SUR DE LA PLAZA DE DEPORTES"/>
    <s v="esc.damitas@mep.go.cr"/>
    <s v="27794337"/>
    <m/>
    <s v="JESSICA ARYERIE GODINEZ MORENO"/>
    <s v="88198096"/>
    <s v="JESSICA CONTRERAS OVARES"/>
    <s v="27770062"/>
    <m/>
    <s v="NO"/>
    <m/>
    <m/>
    <m/>
    <s v="1"/>
    <s v="03541"/>
    <s v="3"/>
    <s v="DAMITAS"/>
    <n v="33"/>
  </r>
  <r>
    <s v="1.02696"/>
    <s v="103793-00"/>
    <s v="02696"/>
    <x v="2804"/>
    <s v="SANTO DOMINGO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SANTO DOMINGO"/>
    <s v="CONTIGUO A LA IGLESIA CATOLICA SANTO DOMINGO"/>
    <s v="esc.santodomingosavegre@mep.go.cr"/>
    <s v="22005387"/>
    <m/>
    <s v="GABRIELA CARVAJAL CHAVES"/>
    <s v="86813380"/>
    <s v="CESAR PIMENTEL BATISTA"/>
    <s v="87903430"/>
    <m/>
    <s v="NO"/>
    <m/>
    <m/>
    <m/>
    <s v="1"/>
    <s v="02466"/>
    <s v="3"/>
    <s v="SANTO DOMINGO"/>
    <n v="8"/>
  </r>
  <r>
    <s v="1.03840"/>
    <s v="103794-00"/>
    <s v="03840"/>
    <x v="2805"/>
    <s v="SAN MIGUEL"/>
    <s v="AGUIRRE"/>
    <s v="06"/>
    <s v="1"/>
    <s v="1_PREESCOLAR"/>
    <s v="PUBLICA"/>
    <n v="60901"/>
    <s v="6"/>
    <s v="09"/>
    <s v="01"/>
    <s v="PUNTARENAS / PARRITA / PARRITA"/>
    <s v="PUNTARENAS"/>
    <s v="PARRITA"/>
    <s v="PARRITA"/>
    <s v="SAN MIGUEL DE VALERIA"/>
    <s v="CONTIGUO A LA PLAZA DE DEPORTES"/>
    <s v="esc.sanmiguel@mep.go.cr"/>
    <s v="87050634"/>
    <m/>
    <s v="FRANCISCO MORERA VARGAS"/>
    <s v="87050634"/>
    <s v="JESSICA CONTRERAS OVARES"/>
    <s v="27770062"/>
    <m/>
    <s v="NO"/>
    <m/>
    <m/>
    <m/>
    <s v="1"/>
    <s v="03588"/>
    <s v="3"/>
    <s v="SAN MIGUEL"/>
    <n v="4"/>
  </r>
  <r>
    <s v="1.04036"/>
    <s v="103795-00"/>
    <s v="04036"/>
    <x v="2806"/>
    <s v="BARBUDAL DE PARRITA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BARBUDAL"/>
    <s v="4 KM SURESTE DEL CENTRO DE PARRITA"/>
    <s v="esc.barbudaldeparrita@mep.go.cr"/>
    <s v="84014767"/>
    <m/>
    <s v="LORIANA VALVERDE VALVERDE"/>
    <s v="84014767"/>
    <s v="JOAQUIN ARIAS QUIROS"/>
    <s v="27798158"/>
    <m/>
    <s v="NO"/>
    <m/>
    <m/>
    <m/>
    <s v="1"/>
    <s v="02485"/>
    <s v="3"/>
    <s v="BARBUDAL DE PARRITA"/>
    <n v="5"/>
  </r>
  <r>
    <s v="1.02348"/>
    <s v="103796-00"/>
    <s v="02348"/>
    <x v="2807"/>
    <s v="BIJAGUAL SUR"/>
    <s v="AGUIRRE"/>
    <s v="03"/>
    <s v="1"/>
    <s v="1_PREESCOLAR"/>
    <s v="PUBLICA"/>
    <n v="11205"/>
    <s v="1"/>
    <s v="12"/>
    <s v="05"/>
    <s v="SAN JOSE / ACOSTA / SABANILLAS"/>
    <s v="SAN JOSE"/>
    <s v="ACOSTA"/>
    <s v="SABANILLAS"/>
    <s v="BIJAGUAL SUR"/>
    <s v="BIJAGUAL CENTRO"/>
    <s v="esc.debijagualsur@mep.go.cr"/>
    <s v="27783552"/>
    <m/>
    <s v="LAURA ALVARADO AGUILAR"/>
    <s v="86337178"/>
    <s v="JOAQUIN ARIAS QUIROS"/>
    <s v="27798158"/>
    <m/>
    <s v="NO"/>
    <m/>
    <m/>
    <m/>
    <s v="1"/>
    <s v="02486"/>
    <s v="3"/>
    <s v="BIJAGUAL SUR"/>
    <n v="5"/>
  </r>
  <r>
    <s v="1.04307"/>
    <s v="103797-00"/>
    <s v="04307"/>
    <x v="2808"/>
    <s v="EL BAMBU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EL BAMBU"/>
    <s v="2 KM DE LA IGLESIA DE BIJAGUAL DE PARRITA"/>
    <s v="esc.elbambuparrita@mep.go.cr"/>
    <s v="87033997"/>
    <m/>
    <s v="ERICKA FALLAS MOLINA"/>
    <s v="87033997"/>
    <s v="JOAQUIN ARIAS QUIROS"/>
    <s v="27798158"/>
    <m/>
    <s v="NO"/>
    <m/>
    <m/>
    <m/>
    <s v="1"/>
    <s v="02493"/>
    <s v="3"/>
    <s v="EL BAMBU"/>
    <n v="3"/>
  </r>
  <r>
    <s v="1.01784"/>
    <s v="103798-00"/>
    <s v="01784"/>
    <x v="2809"/>
    <s v="INVU LA GUARIA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INVU LA GUARIA"/>
    <s v="1 KM AL OESTE Y 300 AL SUR BANCO NACIONAL"/>
    <s v="esc.invulaguaria@mep.go.cr"/>
    <s v="27799985"/>
    <s v="83132084"/>
    <s v="INGRID RODRIGUEZ QUINTANILLA"/>
    <s v="83132084"/>
    <s v="JOAQUIN ARIAS QUIROS"/>
    <s v="27798158"/>
    <m/>
    <s v="NO"/>
    <m/>
    <m/>
    <m/>
    <s v="1"/>
    <s v="02046"/>
    <s v="3"/>
    <s v="INVU LA GUARIA"/>
    <n v="10"/>
  </r>
  <r>
    <s v="1.02882"/>
    <s v="103799-00"/>
    <s v="02882"/>
    <x v="2810"/>
    <s v="CERRITOS"/>
    <s v="AGUIRRE"/>
    <s v="06"/>
    <s v="1"/>
    <s v="1_PREESCOLAR"/>
    <s v="PUBLICA"/>
    <n v="60601"/>
    <s v="6"/>
    <s v="06"/>
    <s v="01"/>
    <s v="PUNTARENAS / QUEPOS / QUEPOS"/>
    <s v="PUNTARENAS"/>
    <s v="QUEPOS"/>
    <s v="QUEPOS"/>
    <s v="CERRITOS"/>
    <s v="CERRITOS CENTRO DEL SUPER PEQUEÑO 75 M OESTE"/>
    <s v="esc.cerritosquepos@mep.go.cr"/>
    <s v="86569784"/>
    <m/>
    <s v="ROCIO HIDALGO RODRIGUEZ"/>
    <s v="86569784"/>
    <s v="JESSICA CONTRERAS OVARES"/>
    <s v="27770062"/>
    <m/>
    <s v="NO"/>
    <m/>
    <m/>
    <m/>
    <s v="1"/>
    <s v="02448"/>
    <s v="3"/>
    <s v="CERRITOS"/>
    <n v="22"/>
  </r>
  <r>
    <s v="1.04308"/>
    <s v="103800-00"/>
    <s v="04308"/>
    <x v="2811"/>
    <s v="CERROS ARRIBA"/>
    <s v="AGUIRRE"/>
    <s v="06"/>
    <s v="1"/>
    <s v="1_PREESCOLAR"/>
    <s v="PUBLICA"/>
    <n v="60601"/>
    <s v="6"/>
    <s v="06"/>
    <s v="01"/>
    <s v="PUNTARENAS / QUEPOS / QUEPOS"/>
    <s v="PUNTARENAS"/>
    <s v="QUEPOS"/>
    <s v="QUEPOS"/>
    <s v="SAN RAFAEL"/>
    <s v="200 M AL NORTE DE LA IGLESIA CATOLICA"/>
    <s v="esc.cerrosarriba@mep.go.cr"/>
    <s v="27770034"/>
    <m/>
    <s v="DAVID ALVARADO DUARTE"/>
    <s v="85416872"/>
    <s v="JESSICA CONTRERAS OVARES"/>
    <s v="27770062"/>
    <m/>
    <s v="NO"/>
    <m/>
    <m/>
    <m/>
    <s v="1"/>
    <s v="02449"/>
    <s v="3"/>
    <s v="CERROS ARRIBA"/>
    <n v="7"/>
  </r>
  <r>
    <s v="1.01781"/>
    <s v="103801-00"/>
    <s v="01781"/>
    <x v="2812"/>
    <s v="CERROS"/>
    <s v="AGUIRRE"/>
    <s v="06"/>
    <s v="1"/>
    <s v="1_PREESCOLAR"/>
    <s v="PUBLICA"/>
    <n v="60601"/>
    <s v="6"/>
    <s v="06"/>
    <s v="01"/>
    <s v="PUNTARENAS / QUEPOS / QUEPOS"/>
    <s v="PUNTARENAS"/>
    <s v="QUEPOS"/>
    <s v="QUEPOS"/>
    <s v="SAN RAFAEL DE CERROS"/>
    <s v="FRENTE A LA IGLESIA EVANGELICA MANA"/>
    <s v="esc.cerros@mep.go.cr"/>
    <s v="27776113"/>
    <m/>
    <s v="GERMAN SILVA MIRANDA"/>
    <s v="83253298"/>
    <s v="JESSICA CONTRERAS OVARES"/>
    <s v="27770062"/>
    <m/>
    <s v="NO"/>
    <m/>
    <m/>
    <m/>
    <s v="1"/>
    <s v="02437"/>
    <s v="3"/>
    <s v="CERROS"/>
    <n v="44"/>
  </r>
  <r>
    <s v="1.03307"/>
    <s v="103803-00"/>
    <s v="03307"/>
    <x v="2813"/>
    <s v="BAJAMAR"/>
    <s v="AGUIRRE"/>
    <s v="05"/>
    <s v="1"/>
    <s v="1_PREESCOLAR"/>
    <s v="PUBLICA"/>
    <n v="61103"/>
    <s v="6"/>
    <s v="11"/>
    <s v="03"/>
    <s v="PUNTARENAS / GARABITO / LAGUNILLAS"/>
    <s v="PUNTARENAS"/>
    <s v="GARABITO"/>
    <s v="LAGUNILLAS"/>
    <s v="BAJAMAR"/>
    <s v="500 M SUR DE INSTALACIONES DEL MOPT"/>
    <s v="esc.bajamar@mep.go.cr"/>
    <m/>
    <m/>
    <s v="REBECA MORALES CARVAJAL"/>
    <s v="83092139"/>
    <s v="KATTIA VILLALOBOS VALDEZ"/>
    <s v="26377451"/>
    <m/>
    <s v="NO"/>
    <m/>
    <m/>
    <m/>
    <s v="1"/>
    <s v="03729"/>
    <s v="3"/>
    <s v="BAJAMAR"/>
    <n v="13"/>
  </r>
  <r>
    <s v="1.03410"/>
    <s v="103804-00"/>
    <s v="03410"/>
    <x v="2814"/>
    <s v="CUARROS"/>
    <s v="AGUIRRE"/>
    <s v="05"/>
    <s v="1"/>
    <s v="1_PREESCOLAR"/>
    <s v="PUBLICA"/>
    <n v="61103"/>
    <s v="6"/>
    <s v="11"/>
    <s v="03"/>
    <s v="PUNTARENAS / GARABITO / LAGUNILLAS"/>
    <s v="PUNTARENAS"/>
    <s v="GARABITO"/>
    <s v="LAGUNILLAS"/>
    <s v="CUARROS"/>
    <s v="100 M ESTE PLAZA DE DEPORTES"/>
    <s v="esc.decuarros@mep.go.cr"/>
    <s v="22005865"/>
    <m/>
    <s v="ROBERTO DUARTE DUARTE"/>
    <s v="72164062"/>
    <s v="KATTIA VILLALOBOS VALDEZ"/>
    <s v="26377451"/>
    <m/>
    <s v="NO"/>
    <m/>
    <m/>
    <m/>
    <s v="1"/>
    <s v="03590"/>
    <s v="3"/>
    <s v="CUARROS"/>
    <n v="7"/>
  </r>
  <r>
    <s v="1.03551"/>
    <s v="103805-00"/>
    <s v="03551"/>
    <x v="2815"/>
    <s v="LA PALMA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LA PALMA"/>
    <s v="COSTADO OESTE PLAZA DE DEPORTES"/>
    <s v="esc.lapalmaparrita@mep.go.cr"/>
    <s v="27797133"/>
    <m/>
    <s v="VANESSA CUBILLO ZUÑIGA"/>
    <s v="27797133"/>
    <s v="JOAQUIN ARIAS QUIROS"/>
    <s v="27798158"/>
    <m/>
    <s v="NO"/>
    <m/>
    <m/>
    <m/>
    <s v="1"/>
    <s v="03731"/>
    <s v="3"/>
    <s v="LA PALMA"/>
    <n v="19"/>
  </r>
  <r>
    <s v="1.03106"/>
    <s v="103806-00"/>
    <s v="03106"/>
    <x v="2816"/>
    <s v="EL JICOTE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EL JICOTE"/>
    <s v="100 M ESTE DE LA IGLESIA CATOLICA"/>
    <s v="esc.eljicote@mep.go.cr"/>
    <s v="27798661"/>
    <m/>
    <s v="MARCIANO ELIZONDO GUZMAN"/>
    <s v="27799004"/>
    <s v="GENER JIMENEZ CHAVARRIA"/>
    <s v="27799004"/>
    <m/>
    <s v="NO"/>
    <m/>
    <m/>
    <m/>
    <s v="1"/>
    <s v="03730"/>
    <s v="3"/>
    <s v="EL JICOTE"/>
    <n v="5"/>
  </r>
  <r>
    <s v="1.01783"/>
    <s v="103807-00"/>
    <s v="01783"/>
    <x v="2817"/>
    <s v="LAS BRISAS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LAS LOMAS"/>
    <s v="DIAGONAL A LA PLAZA DE DEPORTES"/>
    <s v="esc.lasbrisasparrita@mep.go.cr"/>
    <s v="27797060"/>
    <m/>
    <s v="MILEYDI ARAYA LOPEZ"/>
    <s v="27797060"/>
    <s v="GENER JIMENEZ CHAVARRIA"/>
    <s v="27799004"/>
    <m/>
    <s v="NO"/>
    <m/>
    <m/>
    <m/>
    <s v="1"/>
    <s v="03645"/>
    <s v="3"/>
    <s v="LAS BRISAS"/>
    <n v="29"/>
  </r>
  <r>
    <s v="1.03550"/>
    <s v="103808-00"/>
    <s v="03550"/>
    <x v="2818"/>
    <s v="ESTERILLOS OESTE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ESTERILLOS OESTE"/>
    <s v="CONTIGUO A CENCINAE DE ESTERILLOS OESTE"/>
    <s v="esc.esterrillos.oeste@mep.go.cr"/>
    <s v="27786834"/>
    <s v="62600450"/>
    <s v="GEINER GRANADOS DURAN"/>
    <s v="87860061"/>
    <s v="GENER JIMENEZ CHAVARRIA"/>
    <s v="27799004"/>
    <m/>
    <s v="NO"/>
    <m/>
    <m/>
    <m/>
    <s v="1"/>
    <s v="02516"/>
    <s v="3"/>
    <s v="ESTERILLOS OESTE"/>
    <n v="18"/>
  </r>
  <r>
    <s v="1.03549"/>
    <s v="103810-00"/>
    <s v="03549"/>
    <x v="2819"/>
    <s v="PALO SECO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LAS VEGAS"/>
    <s v="15 KM SUROESTE DEL CENTRO DE PARRITA"/>
    <s v="esc.paloseco@mep.go.cr"/>
    <s v="27792163"/>
    <s v="85491329"/>
    <s v="GABRIELA BENAVIDES HERNANDEZ"/>
    <s v="27792163"/>
    <s v="JOAQUIN ARIAS QUIROS"/>
    <s v="27798158"/>
    <m/>
    <s v="NO"/>
    <m/>
    <m/>
    <m/>
    <s v="1"/>
    <s v="02489"/>
    <s v="3"/>
    <s v="PALO SECO"/>
    <n v="8"/>
  </r>
  <r>
    <s v="1.02701"/>
    <s v="103811-00"/>
    <s v="02701"/>
    <x v="2820"/>
    <s v="HACIENDA JACO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HACIENDA JACO"/>
    <s v="100 M NOROESTE MAXI PALI, JACO"/>
    <s v="esc.haciendajaco@mep.go.cr"/>
    <s v="26431494"/>
    <s v="26431775"/>
    <s v="ANABEL ROSALES CASTRO"/>
    <s v="62052872"/>
    <s v="KATTIA VILLALOBOS VALDEZ"/>
    <s v="26377451"/>
    <m/>
    <s v="NO"/>
    <m/>
    <m/>
    <m/>
    <s v="1"/>
    <s v="00827"/>
    <s v="3"/>
    <s v="HACIENDA JACO"/>
    <n v="23"/>
  </r>
  <r>
    <s v="1.02249"/>
    <s v="103812-00"/>
    <s v="02249"/>
    <x v="2821"/>
    <s v="PORTALON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PORTALON"/>
    <s v="50 ESTE Y 250 NORTE DEL PUENTE PORTALON"/>
    <s v="esc.portalon@mep.go.cr"/>
    <s v="27875233"/>
    <m/>
    <s v="JENNY ROMAN CECILIANO"/>
    <s v="89811904"/>
    <s v="CESAR PIMENTEL BATISTA"/>
    <s v="87903430"/>
    <m/>
    <s v="NO"/>
    <m/>
    <m/>
    <m/>
    <s v="1"/>
    <s v="02456"/>
    <s v="3"/>
    <s v="PORTALON"/>
    <n v="30"/>
  </r>
  <r>
    <s v="1.00041"/>
    <s v="103813-00"/>
    <s v="00041"/>
    <x v="2822"/>
    <s v="PORTON DE NARANJO"/>
    <s v="AGUIRRE"/>
    <s v="01"/>
    <s v="1"/>
    <s v="1_PREESCOLAR"/>
    <s v="PUBLICA"/>
    <n v="60603"/>
    <s v="6"/>
    <s v="06"/>
    <s v="03"/>
    <s v="PUNTARENAS / QUEPOS / NARANJITO"/>
    <s v="PUNTARENAS"/>
    <s v="QUEPOS"/>
    <s v="NARANJITO"/>
    <s v="NARANJITO"/>
    <s v="FRENTE LA DELEGACION DISTRITAL"/>
    <s v="esc.portondenaranjo@mep.go.cr"/>
    <s v="27791119"/>
    <m/>
    <s v="KATTIA ARAYA VARELA"/>
    <s v="88390119"/>
    <s v="ANA ROSEMARY SALAZAR MURILLO"/>
    <s v="27740318"/>
    <m/>
    <s v="NO"/>
    <m/>
    <m/>
    <m/>
    <s v="1"/>
    <s v="02457"/>
    <s v="3"/>
    <s v="PORTON DE NARANJO"/>
    <n v="47"/>
  </r>
  <r>
    <s v="1.00204"/>
    <s v="103814-00"/>
    <s v="00204"/>
    <x v="2823"/>
    <s v="SANTA MARTA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HATILLO"/>
    <s v="3 KM NORTE DE PLAYA DOMINICAL, HATILLO SAVEGRE"/>
    <s v="esc.santamartasavegre@mep.go.cr"/>
    <s v="27870893"/>
    <s v="22006027"/>
    <s v="FRANCISCO JOSE VARGAS GUERRERO"/>
    <s v="27870893"/>
    <s v="CESAR PIMENTEL BATISTA"/>
    <s v="87903430"/>
    <m/>
    <s v="NO"/>
    <m/>
    <m/>
    <m/>
    <s v="1"/>
    <s v="02459"/>
    <s v="3"/>
    <s v="SANTA MARTA"/>
    <n v="29"/>
  </r>
  <r>
    <s v="1.01308"/>
    <s v="103815-00"/>
    <s v="01308"/>
    <x v="2824"/>
    <s v="TARCOLES"/>
    <s v="AGUIRRE"/>
    <s v="05"/>
    <s v="1"/>
    <s v="1_PREESCOLAR"/>
    <s v="PUBLICA"/>
    <n v="61102"/>
    <s v="6"/>
    <s v="11"/>
    <s v="02"/>
    <s v="PUNTARENAS / GARABITO / TARCOLES"/>
    <s v="PUNTARENAS"/>
    <s v="GARABITO"/>
    <s v="TARCOLES"/>
    <s v="TARCOLES"/>
    <s v="800 M OESTE DE LA ENTRADA DEL HOTEL VILLA LAPAS"/>
    <s v="esc.tarcoles@mep.go.cr"/>
    <s v="26370758"/>
    <m/>
    <s v="MARCO ANTONIO FALLAS VALVERDE"/>
    <s v="26370758"/>
    <s v="KATTIA VILLALOBOS VALDEZ"/>
    <s v="26377451"/>
    <m/>
    <s v="NO"/>
    <m/>
    <m/>
    <m/>
    <s v="1"/>
    <s v="00823"/>
    <s v="3"/>
    <s v="TARCOLES"/>
    <n v="39"/>
  </r>
  <r>
    <s v="1.03547"/>
    <s v="103816-00"/>
    <s v="03547"/>
    <x v="2825"/>
    <s v="DOS BOCAS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DOS BOCAS"/>
    <s v="HATILLO PRIMERA ENTRADA 9 KM NORTE"/>
    <s v="esc.dosbocas@mep.go.cr"/>
    <s v="83366827"/>
    <m/>
    <s v="DANNYS MESEN JIMENEZ"/>
    <s v="83366827"/>
    <s v="CESAR PIMENTEL BATISTA"/>
    <s v="87903430"/>
    <m/>
    <s v="NO"/>
    <m/>
    <m/>
    <m/>
    <s v="1"/>
    <s v="02461"/>
    <s v="3"/>
    <s v="DOS BOCAS"/>
    <n v="1"/>
  </r>
  <r>
    <s v="1.04253"/>
    <s v="103817-00"/>
    <s v="04253"/>
    <x v="2826"/>
    <s v="EL HIGUITO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RANCHO NUEVO"/>
    <s v="600 SUR Y 600 OESTE DEL PUENTE RIO TULIN"/>
    <s v="esc.elhiguito@mep.go.cr"/>
    <s v="88145104"/>
    <m/>
    <s v="ESTRELLA MORA NUÑEZ"/>
    <s v="88145104"/>
    <s v="GENER JIMENEZ CHAVARRIA"/>
    <s v="27799004"/>
    <m/>
    <s v="NO"/>
    <m/>
    <m/>
    <m/>
    <s v="1"/>
    <s v="02510"/>
    <s v="3"/>
    <s v="EL HIGUITO"/>
    <n v="1"/>
  </r>
  <r>
    <s v="1.03844"/>
    <s v="103818-00"/>
    <s v="03844"/>
    <x v="2827"/>
    <s v="EL PASITO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PASITO"/>
    <s v="FRENTE AL SALON COMUNAL EL PASITO"/>
    <s v="esc.elpasito@mep.go.cr"/>
    <s v="88586026"/>
    <m/>
    <s v="ROXANA FERNANDEZ VARGAS"/>
    <s v="88586026"/>
    <s v="CESAR PIMENTEL BATISTA"/>
    <s v="87903430"/>
    <m/>
    <s v="NO"/>
    <m/>
    <m/>
    <m/>
    <s v="1"/>
    <s v="02467"/>
    <s v="3"/>
    <s v="EL PASITO"/>
    <n v="9"/>
  </r>
  <r>
    <s v="1.03249"/>
    <s v="103820-00"/>
    <s v="03249"/>
    <x v="2828"/>
    <s v="EL SILENCIO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EL SILENCIO"/>
    <s v="DEL SUPERMERCADO COOPESILENCIO 100 M SUR"/>
    <s v="esc.elsilenciosavegre@mep.go.cr"/>
    <s v="86290662"/>
    <m/>
    <s v="JENNIFER VALVERDE ARIAS"/>
    <s v="88102894"/>
    <s v="CESAR PIMENTEL BATISTA"/>
    <s v="87903430"/>
    <m/>
    <s v="NO"/>
    <m/>
    <m/>
    <m/>
    <s v="1"/>
    <s v="02464"/>
    <s v="3"/>
    <s v="EL SILENCIO"/>
    <n v="21"/>
  </r>
  <r>
    <s v="1.03204"/>
    <s v="103821-00"/>
    <s v="03204"/>
    <x v="2829"/>
    <s v="EL TIGRE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EL TIGRE"/>
    <s v="COSTADO ESTE, PLAZA DE DEPORTES, EL TIGRE"/>
    <s v="esc.eltigre@mep.go.cr"/>
    <s v="88481200"/>
    <m/>
    <s v="JONATHAN DELGADO CALDERON"/>
    <s v="88481200"/>
    <s v="GENER JIMENEZ CHAVARRIA"/>
    <s v="27799004"/>
    <m/>
    <s v="NO"/>
    <m/>
    <m/>
    <m/>
    <s v="1"/>
    <s v="02498"/>
    <s v="3"/>
    <s v="EL TIGRE"/>
    <n v="42"/>
  </r>
  <r>
    <s v="1.02700"/>
    <s v="103822-00"/>
    <s v="02700"/>
    <x v="2830"/>
    <s v="ESTERILLOS ANEXA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ESTERILLOS"/>
    <s v="50 M ESTE DE LA ENTRADA DEL HOTEL BEJUCO"/>
    <s v="esc.esterillosanexa@mep.go.cr"/>
    <s v="27794200"/>
    <m/>
    <s v="YORLENY SEGURA JIMENEZ"/>
    <s v="27794200"/>
    <s v="GENER JIMENEZ CHAVARRIA"/>
    <s v="27799004"/>
    <m/>
    <s v="NO"/>
    <m/>
    <m/>
    <m/>
    <s v="1"/>
    <s v="02499"/>
    <s v="3"/>
    <s v="ESTERILLOS ANEXA"/>
    <n v="11"/>
  </r>
  <r>
    <s v="1.03875"/>
    <s v="103823-00"/>
    <s v="03875"/>
    <x v="2831"/>
    <s v="FINCA NICOYA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FINCA NICOYA PARRITA"/>
    <s v="FINCA NICOYA"/>
    <s v="esc.fincanicoya@mep.go.cr"/>
    <m/>
    <m/>
    <s v="GREIDYN MENA MURILLO"/>
    <s v="86463100"/>
    <s v="JOAQUIN ARIAS QUIROS"/>
    <s v="27798158"/>
    <m/>
    <s v="NO"/>
    <m/>
    <m/>
    <m/>
    <s v="1"/>
    <s v="02494"/>
    <s v="3"/>
    <s v="FINCA NICOYA"/>
    <n v="4"/>
  </r>
  <r>
    <s v="1.01146"/>
    <s v="103824-00"/>
    <s v="01146"/>
    <x v="2832"/>
    <s v="HERRADURA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HERRADURA"/>
    <s v="COSTADO NOROESTE DE LA PLAZA DE DEPORTES"/>
    <s v="esc.herradurajaco@mep.go.cr"/>
    <s v="26377590"/>
    <s v="26377020"/>
    <s v="EFRAIN ANTONIO SOLIS ROJAS"/>
    <s v="26377020"/>
    <s v="KATTIA VILLALOBOS VALDEZ"/>
    <s v="26377451"/>
    <m/>
    <s v="NO"/>
    <m/>
    <m/>
    <m/>
    <s v="1"/>
    <s v="00830"/>
    <s v="3"/>
    <s v="HERRADURA"/>
    <n v="204"/>
  </r>
  <r>
    <s v="1.03553"/>
    <s v="103824-00"/>
    <s v="03553"/>
    <x v="2832"/>
    <s v="RED CUIDO-HERRADURA-CECUDI HERRADURA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HERRADURA"/>
    <s v="200 M NORTE D LA PLAZA DEPORTES"/>
    <s v="esc.herradurajaco@mep.go.cr"/>
    <s v="26377020"/>
    <s v="26377590"/>
    <s v="EFRAIN ANTONIO SOLIS ROJAS"/>
    <s v="26377020"/>
    <s v="KATTIA VILLALOBOS VALDEZ"/>
    <s v="26377451"/>
    <s v="RED"/>
    <s v="NO"/>
    <s v="3"/>
    <s v=""/>
    <s v="CECUDI HERRADURA"/>
    <s v="1"/>
    <s v="00830"/>
    <s v="3"/>
    <s v="HERRADURA"/>
    <n v="15"/>
  </r>
  <r>
    <s v="1.03548"/>
    <s v="103825-00"/>
    <s v="03548"/>
    <x v="2833"/>
    <s v="ISLA PALO SECO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ISLA PALO SECO"/>
    <s v="CONTIGUO HOTEL COCO MAR"/>
    <s v="esc.islapaloseco@mep.go.cr"/>
    <s v="83973058"/>
    <m/>
    <s v="GRACE AGUILAR CHINCHILLA"/>
    <s v="83973058"/>
    <s v="JOAQUIN ARIAS QUIROS"/>
    <s v="27798158"/>
    <m/>
    <s v="NO"/>
    <m/>
    <m/>
    <m/>
    <s v="1"/>
    <s v="02491"/>
    <s v="3"/>
    <s v="ISLA PALO SECO"/>
    <n v="4"/>
  </r>
  <r>
    <s v="1.00806"/>
    <s v="103826-00"/>
    <s v="00806"/>
    <x v="2834"/>
    <s v="CENTRAL DE JACO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JACO"/>
    <s v="SOBRE LA COSTANERA SUR 100 M OESTE MAXI BODEGAS"/>
    <s v="esc.jaco@mep.go.cr"/>
    <s v="26433201"/>
    <s v="26436492"/>
    <s v="RANDALL ROJAS PIEDRA"/>
    <s v="26433201"/>
    <s v="KATTIA VILLALOBOS VALDEZ"/>
    <s v="26377595"/>
    <m/>
    <s v="NO"/>
    <m/>
    <m/>
    <m/>
    <s v="1"/>
    <s v="00831"/>
    <s v="3"/>
    <s v="CENTRAL DE JACO"/>
    <n v="118"/>
  </r>
  <r>
    <s v="1.03552"/>
    <s v="103826-00"/>
    <s v="03552"/>
    <x v="2834"/>
    <s v="RED CUIDO-CENTRAL DE JACO-CECUDI JACO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JACO"/>
    <s v="SOBRE LA COSTANERA SUR 100 OE MAXI BODEGA"/>
    <s v="esc.jaco@mep.go.cr"/>
    <s v="88301895"/>
    <s v="26436492"/>
    <s v="RANDALL ROJAS PIEDRA"/>
    <s v="26433201"/>
    <s v="KATTIA VILLALOBOS VALDEZ"/>
    <s v="26377595"/>
    <s v="RED"/>
    <s v="NO"/>
    <s v="3"/>
    <s v=""/>
    <s v="CECUDI JACO"/>
    <s v="1"/>
    <s v="00831"/>
    <s v="3"/>
    <s v="CENTRAL DE JACO"/>
    <n v="23"/>
  </r>
  <r>
    <s v="1.02499"/>
    <s v="103827-00"/>
    <s v="02499"/>
    <x v="2835"/>
    <s v="JUNTA DE CACAO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PALO SECO VIEJO"/>
    <s v="FINCA PALO SECO FRENTE A PLAZA DE DEPORTES"/>
    <s v="esc.juntadecacao@mep.go.cr"/>
    <m/>
    <m/>
    <s v="KATTIA RIVERA SANCHEZ"/>
    <s v="-"/>
    <s v="JOAQUIN ARIAS QUIROS"/>
    <s v="27798158"/>
    <m/>
    <s v="NO"/>
    <m/>
    <m/>
    <m/>
    <s v="1"/>
    <s v="02495"/>
    <s v="3"/>
    <s v="JUNTA DE CACAO"/>
    <n v="12"/>
  </r>
  <r>
    <s v="1.04360"/>
    <s v="103829-00"/>
    <s v="04360"/>
    <x v="2836"/>
    <s v="LA GALLEGA"/>
    <s v="AGUIRRE"/>
    <s v="06"/>
    <s v="1"/>
    <s v="1_PREESCOLAR"/>
    <s v="PUBLICA"/>
    <n v="60603"/>
    <s v="6"/>
    <s v="06"/>
    <s v="03"/>
    <s v="PUNTARENAS / AGUIRRE / NARANJITO"/>
    <s v="PUNTARENAS"/>
    <s v="QUEPOS"/>
    <s v="NARANJITO"/>
    <s v="LA GALLLEGA"/>
    <s v="FRENTE AL TEMPLO CATOLICO DE LA COMUNIDAD"/>
    <s v="esc.lagallega@mep.go.cr"/>
    <s v="83204551"/>
    <m/>
    <s v="NUBIA ANCHIA SOLANO"/>
    <s v="83204551"/>
    <s v="JESSICA CONTRERAS SOLANO"/>
    <s v="27770062"/>
    <m/>
    <s v="NO"/>
    <m/>
    <m/>
    <m/>
    <s v="1"/>
    <s v="02446"/>
    <s v="3"/>
    <s v="LA GALLEGA"/>
    <n v="5"/>
  </r>
  <r>
    <s v="1.00705"/>
    <s v="103830-00"/>
    <s v="00705"/>
    <x v="2837"/>
    <s v="LA JULIETA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LA JULIETA"/>
    <s v="LA JULIETA FRENTE AL PARQUE MUNICIPAL"/>
    <s v="esc.lajulieta@mep.go.cr"/>
    <s v="27799097"/>
    <s v="27799135"/>
    <s v="ENDERS GUTIERREZ OLIVARES"/>
    <s v="27799135"/>
    <s v="GENER JIMENEZ CHAVARRIA"/>
    <s v="27799004"/>
    <m/>
    <s v="NO"/>
    <m/>
    <m/>
    <m/>
    <s v="1"/>
    <s v="02515"/>
    <s v="3"/>
    <s v="LA JULIETA"/>
    <n v="56"/>
  </r>
  <r>
    <s v="1.04330"/>
    <s v="103831-00"/>
    <s v="04330"/>
    <x v="2838"/>
    <s v="LA LOMA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LA LOMA"/>
    <s v="380 M NORTE DE CASETILLA DE BUS,"/>
    <s v="esc.laloma@mep.go.cr"/>
    <s v="27794352"/>
    <s v="86811456"/>
    <s v="SONIA DURAN ROJAS"/>
    <s v="86811456"/>
    <s v="GENER JIMENEZ CHAVARRIA"/>
    <s v="27799004"/>
    <m/>
    <s v="NO"/>
    <m/>
    <m/>
    <m/>
    <s v="1"/>
    <s v="02508"/>
    <s v="3"/>
    <s v="LA LOMA"/>
    <n v="5"/>
  </r>
  <r>
    <s v="1.04252"/>
    <s v="103832-00"/>
    <s v="04252"/>
    <x v="2839"/>
    <s v="LAS MESAS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LAS MESAS"/>
    <s v="FRENTE A LA PLAZA DE DEPORTES"/>
    <s v="esc.lasmesasdeparrita@mep.go.cr"/>
    <s v="61111202"/>
    <s v="27799004"/>
    <s v="NALLELY AGUILAR MESEN"/>
    <s v="61111202"/>
    <s v="GENER JIMENEZ CHAVARRIA"/>
    <s v="27799004"/>
    <m/>
    <s v="NO"/>
    <m/>
    <m/>
    <m/>
    <s v="1"/>
    <s v="02509"/>
    <s v="3"/>
    <s v="LAS MESAS"/>
    <n v="2"/>
  </r>
  <r>
    <s v="1.01782"/>
    <s v="103834-00"/>
    <s v="01782"/>
    <x v="2840"/>
    <s v="LAS VUELTAS"/>
    <s v="AGUIRRE"/>
    <s v="06"/>
    <s v="1"/>
    <s v="1_PREESCOLAR"/>
    <s v="PUBLICA"/>
    <n v="60901"/>
    <s v="6"/>
    <s v="09"/>
    <s v="01"/>
    <s v="PUNTARENAS / PARRITA / PARRITA"/>
    <s v="PUNTARENAS"/>
    <s v="PARRITA"/>
    <s v="PARRITA"/>
    <s v="LAS VUELTAS"/>
    <s v="500 M ESTE DE LA PLANTA DE ACEITE PALO SECO"/>
    <s v="esc.lasvueltasparrita@mep.go.cr"/>
    <s v="86280015"/>
    <m/>
    <s v="LUIS ANGEL BOLIVAR MORALES"/>
    <s v="-"/>
    <s v="JESSICA CONTRERAS OVARES"/>
    <s v="27770062"/>
    <m/>
    <s v="NO"/>
    <m/>
    <m/>
    <m/>
    <s v="1"/>
    <s v="02480"/>
    <s v="3"/>
    <s v="LAS VUELTAS"/>
    <n v="5"/>
  </r>
  <r>
    <s v="1.01780"/>
    <s v="103835-00"/>
    <s v="01780"/>
    <x v="2841"/>
    <s v="LONDRES"/>
    <s v="AGUIRRE"/>
    <s v="01"/>
    <s v="1"/>
    <s v="1_PREESCOLAR"/>
    <s v="PUBLICA"/>
    <n v="60603"/>
    <s v="6"/>
    <s v="06"/>
    <s v="03"/>
    <s v="PUNTARENAS / QUEPOS / NARANJITO"/>
    <s v="PUNTARENAS"/>
    <s v="QUEPOS"/>
    <s v="NARANJITO"/>
    <s v="LONDRES"/>
    <s v="CENTRO DE LA COMUNIDAD DE LONDRES"/>
    <s v="esc.londresnaranjito@mep.go.cr"/>
    <s v="83978282"/>
    <m/>
    <s v="CARLOS ALBERTO LOPEZ HERNANDEZ"/>
    <s v="83978282"/>
    <s v="ANA ROSEMARY SALAZAR MURILLO"/>
    <s v="27740318"/>
    <m/>
    <s v="NO"/>
    <m/>
    <m/>
    <m/>
    <s v="1"/>
    <s v="02460"/>
    <s v="3"/>
    <s v="LONDRES"/>
    <n v="45"/>
  </r>
  <r>
    <s v="1.01306"/>
    <s v="103836-00"/>
    <s v="01306"/>
    <x v="2842"/>
    <s v="LOS ANGELES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LOS ANGELES"/>
    <s v="FRENTE A LA CANCHA DE BASQUET"/>
    <s v="esc.losangeles.aguirre@mep.go.cr"/>
    <s v="27795046"/>
    <m/>
    <s v="FRED CHAVARRIA MADRIGAL"/>
    <s v="27795046"/>
    <s v="JOAQUIN ARIAS QUIROS"/>
    <s v="27798158"/>
    <m/>
    <s v="NO"/>
    <m/>
    <m/>
    <m/>
    <s v="1"/>
    <s v="02500"/>
    <s v="3"/>
    <s v="LOS ANGELES"/>
    <n v="47"/>
  </r>
  <r>
    <s v="1.00954"/>
    <s v="103837-00"/>
    <s v="00954"/>
    <x v="2843"/>
    <s v="MANUEL ANTONIO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MANUEL ANTONIO"/>
    <s v="COSTADO DERECHO DE HOTEL VILLAS LIRIO"/>
    <s v="esc.manuel.antonio@mep.go.cr"/>
    <s v="27774042"/>
    <s v="27774042"/>
    <s v="DIMAS JIMENEZ ROJAS"/>
    <s v="27774042"/>
    <s v="ANA ROSEMARY SALAZAR MURILLO"/>
    <s v="27740318"/>
    <m/>
    <s v="NO"/>
    <m/>
    <m/>
    <m/>
    <s v="1"/>
    <s v="02438"/>
    <s v="3"/>
    <s v="MANUEL ANTONIO"/>
    <n v="28"/>
  </r>
  <r>
    <s v="1.00934"/>
    <s v="103838-00"/>
    <s v="00934"/>
    <x v="2844"/>
    <s v="FINCA MARITIMA"/>
    <s v="AGUIRRE"/>
    <s v="02"/>
    <s v="1"/>
    <s v="1_PREESCOLAR"/>
    <s v="PUBLICA"/>
    <n v="60601"/>
    <s v="6"/>
    <s v="06"/>
    <s v="01"/>
    <s v="PUNTARENAS / QUEPOS / QUEPOS"/>
    <s v="PUNTARENAS"/>
    <s v="QUEPOS"/>
    <s v="QUEPOS"/>
    <s v="FINCA MARITIMA"/>
    <s v="FRENTE A PLAZA DE DEPORTES DE FINCA MARITIMA"/>
    <s v="esc.fincamaritima@mep.go.cr"/>
    <s v="22005091"/>
    <m/>
    <s v="SEIDY BARRANTES RIOS"/>
    <s v="83941961"/>
    <s v="CESAR PIMENTEL BATISTA"/>
    <s v="87903430"/>
    <m/>
    <s v="NO"/>
    <m/>
    <m/>
    <m/>
    <s v="1"/>
    <s v="02439"/>
    <s v="3"/>
    <s v="FINCA MARITIMA"/>
    <n v="11"/>
  </r>
  <r>
    <s v="1.01299"/>
    <s v="103839-00"/>
    <s v="01299"/>
    <x v="2845"/>
    <s v="JUAN BAUTISTA SANTAMARIA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MATAPALO"/>
    <s v="CONTIGUO IGLESIA CATOLICA"/>
    <s v="esc.juanbautistasantamaria@mep.go.cr"/>
    <s v="27875228"/>
    <m/>
    <s v="ANAIS ROMAN GAMBOA"/>
    <s v="83605005"/>
    <s v="CESAR PIMENTEL BATISTA"/>
    <s v="87903430"/>
    <m/>
    <s v="NO"/>
    <m/>
    <m/>
    <m/>
    <s v="1"/>
    <s v="02465"/>
    <s v="3"/>
    <s v="JUAN BAUTISTA SANTAMARIA"/>
    <n v="33"/>
  </r>
  <r>
    <s v="1.01285"/>
    <s v="103840-00"/>
    <s v="01285"/>
    <x v="2846"/>
    <s v="PAQUITA"/>
    <s v="AGUIRRE"/>
    <s v="06"/>
    <s v="1"/>
    <s v="1_PREESCOLAR"/>
    <s v="PUBLICA"/>
    <n v="60601"/>
    <s v="6"/>
    <s v="06"/>
    <s v="01"/>
    <s v="PUNTARENAS / QUEPOS / QUEPOS"/>
    <s v="PUNTARENAS"/>
    <s v="QUEPOS"/>
    <s v="QUEPOS"/>
    <s v="PAQUITA"/>
    <s v="FRENTE PARADA PRINCIPAL DE BUS PAQUITA CENTRO"/>
    <s v="esc.depaquita@mep.go.cr"/>
    <s v="27770938"/>
    <m/>
    <s v="ISABEL LOPEZ OBREGON"/>
    <s v="61366975"/>
    <s v="JESSICA CONTRERAS OVARES"/>
    <s v="27770062"/>
    <m/>
    <s v="NO"/>
    <m/>
    <m/>
    <m/>
    <s v="1"/>
    <s v="02440"/>
    <s v="3"/>
    <s v="PAQUITA"/>
    <n v="26"/>
  </r>
  <r>
    <s v="1.00704"/>
    <s v="103841-00"/>
    <s v="00704"/>
    <x v="2847"/>
    <s v="OFICIAL DE PARRITA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PUEBL0 NUEV0"/>
    <s v="COSTADO SUR DE LA PLAZA DE DEPORTES P, NUEVO"/>
    <s v="esc.oficialdeparrita@mep.go.cr"/>
    <s v="27799151"/>
    <m/>
    <s v="ILEANA ARIAS NUÑEZ"/>
    <s v="27799151"/>
    <s v="JOAQUIN ARIAS QUIROS"/>
    <s v="27798158"/>
    <m/>
    <s v="NO"/>
    <m/>
    <m/>
    <m/>
    <s v="1"/>
    <s v="02483"/>
    <s v="3"/>
    <s v="PARRITA"/>
    <n v="26"/>
  </r>
  <r>
    <s v="1.03926"/>
    <s v="103842-00"/>
    <s v="03926"/>
    <x v="2848"/>
    <s v="PIRRIS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PIRRIS"/>
    <s v="20 M SUR TEMPLO CATOLICO"/>
    <s v="esc.depirris@mep.go.cr"/>
    <s v="83575584"/>
    <m/>
    <s v="MAYRA GABRIELA CALVO SANCHEZ"/>
    <s v="83575584"/>
    <s v="GENER JIMENEZ CHAVARRIA"/>
    <s v="27799004"/>
    <m/>
    <s v="NO"/>
    <m/>
    <m/>
    <m/>
    <s v="1"/>
    <s v="02505"/>
    <s v="3"/>
    <s v="PIRRIS"/>
    <n v="2"/>
  </r>
  <r>
    <s v="1.02501"/>
    <s v="103843-00"/>
    <s v="02501"/>
    <x v="2849"/>
    <s v="PLAYA PALMA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LA BANDERA"/>
    <s v="COSTADO NORTE DE LA PLAZA DE DEPORTES"/>
    <s v="esc.playalapalma@mep.go.cr"/>
    <s v="27799780"/>
    <s v="27796462"/>
    <s v="ANA ARIAS DIAZ"/>
    <s v="83354351"/>
    <s v="JOAQUIN ARIAS QUIROS"/>
    <s v="27798158"/>
    <m/>
    <s v="NO"/>
    <m/>
    <m/>
    <m/>
    <s v="1"/>
    <s v="02506"/>
    <s v="3"/>
    <s v="PLAYA PALMA"/>
    <n v="12"/>
  </r>
  <r>
    <s v="1.04185"/>
    <s v="103844-00"/>
    <s v="04185"/>
    <x v="2850"/>
    <s v="PLAYA HERMOSA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PLAYA HERMOSA"/>
    <s v="CONTIGUO AL RESIDENCIAL OPERA SALVAJE PUNTARENAS"/>
    <s v="esc.playahermosajaco@mep.go.cr"/>
    <m/>
    <m/>
    <s v="JIRLENI MADRIGAL FERNANDEZ"/>
    <s v="87744632"/>
    <s v="KATTIA VILLALOBOS VALDEZ"/>
    <s v="26377451"/>
    <m/>
    <s v="NO"/>
    <m/>
    <m/>
    <m/>
    <s v="1"/>
    <s v="00846"/>
    <s v="3"/>
    <s v="PLAYA HERMOSA"/>
    <n v="5"/>
  </r>
  <r>
    <s v="1.02503"/>
    <s v="103845-00"/>
    <s v="02503"/>
    <x v="2851"/>
    <s v="POCHOTAL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PLAYA HERMOSA"/>
    <s v="PLAYA HERMOSA, CONTIGUO A LA PLAZA DE FUTBOL"/>
    <s v="esc.pochotal@mep.go.cr"/>
    <s v="26435706"/>
    <m/>
    <s v="CINDY ORTEGA QUIROS"/>
    <s v="83087751"/>
    <s v="KATTIA VILLALOBOS VALDEZ"/>
    <s v="26377451"/>
    <m/>
    <s v="NO"/>
    <m/>
    <m/>
    <m/>
    <s v="1"/>
    <s v="00847"/>
    <s v="3"/>
    <s v="POCHOTAL"/>
    <n v="5"/>
  </r>
  <r>
    <s v="1.03104"/>
    <s v="103846-00"/>
    <s v="03104"/>
    <x v="2852"/>
    <s v="PLAYON SAN ISIDRO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PLAYON SAN ISIDRO"/>
    <s v="50 M AL ESTE DE LA IGLESIA CATOLICA"/>
    <s v="esc.playonsanisidro@mep.go.cr"/>
    <s v="27783554"/>
    <m/>
    <s v="HUGO MADRIGAL JIMENEZ"/>
    <s v="83773544"/>
    <s v="GENER JIMENEZ CHAVARRIA"/>
    <s v="27799004"/>
    <m/>
    <s v="NO"/>
    <m/>
    <m/>
    <m/>
    <s v="1"/>
    <s v="02512"/>
    <s v="3"/>
    <s v="PLAYON SAN ISIDRO"/>
    <n v="8"/>
  </r>
  <r>
    <s v="1.01683"/>
    <s v="103847-00"/>
    <s v="01683"/>
    <x v="2853"/>
    <s v="PLAYON SUR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PLAYON SUR"/>
    <s v="DIAGONAL AL SUPER HENRY, PLAYON SUR"/>
    <s v="esc.playonsur@mep.go.cr"/>
    <s v="88780714"/>
    <m/>
    <s v="SEIDY ARIAS DIAZ"/>
    <s v="88780714"/>
    <s v="GENER JIMENEZ CHAVARRIA"/>
    <s v="27799004"/>
    <m/>
    <s v="NO"/>
    <m/>
    <m/>
    <m/>
    <s v="1"/>
    <s v="02501"/>
    <s v="3"/>
    <s v="PLAYON SUR"/>
    <n v="13"/>
  </r>
  <r>
    <s v="1.02504"/>
    <s v="103848-00"/>
    <s v="02504"/>
    <x v="2854"/>
    <s v="QUEBRADA AMARILLA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QUEBRADA AMARILLA"/>
    <s v="CONTIGUO AL TEMPLO CATOLICO"/>
    <s v="escuelaquebradamarilla@gmail.com"/>
    <s v="26431189"/>
    <s v="86564231"/>
    <s v="MAURICIO GARCIA CERDAS"/>
    <s v="86564231"/>
    <s v="KATTIA VILLALOBOS VALDEZ"/>
    <s v="26377451"/>
    <m/>
    <s v="NO"/>
    <m/>
    <m/>
    <m/>
    <s v="1"/>
    <s v="00835"/>
    <s v="3"/>
    <s v="QUEBRADA AMARILLA"/>
    <n v="32"/>
  </r>
  <r>
    <s v="1.01093"/>
    <s v="103849-00"/>
    <s v="01093"/>
    <x v="2855"/>
    <s v="QUEBRADA GANADO"/>
    <s v="AGUIRRE"/>
    <s v="05"/>
    <s v="1"/>
    <s v="1_PREESCOLAR"/>
    <s v="PUBLICA"/>
    <n v="61102"/>
    <s v="6"/>
    <s v="11"/>
    <s v="02"/>
    <s v="PUNTARENAS / GARABITO / TARCOLES"/>
    <s v="PUNTARENAS"/>
    <s v="GARABITO"/>
    <s v="TARCOLES"/>
    <s v="QUEBRADA GANADO"/>
    <s v="FRENTE AL TEMPLO CATOLICO DE QUEBRADA GANADO"/>
    <s v="esc.quebradadeganado@mep.go.cr"/>
    <s v="26370140"/>
    <m/>
    <s v="HEIDY CHACON GUZMAN"/>
    <s v="26370090"/>
    <s v="KATTIA VILLALOBOS VALDEZ"/>
    <s v="26377595"/>
    <m/>
    <s v="NO"/>
    <m/>
    <m/>
    <m/>
    <s v="1"/>
    <s v="00848"/>
    <s v="3"/>
    <s v="QUEBRADA GANADO"/>
    <n v="87"/>
  </r>
  <r>
    <s v="1.00702"/>
    <s v="103850-00"/>
    <s v="00702"/>
    <x v="2856"/>
    <s v="REPUBLICA DE COREA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RANCHO GRANDE"/>
    <s v="COSTADO OESTE PLAZA DE DEPORTES"/>
    <s v="esc.republicadecorea@mep.go.cr"/>
    <s v="27770250"/>
    <s v="27774792"/>
    <s v="IRENE ROMAN MENDEZ"/>
    <s v="27770250"/>
    <s v="ANA ROSEMARY SALAZAR MURILLO"/>
    <s v="27740318"/>
    <m/>
    <s v="NO"/>
    <m/>
    <m/>
    <m/>
    <s v="1"/>
    <s v="02450"/>
    <s v="3"/>
    <s v="REPUBLICA DE COREA"/>
    <n v="70"/>
  </r>
  <r>
    <s v="1.03546"/>
    <s v="103851-00"/>
    <s v="03546"/>
    <x v="2857"/>
    <s v="SABALO"/>
    <s v="AGUIRRE"/>
    <s v="02"/>
    <s v="1"/>
    <s v="1_PREESCOLAR"/>
    <s v="PUBLICA"/>
    <n v="60603"/>
    <s v="6"/>
    <s v="06"/>
    <s v="03"/>
    <s v="PUNTARENAS / QUEPOS / NARANJITO"/>
    <s v="PUNTARENAS"/>
    <s v="QUEPOS"/>
    <s v="NARANJITO"/>
    <s v="SABALO"/>
    <s v="SABALO CENTRO"/>
    <s v="esc.desabalo@mep.go.cr"/>
    <s v="22005367"/>
    <m/>
    <s v="JOSE WISTON CARMONA ARIAS"/>
    <s v="89871473"/>
    <s v="CESAR PIMENTEL BATISTA"/>
    <s v="87903430"/>
    <m/>
    <s v="NO"/>
    <m/>
    <m/>
    <m/>
    <s v="1"/>
    <s v="02472"/>
    <s v="3"/>
    <s v="SABALO"/>
    <n v="5"/>
  </r>
  <r>
    <s v="1.03841"/>
    <s v="103852-00"/>
    <s v="03841"/>
    <x v="2858"/>
    <s v="SAN ANTONIO"/>
    <s v="AGUIRRE"/>
    <s v="06"/>
    <s v="1"/>
    <s v="1_PREESCOLAR"/>
    <s v="PUBLICA"/>
    <n v="60901"/>
    <s v="6"/>
    <s v="09"/>
    <s v="01"/>
    <s v="PUNTARENAS / PARRITA / PARRITA"/>
    <s v="PUNTARENAS"/>
    <s v="PARRITA"/>
    <s v="PARRITA"/>
    <s v="SAN ANTONIO"/>
    <s v="CONTIGUO PLAZA DE DEPORTES"/>
    <s v="esc.sanantonioparrita@mep.go.cr"/>
    <s v="27792028"/>
    <m/>
    <s v="MARIA EUGENIA VINDAS MENDEZ"/>
    <s v="83205829"/>
    <s v="JESSICA CONTRERAS OVARES"/>
    <s v="27770062"/>
    <m/>
    <s v="NO"/>
    <m/>
    <m/>
    <m/>
    <s v="1"/>
    <s v="02492"/>
    <s v="3"/>
    <s v="SAN ANTONIO"/>
    <n v="3"/>
  </r>
  <r>
    <s v="1.02884"/>
    <s v="103853-00"/>
    <s v="02884"/>
    <x v="2859"/>
    <s v="LA VASCONIA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LA VASCONIA"/>
    <s v="200 M AL NORTE DE LA PLAZA DE LOS DEPORTES"/>
    <s v="esc.lavasconia@mep.go.cr"/>
    <s v="88063473"/>
    <m/>
    <s v="CARLOS LUIS QUIROS RAMIREZ"/>
    <s v="84135145"/>
    <s v="GENER JIMENEZ CHAVARRIA"/>
    <s v="27799004"/>
    <m/>
    <s v="NO"/>
    <m/>
    <m/>
    <m/>
    <s v="1"/>
    <s v="02514"/>
    <s v="3"/>
    <s v="LA VASCONIA"/>
    <n v="6"/>
  </r>
  <r>
    <s v="1.02346"/>
    <s v="103854-00"/>
    <s v="02346"/>
    <x v="2860"/>
    <s v="SAN JUAN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SAN JUAN"/>
    <s v="SAN JUAN DE PARRITA CONTIGUO AL TEMPLO CATOLICO"/>
    <s v="esc.sanjuan.aguirre@mep.go.cr"/>
    <s v="27798978"/>
    <m/>
    <s v="ANA YENSI QUIROS PEREZ"/>
    <s v="83170819"/>
    <s v="JOAQUIN ARIAS QUIROS"/>
    <s v="27798158"/>
    <m/>
    <s v="NO"/>
    <m/>
    <m/>
    <m/>
    <s v="1"/>
    <s v="02487"/>
    <s v="3"/>
    <s v="SAN JUAN"/>
    <n v="7"/>
  </r>
  <r>
    <s v="1.00703"/>
    <s v="103856-00"/>
    <s v="00703"/>
    <x v="2861"/>
    <s v="MARIA LUISA DE CASTRO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BOCA VIEJA"/>
    <s v="150 NOROESTE ANTIGUO COMISARIATO YEYO"/>
    <s v="esc.marialuisadecastro@mep.go.cr"/>
    <s v="27770440"/>
    <m/>
    <s v="RUTH CALVO BARRIENTOS"/>
    <s v="87314198"/>
    <s v="ANA ROSEMARY SALAZAR MURILLO"/>
    <s v="27740318"/>
    <m/>
    <s v="NO"/>
    <m/>
    <m/>
    <m/>
    <s v="1"/>
    <s v="02445"/>
    <s v="3"/>
    <s v="MARIA LUISA DE CASTRO"/>
    <n v="63"/>
  </r>
  <r>
    <s v="1.01145"/>
    <s v="103857-00"/>
    <s v="01145"/>
    <x v="2862"/>
    <s v="DAMAS"/>
    <s v="AGUIRRE"/>
    <s v="06"/>
    <s v="1"/>
    <s v="1_PREESCOLAR"/>
    <s v="PUBLICA"/>
    <n v="60601"/>
    <s v="6"/>
    <s v="06"/>
    <s v="01"/>
    <s v="PUNTARENAS / QUEPOS / QUEPOS"/>
    <s v="PUNTARENAS"/>
    <s v="QUEPOS"/>
    <s v="QUEPOS"/>
    <s v="DAMAS"/>
    <s v="FRENTE AL EBAIS"/>
    <s v="esc.fincadamas@mep.go.cr"/>
    <s v="27776645"/>
    <m/>
    <s v="ALEXIS PEREZ AGUILAR"/>
    <s v="83528918"/>
    <s v="JESSICA CONTRERAS OVARES"/>
    <s v="27770062"/>
    <m/>
    <s v="NO"/>
    <m/>
    <m/>
    <m/>
    <s v="1"/>
    <s v="02441"/>
    <s v="3"/>
    <s v="DAMAS"/>
    <n v="26"/>
  </r>
  <r>
    <s v="1.01300"/>
    <s v="103858-00"/>
    <s v="01300"/>
    <x v="2863"/>
    <s v="FINCA LLORONA"/>
    <s v="AGUIRRE"/>
    <s v="02"/>
    <s v="1"/>
    <s v="1_PREESCOLAR"/>
    <s v="PUBLICA"/>
    <n v="60601"/>
    <s v="6"/>
    <s v="06"/>
    <s v="01"/>
    <s v="PUNTARENAS / QUEPOS / QUEPOS"/>
    <s v="PUNTARENAS"/>
    <s v="QUEPOS"/>
    <s v="QUEPOS"/>
    <s v="FINCA LLORONA"/>
    <s v="COSTADO NOROESTE DE LA PLAZA DE FUTBOL"/>
    <s v="esc.fincallorona@mep.go.cr"/>
    <s v="87037267"/>
    <s v="27877029"/>
    <s v="EMANUEL VARGAS JIMENEZ"/>
    <s v="87037267"/>
    <s v="CESAR PIMENTEL BATISTA"/>
    <s v="87903430"/>
    <m/>
    <s v="NO"/>
    <m/>
    <m/>
    <m/>
    <s v="1"/>
    <s v="02442"/>
    <s v="3"/>
    <s v="FINCA LLORONA"/>
    <n v="10"/>
  </r>
  <r>
    <s v="1.02697"/>
    <s v="103859-00"/>
    <s v="02697"/>
    <x v="2864"/>
    <s v="FINCA MONA"/>
    <s v="AGUIRRE"/>
    <s v="02"/>
    <s v="1"/>
    <s v="1_PREESCOLAR"/>
    <s v="PUBLICA"/>
    <n v="60601"/>
    <s v="6"/>
    <s v="06"/>
    <s v="01"/>
    <s v="PUNTARENAS / QUEPOS / QUEPOS"/>
    <s v="PUNTARENAS"/>
    <s v="QUEPOS"/>
    <s v="QUEPOS"/>
    <s v="FINCA MONA"/>
    <s v="FINCA MONA, PRIMER CUADRANTE FRENTE A PLAZA"/>
    <s v="esc.fincamona@mep.go.cr"/>
    <s v="22005388"/>
    <s v="85731976"/>
    <s v="PRISCILLA VEGA RAMIREZ"/>
    <s v="22005388"/>
    <s v="CESAR PIMENTEL BATISTA"/>
    <s v="87903430"/>
    <m/>
    <s v="NO"/>
    <m/>
    <m/>
    <m/>
    <s v="1"/>
    <s v="02453"/>
    <s v="3"/>
    <s v="FINCA MONA"/>
    <n v="11"/>
  </r>
  <r>
    <s v="1.02883"/>
    <s v="103860-00"/>
    <s v="02883"/>
    <x v="2865"/>
    <s v="FINCA POCARES"/>
    <s v="AGUIRRE"/>
    <s v="06"/>
    <s v="1"/>
    <s v="1_PREESCOLAR"/>
    <s v="PUBLICA"/>
    <n v="60901"/>
    <s v="6"/>
    <s v="09"/>
    <s v="01"/>
    <s v="PUNTARENAS / PARRITA / PARRITA"/>
    <s v="PUNTARENAS"/>
    <s v="PARRITA"/>
    <s v="PARRITA"/>
    <s v="POCARES"/>
    <s v="10 KM SURESTE DE PARRITA"/>
    <s v="esc.fincapocares@mep.go.cr"/>
    <s v="86251234"/>
    <m/>
    <s v="IVANNIA PIEDRA VILLARREAL"/>
    <s v="86251234"/>
    <s v="JESSICA CONTRERAS OVARES"/>
    <s v="27770062"/>
    <m/>
    <s v="NO"/>
    <m/>
    <m/>
    <m/>
    <s v="1"/>
    <s v="02481"/>
    <s v="3"/>
    <s v="FINCA POCARES"/>
    <n v="6"/>
  </r>
  <r>
    <s v="1.02344"/>
    <s v="103861-00"/>
    <s v="02344"/>
    <x v="2866"/>
    <s v="RONCADOR"/>
    <s v="AGUIRRE"/>
    <s v="02"/>
    <s v="1"/>
    <s v="1_PREESCOLAR"/>
    <s v="PUBLICA"/>
    <n v="60601"/>
    <s v="6"/>
    <s v="06"/>
    <s v="01"/>
    <s v="PUNTARENAS / QUEPOS / QUEPOS"/>
    <s v="PUNTARENAS"/>
    <s v="QUEPOS"/>
    <s v="QUEPOS"/>
    <s v="RONCADOR"/>
    <s v="8 KM DEL HOSPITAL MAX TERAN VALLS"/>
    <s v="esc.roncador@mep.go.cr"/>
    <s v="22005828"/>
    <m/>
    <s v="DORIS ALPIZAR SANCHEZ"/>
    <s v="83409188"/>
    <s v="CESAR PIMENTEL BATISTA"/>
    <s v="87903430"/>
    <m/>
    <s v="NO"/>
    <m/>
    <m/>
    <m/>
    <s v="1"/>
    <s v="02443"/>
    <s v="3"/>
    <s v="RONCADOR"/>
    <n v="27"/>
  </r>
  <r>
    <s v="1.02345"/>
    <s v="103862-00"/>
    <s v="02345"/>
    <x v="2867"/>
    <s v="SARDINAL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SURUBRES"/>
    <s v="100 M SUR DE LA IGLESIA"/>
    <s v="esc.sardinal@mep.go.cr"/>
    <s v="63169616"/>
    <m/>
    <s v="JOSELINE DELGADO BARQUERO"/>
    <s v="63169616"/>
    <s v="JOAQUIN ARIAS QUIROS"/>
    <s v="27798158"/>
    <m/>
    <s v="NO"/>
    <m/>
    <m/>
    <m/>
    <s v="1"/>
    <s v="02488"/>
    <s v="3"/>
    <s v="SARDINAL"/>
    <n v="4"/>
  </r>
  <r>
    <s v="1.03874"/>
    <s v="103863-00"/>
    <s v="03874"/>
    <x v="2868"/>
    <s v="SARDINAL SUR"/>
    <s v="AGUIRRE"/>
    <s v="03"/>
    <s v="1"/>
    <s v="1_PREESCOLAR"/>
    <s v="PUBLICA"/>
    <n v="60901"/>
    <s v="6"/>
    <s v="09"/>
    <s v="01"/>
    <s v="PUNTARENAS / PARRITA / PARRITA"/>
    <s v="PUNTARENAS"/>
    <s v="PARRITA"/>
    <s v="PARRITA"/>
    <s v="SARDINAL SUR"/>
    <s v="CONTIGUO IGLESIA CATOLICA"/>
    <s v="adolfo.hidalgo.parra@mep.go.cr"/>
    <s v="89892292"/>
    <m/>
    <s v="ADOLFO HIDALGO PARRA"/>
    <s v="89892292"/>
    <s v="JOAQUIN ARIAS QUIROS"/>
    <s v="27798158"/>
    <m/>
    <s v="NO"/>
    <m/>
    <m/>
    <m/>
    <s v="1"/>
    <s v="02490"/>
    <s v="3"/>
    <s v="SARDINAL SUR"/>
    <n v="5"/>
  </r>
  <r>
    <s v="1.02500"/>
    <s v="103864-00"/>
    <s v="02500"/>
    <x v="2869"/>
    <s v="SAN RAFAEL NORTE"/>
    <s v="AGUIRRE"/>
    <s v="06"/>
    <s v="1"/>
    <s v="1_PREESCOLAR"/>
    <s v="PUBLICA"/>
    <n v="60901"/>
    <s v="6"/>
    <s v="09"/>
    <s v="01"/>
    <s v="PUNTARENAS / PARRITA / PARRITA"/>
    <s v="PUNTARENAS"/>
    <s v="PARRITA"/>
    <s v="PARRITA"/>
    <s v="SAN RAFAEL NORTE"/>
    <s v="500 M ESTE DEL PLANTEL DEL ICE"/>
    <s v="esc.sanrafaelnorteparrita@mep.go.cr"/>
    <s v="27794325"/>
    <m/>
    <s v="STEPHANIE VILLALOBOS AZOFEIFA"/>
    <s v="27794325"/>
    <s v="JESSICA CONTRERAS OVARES"/>
    <s v="27770062"/>
    <m/>
    <s v="NO"/>
    <m/>
    <m/>
    <m/>
    <s v="1"/>
    <s v="02482"/>
    <s v="3"/>
    <s v="SAN RAFAEL NORTE"/>
    <n v="20"/>
  </r>
  <r>
    <s v="1.02216"/>
    <s v="103865-00"/>
    <s v="02216"/>
    <x v="2870"/>
    <s v="VILLA NUEVA"/>
    <s v="AGUIRRE"/>
    <s v="01"/>
    <s v="1"/>
    <s v="1_PREESCOLAR"/>
    <s v="PUBLICA"/>
    <n v="60603"/>
    <s v="6"/>
    <s v="06"/>
    <s v="03"/>
    <s v="PUNTARENAS / QUEPOS / NARANJITO"/>
    <s v="PUNTARENAS"/>
    <s v="QUEPOS"/>
    <s v="NARANJITO"/>
    <s v="VILLA NUEVA"/>
    <s v="CONTIGUO PLAZA DE DEPORTES"/>
    <s v="emmanuel.cambronero.fernandez@mep.go.cr"/>
    <s v="22007515"/>
    <s v="88306772"/>
    <s v="EMMANUEL CAMBRONERO FERNANDEZ"/>
    <s v="88306772"/>
    <s v="ANA ROSEMARY SALAZAR MURILLO"/>
    <s v="27740318"/>
    <m/>
    <s v="NO"/>
    <m/>
    <m/>
    <m/>
    <s v="1"/>
    <s v="02474"/>
    <s v="3"/>
    <s v="VILLA NUEVA"/>
    <n v="29"/>
  </r>
  <r>
    <s v="1.03411"/>
    <s v="103867-00"/>
    <s v="03411"/>
    <x v="2871"/>
    <s v="CAPULIN"/>
    <s v="AGUIRRE"/>
    <s v="05"/>
    <s v="1"/>
    <s v="1_PREESCOLAR"/>
    <s v="PUBLICA"/>
    <n v="61103"/>
    <s v="6"/>
    <s v="11"/>
    <s v="03"/>
    <s v="PUNTARENAS / GARABITO / LAGUNILLAS"/>
    <s v="PUNTARENAS"/>
    <s v="GARABITO"/>
    <s v="LAGUNILLAS"/>
    <s v="CAPULIN"/>
    <s v="400 M OESTE DEL RESTAURANTE LA VASIJA"/>
    <s v="esc.elcapulintarcoles@mep.go.cr"/>
    <m/>
    <m/>
    <s v="MAGALY ZUÑIGA SANCHEZ"/>
    <s v="89378301"/>
    <s v="KATTIA VILLALOBOS VALDEZ"/>
    <s v="26377595"/>
    <m/>
    <s v="NO"/>
    <m/>
    <m/>
    <m/>
    <s v="1"/>
    <s v="00838"/>
    <s v="3"/>
    <s v="CAPULIN"/>
    <n v="19"/>
  </r>
  <r>
    <s v="1.04076"/>
    <s v="103869-00"/>
    <s v="04076"/>
    <x v="2872"/>
    <s v="PUEBLO NUEVO"/>
    <s v="AGUIRRE"/>
    <s v="05"/>
    <s v="1"/>
    <s v="1_PREESCOLAR"/>
    <s v="PUBLICA"/>
    <n v="61101"/>
    <s v="6"/>
    <s v="11"/>
    <s v="01"/>
    <s v="PUNTARENAS / GARABITO / JACO"/>
    <s v="PUNTARENAS"/>
    <s v="GARABITO"/>
    <s v="JACO"/>
    <s v="PUEBLO NUEVO"/>
    <s v="1,5 KM DEL PUENTE DE LAS MONAS"/>
    <s v="esc.pueblonuevojaco@mep.go.cr"/>
    <s v="26431657"/>
    <s v="61130512"/>
    <s v="ARIANA GABRIELA ORTEGA PASTRAN"/>
    <s v="61130512"/>
    <s v="KATTIA VILLALOBOS VALDEZ"/>
    <s v="89233782"/>
    <m/>
    <s v="NO"/>
    <m/>
    <m/>
    <m/>
    <s v="1"/>
    <s v="00840"/>
    <s v="3"/>
    <s v="PUEBLO NUEVO"/>
    <n v="10"/>
  </r>
  <r>
    <s v="1.03846"/>
    <s v="103872-00"/>
    <s v="03846"/>
    <x v="2873"/>
    <s v="SAN ANDRES"/>
    <s v="AGUIRRE"/>
    <s v="02"/>
    <s v="1"/>
    <s v="1_PREESCOLAR"/>
    <s v="PUBLICA"/>
    <n v="60602"/>
    <s v="6"/>
    <s v="06"/>
    <s v="02"/>
    <s v="PUNTARENAS / QUEPOS / SAVEGRE"/>
    <s v="PUNTARENAS"/>
    <s v="QUEPOS"/>
    <s v="SAVEGRE"/>
    <s v="SAN ANDRES"/>
    <s v="3 KM NORESTE DE LA COMUNIDAD DE MATAPALO"/>
    <s v="esc.sanandres.aguirre@mep.go.cr"/>
    <s v="22006037"/>
    <m/>
    <s v="KAREN NAVARRO BARBOZA"/>
    <s v="62301263"/>
    <s v="CESAR PIMENTEL BATISTA"/>
    <s v="87903430"/>
    <m/>
    <s v="NO"/>
    <m/>
    <m/>
    <m/>
    <s v="1"/>
    <s v="02477"/>
    <s v="3"/>
    <s v="SAN ANDRES"/>
    <n v="2"/>
  </r>
  <r>
    <s v="1.03843"/>
    <s v="103873-00"/>
    <s v="03843"/>
    <x v="2874"/>
    <s v="EL NEGRO"/>
    <s v="AGUIRRE"/>
    <s v="02"/>
    <s v="1"/>
    <s v="1_PREESCOLAR"/>
    <s v="PUBLICA"/>
    <n v="60603"/>
    <s v="6"/>
    <s v="06"/>
    <s v="03"/>
    <s v="PUNTARENAS / QUEPOS / NARANJITO"/>
    <s v="PUNTARENAS"/>
    <s v="QUEPOS"/>
    <s v="NARANJITO"/>
    <s v="EL NEGRO"/>
    <s v="4 KM AL NOROESTE DE LA PLANTA DE PALMA TICA"/>
    <s v="esc.elnegro@mep.go.cr"/>
    <s v="22006038"/>
    <m/>
    <s v="MARGARITA MORALES GAMBOA"/>
    <s v="86132144"/>
    <s v="CESAR PIMENTEL BATISTA"/>
    <s v="87903430"/>
    <m/>
    <s v="NO"/>
    <m/>
    <m/>
    <m/>
    <s v="1"/>
    <s v="02455"/>
    <s v="3"/>
    <s v="EL NEGRO"/>
    <n v="5"/>
  </r>
  <r>
    <s v="1.03425"/>
    <s v="103874-00"/>
    <s v="03425"/>
    <x v="2875"/>
    <s v="SAN PABLO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ARMENIA"/>
    <s v="200 M NORTE AREA DE SALUD DE ARMENIA MAN"/>
    <s v="esc.sanpablo.liberia@mep.go.cr"/>
    <s v="84312348"/>
    <m/>
    <s v="EMEL GUTIERREZ CONTRERAS"/>
    <s v="84312348"/>
    <s v="ALI APARICIO MARCHENA VILLEGAS"/>
    <s v="60061970"/>
    <m/>
    <s v="NO"/>
    <m/>
    <m/>
    <m/>
    <s v="1"/>
    <s v="01787"/>
    <s v="3"/>
    <s v="SAN PABLO"/>
    <n v="9"/>
  </r>
  <r>
    <s v="1.01594"/>
    <s v="103875-00"/>
    <s v="01594"/>
    <x v="2876"/>
    <s v="PORFIRIO RUIZ NAVARRO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AGUAS CLARAS"/>
    <s v="DIAGONAL A LA IGLESIA CATOLICA"/>
    <s v="esc.porfirioruiznavarro@hotmail.com"/>
    <s v="72964988"/>
    <m/>
    <s v="ALEJANDRA MENDEZ CHAVARRIA"/>
    <s v="88544890"/>
    <s v="FERNANDO CRUZ OBREGON"/>
    <s v="87657026"/>
    <m/>
    <s v="NO"/>
    <m/>
    <m/>
    <m/>
    <s v="1"/>
    <s v="01752"/>
    <s v="3"/>
    <s v="PORFIRIO RUIZ NAVARRO"/>
    <n v="25"/>
  </r>
  <r>
    <s v="1.02396"/>
    <s v="103876-00"/>
    <s v="02396"/>
    <x v="2877"/>
    <s v="LOS JAZMINES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JAZMINES A"/>
    <s v="COSTADO OESTE DE LA PLAZA"/>
    <s v="esc.losjazmines@mep.go.cr"/>
    <s v="24708311"/>
    <s v="24708311"/>
    <s v="ANTONIO KOSCHNY LEITON"/>
    <s v="86200499"/>
    <s v="PATRICIA UGALDE MORALES"/>
    <s v="87067098"/>
    <m/>
    <s v="NO"/>
    <m/>
    <m/>
    <m/>
    <s v="1"/>
    <s v="03281"/>
    <s v="3"/>
    <s v="LOS JAZMINES"/>
    <n v="22"/>
  </r>
  <r>
    <s v="1.02864"/>
    <s v="103877-00"/>
    <s v="02864"/>
    <x v="2878"/>
    <s v="LOS PALMARES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LOS PALMARES"/>
    <s v="2 KM SUROESTE DEL PUENTE SOBRE EL RIO OROSI"/>
    <s v="esc.lospalmaresdesantacecilia@mep.go.cr"/>
    <s v="22006706"/>
    <s v="26777022"/>
    <s v="JUVENAL CHAVEZ BRICEÑO"/>
    <s v="22006706"/>
    <s v="ALI APARICIO MARCHENA VILLEGAS"/>
    <s v="26777025"/>
    <m/>
    <s v="NO"/>
    <m/>
    <m/>
    <m/>
    <s v="1"/>
    <s v="01789"/>
    <s v="3"/>
    <s v="LOS PALMARES"/>
    <n v="10"/>
  </r>
  <r>
    <s v="1.02724"/>
    <s v="103878-00"/>
    <s v="02724"/>
    <x v="2879"/>
    <s v="EL CRUCE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EL CRUCE"/>
    <s v="15 KM ENTRADA DEL VALLE"/>
    <s v="esc.elcrucedebuenavista@mep.go.cr"/>
    <s v="24021628"/>
    <s v="24021257"/>
    <s v="ETHEL CORTES VARELA"/>
    <s v="41051107"/>
    <s v="JEANNETTE SIBAJA MIRANDA"/>
    <s v="24021628"/>
    <m/>
    <s v="NO"/>
    <m/>
    <m/>
    <m/>
    <s v="1"/>
    <s v="03375"/>
    <s v="3"/>
    <s v="EL CRUCE"/>
    <n v="10"/>
  </r>
  <r>
    <s v="1.02867"/>
    <s v="103879-00"/>
    <s v="02867"/>
    <x v="2880"/>
    <s v="PORFIRIO CAMPOS MUÑOZ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JAZMINES"/>
    <s v="7 KM ESTE DE COLONIA PUNTARENAS"/>
    <s v="esc.porfiriocamposmunoz@mep.go.cr"/>
    <s v="24708015"/>
    <s v="24708015"/>
    <s v="KEYLOR SANDI CHAVARRIA"/>
    <s v="85228369"/>
    <s v="PATRICIA UGALDE MORALES"/>
    <s v="87067098"/>
    <m/>
    <s v="NO"/>
    <m/>
    <m/>
    <m/>
    <s v="1"/>
    <s v="03424"/>
    <s v="3"/>
    <s v="PORFIRIO CAMPOS MUÑOZ"/>
    <n v="15"/>
  </r>
  <r>
    <s v="1.03652"/>
    <s v="103880-00"/>
    <s v="03652"/>
    <x v="2881"/>
    <s v="LA RESERVA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LA RESERVA"/>
    <s v="8,5 KM SUROESTE DE LA ENTRADA DE CANALETE"/>
    <s v="esc.lareserva@mep.go.cr"/>
    <s v="44056299"/>
    <s v="88720123"/>
    <s v="ISAAC DANIEL CASCANTE PEREZ"/>
    <s v="88720123"/>
    <s v="WENDY LU MORA PIEDRA"/>
    <s v="83158978"/>
    <m/>
    <s v="NO"/>
    <m/>
    <m/>
    <m/>
    <s v="1"/>
    <s v="03423"/>
    <s v="3"/>
    <s v="LA RESERVA"/>
    <n v="1"/>
  </r>
  <r>
    <s v="1.01829"/>
    <s v="103881-00"/>
    <s v="01829"/>
    <x v="2882"/>
    <s v="EL VALLE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EL VALLE"/>
    <s v="A UN COSTADO DE LA IGLESIA CATOLICA"/>
    <s v="esc.elvallekatira@mep.go.cr"/>
    <s v="41051089"/>
    <s v="88312841"/>
    <s v="KENYA VANETTIA CHAVES BRICEÑO"/>
    <s v="88312841"/>
    <s v="JEANNETTE SIBAJA MIRANDA"/>
    <s v="24021628"/>
    <m/>
    <s v="NO"/>
    <m/>
    <m/>
    <m/>
    <s v="1"/>
    <s v="01260"/>
    <s v="3"/>
    <s v="EL VALLE"/>
    <n v="29"/>
  </r>
  <r>
    <s v="1.01831"/>
    <s v="103882-00"/>
    <s v="01831"/>
    <x v="2883"/>
    <s v="TUJANKIR #1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TUJANKIR"/>
    <s v="COSTADO SUR DE LA IGLESIA CATOLICA DE TUJANKI"/>
    <s v="esc.tujankir1@mep.go.cr"/>
    <s v="24021397"/>
    <s v="24021397"/>
    <s v="YENDRI ROJAS CRUZ"/>
    <s v="83122236"/>
    <s v="JEANNETTE SIBAJA MIRANDA"/>
    <s v="24021628"/>
    <m/>
    <s v="NO"/>
    <m/>
    <m/>
    <m/>
    <s v="1"/>
    <s v="01261"/>
    <s v="3"/>
    <s v="TUJANKIR #1"/>
    <n v="7"/>
  </r>
  <r>
    <s v="1.03661"/>
    <s v="103883-00"/>
    <s v="03661"/>
    <x v="2884"/>
    <s v="LAS LETRAS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AS LETRAS"/>
    <s v="CONTIGUO PLAZA DE DEPORTES DE LAS LETRAS"/>
    <s v="esc.lasletraskatira@mep.go.cr"/>
    <s v="41051096"/>
    <m/>
    <s v="ENIA GONZALEZ VILLEGAS"/>
    <s v="86060069"/>
    <s v="JEANNETTE SIBAJA MIRANDA"/>
    <s v="24021628"/>
    <m/>
    <s v="NO"/>
    <m/>
    <m/>
    <m/>
    <s v="1"/>
    <s v="01272"/>
    <s v="3"/>
    <s v="LAS LETRAS"/>
    <n v="4"/>
  </r>
  <r>
    <s v="1.03714"/>
    <s v="103884-00"/>
    <s v="03714"/>
    <x v="2885"/>
    <s v="LOS ANGELES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LOS ANGELES"/>
    <s v="DEL EBAIS DE CAOBA 3 KM NORESTE"/>
    <s v="esc.losangelessantacecilia@mep.go.cr"/>
    <s v="26777025"/>
    <m/>
    <s v="JENNIFER DURAN LARA"/>
    <s v="86936796"/>
    <s v="ALI APARICIO MARCHENA VILLEGAS"/>
    <s v="26777025"/>
    <m/>
    <s v="NO"/>
    <m/>
    <m/>
    <m/>
    <s v="1"/>
    <s v="03483"/>
    <s v="3"/>
    <s v="LOS ANGELES"/>
    <n v="3"/>
  </r>
  <r>
    <s v="1.01424"/>
    <s v="103885-00"/>
    <s v="01424"/>
    <x v="2886"/>
    <s v="VALLE VERDE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VALLE VERDE"/>
    <s v="50 M OESTE DE LA IGLESIA CATOLICA"/>
    <s v="esc.valleverde@mep.go.cr"/>
    <s v="72965291"/>
    <s v="24660220"/>
    <s v="MANUEL ANGEL ORTIZ OBANDO"/>
    <s v="84784585"/>
    <s v="FERNANDO CRUZ OBREGON"/>
    <s v="87657026"/>
    <m/>
    <s v="NO"/>
    <m/>
    <m/>
    <m/>
    <s v="1"/>
    <s v="03482"/>
    <s v="3"/>
    <s v="VALLE VERDE"/>
    <n v="10"/>
  </r>
  <r>
    <s v="1.02479"/>
    <s v="103886-00"/>
    <s v="02479"/>
    <x v="2887"/>
    <s v="LOS LEDEZMA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LOS LEDEZMA"/>
    <s v="PUESTO FRONTERIZO EL DELIRIO 3 KM AL OESTE"/>
    <s v="esc.losledezma@mep.go.cr"/>
    <s v="26064258"/>
    <s v="24702822"/>
    <s v="KATTIA SEGURA SEGURA"/>
    <s v="83213032"/>
    <s v="EVELIO PARRA ALVARADO"/>
    <s v="86332081"/>
    <m/>
    <s v="NO"/>
    <m/>
    <m/>
    <m/>
    <s v="1"/>
    <s v="00062"/>
    <s v="3"/>
    <s v="LOS LEDEZMA"/>
    <n v="29"/>
  </r>
  <r>
    <s v="1.03662"/>
    <s v="103887-00"/>
    <s v="03662"/>
    <x v="2888"/>
    <s v="TUJANKIR #2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TUJANKIR II"/>
    <s v="DETRAS DEL SALON COMUNAL"/>
    <s v="esc.tujuankir2@mep.go.cr"/>
    <s v="41051083"/>
    <m/>
    <s v="MEILYN MARIA PEREZ PARRA"/>
    <s v="83352368"/>
    <s v="JEANNETTE SIBAJA MIRANDA"/>
    <s v="24021628"/>
    <m/>
    <s v="NO"/>
    <m/>
    <m/>
    <m/>
    <s v="1"/>
    <s v="03252"/>
    <s v="3"/>
    <s v="TUJANKIR #2"/>
    <n v="5"/>
  </r>
  <r>
    <s v="1.02865"/>
    <s v="103888-00"/>
    <s v="02865"/>
    <x v="2889"/>
    <s v="EL PARAISO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EL PARAISO"/>
    <s v="DEL PUESTO DE POLICIA DE BIRMANIA 3 KM OESTE"/>
    <s v="esc.elparaiso@mep.go.cr"/>
    <s v="24702845"/>
    <s v="22005420"/>
    <s v="YENCY MIRANDA AGUIRRE"/>
    <s v="84335244"/>
    <s v="EVELIO PARRA ALVARADO"/>
    <s v="86332081"/>
    <m/>
    <s v="NO"/>
    <m/>
    <m/>
    <m/>
    <s v="1"/>
    <s v="03256"/>
    <s v="3"/>
    <s v="EL PARAISO"/>
    <n v="7"/>
  </r>
  <r>
    <s v="1.02321"/>
    <s v="103889-00"/>
    <s v="02321"/>
    <x v="2890"/>
    <s v="BETANIA"/>
    <s v="ZONA NORTE-NORTE"/>
    <s v="02"/>
    <s v="1"/>
    <s v="1_PREESCOLAR"/>
    <s v="PUBLICA"/>
    <n v="21303"/>
    <s v="2"/>
    <s v="13"/>
    <s v="03"/>
    <s v="ALAJUELA / UPALA / SAN JOSE (PIZOTE)"/>
    <s v="ALAJUELA"/>
    <s v="UPALA"/>
    <s v="SAN JOSE (PIZOTE)"/>
    <s v="BETANIA"/>
    <s v="3 KM AL NORTE DE ESCUELA LAS MILPAS"/>
    <s v="esc.betania@mep.go.cr"/>
    <s v="24706676"/>
    <s v="86274850"/>
    <s v="OTILIA PEREZ JIMENEZ"/>
    <s v="86274850"/>
    <s v="FERNANDO CRUZ OBREGON"/>
    <s v="87657026"/>
    <m/>
    <s v="NO"/>
    <m/>
    <m/>
    <m/>
    <s v="1"/>
    <s v="03624"/>
    <s v="3"/>
    <s v="BETANIA"/>
    <n v="9"/>
  </r>
  <r>
    <s v="1.03469"/>
    <s v="103890-00"/>
    <s v="03469"/>
    <x v="2891"/>
    <s v="BELLA VISTA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BELLA VISTA"/>
    <s v="BELLA VISTA DE SANTA CECILIA, LA CRUZ, GUANA"/>
    <s v="esc.bellavista@mep.go.cr"/>
    <s v="22006745"/>
    <s v="26777025"/>
    <s v="LEIDY JUAREZ CONTRERAS"/>
    <s v="83060774"/>
    <s v="ALI APARICIO MARCHENA VILLEGAS"/>
    <s v="26777025"/>
    <m/>
    <s v="NO"/>
    <m/>
    <m/>
    <m/>
    <s v="1"/>
    <s v="01795"/>
    <s v="3"/>
    <s v="BELLA VISTA"/>
    <n v="12"/>
  </r>
  <r>
    <s v="1.03663"/>
    <s v="103891-00"/>
    <s v="03663"/>
    <x v="2892"/>
    <s v="I.D.A. COSTA ANA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COSTA ANA"/>
    <s v="FRENTE PLAZA DE DEPORTES"/>
    <s v="esc.idacostaana@mep.go.cr"/>
    <s v="41051085"/>
    <m/>
    <s v="RODOLFO LOPEZ OBREGON"/>
    <s v="41051085"/>
    <s v="JEANNETTE SIBAJA MIRANDA"/>
    <s v="24021628"/>
    <m/>
    <s v="NO"/>
    <m/>
    <m/>
    <m/>
    <s v="1"/>
    <s v="03376"/>
    <s v="3"/>
    <s v="I.D.A. COSTA ANA"/>
    <n v="7"/>
  </r>
  <r>
    <s v="1.00672"/>
    <s v="103892-00"/>
    <s v="00672"/>
    <x v="2893"/>
    <s v="BIJAGUA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BIJAGUA"/>
    <s v="300 OESTE DE LA IGLESIA CATOLICA"/>
    <s v="esc.liderbijagua@mep.go.cr"/>
    <s v="24668401"/>
    <s v="24668401"/>
    <s v="ADONAY OVIEDO AGUERO"/>
    <s v="24668401"/>
    <s v="WENDY LU MORA PIEDRA"/>
    <s v="21006045"/>
    <m/>
    <s v="NO"/>
    <m/>
    <m/>
    <m/>
    <s v="1"/>
    <s v="02161"/>
    <s v="3"/>
    <s v="BIJAGUA"/>
    <n v="58"/>
  </r>
  <r>
    <s v="1.01434"/>
    <s v="103893-00"/>
    <s v="01434"/>
    <x v="2894"/>
    <s v="BIRMANIA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BIRMANIA"/>
    <s v="COSTADO OESTE DE LA IGLESIA CATOLICA"/>
    <s v="esc.birmania@mep.go.cr"/>
    <s v="24702822"/>
    <s v="24702822"/>
    <s v="LEDY BARAHONA BOLIVAR"/>
    <s v="-"/>
    <s v="EVELIO PARRA ALVARADO"/>
    <s v="24702822"/>
    <m/>
    <s v="NO"/>
    <m/>
    <m/>
    <m/>
    <s v="1"/>
    <s v="01776"/>
    <s v="3"/>
    <s v="BIRMANIA"/>
    <n v="13"/>
  </r>
  <r>
    <s v="1.01435"/>
    <s v="103894-00"/>
    <s v="01435"/>
    <x v="2895"/>
    <s v="I.D.A. EL GAVILAN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CENTRO DEL GAVILAN"/>
    <s v="FRENTE A PULPERIA MAURI"/>
    <s v="esc.idagavilan@mep.go.cr"/>
    <s v="22005306"/>
    <s v="22005306"/>
    <s v="MARIA VANESSA CONTRERAS MENDOZA"/>
    <s v="84342153"/>
    <s v="EVELIO PARRA ALVARADO"/>
    <s v="86332081"/>
    <m/>
    <s v="NO"/>
    <m/>
    <m/>
    <m/>
    <s v="1"/>
    <s v="01797"/>
    <s v="3"/>
    <s v="I.D.A. EL GAVILAN"/>
    <n v="16"/>
  </r>
  <r>
    <s v="1.03028"/>
    <s v="103895-00"/>
    <s v="03028"/>
    <x v="2896"/>
    <s v="EL ENCANTO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EL ENCANTO"/>
    <s v="EL ENCANTO DOS RIOS DE UPALA"/>
    <s v="esc.idaelencanto@mep.go.cr"/>
    <s v="88145276"/>
    <m/>
    <s v="ENOC PEREZ JARQUIN"/>
    <s v="88145276"/>
    <s v="EVELIO PARRA ALVARADO"/>
    <s v="86332081"/>
    <m/>
    <s v="NO"/>
    <m/>
    <m/>
    <m/>
    <s v="1"/>
    <s v="01799"/>
    <s v="3"/>
    <s v="EL ENCANTO"/>
    <n v="9"/>
  </r>
  <r>
    <s v="1.03664"/>
    <s v="103896-00"/>
    <s v="03664"/>
    <x v="2897"/>
    <s v="SANTA ROSA LA PALMERA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A PALMERA"/>
    <s v="3 KM OESTE DE LA ENTRADA DEL VALLE"/>
    <s v="esc.santarosalapalmera@mep.go.cr"/>
    <m/>
    <m/>
    <s v="CINTHIA ALFARO RODRIGUEZ"/>
    <s v="83431395"/>
    <s v="JEANNETTE SIBAJA MIRANDA"/>
    <s v="24021628"/>
    <m/>
    <s v="NO"/>
    <m/>
    <m/>
    <m/>
    <s v="1"/>
    <s v="02172"/>
    <s v="3"/>
    <s v="SANTA ROSA LA PALMERA"/>
    <n v="4"/>
  </r>
  <r>
    <s v="1.03056"/>
    <s v="103897-00"/>
    <s v="03056"/>
    <x v="2898"/>
    <s v="ARGENDORA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ARGENDORA"/>
    <s v="DE SANTA CECILIA 6 KM SUR Y 100 M ANTES DEL RIO"/>
    <s v="esc.argendora@mep.go.cr"/>
    <s v="22005131"/>
    <s v="26777025"/>
    <s v="MAGALI CUBILLO MORALES"/>
    <s v="22005131"/>
    <s v="ALI APARICIO MARCHENA VILLEGAS"/>
    <s v="26777022"/>
    <m/>
    <s v="NO"/>
    <m/>
    <m/>
    <m/>
    <s v="1"/>
    <s v="03625"/>
    <s v="3"/>
    <s v="ARGENDORA"/>
    <n v="13"/>
  </r>
  <r>
    <s v="1.01124"/>
    <s v="103898-00"/>
    <s v="01124"/>
    <x v="2899"/>
    <s v="BRASILIA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BRASILIA"/>
    <s v="SODA LA ESCUELA 50 M SUR, BRASILIA"/>
    <s v="esc.brasiliadeupala@mep.go.cr"/>
    <s v="24703417"/>
    <s v="72968118"/>
    <s v="MAYELA MAIRENA CRUZ"/>
    <s v="89384677"/>
    <s v="EVELIO PARRA ALVARADO"/>
    <s v="86332081"/>
    <m/>
    <s v="NO"/>
    <m/>
    <m/>
    <m/>
    <s v="1"/>
    <s v="01773"/>
    <s v="3"/>
    <s v="BRASILIA"/>
    <n v="31"/>
  </r>
  <r>
    <s v="1.02167"/>
    <s v="103899-00"/>
    <s v="02167"/>
    <x v="2900"/>
    <s v="PUEBLO NUEVO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PUEBLO NUEVO"/>
    <s v="1 KM AL N DEL COLEGIO SAN JOSE"/>
    <s v="esc.pueblonuevo.upala@mep.go.cr"/>
    <s v="24701333"/>
    <s v="24701333"/>
    <s v="ROSA COREA RODRIGUEZ"/>
    <s v="88506502"/>
    <s v="JOHNNY LUNA ORDOÑEZ"/>
    <s v="83237385"/>
    <m/>
    <s v="NO"/>
    <m/>
    <m/>
    <m/>
    <s v="1"/>
    <s v="00067"/>
    <s v="3"/>
    <s v="PUEBLO NUEVO"/>
    <n v="27"/>
  </r>
  <r>
    <s v="1.03647"/>
    <s v="103900-00"/>
    <s v="03647"/>
    <x v="2901"/>
    <s v="CAÑO BLANCO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CAÑO BLANCO"/>
    <s v="DEL BARRIO JESUS POPOYOAPA 4,5 KM AL SUROESTE"/>
    <s v="esc.canoblanco@mep.go.cr"/>
    <s v="84402312"/>
    <s v="24701583"/>
    <s v="LUIS ALEJANDO APONTE QUIROS"/>
    <s v="86178228"/>
    <s v="JOHNNY LUNA ORDOÑEZ"/>
    <s v="83237385"/>
    <m/>
    <s v="NO"/>
    <m/>
    <m/>
    <m/>
    <s v="1"/>
    <s v="02137"/>
    <s v="3"/>
    <s v="CAÑO BLANCO"/>
    <n v="1"/>
  </r>
  <r>
    <s v="1.03819"/>
    <s v="103901-00"/>
    <s v="03819"/>
    <x v="2902"/>
    <s v="CAÑO RITO"/>
    <s v="ZONA NORTE-NORTE"/>
    <s v="08"/>
    <s v="1"/>
    <s v="1_PREESCOLAR"/>
    <s v="PUBLICA"/>
    <n v="21307"/>
    <s v="2"/>
    <s v="13"/>
    <s v="07"/>
    <s v="ALAJUELA / UPALA / YOLILLAL"/>
    <s v="ALAJUELA"/>
    <s v="UPALA"/>
    <s v="YOLILLAL"/>
    <s v="CAÑO RITO"/>
    <s v="CONTIGUO PLAZA DE DEPORTES"/>
    <s v="esc.canorito@mep.go.cr"/>
    <s v="44056207"/>
    <m/>
    <s v="MARLENE VALLE VILLALOBOS"/>
    <s v="84649278"/>
    <s v="PATRICIA UGALDE MORALES"/>
    <s v="87067098"/>
    <m/>
    <s v="NO"/>
    <m/>
    <m/>
    <m/>
    <s v="1"/>
    <s v="02163"/>
    <s v="3"/>
    <s v="CAÑO RITO"/>
    <n v="10"/>
  </r>
  <r>
    <s v="1.02130"/>
    <s v="103902-00"/>
    <s v="02130"/>
    <x v="2903"/>
    <s v="BUENOS AIRES"/>
    <s v="ZONA NORTE-NORTE"/>
    <s v="07"/>
    <s v="1"/>
    <s v="1_PREESCOLAR"/>
    <s v="PUBLICA"/>
    <n v="21302"/>
    <s v="2"/>
    <s v="13"/>
    <s v="02"/>
    <s v="ALAJUELA / UPALA / AGUAS CLARAS"/>
    <s v="ALAJUELA"/>
    <s v="UPALA"/>
    <s v="AGUAS CLARAS"/>
    <s v="BUENOS AIRES"/>
    <s v="COSTADO NORTE PLAZA"/>
    <s v="esc.buenosairesaguasclaras@mep.go.cr"/>
    <s v="86338805"/>
    <m/>
    <s v="FRANCISCO ERNESTO ESPINOZA BONICHE"/>
    <s v="86338805"/>
    <s v="EVELIO PARRA ALVARADO"/>
    <s v="86332081"/>
    <m/>
    <s v="NO"/>
    <m/>
    <m/>
    <m/>
    <s v="1"/>
    <s v="01774"/>
    <s v="3"/>
    <s v="BUENOS AIRES"/>
    <n v="5"/>
  </r>
  <r>
    <s v="1.01833"/>
    <s v="103903-00"/>
    <s v="01833"/>
    <x v="2904"/>
    <s v="LLANO BONITO #1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LANO BONITO"/>
    <s v="300 M ESTE DEL TEMPLO CATOLICO"/>
    <s v="esc.llanobonitouno@mep.go.cr"/>
    <m/>
    <m/>
    <s v="JEANNETH CESPEDES ROJAS"/>
    <s v="88390356"/>
    <s v="JEANNETTE SIBAJA MIRANDA"/>
    <s v="24021628"/>
    <m/>
    <s v="NO"/>
    <m/>
    <m/>
    <m/>
    <s v="1"/>
    <s v="01283"/>
    <s v="3"/>
    <s v="LLANO BONITO #1"/>
    <n v="16"/>
  </r>
  <r>
    <s v="1.01752"/>
    <s v="103905-00"/>
    <s v="01752"/>
    <x v="2905"/>
    <s v="COLONIA BLANCA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COLONIA BLANCA"/>
    <s v="DIAGONAL A PLAZA DE FUTBOL"/>
    <s v="esc.coloniablanca@mep.go.cr"/>
    <s v="72968230"/>
    <s v="24660220"/>
    <s v="ODIR BELTRAN RODRIGUEZ"/>
    <s v="72968230"/>
    <s v="FERNANDO CRUZ OBREGON"/>
    <s v="24660220"/>
    <m/>
    <s v="NO"/>
    <m/>
    <m/>
    <m/>
    <s v="1"/>
    <s v="01753"/>
    <s v="3"/>
    <s v="COLONIA BLANCA"/>
    <n v="8"/>
  </r>
  <r>
    <s v="1.03667"/>
    <s v="103906-00"/>
    <s v="03667"/>
    <x v="2906"/>
    <s v="LINDA VISTA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LINDA VISTA"/>
    <s v="A UN COSTADO DE LA IGLESIA CATOLICA"/>
    <s v="esc.lindavista.nortenorte@mep.go.cr"/>
    <s v="71787341"/>
    <s v="72451883"/>
    <s v="KARINA CHACON CHAVERRI"/>
    <s v="71787341"/>
    <s v="EVELIO PARRA ALVARADO"/>
    <s v="86332081"/>
    <m/>
    <s v="NO"/>
    <m/>
    <m/>
    <m/>
    <s v="1"/>
    <s v="02139"/>
    <s v="3"/>
    <s v="LINDA VISTA"/>
    <n v="1"/>
  </r>
  <r>
    <s v="1.01235"/>
    <s v="103907-00"/>
    <s v="01235"/>
    <x v="2907"/>
    <s v="SOR MARIA ROMERO MENESES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CANALETE"/>
    <s v="200 M SUR DEL SALON COMUNAL"/>
    <s v="esc.sormariaromeromeneses@mep.go.cr"/>
    <s v="24700209"/>
    <s v="24700209"/>
    <s v="YAMILETH SILVA MARTINEZ"/>
    <s v="24700209"/>
    <s v="WENDY LU MORA PIEDRA"/>
    <s v="21006045"/>
    <m/>
    <s v="NO"/>
    <m/>
    <m/>
    <m/>
    <s v="1"/>
    <s v="02106"/>
    <s v="3"/>
    <s v="SOR MARIA ROMERO MENESES"/>
    <n v="63"/>
  </r>
  <r>
    <s v="1.01826"/>
    <s v="103908-00"/>
    <s v="01826"/>
    <x v="2908"/>
    <s v="EL DELIRIO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EL DELIRIO"/>
    <s v="500 M ESTE DEL EBAIS EL PROGRESO"/>
    <s v="esc.eldelirio@mep.go.cr"/>
    <s v="87087454"/>
    <s v="87087454"/>
    <s v="MINOR RODRIGUEZ CASTILLO"/>
    <s v="87087454"/>
    <s v="EVELIO PARRA ALVARADO"/>
    <s v="86332081"/>
    <m/>
    <s v="NO"/>
    <m/>
    <m/>
    <m/>
    <s v="1"/>
    <s v="02127"/>
    <s v="3"/>
    <s v="EL DELIRIO"/>
    <n v="20"/>
  </r>
  <r>
    <s v="1.02728"/>
    <s v="103909-00"/>
    <s v="02728"/>
    <x v="2909"/>
    <s v="I.D.A. SAN LUIS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SAN LUIS"/>
    <s v="SAN LUIS DE DOS RIOS DE UPALA"/>
    <s v="esc.idasanluisupala@mep.go.cr"/>
    <m/>
    <m/>
    <s v="ENID SALAZAR CASTRO"/>
    <s v="72752939"/>
    <s v="EVELIO PARRA ALVARADO"/>
    <s v="86332081"/>
    <m/>
    <s v="NO"/>
    <m/>
    <m/>
    <m/>
    <s v="1"/>
    <s v="01775"/>
    <s v="3"/>
    <s v="I.D.A. SAN LUIS"/>
    <n v="19"/>
  </r>
  <r>
    <s v="1.02171"/>
    <s v="103910-00"/>
    <s v="02171"/>
    <x v="2910"/>
    <s v="EL PROGRESO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EL PROGRESO"/>
    <s v="50 AL OESTE DE LA IGLESIA CATOLICA EL PROGRES"/>
    <s v="esc.elprogresoriocanalete@mep.go.cr"/>
    <s v="44056213"/>
    <s v="44056213"/>
    <s v="MAYRA AGUIRRE HERNANDEZ"/>
    <s v="44056213"/>
    <s v="WENDY LU MORA PIEDRA"/>
    <s v="21006045"/>
    <m/>
    <s v="NO"/>
    <m/>
    <m/>
    <m/>
    <s v="1"/>
    <s v="02122"/>
    <s v="3"/>
    <s v="EL PROGRESO"/>
    <n v="34"/>
  </r>
  <r>
    <s v="1.02173"/>
    <s v="103911-00"/>
    <s v="02173"/>
    <x v="2911"/>
    <s v="LAS GARZAS"/>
    <s v="ZONA NORTE-NORTE"/>
    <s v="08"/>
    <s v="1"/>
    <s v="1_PREESCOLAR"/>
    <s v="PUBLICA"/>
    <n v="21307"/>
    <s v="2"/>
    <s v="13"/>
    <s v="07"/>
    <s v="ALAJUELA / UPALA / YOLILLAL"/>
    <s v="ALAJUELA"/>
    <s v="UPALA"/>
    <s v="YOLILLAL"/>
    <s v="SAN MARTIN"/>
    <s v="100 M OESTE DE IGLESIA SAN MARTIN"/>
    <s v="esc.lasgarzas@mep.go.cr"/>
    <s v="44056225"/>
    <m/>
    <s v="NIDYA CERDAS ROMERO"/>
    <s v="83083381"/>
    <s v="PATRICIA UGALDE MORALES"/>
    <s v="87067098"/>
    <m/>
    <s v="NO"/>
    <m/>
    <m/>
    <m/>
    <s v="1"/>
    <s v="02167"/>
    <s v="3"/>
    <s v="LAS GARZAS"/>
    <n v="5"/>
  </r>
  <r>
    <s v="1.01024"/>
    <s v="103912-00"/>
    <s v="01024"/>
    <x v="2912"/>
    <s v="CHIMURRIA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SAN RAFAEL"/>
    <s v="25 M DE LA IGLESIA CATOLICA"/>
    <s v="esc.chimurria@mep.go.cr"/>
    <m/>
    <m/>
    <s v="DAMARYS SHIRLEY HERNANDEZ CASTRO"/>
    <s v="85530644"/>
    <s v="JUAN CARLOS PICADO DELGADO"/>
    <s v="24700533"/>
    <m/>
    <s v="NO"/>
    <m/>
    <m/>
    <m/>
    <s v="1"/>
    <s v="02107"/>
    <s v="3"/>
    <s v="CHIMURRIA"/>
    <n v="26"/>
  </r>
  <r>
    <s v="1.01214"/>
    <s v="103913-00"/>
    <s v="01214"/>
    <x v="2913"/>
    <s v="COLONIA PUNTARENAS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COLONIA PUNTARENAS"/>
    <s v="FRENTE AL EBAIS DE COLONIA PUNTARENAS DE UPALA"/>
    <s v="esc.coloniapuntarenas@mep.go.cr"/>
    <s v="24708140"/>
    <s v="24708140"/>
    <s v="LUIS ARMANDO SEQUEIRA OROZCO"/>
    <s v="88130115"/>
    <s v="PATRICIA UGALDE MORALES"/>
    <s v="87067098"/>
    <m/>
    <s v="NO"/>
    <m/>
    <m/>
    <m/>
    <s v="1"/>
    <s v="02152"/>
    <s v="3"/>
    <s v="COLONIA PUNTARENAS"/>
    <n v="38"/>
  </r>
  <r>
    <s v="1.02166"/>
    <s v="103914-00"/>
    <s v="02166"/>
    <x v="2914"/>
    <s v="COLONIA LA LIBERTAD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COLONIA LIBERTAD"/>
    <s v="FRENTE AL SALON COMUNAL DE COLONIA LIBERTAD"/>
    <s v="esc.colonialibertad@mep.go.cr"/>
    <s v="86147638"/>
    <m/>
    <s v="FLORIBETH ACOSTA JIMENEZ"/>
    <s v="86147638"/>
    <s v="FERNANDO CRUZ OBREGON"/>
    <s v="87657026"/>
    <m/>
    <s v="NO"/>
    <m/>
    <m/>
    <m/>
    <s v="1"/>
    <s v="01754"/>
    <s v="3"/>
    <s v="COLONIA LA LIBERTAD"/>
    <n v="9"/>
  </r>
  <r>
    <s v="1.02162"/>
    <s v="103915-00"/>
    <s v="02162"/>
    <x v="2915"/>
    <s v="LOS INGENIEROS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LOS INGENIEROS"/>
    <s v="500 M SUROESTE DE LA PISTA DE ATERRIZAJE"/>
    <s v="esc.losingenieros@mep.go.cr"/>
    <s v="44057996"/>
    <m/>
    <s v="GABRIEL SUAREZ RAMOS"/>
    <s v="87013626"/>
    <s v="JUAN CARLOS PICADO DELGADO"/>
    <s v="24700533"/>
    <m/>
    <s v="NO"/>
    <m/>
    <m/>
    <m/>
    <s v="1"/>
    <s v="03742"/>
    <s v="3"/>
    <s v="LOS INGENIEROS"/>
    <n v="19"/>
  </r>
  <r>
    <s v="1.02644"/>
    <s v="103916-00"/>
    <s v="02644"/>
    <x v="2916"/>
    <s v="LOS TIJOS"/>
    <s v="ZONA NORTE-NORTE"/>
    <s v="08"/>
    <s v="1"/>
    <s v="1_PREESCOLAR"/>
    <s v="PUBLICA"/>
    <n v="21307"/>
    <s v="2"/>
    <s v="13"/>
    <s v="07"/>
    <s v="ALAJUELA / UPALA / YOLILLAL"/>
    <s v="ALAJUELA"/>
    <s v="UPALA"/>
    <s v="YOLILLAL"/>
    <s v="LOS TIJOS"/>
    <s v="17 KM SURESTE DE UPALA"/>
    <s v="esc.lostijos@mep.go.cr"/>
    <s v="24708049"/>
    <m/>
    <s v="NYDIA MARIA MOYA HERRERA"/>
    <s v="72663978"/>
    <s v="PATRICIA UGALDE MORALES"/>
    <s v="87067098"/>
    <m/>
    <s v="NO"/>
    <m/>
    <m/>
    <m/>
    <s v="1"/>
    <s v="03549"/>
    <s v="3"/>
    <s v="LOS TIJOS"/>
    <n v="7"/>
  </r>
  <r>
    <s v="1.01816"/>
    <s v="103917-00"/>
    <s v="01816"/>
    <x v="2917"/>
    <s v="NAHUATL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LOS ANGELES"/>
    <s v="COSTADO SUR DEL REDONDEL DE UPALA"/>
    <s v="esc.nahuatl@mep.go.cr"/>
    <s v="24701171"/>
    <s v="24701171"/>
    <s v="YIRLANIA GONZALEZ LOPEZ"/>
    <s v="24701171"/>
    <s v="JUAN CARLOS PICADO DELGADO"/>
    <s v="24700533"/>
    <m/>
    <s v="NO"/>
    <m/>
    <m/>
    <m/>
    <s v="1"/>
    <s v="03743"/>
    <s v="3"/>
    <s v="NAHUATL"/>
    <n v="55"/>
  </r>
  <r>
    <s v="1.01824"/>
    <s v="103918-00"/>
    <s v="01824"/>
    <x v="2918"/>
    <s v="CUATRO BOCAS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CUATRO BOCAS"/>
    <s v="DEL SALON COMUNAL 100 M ESTE"/>
    <s v="esc.cuatrobocas@mep.go.cr"/>
    <s v="84644048"/>
    <m/>
    <s v="OLIVIA BALTODANO ULLOA"/>
    <s v="84644048"/>
    <s v="FERNANDO CRUZ OBREGON"/>
    <s v="87657026"/>
    <m/>
    <s v="NO"/>
    <m/>
    <m/>
    <m/>
    <s v="1"/>
    <s v="01768"/>
    <s v="3"/>
    <s v="CUATRO BOCAS"/>
    <n v="12"/>
  </r>
  <r>
    <s v="1.01096"/>
    <s v="103919-00"/>
    <s v="01096"/>
    <x v="2919"/>
    <s v="LA KATIRA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A KATIRA"/>
    <s v="FRENTE AL EBAIS KATIRA"/>
    <s v="esc.lakatira@mep.go.cr"/>
    <s v="24021157"/>
    <s v="24021157"/>
    <s v="KENIA MARIA MORA CALDERON"/>
    <s v="24021157"/>
    <s v="JEANNETTE SIBAJA MIRANDA"/>
    <s v="24021628"/>
    <m/>
    <s v="NO"/>
    <m/>
    <m/>
    <m/>
    <s v="1"/>
    <s v="01262"/>
    <s v="3"/>
    <s v="LA KATIRA"/>
    <n v="64"/>
  </r>
  <r>
    <s v="1.03057"/>
    <s v="103920-00"/>
    <s v="03057"/>
    <x v="2920"/>
    <s v="SAN MARCOS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SANTA ADELA"/>
    <s v="DE LA GANADERIA RIO NIÑO 300 M SURESTE"/>
    <s v="esc.sanmarcos.nortenorte@mep.go.cr"/>
    <s v="24660220"/>
    <s v="24660220"/>
    <s v="ANA YANSIE CHAVARRIA ALCOCER"/>
    <s v="86456072"/>
    <s v="FERNANDO CRUZ OBREGON"/>
    <s v="87657026"/>
    <m/>
    <s v="NO"/>
    <m/>
    <m/>
    <m/>
    <s v="1"/>
    <s v="01758"/>
    <s v="3"/>
    <s v="SAN MARCOS"/>
    <n v="2"/>
  </r>
  <r>
    <s v="1.01436"/>
    <s v="103921-00"/>
    <s v="01436"/>
    <x v="2921"/>
    <s v="DOS RIOS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DOS RIOS"/>
    <s v="FRENTE AL SALON COMUNAL, COSTADO SUR"/>
    <s v="esc.dosrios.nortenorte@mep.go.cr"/>
    <s v="22064228"/>
    <m/>
    <s v="KAREN PAMELA SUAREZ GODINEZ"/>
    <s v="84683954"/>
    <s v="EVELIO PARRA ALVARADO"/>
    <s v="86332081"/>
    <m/>
    <s v="NO"/>
    <m/>
    <m/>
    <m/>
    <s v="1"/>
    <s v="01780"/>
    <s v="3"/>
    <s v="DOS RIOS"/>
    <n v="10"/>
  </r>
  <r>
    <s v="1.01427"/>
    <s v="103922-00"/>
    <s v="01427"/>
    <x v="2922"/>
    <s v="EL HIGUERON"/>
    <s v="ZONA NORTE-NORTE"/>
    <s v="04"/>
    <s v="1"/>
    <s v="1_PREESCOLAR"/>
    <s v="PUBLICA"/>
    <n v="21301"/>
    <s v="2"/>
    <s v="13"/>
    <s v="01"/>
    <s v="ALAJUELA / UPALA / UPALA"/>
    <s v="ALAJUELA"/>
    <s v="UPALA"/>
    <s v="UPALA"/>
    <s v="EL HIGUERON"/>
    <s v="5 KM AL SUR DE CANALETE FRENTE A LA IGLESIA"/>
    <s v="esc.elhigueroncanalete@mep.go.cr"/>
    <s v="24701221"/>
    <s v="24701221"/>
    <s v="SEIRO OROZCO MUÑOZ"/>
    <s v="89763319"/>
    <s v="WENDY LU MORA PIEDRA"/>
    <s v="21006045"/>
    <m/>
    <s v="NO"/>
    <m/>
    <m/>
    <m/>
    <s v="1"/>
    <s v="02108"/>
    <s v="3"/>
    <s v="EL HIGUERON"/>
    <n v="20"/>
  </r>
  <r>
    <s v="1.01593"/>
    <s v="103923-00"/>
    <s v="01593"/>
    <x v="2923"/>
    <s v="EL CARMEN # 1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EL SOCORRO"/>
    <s v="DIAGONAL A LA PLAZA DE DEPORTES EL SOCORRO"/>
    <s v="esc.elcarmenn1@mep.go.cr"/>
    <s v="44056313"/>
    <m/>
    <s v="HENRY VALERIO RAMIREZ"/>
    <s v="72550175"/>
    <s v="JUAN CARLOS PICADO DELGADO"/>
    <s v="24700533"/>
    <m/>
    <s v="NO"/>
    <m/>
    <m/>
    <m/>
    <s v="1"/>
    <s v="02109"/>
    <s v="3"/>
    <s v="EL CARMEN # 1"/>
    <n v="10"/>
  </r>
  <r>
    <s v="1.02322"/>
    <s v="103924-00"/>
    <s v="02322"/>
    <x v="2924"/>
    <s v="EL CARMEN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EL CARMEN"/>
    <s v="FRENTE A LA IGLESIA CATOLICA DE GUAYABAL"/>
    <s v="esc.elcarmenupala@mep.go.cr"/>
    <s v="26730724"/>
    <s v="24660220"/>
    <s v="ELIBETH CHEVEZ BUSTOS"/>
    <s v="83163363"/>
    <s v="FERNANDO CRUZ OBREGON"/>
    <s v="87657026"/>
    <m/>
    <s v="NO"/>
    <m/>
    <m/>
    <m/>
    <s v="1"/>
    <s v="01759"/>
    <s v="3"/>
    <s v="EL CARMEN"/>
    <n v="12"/>
  </r>
  <r>
    <s v="1.01672"/>
    <s v="103925-00"/>
    <s v="01672"/>
    <x v="2925"/>
    <s v="EL PORVENIR"/>
    <s v="ZONA NORTE-NORTE"/>
    <s v="03"/>
    <s v="1"/>
    <s v="1_PREESCOLAR"/>
    <s v="PUBLICA"/>
    <n v="21302"/>
    <s v="2"/>
    <s v="13"/>
    <s v="02"/>
    <s v="ALAJUELA / UPALA / AGUAS CLARAS"/>
    <s v="ALAJUELA"/>
    <s v="UPALA"/>
    <s v="AGUAS CLARAS"/>
    <s v="EL PORVENIR"/>
    <s v="300 M NORESTE DEL PUESTO DE LA FUERZA PUBLICA"/>
    <s v="esc.elporveniraguasclaras@mep.go.cr"/>
    <s v="72968792"/>
    <s v="83593479"/>
    <s v="JOSE ARNOLDO LOPEZ RUIZ"/>
    <s v="83593479"/>
    <s v="JOHNNY LUNA ORDOÑEZ"/>
    <s v="24701583"/>
    <m/>
    <s v="NO"/>
    <m/>
    <m/>
    <m/>
    <s v="1"/>
    <s v="01757"/>
    <s v="3"/>
    <s v="EL PORVENIR"/>
    <n v="19"/>
  </r>
  <r>
    <s v="1.01817"/>
    <s v="103926-00"/>
    <s v="01817"/>
    <x v="2926"/>
    <s v="EL ROSARIO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EL ROSARIO"/>
    <s v="2 KM SUR CARRETERA A CANAS"/>
    <s v="esc.elrosariocanalete@mep.go.cr"/>
    <s v="72316819"/>
    <s v="72895798"/>
    <s v="HANMETH VILLALOBOS MURILLO"/>
    <s v="72316819"/>
    <s v="WENDY LU MORA PIEDRA"/>
    <s v="21006045"/>
    <m/>
    <s v="NO"/>
    <m/>
    <m/>
    <m/>
    <s v="1"/>
    <s v="02110"/>
    <s v="3"/>
    <s v="EL ROSARIO"/>
    <n v="7"/>
  </r>
  <r>
    <s v="1.02640"/>
    <s v="103927-00"/>
    <s v="02640"/>
    <x v="2927"/>
    <s v="EL SALTO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EL SALTO"/>
    <s v="50 M AL ESTE DE LA PLAZA DE DEPORTE EL SALTO"/>
    <s v="esc.elsalto@mep.go.cr"/>
    <s v="44056285"/>
    <m/>
    <s v="ULISES IGNACIO ABARCA ORTIZ"/>
    <s v="83412949"/>
    <s v="WENDY LU MORA PIEDRA"/>
    <s v="21006045"/>
    <m/>
    <s v="NO"/>
    <m/>
    <m/>
    <m/>
    <s v="1"/>
    <s v="02165"/>
    <s v="3"/>
    <s v="EL SALTO"/>
    <n v="9"/>
  </r>
  <r>
    <s v="1.02327"/>
    <s v="103928-00"/>
    <s v="02327"/>
    <x v="2928"/>
    <s v="BUENA VISTA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BUENA VISTA"/>
    <s v="2 KM SUR DEL COMANDO DE UPALA"/>
    <s v="esc.buenavista.nortenorte@mep.go.cr"/>
    <s v="72961657"/>
    <m/>
    <s v="YORLENI REYES AGUIRRE"/>
    <s v="83214622"/>
    <s v="WENDY LU MORA PIEDRA"/>
    <s v="21006045"/>
    <m/>
    <s v="NO"/>
    <m/>
    <m/>
    <m/>
    <s v="1"/>
    <s v="02111"/>
    <s v="3"/>
    <s v="BUENA VISTA"/>
    <n v="9"/>
  </r>
  <r>
    <s v="1.02168"/>
    <s v="103929-00"/>
    <s v="02168"/>
    <x v="2929"/>
    <s v="FATIMA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FATIMA"/>
    <s v="DE LA IGLESIA CATOLICA 800 M AL NORTE"/>
    <s v="esc.fatima.nortenorte@mep.go.cr"/>
    <s v="24700576"/>
    <s v="24702822"/>
    <s v="IVONNE REYES MORAGA"/>
    <s v="88067959"/>
    <s v="EVELIO PARRA ALVARADO"/>
    <s v="86332081"/>
    <m/>
    <s v="NO"/>
    <m/>
    <m/>
    <m/>
    <s v="1"/>
    <s v="02142"/>
    <s v="3"/>
    <s v="FATIMA"/>
    <n v="26"/>
  </r>
  <r>
    <s v="1.01569"/>
    <s v="103930-00"/>
    <s v="01569"/>
    <x v="2930"/>
    <s v="EL FOSFORO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EL FOSFORO"/>
    <s v="3 KM NOROESTE DEL INDER DE UPALA"/>
    <s v="esc.elfosforo@mep.go.cr"/>
    <s v="44960777"/>
    <s v="44960777"/>
    <s v="WILLY QUIROS PEREZ"/>
    <s v="88386816"/>
    <s v="JUAN CARLOS PICADO DELGADO"/>
    <s v="24700533"/>
    <m/>
    <s v="NO"/>
    <m/>
    <m/>
    <m/>
    <s v="1"/>
    <s v="02112"/>
    <s v="3"/>
    <s v="EL FOSFORO"/>
    <n v="19"/>
  </r>
  <r>
    <s v="1.02866"/>
    <s v="103931-00"/>
    <s v="02866"/>
    <x v="2931"/>
    <s v="GUAYABITO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GUAYABITO"/>
    <s v="DIAGONAL AL LA IGLESIA CATOLICA"/>
    <s v="esc.guayabito@mep.go.cr"/>
    <s v="41051123"/>
    <m/>
    <s v="CAROLINA MENA ROA"/>
    <s v="60631981"/>
    <s v="JEANNETTE SIBAJA MIRANDA"/>
    <s v="24021628"/>
    <m/>
    <s v="NO"/>
    <m/>
    <m/>
    <m/>
    <s v="1"/>
    <s v="01267"/>
    <s v="3"/>
    <s v="GUAYABITO"/>
    <n v="13"/>
  </r>
  <r>
    <s v="1.01123"/>
    <s v="103933-00"/>
    <s v="01123"/>
    <x v="2932"/>
    <s v="JESUS DE POPOYOAPA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POPOYOAPA"/>
    <s v="1 KM AL OESTE DE LA PLAZA"/>
    <s v="esc.jesusdepopoyoapa@mep.go.cr"/>
    <s v="22005382"/>
    <m/>
    <s v="DARLING LOPEZ GONZALEZ"/>
    <s v="88670904"/>
    <s v="JOHNNY LUNA ORDOÑEZ"/>
    <s v="83237385"/>
    <m/>
    <s v="NO"/>
    <m/>
    <m/>
    <m/>
    <s v="1"/>
    <s v="02130"/>
    <s v="3"/>
    <s v="JESUS DE POPOYOAPA"/>
    <n v="26"/>
  </r>
  <r>
    <s v="1.01798"/>
    <s v="103934-00"/>
    <s v="01798"/>
    <x v="2933"/>
    <s v="LA MARAVILLA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SAN RAFAEL"/>
    <s v="8 KM AL SUR DE UPALA CENTRO"/>
    <s v="esc.lamaravillayolillal@mep.go.cr"/>
    <s v="24708333"/>
    <m/>
    <s v="KATHIA SEGURA MORA"/>
    <s v="86858600"/>
    <s v="JUAN CARLOS PICADO DELGADO"/>
    <s v="88134791"/>
    <m/>
    <s v="NO"/>
    <m/>
    <m/>
    <m/>
    <s v="1"/>
    <s v="03709"/>
    <s v="3"/>
    <s v="LA MARAVILLA"/>
    <n v="8"/>
  </r>
  <r>
    <s v="1.01819"/>
    <s v="103935-00"/>
    <s v="01819"/>
    <x v="2934"/>
    <s v="LA CRUZ"/>
    <s v="ZONA NORTE-NORTE"/>
    <s v="01"/>
    <s v="1"/>
    <s v="1_PREESCOLAR"/>
    <s v="PUBLICA"/>
    <n v="21305"/>
    <s v="2"/>
    <s v="13"/>
    <s v="05"/>
    <s v="ALAJUELA / UPALA / DELICIAS"/>
    <s v="ALAJUELA"/>
    <s v="UPALA"/>
    <s v="DELICIAS"/>
    <s v="LA CRUZ"/>
    <s v="2 KM AL ESTE CRUCE A DELICIAS"/>
    <s v="esc.lacruzupala@mep.go.cr"/>
    <s v="72968426"/>
    <s v="86582101"/>
    <s v="SUGEILYN SANTAMARIA VILLALOBOS"/>
    <s v="86582101"/>
    <s v="JUAN CARLOS PICADO DELGADO"/>
    <s v="24700533"/>
    <m/>
    <s v="NO"/>
    <m/>
    <m/>
    <m/>
    <s v="1"/>
    <s v="03529"/>
    <s v="3"/>
    <s v="LA CRUZ"/>
    <n v="28"/>
  </r>
  <r>
    <s v="1.03810"/>
    <s v="103936-00"/>
    <s v="03810"/>
    <x v="2935"/>
    <s v="LA ESPERANZA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MONTE CRISTO"/>
    <s v="COSTADO ESTE PLAZA DE DEPORTES MONTE CRISTO"/>
    <s v="esc.laesperanzayoolillal@mep.go.cr"/>
    <s v="44056276"/>
    <m/>
    <s v="SHARON LEON CHAVARRIA"/>
    <s v="44056276"/>
    <s v="JUAN CARLOS PICADO DELGADO"/>
    <s v="24700533"/>
    <m/>
    <s v="NO"/>
    <m/>
    <m/>
    <m/>
    <s v="1"/>
    <s v="02119"/>
    <s v="3"/>
    <s v="LA ESPERANZA"/>
    <n v="6"/>
  </r>
  <r>
    <s v="1.01834"/>
    <s v="103937-00"/>
    <s v="01834"/>
    <x v="2936"/>
    <s v="MONSEÑOR BERNARDO AUGUSTO THIEL"/>
    <s v="ZONA NORTE-NORTE"/>
    <s v="06"/>
    <s v="1"/>
    <s v="1_PREESCOLAR"/>
    <s v="PUBLICA"/>
    <n v="21501"/>
    <s v="2"/>
    <s v="15"/>
    <s v="01"/>
    <s v="ALAJUELA / GUATUSO / SAN RAFAEL"/>
    <s v="ALAJUELA"/>
    <s v="GUATUSO"/>
    <s v="SAN RAFAEL"/>
    <s v="SAN MIGUEL"/>
    <s v="3 KM ESTE DE RIO CELESTE"/>
    <s v="esc.monsenorbernando@mep.go.cr"/>
    <s v="41051199"/>
    <m/>
    <s v="KINNDLY ACEVEDO DELGADILLO"/>
    <s v="88375053"/>
    <s v="JEANNETTE SIBAJA MIRANDA"/>
    <s v="24021628"/>
    <m/>
    <s v="NO"/>
    <m/>
    <m/>
    <m/>
    <s v="1"/>
    <s v="03377"/>
    <s v="3"/>
    <s v="MONSEÑOR BERNARDO AUGUSTO THIEL"/>
    <n v="1"/>
  </r>
  <r>
    <s v="1.02163"/>
    <s v="103939-00"/>
    <s v="02163"/>
    <x v="2937"/>
    <s v="LA VERBENA"/>
    <s v="ZONA NORTE-NORTE"/>
    <s v="01"/>
    <s v="1"/>
    <s v="1_PREESCOLAR"/>
    <s v="PUBLICA"/>
    <n v="21308"/>
    <s v="2"/>
    <s v="13"/>
    <s v="08"/>
    <s v="ALAJUELA / UPALA / CANALETE"/>
    <s v="ALAJUELA"/>
    <s v="UPALA"/>
    <s v="CANALETE"/>
    <s v="LA VERBENA"/>
    <s v="3 KM AL SUR DEL CEMENTERIO DE UPALA"/>
    <s v="esc.laverbana@mep.go.cr"/>
    <s v="88436270"/>
    <m/>
    <s v="CARLOS RAUL BOGANTES GUTIERREZ"/>
    <s v="88436270"/>
    <s v="JUAN CARLOS PICADO DELGADO"/>
    <s v="88134791"/>
    <m/>
    <s v="NO"/>
    <m/>
    <m/>
    <m/>
    <s v="1"/>
    <s v="02123"/>
    <s v="3"/>
    <s v="LA VERBENA"/>
    <n v="11"/>
  </r>
  <r>
    <s v="1.01696"/>
    <s v="104834-00"/>
    <s v="01696"/>
    <x v="2938"/>
    <s v="I.E.G.B. LA VICTORIA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LA VICTORIA"/>
    <s v="5 KM AL NORTE DE SAN JOSE DE UPALA"/>
    <s v="esc.lavictoriadeupala@mep.go.cr"/>
    <s v="70186916"/>
    <m/>
    <s v="DULEY JOSE MEJIA SEQUEIRA"/>
    <s v="-"/>
    <s v="JOHNNY LUNA ORDOÑEZ"/>
    <s v="24701583"/>
    <m/>
    <s v="NO"/>
    <m/>
    <m/>
    <m/>
    <s v="1"/>
    <s v="02148"/>
    <s v="3"/>
    <s v="I.E.G.B. LA VICTORIA"/>
    <n v="38"/>
  </r>
  <r>
    <s v="1.02317"/>
    <s v="103941-00"/>
    <s v="02317"/>
    <x v="2939"/>
    <s v="LAS ARMENIAS"/>
    <s v="ZONA NORTE-NORTE"/>
    <s v="02"/>
    <s v="1"/>
    <s v="1_PREESCOLAR"/>
    <s v="PUBLICA"/>
    <n v="21308"/>
    <s v="2"/>
    <s v="13"/>
    <s v="08"/>
    <s v="ALAJUELA / UPALA / CANALETE"/>
    <s v="ALAJUELA"/>
    <s v="UPALA"/>
    <s v="CANALETE"/>
    <s v="LAS ARMENIAS"/>
    <s v="CONTIGUO A LA IGLESIA CATOLICA"/>
    <s v="esc.lasarmenias@mep.go.cr"/>
    <s v="44117966"/>
    <m/>
    <s v="MAINOR ARAGON MARTINEZ"/>
    <s v="87068772"/>
    <s v="FERNANDO CRUZ OBREGON"/>
    <s v="87657026"/>
    <m/>
    <s v="NO"/>
    <m/>
    <m/>
    <m/>
    <s v="1"/>
    <s v="01769"/>
    <s v="3"/>
    <s v="LAS ARMENIAS"/>
    <n v="7"/>
  </r>
  <r>
    <s v="1.01415"/>
    <s v="103942-00"/>
    <s v="01415"/>
    <x v="2940"/>
    <s v="LAS DELICIAS"/>
    <s v="ZONA NORTE-NORTE"/>
    <s v="01"/>
    <s v="1"/>
    <s v="1_PREESCOLAR"/>
    <s v="PUBLICA"/>
    <n v="21305"/>
    <s v="2"/>
    <s v="13"/>
    <s v="05"/>
    <s v="ALAJUELA / UPALA / DELICIAS"/>
    <s v="ALAJUELA"/>
    <s v="UPALA"/>
    <s v="DELICIAS"/>
    <s v="DELICIAS"/>
    <s v="FRENTE AL PUESTO GUARDIA RURAL"/>
    <s v="esc.delicias@mep.go.cr"/>
    <s v="24702980"/>
    <m/>
    <s v="EMMA JARA MELENDEZ"/>
    <s v="24702980"/>
    <s v="JUAN CARLOS PICADO DELGADO"/>
    <s v="24700533"/>
    <m/>
    <s v="NO"/>
    <m/>
    <m/>
    <m/>
    <s v="1"/>
    <s v="02132"/>
    <s v="3"/>
    <s v="LAS DELICIAS"/>
    <n v="23"/>
  </r>
  <r>
    <s v="1.02480"/>
    <s v="103943-00"/>
    <s v="02480"/>
    <x v="2941"/>
    <s v="LAS FLORES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LAS FLORES"/>
    <s v="FRENTE A LA IGLESIA CATOLICA"/>
    <s v="esc.lasflores@mep.go.cr"/>
    <s v="70143232"/>
    <m/>
    <s v="DANNIA QUIROS ALFARO"/>
    <s v="70143232"/>
    <s v="WENDY LU MORA PIEDRA"/>
    <s v="21006045"/>
    <m/>
    <s v="NO"/>
    <m/>
    <m/>
    <m/>
    <s v="1"/>
    <s v="02153"/>
    <s v="3"/>
    <s v="LAS FLORES"/>
    <n v="10"/>
  </r>
  <r>
    <s v="1.02478"/>
    <s v="103944-00"/>
    <s v="02478"/>
    <x v="2942"/>
    <s v="LAS MILPAS"/>
    <s v="ZONA NORTE-NORTE"/>
    <s v="02"/>
    <s v="1"/>
    <s v="1_PREESCOLAR"/>
    <s v="PUBLICA"/>
    <n v="21308"/>
    <s v="2"/>
    <s v="13"/>
    <s v="08"/>
    <s v="ALAJUELA / UPALA / CANALETE"/>
    <s v="ALAJUELA"/>
    <s v="UPALA"/>
    <s v="CANALETE"/>
    <s v="LAS MILPAS"/>
    <s v="DE LA IGLESIA CATOLICA 100 M ESTE"/>
    <s v="esc.lasmilpas@mep.go.cr"/>
    <s v="85378881"/>
    <m/>
    <s v="SANDRA SANCHO CARDENAS"/>
    <s v="85378881"/>
    <s v="FERNANDO CRUZ OBREGON"/>
    <s v="87657026"/>
    <m/>
    <s v="NO"/>
    <m/>
    <m/>
    <m/>
    <s v="1"/>
    <s v="02115"/>
    <s v="3"/>
    <s v="LAS MILPAS"/>
    <n v="7"/>
  </r>
  <r>
    <s v="1.02169"/>
    <s v="103945-00"/>
    <s v="02169"/>
    <x v="2943"/>
    <s v="LOS CARTAGOS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LOS CARTAGOS NORTE"/>
    <s v="LOS CARTAGOS NORTE SAN JOSE DE UPALA"/>
    <s v="esc.loscartagosnorte@mep.go.cr"/>
    <s v="40056229"/>
    <s v="83193221"/>
    <s v="CORINA GOMEZ MEZA"/>
    <s v="83193221"/>
    <s v="JOHNNY LUNA ORDOÑEZ"/>
    <s v="83237385"/>
    <m/>
    <s v="NO"/>
    <m/>
    <m/>
    <m/>
    <s v="1"/>
    <s v="01763"/>
    <s v="3"/>
    <s v="LOS CARTAGOS"/>
    <n v="7"/>
  </r>
  <r>
    <s v="1.01095"/>
    <s v="103946-00"/>
    <s v="01095"/>
    <x v="2944"/>
    <s v="RAFAEL ANGEL SANCHEZ ARRIETA"/>
    <s v="ZONA NORTE-NORTE"/>
    <s v="01"/>
    <s v="1"/>
    <s v="1_PREESCOLAR"/>
    <s v="PUBLICA"/>
    <n v="21305"/>
    <s v="2"/>
    <s v="13"/>
    <s v="05"/>
    <s v="ALAJUELA / UPALA / DELICIAS"/>
    <s v="ALAJUELA"/>
    <s v="UPALA"/>
    <s v="DELICIAS"/>
    <s v="MEXICO"/>
    <s v="MEXICO EN LAS DELICIAS DE UPALA"/>
    <s v="esc.rafaelangelsanchez@mep.go.cr"/>
    <s v="24700533"/>
    <s v="24700533"/>
    <s v="JOSE INES LOPEZ OBREGON"/>
    <s v="89541464"/>
    <s v="JUAN CARLOS PICADO DELGADO"/>
    <s v="24700533"/>
    <m/>
    <s v="NO"/>
    <m/>
    <m/>
    <m/>
    <s v="1"/>
    <s v="02144"/>
    <s v="3"/>
    <s v="RAFAEL ANGEL SANCHEZ ARRIETA"/>
    <n v="71"/>
  </r>
  <r>
    <s v="1.02642"/>
    <s v="103947-00"/>
    <s v="02642"/>
    <x v="2945"/>
    <s v="CUATRO CRUCES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CUATRO CRUCES"/>
    <s v="CUATRO CRUCES CENTRO"/>
    <s v="esc.cuatrocruces@mep.go.cr"/>
    <s v="84685715"/>
    <s v="84685715"/>
    <s v="ROSA ANA SANCHO CARDENAS"/>
    <s v="84685715"/>
    <s v="WENDY LU MORA PIEDRA"/>
    <s v="21006045"/>
    <m/>
    <s v="NO"/>
    <m/>
    <m/>
    <m/>
    <s v="1"/>
    <s v="02154"/>
    <s v="3"/>
    <s v="CUATRO CRUCES"/>
    <n v="18"/>
  </r>
  <r>
    <s v="1.03651"/>
    <s v="103948-00"/>
    <s v="03651"/>
    <x v="2946"/>
    <s v="MIRAMAR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LAS BRISAS"/>
    <s v="DEL TEMPLO CATOLICO 100 M SUR"/>
    <s v="esc.miramarcanalete@mep.go.cr"/>
    <s v="72961714"/>
    <s v="72961714"/>
    <s v="MAGALY PICADO CHAVES"/>
    <s v="88038475"/>
    <s v="WENDY LU MORA PIEDRA"/>
    <s v="21006045"/>
    <m/>
    <s v="NO"/>
    <m/>
    <m/>
    <m/>
    <s v="1"/>
    <s v="02120"/>
    <s v="3"/>
    <s v="MIRAMAR"/>
    <n v="4"/>
  </r>
  <r>
    <s v="1.03659"/>
    <s v="103949-00"/>
    <s v="03659"/>
    <x v="2947"/>
    <s v="MONICO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MONICO"/>
    <s v="500 M SUR DE LA PLAZA DE FUTBOL"/>
    <s v="esc.monico@mep.go.cr"/>
    <s v="41050099"/>
    <m/>
    <s v="ISAAC PEREZ JARQUIN"/>
    <s v="41051099"/>
    <s v="JEANNETTE SIBAJA MIRANDA"/>
    <s v="24021628"/>
    <m/>
    <s v="NO"/>
    <m/>
    <m/>
    <m/>
    <s v="1"/>
    <s v="01265"/>
    <s v="3"/>
    <s v="MONICO"/>
    <n v="3"/>
  </r>
  <r>
    <s v="1.01416"/>
    <s v="103950-00"/>
    <s v="01416"/>
    <x v="2948"/>
    <s v="DR. RICARDO MORENO CAÑAS"/>
    <s v="ZONA NORTE-NORTE"/>
    <s v="03"/>
    <s v="1"/>
    <s v="1_PREESCOLAR"/>
    <s v="PUBLICA"/>
    <n v="21301"/>
    <s v="2"/>
    <s v="13"/>
    <s v="01"/>
    <s v="ALAJUELA / UPALA / UPALA"/>
    <s v="ALAJUELA"/>
    <s v="UPALA"/>
    <s v="UPALA"/>
    <s v="MORENO CAÑAS"/>
    <s v="FRENTE AL SALON COMUNAL"/>
    <s v="esc.drricardomorenocanas@mep.go.cr"/>
    <s v="87872988"/>
    <m/>
    <s v="CAROLINA HURTADO HURTADO"/>
    <s v="87872988"/>
    <s v="JOHNNY LUNA ORDOÑEZ"/>
    <s v="83237385"/>
    <m/>
    <s v="NO"/>
    <m/>
    <m/>
    <m/>
    <s v="1"/>
    <s v="02134"/>
    <s v="3"/>
    <s v="DR. RICARDO MORENO CAÑAS"/>
    <n v="34"/>
  </r>
  <r>
    <s v="1.02164"/>
    <s v="103951-00"/>
    <s v="02164"/>
    <x v="2949"/>
    <s v="NAZARETH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NAZARETH"/>
    <s v="DEL CRUCE DE LA IGLESIA EVANGELICA 800 M AL OESTE"/>
    <s v="jeanneth.calero.pena@mep.go.cr"/>
    <s v="24702320"/>
    <s v="85375451"/>
    <s v="JEANNETH CALERO PEÑA"/>
    <s v="85375451"/>
    <s v="JUAN CARLOS PICADO DELGADO"/>
    <s v="24700535"/>
    <m/>
    <s v="NO"/>
    <m/>
    <m/>
    <m/>
    <s v="1"/>
    <s v="02117"/>
    <s v="3"/>
    <s v="NAZARETH"/>
    <n v="16"/>
  </r>
  <r>
    <s v="1.02170"/>
    <s v="103952-00"/>
    <s v="02170"/>
    <x v="2950"/>
    <s v="LOS CARTAGOS SUR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CARTAGO SUR"/>
    <s v="100 M SUR DE LA IGLESIA CATOLICA"/>
    <s v="esc.loscartagossur@mep.go.cr"/>
    <s v="87341391"/>
    <s v="24701583"/>
    <s v="CINDY LORENA BRICEÑO OBANDO"/>
    <s v="88789671"/>
    <s v="JOHNNY LUNA ORDOÑEZ"/>
    <s v="44056297"/>
    <m/>
    <s v="NO"/>
    <m/>
    <m/>
    <m/>
    <s v="1"/>
    <s v="01760"/>
    <s v="3"/>
    <s v="LOS CARTAGOS SUR"/>
    <n v="3"/>
  </r>
  <r>
    <s v="1.01215"/>
    <s v="103953-00"/>
    <s v="01215"/>
    <x v="2951"/>
    <s v="EL CARMEN #2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EL CARMEN"/>
    <s v="DE LA PLANTA DEL ICE EN UPALA 2 KM NORTE"/>
    <s v="esc.elcarmen2@mep.go.cr"/>
    <s v="38757322"/>
    <m/>
    <s v="BENJAMIN RUIZ JIMENEZ"/>
    <s v="83757322"/>
    <s v="JUAN CARLOS PICADO DELGADO"/>
    <s v="24700533"/>
    <m/>
    <s v="NO"/>
    <m/>
    <m/>
    <m/>
    <s v="1"/>
    <s v="02121"/>
    <s v="3"/>
    <s v="EL CARMEN #2"/>
    <n v="12"/>
  </r>
  <r>
    <s v="1.01418"/>
    <s v="103954-00"/>
    <s v="01418"/>
    <x v="2952"/>
    <s v="LAS PAVAS"/>
    <s v="ZONA NORTE-NORTE"/>
    <s v="01"/>
    <s v="1"/>
    <s v="1_PREESCOLAR"/>
    <s v="PUBLICA"/>
    <n v="21305"/>
    <s v="2"/>
    <s v="13"/>
    <s v="05"/>
    <s v="ALAJUELA / UPALA / DELICIAS"/>
    <s v="ALAJUELA"/>
    <s v="UPALA"/>
    <s v="DELICIAS"/>
    <s v="LAS PAVAS"/>
    <s v="FRENTE SALON COMUNAL LAS PAVAS"/>
    <s v="esc.laspavasdeupala@mep.go.cr"/>
    <s v="24700533"/>
    <m/>
    <s v="LILLIANA MOLINA MUÑOZ"/>
    <s v="88240047"/>
    <s v="JUAN CARLOS PICADO DELGADO"/>
    <s v="24700533"/>
    <m/>
    <s v="NO"/>
    <m/>
    <m/>
    <m/>
    <s v="1"/>
    <s v="02149"/>
    <s v="3"/>
    <s v="LAS PAVAS"/>
    <n v="16"/>
  </r>
  <r>
    <s v="1.02477"/>
    <s v="103955-00"/>
    <s v="02477"/>
    <x v="2953"/>
    <s v="GUACALITO"/>
    <s v="ZONA NORTE-NORTE"/>
    <s v="02"/>
    <s v="1"/>
    <s v="1_PREESCOLAR"/>
    <s v="PUBLICA"/>
    <n v="21308"/>
    <s v="2"/>
    <s v="13"/>
    <s v="08"/>
    <s v="ALAJUELA / UPALA / CANALETE"/>
    <s v="ALAJUELA"/>
    <s v="UPALA"/>
    <s v="CANALETE"/>
    <s v="EL GUACALITO"/>
    <s v="150 M ESTE DEL TEMPLO CATOLICO"/>
    <s v="esc.guacalito@mep.go.cr"/>
    <s v="24660220"/>
    <s v="24660220"/>
    <s v="KARIELA CUBERO DIAZ"/>
    <s v="84411234"/>
    <s v="FERNANDO CRUZ OBREGON"/>
    <s v="87657026"/>
    <m/>
    <s v="NO"/>
    <m/>
    <m/>
    <m/>
    <s v="1"/>
    <s v="01765"/>
    <s v="3"/>
    <s v="GUACALITO"/>
    <n v="2"/>
  </r>
  <r>
    <s v="1.02641"/>
    <s v="103956-00"/>
    <s v="02641"/>
    <x v="2954"/>
    <s v="EL RECREO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EL RECREO"/>
    <s v="CONTIGUO A LA IGLESIA CATOLICA"/>
    <s v="esc.idaelrecreo@mep.go.cr"/>
    <s v="24708169"/>
    <s v="24708169"/>
    <s v="EVELYN SOFIA CARRANZA GONZALEZ"/>
    <s v="83213644"/>
    <s v="PATRICIA UGALDE MORALES"/>
    <s v="87067098"/>
    <m/>
    <s v="NO"/>
    <m/>
    <m/>
    <m/>
    <s v="1"/>
    <s v="03312"/>
    <s v="3"/>
    <s v="EL RECREO"/>
    <n v="6"/>
  </r>
  <r>
    <s v="1.01852"/>
    <s v="103957-00"/>
    <s v="01852"/>
    <x v="2955"/>
    <s v="LOS LAURELES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LOS LAURELES"/>
    <s v="100 M AL OESTE DE LA PLAZA PUBLICA"/>
    <s v="esc.loslaureles@mep.go.cr"/>
    <s v="22005412"/>
    <m/>
    <s v="DOUGLAS BALTODANO NAVAS"/>
    <s v="89955884"/>
    <s v="EVELIO PARRA ALVARADO"/>
    <s v="86332081"/>
    <m/>
    <s v="NO"/>
    <m/>
    <m/>
    <m/>
    <s v="1"/>
    <s v="01788"/>
    <s v="3"/>
    <s v="LOS LAURELES"/>
    <n v="10"/>
  </r>
  <r>
    <s v="1.03813"/>
    <s v="103958-00"/>
    <s v="03813"/>
    <x v="2956"/>
    <s v="PUEBLO NUEVO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PUEBLO NUEVO"/>
    <s v="6 KM SUR DE CANALETE"/>
    <s v="esc.pueblonuevobijagua@mep.go.cr"/>
    <s v="44051988"/>
    <s v="50107012"/>
    <s v="YEILYN ARIAS ARAYA"/>
    <s v="50107012"/>
    <s v="WENDY LU MORA PIEDRA"/>
    <s v="83158978"/>
    <m/>
    <s v="NO"/>
    <m/>
    <m/>
    <m/>
    <s v="1"/>
    <s v="02166"/>
    <s v="3"/>
    <s v="PUEBLO NUEVO"/>
    <n v="4"/>
  </r>
  <r>
    <s v="1.03644"/>
    <s v="103959-00"/>
    <s v="03644"/>
    <x v="2957"/>
    <s v="QUEBRADA GRANDE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QUEBRADA GRANDE"/>
    <s v="300 M NORTE DE UPALA AGRICOLA"/>
    <s v="esc.quebradagrandeyoliyall@mep.go.cr"/>
    <s v="24708020"/>
    <s v="70129064"/>
    <s v="MARJORIE ALFARO MURILLO"/>
    <s v="89191671"/>
    <s v="JUAN CARLOS PICADO DELGADO"/>
    <s v="24700533"/>
    <m/>
    <s v="NO"/>
    <m/>
    <m/>
    <m/>
    <s v="1"/>
    <s v="02124"/>
    <s v="3"/>
    <s v="QUEBRADA GRANDE"/>
    <n v="4"/>
  </r>
  <r>
    <s v="1.01419"/>
    <s v="103960-00"/>
    <s v="01419"/>
    <x v="2958"/>
    <s v="QUEBRADON"/>
    <s v="ZONA NORTE-NORTE"/>
    <s v="01"/>
    <s v="1"/>
    <s v="1_PREESCOLAR"/>
    <s v="PUBLICA"/>
    <n v="21305"/>
    <s v="2"/>
    <s v="13"/>
    <s v="05"/>
    <s v="ALAJUELA / UPALA / DELICIAS"/>
    <s v="ALAJUELA"/>
    <s v="UPALA"/>
    <s v="DELICIAS"/>
    <s v="QUEBRADON"/>
    <s v="6 KM NORTE DE UPALA CENTRO"/>
    <s v="esc.quebradon@mep.go.cr"/>
    <s v="60277286"/>
    <m/>
    <s v="EDWIN SALGADO SALAZAR"/>
    <s v="60277286"/>
    <s v="JUAN CARLOS PICADO DELGADO"/>
    <s v="88134791"/>
    <m/>
    <s v="NO"/>
    <m/>
    <m/>
    <m/>
    <s v="1"/>
    <s v="02136"/>
    <s v="3"/>
    <s v="QUEBRADON"/>
    <n v="27"/>
  </r>
  <r>
    <s v="1.02726"/>
    <s v="103961-00"/>
    <s v="02726"/>
    <x v="2959"/>
    <s v="JUNTAS DE CAOBA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JUNTAS DEL CAOBA"/>
    <s v="25 M AL SUR-ESTE DEL PUESTO DE POLICIA"/>
    <s v="esc.juntasdelcaoba@mep.go.cr"/>
    <s v="26777025"/>
    <s v="26777022"/>
    <s v="KATTIA MARIA VILLEGAS CRUZ"/>
    <s v="84217430"/>
    <s v="ALI APARICIO MARCHENA VILLEGAS"/>
    <s v="60061970"/>
    <m/>
    <s v="NO"/>
    <m/>
    <m/>
    <m/>
    <s v="1"/>
    <s v="01800"/>
    <s v="3"/>
    <s v="JUNTAS DE CAOBA"/>
    <n v="26"/>
  </r>
  <r>
    <s v="1.03820"/>
    <s v="103962-00"/>
    <s v="03820"/>
    <x v="2960"/>
    <s v="CAMPO VERDE"/>
    <s v="ZONA NORTE-NORTE"/>
    <s v="08"/>
    <s v="1"/>
    <s v="1_PREESCOLAR"/>
    <s v="PUBLICA"/>
    <n v="21307"/>
    <s v="2"/>
    <s v="13"/>
    <s v="07"/>
    <s v="ALAJUELA / UPALA / YOLILLAL"/>
    <s v="ALAJUELA"/>
    <s v="UPALA"/>
    <s v="YOLILLAL"/>
    <s v="CAMPO VERDE"/>
    <s v="50 M NORTE DE LA IGLESIA CATOLICA"/>
    <s v="esc.campoverde@mep.go.cr"/>
    <s v="44056305"/>
    <m/>
    <s v="DIANA KAROLINA ZUÑIGA ASTORGA"/>
    <s v="86862455"/>
    <s v="PATRICIA UGALDE MORALES"/>
    <s v="87067098"/>
    <m/>
    <s v="NO"/>
    <m/>
    <m/>
    <m/>
    <s v="1"/>
    <s v="02155"/>
    <s v="3"/>
    <s v="CAMPO VERDE"/>
    <n v="5"/>
  </r>
  <r>
    <s v="1.01851"/>
    <s v="103963-00"/>
    <s v="01851"/>
    <x v="2961"/>
    <s v="LOS CEIBOS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A UNION"/>
    <s v="COSTADO OESTE DE LA PLAZA DE DEPORTES"/>
    <s v="esc.losceibos@mep.go.cr"/>
    <s v="41051110"/>
    <m/>
    <s v="FLOR CERDAS MORA"/>
    <s v="89427715"/>
    <s v="JEANNETTE SIBAJA MIRANDA"/>
    <s v="24021628"/>
    <m/>
    <s v="NO"/>
    <m/>
    <m/>
    <m/>
    <s v="1"/>
    <s v="03253"/>
    <s v="3"/>
    <s v="LOS CEIBOS"/>
    <n v="14"/>
  </r>
  <r>
    <s v="1.02402"/>
    <s v="103964-00"/>
    <s v="02402"/>
    <x v="2962"/>
    <s v="LA FLORIDA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A FLORIDA"/>
    <s v="3,5 KM OESTE DE KATIRA"/>
    <s v="esc.lafloridakatira@mep.go.cr"/>
    <s v="41051122"/>
    <m/>
    <s v="KENDER ULATE OBANDO"/>
    <s v="41051122"/>
    <s v="JEANNETTE SIBAJA MIRANDA"/>
    <s v="24021628"/>
    <m/>
    <s v="NO"/>
    <m/>
    <m/>
    <m/>
    <s v="1"/>
    <s v="03255"/>
    <s v="3"/>
    <s v="LA FLORIDA"/>
    <n v="5"/>
  </r>
  <r>
    <s v="1.03645"/>
    <s v="103965-00"/>
    <s v="03645"/>
    <x v="2963"/>
    <s v="SAN ANTONIO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SAN ANTONIO"/>
    <s v="SAN ANTONIO LA TORRE"/>
    <s v="esc.sanantonio@mep.go.cr"/>
    <s v="72964412"/>
    <m/>
    <s v="MARIA FERNANDA JIMENEZ MOYA"/>
    <s v="70571970"/>
    <s v="FERNANDO CRUZ OBREGON"/>
    <s v="50860794"/>
    <m/>
    <s v="NO"/>
    <m/>
    <m/>
    <m/>
    <s v="1"/>
    <s v="01766"/>
    <s v="3"/>
    <s v="SAN ANTONIO"/>
    <n v="4"/>
  </r>
  <r>
    <s v="1.03456"/>
    <s v="103966-00"/>
    <s v="03456"/>
    <x v="2964"/>
    <s v="SAN CRISTOBAL"/>
    <s v="ZONA NORTE-NORTE"/>
    <s v="02"/>
    <s v="1"/>
    <s v="1_PREESCOLAR"/>
    <s v="PUBLICA"/>
    <n v="21308"/>
    <s v="2"/>
    <s v="13"/>
    <s v="08"/>
    <s v="ALAJUELA / UPALA / CANALETE"/>
    <s v="ALAJUELA"/>
    <s v="UPALA"/>
    <s v="CANALETE"/>
    <s v="PATA DE GALLO"/>
    <s v="800 M ESTE DE LA IGLESIA DE PATA DE GALLO"/>
    <s v="esc.sancristobalbijagua@mep.go.cr"/>
    <s v="44057991"/>
    <s v="24660220"/>
    <s v="ROY DUARTE JIMENEZ"/>
    <s v="44057991"/>
    <s v="FERNANDO CRUZ OBREGON"/>
    <s v="24660220"/>
    <m/>
    <s v="NO"/>
    <m/>
    <m/>
    <m/>
    <s v="1"/>
    <s v="01807"/>
    <s v="3"/>
    <s v="SAN CRISTOBAL"/>
    <n v="1"/>
  </r>
  <r>
    <s v="1.03648"/>
    <s v="103967-00"/>
    <s v="03648"/>
    <x v="2965"/>
    <s v="I.D.A. SAN JOSE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COLONIA SAN JOSE"/>
    <s v="2,5 KM SUROESTE DEL PUENTE SAN JOSE DE UPALA"/>
    <s v="ida.sanjose@mep.go.cr"/>
    <s v="44064351"/>
    <s v="24701583"/>
    <s v="MAYELA PARRALES MEDINA"/>
    <s v="44064351"/>
    <s v="JOHNNY LUNA ORDOÑEZ"/>
    <s v="24701583"/>
    <m/>
    <s v="NO"/>
    <m/>
    <m/>
    <m/>
    <s v="1"/>
    <s v="02143"/>
    <s v="3"/>
    <s v="I.D.A. SAN JOSE"/>
    <n v="2"/>
  </r>
  <r>
    <s v="1.03825"/>
    <s v="103968-00"/>
    <s v="03825"/>
    <x v="2966"/>
    <s v="SAN RAFAEL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SAN RAFAEL"/>
    <s v="DEL DISTRITO DE SANTA CECILIA, 30 KM NOROESTE"/>
    <s v="esc.sanrafaeldelacruz@mep.go.cr"/>
    <s v="87057177"/>
    <m/>
    <s v="MARIBEL ROMERO ESTRADA"/>
    <s v="87120945"/>
    <s v="ALI APARICIO MARCHENA VILLEGAS"/>
    <s v="26777022"/>
    <m/>
    <s v="NO"/>
    <m/>
    <m/>
    <m/>
    <s v="1"/>
    <s v="01805"/>
    <s v="3"/>
    <s v="SAN RAFAEL"/>
    <n v="12"/>
  </r>
  <r>
    <s v="1.01575"/>
    <s v="103970-00"/>
    <s v="01575"/>
    <x v="2967"/>
    <s v="SAN ISIDRO YOLILLAL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SAN ISIDRO"/>
    <s v="CONTIGUO AL PUESTO DE POLICIA DE SAN ISIDRO"/>
    <s v="esc.sanisidroyolillal@mep.go.cr"/>
    <s v="44051983"/>
    <s v="24701078"/>
    <s v="MILTON OROZCO VELASQUEZ"/>
    <s v="24700352"/>
    <s v="JUAN CARLOS PICADO DELGADO"/>
    <s v="24700533"/>
    <m/>
    <s v="NO"/>
    <m/>
    <m/>
    <m/>
    <s v="1"/>
    <s v="02118"/>
    <s v="3"/>
    <s v="SAN ISIDRO YOLILLAL"/>
    <n v="18"/>
  </r>
  <r>
    <s v="1.01753"/>
    <s v="103971-00"/>
    <s v="01753"/>
    <x v="2968"/>
    <s v="RIO NEGRO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RIO NEGRO"/>
    <s v="RIO NEGRO DE AGUAS CLARAS"/>
    <s v="esc.rionegro@mep.go.cr"/>
    <s v="24660520"/>
    <s v="24660520"/>
    <s v="GAUDY MAGALLY ARROYO SEQUEIRA"/>
    <s v="71567640"/>
    <s v="FERNANDO CRUZ OBREGON"/>
    <s v="24660220"/>
    <m/>
    <s v="NO"/>
    <m/>
    <m/>
    <m/>
    <s v="1"/>
    <s v="01764"/>
    <s v="3"/>
    <s v="RIO NEGRO"/>
    <n v="11"/>
  </r>
  <r>
    <s v="1.01432"/>
    <s v="103972-00"/>
    <s v="01432"/>
    <x v="2969"/>
    <s v="SAN JORGE"/>
    <s v="ZONA NORTE-NORTE"/>
    <s v="08"/>
    <s v="1"/>
    <s v="1_PREESCOLAR"/>
    <s v="PUBLICA"/>
    <n v="21307"/>
    <s v="2"/>
    <s v="13"/>
    <s v="07"/>
    <s v="ALAJUELA / UPALA / YOLILLAL"/>
    <s v="ALAJUELA"/>
    <s v="UPALA"/>
    <s v="YOLILLAL"/>
    <s v="SAN JORGE"/>
    <s v="50 M ESTE Y 50 M NORTE DEL TEMPLO CATOLICO"/>
    <s v="esc.sanjorgeyolillal@mep.go.cr"/>
    <s v="24708509"/>
    <s v="24708509"/>
    <s v="LUIS ALBERTO RAMIREZ QUESADA"/>
    <s v="83486178"/>
    <s v="PATRICIA UGALDE MORALES"/>
    <s v="87067098"/>
    <m/>
    <s v="NO"/>
    <m/>
    <m/>
    <m/>
    <s v="1"/>
    <s v="02170"/>
    <s v="3"/>
    <s v="SAN JORGE"/>
    <n v="22"/>
  </r>
  <r>
    <s v="1.01094"/>
    <s v="103973-00"/>
    <s v="01094"/>
    <x v="2970"/>
    <s v="SAN JOSE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SAN JOSE"/>
    <s v="150 M ESTE DE SUPER LA FAMILIA"/>
    <s v="esc.sanjose.upala@mep.go.cr"/>
    <s v="24703292"/>
    <s v="24703292"/>
    <s v="KAREN PINEDA UBAU"/>
    <s v="24703292"/>
    <s v="JOHNNY LUNA ORDOÑEZ"/>
    <s v="24701583"/>
    <m/>
    <s v="NO"/>
    <m/>
    <m/>
    <m/>
    <s v="1"/>
    <s v="02146"/>
    <s v="3"/>
    <s v="SAN JOSE"/>
    <n v="36"/>
  </r>
  <r>
    <s v="1.01673"/>
    <s v="103974-00"/>
    <s v="01673"/>
    <x v="2971"/>
    <s v="PARCELAS DE PARIS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JOMUSA"/>
    <s v="COSTADO NORTE DE LA PLAZA DE DEPORTES"/>
    <s v="esc.parcelasdeparis@mep.go.cr"/>
    <s v="24702034"/>
    <s v="24702034"/>
    <s v="MARLENY SOTO OCAMPO"/>
    <s v="83362465"/>
    <s v="JOHNNY LUNA ORDOÑEZ"/>
    <s v="24701583"/>
    <m/>
    <s v="NO"/>
    <m/>
    <m/>
    <m/>
    <s v="1"/>
    <s v="02138"/>
    <s v="3"/>
    <s v="PARCELAS DE PARIS"/>
    <n v="28"/>
  </r>
  <r>
    <s v="1.03812"/>
    <s v="103975-00"/>
    <s v="03812"/>
    <x v="2972"/>
    <s v="SAN MIGUEL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SAN MIGUEL"/>
    <s v="175 M SURESTE DE LA PULPERIA SAN MIGUEL"/>
    <s v="esc.sanmiguelgijagua@mep.go.cr"/>
    <s v="70152781"/>
    <s v="86836702"/>
    <s v="JULIANA RODRIGUEZ PARRA"/>
    <s v="86836702"/>
    <s v="WENDY LU MORA PIEDRA"/>
    <s v="83158978"/>
    <m/>
    <s v="NO"/>
    <m/>
    <m/>
    <m/>
    <s v="1"/>
    <s v="02168"/>
    <s v="3"/>
    <s v="SAN MIGUEL"/>
    <n v="4"/>
  </r>
  <r>
    <s v="1.03457"/>
    <s v="103976-00"/>
    <s v="03457"/>
    <x v="2973"/>
    <s v="I.D.A. LA JABALINA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LA JABALINA"/>
    <s v="LA JABALINA DE DOS RIOS UPALA"/>
    <s v="esc.idalajabalina@mep.go.cr"/>
    <s v="24702822"/>
    <m/>
    <s v="XINIA PAISANO OBREGON"/>
    <s v="89764175"/>
    <s v="EVELIO PARRA ALVARADO"/>
    <s v="86332081"/>
    <m/>
    <s v="NO"/>
    <m/>
    <m/>
    <m/>
    <s v="1"/>
    <s v="01809"/>
    <s v="3"/>
    <s v="I.D.A. LA JABALINA"/>
    <n v="1"/>
  </r>
  <r>
    <s v="1.01827"/>
    <s v="103977-00"/>
    <s v="01827"/>
    <x v="2974"/>
    <s v="SAN RAMON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SAN RAMON"/>
    <s v="500 M DEL RIO LA LAGARTERA"/>
    <s v="esc.sanramondeupala@mep.go.cr"/>
    <s v="44056279"/>
    <m/>
    <s v="ROLANDO CAMPOS JIMENEZ"/>
    <s v="84817733"/>
    <s v="JOHNNY LUNA ORDOÑEZ"/>
    <s v="83237385"/>
    <m/>
    <s v="NO"/>
    <m/>
    <m/>
    <m/>
    <s v="1"/>
    <s v="02150"/>
    <s v="3"/>
    <s v="SAN RAMON"/>
    <n v="9"/>
  </r>
  <r>
    <s v="1.01216"/>
    <s v="103978-00"/>
    <s v="01216"/>
    <x v="2975"/>
    <s v="SANTA CLARA"/>
    <s v="ZONA NORTE-NORTE"/>
    <s v="03"/>
    <s v="1"/>
    <s v="1_PREESCOLAR"/>
    <s v="PUBLICA"/>
    <n v="21305"/>
    <s v="2"/>
    <s v="13"/>
    <s v="05"/>
    <s v="ALAJUELA / UPALA / DELICIAS"/>
    <s v="ALAJUELA"/>
    <s v="UPALA"/>
    <s v="DELICIAS"/>
    <s v="SANTA CLARA"/>
    <s v="08 KM DE UPALA CENTRO"/>
    <s v="esc.santaclara@mep.go.cr"/>
    <s v="24706729"/>
    <s v="24706729"/>
    <s v="JUAN RAFAEL ORTIZ MAIRENA"/>
    <s v="84692437"/>
    <s v="JOHNNY LUNA ORDOÑEZ"/>
    <s v="83237385"/>
    <m/>
    <s v="NO"/>
    <m/>
    <m/>
    <m/>
    <s v="1"/>
    <s v="02140"/>
    <s v="3"/>
    <s v="SANTA CLARA"/>
    <n v="15"/>
  </r>
  <r>
    <s v="1.03427"/>
    <s v="103979-00"/>
    <s v="03427"/>
    <x v="2976"/>
    <s v="SUAMPITO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VALLE BONITO"/>
    <s v="DE LA ENTRADA DE VALLE BONITO 2, 5 KM AL SUR"/>
    <s v="esc.suampito@mep.go.cr"/>
    <s v="88386984"/>
    <s v="24702822"/>
    <s v="VERA GARCIA NAVARRETE"/>
    <s v="88386984"/>
    <s v="EVELIO PARRA ALVARADO"/>
    <s v="86332081"/>
    <m/>
    <s v="NO"/>
    <m/>
    <m/>
    <m/>
    <s v="1"/>
    <s v="02147"/>
    <s v="3"/>
    <s v="SUAMPITO"/>
    <n v="11"/>
  </r>
  <r>
    <s v="1.01429"/>
    <s v="103980-00"/>
    <s v="01429"/>
    <x v="2977"/>
    <s v="SANTA ROSA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SANTA ROSA"/>
    <s v="2,8 KM AL SUR DE LA PISTA UPALA GUATUSO"/>
    <s v="esc.santarosa.upala@mep.go.cr"/>
    <s v="72960158"/>
    <s v="72960158"/>
    <s v="MARGARITA APONTE QUIROS"/>
    <s v="88262137"/>
    <s v="PATRICIA UGALDE MORALES"/>
    <s v="87067098"/>
    <m/>
    <s v="NO"/>
    <m/>
    <m/>
    <m/>
    <s v="1"/>
    <s v="02159"/>
    <s v="3"/>
    <s v="SANTA ROSA"/>
    <n v="8"/>
  </r>
  <r>
    <s v="1.02723"/>
    <s v="103981-00"/>
    <s v="02723"/>
    <x v="2978"/>
    <s v="SANTO DOMINGO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SANTO DOMINGO"/>
    <s v="FRENTE AL SALON COMUNAL"/>
    <s v="esc.santodomingobijagua@mep.go.cr"/>
    <s v="73006089"/>
    <m/>
    <s v="FLORIBETH RAMIREZ GARCIA"/>
    <s v="85146414"/>
    <s v="WENDY LU MORA PIEDRA"/>
    <s v="21006045"/>
    <m/>
    <s v="NO"/>
    <m/>
    <m/>
    <m/>
    <s v="1"/>
    <s v="02169"/>
    <s v="3"/>
    <s v="SANTO DOMINGO"/>
    <n v="3"/>
  </r>
  <r>
    <s v="1.02165"/>
    <s v="103982-00"/>
    <s v="02165"/>
    <x v="2979"/>
    <s v="SAN ANTONIO"/>
    <s v="ZONA NORTE-NORTE"/>
    <s v="01"/>
    <s v="1"/>
    <s v="1_PREESCOLAR"/>
    <s v="PUBLICA"/>
    <n v="21307"/>
    <s v="2"/>
    <s v="13"/>
    <s v="07"/>
    <s v="ALAJUELA / UPALA / YOLILLAL"/>
    <s v="ALAJUELA"/>
    <s v="UPALA"/>
    <s v="YOLILLAL"/>
    <s v="SAN ANTONIO"/>
    <s v="FRENTE AL EBAIS"/>
    <s v="esc.sanantonioyolillal@mep.go.cr"/>
    <s v="44056323"/>
    <s v="44056323"/>
    <s v="LAUREN PORRAS VILLEGAS"/>
    <s v="87553746"/>
    <s v="JUAN CARLOS PICADO DELGADO"/>
    <s v="24700533"/>
    <m/>
    <s v="NO"/>
    <m/>
    <m/>
    <m/>
    <s v="1"/>
    <s v="02113"/>
    <s v="3"/>
    <s v="SAN ANTONIO"/>
    <n v="13"/>
  </r>
  <r>
    <s v="1.01695"/>
    <s v="103983-00"/>
    <s v="01695"/>
    <x v="2980"/>
    <s v="SAN ISIDRO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SAN ISIDRO"/>
    <s v="FRENTE AL SALON COMUNAL"/>
    <s v="esc.sanisidro.nortenorte@mep.go.cr"/>
    <s v="24660224"/>
    <s v="24660224"/>
    <s v="HEINER VIALES VARGAS"/>
    <s v="24660224"/>
    <s v="FERNANDO CRUZ OBREGON"/>
    <s v="87657026"/>
    <m/>
    <s v="NO"/>
    <m/>
    <m/>
    <m/>
    <s v="1"/>
    <s v="01761"/>
    <s v="3"/>
    <s v="SAN ISIDRO"/>
    <n v="57"/>
  </r>
  <r>
    <s v="1.02175"/>
    <s v="103984-00"/>
    <s v="02175"/>
    <x v="2981"/>
    <s v="SAN JOSE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BUENAVISTA"/>
    <s v="COSTADO SUR DE LA PLAZA DE DEPORTES"/>
    <s v="esc.sanjosebuenavista@mep.go.cr"/>
    <s v="41051116"/>
    <m/>
    <s v="RAMON ANTONIO TORRES SANCHEZ"/>
    <s v="88427850"/>
    <s v="JEANNETTE SIBAJA MIRANDA"/>
    <s v="88994075"/>
    <m/>
    <s v="NO"/>
    <m/>
    <m/>
    <m/>
    <s v="1"/>
    <s v="01286"/>
    <s v="3"/>
    <s v="SAN JOSE"/>
    <n v="12"/>
  </r>
  <r>
    <s v="1.02968"/>
    <s v="103985-00"/>
    <s v="02968"/>
    <x v="2982"/>
    <s v="SANTA LUCIA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SANTA LUCIA"/>
    <s v="DEL CRUCE DE RUTA 4 2, 5 KM AL SUR"/>
    <s v="es.santalucia.nortenorte@mep.go.cr"/>
    <s v="72964637"/>
    <m/>
    <s v="CIRIACO CALDERON PEÑA"/>
    <s v="24701583"/>
    <s v="JOHNNY LUNA ORDOÑEZ"/>
    <s v="24701583"/>
    <m/>
    <s v="NO"/>
    <m/>
    <m/>
    <m/>
    <s v="1"/>
    <s v="02128"/>
    <s v="3"/>
    <s v="SANTA LUCIA"/>
    <n v="5"/>
  </r>
  <r>
    <s v="1.03642"/>
    <s v="103986-00"/>
    <s v="03642"/>
    <x v="2983"/>
    <s v="RED CUIDO-TEODORO PICADO MICHALSKY-CECUDI UPALA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DON CHU"/>
    <s v="URBANIZACION DON CHU"/>
    <s v="esc.teodoroopicadomichalski@mep.go.cr"/>
    <s v="24700113"/>
    <m/>
    <s v="VIVIANA MARTINEZ MARTINEZ"/>
    <s v="24700113"/>
    <s v="JUAN CARLOS PICADO DELGADO"/>
    <s v="24700113"/>
    <s v="RED"/>
    <s v="NO"/>
    <s v="3"/>
    <s v=""/>
    <s v="CECUDI UPALA"/>
    <s v="1"/>
    <s v="02116"/>
    <s v="3"/>
    <s v="TEODORO PICADO MICHALSKY"/>
    <n v="7"/>
  </r>
  <r>
    <s v="1.04283"/>
    <s v="103986-00"/>
    <s v="04283"/>
    <x v="2983"/>
    <s v="RED CUIDO-TEODORO PICADO MICHALSKY-CEN CINAI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UPALA"/>
    <s v="-"/>
    <s v="esc.teodoropicadomichalski@mep.go.cr"/>
    <s v="24700113"/>
    <m/>
    <s v="VIVIANA MARTINEZ MARTINEZ"/>
    <s v="24700113"/>
    <s v="JUAN CARLOS PICADO DELGADO"/>
    <s v="24700533"/>
    <s v="RED"/>
    <s v="NO"/>
    <s v="3"/>
    <s v=""/>
    <s v="CEN CINAI"/>
    <s v="1"/>
    <s v="02116"/>
    <s v="3"/>
    <s v="TEODORO PICADO MICHALSKY"/>
    <n v="39"/>
  </r>
  <r>
    <s v="1.00671"/>
    <s v="103986-00"/>
    <s v="00671"/>
    <x v="2983"/>
    <s v="TEODORO PICADO MICHALSKY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UPALA"/>
    <s v="200 M NORTE Y 25 M ESTE DE LAS OFICINAS DEL OIJ"/>
    <s v="esc.teodoropicadomichalski@mep.go.cr"/>
    <s v="24700113"/>
    <s v="24700113"/>
    <s v="VIVIANA MARTINEZ MARTINEZ"/>
    <s v="86596745"/>
    <s v="JUAN CARLOS PICADO DELGADO"/>
    <s v="24700533"/>
    <m/>
    <s v="NO"/>
    <m/>
    <m/>
    <m/>
    <s v="1"/>
    <s v="02116"/>
    <s v="3"/>
    <s v="TEODORO PICADO MICHALSKY"/>
    <n v="74"/>
  </r>
  <r>
    <s v="1.02481"/>
    <s v="103987-00"/>
    <s v="02481"/>
    <x v="2984"/>
    <s v="EL JARDIN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EL JARDIN"/>
    <s v="BARRIO EL JARDIN"/>
    <s v="esc.eljardinbijagua@mep.go.cr"/>
    <s v="24668906"/>
    <s v="24668906"/>
    <s v="LUIS YANAN COREA TORRES"/>
    <s v="83302862"/>
    <s v="WENDY LU MORA PIEDRA"/>
    <s v="83158978"/>
    <m/>
    <s v="NO"/>
    <m/>
    <m/>
    <m/>
    <s v="1"/>
    <s v="03834"/>
    <s v="3"/>
    <s v="EL JARDIN"/>
    <n v="28"/>
  </r>
  <r>
    <s v="1.01213"/>
    <s v="103988-00"/>
    <s v="01213"/>
    <x v="2985"/>
    <s v="VILLA HERMOSA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VILLA HERMOSA"/>
    <s v="CONTIGUO AL TEMPLO CATOLICO DE VILLA HERMOSA"/>
    <s v="esc.villahermosa@mep.go.cr"/>
    <s v="24702089"/>
    <s v="24702089"/>
    <s v="JUAN RAFAEL ORTIZ MAIRENA"/>
    <s v="84692437"/>
    <s v="JOHNNY LUNA ORDOÑEZ"/>
    <s v="83237385"/>
    <m/>
    <s v="NO"/>
    <m/>
    <m/>
    <m/>
    <s v="1"/>
    <s v="02129"/>
    <s v="3"/>
    <s v="VILLA HERMOSA"/>
    <n v="29"/>
  </r>
  <r>
    <s v="1.01828"/>
    <s v="103989-00"/>
    <s v="01828"/>
    <x v="2986"/>
    <s v="VILLA NUEVA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VILLA NUEVA"/>
    <s v="VILLA NUEVA DE SAN JOSE DE UPALA"/>
    <s v="esc.villanuevaupala@mep.go.cr"/>
    <s v="72962554"/>
    <s v="24702822"/>
    <s v="ROXANA DEL CARMEN LEON ALVARADO"/>
    <s v="85098822"/>
    <s v="EVELIO PARRA ALVARADO"/>
    <s v="24700067"/>
    <m/>
    <s v="NO"/>
    <m/>
    <m/>
    <m/>
    <s v="1"/>
    <s v="02131"/>
    <s v="3"/>
    <s v="VILLA NUEVA"/>
    <n v="8"/>
  </r>
  <r>
    <s v="1.03650"/>
    <s v="103990-00"/>
    <s v="03650"/>
    <x v="2987"/>
    <s v="ZAPOTE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ZAPOTE"/>
    <s v="6 KM NOROESTE DE BIJAGUA"/>
    <s v="esc.zapotebijagua@mep.go.cr"/>
    <m/>
    <m/>
    <s v="ELIVINIA PICHARDO VILLEGAS"/>
    <s v="83207232"/>
    <s v="WENDY LU MORA PIEDRA"/>
    <s v="21006045"/>
    <m/>
    <s v="NO"/>
    <m/>
    <m/>
    <m/>
    <s v="1"/>
    <s v="02171"/>
    <s v="3"/>
    <s v="ZAPOTE"/>
    <n v="3"/>
  </r>
  <r>
    <s v="1.02721"/>
    <s v="103991-00"/>
    <s v="02721"/>
    <x v="2988"/>
    <s v="SAN PEDRO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SAN PEDRO"/>
    <s v="6 KM AL SUR DEL ESCUELA JESUS DE POPOYOAPA"/>
    <s v="esc.sanpedroupala@mep.go.cr"/>
    <s v="24701583"/>
    <s v="24701583"/>
    <s v="JENARO OCAMPO ESTRADA"/>
    <s v="85427873"/>
    <s v="JOHNNY LUNA ORDOÑEZ"/>
    <s v="24701583"/>
    <m/>
    <s v="NO"/>
    <m/>
    <m/>
    <m/>
    <s v="1"/>
    <s v="01755"/>
    <s v="3"/>
    <s v="SAN PEDRO"/>
    <n v="8"/>
  </r>
  <r>
    <s v="1.02722"/>
    <s v="103992-00"/>
    <s v="02722"/>
    <x v="2989"/>
    <s v="PIZOTILLO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PIZOTILLO"/>
    <s v="CONTIGUO A LA IGLESIA CATOLICA DE PIZOTILLO"/>
    <s v="esc.pizotillo@mep.go.cr"/>
    <s v="44064352"/>
    <m/>
    <s v="KATHERINE SABORIO CASTILLO"/>
    <s v="88582827"/>
    <s v="JOHNNY LUNA ORDOÑEZ"/>
    <s v="83237385"/>
    <m/>
    <s v="NO"/>
    <m/>
    <m/>
    <m/>
    <s v="1"/>
    <s v="02133"/>
    <s v="3"/>
    <s v="PIZOTILLO"/>
    <n v="5"/>
  </r>
  <r>
    <s v="1.02176"/>
    <s v="103993-00"/>
    <s v="02176"/>
    <x v="2990"/>
    <s v="THIALES"/>
    <s v="ZONA NORTE-NORTE"/>
    <s v="06"/>
    <s v="1"/>
    <s v="1_PREESCOLAR"/>
    <s v="PUBLICA"/>
    <n v="21502"/>
    <s v="2"/>
    <s v="15"/>
    <s v="02"/>
    <s v="ALAJUELA / GUATUSO / BUENAVISTA"/>
    <s v="ALAJUELA"/>
    <s v="GUATUSO"/>
    <s v="BUENAVISTA"/>
    <s v="THIALES"/>
    <s v="150 M NORTE DE LA IGLESIA CATOLICA"/>
    <s v="esc.thiales@mep.go.cr"/>
    <s v="41051119"/>
    <m/>
    <s v="ADIXA ESQUIVEL RODRIGUEZ"/>
    <s v="89872866"/>
    <s v="JEANNETTE SIBAJA MIRANDA"/>
    <s v="24021628"/>
    <m/>
    <s v="NO"/>
    <m/>
    <m/>
    <m/>
    <s v="1"/>
    <s v="01270"/>
    <s v="3"/>
    <s v="THIALES"/>
    <n v="9"/>
  </r>
  <r>
    <s v="1.03646"/>
    <s v="103994-00"/>
    <s v="03646"/>
    <x v="2991"/>
    <s v="LOS ANGELES"/>
    <s v="ZONA NORTE-NORTE"/>
    <s v="02"/>
    <s v="1"/>
    <s v="1_PREESCOLAR"/>
    <s v="PUBLICA"/>
    <n v="21302"/>
    <s v="2"/>
    <s v="13"/>
    <s v="02"/>
    <s v="ALAJUELA / UPALA / AGUAS CLARAS"/>
    <s v="ALAJUELA"/>
    <s v="UPALA"/>
    <s v="AGUAS CLARAS"/>
    <s v="LOS ANGELES"/>
    <s v="DE LA IGLESIA 100 M ESTE"/>
    <s v="esc.losangeles.nortenorte@mep.go.cr"/>
    <s v="44056280"/>
    <m/>
    <s v="MELQUIS MELISSA BUSTOS ORTIZ"/>
    <s v="85247945"/>
    <s v="FERNANDO CRUZ OBREGON"/>
    <s v="87657026"/>
    <m/>
    <s v="NO"/>
    <m/>
    <m/>
    <m/>
    <s v="1"/>
    <s v="01756"/>
    <s v="3"/>
    <s v="LOS ANGELES"/>
    <n v="2"/>
  </r>
  <r>
    <s v="1.02639"/>
    <s v="103995-00"/>
    <s v="02639"/>
    <x v="2992"/>
    <s v="LLANO AZUL"/>
    <s v="ZONA NORTE-NORTE"/>
    <s v="04"/>
    <s v="1"/>
    <s v="1_PREESCOLAR"/>
    <s v="PUBLICA"/>
    <n v="21308"/>
    <s v="2"/>
    <s v="13"/>
    <s v="08"/>
    <s v="ALAJUELA / UPALA / CANALETE"/>
    <s v="ALAJUELA"/>
    <s v="UPALA"/>
    <s v="CANALETE"/>
    <s v="LLANO AZUL"/>
    <s v="LLANO AZUL UPALA ALAJUELA"/>
    <s v="esc.llanoazul@mep.go.cr"/>
    <s v="24701217"/>
    <m/>
    <s v="CIARA IVETTE MIRANDA LOPEZ"/>
    <s v="61655231"/>
    <s v="WENDY LU MORA PIEDRA"/>
    <s v="21006045"/>
    <m/>
    <s v="NO"/>
    <m/>
    <m/>
    <m/>
    <s v="1"/>
    <s v="02114"/>
    <s v="3"/>
    <s v="LLANO AZUL"/>
    <n v="11"/>
  </r>
  <r>
    <s v="1.01420"/>
    <s v="103996-00"/>
    <s v="01420"/>
    <x v="2993"/>
    <s v="SAN FERNANDO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SAN FERNANDO"/>
    <s v="SAN FERNANDO CENTRO"/>
    <s v="esc.sanfernando.nortenorte@mep.go.cr"/>
    <s v="24702404"/>
    <s v="24700533"/>
    <s v="SILVIA OLIVAS ORTIZ"/>
    <s v="24702404"/>
    <s v="JUAN CARLOS PICADO DELGADO"/>
    <s v="24700533"/>
    <m/>
    <s v="NO"/>
    <m/>
    <m/>
    <m/>
    <s v="1"/>
    <s v="02125"/>
    <s v="3"/>
    <s v="SAN FERNANDO"/>
    <n v="38"/>
  </r>
  <r>
    <s v="1.01433"/>
    <s v="103997-00"/>
    <s v="01433"/>
    <x v="2994"/>
    <s v="SAN LUIS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SAN LUIS"/>
    <s v="A UN COSTADO DE LA IGLESIA EVANGELICA"/>
    <s v="esc.sanluis.upala@mep.go.cr"/>
    <s v="22005289"/>
    <s v="24021225"/>
    <s v="MAURICIO ORTIZ RUIZ"/>
    <s v="63504960"/>
    <s v="PATRICIA UGALDE MORALES"/>
    <s v="87067098"/>
    <m/>
    <s v="NO"/>
    <m/>
    <m/>
    <m/>
    <s v="1"/>
    <s v="02157"/>
    <s v="3"/>
    <s v="SAN LUIS"/>
    <n v="22"/>
  </r>
  <r>
    <s v="1.02725"/>
    <s v="103998-00"/>
    <s v="02725"/>
    <x v="2995"/>
    <s v="SAN GABRIEL"/>
    <s v="ZONA NORTE-NORTE"/>
    <s v="08"/>
    <s v="1"/>
    <s v="1_PREESCOLAR"/>
    <s v="PUBLICA"/>
    <n v="21307"/>
    <s v="2"/>
    <s v="13"/>
    <s v="07"/>
    <s v="ALAJUELA / UPALA / YOLILLAL"/>
    <s v="ALAJUELA"/>
    <s v="UPALA"/>
    <s v="YOLILLAL"/>
    <s v="SAN GABRIEL"/>
    <s v="CONTIGUO A LA IGLESIA CATOLICA DE SAN GABRIEL"/>
    <s v="esc.sangabrielyolillal@mep.go.cr"/>
    <s v="72965256"/>
    <m/>
    <s v="JESSICA MARIA CASTRO GARCIA"/>
    <s v="88214333"/>
    <s v="PATRICIA UGALDE MORALES"/>
    <s v="87067098"/>
    <m/>
    <s v="NO"/>
    <m/>
    <m/>
    <m/>
    <s v="1"/>
    <s v="02158"/>
    <s v="3"/>
    <s v="SAN GABRIEL"/>
    <n v="14"/>
  </r>
  <r>
    <s v="1.01821"/>
    <s v="103999-00"/>
    <s v="01821"/>
    <x v="2996"/>
    <s v="SANTA CECILIA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SANTA CECILIA"/>
    <s v="2 KM OESTE DE LA ENTRADA DEL CACHETE"/>
    <s v="esc.santaceciliaupala@mep.go.cr"/>
    <s v="86123229"/>
    <m/>
    <s v="GEOCONDA CORTEZ CHAVEZ"/>
    <s v="86123229"/>
    <s v="JUAN CARLOS PICADO DELGADO"/>
    <s v="24700533"/>
    <m/>
    <s v="NO"/>
    <m/>
    <m/>
    <m/>
    <s v="1"/>
    <s v="02126"/>
    <s v="3"/>
    <s v="SANTA CECILIA"/>
    <n v="8"/>
  </r>
  <r>
    <s v="1.01800"/>
    <s v="104000-00"/>
    <s v="01800"/>
    <x v="2997"/>
    <s v="BELICE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BELICE"/>
    <s v="FRENTE A LA IGLESIA CATOLICA"/>
    <s v="esc.belice@mep.go.cr"/>
    <s v="25140120"/>
    <s v="26777025"/>
    <s v="OXANNA CAROLINA ABURTO ESTRADA"/>
    <s v="85913330"/>
    <s v="ALI APARICIO MARCHENA VILLEGAS"/>
    <s v="26777025"/>
    <m/>
    <s v="NO"/>
    <m/>
    <m/>
    <m/>
    <s v="1"/>
    <s v="01792"/>
    <s v="3"/>
    <s v="BELICE"/>
    <n v="3"/>
  </r>
  <r>
    <s v="1.01609"/>
    <s v="104001-00"/>
    <s v="01609"/>
    <x v="2998"/>
    <s v="LA UNION"/>
    <s v="ZONA NORTE-NORTE"/>
    <s v="03"/>
    <s v="1"/>
    <s v="1_PREESCOLAR"/>
    <s v="PUBLICA"/>
    <n v="21303"/>
    <s v="2"/>
    <s v="13"/>
    <s v="03"/>
    <s v="ALAJUELA / UPALA / SAN JOSE (PIZOTE)"/>
    <s v="ALAJUELA"/>
    <s v="UPALA"/>
    <s v="SAN JOSE (PIZOTE)"/>
    <s v="LA UNION"/>
    <s v="LA UNION DE SAN JOSE DE UPALA"/>
    <s v="esc.launion@mep.go.cr"/>
    <s v="72965273"/>
    <s v="24703027"/>
    <s v="YESSICA ESQUIVEL VASQUEZ"/>
    <s v="87801203"/>
    <s v="JOHNNY LUNA ORDOÑEZ"/>
    <s v="24701583"/>
    <m/>
    <s v="NO"/>
    <m/>
    <m/>
    <m/>
    <s v="1"/>
    <s v="02135"/>
    <s v="3"/>
    <s v="LA UNION"/>
    <n v="9"/>
  </r>
  <r>
    <s v="1.02967"/>
    <s v="104002-00"/>
    <s v="02967"/>
    <x v="2999"/>
    <s v="LA CABAÑA"/>
    <s v="ZONA NORTE-NORTE"/>
    <s v="06"/>
    <s v="1"/>
    <s v="1_PREESCOLAR"/>
    <s v="PUBLICA"/>
    <n v="21504"/>
    <s v="2"/>
    <s v="15"/>
    <s v="04"/>
    <s v="ALAJUELA / GUATUSO / KATIRA"/>
    <s v="ALAJUELA"/>
    <s v="GUATUSO"/>
    <s v="KATIRA"/>
    <s v="LA CABAÑA"/>
    <s v="300 M ESTE DE LA IGLESIA CATOLICA"/>
    <s v="esc.lacabana@mep.go.cr"/>
    <s v="41051092"/>
    <m/>
    <s v="YETTY VILLALOBOS MURILLO"/>
    <s v="41051092"/>
    <s v="JEANNETTE SIBAJA MIRANDA"/>
    <s v="24021628"/>
    <m/>
    <s v="NO"/>
    <m/>
    <m/>
    <m/>
    <s v="1"/>
    <s v="01277"/>
    <s v="3"/>
    <s v="LA CABAÑA"/>
    <n v="4"/>
  </r>
  <r>
    <s v="1.01853"/>
    <s v="104003-00"/>
    <s v="01853"/>
    <x v="3000"/>
    <s v="EL PROGRESO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EL PROGRESO"/>
    <s v="500 M ESTE DEL EBAIS EL PROGRESO"/>
    <s v="esc.elprogreso.nortenorte@mep.go.cr"/>
    <s v="44056356"/>
    <s v="89211733"/>
    <s v="GABRIELA RODRIGUEZ CASTILLO"/>
    <s v="89211733"/>
    <s v="EVELIO PARRA ALVARADO"/>
    <s v="86332081"/>
    <m/>
    <s v="NO"/>
    <m/>
    <m/>
    <m/>
    <s v="1"/>
    <s v="01811"/>
    <s v="3"/>
    <s v="EL PROGRESO"/>
    <n v="11"/>
  </r>
  <r>
    <s v="1.01854"/>
    <s v="104004-00"/>
    <s v="01854"/>
    <x v="3001"/>
    <s v="LA AMERICA"/>
    <s v="ZONA NORTE-NORTE"/>
    <s v="07"/>
    <s v="1"/>
    <s v="1_PREESCOLAR"/>
    <s v="PUBLICA"/>
    <n v="21306"/>
    <s v="2"/>
    <s v="13"/>
    <s v="06"/>
    <s v="ALAJUELA / UPALA / DOS RIOS"/>
    <s v="ALAJUELA"/>
    <s v="UPALA"/>
    <s v="DOS RIOS"/>
    <s v="LA AMERICA"/>
    <s v="DE LA PARADA DE BUSES 500 NORTE"/>
    <s v="esc.laamerica@mep.go.cr"/>
    <s v="44056367"/>
    <s v="24700002"/>
    <s v="XINIA CORTES PARRALES"/>
    <s v="86137003"/>
    <s v="EVELIO PARRA ALVARADO"/>
    <s v="86332081"/>
    <m/>
    <s v="NO"/>
    <m/>
    <m/>
    <m/>
    <s v="1"/>
    <s v="01802"/>
    <s v="3"/>
    <s v="LA AMERICA"/>
    <n v="12"/>
  </r>
  <r>
    <s v="1.03666"/>
    <s v="104005-00"/>
    <s v="03666"/>
    <x v="3002"/>
    <s v="SAN BOSCO"/>
    <s v="ZONA NORTE-NORTE"/>
    <s v="07"/>
    <s v="1"/>
    <s v="1_PREESCOLAR"/>
    <s v="PUBLICA"/>
    <n v="21303"/>
    <s v="2"/>
    <s v="13"/>
    <s v="03"/>
    <s v="ALAJUELA / UPALA / SAN JOSE (PIZOTE)"/>
    <s v="ALAJUELA"/>
    <s v="UPALA"/>
    <s v="SAN JOSE (PIZOTE)"/>
    <s v="SAN BOSCO"/>
    <s v="5 KM NOROESTE DEL PROGRESO"/>
    <s v="esc.sanbosco.nortenorte@mep.go.cr"/>
    <s v="89689567"/>
    <m/>
    <s v="VALERIA MORALES UGALDE"/>
    <s v="89689567"/>
    <s v="EVELIO PARRA ALVARADO"/>
    <s v="86332081"/>
    <m/>
    <s v="NO"/>
    <m/>
    <m/>
    <m/>
    <s v="1"/>
    <s v="02151"/>
    <s v="3"/>
    <s v="SAN BOSCO"/>
    <n v="6"/>
  </r>
  <r>
    <s v="1.01992"/>
    <s v="104006-00"/>
    <s v="01992"/>
    <x v="3003"/>
    <s v="PIEDRAS AZULES"/>
    <s v="LIBERIA"/>
    <s v="05"/>
    <s v="1"/>
    <s v="1_PREESCOLAR"/>
    <s v="PUBLICA"/>
    <n v="51002"/>
    <s v="5"/>
    <s v="10"/>
    <s v="02"/>
    <s v="GUANACASTE / LA CRUZ / SANTA CECILIA"/>
    <s v="GUANACASTE"/>
    <s v="LA CRUZ"/>
    <s v="SANTA CECILIA"/>
    <s v="PIEDRAS AZULES"/>
    <s v="PIEDRAS AZULES"/>
    <s v="esc.piedrasazules@mep.go.cr"/>
    <s v="83194539"/>
    <s v="26777025"/>
    <s v="SOBEYDA GARCIA BRICEÑO"/>
    <s v="83194539"/>
    <s v="ALI APARICIO MARCHENA VILLEGAS"/>
    <s v="26777025"/>
    <m/>
    <s v="NO"/>
    <m/>
    <m/>
    <m/>
    <s v="1"/>
    <s v="01806"/>
    <s v="3"/>
    <s v="PIEDRAS AZULES"/>
    <n v="5"/>
  </r>
  <r>
    <s v="1.02358"/>
    <s v="104337-00"/>
    <s v="02358"/>
    <x v="3004"/>
    <s v="JAMAICA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BARRIO JAMAICA"/>
    <s v="ANTIGUO REFUGIO SANTA ROSA DE POCOSOL"/>
    <s v="esc.jamaica@mep.go.cr"/>
    <s v="24778482"/>
    <s v="24778482"/>
    <s v="ANA PATRICIA MATARRITA ARAYA"/>
    <s v="24778482"/>
    <s v="IRENE CECILIA RAMIREZ SANCHEZ"/>
    <s v="24777082"/>
    <m/>
    <s v="NO"/>
    <m/>
    <m/>
    <m/>
    <s v="1"/>
    <s v="03951"/>
    <s v="3"/>
    <s v="JAMAICA"/>
    <n v="97"/>
  </r>
  <r>
    <s v="1.00070"/>
    <s v="104342-00"/>
    <s v="00070"/>
    <x v="3005"/>
    <s v="RAFAEL VARGAS QUIROS"/>
    <s v="SAN JOSE OESTE"/>
    <s v="05"/>
    <s v="1"/>
    <s v="1_PREESCOLAR"/>
    <s v="PUBLICA"/>
    <n v="11305"/>
    <s v="1"/>
    <s v="13"/>
    <s v="05"/>
    <s v="SAN JOSE / TIBAS / COLIMA"/>
    <s v="SAN JOSE"/>
    <s v="TIBAS"/>
    <s v="COLIMA"/>
    <s v="COLIMA"/>
    <s v="CONTIGUO AL PLANTEL DEL ICE DE COLIMA TIBAS"/>
    <s v="esc.deexcelenciarafaelvargas@mep.go.cr"/>
    <s v="22350147"/>
    <s v="22350147"/>
    <s v="GABRIELA MATA QUIROS"/>
    <s v="22350147"/>
    <s v="KATHERINE CHANTO CERDAS"/>
    <s v="22310578"/>
    <m/>
    <s v="NO"/>
    <m/>
    <m/>
    <m/>
    <s v="1"/>
    <s v="00047"/>
    <s v="3"/>
    <s v="RAFAEL VARGAS QUIROS"/>
    <n v="53"/>
  </r>
  <r>
    <s v="1.00110"/>
    <s v="104343-00"/>
    <s v="00110"/>
    <x v="3006"/>
    <s v="J.N. MANUEL BELGRANO"/>
    <s v="SAN JOSE CENTRAL"/>
    <s v="05"/>
    <s v="1"/>
    <s v="2_PREESCOLAR"/>
    <s v="PUBLICA"/>
    <n v="10110"/>
    <s v="1"/>
    <s v="01"/>
    <s v="10"/>
    <s v="SAN JOSE / SAN JOSE / HATILLO"/>
    <s v="SAN JOSE"/>
    <s v="SAN JOSE"/>
    <s v="HATILLO"/>
    <s v="HATILLO 1"/>
    <s v="150 M NORTE DE LA PLAZA DE DEPORTES"/>
    <s v="jn.manuelbelgrano@mep.go.cr"/>
    <s v="22524014"/>
    <s v="22146662"/>
    <s v="SUSANA DELGADO CHAVES"/>
    <s v="22146662"/>
    <s v="LAYMAN RODRIGUEZ UMAÑA"/>
    <s v="22244090"/>
    <m/>
    <s v="SI"/>
    <m/>
    <s v="03620"/>
    <m/>
    <s v="2"/>
    <s v="00000"/>
    <s v="0"/>
    <m/>
    <n v="80"/>
  </r>
  <r>
    <s v="1.03620"/>
    <s v="104343-00"/>
    <s v="03620"/>
    <x v="3006"/>
    <s v="RED CUIDO-J.N. MANUEL BELGRANO-HOGAR ESCUELA EPISCOPAL"/>
    <s v="SAN JOSE CENTRAL"/>
    <s v="05"/>
    <s v="1"/>
    <s v="1_PREESCOLAR"/>
    <s v="PUBLICA"/>
    <n v="10110"/>
    <s v="1"/>
    <s v="01"/>
    <s v="10"/>
    <s v="SAN JOSE / SAN JOSE / HATILLO"/>
    <s v="SAN JOSE"/>
    <s v="SAN JOSE"/>
    <s v="HATILLO"/>
    <s v="BARRIO CUBA"/>
    <s v="DE LA FABRICA LEONISA 125 M SUR 75 M ESTE"/>
    <s v="hogaresscuelapsicopal@ice.go.cr"/>
    <s v="22223354"/>
    <s v="22146662"/>
    <s v="SUSANA DELGADO CHAVES"/>
    <s v="22146662"/>
    <s v="LAYMAN RODRIGUEZ UMAÑA"/>
    <s v="22521539"/>
    <s v="RED"/>
    <s v="NO"/>
    <s v="1"/>
    <s v=""/>
    <s v="HOGAR ESCUELA EPISCOPAL DE BARRIO CUBA. ASOC. MISIONERA DE LA IGLESIA EPISCOPAL COSTARRICENSE"/>
    <s v="1"/>
    <s v="00110"/>
    <s v="1"/>
    <s v="J.N. MANUEL BELGRANO"/>
    <n v="49"/>
  </r>
  <r>
    <s v="1.02253"/>
    <s v="104345-00"/>
    <s v="02253"/>
    <x v="3007"/>
    <s v="ARUBA"/>
    <s v="DESAMPARADOS"/>
    <s v="02"/>
    <s v="1"/>
    <s v="1_PREESCOLAR"/>
    <s v="PUBLICA"/>
    <n v="10303"/>
    <s v="1"/>
    <s v="03"/>
    <s v="03"/>
    <s v="SAN JOSE / DESAMPARADOS / SAN JUAN DE DIOS"/>
    <s v="SAN JOSE"/>
    <s v="DESAMPARADOS"/>
    <s v="SAN JUAN DE DIOS"/>
    <s v="ITAIPU"/>
    <s v="URBANIZACION ITAIPU, 25 OESTE Y 50 SUR"/>
    <s v="esc.aruba@mep.go.cr"/>
    <s v="22757622"/>
    <s v="22751787"/>
    <s v="ADITA PANIAGUA PANIAGUA"/>
    <s v="22757622"/>
    <s v="NELSON SANCHEZ CASTRO"/>
    <s v="22700885"/>
    <m/>
    <s v="NO"/>
    <m/>
    <m/>
    <m/>
    <s v="1"/>
    <s v="03953"/>
    <s v="3"/>
    <s v="ARUBA"/>
    <n v="76"/>
  </r>
  <r>
    <s v="1.00189"/>
    <s v="104346-00"/>
    <s v="00189"/>
    <x v="3008"/>
    <s v="DOMINGO FAUSTINO SARMIENTO"/>
    <s v="DESAMPARADOS"/>
    <s v="03"/>
    <s v="1"/>
    <s v="1_PREESCOLAR"/>
    <s v="PUBLICA"/>
    <n v="10607"/>
    <s v="1"/>
    <s v="06"/>
    <s v="07"/>
    <s v="SAN JOSE / ASERRI / SALITRILLOS"/>
    <s v="SAN JOSE"/>
    <s v="ASERRI"/>
    <s v="SALITRILLOS"/>
    <s v="SALITRILLOS"/>
    <s v="FRENTE A LA PLAZA DE DEPORTES"/>
    <s v="esc.domingofaustinoaserri@mep.go.cr"/>
    <s v="22308544"/>
    <m/>
    <s v="MYRIAM RIVERA RAMIREZ"/>
    <s v="22308544"/>
    <s v="WILFREDO CALDERON VARGAS"/>
    <s v="22301358"/>
    <m/>
    <s v="NO"/>
    <m/>
    <m/>
    <m/>
    <s v="1"/>
    <s v="00190"/>
    <s v="3"/>
    <s v="DOMINGO FAUSTINO SARMIENTO"/>
    <n v="104"/>
  </r>
  <r>
    <s v="1.02463"/>
    <s v="104349-00"/>
    <s v="02463"/>
    <x v="3009"/>
    <s v="NAVAJUELAR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NAVAJUELAR"/>
    <s v="75 M NOROESTE DE LA ESCUELA NAVAJUELAR"/>
    <s v="esc.navajuelar@mep.go.cr"/>
    <s v="71219347"/>
    <m/>
    <s v="DOREY QUESADA MOPRA"/>
    <s v="88205143"/>
    <s v="JULIO CESAR VARGAS GUERRERO"/>
    <s v="27311075"/>
    <m/>
    <s v="NO"/>
    <m/>
    <m/>
    <m/>
    <s v="1"/>
    <s v="03940"/>
    <s v="3"/>
    <s v="NAVAJUELAR"/>
    <n v="11"/>
  </r>
  <r>
    <s v="1.02742"/>
    <s v="104350-00"/>
    <s v="02742"/>
    <x v="3010"/>
    <s v="SAN VICENTE Y LAS GRANADINAS"/>
    <s v="GRANDE DE TERRABA"/>
    <s v="05"/>
    <s v="1"/>
    <s v="1_PREESCOLAR"/>
    <s v="PUBLICA"/>
    <n v="60305"/>
    <s v="6"/>
    <s v="03"/>
    <s v="05"/>
    <s v="PUNTARENAS / BUENOS AIRES / PILAS"/>
    <s v="PUNTARENAS"/>
    <s v="BUENOS AIRES"/>
    <s v="PILAS"/>
    <s v="ASENTAM. UPIAV II"/>
    <s v="SAN VICENTE, PILAS, FRENTE A LA PLAZA DE DEP"/>
    <s v="esc.sanvicenteylasgranadinas@mep.go.cr"/>
    <s v="22000511"/>
    <m/>
    <s v="ALEXANDER BARBOZA AVILA"/>
    <s v="83375035"/>
    <s v="NORBERTO AGUILAR CHAVARRIA"/>
    <s v="87574825"/>
    <m/>
    <s v="NO"/>
    <m/>
    <m/>
    <m/>
    <s v="1"/>
    <s v="03962"/>
    <s v="3"/>
    <s v="SAN VICENTE Y LAS GRANADINAS"/>
    <n v="5"/>
  </r>
  <r>
    <s v="1.02467"/>
    <s v="104351-00"/>
    <s v="02467"/>
    <x v="3011"/>
    <s v="ANTILLAS NEERLANDESAS"/>
    <s v="GRANDE DE TERRABA"/>
    <s v="03"/>
    <s v="1"/>
    <s v="1_PREESCOLAR"/>
    <s v="PUBLICA"/>
    <n v="60303"/>
    <s v="6"/>
    <s v="03"/>
    <s v="03"/>
    <s v="PUNTARENAS / BUENOS AIRES / POTRERO GRANDE"/>
    <s v="PUNTARENAS"/>
    <s v="BUENOS AIRES"/>
    <s v="POTRERO GRANDE"/>
    <s v="LA LUCHITA"/>
    <s v="100 M AL NORTE DE LA PLAZA DE DEPORTES DE LA COMUNIDAD"/>
    <s v="esc.antillasneerlandesas@mep.go.cr"/>
    <s v="89255022"/>
    <s v="27300744"/>
    <s v="ENIDIA GRANADOS CHINCHILLA"/>
    <s v="89255022"/>
    <s v="FREDDY SANDI BOLAÑOS"/>
    <s v="27300744"/>
    <m/>
    <s v="NO"/>
    <m/>
    <m/>
    <m/>
    <s v="1"/>
    <s v="03960"/>
    <s v="3"/>
    <s v="ANTILLAS NEERLANDESAS"/>
    <n v="4"/>
  </r>
  <r>
    <s v="1.02736"/>
    <s v="104352-00"/>
    <s v="02736"/>
    <x v="3012"/>
    <s v="CRISTO REY"/>
    <s v="PEREZ ZELEDON"/>
    <s v="10"/>
    <s v="1"/>
    <s v="1_PREESCOLAR"/>
    <s v="PUBLICA"/>
    <n v="11901"/>
    <s v="1"/>
    <s v="19"/>
    <s v="01"/>
    <s v="SAN JOSE / PEREZ ZELEDON / SAN ISIDRO DE EL GENERAL"/>
    <s v="SAN JOSE"/>
    <s v="PEREZ ZELEDON"/>
    <s v="SAN ISIDRO DE EL GENERAL"/>
    <s v="CRISTO REY"/>
    <s v="200 M OESTE DE LA IGLESIA CATOLICA"/>
    <s v="esc.cristorey.perezzeledon@mep.go.cr"/>
    <s v="27724935"/>
    <m/>
    <s v="JOHANZEL CHING GOMEZ"/>
    <s v="27724935"/>
    <s v="ALEXANDER QUIROS ROJAS"/>
    <s v="27725172"/>
    <m/>
    <s v="NO"/>
    <m/>
    <m/>
    <m/>
    <s v="1"/>
    <s v="03934"/>
    <s v="3"/>
    <s v="CRISTO REY"/>
    <n v="14"/>
  </r>
  <r>
    <s v="1.02458"/>
    <s v="104353-00"/>
    <s v="02458"/>
    <x v="3013"/>
    <s v="GUADALUPE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GUADALUPE"/>
    <s v="1,2 KM DE RIVAS"/>
    <s v="esc.guadalupe@mep.go.cr"/>
    <s v="27725668"/>
    <m/>
    <s v="VIANEY XINIA HERNANDEZ ZUÑIGA"/>
    <s v="83139059"/>
    <s v="OTTO MAURICIO BARRANTES ELIZONDO"/>
    <s v="27725171"/>
    <m/>
    <s v="NO"/>
    <m/>
    <m/>
    <m/>
    <s v="1"/>
    <s v="03936"/>
    <s v="3"/>
    <s v="GUADALUPE"/>
    <n v="10"/>
  </r>
  <r>
    <s v="1.01478"/>
    <s v="104354-00"/>
    <s v="01478"/>
    <x v="3014"/>
    <s v="LEON CORTES CASTRO"/>
    <s v="ALAJUELA"/>
    <s v="06"/>
    <s v="1"/>
    <s v="1_PREESCOLAR"/>
    <s v="PUBLICA"/>
    <n v="20304"/>
    <s v="2"/>
    <s v="03"/>
    <s v="04"/>
    <s v="ALAJUELA / GRECIA / SAN ROQUE"/>
    <s v="ALAJUELA"/>
    <s v="GRECIA"/>
    <s v="SAN ROQUE"/>
    <s v="LEON CORTES"/>
    <s v="25 M NORTE Y 100 M ESTE DE LA CORTE DE JUSTICIA"/>
    <s v="esc.barrioleoncortes@mep.go.cr"/>
    <s v="24948742"/>
    <s v="24948742"/>
    <s v="YESENIA VASQUEZ ALFARO"/>
    <s v="24948742"/>
    <s v="LUIS FRANCISCO CORELLA ROJAS"/>
    <s v="24941124"/>
    <m/>
    <s v="NO"/>
    <m/>
    <m/>
    <m/>
    <s v="1"/>
    <s v="03725"/>
    <s v="3"/>
    <s v="LEON CORTES CASTRO"/>
    <n v="21"/>
  </r>
  <r>
    <s v="1.02204"/>
    <s v="104355-00"/>
    <s v="02204"/>
    <x v="3015"/>
    <s v="EL SITIO"/>
    <s v="ALAJUELA"/>
    <s v="07"/>
    <s v="1"/>
    <s v="1_PREESCOLAR"/>
    <s v="PUBLICA"/>
    <n v="20803"/>
    <s v="2"/>
    <s v="08"/>
    <s v="03"/>
    <s v="ALAJUELA / POAS / SAN RAFAEL"/>
    <s v="ALAJUELA"/>
    <s v="POAS"/>
    <s v="SAN RAFAEL"/>
    <s v="GUADALUPE"/>
    <s v="1,5 KM AL OESTE CALLE EL SITIO ENTRADA PRINCIPAL"/>
    <s v="esc.elsitio@mep.go.cr"/>
    <s v="24480375"/>
    <s v="24480375"/>
    <s v="IDALIA MARIA MORA ALVARADO"/>
    <s v="24480375"/>
    <s v="YANSY ALPIZAR JIMENEZ"/>
    <s v="24485212"/>
    <m/>
    <s v="NO"/>
    <m/>
    <m/>
    <m/>
    <s v="1"/>
    <s v="03875"/>
    <s v="3"/>
    <s v="EL SITIO"/>
    <n v="35"/>
  </r>
  <r>
    <s v="1.03654"/>
    <s v="104356-00"/>
    <s v="03654"/>
    <x v="3016"/>
    <s v="SAN LUIS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SAN LUIS DE PATASTE"/>
    <s v="COMUNIDAD SAN LUIS DE PATASTE"/>
    <s v="esc.sanluisguatuso@mep.go.cr"/>
    <s v="88052715"/>
    <m/>
    <s v="ANA LOLITA CASTILLO MURILLO"/>
    <s v="88052715"/>
    <s v="VIRGILIO GERARDO VILLEGAS GONZALEZ"/>
    <s v="24640011"/>
    <m/>
    <s v="NO"/>
    <m/>
    <m/>
    <m/>
    <s v="1"/>
    <s v="03908"/>
    <s v="3"/>
    <s v="SAN LUIS"/>
    <n v="5"/>
  </r>
  <r>
    <s v="1.02857"/>
    <s v="104358-00"/>
    <s v="02857"/>
    <x v="3017"/>
    <s v="DOMINICA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EL JADE"/>
    <s v="4 KM OESTE DEL PUENTE DE RIO FRIO"/>
    <s v="elsa.arias.mora@mep.go.cr"/>
    <s v="41051087"/>
    <m/>
    <s v="ELSA LIDIETH ARIAS MORA"/>
    <s v="41051087"/>
    <s v="VIRGILIO GERARDO VILLEGAS GONZALEZ"/>
    <s v="24640011"/>
    <m/>
    <s v="NO"/>
    <m/>
    <m/>
    <m/>
    <s v="1"/>
    <s v="03907"/>
    <s v="3"/>
    <s v="DOMINICA"/>
    <n v="3"/>
  </r>
  <r>
    <s v="1.01771"/>
    <s v="104359-00"/>
    <s v="01771"/>
    <x v="3018"/>
    <s v="GRANADA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EL GALLITO"/>
    <s v="FRENTE AL ACUEDUCTO EN EL GALLITO"/>
    <s v="esc.granada@mep.go.cr"/>
    <s v="41051031"/>
    <s v="24718011"/>
    <s v="KATLEEN PALACIOS MENA"/>
    <s v="41051031"/>
    <s v="LUISA BUSTOS QUIROS"/>
    <s v="61610021"/>
    <m/>
    <s v="NO"/>
    <m/>
    <m/>
    <m/>
    <s v="1"/>
    <s v="03950"/>
    <s v="3"/>
    <s v="GRANADA"/>
    <n v="15"/>
  </r>
  <r>
    <s v="1.02515"/>
    <s v="104361-00"/>
    <s v="02515"/>
    <x v="3019"/>
    <s v="SAN RAFAEL"/>
    <s v="LOS SANTOS"/>
    <s v="02"/>
    <s v="1"/>
    <s v="1_PREESCOLAR"/>
    <s v="PUBLICA"/>
    <n v="11701"/>
    <s v="1"/>
    <s v="17"/>
    <s v="01"/>
    <s v="SAN JOSE / DOTA / SANTA MARIA"/>
    <s v="SAN JOSE"/>
    <s v="DOTA"/>
    <s v="SANTA MARIA"/>
    <s v="SAN RAFAEL"/>
    <s v="1 KM AL NORTE DEL PLANTEL DEL MOPT"/>
    <s v="esc.sanrafaeldota@mep.go.cr"/>
    <s v="25411836"/>
    <m/>
    <s v="ALEJANDRA MUÑOZ SIBAJA"/>
    <s v="25411836"/>
    <s v="LUIS ALBERTO AGÜERO UMAÑA"/>
    <s v="25412000"/>
    <m/>
    <s v="NO"/>
    <m/>
    <m/>
    <m/>
    <s v="1"/>
    <s v="03946"/>
    <s v="3"/>
    <s v="SAN RAFAEL"/>
    <n v="30"/>
  </r>
  <r>
    <s v="1.00466"/>
    <s v="104362-00"/>
    <s v="00466"/>
    <x v="3020"/>
    <s v="J.N. JUAN VAZQUEZ DE CORONADO"/>
    <s v="CARTAGO"/>
    <s v="07"/>
    <s v="1"/>
    <s v="2_PREESCOLAR"/>
    <s v="PUBLICA"/>
    <n v="30105"/>
    <s v="3"/>
    <s v="01"/>
    <s v="05"/>
    <s v="CARTAGO / CARTAGO / AGUACALIENTE (SAN FRANCISCO)"/>
    <s v="CARTAGO"/>
    <s v="CARTAGO"/>
    <s v="AGUACALIENTE (SAN FRANCISCO)"/>
    <s v="HERVIDERO"/>
    <s v="150 SUR Y 50 ESTE DEL TEMPLO CATOLICO"/>
    <s v="jn.juanvasquezdecoronado@mep.go.cr"/>
    <s v="25913158"/>
    <s v="25913158"/>
    <s v="LAURA LIZANO GOMEZ"/>
    <s v="83247492"/>
    <s v="XIOMARA TORRES JIMENEZ"/>
    <s v="25519478"/>
    <m/>
    <s v="NO"/>
    <m/>
    <m/>
    <m/>
    <s v="2"/>
    <s v="00000"/>
    <s v="0"/>
    <m/>
    <n v="103"/>
  </r>
  <r>
    <s v="1.01147"/>
    <s v="104363-00"/>
    <s v="01147"/>
    <x v="3021"/>
    <s v="DR. FERNANDO GUZMAN MATA"/>
    <s v="CARTAGO"/>
    <s v="07"/>
    <s v="1"/>
    <s v="1_PREESCOLAR"/>
    <s v="PUBLICA"/>
    <n v="30105"/>
    <s v="3"/>
    <s v="01"/>
    <s v="05"/>
    <s v="CARTAGO / CARTAGO / AGUACALIENTE (SAN FRANCISCO)"/>
    <s v="CARTAGO"/>
    <s v="CARTAGO"/>
    <s v="AGUACALIENTE (SAN FRANCISCO)"/>
    <s v="MANUEL DE JESUS JIMENEZ"/>
    <s v="1 KM SUR DEL HOSPITAL MAX PERALTA"/>
    <s v="esc.drfernandoguzmanmata@mep.go.cr"/>
    <s v="25530715"/>
    <m/>
    <s v="MARIBEL UREÑA ZAMORA"/>
    <s v="25530715"/>
    <s v="XIOMARA TORRES JIMENEZ"/>
    <s v="25519478"/>
    <m/>
    <s v="NO"/>
    <m/>
    <m/>
    <m/>
    <s v="1"/>
    <s v="03630"/>
    <s v="3"/>
    <s v="DR. FERNANDO GUZMAN MATA"/>
    <n v="69"/>
  </r>
  <r>
    <s v="1.03393"/>
    <s v="104364-00"/>
    <s v="03393"/>
    <x v="3022"/>
    <s v="TULËSI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TULESI"/>
    <s v="SIN DIRECCION"/>
    <s v="esc.tulesi@mep.go.cr"/>
    <s v="83455626"/>
    <m/>
    <s v="RAFAEL BARQUERO ROJAS"/>
    <s v="60689454"/>
    <s v="ESTEBAN RIVERA FERNANDEZ"/>
    <s v="25567876"/>
    <m/>
    <s v="NO"/>
    <m/>
    <m/>
    <m/>
    <s v="1"/>
    <s v="03897"/>
    <s v="3"/>
    <s v="TULËSI"/>
    <n v="12"/>
  </r>
  <r>
    <s v="1.02475"/>
    <s v="104365-00"/>
    <s v="02475"/>
    <x v="3023"/>
    <s v="JAREY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LA COLONIA"/>
    <s v="5 KM ESTE DE ALTO QUETZAL, RESERVA INDIGENA"/>
    <s v="esc.jarey@mep.go.cr"/>
    <s v="87311710"/>
    <m/>
    <s v="JUAN CARLOS HERNANDEZ GONZALEZ"/>
    <s v="87311710"/>
    <s v="ANGIE MORA SEGURA"/>
    <s v="25570765"/>
    <m/>
    <s v="NO"/>
    <m/>
    <m/>
    <m/>
    <s v="1"/>
    <s v="03898"/>
    <s v="3"/>
    <s v="JAREY"/>
    <n v="11"/>
  </r>
  <r>
    <s v="1.03514"/>
    <s v="104366-00"/>
    <s v="03514"/>
    <x v="3024"/>
    <s v="SHINABLA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SHINABLA"/>
    <s v="10 KM N ESCUELA ALTO ALMIRANTE"/>
    <s v="esc.shinabla@mep.go.cr"/>
    <s v="86375496"/>
    <s v="86375496"/>
    <s v="LUCAS GARCIA AGUILAR"/>
    <s v="86375496"/>
    <s v="AMELIA FIGUEROA ZUÑIGA"/>
    <s v="25567876"/>
    <m/>
    <s v="NO"/>
    <m/>
    <m/>
    <m/>
    <s v="1"/>
    <s v="03899"/>
    <s v="3"/>
    <s v="SHINABLA"/>
    <n v="5"/>
  </r>
  <r>
    <s v="1.03366"/>
    <s v="104367-00"/>
    <s v="03366"/>
    <x v="3025"/>
    <s v="TSIMARI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TSIMARI"/>
    <s v="ALTO PACUARE ZONA INDIGENA DE CHIRRIPO"/>
    <s v="esc.tsimari@mep.go.cr"/>
    <s v="25140626"/>
    <m/>
    <s v="ROLANDO ESTEBAN MAYORGA OBANDO"/>
    <s v="61361896"/>
    <s v="ESTEBAN RIVERA FERNANDEZ"/>
    <s v="84033728"/>
    <m/>
    <s v="NO"/>
    <m/>
    <m/>
    <m/>
    <s v="1"/>
    <s v="03900"/>
    <s v="3"/>
    <s v="TSIMARI"/>
    <n v="4"/>
  </r>
  <r>
    <s v="1.02672"/>
    <s v="104368-00"/>
    <s v="02672"/>
    <x v="3026"/>
    <s v="REPUBLICA TRINIDAD Y TOBAGO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ASENTAMIENTO IDA EL PARAISO"/>
    <s v="1 KM OESTE Y 1, 8 KM SUR DE LA ENTRADA A SAN GERARDO"/>
    <s v="esc.republicatrinidadytobago@mep.go.cr"/>
    <s v="44056168"/>
    <m/>
    <s v="XINIA M. SALAZAR RAMIREZ"/>
    <s v="60406270"/>
    <s v="MILDRED ALFARO ESQUIVEL"/>
    <s v="27611126"/>
    <m/>
    <s v="NO"/>
    <m/>
    <m/>
    <m/>
    <s v="1"/>
    <s v="03901"/>
    <s v="3"/>
    <s v="REPUBLICA TRINIDAD Y TOBAGO"/>
    <n v="9"/>
  </r>
  <r>
    <s v="1.03897"/>
    <s v="104369-00"/>
    <s v="03897"/>
    <x v="3027"/>
    <s v="ROJO MACA"/>
    <s v="SARAPIQUI"/>
    <s v="03"/>
    <s v="1"/>
    <s v="1_PREESCOLAR"/>
    <s v="PUBLICA"/>
    <n v="41001"/>
    <s v="4"/>
    <s v="10"/>
    <s v="01"/>
    <s v="HEREDIA / SARAPIQUI / PUERTO VIEJO"/>
    <s v="HEREDIA"/>
    <s v="SARAPIQUI"/>
    <s v="PUERTO VIEJO"/>
    <s v="ROJOMACA"/>
    <s v="12 KM NORTE DEL BANCO NACIONAL DE COSTA RICA"/>
    <s v="esc.rojomaca@mep.go.cr"/>
    <s v="89819966"/>
    <m/>
    <s v="OSCAR QUIROS ZUÑIGA"/>
    <s v="89819966"/>
    <s v="ZAIDA ALFARO ESQUIVEL"/>
    <s v="27666283"/>
    <m/>
    <s v="NO"/>
    <m/>
    <m/>
    <m/>
    <s v="1"/>
    <s v="03903"/>
    <s v="3"/>
    <s v="ROJO MACA"/>
    <n v="3"/>
  </r>
  <r>
    <s v="1.04073"/>
    <s v="104370-00"/>
    <s v="04073"/>
    <x v="3028"/>
    <s v="RIO MAGDALENA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RIO MAGDALENA"/>
    <s v="150 M ESTE DE LA IGLESIA CATOLICA"/>
    <s v="esc.riomagdalena@mep.go.cr"/>
    <s v="44056169"/>
    <m/>
    <s v="KATHERIN GONZALEZ GONGORA"/>
    <s v="87059510"/>
    <s v="MILDRED ALFARO ESQUIVEL"/>
    <s v="27610192"/>
    <m/>
    <s v="NO"/>
    <m/>
    <m/>
    <m/>
    <s v="1"/>
    <s v="03902"/>
    <s v="3"/>
    <s v="RIO MAGDALENA"/>
    <n v="4"/>
  </r>
  <r>
    <s v="1.00614"/>
    <s v="104371-00"/>
    <s v="00614"/>
    <x v="3029"/>
    <s v="SAN FRANCISCO"/>
    <s v="HEREDIA"/>
    <s v="06"/>
    <s v="1"/>
    <s v="1_PREESCOLAR"/>
    <s v="PUBLICA"/>
    <n v="40604"/>
    <s v="4"/>
    <s v="06"/>
    <s v="04"/>
    <s v="HEREDIA / SAN ISIDRO / SAN FRANCISCO"/>
    <s v="HEREDIA"/>
    <s v="SAN ISIDRO"/>
    <s v="SAN FRANCISCO"/>
    <s v="SAN FRANCISCO"/>
    <s v="COSTADO NORTE DE LA PLAZA DE DEPORTES"/>
    <s v="esc.sanfrancisco.heredia@mep.go.cr"/>
    <s v="22682397"/>
    <s v="22688682"/>
    <s v="TERESA ROJAS LOPEZ"/>
    <s v="22682397"/>
    <s v="MARCO ANTONIO MARCOS ARCE"/>
    <s v="22618569"/>
    <m/>
    <s v="NO"/>
    <m/>
    <m/>
    <m/>
    <s v="1"/>
    <s v="01685"/>
    <s v="3"/>
    <s v="SAN FRANCISCO"/>
    <n v="33"/>
  </r>
  <r>
    <s v="1.02271"/>
    <s v="104372-00"/>
    <s v="02271"/>
    <x v="3030"/>
    <s v="BERMUDAS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LOS TERREROS"/>
    <s v="ENTRADA LOS TERREROS 1 KM ESTE, EL PARAISO"/>
    <s v="esc.bermudas@mep.go.cr"/>
    <s v="26652007"/>
    <s v="60248438"/>
    <s v="HARRY CASTRILLO DUARTE"/>
    <s v="60248438"/>
    <s v="OLGA LIDIA BARRERA GALIANO"/>
    <s v="85976933"/>
    <m/>
    <s v="NO"/>
    <m/>
    <m/>
    <m/>
    <s v="1"/>
    <s v="03925"/>
    <s v="3"/>
    <s v="BERMUDAS"/>
    <n v="25"/>
  </r>
  <r>
    <s v="1.03603"/>
    <s v="104373-00"/>
    <s v="03603"/>
    <x v="3031"/>
    <s v="LOS ANGELES"/>
    <s v="LIBERIA"/>
    <s v="03"/>
    <s v="1"/>
    <s v="1_PREESCOLAR"/>
    <s v="PUBLICA"/>
    <n v="50403"/>
    <s v="5"/>
    <s v="04"/>
    <s v="03"/>
    <s v="GUANACASTE / BAGACES / MOGOTE"/>
    <s v="GUANACASTE"/>
    <s v="BAGACES"/>
    <s v="MOGOTE"/>
    <s v="LOS ANGELES"/>
    <s v="2,5 KM NORESTE ANTIGUO VIDRIOS GUAYABO"/>
    <s v="esc.losangelesbagaces@mep.go.cr"/>
    <s v="83302354"/>
    <s v="26711140"/>
    <s v="EMILETH ESPINOZA VASQUEZ"/>
    <s v="83302354"/>
    <s v="OSCAR LUIS VILLALOBOS VARGAS"/>
    <s v="26711140"/>
    <m/>
    <s v="NO"/>
    <m/>
    <m/>
    <m/>
    <s v="1"/>
    <s v="03927"/>
    <s v="3"/>
    <s v="LOS ANGELES"/>
    <n v="6"/>
  </r>
  <r>
    <s v="1.00789"/>
    <s v="104374-00"/>
    <s v="00789"/>
    <x v="3032"/>
    <s v="JULIA ACUÑA DE SOMARRIBAS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EL SALTO"/>
    <s v="COSTADO OESTE DEL TEMPLO CATOLICO"/>
    <s v="esc.juliacunasomarribas@mep.go.cr"/>
    <s v="26663583"/>
    <s v="86287596"/>
    <s v="LISETH VIVIANA LOAICIGA ZAMORA"/>
    <s v="89260209"/>
    <s v="OLGA LIDIA BARRERA GALIANO"/>
    <s v="85976933"/>
    <m/>
    <s v="NO"/>
    <m/>
    <m/>
    <m/>
    <s v="1"/>
    <s v="01819"/>
    <s v="3"/>
    <s v="JULIA ACUÑA DE SOMARRIBAS"/>
    <n v="25"/>
  </r>
  <r>
    <s v="1.01601"/>
    <s v="104376-00"/>
    <s v="01601"/>
    <x v="3033"/>
    <s v="JOSE MARTIN CARRILLO CASTRILLO"/>
    <s v="NICOYA"/>
    <s v="05"/>
    <s v="1"/>
    <s v="1_PREESCOLAR"/>
    <s v="PUBLICA"/>
    <n v="51104"/>
    <s v="5"/>
    <s v="11"/>
    <s v="04"/>
    <s v="GUANACASTE / HOJANCHA / HUACAS"/>
    <s v="GUANACASTE"/>
    <s v="HOJANCHA"/>
    <s v="HUACAS"/>
    <s v="HUACAS"/>
    <s v="FRENTE AL C.A.I."/>
    <s v="escuelahuacas@gmail.com"/>
    <s v="26596011"/>
    <s v="26596011"/>
    <s v="MAGALY DE LOS ANGELES PORRAS OBREGON"/>
    <s v="83162201"/>
    <s v="MARIA DE LOS ANGELES ACOSTA GOMEZ"/>
    <s v="63790353"/>
    <m/>
    <s v="NO"/>
    <m/>
    <m/>
    <m/>
    <s v="1"/>
    <s v="01934"/>
    <s v="3"/>
    <s v="JOSE MARTIN CARRILLO CASTRILLO"/>
    <n v="12"/>
  </r>
  <r>
    <s v="1.01262"/>
    <s v="104377-00"/>
    <s v="01262"/>
    <x v="3034"/>
    <s v="MONTE ROMO"/>
    <s v="NICOYA"/>
    <s v="05"/>
    <s v="1"/>
    <s v="1_PREESCOLAR"/>
    <s v="PUBLICA"/>
    <n v="51102"/>
    <s v="5"/>
    <s v="11"/>
    <s v="02"/>
    <s v="GUANACASTE / HOJANCHA / MONTE ROMO"/>
    <s v="GUANACASTE"/>
    <s v="HOJANCHA"/>
    <s v="MONTE ROMO"/>
    <s v="MONTE ROMO"/>
    <s v="MONTE ROMO DE HOJANCHA, FRENTE AL PARQUE"/>
    <s v="esc.montero@mep.go.cr"/>
    <s v="26596080"/>
    <s v="26596080"/>
    <s v="XINIA MENDEZ CRUZ"/>
    <s v="83896694"/>
    <s v="MARIA DE LOS ANGELES ACOSTA GOMEZ"/>
    <s v="89152796"/>
    <m/>
    <s v="NO"/>
    <m/>
    <m/>
    <m/>
    <s v="1"/>
    <s v="01935"/>
    <s v="3"/>
    <s v="MONTE ROMO"/>
    <n v="15"/>
  </r>
  <r>
    <s v="1.02211"/>
    <s v="104378-00"/>
    <s v="02211"/>
    <x v="3035"/>
    <s v="PUERTO CARRILLO"/>
    <s v="NICOYA"/>
    <s v="05"/>
    <s v="1"/>
    <s v="1_PREESCOLAR"/>
    <s v="PUBLICA"/>
    <n v="51103"/>
    <s v="5"/>
    <s v="11"/>
    <s v="03"/>
    <s v="GUANACASTE / HOJANCHA / PUERTO CARRILLO"/>
    <s v="GUANACASTE"/>
    <s v="HOJANCHA"/>
    <s v="PUERTO CARRILLO"/>
    <s v="PUERTO CARRILLO"/>
    <s v="25 M ESTE DE LA GUARDIA RURAL"/>
    <s v="esc.puertocarrillo@mep.go.cr"/>
    <s v="26560755"/>
    <s v="26562448"/>
    <s v="DEYMER BALTODANO VARGAS"/>
    <s v="85839518"/>
    <s v="MARIA DE LOS ANGELES ACOSTA GOMEZ"/>
    <s v="63790353"/>
    <m/>
    <s v="NO"/>
    <m/>
    <m/>
    <m/>
    <s v="1"/>
    <s v="01952"/>
    <s v="3"/>
    <s v="PUERTO CARRILLO"/>
    <n v="11"/>
  </r>
  <r>
    <s v="1.02531"/>
    <s v="104379-00"/>
    <s v="02531"/>
    <x v="3036"/>
    <s v="LAJAS"/>
    <s v="CAÑAS"/>
    <s v="01"/>
    <s v="1"/>
    <s v="1_PREESCOLAR"/>
    <s v="PUBLICA"/>
    <n v="50603"/>
    <s v="5"/>
    <s v="06"/>
    <s v="03"/>
    <s v="GUANACASTE / CAÑAS / SAN MIGUEL"/>
    <s v="GUANACASTE"/>
    <s v="CAÑAS"/>
    <s v="SAN MIGUEL"/>
    <s v="LAJAS"/>
    <s v="3,5 KM DE LA ENTRADA DE BUENOS AIRES"/>
    <s v="esc.lajas@mep.go.cr"/>
    <s v="22006921"/>
    <s v="84457080"/>
    <s v="YENDRY CHAVARRIA GOMEZ"/>
    <s v="22006921"/>
    <s v="YESSENIA RUIZ MATARRITA"/>
    <s v="26692611"/>
    <m/>
    <s v="NO"/>
    <m/>
    <m/>
    <m/>
    <s v="1"/>
    <s v="02179"/>
    <s v="3"/>
    <s v="LAJAS"/>
    <n v="10"/>
  </r>
  <r>
    <s v="1.00677"/>
    <s v="104380-00"/>
    <s v="00677"/>
    <x v="3037"/>
    <s v="J.N. MONSEÑOR LUIS LEIPOLD"/>
    <s v="CAÑAS"/>
    <s v="01"/>
    <s v="1"/>
    <s v="2_PREESCOLAR"/>
    <s v="PUBLICA"/>
    <n v="50601"/>
    <s v="5"/>
    <s v="06"/>
    <s v="01"/>
    <s v="GUANACASTE / CAÑAS / CAÑAS"/>
    <s v="GUANACASTE"/>
    <s v="CAÑAS"/>
    <s v="CAÑAS"/>
    <s v="CAÑAS"/>
    <s v="100 ESTE Y 50 SUR DEL GIMNASIO MUNICIPAL"/>
    <s v="jn.monsenorluisleipold@mep.go.cr"/>
    <s v="26695552"/>
    <s v="26695552"/>
    <s v="MARLYN ZELEDON BRAVO"/>
    <s v="26695552"/>
    <s v="YESSENIA RUIZ MATARRITA"/>
    <s v="26692611"/>
    <m/>
    <s v="SI"/>
    <m/>
    <s v="03755;03966"/>
    <m/>
    <s v="2"/>
    <s v="00000"/>
    <s v="0"/>
    <m/>
    <n v="70"/>
  </r>
  <r>
    <s v="1.03755"/>
    <s v="104380-00"/>
    <s v="03755"/>
    <x v="3037"/>
    <s v="RED CUIDO-J.N. MONSEÑOR LUIS LEIPOLD-CECUDI CAÑA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CANAS"/>
    <s v="25 M ESTE Y 135 SUR DEL COLEGIO MIGUEL ARAYA"/>
    <s v="cecudicaicq@gmail.com"/>
    <s v="26695552"/>
    <s v="26686356"/>
    <s v="MARLYN ZELEDON BRAVO"/>
    <s v="26695552"/>
    <s v="YESSENIA RUIZ MATARRITA"/>
    <s v="26692611"/>
    <s v="RED"/>
    <s v="NO"/>
    <s v="1"/>
    <s v=""/>
    <s v="CECUDI CAÑAS"/>
    <s v="1"/>
    <s v="00677"/>
    <s v="1"/>
    <s v="J.N. MONSEÑOR LUIS LEIPOLD"/>
    <n v="17"/>
  </r>
  <r>
    <s v="1.03966"/>
    <s v="104380-00"/>
    <s v="03966"/>
    <x v="3037"/>
    <s v="RED CUIDO-J.N. MONSEÑOR LUIS LEIPOLD-CEN CINAI CAÑAS"/>
    <s v="CAÑAS"/>
    <s v="01"/>
    <s v="1"/>
    <s v="1_PREESCOLAR"/>
    <s v="PUBLICA"/>
    <n v="50601"/>
    <s v="5"/>
    <s v="06"/>
    <s v="01"/>
    <s v="GUANACASTE / CAÑAS / CAÑAS"/>
    <s v="GUANACASTE"/>
    <s v="CAÑAS"/>
    <s v="CAÑAS"/>
    <s v="EL INVU"/>
    <s v="COSTADO NORTE DEL MERCADO MUNICIPAL"/>
    <s v="cinaicanas5060@gmail.com"/>
    <s v="21013273"/>
    <m/>
    <s v="MARLYN ZELEDON BRAVO"/>
    <s v="26695552"/>
    <s v="YESSENIA RUIZ MATARRITA"/>
    <s v="26692611"/>
    <s v="RED"/>
    <s v="NO"/>
    <s v="1"/>
    <s v=""/>
    <s v="CEN CINAI CAÑAS"/>
    <s v="1"/>
    <s v="00677"/>
    <s v="1"/>
    <s v="J.N. MONSEÑOR LUIS LEIPOLD"/>
    <n v="40"/>
  </r>
  <r>
    <s v="1.03062"/>
    <s v="104381-00"/>
    <s v="03062"/>
    <x v="3038"/>
    <s v="LA PLAZA"/>
    <s v="CAÑAS"/>
    <s v="05"/>
    <s v="1"/>
    <s v="1_PREESCOLAR"/>
    <s v="PUBLICA"/>
    <n v="50702"/>
    <s v="5"/>
    <s v="07"/>
    <s v="02"/>
    <s v="GUANACASTE / ABANGARES / SIERRA"/>
    <s v="GUANACASTE"/>
    <s v="ABANGARES"/>
    <s v="SIERRA"/>
    <s v="CAMPOS DE ORO"/>
    <s v="100 M, ESTE DE LA PLAZA DE FUTBOL"/>
    <s v="esc.la.plaza@mep.go.cr"/>
    <s v="22006907"/>
    <m/>
    <s v="OSCAR PEREZ ALVAREZ"/>
    <s v="22006907"/>
    <s v="ADRIANA ALVAREZ MURILLO"/>
    <s v="21005138"/>
    <m/>
    <s v="NO"/>
    <m/>
    <m/>
    <m/>
    <s v="1"/>
    <s v="03963"/>
    <s v="3"/>
    <s v="LA PLAZA"/>
    <n v="9"/>
  </r>
  <r>
    <s v="1.02245"/>
    <s v="104384-00"/>
    <s v="02245"/>
    <x v="3039"/>
    <s v="MANUEL MORA VALVERDE"/>
    <s v="PUNTARENAS"/>
    <s v="01"/>
    <s v="1"/>
    <s v="1_PREESCOLAR"/>
    <s v="PUBLICA"/>
    <n v="60108"/>
    <s v="6"/>
    <s v="01"/>
    <s v="08"/>
    <s v="PUNTARENAS / PUNTARENAS / BARRANCA"/>
    <s v="PUNTARENAS"/>
    <s v="PUNTARENAS"/>
    <s v="BARRANCA"/>
    <s v="PALMAS DEL RIO"/>
    <s v="800 SUR DEL CTP DE PUNTARENAS"/>
    <s v="esc.manuelmoravalverder@mep.go.cr"/>
    <s v="26642211"/>
    <s v="26642211"/>
    <s v="RUTH DE LOS ANGELES ZAMORA RUIZ"/>
    <s v="26642211"/>
    <s v="RODJAN MIGUEL CARRILLO FONSECA"/>
    <s v="26639730"/>
    <m/>
    <s v="NO"/>
    <m/>
    <m/>
    <m/>
    <s v="1"/>
    <s v="03911"/>
    <s v="3"/>
    <s v="MANUEL MORA VALVERDE"/>
    <n v="93"/>
  </r>
  <r>
    <s v="1.03717"/>
    <s v="104385-00"/>
    <s v="03717"/>
    <x v="3040"/>
    <s v="SAN RAMON DE ARIO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SAN RAMON DE ARIO"/>
    <s v="100 M OESTE DE LA IGLESIA CATOLICA"/>
    <s v="esc.sanramondeario@mep.go.cr"/>
    <s v="22002837"/>
    <m/>
    <s v="REBECA CESPEDES NUÑEZ"/>
    <s v="85180323"/>
    <s v="IVETH ALVAREZ VILLALOBOS"/>
    <s v="26420211"/>
    <m/>
    <s v="NO"/>
    <m/>
    <m/>
    <m/>
    <s v="1"/>
    <s v="03912"/>
    <s v="3"/>
    <s v="SAN RAMON DE ARIO"/>
    <n v="3"/>
  </r>
  <r>
    <s v="1.04340"/>
    <s v="104386-00"/>
    <s v="04340"/>
    <x v="3041"/>
    <s v="SAN PEDRO"/>
    <s v="PENINSULAR"/>
    <s v="02"/>
    <s v="1"/>
    <s v="1_PREESCOLAR"/>
    <s v="PUBLICA"/>
    <n v="60105"/>
    <s v="6"/>
    <s v="01"/>
    <s v="05"/>
    <s v="PUNTARENAS / PUNTARENAS / PAQUERA"/>
    <s v="PUNTARENAS"/>
    <s v="PUNTARENAS"/>
    <s v="PAQUERA"/>
    <s v="SAN PEDRO"/>
    <s v="2 KM AL OESTE Y 5 KM NORTE DE LA GASOLINERA"/>
    <s v="esc.sanpedro.peninsular@mep.go.cr"/>
    <s v="22007582"/>
    <m/>
    <s v="FRANCISCO GOMEZ GODOY"/>
    <s v="83021250"/>
    <s v="IVETH ALVAREZ VILLALOBOS"/>
    <s v="26420211"/>
    <m/>
    <s v="NO"/>
    <m/>
    <m/>
    <m/>
    <s v="1"/>
    <s v="03913"/>
    <s v="3"/>
    <s v="SAN PEDRO"/>
    <n v="2"/>
  </r>
  <r>
    <s v="1.03265"/>
    <s v="104388-00"/>
    <s v="03265"/>
    <x v="3042"/>
    <s v="LA ESMERALDA"/>
    <s v="COTO"/>
    <s v="06"/>
    <s v="1"/>
    <s v="1_PREESCOLAR"/>
    <s v="PUBLICA"/>
    <n v="60802"/>
    <s v="6"/>
    <s v="08"/>
    <s v="02"/>
    <s v="PUNTARENAS / COTO BRUS / SABALITO"/>
    <s v="PUNTARENAS"/>
    <s v="COTO BRUS"/>
    <s v="SABALITO"/>
    <s v="LA ESMERALDA"/>
    <s v="25 M OESTE DE IGLESIA CATOLICA, LA ESMERALDA"/>
    <s v="esc.laesmeralda@mep.go.cr"/>
    <s v="27845016"/>
    <s v="27840580"/>
    <s v="FRANCISCO DURAN QUESADA"/>
    <s v="27845016"/>
    <s v="SINDY ARAYA RAMIREZ"/>
    <s v="27840230"/>
    <m/>
    <s v="NO"/>
    <m/>
    <m/>
    <m/>
    <s v="1"/>
    <s v="03931"/>
    <s v="3"/>
    <s v="LA ESMERALDA"/>
    <n v="19"/>
  </r>
  <r>
    <s v="1.03722"/>
    <s v="104389-00"/>
    <s v="03722"/>
    <x v="3043"/>
    <s v="CAÑA BLANCA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CAÑA BLANCA"/>
    <s v="6 KM AL SUR DEL LICEO RURAL DE ALTO DE COMTE"/>
    <s v="esc.canablanca@mep.go.cr"/>
    <m/>
    <m/>
    <s v="MARIBEL PALACIOS RIOS"/>
    <s v="86138609"/>
    <s v="PIO MONTEZUMA BEJARANO"/>
    <s v="84062648"/>
    <m/>
    <s v="NO"/>
    <m/>
    <m/>
    <m/>
    <s v="1"/>
    <s v="03930"/>
    <s v="3"/>
    <s v="CAÑA BLANCA"/>
    <n v="4"/>
  </r>
  <r>
    <s v="1.02703"/>
    <s v="104390-00"/>
    <s v="02703"/>
    <x v="3044"/>
    <s v="SAND BOX"/>
    <s v="SULA"/>
    <s v="01"/>
    <s v="1"/>
    <s v="1_PREESCOLAR"/>
    <s v="PUBLICA"/>
    <n v="70401"/>
    <s v="7"/>
    <s v="04"/>
    <s v="01"/>
    <s v="LIMON / TALAMANCA / BRATSI"/>
    <s v="LIMON"/>
    <s v="TALAMANCA"/>
    <s v="BRATSI"/>
    <s v="SAND BOX"/>
    <s v="SAN BOX DE APPTA, 200 M AL SUR"/>
    <s v="esc.sandbox@mep.go.cr"/>
    <s v="27511909"/>
    <s v="27511909"/>
    <s v="HECTOR HERNANDEZ BOLIVAR"/>
    <s v="85428121"/>
    <s v="CAROLINA DE LOS ANGELES LAYAN HERNANDEZ"/>
    <s v="87286188"/>
    <m/>
    <s v="NO"/>
    <m/>
    <m/>
    <m/>
    <s v="1"/>
    <s v="03916"/>
    <s v="3"/>
    <s v="SAND BOX"/>
    <n v="25"/>
  </r>
  <r>
    <s v="1.04234"/>
    <s v="104392-00"/>
    <s v="04234"/>
    <x v="3045"/>
    <s v="OROCHICO"/>
    <s v="SULA"/>
    <s v="03"/>
    <s v="1"/>
    <s v="1_PREESCOLAR"/>
    <s v="PUBLICA"/>
    <n v="70404"/>
    <s v="7"/>
    <s v="04"/>
    <s v="04"/>
    <s v="LIMON / TALAMANCA / TELIRE"/>
    <s v="LIMON"/>
    <s v="TALAMANCA"/>
    <s v="TELIRE"/>
    <s v="OROCHICO"/>
    <s v="A UN COSTADO DERECHO DE LA PLAZA DE OROCHICO"/>
    <s v="esc.orochico@mep.go.cr"/>
    <s v="87510247"/>
    <m/>
    <s v="CINDI ROCIO UVA FERNANDEZ"/>
    <s v="87510247"/>
    <s v="ARCELIO GARCIA MORALES"/>
    <s v="88320938"/>
    <m/>
    <s v="NO"/>
    <m/>
    <m/>
    <m/>
    <s v="1"/>
    <s v="03914"/>
    <s v="3"/>
    <s v="OROCHICO"/>
    <n v="6"/>
  </r>
  <r>
    <s v="1.03914"/>
    <s v="104393-00"/>
    <s v="03914"/>
    <x v="3046"/>
    <s v="SAN CRISTOBAL Y NEVIS"/>
    <s v="LIMON"/>
    <s v="09"/>
    <s v="1"/>
    <s v="1_PREESCOLAR"/>
    <s v="PUBLICA"/>
    <n v="70502"/>
    <s v="7"/>
    <s v="05"/>
    <s v="02"/>
    <s v="LIMON / MATINA / BATAN"/>
    <s v="LIMON"/>
    <s v="MATINA"/>
    <s v="BATAN"/>
    <s v="CAMA LA BERTA"/>
    <s v="DEL CENTRO SANTA MARTA, 4 H NORTE Y 2 K ESTE"/>
    <s v="esc.sancristobalynevis@mep.go.cr"/>
    <m/>
    <m/>
    <s v="JACQUELINE VALVERDE SEINOR"/>
    <s v="89226048"/>
    <s v="GUILLERMO WALESS CAMBEL"/>
    <s v="27186207"/>
    <m/>
    <s v="NO"/>
    <m/>
    <m/>
    <m/>
    <s v="1"/>
    <s v="03920"/>
    <s v="3"/>
    <s v="SAN CRISTOBAL Y NEVIS"/>
    <n v="4"/>
  </r>
  <r>
    <s v="1.02792"/>
    <s v="104394-00"/>
    <s v="02792"/>
    <x v="3047"/>
    <s v="ALTOS DE GERMANIA"/>
    <s v="LIMON"/>
    <s v="06"/>
    <s v="1"/>
    <s v="1_PREESCOLAR"/>
    <s v="PUBLICA"/>
    <n v="70304"/>
    <s v="7"/>
    <s v="03"/>
    <s v="04"/>
    <s v="LIMON / SIQUIRRES / GERMANIA"/>
    <s v="LIMON"/>
    <s v="SIQUIRRES"/>
    <s v="GERMANIA"/>
    <s v="ALTOS DE GERMANIA"/>
    <s v="2 KM AL SUR ENTRADA PRINCIPAL DE GERMANIA"/>
    <s v="esc.altosdegermania@mep.go.cr"/>
    <s v="84377742"/>
    <m/>
    <s v="YORLENY ELIZONDO LEZAMA"/>
    <s v="84377742"/>
    <s v="SANDRA CAMPBELL ROJAS"/>
    <s v="27654219"/>
    <m/>
    <s v="NO"/>
    <m/>
    <m/>
    <m/>
    <s v="1"/>
    <s v="03909"/>
    <s v="3"/>
    <s v="ALTOS DE GERMANIA"/>
    <n v="6"/>
  </r>
  <r>
    <s v="1.02244"/>
    <s v="104396-00"/>
    <s v="02244"/>
    <x v="3048"/>
    <s v="GRANO DE ORO"/>
    <s v="LIMON"/>
    <s v="06"/>
    <s v="1"/>
    <s v="1_PREESCOLAR"/>
    <s v="PUBLICA"/>
    <n v="70306"/>
    <s v="7"/>
    <s v="03"/>
    <s v="06"/>
    <s v="LIMON / SIQUIRRES / ALEGRIA"/>
    <s v="LIMON"/>
    <s v="SIQUIRRES"/>
    <s v="ALEGRIA"/>
    <s v="GRANO DE ORO"/>
    <s v="ASENTAMIENTO IDA, GRANO DE ORO, CALLE LOS ARAYA"/>
    <s v="esc.granodeoro@mep.go.cr"/>
    <s v="27651851"/>
    <s v="27651851"/>
    <s v="JOSE ADRIAN ZUÑIGA MORA"/>
    <s v="88947018"/>
    <s v="SANDRA CAMPBELL ROJAS"/>
    <s v="27654219"/>
    <m/>
    <s v="NO"/>
    <m/>
    <m/>
    <m/>
    <s v="1"/>
    <s v="03910"/>
    <s v="3"/>
    <s v="GRANO DE ORO"/>
    <n v="21"/>
  </r>
  <r>
    <s v="1.03083"/>
    <s v="104397-00"/>
    <s v="03083"/>
    <x v="3049"/>
    <s v="PALMERA"/>
    <s v="SULA"/>
    <s v="06"/>
    <s v="1"/>
    <s v="1_PREESCOLAR"/>
    <s v="PUBLICA"/>
    <n v="70503"/>
    <s v="7"/>
    <s v="05"/>
    <s v="03"/>
    <s v="LIMON / MATINA / CARRANDI"/>
    <s v="LIMON"/>
    <s v="MATINA"/>
    <s v="CARRANDI"/>
    <s v="PALMERA"/>
    <s v="ZONA INDIGENA BAJO CHIRRIPO"/>
    <s v="floribeth.mora.sanabria@mep.go.cr"/>
    <s v="87361752"/>
    <m/>
    <s v="FLORIBETH MORA SANABRIA"/>
    <s v="87361752"/>
    <s v="JUAN GABRIEL MONGE FLORES"/>
    <s v="83602028"/>
    <m/>
    <s v="NO"/>
    <m/>
    <m/>
    <m/>
    <s v="1"/>
    <s v="03918"/>
    <s v="3"/>
    <s v="PALMERA"/>
    <n v="6"/>
  </r>
  <r>
    <s v="1.03521"/>
    <s v="104398-00"/>
    <s v="03521"/>
    <x v="3050"/>
    <s v="POZO AZUL"/>
    <s v="SULA"/>
    <s v="06"/>
    <s v="1"/>
    <s v="1_PREESCOLAR"/>
    <s v="PUBLICA"/>
    <n v="70503"/>
    <s v="7"/>
    <s v="05"/>
    <s v="03"/>
    <s v="LIMON / MATINA / CARRANDI"/>
    <s v="LIMON"/>
    <s v="MATINA"/>
    <s v="CARRANDI"/>
    <s v="POZO AZUL"/>
    <s v="6 KM DEL RIO PEJE"/>
    <s v="kristel.lopez.mora@mep.go.cr"/>
    <s v="89490049"/>
    <m/>
    <s v="KRISTEL DAYANA LOPEZ MORA"/>
    <s v="89490049"/>
    <s v="JUAN GABRIEL MONGE FLORES"/>
    <s v="83602028"/>
    <m/>
    <s v="NO"/>
    <m/>
    <m/>
    <m/>
    <s v="1"/>
    <s v="03917"/>
    <s v="3"/>
    <s v="POZO AZUL"/>
    <n v="9"/>
  </r>
  <r>
    <s v="1.01014"/>
    <s v="104400-00"/>
    <s v="01014"/>
    <x v="3051"/>
    <s v="PROYECTO PACUARE"/>
    <s v="LIMON"/>
    <s v="01"/>
    <s v="1"/>
    <s v="1_PREESCOLAR"/>
    <s v="PUBLICA"/>
    <n v="70101"/>
    <s v="7"/>
    <s v="01"/>
    <s v="01"/>
    <s v="LIMON / LIMON / LIMON"/>
    <s v="LIMON"/>
    <s v="LIMON"/>
    <s v="LIMON"/>
    <s v="BARRIO PACUARE VIEJO"/>
    <s v="ANTIGUA DIRECCION REGIONAL DE LIMON"/>
    <s v="esc.proyectopacuare@gmail.com"/>
    <s v="27954856"/>
    <s v="27954856"/>
    <s v="JOSE A. ALVARADO MADRIGAL"/>
    <s v="86784383"/>
    <s v="LEISEL ARCE CAMPOS"/>
    <s v="22017169"/>
    <m/>
    <s v="NO"/>
    <m/>
    <m/>
    <m/>
    <s v="1"/>
    <s v="03595"/>
    <s v="3"/>
    <s v="PROYECTO PACUARE"/>
    <n v="106"/>
  </r>
  <r>
    <s v="1.03828"/>
    <s v="104401-00"/>
    <s v="03828"/>
    <x v="3052"/>
    <s v="NUEVO SANTO DOMINGO"/>
    <s v="LIMON"/>
    <s v="05"/>
    <s v="1"/>
    <s v="1_PREESCOLAR"/>
    <s v="PUBLICA"/>
    <n v="70307"/>
    <s v="7"/>
    <s v="03"/>
    <s v="07"/>
    <s v="LIMON / SIQUIRRES / REVENTAZON"/>
    <s v="LIMON"/>
    <s v="SIQUIRRES"/>
    <s v="REVENTAZON"/>
    <s v="NUEVO SANTO DOMINGO"/>
    <s v="RECTA IMPERIO, 600 M DESPUES COLEGIO MARYLAND"/>
    <s v="esc.nuevosantodomingo@mep.go.cr"/>
    <s v="22002921"/>
    <s v="86260784"/>
    <s v="SHEILA GONZALEZ ABELLA"/>
    <s v="22002921"/>
    <s v="JEIMY CATLON SOLANO"/>
    <s v="27687141"/>
    <m/>
    <s v="NO"/>
    <m/>
    <m/>
    <m/>
    <s v="1"/>
    <s v="03905"/>
    <s v="3"/>
    <s v="NUEVO SANTO DOMINGO"/>
    <n v="3"/>
  </r>
  <r>
    <s v="1.03070"/>
    <s v="104402-00"/>
    <s v="03070"/>
    <x v="3053"/>
    <s v="LA ESPERANZA"/>
    <s v="SARAPIQUI"/>
    <s v="05"/>
    <s v="1"/>
    <s v="1_PREESCOLAR"/>
    <s v="PUBLICA"/>
    <n v="41004"/>
    <s v="4"/>
    <s v="10"/>
    <s v="04"/>
    <s v="HEREDIA / SARAPIQUI / LLANURAS DEL GASPAR"/>
    <s v="HEREDIA"/>
    <s v="SARAPIQUI"/>
    <s v="LLANURAS DEL GASPAR"/>
    <s v="DELTA CR"/>
    <s v="100 ESTE DEL, PUESTO POLICIA DE FRONTERA"/>
    <s v="esc.laesperanzaderiocolorado@mep.go.cr"/>
    <s v="86590505"/>
    <m/>
    <s v="SILENY VARGAS MIRANDA"/>
    <s v="86590505"/>
    <s v="JOSE MANUEL CAMPOS TORRES"/>
    <s v="88766625"/>
    <m/>
    <s v="NO"/>
    <m/>
    <m/>
    <m/>
    <s v="1"/>
    <s v="03733"/>
    <s v="3"/>
    <s v="LA ESPERANZA"/>
    <n v="3"/>
  </r>
  <r>
    <s v="1.04004"/>
    <s v="104403-00"/>
    <s v="04004"/>
    <x v="3054"/>
    <s v="BARBADOS"/>
    <s v="GUAPILES"/>
    <s v="08"/>
    <s v="1"/>
    <s v="1_PREESCOLAR"/>
    <s v="PUBLICA"/>
    <n v="70203"/>
    <s v="7"/>
    <s v="02"/>
    <s v="03"/>
    <s v="LIMON / POCOCI / RITA"/>
    <s v="LIMON"/>
    <s v="POCOCI"/>
    <s v="RITA"/>
    <s v="CAÑO SECO"/>
    <s v="100 M ESTE DEL SALON COMUNAL"/>
    <s v="esc.barbados@mep.go.cr"/>
    <s v="44090965"/>
    <m/>
    <s v="MICHELLE FONSECA BERMUDEZ"/>
    <s v="63521194"/>
    <s v="FLOR MARIA RAMIREZ NUÑEZ"/>
    <s v="24591100 Ext.42241"/>
    <m/>
    <s v="NO"/>
    <m/>
    <m/>
    <m/>
    <s v="1"/>
    <s v="03937"/>
    <s v="3"/>
    <s v="BARBADOS"/>
    <n v="5"/>
  </r>
  <r>
    <s v="1.04099"/>
    <s v="104405-00"/>
    <s v="04099"/>
    <x v="3055"/>
    <s v="ESCOCIA"/>
    <s v="GUAPILES"/>
    <s v="07"/>
    <s v="1"/>
    <s v="1_PREESCOLAR"/>
    <s v="PUBLICA"/>
    <n v="70604"/>
    <s v="7"/>
    <s v="06"/>
    <s v="04"/>
    <s v="LIMON / GUACIMO / RIO JIMENEZ"/>
    <s v="LIMON"/>
    <s v="GUACIMO"/>
    <s v="RIO JIMENEZ"/>
    <s v="ESCOCIA"/>
    <s v="300 M NORTE DE LA IGLESIA CATOLICA"/>
    <s v="esc.escocia@mep.go.cr"/>
    <s v="89249993"/>
    <m/>
    <s v="ANA LORENA GUTIERREZ ALVAREZ"/>
    <s v="89249993"/>
    <s v="ANDREA PERAZA ROGADE"/>
    <s v="89357825"/>
    <m/>
    <s v="NO"/>
    <m/>
    <m/>
    <m/>
    <s v="1"/>
    <s v="03947"/>
    <s v="3"/>
    <s v="ESCOCIA"/>
    <n v="1"/>
  </r>
  <r>
    <s v="1.00766"/>
    <s v="104406-00"/>
    <s v="00766"/>
    <x v="3056"/>
    <s v="J.N. GUAPILES"/>
    <s v="GUAPILES"/>
    <s v="01"/>
    <s v="1"/>
    <s v="2_PREESCOLAR"/>
    <s v="PUBLICA"/>
    <n v="70201"/>
    <s v="7"/>
    <s v="02"/>
    <s v="01"/>
    <s v="LIMON / POCOCI / GUAPILES"/>
    <s v="LIMON"/>
    <s v="POCOCI"/>
    <s v="GUAPILES"/>
    <s v="GUAPILES"/>
    <s v="FRENTE A HOSPITAL DE GUAPILES"/>
    <s v="jn.centraldeguapiles@mep.go.cr"/>
    <s v="27100623"/>
    <m/>
    <s v="VANESSA MORA REYES"/>
    <s v="27100623"/>
    <s v="LAURA ASTORGA AGUILAR"/>
    <s v="27111497"/>
    <m/>
    <s v="NO"/>
    <m/>
    <m/>
    <m/>
    <s v="2"/>
    <s v="00000"/>
    <s v="0"/>
    <m/>
    <n v="154"/>
  </r>
  <r>
    <s v="1.04182"/>
    <s v="104407-00"/>
    <s v="04182"/>
    <x v="3057"/>
    <s v="MACADAMIA"/>
    <s v="GUAPILES"/>
    <s v="04"/>
    <s v="1"/>
    <s v="1_PREESCOLAR"/>
    <s v="PUBLICA"/>
    <n v="70602"/>
    <s v="7"/>
    <s v="06"/>
    <s v="02"/>
    <s v="LIMON / GUACIMO / MERCEDES"/>
    <s v="LIMON"/>
    <s v="GUACIMO"/>
    <s v="MERCEDES"/>
    <s v="TIERRA GRANDE"/>
    <s v="10 KM SURESTE DE IROQUOIS, GUACIMO"/>
    <s v="esc.macadamia@mep.go.cr"/>
    <s v="62447251"/>
    <m/>
    <s v="ANDREY JARA MOLINA"/>
    <s v="62447251"/>
    <s v="RIGOBERTO ROMAN GONZALEZ"/>
    <s v="27165048"/>
    <m/>
    <s v="NO"/>
    <m/>
    <m/>
    <m/>
    <s v="1"/>
    <s v="03948"/>
    <s v="3"/>
    <s v="MACADAMIA"/>
    <n v="5"/>
  </r>
  <r>
    <s v="1.04255"/>
    <s v="104408-00"/>
    <s v="04255"/>
    <x v="3058"/>
    <s v="SAN GERARDO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SAN GERARDO"/>
    <s v="350 M AL NOROESTE IGLESIA CATOLICA SAN GERARDO, PARRITA, PUNTARENAS"/>
    <s v="esc.sangerardo.aguirre@mep.go.cr"/>
    <s v="22005023"/>
    <s v="83145804"/>
    <s v="GIOVANNI HENRICHS HIDALGO"/>
    <s v="83145804"/>
    <s v="GENER JIMENEZ CHAVARRIA"/>
    <s v="27799004"/>
    <m/>
    <s v="NO"/>
    <m/>
    <m/>
    <m/>
    <s v="1"/>
    <s v="02513"/>
    <s v="3"/>
    <s v="SAN GERARDO"/>
    <n v="1"/>
  </r>
  <r>
    <s v="1.03334"/>
    <s v="104409-00"/>
    <s v="03334"/>
    <x v="3059"/>
    <s v="REPUBLICA DE GUYANA"/>
    <s v="AGUIRRE"/>
    <s v="05"/>
    <s v="1"/>
    <s v="1_PREESCOLAR"/>
    <s v="PUBLICA"/>
    <n v="61102"/>
    <s v="6"/>
    <s v="11"/>
    <s v="02"/>
    <s v="PUNTARENAS / GARABITO / TARCOLES"/>
    <s v="PUNTARENAS"/>
    <s v="GARABITO"/>
    <s v="TARCOLES"/>
    <s v="PLAYA AZUL"/>
    <s v="DEL SALON PLAYA AZUL 50 M OESTE"/>
    <s v="esc.republicadeguyana@mep.go.cr"/>
    <s v="63428917"/>
    <s v="84400890"/>
    <s v="DIANA QUESADA ACUÑA"/>
    <s v="84400890"/>
    <s v="KATTIA VILLALOBOS VALDEZ"/>
    <s v="26377451"/>
    <m/>
    <s v="NO"/>
    <m/>
    <m/>
    <m/>
    <s v="1"/>
    <s v="03961"/>
    <s v="3"/>
    <s v="REPUBLICA DE GUYANA"/>
    <n v="12"/>
  </r>
  <r>
    <s v="1.03649"/>
    <s v="104410-00"/>
    <s v="03649"/>
    <x v="3060"/>
    <s v="EL PILON"/>
    <s v="ZONA NORTE-NORTE"/>
    <s v="04"/>
    <s v="1"/>
    <s v="1_PREESCOLAR"/>
    <s v="PUBLICA"/>
    <n v="21304"/>
    <s v="2"/>
    <s v="13"/>
    <s v="04"/>
    <s v="ALAJUELA / UPALA / BIJAGUA"/>
    <s v="ALAJUELA"/>
    <s v="UPALA"/>
    <s v="BIJAGUA"/>
    <s v="EL PILON"/>
    <s v="1 KM AL NORTE DEL PARQUE NACIONAL VOLCAN TENORIO"/>
    <s v="esc.elpilonbijagua@mep.go.cr"/>
    <s v="64896661"/>
    <m/>
    <s v="ZENEIDA HURTECHO MAYORGA"/>
    <s v="64896661"/>
    <s v="WENDY LU MORA PIEDRA"/>
    <s v="21006045"/>
    <m/>
    <s v="NO"/>
    <m/>
    <m/>
    <m/>
    <s v="1"/>
    <s v="03923"/>
    <s v="3"/>
    <s v="EL PILON"/>
    <n v="5"/>
  </r>
  <r>
    <s v="1.01236"/>
    <s v="104411-00"/>
    <s v="01236"/>
    <x v="3061"/>
    <s v="RIO NARANJO"/>
    <s v="ZONA NORTE-NORTE"/>
    <s v="04"/>
    <s v="1"/>
    <s v="1_PREESCOLAR"/>
    <s v="PUBLICA"/>
    <n v="50404"/>
    <s v="5"/>
    <s v="04"/>
    <s v="04"/>
    <s v="GUANACASTE / BAGACES / RIO NARANJO"/>
    <s v="GUANACASTE"/>
    <s v="BAGACES"/>
    <s v="RIO NARANJO"/>
    <s v="RIO NARANJO"/>
    <s v="FRENTE A LA IGLESIA BIBLICA"/>
    <s v="esc.rionaranjo@mep.go.cr"/>
    <s v="22006807"/>
    <m/>
    <s v="ZEYDI CORONADO RODRIGUEZ"/>
    <s v="83309850"/>
    <s v="WENDY LU MORA PIEDRA"/>
    <s v="21006045"/>
    <m/>
    <s v="NO"/>
    <m/>
    <m/>
    <m/>
    <s v="1"/>
    <s v="02156"/>
    <s v="3"/>
    <s v="RIO NARANJO"/>
    <n v="30"/>
  </r>
  <r>
    <s v="1.01525"/>
    <s v="104412-00"/>
    <s v="01525"/>
    <x v="3062"/>
    <s v="LABORATORIO TURRIALBA"/>
    <s v="TURRIALBA"/>
    <s v="02"/>
    <s v="1"/>
    <s v="1_PREESCOLAR"/>
    <s v="PUBLICA"/>
    <n v="30501"/>
    <s v="3"/>
    <s v="05"/>
    <s v="01"/>
    <s v="CARTAGO / TURRIALBA / TURRIALBA"/>
    <s v="CARTAGO"/>
    <s v="TURRIALBA"/>
    <s v="TURRIALBA"/>
    <s v="LA HACIENDITA"/>
    <s v="UCR SEDE DEL ATLANTICO"/>
    <s v="esc.laboratorioturrialba@mep.go.cr"/>
    <s v="40342909"/>
    <m/>
    <s v="VANESSA SALAZAR MADRIGAL"/>
    <s v="85502271"/>
    <s v="JORLENY SANCHEZ VEGA"/>
    <s v="25567876"/>
    <m/>
    <s v="NO"/>
    <m/>
    <m/>
    <m/>
    <s v="1"/>
    <s v="03304"/>
    <s v="3"/>
    <s v="LABORATORIO TURRIALBA"/>
    <n v="50"/>
  </r>
  <r>
    <s v="1.01803"/>
    <s v="104460-00"/>
    <s v="01803"/>
    <x v="3063"/>
    <s v="UNIDAD PEDAGOGICA HOGAR DE NIÑOS TIA TERE"/>
    <s v="GUAPILES"/>
    <s v="05"/>
    <s v="1"/>
    <s v="1_PREESCOLAR"/>
    <s v="PUBLICA"/>
    <n v="70204"/>
    <s v="7"/>
    <s v="02"/>
    <s v="04"/>
    <s v="LIMON / POCOCI / ROXANA"/>
    <s v="LIMON"/>
    <s v="POCOCI"/>
    <s v="ROXANA"/>
    <s v="PUNTA DE RIEL"/>
    <s v="350 OESTE DEL ANTIGUO BAR KAMAKIRUS"/>
    <s v="upe.casahogartiatere@mep.go.cr"/>
    <s v="27634438"/>
    <m/>
    <s v="RITA MARCELLY UMAÑA VALVERDE"/>
    <s v="89983835"/>
    <s v="ESTRELLA CEDEÑO CHAVARRIA"/>
    <s v="27633911"/>
    <m/>
    <s v="NO"/>
    <m/>
    <m/>
    <m/>
    <s v="1"/>
    <s v="03828"/>
    <s v="3"/>
    <s v="UNIDAD PEDAGOGICA HOGAR DE NIÑOS TIA TERE"/>
    <n v="20"/>
  </r>
  <r>
    <s v="1.03964"/>
    <s v="104477-00"/>
    <s v="03964"/>
    <x v="3064"/>
    <s v="TSIPIRI ÑAK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TSIPIRIÑAK"/>
    <s v="3 KM AL ESTE DE LA COMUNIDAD DE KOKOTSAKUBATA"/>
    <s v="esc.tsipiriñak@mep.go.cr"/>
    <s v="89194391"/>
    <m/>
    <s v="DENNIS MADRIGAL MORA"/>
    <s v="89717995"/>
    <s v="AMELIA FIGUEROA ZUÑIGA"/>
    <s v="25567876"/>
    <m/>
    <s v="NO"/>
    <m/>
    <m/>
    <m/>
    <s v="1"/>
    <s v="03932"/>
    <s v="3"/>
    <s v="TSIPIRI ÑAK"/>
    <n v="7"/>
  </r>
  <r>
    <s v="1.03689"/>
    <s v="104478-00"/>
    <s v="03689"/>
    <x v="3065"/>
    <s v="NIMARI TÄWÄ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RIO PEJE. NIMARI TÄWÄ"/>
    <s v="NIMARITAWA DE LA FORTUNA DE GRANO 4 KM AL ESTE"/>
    <s v="esc.nimari.tawa@mep.go.cr"/>
    <s v="83509966"/>
    <m/>
    <s v="MARGARITA OBANDO MADRIZ"/>
    <s v="83509966"/>
    <s v="AMELIA FIGUEROA ZUÑIGA"/>
    <s v="25567876"/>
    <m/>
    <s v="NO"/>
    <m/>
    <m/>
    <m/>
    <s v="1"/>
    <s v="03973"/>
    <s v="3"/>
    <s v="NIMARI TÄWÄ"/>
    <n v="4"/>
  </r>
  <r>
    <s v="1.02669"/>
    <s v="104479-00"/>
    <s v="02669"/>
    <x v="3066"/>
    <s v="VILLA DAMARIS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EL SEIS GRANO DE ORO"/>
    <s v="1 KM ESTE EBAIS DE GRANO DE ORO, CARRETERA A QUETZAL"/>
    <s v="esc.villadamaris@mep.go.cr"/>
    <s v="88230830"/>
    <m/>
    <s v="ANA LUCIA ZAMORA GUERRERO"/>
    <s v="88230830"/>
    <s v="ANGIE MORA SEGURA"/>
    <s v="25567876"/>
    <m/>
    <s v="NO"/>
    <m/>
    <m/>
    <m/>
    <s v="1"/>
    <s v="03943"/>
    <s v="3"/>
    <s v="VILLA DAMARIS"/>
    <n v="18"/>
  </r>
  <r>
    <s v="1.03392"/>
    <s v="104480-00"/>
    <s v="03392"/>
    <x v="3067"/>
    <s v="KARKO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CHIRRIPO"/>
    <s v="8 KM NORTE DE GRANO DE ORO"/>
    <s v="esc.karko@mep.go.cr"/>
    <s v="25140122"/>
    <s v="25560698"/>
    <s v="LOURDES RAMIREZ ORTIZ"/>
    <s v="86706766"/>
    <s v="AMELIA FIGUEROA ZUÑIGA"/>
    <s v="25567876"/>
    <m/>
    <s v="NO"/>
    <m/>
    <m/>
    <m/>
    <s v="1"/>
    <s v="03942"/>
    <s v="3"/>
    <s v="KARKO"/>
    <n v="7"/>
  </r>
  <r>
    <s v="1.03685"/>
    <s v="104481-00"/>
    <s v="03685"/>
    <x v="3068"/>
    <s v="YÖLDI KICHA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ALTO PACUARE"/>
    <s v="ALTO PACUARE, TERRITORIO INDIGENA DE CHIRRIPO"/>
    <s v="esc.yoldikicha@mep.go.cr"/>
    <s v="87422100"/>
    <m/>
    <s v="PATRICIA SALAZAR SALAZAR"/>
    <s v="87422100"/>
    <s v="ESTEBAN RIVERA FERNANDEZ"/>
    <s v="25567876"/>
    <m/>
    <s v="NO"/>
    <m/>
    <m/>
    <m/>
    <s v="1"/>
    <s v="03941"/>
    <s v="3"/>
    <s v="YÖLDI KICHA"/>
    <n v="2"/>
  </r>
  <r>
    <s v="1.03438"/>
    <s v="104482-00"/>
    <s v="03438"/>
    <x v="3069"/>
    <s v="MANZANILLO"/>
    <s v="TURRIALBA"/>
    <s v="09"/>
    <s v="1"/>
    <s v="1_PREESCOLAR"/>
    <s v="PUBLICA"/>
    <n v="70102"/>
    <s v="7"/>
    <s v="01"/>
    <s v="02"/>
    <s v="LIMON / LIMON / VALLE LA ESTRELLA"/>
    <s v="LIMON"/>
    <s v="LIMON"/>
    <s v="VALLE LA ESTRELLA"/>
    <s v="MANZANILLO"/>
    <s v="FRENTE A PLAZA DEPORTES MANZANILLO, ALTO CHIRRIPO"/>
    <s v="esc.manzanillovalleestrella@mep.go.cr"/>
    <s v="85269109"/>
    <m/>
    <s v="YEREMY GONZALO FALLAS"/>
    <s v="89897886"/>
    <s v="ESTEBAN RIVERA FERNANDEZ"/>
    <s v="25560790"/>
    <m/>
    <s v="NO"/>
    <m/>
    <m/>
    <m/>
    <s v="1"/>
    <s v="03974"/>
    <s v="3"/>
    <s v="MANZANILLO"/>
    <n v="7"/>
  </r>
  <r>
    <s v="1.03017"/>
    <s v="104483-00"/>
    <s v="03017"/>
    <x v="3070"/>
    <s v="SHUKËBACHARI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SHUKËBACHARI"/>
    <s v="RESERVA INDIGENA CHIRRIPO"/>
    <s v="esc.shukebachari@mep.go.cr"/>
    <s v="86408353"/>
    <m/>
    <s v="JOSE ADRIANO MAYORGA FIGUEROA"/>
    <s v="83174033"/>
    <s v="ANGIE MORA SEGURA"/>
    <s v="25567876"/>
    <m/>
    <s v="NO"/>
    <m/>
    <m/>
    <m/>
    <s v="1"/>
    <s v="03939"/>
    <s v="3"/>
    <s v="SHUKËBACHARI"/>
    <n v="15"/>
  </r>
  <r>
    <s v="1.03513"/>
    <s v="104484-00"/>
    <s v="03513"/>
    <x v="3071"/>
    <s v="SHORDI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SHORDI"/>
    <s v="10 KM N ESCUELA ALTO ALMIRANTE, CHURRIPO LIMON"/>
    <s v="esc.shordi@mep.go.cr"/>
    <s v="84296682"/>
    <m/>
    <s v="ZEBEDEO GARCIA HERRERA"/>
    <s v="86959179"/>
    <s v="AMELIA FIGUEROA ZUÑIGA"/>
    <s v="25567876"/>
    <m/>
    <s v="NO"/>
    <m/>
    <m/>
    <m/>
    <s v="1"/>
    <s v="04020"/>
    <s v="3"/>
    <s v="SHORDI"/>
    <n v="7"/>
  </r>
  <r>
    <s v="1.03390"/>
    <s v="104485-00"/>
    <s v="03390"/>
    <x v="3072"/>
    <s v="SHIKIARI TÄWÄ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VALLE DE LA ESTRELLA"/>
    <s v="SIN DIRECCION"/>
    <s v="esc.shikiaritawa@mep.go.cr"/>
    <s v="25140435"/>
    <s v="88093949"/>
    <s v="ALONSO LIZANO MORA"/>
    <s v="88093949"/>
    <s v="ANGIE MORA SEGURA"/>
    <s v="25570765"/>
    <m/>
    <s v="NO"/>
    <m/>
    <m/>
    <m/>
    <s v="1"/>
    <s v="03938"/>
    <s v="3"/>
    <s v="SHIKIARI TÄWÄ"/>
    <n v="14"/>
  </r>
  <r>
    <s v="1.02751"/>
    <s v="104486-00"/>
    <s v="02751"/>
    <x v="3073"/>
    <s v="EL BARRO"/>
    <s v="PURISCAL"/>
    <s v="06"/>
    <s v="1"/>
    <s v="1_PREESCOLAR"/>
    <s v="PUBLICA"/>
    <n v="11603"/>
    <s v="1"/>
    <s v="16"/>
    <s v="03"/>
    <s v="SAN JOSE / TURRUBARES / SAN JUAN DE MATA"/>
    <s v="SAN JOSE"/>
    <s v="TURRUBARES"/>
    <s v="SAN JUAN DE MATA"/>
    <s v="EL BARRO"/>
    <s v="50 NORTE DE LA IGLESIA CATOLICA"/>
    <s v="esc.elbarro@mep.go.cr"/>
    <s v="24279785"/>
    <m/>
    <s v="MARLEN YAJAIRA SOLANO VILLALTA"/>
    <s v="24279785"/>
    <s v="RICARDO CHACON CHAVARRIA"/>
    <s v="24190180"/>
    <m/>
    <s v="NO"/>
    <m/>
    <m/>
    <m/>
    <s v="1"/>
    <s v="04000"/>
    <s v="3"/>
    <s v="EL BARRO"/>
    <n v="10"/>
  </r>
  <r>
    <s v="1.04178"/>
    <s v="104487-00"/>
    <s v="04178"/>
    <x v="3074"/>
    <s v="CALIENTA TIGRA"/>
    <s v="GRANDE DE TERRABA"/>
    <s v="11"/>
    <s v="1"/>
    <s v="1_PREESCOLAR"/>
    <s v="PUBLICA"/>
    <n v="60304"/>
    <s v="6"/>
    <s v="03"/>
    <s v="04"/>
    <s v="PUNTARENAS / BUENOS AIRES / BORUCA"/>
    <s v="PUNTARENAS"/>
    <s v="BUENOS AIRES"/>
    <s v="BORUCA"/>
    <s v="CALIENTA TIGRE"/>
    <s v="COSTADO OESTE CANCHA DE FUTBOL"/>
    <s v="esc.calientatigra@mep.go.cr"/>
    <s v="83350704"/>
    <s v="22001511"/>
    <s v="WENDY YOLANDA LEIVA MORA"/>
    <s v="83350704"/>
    <s v="RODRIGO FERNANDEZ GONZALEZ"/>
    <s v="22001511"/>
    <m/>
    <s v="NO"/>
    <m/>
    <m/>
    <m/>
    <s v="1"/>
    <s v="03986"/>
    <s v="3"/>
    <s v="CALIENTA TIGRA"/>
    <n v="5"/>
  </r>
  <r>
    <s v="1.02720"/>
    <s v="104491-00"/>
    <s v="02720"/>
    <x v="3075"/>
    <s v="LA RIVERA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LA RIVERA"/>
    <s v="7 KM NOROESTE DE GUATUSO"/>
    <s v="esc.larivera@mep.go.cr"/>
    <m/>
    <m/>
    <s v="DINIA UGALDE PORRAS"/>
    <s v="89951785"/>
    <s v="VIRGILIO GERARDO VILLEGAS GONZALEZ"/>
    <s v="24640011"/>
    <m/>
    <s v="NO"/>
    <m/>
    <m/>
    <m/>
    <s v="1"/>
    <s v="04001"/>
    <s v="3"/>
    <s v="LA RIVERA"/>
    <n v="15"/>
  </r>
  <r>
    <s v="1.02953"/>
    <s v="104492-00"/>
    <s v="02953"/>
    <x v="3076"/>
    <s v="SANTA TERESITA"/>
    <s v="NICOYA"/>
    <s v="06"/>
    <s v="1"/>
    <s v="1_PREESCOLAR"/>
    <s v="PUBLICA"/>
    <n v="50206"/>
    <s v="5"/>
    <s v="02"/>
    <s v="06"/>
    <s v="GUANACASTE / NICOYA / NOSARA"/>
    <s v="GUANACASTE"/>
    <s v="NICOYA"/>
    <s v="NOSARA"/>
    <s v="SANTA TERESITA"/>
    <s v="JUNTO AL LICEO BOCASA DE NOSARA GUANACASTE"/>
    <s v="esc.santateresita@mep.go.cr"/>
    <s v="22007828"/>
    <s v="63485789"/>
    <s v="ANGIE CHAVARRIA CHAVARRIA"/>
    <s v="63485789"/>
    <s v="JOSE CARLOS SANDOVAL GOMEZ"/>
    <s v="26855230"/>
    <m/>
    <s v="NO"/>
    <m/>
    <m/>
    <m/>
    <s v="1"/>
    <s v="04014"/>
    <s v="3"/>
    <s v="SANTA TERESITA"/>
    <n v="52"/>
  </r>
  <r>
    <s v="1.03830"/>
    <s v="104494-00"/>
    <s v="03830"/>
    <x v="3077"/>
    <s v="EL GUAPOTE"/>
    <s v="SANTA CRUZ"/>
    <s v="02"/>
    <s v="1"/>
    <s v="1_PREESCOLAR"/>
    <s v="PUBLICA"/>
    <n v="50303"/>
    <s v="5"/>
    <s v="03"/>
    <s v="03"/>
    <s v="GUANACASTE / SANTA CRUZ / VEINTISIETE DE ABRIL"/>
    <s v="GUANACASTE"/>
    <s v="SANTA CRUZ"/>
    <s v="VEINTISIETE DE ABRIL"/>
    <s v="GUAPOTE"/>
    <s v="COSTADO ESTE DE LA PLAZA DE DEPORTE"/>
    <s v="esc.elguapote@mep.go.cr"/>
    <s v="26580872"/>
    <m/>
    <s v="ANA GABRIELA GUEVARA CHAVARRIA"/>
    <s v="85688644"/>
    <s v="GUSTAVO MUÑOZ CASARES"/>
    <s v="83769266"/>
    <m/>
    <s v="NO"/>
    <m/>
    <m/>
    <m/>
    <s v="1"/>
    <s v="03985"/>
    <s v="3"/>
    <s v="EL GUAPOTE"/>
    <n v="8"/>
  </r>
  <r>
    <s v="1.00231"/>
    <s v="104495-00"/>
    <s v="00231"/>
    <x v="3078"/>
    <s v="J.N. DULCE NOMBRE"/>
    <s v="SAN JOSE NORTE"/>
    <s v="06"/>
    <s v="1"/>
    <s v="2_PREESCOLAR"/>
    <s v="PUBLICA"/>
    <n v="11103"/>
    <s v="1"/>
    <s v="11"/>
    <s v="03"/>
    <s v="SAN JOSE / VASQUEZ DE CORONADO / DULCE NOMBRE DE JESUS"/>
    <s v="SAN JOSE"/>
    <s v="VASQUEZ DE CORONADO"/>
    <s v="DULCE NOMBRE DE JESUS"/>
    <s v="DULCE NOMBRE"/>
    <s v="300 S Y 100 E DE LA IGLESIA PAN DE VIDA"/>
    <s v="jn.dulcenombre@mep.go.cr"/>
    <s v="22298915"/>
    <m/>
    <s v="ERICKA SALAZAR ROMAN"/>
    <s v="22298915"/>
    <s v="ILEANA ARCE CAMPOS"/>
    <s v="22942049"/>
    <m/>
    <s v="NO"/>
    <m/>
    <m/>
    <m/>
    <s v="2"/>
    <s v="00000"/>
    <s v="0"/>
    <m/>
    <n v="146"/>
  </r>
  <r>
    <s v="1.02430"/>
    <s v="104496-00"/>
    <s v="02430"/>
    <x v="3079"/>
    <s v="JOSE JOAQUIN MORA PORRAS"/>
    <s v="PUNTARENAS"/>
    <s v="01"/>
    <s v="1"/>
    <s v="1_PREESCOLAR"/>
    <s v="PUBLICA"/>
    <n v="60115"/>
    <s v="6"/>
    <s v="01"/>
    <s v="15"/>
    <s v="PUNTARENAS / PUNTARENAS / EL ROBLE"/>
    <s v="PUNTARENAS"/>
    <s v="PUNTARENAS"/>
    <s v="EL ROBLE"/>
    <s v="URBANIZACION JIRETH"/>
    <s v="DE LA ROTONDA 100 M ESTE, COMUNIDAD JIRERETH"/>
    <s v="esc.josejoaquinmoraporras@mep.go.cr"/>
    <s v="26639610"/>
    <s v="26639610"/>
    <s v="ADRIANA BOZA RAMIREZ"/>
    <s v="26639610"/>
    <s v="RODJAN MIGUEL CARRILLO FONSECA"/>
    <s v="26639730"/>
    <m/>
    <s v="NO"/>
    <m/>
    <m/>
    <m/>
    <s v="1"/>
    <s v="03975"/>
    <s v="3"/>
    <s v="JOSE JOAQUIN MORA PORRAS"/>
    <n v="60"/>
  </r>
  <r>
    <s v="1.03839"/>
    <s v="104497-00"/>
    <s v="03839"/>
    <x v="3080"/>
    <s v="OROCU"/>
    <s v="PUNTARENAS"/>
    <s v="03"/>
    <s v="1"/>
    <s v="1_PREESCOLAR"/>
    <s v="PUBLICA"/>
    <n v="60103"/>
    <s v="6"/>
    <s v="01"/>
    <s v="03"/>
    <s v="PUNTARENAS / PUNTARENAS / CHOMES"/>
    <s v="PUNTARENAS"/>
    <s v="PUNTARENAS"/>
    <s v="CHOMES"/>
    <s v="OROCU"/>
    <s v="9 KM NORTE DE CHOMES, ASENTAMIENTO OROCU"/>
    <s v="esc.orocu@mep.go.cr"/>
    <s v="26388009"/>
    <s v="22007525"/>
    <s v="HUGUETTE VELLUTI BOLAÑOS"/>
    <s v="83329203"/>
    <s v="JAIRO FRANKLIN TAYLOR MATARRITA"/>
    <s v="24591100 Ext.33206/44841"/>
    <m/>
    <s v="NO"/>
    <m/>
    <m/>
    <m/>
    <s v="1"/>
    <s v="03978"/>
    <s v="3"/>
    <s v="OROCU"/>
    <n v="3"/>
  </r>
  <r>
    <s v="1.02532"/>
    <s v="103648-00"/>
    <s v="02532"/>
    <x v="3081"/>
    <s v="EL ENCANTO"/>
    <s v="GUAPILES"/>
    <s v="03"/>
    <s v="1"/>
    <s v="1_PREESCOLAR"/>
    <s v="PUBLICA"/>
    <n v="70205"/>
    <s v="7"/>
    <s v="02"/>
    <s v="05"/>
    <s v="LIMON / POCOCI / CARIARI"/>
    <s v="LIMON"/>
    <s v="POCOCI"/>
    <s v="CARIARI"/>
    <s v="EL ENCANTO"/>
    <s v="DEL SUPER EL ENCANTO 400 E Y 100 N"/>
    <s v="esc.elencanto@mep.go.cr"/>
    <m/>
    <m/>
    <s v="ERIKA MARIA MIGHTY DIAZ"/>
    <s v="86168839"/>
    <s v="RICHARTH AVILA HERNANDEZ"/>
    <s v="21007274"/>
    <m/>
    <s v="NO"/>
    <m/>
    <m/>
    <m/>
    <s v="1"/>
    <s v="03996"/>
    <s v="3"/>
    <s v="EL ENCANTO"/>
    <n v="45"/>
  </r>
  <r>
    <s v="1.02533"/>
    <s v="104500-00"/>
    <s v="02533"/>
    <x v="3082"/>
    <s v="LOS NARANJOS"/>
    <s v="GUAPILES"/>
    <s v="04"/>
    <s v="1"/>
    <s v="1_PREESCOLAR"/>
    <s v="PUBLICA"/>
    <n v="70601"/>
    <s v="7"/>
    <s v="06"/>
    <s v="01"/>
    <s v="LIMON / GUACIMO / GUACIMO"/>
    <s v="LIMON"/>
    <s v="GUACIMO"/>
    <s v="GUACIMO"/>
    <s v="LAS PALMITAS"/>
    <s v="BARRIO LAS PALMITAS"/>
    <s v="esc.losnaranjos.guapiles@mep.go.cr"/>
    <s v="27167592"/>
    <m/>
    <s v="JOHANNA MASIS VALLE"/>
    <s v="27167592"/>
    <s v="RIGOBERTO ROMAN GONZALEZ"/>
    <s v="27165048"/>
    <m/>
    <s v="NO"/>
    <m/>
    <m/>
    <m/>
    <s v="1"/>
    <s v="03998"/>
    <s v="3"/>
    <s v="LOS NARANJOS"/>
    <n v="41"/>
  </r>
  <r>
    <s v="1.02627"/>
    <s v="104501-00"/>
    <s v="02627"/>
    <x v="3083"/>
    <s v="LAGUNA DEL TORTUGUERO"/>
    <s v="GUAPILES"/>
    <s v="06"/>
    <s v="1"/>
    <s v="1_PREESCOLAR"/>
    <s v="PUBLICA"/>
    <n v="70206"/>
    <s v="7"/>
    <s v="02"/>
    <s v="06"/>
    <s v="LIMON / POCOCI / COLORADO"/>
    <s v="LIMON"/>
    <s v="POCOCI"/>
    <s v="COLORADO"/>
    <s v="SAN FRANCISCO"/>
    <s v="4 KM SOBRE EL RIO N, DE LA BARRA TORTUGUERO"/>
    <s v="esc.laguna.guapiles@mep.go.cr"/>
    <s v="27679908"/>
    <m/>
    <s v="JUAN JOSE HERNANDEZ HERNANDEZ"/>
    <s v="85019811"/>
    <s v="MARIA DEL MILAGRO CAMPOS VIQUEZ"/>
    <s v="88756410"/>
    <m/>
    <s v="NO"/>
    <m/>
    <m/>
    <m/>
    <s v="1"/>
    <s v="03997"/>
    <s v="3"/>
    <s v="LAGUNA DEL TORTUGUERO"/>
    <n v="23"/>
  </r>
  <r>
    <s v="1.02444"/>
    <s v="104502-00"/>
    <s v="02444"/>
    <x v="3084"/>
    <s v="LA PRADERA"/>
    <s v="ALAJUELA"/>
    <s v="07"/>
    <s v="1"/>
    <s v="1_PREESCOLAR"/>
    <s v="PUBLICA"/>
    <n v="20805"/>
    <s v="2"/>
    <s v="08"/>
    <s v="05"/>
    <s v="ALAJUELA / POAS / SABANA REDONDA"/>
    <s v="ALAJUELA"/>
    <s v="POAS"/>
    <s v="SABANA REDONDA"/>
    <s v="BAJOS DEL TIGRE"/>
    <s v="300 NORTE Y 50 OESTE DEL SUPER MANA"/>
    <s v="esc.lapradera.alajuela@mep.go.cr"/>
    <s v="24822052"/>
    <m/>
    <s v="CARLOS ALFARO CESPEDES"/>
    <s v="89388905"/>
    <s v="YANSY ALPIZAR JIMENEZ"/>
    <s v="24485212"/>
    <m/>
    <s v="NO"/>
    <m/>
    <m/>
    <m/>
    <s v="1"/>
    <s v="03982"/>
    <s v="3"/>
    <s v="LA PRADERA"/>
    <n v="22"/>
  </r>
  <r>
    <s v="1.02508"/>
    <s v="104503-00"/>
    <s v="02508"/>
    <x v="3085"/>
    <s v="CEBADILLA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CEBADILLA"/>
    <s v="FRENTE AL A Y A DE CEBADILLA"/>
    <s v="esc.cebadilla@mep.go.cr"/>
    <s v="47074706"/>
    <s v="85415695"/>
    <s v="PATRICIA ZUMBADO ZUMBADO"/>
    <s v="85415695"/>
    <s v="HEYNER PEREIRA CHAVES"/>
    <s v="24289926"/>
    <m/>
    <s v="NO"/>
    <m/>
    <m/>
    <m/>
    <s v="1"/>
    <s v="03984"/>
    <s v="3"/>
    <s v="CEBADILLA"/>
    <n v="19"/>
  </r>
  <r>
    <s v="1.04095"/>
    <s v="104504-00"/>
    <s v="04095"/>
    <x v="3086"/>
    <s v="SAN JUAN DE DIOS"/>
    <s v="ALAJUELA"/>
    <s v="09"/>
    <s v="1"/>
    <s v="1_PREESCOLAR"/>
    <s v="PUBLICA"/>
    <n v="20401"/>
    <s v="2"/>
    <s v="04"/>
    <s v="01"/>
    <s v="ALAJUELA / SAN MATEO / SAN MATEO"/>
    <s v="ALAJUELA"/>
    <s v="SAN MATEO"/>
    <s v="SAN MATEO"/>
    <s v="SAN JUAN DE DIOS"/>
    <s v="25 M SUR DE LA IGLESIA CATOLICA"/>
    <s v="esc.sanjuandedios@mep.go.cr"/>
    <s v="22005327"/>
    <m/>
    <s v="SEIDY VILLALOBOS PORRAS"/>
    <s v="22005327"/>
    <s v="HEYNER PEREIRA CHAVES"/>
    <s v="24289926"/>
    <m/>
    <s v="NO"/>
    <m/>
    <m/>
    <m/>
    <s v="1"/>
    <s v="03983"/>
    <s v="3"/>
    <s v="SAN JUAN DE DIOS"/>
    <n v="3"/>
  </r>
  <r>
    <s v="1.03213"/>
    <s v="104505-00"/>
    <s v="03213"/>
    <x v="3087"/>
    <s v="LIMONCITO DE CUTRIS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LIMONCITO"/>
    <s v="4 KM ESTE DEL CRUCE COOPEVEGA"/>
    <s v="esc.limoncito@mep.go.cr"/>
    <s v="73006459"/>
    <s v="85854527"/>
    <s v="LAUREN BLANCO SALAZAR"/>
    <s v="73006459"/>
    <s v="MINOR GERARDO VARELA ROJAS"/>
    <s v="24673035"/>
    <m/>
    <s v="NO"/>
    <m/>
    <m/>
    <m/>
    <s v="1"/>
    <s v="04002"/>
    <s v="3"/>
    <s v="LIMONCITO DE CUTRIS"/>
    <n v="5"/>
  </r>
  <r>
    <s v="1.02535"/>
    <s v="104506-00"/>
    <s v="02535"/>
    <x v="3088"/>
    <s v="LA CAJETA"/>
    <s v="SAN CARLOS"/>
    <s v="07"/>
    <s v="1"/>
    <s v="1_PREESCOLAR"/>
    <s v="PUBLICA"/>
    <n v="21011"/>
    <s v="2"/>
    <s v="10"/>
    <s v="11"/>
    <s v="ALAJUELA / SAN CARLOS / CUTRIS"/>
    <s v="ALAJUELA"/>
    <s v="SAN CARLOS"/>
    <s v="CUTRIS"/>
    <s v="LA CAJETA"/>
    <s v="3 KM ESTE DE CASA LA ARAÑA, BOCA DE ARENAL"/>
    <s v="esc.lacajeta@mep.go.cr"/>
    <s v="24696901"/>
    <s v="24696901"/>
    <s v="JOHANNA AZOFEIFA UMAÑA"/>
    <s v="70315952"/>
    <s v="EMILIANO PRADO MARTINEZ"/>
    <s v="24699197"/>
    <m/>
    <m/>
    <m/>
    <m/>
    <m/>
    <s v="1"/>
    <s v="04003"/>
    <s v="3"/>
    <s v="LA CAJETA"/>
    <m/>
  </r>
  <r>
    <s v="1.03256"/>
    <s v="104508-00"/>
    <s v="03256"/>
    <x v="3089"/>
    <s v="PLAYA GRANDE"/>
    <s v="SANTA CRUZ"/>
    <s v="03"/>
    <s v="1"/>
    <s v="1_PREESCOLAR"/>
    <s v="PUBLICA"/>
    <n v="50308"/>
    <s v="5"/>
    <s v="03"/>
    <s v="08"/>
    <s v="GUANACASTE / SANTA CRUZ / CABO VELAS"/>
    <s v="GUANACASTE"/>
    <s v="SANTA CRUZ"/>
    <s v="CABO VELAS"/>
    <s v="PLAYA GRANDE"/>
    <s v="CONTIGUO PULPERIA LA MARINA"/>
    <s v="esc.playagrande@mep.go.cr"/>
    <s v="22492227"/>
    <s v="22492227"/>
    <s v="MARIA SUGEY VILLALOBOS REYES"/>
    <s v="83482980"/>
    <s v="DEYLIN ORTAGA GOMEZ"/>
    <s v="26750475"/>
    <m/>
    <s v="NO"/>
    <m/>
    <m/>
    <m/>
    <s v="1"/>
    <s v="04008"/>
    <s v="3"/>
    <s v="PLAYA GRANDE"/>
    <n v="9"/>
  </r>
  <r>
    <s v="1.00374"/>
    <s v="104510-00"/>
    <s v="00374"/>
    <x v="3090"/>
    <s v="J.N. SIMON BOLIVAR"/>
    <s v="ALAJUELA"/>
    <s v="10"/>
    <s v="1"/>
    <s v="2_PREESCOLAR"/>
    <s v="PUBLICA"/>
    <n v="20301"/>
    <s v="2"/>
    <s v="03"/>
    <s v="01"/>
    <s v="ALAJUELA / GRECIA / GRECIA"/>
    <s v="ALAJUELA"/>
    <s v="GRECIA"/>
    <s v="GRECIA"/>
    <s v="GRECIA"/>
    <s v="400 M AL SUR DEL TEMPLO CATOLICO, CENTRO"/>
    <s v="jn.simonbolivar@mep.go.cr"/>
    <s v="24441153"/>
    <s v="24441153"/>
    <s v="ALEJANDRA PALMA SOTO"/>
    <s v="88891555"/>
    <s v="CATALINA PORRAS QUESADA"/>
    <s v="24948687"/>
    <m/>
    <s v="NO"/>
    <m/>
    <m/>
    <m/>
    <s v="2"/>
    <s v="00000"/>
    <s v="0"/>
    <m/>
    <n v="151"/>
  </r>
  <r>
    <s v="1.02432"/>
    <s v="104511-00"/>
    <s v="02432"/>
    <x v="3091"/>
    <s v="LA RIVIERA"/>
    <s v="PUNTARENAS"/>
    <s v="08"/>
    <s v="1"/>
    <s v="1_PREESCOLAR"/>
    <s v="PUBLICA"/>
    <n v="60201"/>
    <s v="6"/>
    <s v="02"/>
    <s v="01"/>
    <s v="PUNTARENAS / ESPARZA / ESPIRITU SANTO"/>
    <s v="PUNTARENAS"/>
    <s v="ESPARZA"/>
    <s v="ESPIRITU SANTO"/>
    <s v="LA RIVIERA"/>
    <s v="COSTADO OESTE DE IGLESIA CATOLICA LA RIVIERA"/>
    <s v="esc.lariviera@mep.go.cr"/>
    <s v="26352580"/>
    <s v="26351032"/>
    <s v="SONIA GUTIERREZ FLORES"/>
    <s v="26351032"/>
    <s v="EVELIA BARQUERO NUÑEZ"/>
    <s v="26355272"/>
    <m/>
    <s v="NO"/>
    <m/>
    <m/>
    <m/>
    <s v="1"/>
    <s v="03977"/>
    <s v="3"/>
    <s v="LA RIVIERA"/>
    <n v="42"/>
  </r>
  <r>
    <s v="1.03154"/>
    <s v="104513-00"/>
    <s v="03154"/>
    <x v="3092"/>
    <s v="I.D.A. CAÑA BLANCA"/>
    <s v="GRANDE DE TERRABA"/>
    <s v="07"/>
    <s v="1"/>
    <s v="1_PREESCOLAR"/>
    <s v="PUBLICA"/>
    <n v="60502"/>
    <s v="6"/>
    <s v="05"/>
    <s v="02"/>
    <s v="PUNTARENAS / OSA / PALMAR"/>
    <s v="PUNTARENAS"/>
    <s v="OSA"/>
    <s v="PALMAR"/>
    <s v="ASENTAMIENTO IDA CAÑA BLANCA"/>
    <s v="200 OESTE, 100 NORTE DE SERVICENTRO LA COSTA"/>
    <s v="esc.idacanablanca@mep.go.cr"/>
    <s v="27866209"/>
    <s v="83149365"/>
    <s v="EUGENIO MORA ACEVEDO"/>
    <s v="83149365"/>
    <s v="OLMAN ALBAN SALAZAR UREÑA"/>
    <s v="27866209"/>
    <m/>
    <s v="NO"/>
    <m/>
    <m/>
    <m/>
    <s v="1"/>
    <s v="03990"/>
    <s v="3"/>
    <s v="I.D.A. CAÑA BLANCA"/>
    <n v="7"/>
  </r>
  <r>
    <s v="1.00683"/>
    <s v="104514-00"/>
    <s v="00683"/>
    <x v="3093"/>
    <s v="J.N. EL ROBLE"/>
    <s v="PUNTARENAS"/>
    <s v="01"/>
    <s v="1"/>
    <s v="2_PREESCOLAR"/>
    <s v="PUBLICA"/>
    <n v="60115"/>
    <s v="6"/>
    <s v="01"/>
    <s v="15"/>
    <s v="PUNTARENAS / PUNTARENAS / EL ROBLE"/>
    <s v="PUNTARENAS"/>
    <s v="PUNTARENAS"/>
    <s v="EL ROBLE"/>
    <s v="EL ROBLE"/>
    <s v="500 M N, 100 M OESTE DE LA ENTRADA PRINCIPAL"/>
    <s v="jn.elroble@mep.go.cr"/>
    <s v="26632900"/>
    <s v="26632900"/>
    <s v="HEIDY LORENA LUNA RAMIREZ"/>
    <s v="88213690"/>
    <s v="RODJAN MIGUEL CARRILLO FONSECA"/>
    <s v="26639730"/>
    <m/>
    <s v="NO"/>
    <m/>
    <m/>
    <m/>
    <s v="2"/>
    <s v="00000"/>
    <s v="0"/>
    <m/>
    <n v="187"/>
  </r>
  <r>
    <s v="1.04148"/>
    <s v="104517-00"/>
    <s v="04148"/>
    <x v="3094"/>
    <s v="SANTA CRUZ"/>
    <s v="PEREZ ZELEDON"/>
    <s v="05"/>
    <s v="1"/>
    <s v="1_PREESCOLAR"/>
    <s v="PUBLICA"/>
    <n v="11902"/>
    <s v="1"/>
    <s v="19"/>
    <s v="02"/>
    <s v="SAN JOSE / PEREZ ZELEDON / EL GENERAL"/>
    <s v="SAN JOSE"/>
    <s v="PEREZ ZELEDON"/>
    <s v="EL GENERAL"/>
    <s v="SANTA CRUZ"/>
    <s v="2,5 KM ESTE DE LA ESCUELA MIRAFLORES"/>
    <s v="esc.santacruz@mep.go.cr"/>
    <s v="44016506"/>
    <m/>
    <s v="KATTY CARRANZA CHACON"/>
    <s v="-"/>
    <s v="OTTO MAURICIO BARRANTES ELIZONDO"/>
    <s v="27725171"/>
    <m/>
    <s v="NO"/>
    <m/>
    <m/>
    <m/>
    <s v="1"/>
    <s v="03988"/>
    <s v="3"/>
    <s v="SANTA CRUZ"/>
    <n v="2"/>
  </r>
  <r>
    <s v="1.02840"/>
    <s v="104519-00"/>
    <s v="02840"/>
    <x v="3095"/>
    <s v="SANTA CRUZ-EL TABLAZO"/>
    <s v="SANTA CRUZ"/>
    <s v="06"/>
    <s v="1"/>
    <s v="1_PREESCOLAR"/>
    <s v="PUBLICA"/>
    <n v="50503"/>
    <s v="5"/>
    <s v="05"/>
    <s v="03"/>
    <s v="GUANACASTE / CARRILLO / SARDINAL"/>
    <s v="GUANACASTE"/>
    <s v="CARRILLO"/>
    <s v="SARDINAL"/>
    <s v="ASENTAMIENTO DANIEL ODUBER"/>
    <s v="1 KM OESTE DE LA ENTRADA PLAYA DEL COCO"/>
    <s v="esc.santacruzeltablazo@mep.go.cr"/>
    <s v="26670448"/>
    <s v="26670448"/>
    <s v="MARIA EUGENIA HERNANDEZ H"/>
    <s v="83570863"/>
    <s v="GUSTAVO CHAVARRIA SERRANO"/>
    <s v="83909628"/>
    <m/>
    <s v="NO"/>
    <m/>
    <m/>
    <m/>
    <s v="1"/>
    <s v="03972"/>
    <s v="3"/>
    <s v="SANTA CRUZ-EL TABLAZO"/>
    <n v="14"/>
  </r>
  <r>
    <s v="1.03075"/>
    <s v="104520-00"/>
    <s v="03075"/>
    <x v="3096"/>
    <s v="CALLE LA LUCHA"/>
    <s v="SARAPIQUI"/>
    <s v="01"/>
    <s v="1"/>
    <s v="1_PREESCOLAR"/>
    <s v="PUBLICA"/>
    <n v="41002"/>
    <s v="4"/>
    <s v="10"/>
    <s v="02"/>
    <s v="HEREDIA / SARAPIQUI / LA VIRGEN"/>
    <s v="HEREDIA"/>
    <s v="SARAPIQUI"/>
    <s v="LA VIRGEN"/>
    <s v="CALLE LA LUCHA"/>
    <s v="1 KM NORTE DE LA ANTIGUA BLOQUERA"/>
    <s v="esc.lalucha.sarapiqui@mep.go.cr"/>
    <s v="27612915"/>
    <s v="27611126"/>
    <s v="LEONARDO CASTILLO VANEGAS"/>
    <s v="85977043"/>
    <s v="MILDRED ALFARO ESQUIVEL"/>
    <s v="27611126"/>
    <m/>
    <s v="NO"/>
    <m/>
    <m/>
    <m/>
    <s v="1"/>
    <s v="04007"/>
    <s v="3"/>
    <s v="CALLE LA LUCHA"/>
    <n v="22"/>
  </r>
  <r>
    <s v="1.00404"/>
    <s v="104521-00"/>
    <s v="00404"/>
    <x v="3097"/>
    <s v="J.N. REPUBLICA DE COLOMBIA"/>
    <s v="OCCIDENTE"/>
    <s v="05"/>
    <s v="1"/>
    <s v="2_PREESCOLAR"/>
    <s v="PUBLICA"/>
    <n v="20601"/>
    <s v="2"/>
    <s v="06"/>
    <s v="01"/>
    <s v="ALAJUELA / NARANJO / NARANJO"/>
    <s v="ALAJUELA"/>
    <s v="NARANJO"/>
    <s v="NARANJO"/>
    <s v="NARANJO"/>
    <s v="COSTADO SUR DE LA ESCUELA REPUBLICA DE COLOMBIA"/>
    <s v="jn.republicadecolombia@mep.go.cr"/>
    <s v="24501410"/>
    <s v="24501433"/>
    <s v="SARA CHAVES PEREZ"/>
    <s v="89200456"/>
    <s v="GEOVANNY ROJAS MORALES"/>
    <s v="24511520"/>
    <m/>
    <s v="NO"/>
    <m/>
    <m/>
    <m/>
    <s v="2"/>
    <s v="00000"/>
    <s v="0"/>
    <m/>
    <n v="160"/>
  </r>
  <r>
    <s v="1.03214"/>
    <s v="104522-00"/>
    <s v="03214"/>
    <x v="3098"/>
    <s v="TAMBOR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TAMBOR"/>
    <s v="49 KM DEL BN DE PUERTO VIEJO"/>
    <s v="esc.tambor@mep.go.cr"/>
    <s v="27666283"/>
    <s v="27666283"/>
    <s v="KENNETH CORTES ESPINOZA"/>
    <s v="84205399"/>
    <s v="ZAIDA ALFARO ESQUIVEL"/>
    <s v="27666283"/>
    <m/>
    <s v="NO"/>
    <m/>
    <m/>
    <m/>
    <s v="1"/>
    <s v="04006"/>
    <s v="3"/>
    <s v="TAMBOR"/>
    <n v="13"/>
  </r>
  <r>
    <s v="1.02451"/>
    <s v="104524-00"/>
    <s v="02451"/>
    <x v="3099"/>
    <s v="SAN FRANCISCO DE ASIS"/>
    <s v="PEREZ ZELEDON"/>
    <s v="03"/>
    <s v="1"/>
    <s v="1_PREESCOLAR"/>
    <s v="PUBLICA"/>
    <n v="11903"/>
    <s v="1"/>
    <s v="19"/>
    <s v="03"/>
    <s v="SAN JOSE / PEREZ ZELEDON / DANIEL FLORES"/>
    <s v="SAN JOSE"/>
    <s v="PEREZ ZELEDON"/>
    <s v="DANIEL FLORES"/>
    <s v="SAN FRANCISCO"/>
    <s v="300 M SUR DEL HOGAR AMA"/>
    <s v="esc.sanfranciscodeasis@mep.go.cr"/>
    <s v="27722216"/>
    <m/>
    <s v="LILIANA FALLAS CALDERON"/>
    <s v="89932656"/>
    <s v="DANILO BRENES NAVARRO"/>
    <s v="27725128"/>
    <m/>
    <s v="NO"/>
    <m/>
    <m/>
    <m/>
    <s v="1"/>
    <s v="03494"/>
    <s v="3"/>
    <s v="SAN FRANCISCO DE ASIS"/>
    <n v="54"/>
  </r>
  <r>
    <s v="1.02517"/>
    <s v="200320-00"/>
    <s v="02517"/>
    <x v="3100"/>
    <s v="J.N. RENZO ZINGONE"/>
    <s v="CARTAGO"/>
    <s v="02"/>
    <s v="1"/>
    <s v="2_PREESCOLAR"/>
    <s v="SUBVENCIONADA"/>
    <n v="30106"/>
    <s v="3"/>
    <s v="01"/>
    <s v="06"/>
    <s v="CARTAGO / CARTAGO / GUADALUPE (ARENILLA)"/>
    <s v="CARTAGO"/>
    <s v="CARTAGO"/>
    <s v="GUADALUPE (ARENILLA)"/>
    <s v="PARQUE INDUSTRIAL"/>
    <s v="PARQUE INDUSTRIAL ZETA"/>
    <s v="kattya.campos.orozco@mep.go.cr"/>
    <s v="25734336"/>
    <s v="25735612"/>
    <s v="KATHYA CAMPOS OROZCO"/>
    <s v="25734336"/>
    <s v="ZIANE SOTO UREÑA"/>
    <s v="25371825"/>
    <m/>
    <s v="NO"/>
    <m/>
    <m/>
    <m/>
    <s v="2"/>
    <s v="00000"/>
    <s v="0"/>
    <m/>
    <n v="59"/>
  </r>
  <r>
    <s v="1.03460"/>
    <s v="104526-00"/>
    <s v="03460"/>
    <x v="3101"/>
    <s v="REPUBLICA DEL PERU-VITALIA MADRIGAL A."/>
    <s v="SAN JOSE CENTRAL"/>
    <s v="02"/>
    <s v="1"/>
    <s v="1_PREESCOLAR"/>
    <s v="PUBLICA"/>
    <n v="10101"/>
    <s v="1"/>
    <s v="01"/>
    <s v="01"/>
    <s v="SAN JOSE / SAN JOSE / CARMEN"/>
    <s v="SAN JOSE"/>
    <s v="SAN JOSE"/>
    <s v="CARMEN"/>
    <s v="MORAZAN"/>
    <s v="COSTADO SUR DEL PARQUE MORAZAN"/>
    <s v="esc.unificadarepublicadelperu@mep.go.cr"/>
    <s v="22220048"/>
    <s v="22220004"/>
    <s v="LICCI SPENCE PATTERSON"/>
    <s v="22220048"/>
    <s v="DANIEL ESPINOZA VALVERDE"/>
    <s v="22227080"/>
    <m/>
    <s v="NO"/>
    <m/>
    <m/>
    <m/>
    <s v="1"/>
    <s v="00003"/>
    <s v="3"/>
    <s v="REPUBLICA DEL PERU-VITALIA MADRIGAL A."/>
    <n v="24"/>
  </r>
  <r>
    <s v="1.03400"/>
    <s v="104530-00"/>
    <s v="03400"/>
    <x v="3102"/>
    <s v="SANTA MARIA"/>
    <s v="GRANDE DE TERRABA"/>
    <s v="10"/>
    <s v="1"/>
    <s v="1_PREESCOLAR"/>
    <s v="PUBLICA"/>
    <n v="60301"/>
    <s v="6"/>
    <s v="03"/>
    <s v="01"/>
    <s v="PUNTARENAS / BUENOS AIRES / BUENOS AIRES"/>
    <s v="PUNTARENAS"/>
    <s v="BUENOS AIRES"/>
    <s v="BUENOS AIRES"/>
    <s v="SANTA MARIA"/>
    <s v="2 KM AL OESTE DEL PUENTE UJARRAS"/>
    <s v="esc.santamariabuenosaires@mep.go.cr"/>
    <s v="22004474"/>
    <s v="88317180"/>
    <s v="MANUEL MAYORGA ACOSTA"/>
    <s v="88317180"/>
    <s v="RANDAL RIOS BEITA"/>
    <s v="63327475"/>
    <m/>
    <s v="NO"/>
    <m/>
    <m/>
    <m/>
    <s v="1"/>
    <s v="04063"/>
    <s v="3"/>
    <s v="SANTA MARIA"/>
    <n v="7"/>
  </r>
  <r>
    <s v="1.03035"/>
    <s v="104532-00"/>
    <s v="03035"/>
    <x v="3103"/>
    <s v="I.D.A. JERUSALEN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JERUSALEN"/>
    <s v="DETRAS DEL SALON COMUNAL"/>
    <s v="esc.jerusalenpuertoviejo@mep.go.cr"/>
    <s v="27665823"/>
    <s v="44056179"/>
    <s v="ELIECER ZAMORA TREMINIO"/>
    <s v="60990694"/>
    <s v="JOSE MANUEL CAMPOS TORRES"/>
    <s v="88766625"/>
    <m/>
    <s v="NO"/>
    <m/>
    <m/>
    <m/>
    <s v="1"/>
    <s v="04045"/>
    <s v="3"/>
    <s v="I.D.A. JERUSALEN"/>
    <n v="11"/>
  </r>
  <r>
    <s v="1.03236"/>
    <s v="104533-00"/>
    <s v="03236"/>
    <x v="3104"/>
    <s v="COOPEY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COOPEY ARRIBA"/>
    <s v="DE LA COMUNIDAD DE LA UNION 3 KM  AL SUROESTE"/>
    <s v="esc.coopey@mep.go.cr"/>
    <s v="88786669"/>
    <m/>
    <s v="ROCIO DEL CARMEN ARIAS VARGAS"/>
    <s v="87846669"/>
    <s v="FERNANDO MENDOZA PALACIOS"/>
    <s v="87794171"/>
    <m/>
    <s v="NO"/>
    <m/>
    <m/>
    <m/>
    <s v="1"/>
    <s v="04026"/>
    <s v="3"/>
    <s v="COOPEY"/>
    <n v="5"/>
  </r>
  <r>
    <s v="1.03152"/>
    <s v="104535-00"/>
    <s v="03152"/>
    <x v="3105"/>
    <s v="BUENAVENTURA"/>
    <s v="GUAPILES"/>
    <s v="08"/>
    <s v="1"/>
    <s v="1_PREESCOLAR"/>
    <s v="PUBLICA"/>
    <n v="70203"/>
    <s v="7"/>
    <s v="02"/>
    <s v="03"/>
    <s v="LIMON / POCOCI / RITA"/>
    <s v="LIMON"/>
    <s v="POCOCI"/>
    <s v="RITA"/>
    <s v="COCOTALES"/>
    <s v="3 KM NORTE DE PRIMAVERA"/>
    <s v="esc.buenaventura@mep.go.cr"/>
    <s v="44090966"/>
    <s v="62842623"/>
    <s v="ROGER NAVARRO GRANADOS"/>
    <s v="64822623"/>
    <s v="FLOR MARIA RAMIREZ NUÑEZ"/>
    <s v="83947325"/>
    <m/>
    <s v="NO"/>
    <m/>
    <m/>
    <m/>
    <s v="1"/>
    <s v="04029"/>
    <s v="3"/>
    <s v="BUENAVENTURA"/>
    <n v="4"/>
  </r>
  <r>
    <s v="1.04279"/>
    <s v="104536-00"/>
    <s v="04279"/>
    <x v="3106"/>
    <s v="LOS PLANCITOS"/>
    <s v="COTO"/>
    <s v="14"/>
    <s v="1"/>
    <s v="1_PREESCOLAR"/>
    <s v="PUBLICA"/>
    <n v="61004"/>
    <s v="6"/>
    <s v="10"/>
    <s v="04"/>
    <s v="PUNTARENAS / CORREDORES / LAUREL"/>
    <s v="PUNTARENAS"/>
    <s v="CORREDORES"/>
    <s v="LAUREL"/>
    <s v="LOS PLANCITOS"/>
    <s v="LOS PLANCITOS"/>
    <s v="esc.losplancitos@mep.go.cr"/>
    <m/>
    <m/>
    <s v="APOLANIA BEJARANO BEJARANO"/>
    <s v="83553258"/>
    <s v="PIO MONTEZUMA BEJARANO"/>
    <s v="84062648"/>
    <m/>
    <s v="NO"/>
    <m/>
    <m/>
    <m/>
    <s v="1"/>
    <s v="04028"/>
    <s v="3"/>
    <s v="LOS PLANCITOS"/>
    <n v="3"/>
  </r>
  <r>
    <s v="1.03851"/>
    <s v="104541-00"/>
    <s v="03851"/>
    <x v="3107"/>
    <s v="CEDRAL ARRIBA"/>
    <s v="DESAMPARADOS"/>
    <s v="03"/>
    <s v="1"/>
    <s v="1_PREESCOLAR"/>
    <s v="PUBLICA"/>
    <n v="10602"/>
    <s v="1"/>
    <s v="06"/>
    <s v="02"/>
    <s v="SAN JOSE / ASERRI / TARBACA"/>
    <s v="SAN JOSE"/>
    <s v="ASERRI"/>
    <s v="TARBACA"/>
    <s v="CEDRAL ARRIBA"/>
    <s v="5 KM AL NORTE DEL RESTAURANTE LAS DOÑITAS"/>
    <s v="esc.cedraldeaserri@mep.go.cr"/>
    <s v="22300209"/>
    <m/>
    <s v="MELIDA BADILLA CARMONA"/>
    <s v="88866216"/>
    <s v="WILFREDO CALDERON VARGAS"/>
    <s v="22301358"/>
    <m/>
    <s v="NO"/>
    <m/>
    <m/>
    <m/>
    <s v="1"/>
    <s v="04058"/>
    <s v="3"/>
    <s v="CEDRAL ARRIBA"/>
    <n v="2"/>
  </r>
  <r>
    <s v="1.00092"/>
    <s v="104544-00"/>
    <s v="00092"/>
    <x v="3108"/>
    <s v="J.N. LOMAS DEL RIO"/>
    <s v="SAN JOSE OESTE"/>
    <s v="02"/>
    <s v="1"/>
    <s v="2_PREESCOLAR"/>
    <s v="PUBLICA"/>
    <n v="10109"/>
    <s v="1"/>
    <s v="01"/>
    <s v="09"/>
    <s v="SAN JOSE / SAN JOSE / PAVAS"/>
    <s v="SAN JOSE"/>
    <s v="SAN JOSE"/>
    <s v="PAVAS"/>
    <s v="LOMAS DEL RIO"/>
    <s v="DETRAS DE LA IGLESIA CATOLICA"/>
    <s v="jn.lomasdelrio@mep.go.cr"/>
    <s v="22132067"/>
    <s v="22132067"/>
    <s v="CRISTINA SALAZAR SALAZAR"/>
    <s v="22132067"/>
    <s v="SUSAN RAQUEL VINDAS MADRIGAL"/>
    <s v="22914842"/>
    <m/>
    <s v="NO"/>
    <m/>
    <m/>
    <m/>
    <s v="2"/>
    <s v="00000"/>
    <s v="0"/>
    <m/>
    <n v="210"/>
  </r>
  <r>
    <s v="1.00213"/>
    <s v="104545-00"/>
    <s v="00213"/>
    <x v="3109"/>
    <s v="J.N. JUAN ENRIQUE PESTALOZZI"/>
    <s v="SAN JOSE NORTE"/>
    <s v="02"/>
    <s v="1"/>
    <s v="2_PREESCOLAR"/>
    <s v="PUBLICA"/>
    <n v="10807"/>
    <s v="1"/>
    <s v="08"/>
    <s v="07"/>
    <s v="SAN JOSE / GOICOECHEA / PURRAL"/>
    <s v="SAN JOSE"/>
    <s v="GOICOECHEA"/>
    <s v="PURRAL"/>
    <s v="KURU"/>
    <s v="50 OESTE DEL SALON COMUNAL KURU"/>
    <s v="jn.juanenriquepestalozzi@mep.go.cr"/>
    <s v="22457424"/>
    <s v="22457424"/>
    <s v="MARIELA ORTIZ MATA"/>
    <s v="22457424"/>
    <s v="KENNETH JIMENEZ GONZALEZ"/>
    <s v="22450450"/>
    <m/>
    <s v="NO"/>
    <m/>
    <m/>
    <m/>
    <s v="2"/>
    <s v="00000"/>
    <s v="0"/>
    <m/>
    <n v="227"/>
  </r>
  <r>
    <s v="1.02737"/>
    <s v="104546-00"/>
    <s v="02737"/>
    <x v="3110"/>
    <s v="LINDA VISTA"/>
    <s v="PEREZ ZELEDON"/>
    <s v="05"/>
    <s v="1"/>
    <s v="1_PREESCOLAR"/>
    <s v="PUBLICA"/>
    <n v="11904"/>
    <s v="1"/>
    <s v="19"/>
    <s v="04"/>
    <s v="SAN JOSE / PEREZ ZELEDON / RIVAS"/>
    <s v="SAN JOSE"/>
    <s v="PEREZ ZELEDON"/>
    <s v="RIVAS"/>
    <s v="LINDA VISTA"/>
    <s v="200 M SUR DEL RANCHO CALEB"/>
    <s v="esc.lindavistaderivas@mep.go.cr"/>
    <s v="27726147"/>
    <m/>
    <s v="LAURA SALAS GUERRERO"/>
    <s v="27726147"/>
    <s v="OTTO MAURICIO BARRANTES ELIZONDO"/>
    <s v="27725171"/>
    <m/>
    <s v="NO"/>
    <m/>
    <m/>
    <m/>
    <s v="1"/>
    <s v="04064"/>
    <s v="3"/>
    <s v="LINDA VISTA"/>
    <n v="8"/>
  </r>
  <r>
    <s v="1.04137"/>
    <s v="104547-00"/>
    <s v="04137"/>
    <x v="3111"/>
    <s v="DULCE NOMBRE"/>
    <s v="OCCIDENTE"/>
    <s v="02"/>
    <s v="1"/>
    <s v="1_PREESCOLAR"/>
    <s v="PUBLICA"/>
    <n v="20210"/>
    <s v="2"/>
    <s v="02"/>
    <s v="10"/>
    <s v="ALAJUELA / SAN RAMON / VOLIO"/>
    <s v="ALAJUELA"/>
    <s v="SAN RAMON"/>
    <s v="VOLIO"/>
    <s v="DULCE NOMBRE"/>
    <s v="400 M NORTE, 25 M ESTE DE IGLESIA CATOLICA SIFON DE VOLIO"/>
    <s v="esc.dulcenombre.occidente@mep.go.cr"/>
    <s v="24477318"/>
    <m/>
    <s v="KARLA BARAHONA MORALES"/>
    <s v="63755061"/>
    <s v="AIDA MENDEZ JIMENEZ"/>
    <s v="24456861"/>
    <m/>
    <s v="NO"/>
    <m/>
    <m/>
    <m/>
    <s v="1"/>
    <s v="04041"/>
    <s v="3"/>
    <s v="DULCE NOMBRE"/>
    <n v="6"/>
  </r>
  <r>
    <s v="1.03687"/>
    <s v="104549-00"/>
    <s v="03687"/>
    <x v="3112"/>
    <s v="UKA TIPËY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UKA TIPEY"/>
    <s v="ALTO CHIRRIPO, POR QUETZAL"/>
    <s v="esc.utkatipey@mep.go.cr"/>
    <s v="87283132"/>
    <m/>
    <s v="HEINER MAURICIO ACOSTA CONTRERAS"/>
    <s v="87283132"/>
    <s v="ANGIE MORA SEGURA"/>
    <s v="25570765"/>
    <m/>
    <s v="NO"/>
    <m/>
    <m/>
    <m/>
    <s v="1"/>
    <s v="04043"/>
    <s v="3"/>
    <s v="UKA TIPËY"/>
    <n v="8"/>
  </r>
  <r>
    <s v="1.02615"/>
    <s v="104551-00"/>
    <s v="02615"/>
    <x v="3113"/>
    <s v="EL BAMBU"/>
    <s v="SARAPIQUI"/>
    <s v="04"/>
    <s v="1"/>
    <s v="1_PREESCOLAR"/>
    <s v="PUBLICA"/>
    <n v="41003"/>
    <s v="4"/>
    <s v="10"/>
    <s v="03"/>
    <s v="HEREDIA / SARAPIQUI / HORQUETAS"/>
    <s v="HEREDIA"/>
    <s v="SARAPIQUI"/>
    <s v="HORQUETAS"/>
    <s v="EL BAMBU"/>
    <s v="800 M AL ESTE DEL BAR KIKE"/>
    <s v="esc.elbambu.sarapiqui@mep.go.cr"/>
    <s v="27640119"/>
    <m/>
    <s v="TONY ROJAS CORDERO"/>
    <s v="84205399"/>
    <s v="ANA MARIA PALACIOS GALLARDO"/>
    <s v="27640352"/>
    <m/>
    <s v="NO"/>
    <m/>
    <m/>
    <m/>
    <s v="1"/>
    <s v="04047"/>
    <s v="3"/>
    <s v="EL BAMBU"/>
    <n v="5"/>
  </r>
  <r>
    <s v="1.02862"/>
    <s v="104552-00"/>
    <s v="02862"/>
    <x v="3114"/>
    <s v="EL CHILE"/>
    <s v="LIBERIA"/>
    <s v="03"/>
    <s v="1"/>
    <s v="1_PREESCOLAR"/>
    <s v="PUBLICA"/>
    <n v="50401"/>
    <s v="5"/>
    <s v="04"/>
    <s v="01"/>
    <s v="GUANACASTE / BAGACES / BAGACES"/>
    <s v="GUANACASTE"/>
    <s v="BAGACES"/>
    <s v="BAGACES"/>
    <s v="EL CHILE"/>
    <s v="2 KM AL NOROESTE DEL COLEGIO DE BAGACES"/>
    <s v="esc.elchile@mep.go.cr"/>
    <s v="26711409"/>
    <m/>
    <s v="RUJHAMA ELIZONDO CRUZ"/>
    <s v="88148051"/>
    <s v="OSCAR LUIS VILLALOBOS VARGAS"/>
    <s v="26711187"/>
    <m/>
    <s v="NO"/>
    <m/>
    <m/>
    <m/>
    <s v="1"/>
    <s v="04049"/>
    <s v="3"/>
    <s v="EL CHILE"/>
    <n v="18"/>
  </r>
  <r>
    <s v="1.02609"/>
    <s v="104553-00"/>
    <s v="02609"/>
    <x v="3115"/>
    <s v="BAMBEL #1"/>
    <s v="COTO"/>
    <s v="04"/>
    <s v="1"/>
    <s v="1_PREESCOLAR"/>
    <s v="PUBLICA"/>
    <n v="60703"/>
    <s v="6"/>
    <s v="07"/>
    <s v="03"/>
    <s v="PUNTARENAS / GOLFITO / GUAYCARA"/>
    <s v="PUNTARENAS"/>
    <s v="GOLFITO"/>
    <s v="GUAYCARA"/>
    <s v="BAMBEL"/>
    <s v="INTER SUR, 1 KM AL ESTE D ESPERANZA D RIO CLARO"/>
    <s v="esc.bambeluno@mep.go.cr"/>
    <s v="27897145"/>
    <m/>
    <s v="ARIEL DAVID GOMEZ CHAVARRIA"/>
    <s v="85978022"/>
    <s v="ANA YANCI ALVARADO ENRIQUEZ"/>
    <s v="27899336"/>
    <m/>
    <s v="NO"/>
    <m/>
    <m/>
    <m/>
    <s v="1"/>
    <s v="04025"/>
    <s v="3"/>
    <s v="BAMBEL #1"/>
    <n v="14"/>
  </r>
  <r>
    <s v="1.01730"/>
    <s v="104554-00"/>
    <s v="01730"/>
    <x v="3116"/>
    <s v="SAVEGRE"/>
    <s v="AGUIRRE"/>
    <s v="02"/>
    <s v="1"/>
    <s v="1_PREESCOLAR"/>
    <s v="PUBLICA"/>
    <n v="60603"/>
    <s v="6"/>
    <s v="06"/>
    <s v="03"/>
    <s v="PUNTARENAS / QUEPOS / NARANJITO"/>
    <s v="PUNTARENAS"/>
    <s v="QUEPOS"/>
    <s v="NARANJITO"/>
    <s v="ASENTAMIENTO SAVEGRE"/>
    <s v="ASENTAMIENTO SAVEGRE"/>
    <s v="esc.savegre.aguirre@mep.go.cr"/>
    <s v="22005835"/>
    <m/>
    <s v="HILDA MARIA ARROYO ZUÑIGA"/>
    <s v="85359914"/>
    <s v="CESAR PIMENTEL BATISTA"/>
    <s v="87903430"/>
    <m/>
    <s v="NO"/>
    <m/>
    <m/>
    <m/>
    <s v="1"/>
    <s v="04053"/>
    <s v="3"/>
    <s v="SAVEGRE"/>
    <n v="3"/>
  </r>
  <r>
    <s v="1.03076"/>
    <s v="104556-00"/>
    <s v="03076"/>
    <x v="3117"/>
    <s v="LINDA VISTA"/>
    <s v="SARAPIQUI"/>
    <s v="01"/>
    <s v="1"/>
    <s v="1_PREESCOLAR"/>
    <s v="PUBLICA"/>
    <n v="41001"/>
    <s v="4"/>
    <s v="10"/>
    <s v="01"/>
    <s v="HEREDIA / SARAPIQUI / PUERTO VIEJO"/>
    <s v="HEREDIA"/>
    <s v="SARAPIQUI"/>
    <s v="PUERTO VIEJO"/>
    <s v="LINDA VISTA"/>
    <s v="1 KM ESTE Y 1 KM SUR DE LA IGLESIA CHILAMATE"/>
    <s v="esc.lindavista.sarapiqui@mep.go.cr"/>
    <s v="84368410"/>
    <m/>
    <s v="ERIKA ARGUEDAS ORDOÑEZ"/>
    <s v="85644637"/>
    <s v="MILDRED ALFARO ESQUIVEL"/>
    <s v="27611126"/>
    <m/>
    <s v="NO"/>
    <m/>
    <m/>
    <m/>
    <s v="1"/>
    <s v="04048"/>
    <s v="3"/>
    <s v="LINDA VISTA"/>
    <n v="5"/>
  </r>
  <r>
    <s v="1.02757"/>
    <s v="104557-00"/>
    <s v="02757"/>
    <x v="3118"/>
    <s v="EL PELONCITO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BARRIO EL PELONCITO"/>
    <s v="100 NORTE IGLESIA CATOLICA EL PELONCITO"/>
    <s v="esc.elpeloncito@mep.go.cr"/>
    <s v="26657204"/>
    <m/>
    <s v="ALBA ROSA SOTO CERDAS."/>
    <s v="84043437"/>
    <s v="OLGA LIDIA BARRERA GALIANO"/>
    <s v="85976933"/>
    <m/>
    <s v="NO"/>
    <m/>
    <m/>
    <m/>
    <s v="1"/>
    <s v="04050"/>
    <s v="3"/>
    <s v="EL PELONCITO"/>
    <n v="37"/>
  </r>
  <r>
    <s v="1.02635"/>
    <s v="104558-00"/>
    <s v="02635"/>
    <x v="3119"/>
    <s v="PORTICA"/>
    <s v="GUAPILES"/>
    <s v="08"/>
    <s v="1"/>
    <s v="1_PREESCOLAR"/>
    <s v="PUBLICA"/>
    <n v="70203"/>
    <s v="7"/>
    <s v="02"/>
    <s v="03"/>
    <s v="LIMON / POCOCI / RITA"/>
    <s v="LIMON"/>
    <s v="POCOCI"/>
    <s v="RITA"/>
    <s v="ASOAGRIPORTICA"/>
    <s v="800 NO DEL CTP DE PORTICA"/>
    <s v="esc.portica@mep.go.cr"/>
    <s v="71585789"/>
    <m/>
    <s v="ZAIDA REBECA CASTRO RODRIGUEZ"/>
    <s v="89165021"/>
    <s v="FLOR MARIA RAMIREZ NUÑEZ"/>
    <s v="83947325"/>
    <m/>
    <s v="NO"/>
    <m/>
    <m/>
    <m/>
    <s v="1"/>
    <s v="04031"/>
    <s v="3"/>
    <s v="PORTICA"/>
    <n v="9"/>
  </r>
  <r>
    <s v="1.03069"/>
    <s v="104559-00"/>
    <s v="03069"/>
    <x v="3120"/>
    <s v="PUEBLO NUEVO"/>
    <s v="SARAPIQUI"/>
    <s v="05"/>
    <s v="1"/>
    <s v="1_PREESCOLAR"/>
    <s v="PUBLICA"/>
    <n v="70203"/>
    <s v="7"/>
    <s v="02"/>
    <s v="03"/>
    <s v="LIMON / POCOCI / RITA"/>
    <s v="LIMON"/>
    <s v="POCOCI"/>
    <s v="RITA"/>
    <s v="PUEBLO NUEVO"/>
    <s v="36 KM AL NORTE DEL COMANDO PUERTO VIEJO"/>
    <s v="esc.pueblonuevo.sarapiqui@mep.go.cr"/>
    <s v="44111526"/>
    <m/>
    <s v="ROSMERY CESPEDES FERNANDEZ"/>
    <s v="86165471"/>
    <s v="JOSE MANUEL CAMPOS TORRES"/>
    <s v="88766625"/>
    <m/>
    <s v="NO"/>
    <m/>
    <m/>
    <m/>
    <s v="1"/>
    <s v="04030"/>
    <s v="3"/>
    <s v="PUEBLO NUEVO"/>
    <n v="6"/>
  </r>
  <r>
    <s v="1.03725"/>
    <s v="104560-00"/>
    <s v="03725"/>
    <x v="3121"/>
    <s v="MRÜSARA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MRUSARA"/>
    <s v="19 KM ENTRADA CONCEPCION, AGUA BUENA"/>
    <s v="esc.indigenamrusara@mep.go.cr"/>
    <s v="89782736"/>
    <m/>
    <s v="JEUDY GUTIERREZ MONTEZUMA"/>
    <s v="89782736"/>
    <s v="FERNANDO MENDOZA PALACIOS"/>
    <s v="87794171"/>
    <m/>
    <s v="NO"/>
    <m/>
    <m/>
    <m/>
    <s v="1"/>
    <s v="04027"/>
    <s v="3"/>
    <s v="MRÜSARA"/>
    <n v="2"/>
  </r>
  <r>
    <s v="1.02611"/>
    <s v="104562-00"/>
    <s v="02611"/>
    <x v="3122"/>
    <s v="SAN FRANCISCO"/>
    <s v="ZONA NORTE-NORTE"/>
    <s v="10"/>
    <s v="1"/>
    <s v="1_PREESCOLAR"/>
    <s v="PUBLICA"/>
    <n v="21403"/>
    <s v="2"/>
    <s v="14"/>
    <s v="03"/>
    <s v="ALAJUELA / LOS CHILES / EL AMPARO"/>
    <s v="ALAJUELA"/>
    <s v="LOS CHILES"/>
    <s v="EL AMPARO"/>
    <s v="SAN FRANCISCO"/>
    <s v="1 KM AL OESTE DE LA FERRETERIA SALAS"/>
    <s v="esc.sanfrancisco.sancarlos@mep.go.cr"/>
    <s v="41051059"/>
    <s v="24717306"/>
    <s v="PEDRO JOSE VALLE MOLINA"/>
    <s v="62525715"/>
    <s v="LUISA BUSTOS QUIROS"/>
    <s v="89649288"/>
    <m/>
    <s v="NO"/>
    <m/>
    <m/>
    <m/>
    <s v="1"/>
    <s v="04056"/>
    <s v="3"/>
    <s v="SAN FRANCISCO"/>
    <n v="28"/>
  </r>
  <r>
    <s v="1.02612"/>
    <s v="104566-00"/>
    <s v="02612"/>
    <x v="3123"/>
    <s v="EL ROBLE"/>
    <s v="CAÑAS"/>
    <s v="03"/>
    <s v="1"/>
    <s v="1_PREESCOLAR"/>
    <s v="PUBLICA"/>
    <n v="50803"/>
    <s v="5"/>
    <s v="08"/>
    <s v="03"/>
    <s v="GUANACASTE / TILARAN / TRONADORA"/>
    <s v="GUANACASTE"/>
    <s v="TILARAN"/>
    <s v="TRONADORA"/>
    <s v="EL ROBLE"/>
    <s v="CENTRO ROBLE"/>
    <s v="esc.elroble.canas@mep.go.cr"/>
    <s v="26931093"/>
    <s v="26955509"/>
    <s v="MARIA FERNANDA PORRAS JIMENEZ"/>
    <s v="-"/>
    <s v="ROSSE BERLY CHEVEZ GOMEZ"/>
    <s v="26955509"/>
    <m/>
    <s v="NO"/>
    <m/>
    <m/>
    <m/>
    <s v="1"/>
    <s v="04051"/>
    <s v="3"/>
    <s v="EL ROBLE"/>
    <n v="7"/>
  </r>
  <r>
    <s v="1.02616"/>
    <s v="104567-00"/>
    <s v="02616"/>
    <x v="3124"/>
    <s v="SANTA MARTA"/>
    <s v="LOS SANTOS"/>
    <s v="01"/>
    <s v="1"/>
    <s v="1_PREESCOLAR"/>
    <s v="PUBLICA"/>
    <n v="10502"/>
    <s v="1"/>
    <s v="05"/>
    <s v="02"/>
    <s v="SAN JOSE / TARRAZU / SAN LORENZO"/>
    <s v="SAN JOSE"/>
    <s v="TARRAZU"/>
    <s v="SAN LORENZO"/>
    <s v="SANTA MARTA"/>
    <s v="50 ESTE DE LA ERMITA CATOLICA"/>
    <s v="esc.santamartatarrazu@mep.go.cr"/>
    <s v="25461300"/>
    <s v="25461300"/>
    <s v="MARIA FERNANDA CHACON MORA"/>
    <s v="83187625"/>
    <s v="ELENA PICADO NARANJO"/>
    <s v="25466486"/>
    <m/>
    <s v="NO"/>
    <m/>
    <m/>
    <m/>
    <s v="1"/>
    <s v="04042"/>
    <s v="3"/>
    <s v="SANTA MARTA"/>
    <n v="13"/>
  </r>
  <r>
    <s v="1.03011"/>
    <s v="104568-00"/>
    <s v="03011"/>
    <x v="3125"/>
    <s v="BELLA VISTA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BELLA VISTA"/>
    <s v="COMUNIDAD BELLA VISTA TERRITORIO INDIGENA TJA"/>
    <s v="esc.bellavista.valleestrella@mep.go.cr"/>
    <s v="85213051"/>
    <m/>
    <s v="JEISON ARNULFO FERNANDEZ M."/>
    <s v="85213051"/>
    <s v="EULALIO JAIRO MAROTO JIMENEZ"/>
    <s v="83478507"/>
    <m/>
    <s v="NO"/>
    <m/>
    <m/>
    <m/>
    <s v="1"/>
    <s v="04054"/>
    <s v="3"/>
    <s v="BELLA VISTA"/>
    <n v="13"/>
  </r>
  <r>
    <s v="1.02963"/>
    <s v="104585-00"/>
    <s v="02963"/>
    <x v="3126"/>
    <s v="EL CARMEN"/>
    <s v="SARAPIQUI"/>
    <s v="02"/>
    <s v="1"/>
    <s v="1_PREESCOLAR"/>
    <s v="PUBLICA"/>
    <n v="41003"/>
    <s v="4"/>
    <s v="10"/>
    <s v="03"/>
    <s v="HEREDIA / SARAPIQUI / HORQUETAS"/>
    <s v="HEREDIA"/>
    <s v="SARAPIQUI"/>
    <s v="HORQUETAS"/>
    <s v="EL CARMEN"/>
    <s v="ANTIGUAS INSTALACIONES DE LA U"/>
    <s v="esc.elcarmendehorquetas@mep.go.cr"/>
    <s v="27643223"/>
    <s v="27643783"/>
    <s v="MIGUEL ANDRES ARIAS ESCOBAR"/>
    <s v="88732923"/>
    <s v="FRANKLIN SOLANO CASTRO"/>
    <s v="27644108"/>
    <m/>
    <s v="NO"/>
    <m/>
    <m/>
    <m/>
    <s v="1"/>
    <s v="04046"/>
    <s v="3"/>
    <s v="EL CARMEN"/>
    <n v="26"/>
  </r>
  <r>
    <s v="1.00929"/>
    <s v="104587-00"/>
    <s v="00929"/>
    <x v="3127"/>
    <s v="J.N. LAS LETRAS"/>
    <s v="DESAMPARADOS"/>
    <s v="02"/>
    <s v="1"/>
    <s v="2_PREESCOLAR"/>
    <s v="PUBLICA"/>
    <n v="10302"/>
    <s v="1"/>
    <s v="03"/>
    <s v="02"/>
    <s v="SAN JOSE / DESAMPARADOS / SAN MIGUEL"/>
    <s v="SAN JOSE"/>
    <s v="DESAMPARADOS"/>
    <s v="SAN MIGUEL"/>
    <s v="BARRIO SAN JOSE"/>
    <s v="200 N Y 200 E DE EBAIS DE SAN MIGUEL"/>
    <s v="jn.lasletras@mep.go.cr"/>
    <s v="22705124"/>
    <s v="22705124"/>
    <s v="MONICA MORALES CASTRO"/>
    <s v="22707124"/>
    <s v="NELSON SANCHEZ CASTRO"/>
    <s v="22700885"/>
    <m/>
    <s v="NO"/>
    <m/>
    <m/>
    <m/>
    <s v="2"/>
    <s v="00000"/>
    <s v="0"/>
    <m/>
    <n v="170"/>
  </r>
  <r>
    <s v="1.00265"/>
    <s v="104588-00"/>
    <s v="00265"/>
    <x v="3128"/>
    <s v="J.N. INGLATERRA"/>
    <s v="SAN JOSE NORTE"/>
    <s v="03"/>
    <s v="1"/>
    <s v="2_PREESCOLAR"/>
    <s v="PUBLICA"/>
    <n v="11504"/>
    <s v="1"/>
    <s v="15"/>
    <s v="04"/>
    <s v="SAN JOSE / MONTES DE OCA / SAN RAFAEL"/>
    <s v="SAN JOSE"/>
    <s v="MONTES DE OCA"/>
    <s v="SAN RAFAEL"/>
    <s v="SAN RAFAEL"/>
    <s v="FRENTE AL TEMPLO CATOLICO"/>
    <s v="jn.inglaterra@mep.go.cr"/>
    <s v="22731173"/>
    <m/>
    <s v="CAROLINA TRUJILLO URIARTE"/>
    <s v="22731173"/>
    <s v="JENNIFER AYMERICH BOLAÑOS"/>
    <s v="22340456"/>
    <m/>
    <s v="NO"/>
    <m/>
    <m/>
    <m/>
    <s v="2"/>
    <s v="00000"/>
    <s v="0"/>
    <m/>
    <n v="117"/>
  </r>
  <r>
    <s v="1.00390"/>
    <s v="104589-00"/>
    <s v="00390"/>
    <x v="3129"/>
    <s v="J.N. JOSE JOAQUIN SALAS PEREZ"/>
    <s v="OCCIDENTE"/>
    <s v="01"/>
    <s v="1"/>
    <s v="2_PREESCOLAR"/>
    <s v="PUBLICA"/>
    <n v="20201"/>
    <s v="2"/>
    <s v="02"/>
    <s v="01"/>
    <s v="ALAJUELA / SAN RAMON / SAN RAMON"/>
    <s v="ALAJUELA"/>
    <s v="SAN RAMON"/>
    <s v="SAN RAMON"/>
    <s v="LA SABANA"/>
    <s v="COSTADO ESTE DEL ESTADIO MUNICIPAL"/>
    <s v="jn.josejoaquin.salasperez@mep.go.cr"/>
    <s v="24476762"/>
    <s v="24476762"/>
    <s v="SIANY MARIA GAMBOA ARREDONDO"/>
    <s v="24476762"/>
    <s v="GRETHEL MARIA AVILA VARGAS"/>
    <s v="24456978"/>
    <m/>
    <s v="SI"/>
    <m/>
    <s v="03515"/>
    <m/>
    <s v="2"/>
    <s v="00000"/>
    <s v="0"/>
    <m/>
    <n v="108"/>
  </r>
  <r>
    <s v="1.03515"/>
    <s v="104589-00"/>
    <s v="03515"/>
    <x v="3129"/>
    <s v="RED CUIDO-J.N. JOSE JOAQUIN SALAS PEREZ-CEN SAN RAMON"/>
    <s v="OCCIDENTE"/>
    <s v="01"/>
    <s v="1"/>
    <s v="1_PREESCOLAR"/>
    <s v="PUBLICA"/>
    <n v="20201"/>
    <s v="2"/>
    <s v="02"/>
    <s v="01"/>
    <s v="ALAJUELA / SAN RAMON / SAN RAMON"/>
    <s v="ALAJUELA"/>
    <s v="SAN RAMON"/>
    <s v="SAN RAMON"/>
    <s v="LA SABANA"/>
    <s v="CONTIGUO A OFICINAS DE TRANSITO, SAN RAMON"/>
    <s v="cinaisanramon@gmail.com"/>
    <s v="24456813"/>
    <s v="24476762"/>
    <s v="SIANY MARIA GAMBOA ARREDONDO"/>
    <s v="24476762"/>
    <s v="GRETHEL MARIA AVILA VARGAS"/>
    <s v="24456978"/>
    <s v="RED"/>
    <s v="NO"/>
    <s v="1"/>
    <s v=""/>
    <s v="CEN SAN RAMON"/>
    <s v="1"/>
    <s v="00390"/>
    <s v="1"/>
    <s v="J.N. JOSE JOAQUIN SALAS PEREZ"/>
    <n v="32"/>
  </r>
  <r>
    <s v="1.03010"/>
    <s v="104590-00"/>
    <s v="03010"/>
    <x v="3130"/>
    <s v="COMADRE"/>
    <s v="LIMON"/>
    <s v="08"/>
    <s v="1"/>
    <s v="1_PREESCOLAR"/>
    <s v="PUBLICA"/>
    <n v="70403"/>
    <s v="7"/>
    <s v="04"/>
    <s v="03"/>
    <s v="LIMON / TALAMANCA / CAHUITA"/>
    <s v="LIMON"/>
    <s v="TALAMANCA"/>
    <s v="CAHUITA"/>
    <s v="COMADRE"/>
    <s v="300 M AL SUR DE LA ENTRADA A CARBON 2"/>
    <s v="esc.comadre@mep.go.cr"/>
    <s v="25551216"/>
    <s v="22002954"/>
    <s v="LEONILDA HERNANDEZ CASTRILLO"/>
    <s v="83922647"/>
    <s v="JANNIK RICARDO BARRANTES RIVAS"/>
    <s v="86949102"/>
    <m/>
    <s v="NO"/>
    <m/>
    <m/>
    <m/>
    <s v="1"/>
    <s v="04095"/>
    <s v="3"/>
    <s v="COMADRE"/>
    <n v="13"/>
  </r>
  <r>
    <s v="1.02868"/>
    <s v="104592-00"/>
    <s v="02868"/>
    <x v="3131"/>
    <s v="SECTOR BARRANTES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SECTOR BARRANTES"/>
    <s v="2 KM ESTE Y 200 M NORTE, IGLESIA CATOLICA"/>
    <s v="esc.sectorbarrantes@mep.go.cr"/>
    <m/>
    <m/>
    <s v="CHRISTINE DAIANA LOBO CASANOVA"/>
    <s v="87070418"/>
    <s v="PATRICIA UGALDE MORALES"/>
    <s v="87067098"/>
    <m/>
    <s v="NO"/>
    <m/>
    <m/>
    <m/>
    <s v="1"/>
    <s v="04090"/>
    <s v="3"/>
    <s v="SECTOR BARRANTES"/>
    <n v="4"/>
  </r>
  <r>
    <s v="1.03027"/>
    <s v="104593-00"/>
    <s v="03027"/>
    <x v="3132"/>
    <s v="MIRAVALLES"/>
    <s v="ZONA NORTE-NORTE"/>
    <s v="08"/>
    <s v="1"/>
    <s v="1_PREESCOLAR"/>
    <s v="PUBLICA"/>
    <n v="21301"/>
    <s v="2"/>
    <s v="13"/>
    <s v="01"/>
    <s v="ALAJUELA / UPALA / UPALA"/>
    <s v="ALAJUELA"/>
    <s v="UPALA"/>
    <s v="UPALA"/>
    <s v="MIRAVALLES"/>
    <s v="600 M NORTE DE LA ESTRADA A SANTA ROSA UPALA"/>
    <s v="esc.miravalles.nortenorte@mep.go.cr"/>
    <s v="24708313"/>
    <s v="72967940"/>
    <s v="JACKELINNE MATARRITA RAMIREZ"/>
    <s v="88256215"/>
    <s v="PATRICIA UGALDE MORALES"/>
    <s v="87067098"/>
    <m/>
    <s v="NO"/>
    <m/>
    <m/>
    <m/>
    <s v="1"/>
    <s v="04092"/>
    <s v="3"/>
    <s v="MIRAVALLES"/>
    <n v="8"/>
  </r>
  <r>
    <s v="1.03643"/>
    <s v="104594-00"/>
    <s v="03643"/>
    <x v="3133"/>
    <s v="LA PALMERA"/>
    <s v="ZONA NORTE-NORTE"/>
    <s v="01"/>
    <s v="1"/>
    <s v="1_PREESCOLAR"/>
    <s v="PUBLICA"/>
    <n v="21301"/>
    <s v="2"/>
    <s v="13"/>
    <s v="01"/>
    <s v="ALAJUELA / UPALA / UPALA"/>
    <s v="ALAJUELA"/>
    <s v="UPALA"/>
    <s v="UPALA"/>
    <s v="LA PALMERA"/>
    <s v="DEL MAG 2 KM NORTE Y 500 M OESTE"/>
    <s v="esc.lapalmera.alajuela@mep.go.cr"/>
    <s v="44057995"/>
    <m/>
    <s v="ANA GROSS ESCAMILLA"/>
    <s v="86558116"/>
    <s v="JUAN CARLOS PICADO DELGADO"/>
    <s v="24700533"/>
    <m/>
    <s v="NO"/>
    <m/>
    <m/>
    <m/>
    <s v="1"/>
    <s v="04091"/>
    <s v="3"/>
    <s v="LA PALMERA"/>
    <n v="15"/>
  </r>
  <r>
    <s v="1.02893"/>
    <s v="104595-00"/>
    <s v="02893"/>
    <x v="3134"/>
    <s v="EL MANA"/>
    <s v="GUAPILES"/>
    <s v="06"/>
    <s v="1"/>
    <s v="1_PREESCOLAR"/>
    <s v="PUBLICA"/>
    <n v="70205"/>
    <s v="7"/>
    <s v="02"/>
    <s v="05"/>
    <s v="LIMON / POCOCI / CARIARI"/>
    <s v="LIMON"/>
    <s v="POCOCI"/>
    <s v="CARIARI"/>
    <s v="EL MANA"/>
    <s v="200 E, Y 2 KM N, DE LA ESCUELA ESQUINAS"/>
    <s v="esc.elmana@mep.go.cr"/>
    <s v="44092706"/>
    <m/>
    <s v="MARIA DEL MILAGRO CAMPOS VIQUEZ"/>
    <s v="85806237"/>
    <s v="MARIA DEL MILAGRO CAMPOS VIQUEZ"/>
    <s v="88756410"/>
    <m/>
    <s v="NO"/>
    <m/>
    <m/>
    <m/>
    <s v="1"/>
    <s v="04104"/>
    <s v="3"/>
    <s v="EL MANA"/>
    <n v="11"/>
  </r>
  <r>
    <s v="1.03016"/>
    <s v="104596-00"/>
    <s v="03016"/>
    <x v="3135"/>
    <s v="CHINA KICHA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CHINAKICHA"/>
    <s v="FRENTE A LA PLAZA DE DEPORTES CHINA-KICHA, CHIRRIPO"/>
    <s v="esc.chinakicha.turrialba@mep.go.cr"/>
    <s v="25140441"/>
    <m/>
    <s v="ADRIAN NAVARRO DIAZ"/>
    <s v="87681154"/>
    <s v="ANGIE MORA SEGURA"/>
    <s v="25570765"/>
    <m/>
    <s v="NO"/>
    <m/>
    <m/>
    <m/>
    <s v="1"/>
    <s v="04081"/>
    <s v="3"/>
    <s v="CHINA KICHA"/>
    <n v="14"/>
  </r>
  <r>
    <s v="1.04336"/>
    <s v="104597-00"/>
    <s v="04336"/>
    <x v="3136"/>
    <s v="TKAK-RI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TKAK-RI"/>
    <s v="ALTO ÑARI CHIRRIPO"/>
    <s v="esc.tkakri@mep.go.cr"/>
    <s v="85979539"/>
    <m/>
    <s v="RONALD MOISES ALPIZAR HERNANDEZ"/>
    <s v="85979539"/>
    <s v="ANGIE MORA SEGURA"/>
    <s v="25567876"/>
    <m/>
    <s v="NO"/>
    <m/>
    <m/>
    <m/>
    <s v="1"/>
    <s v="04074"/>
    <s v="3"/>
    <s v="TKAK-RI"/>
    <n v="2"/>
  </r>
  <r>
    <s v="1.03123"/>
    <s v="104598-00"/>
    <s v="03123"/>
    <x v="3137"/>
    <s v="PASO MARCOS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SIMIRIÑAK"/>
    <s v="TSIMIRINAK, CHIRRIPO"/>
    <s v="esc.pasomarcos@mep.go.cr"/>
    <s v="25140623"/>
    <m/>
    <s v="FIDEL MURCIA AGUILAR"/>
    <s v="89892724"/>
    <s v="ESTEBAN RIVERA FERNANDEZ"/>
    <s v="84033728"/>
    <m/>
    <s v="NO"/>
    <m/>
    <m/>
    <m/>
    <s v="1"/>
    <s v="04080"/>
    <s v="3"/>
    <s v="PASO MARCOS"/>
    <n v="7"/>
  </r>
  <r>
    <s v="1.02973"/>
    <s v="104625-00"/>
    <s v="02973"/>
    <x v="3138"/>
    <s v="SANTA MARTA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SANTA MARTA"/>
    <s v="200 NORESTE DE IGLESIA CATOLICA"/>
    <s v="esc.santamartadecajon@mep.go.cr"/>
    <m/>
    <m/>
    <s v="EDUARDO MONTERO VARGAS"/>
    <s v="86054906"/>
    <s v="JULIO CESAR VARGAS GUERRERO"/>
    <s v="27311075"/>
    <m/>
    <s v="NO"/>
    <m/>
    <m/>
    <m/>
    <s v="1"/>
    <s v="04086"/>
    <s v="3"/>
    <s v="SANTA MARTA"/>
    <n v="5"/>
  </r>
  <r>
    <s v="1.02915"/>
    <s v="104626-00"/>
    <s v="02915"/>
    <x v="3139"/>
    <s v="VIENTO FRESCO"/>
    <s v="SAN CARLOS"/>
    <s v="04"/>
    <s v="1"/>
    <s v="1_PREESCOLAR"/>
    <s v="PUBLICA"/>
    <n v="21004"/>
    <s v="2"/>
    <s v="10"/>
    <s v="04"/>
    <s v="ALAJUELA / SAN CARLOS / AGUAS ZARCAS"/>
    <s v="ALAJUELA"/>
    <s v="SAN CARLOS"/>
    <s v="AGUAS ZARCAS"/>
    <s v="VIENTO FRESCO"/>
    <s v="CENTRO VIENTO FRESCO DE AGUAS ZARCAS"/>
    <s v="esc.vientofresco@mep.go.cr"/>
    <s v="24741697"/>
    <s v="84241697"/>
    <s v="CLARIBEL GAMBOA ARAYA"/>
    <s v="88594555"/>
    <s v="OLGER SANCHO CHACON"/>
    <s v="24744058"/>
    <m/>
    <s v="NO"/>
    <m/>
    <m/>
    <m/>
    <s v="1"/>
    <s v="04018"/>
    <s v="3"/>
    <s v="VIENTO FRESCO"/>
    <n v="51"/>
  </r>
  <r>
    <s v="1.02680"/>
    <s v="104627-00"/>
    <s v="02680"/>
    <x v="3140"/>
    <s v="LOS LAGOS"/>
    <s v="LIBERIA"/>
    <s v="02"/>
    <s v="1"/>
    <s v="1_PREESCOLAR"/>
    <s v="PUBLICA"/>
    <n v="50101"/>
    <s v="5"/>
    <s v="01"/>
    <s v="01"/>
    <s v="GUANACASTE / LIBERIA / LIBERIA"/>
    <s v="GUANACASTE"/>
    <s v="LIBERIA"/>
    <s v="LIBERIA"/>
    <s v="LOS LAGOS"/>
    <s v="DE RENTA CAR PAYLEES 300 M NORTE"/>
    <s v="esc.loslagos.liberia@mep.go.cr"/>
    <s v="26671071"/>
    <m/>
    <s v="LEONEL URIETA CARRILLO"/>
    <s v="26671071"/>
    <s v="OLGA LIDIA BARRERA GALIANO"/>
    <s v="85976933"/>
    <m/>
    <s v="NO"/>
    <m/>
    <m/>
    <m/>
    <s v="1"/>
    <s v="04085"/>
    <s v="3"/>
    <s v="LOS LAGOS"/>
    <n v="9"/>
  </r>
  <r>
    <s v="1.03107"/>
    <s v="104628-00"/>
    <s v="03107"/>
    <x v="3141"/>
    <s v="LA BONIT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LA BONITA"/>
    <s v="150 M ESTE DE LA INTERAMERICANA"/>
    <s v="esc.labonita@mep.go.cr"/>
    <s v="83519933"/>
    <s v="27867373"/>
    <s v="ERICK ABARCA CHAVES"/>
    <s v="72096512"/>
    <s v="ANALIVE GUIDO OLIVARES"/>
    <s v="27867373"/>
    <m/>
    <s v="NO"/>
    <m/>
    <m/>
    <m/>
    <s v="1"/>
    <s v="04088"/>
    <s v="3"/>
    <s v="LA BONITA"/>
    <n v="6"/>
  </r>
  <r>
    <s v="1.00399"/>
    <s v="104629-00"/>
    <s v="00399"/>
    <x v="3142"/>
    <s v="J.N. SARCHI NORTE"/>
    <s v="OCCIDENTE"/>
    <s v="04"/>
    <s v="1"/>
    <s v="2_PREESCOLAR"/>
    <s v="PUBLICA"/>
    <n v="21201"/>
    <s v="2"/>
    <s v="12"/>
    <s v="01"/>
    <s v="ALAJUELA / SARCHI / SARCHI NORTE"/>
    <s v="ALAJUELA"/>
    <s v="SARCHI"/>
    <s v="SARCHI NORTE"/>
    <s v="SARCHI NORTE"/>
    <s v="200 M SUR DE PLAZA DEPORTES DE SARCHI NORTE"/>
    <s v="jn.sarchinorte@mep.go.cr"/>
    <s v="24543990"/>
    <s v="24544870"/>
    <s v="ROCIO ALFARO ALFARO"/>
    <s v="24543990"/>
    <s v="ALVARO ANTONIO QUESADA ALFARO"/>
    <s v="24541063"/>
    <m/>
    <s v="NO"/>
    <m/>
    <m/>
    <m/>
    <s v="2"/>
    <s v="00000"/>
    <s v="0"/>
    <m/>
    <n v="103"/>
  </r>
  <r>
    <s v="1.03684"/>
    <s v="104630-00"/>
    <s v="03684"/>
    <x v="3143"/>
    <s v="SELIKÖ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SELIKÖ"/>
    <s v="VERETH ALTO PACUARE"/>
    <s v="esc.seliko@mep.go.cr"/>
    <m/>
    <m/>
    <s v="JOSE ORTIZ MOYA"/>
    <s v="87641692"/>
    <s v="ESTEBAN RIVERA FERNANDEZ"/>
    <s v="25567876"/>
    <m/>
    <s v="NO"/>
    <m/>
    <m/>
    <m/>
    <s v="1"/>
    <s v="04079"/>
    <s v="3"/>
    <s v="SELIKÖ"/>
    <n v="3"/>
  </r>
  <r>
    <s v="1.03437"/>
    <s v="104631-00"/>
    <s v="03437"/>
    <x v="3144"/>
    <s v="TSIÖBATA"/>
    <s v="TURRIALBA"/>
    <s v="06"/>
    <s v="1"/>
    <s v="1_PREESCOLAR"/>
    <s v="PUBLICA"/>
    <n v="70301"/>
    <s v="7"/>
    <s v="03"/>
    <s v="01"/>
    <s v="LIMON / SIQUIRRES / SIQUIRRES"/>
    <s v="LIMON"/>
    <s v="SIQUIRRES"/>
    <s v="SIQUIRRES"/>
    <s v="TSIOBATA"/>
    <s v="6 KM AL ESTE DE LA ESCUELA LINDA VISTA"/>
    <s v="esc.tsiobata@mep.go.cr"/>
    <s v="85949188"/>
    <m/>
    <s v="JOSE MORALES SANABRIA"/>
    <s v="87496926"/>
    <s v="AMELIA FIGUEROA ZUÑIGA"/>
    <s v="25567876"/>
    <m/>
    <s v="NO"/>
    <m/>
    <m/>
    <m/>
    <s v="1"/>
    <s v="04115"/>
    <s v="3"/>
    <s v="TSIÖBATA"/>
    <n v="5"/>
  </r>
  <r>
    <s v="1.03435"/>
    <s v="104632-00"/>
    <s v="03435"/>
    <x v="3145"/>
    <s v="BUKERI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VALLE ESCONDIDO"/>
    <s v="DE LA ESCUELA BAJO LA HONDURA, 18 KM NORESTE"/>
    <s v="esc.bukeri@mep.go.cr"/>
    <s v="83580466"/>
    <m/>
    <s v="FILEMON VARGAS FERNANDEZ"/>
    <s v="86202314"/>
    <s v="AMELIA FIGUEROA ZUÑIGA"/>
    <s v="25567876"/>
    <m/>
    <s v="NO"/>
    <m/>
    <m/>
    <m/>
    <s v="1"/>
    <s v="04108"/>
    <s v="3"/>
    <s v="BUKERI"/>
    <n v="6"/>
  </r>
  <r>
    <s v="1.03869"/>
    <s v="104634-00"/>
    <s v="03869"/>
    <x v="3146"/>
    <s v="TKANYÄKÄ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TKANYÄKÄ"/>
    <s v="4 KM DE ESCUELA KABEBATA"/>
    <s v="esc.tkanyaka@mep.go.cr"/>
    <s v="71392044"/>
    <m/>
    <s v="STEFANIE NUÑEZ OVARES"/>
    <s v="71392044"/>
    <s v="ANGIE MORA SEGURA"/>
    <s v="25570765"/>
    <m/>
    <s v="NO"/>
    <m/>
    <m/>
    <m/>
    <s v="1"/>
    <s v="04077"/>
    <s v="3"/>
    <s v="TKANYÄKÄ"/>
    <n v="4"/>
  </r>
  <r>
    <s v="1.02879"/>
    <s v="104635-00"/>
    <s v="02879"/>
    <x v="3147"/>
    <s v="CARRIZAL"/>
    <s v="PUNTARENAS"/>
    <s v="05"/>
    <s v="1"/>
    <s v="1_PREESCOLAR"/>
    <s v="PUBLICA"/>
    <n v="60112"/>
    <s v="6"/>
    <s v="01"/>
    <s v="12"/>
    <s v="PUNTARENAS / PUNTARENAS / CHACARITA"/>
    <s v="PUNTARENAS"/>
    <s v="PUNTARENAS"/>
    <s v="CHACARITA"/>
    <s v="CARRIZAL"/>
    <s v="COSTADO OESTE DE FERTICA"/>
    <s v="esc.carrizal@mep.go.cr"/>
    <s v="26649626"/>
    <s v="26633449"/>
    <s v="ANDREA CRISTINA VARELA CHAVES"/>
    <s v="83199294"/>
    <s v="MARIA CRISTINA MARTINEZ CALERO"/>
    <s v="26611133"/>
    <m/>
    <s v="NO"/>
    <m/>
    <m/>
    <m/>
    <s v="1"/>
    <s v="04098"/>
    <s v="3"/>
    <s v="CARRIZAL"/>
    <n v="110"/>
  </r>
  <r>
    <s v="1.02802"/>
    <s v="104636-00"/>
    <s v="02802"/>
    <x v="3148"/>
    <s v="MELERUK II"/>
    <s v="SULA"/>
    <s v="01"/>
    <s v="1"/>
    <s v="1_PREESCOLAR"/>
    <s v="PUBLICA"/>
    <n v="70401"/>
    <s v="7"/>
    <s v="04"/>
    <s v="01"/>
    <s v="LIMON / TALAMANCA / BRATSI"/>
    <s v="LIMON"/>
    <s v="TALAMANCA"/>
    <s v="BRATSI"/>
    <s v="MELERUK II"/>
    <s v="8 KM OESTE DE BRIBRI"/>
    <s v="esc.melerukii@mep.go.cr"/>
    <s v="84757646"/>
    <m/>
    <s v="CARMEN MARIA OVIEDO ZUÑIGA"/>
    <s v="84757646"/>
    <s v="CAROLINA DE LOS ANGELES LAYAN HERNANDEZ"/>
    <s v="87286188"/>
    <m/>
    <s v="NO"/>
    <m/>
    <m/>
    <m/>
    <s v="1"/>
    <s v="04094"/>
    <s v="3"/>
    <s v="MELERUK II"/>
    <n v="2"/>
  </r>
  <r>
    <s v="1.03688"/>
    <s v="104638-00"/>
    <s v="03688"/>
    <x v="3149"/>
    <s v="JAKKJUABATA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KJAKOBATA"/>
    <s v="800 M ESTE DE LA PLAZA DE KJAKCOBATA"/>
    <s v="esc.jakkjuabata@mep.go.cr"/>
    <s v="85977530"/>
    <m/>
    <s v="JESUS GABRIEL FERNANDEZ LIZANO"/>
    <s v="85977530"/>
    <s v="ANGIE MORA SEGURA"/>
    <s v="25570765"/>
    <m/>
    <s v="NO"/>
    <m/>
    <m/>
    <m/>
    <s v="1"/>
    <s v="04076"/>
    <s v="3"/>
    <s v="JAKKJUABATA"/>
    <n v="6"/>
  </r>
  <r>
    <s v="1.03058"/>
    <s v="104639-00"/>
    <s v="03058"/>
    <x v="3150"/>
    <s v="GUAYABA YÄKÄ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GUAYABO"/>
    <s v="4 KM AL NORTE DE LA ESCUELA KABEBATA"/>
    <s v="mario.banez.camacho@mep.go.cr"/>
    <s v="22064643"/>
    <s v="86313395"/>
    <s v="MARIO BAÑEZ CAMACHO"/>
    <s v="86313395"/>
    <s v="ANGIE MORA SEGURA"/>
    <s v="25567876"/>
    <m/>
    <s v="NO"/>
    <m/>
    <m/>
    <m/>
    <s v="1"/>
    <s v="04075"/>
    <s v="3"/>
    <s v="GUAYABA YÄKÄ"/>
    <n v="7"/>
  </r>
  <r>
    <s v="1.03676"/>
    <s v="104640-00"/>
    <s v="03676"/>
    <x v="3151"/>
    <s v="JAMO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SITIO HILDA"/>
    <s v="Z, INDIGENA 9 H A PIE DESDE ALTO QUETZAL"/>
    <s v="esc.jamo@mep.go.cr"/>
    <s v="83457821"/>
    <m/>
    <s v="MANUEL ANDRES FERNANDEZ SEGURA"/>
    <s v="83579633"/>
    <s v="ESTEBAN RIVERA FERNANDEZ"/>
    <s v="25567876"/>
    <m/>
    <s v="NO"/>
    <m/>
    <m/>
    <m/>
    <s v="1"/>
    <s v="04072"/>
    <s v="3"/>
    <s v="JAMO"/>
    <n v="4"/>
  </r>
  <r>
    <s v="1.03030"/>
    <s v="104645-00"/>
    <s v="03030"/>
    <x v="3152"/>
    <s v="LAS ORQUIDEAS"/>
    <s v="GUAPILES"/>
    <s v="06"/>
    <s v="1"/>
    <s v="1_PREESCOLAR"/>
    <s v="PUBLICA"/>
    <n v="70205"/>
    <s v="7"/>
    <s v="02"/>
    <s v="05"/>
    <s v="LIMON / POCOCI / CARIARI"/>
    <s v="LIMON"/>
    <s v="POCOCI"/>
    <s v="CARIARI"/>
    <s v="ASENTAMIENTO CAMURO"/>
    <s v="3,5 KM NORTE DE LA ESCUELA EL TRIANGULO"/>
    <s v="esc.lasorquideas@mep.go.cr"/>
    <s v="44091832"/>
    <m/>
    <s v="ANGELA SALAZAR BADILLA"/>
    <s v="-"/>
    <s v="MARIA DEL MILAGRO CAMPOS VIQUEZ"/>
    <s v="88756410"/>
    <m/>
    <s v="NO"/>
    <m/>
    <m/>
    <m/>
    <s v="1"/>
    <s v="04103"/>
    <s v="3"/>
    <s v="LAS ORQUIDEAS"/>
    <n v="9"/>
  </r>
  <r>
    <s v="1.02872"/>
    <s v="104647-00"/>
    <s v="02872"/>
    <x v="3153"/>
    <s v="SANTA TERESITA"/>
    <s v="OCCIDENTE"/>
    <s v="07"/>
    <s v="1"/>
    <s v="1_PREESCOLAR"/>
    <s v="PUBLICA"/>
    <n v="21101"/>
    <s v="2"/>
    <s v="11"/>
    <s v="01"/>
    <s v="ALAJUELA / ZARCERO / ZARCERO"/>
    <s v="ALAJUELA"/>
    <s v="ZARCERO"/>
    <s v="ZARCERO"/>
    <s v="SANTA TERESITA"/>
    <s v="200 M NORTE 25 OESTE DE LA BOMBA SANTA INES"/>
    <s v="esc.santateresita.occidente@mep.go.cr"/>
    <s v="24631455"/>
    <m/>
    <s v="JOHNNY JIMENEZ FLORES"/>
    <s v="24631455"/>
    <s v="GONZALO ALBERTO BARAHONA SOLANO"/>
    <s v="24633545"/>
    <m/>
    <s v="NO"/>
    <m/>
    <m/>
    <m/>
    <s v="1"/>
    <s v="04084"/>
    <s v="3"/>
    <s v="SANTA TERESITA"/>
    <n v="47"/>
  </r>
  <r>
    <s v="1.03540"/>
    <s v="104648-00"/>
    <s v="03540"/>
    <x v="3154"/>
    <s v="MONTE LIRIO"/>
    <s v="SARAPIQUI"/>
    <s v="01"/>
    <s v="1"/>
    <s v="1_PREESCOLAR"/>
    <s v="PUBLICA"/>
    <n v="21602"/>
    <s v="2"/>
    <s v="16"/>
    <s v="02"/>
    <s v="ALAJUELA / RIO CUARTO / SANTA RITA"/>
    <s v="ALAJUELA"/>
    <s v="RIO CUARTO"/>
    <s v="SANTA RITA"/>
    <s v="MONTE LIRIO"/>
    <s v="COSTADO OESTE DE LA PLAZA DE DEPORTES"/>
    <s v="esc.montelirio@mep.go.cr"/>
    <s v="85368491"/>
    <m/>
    <s v="ELIAS GARCIA MENDOZA"/>
    <s v="85368491"/>
    <s v="MILDRED ALFARO ESQUIVEL"/>
    <s v="27611126"/>
    <m/>
    <s v="NO"/>
    <m/>
    <m/>
    <m/>
    <s v="1"/>
    <s v="04100"/>
    <s v="3"/>
    <s v="MONTE LIRIO"/>
    <n v="6"/>
  </r>
  <r>
    <s v="1.02844"/>
    <s v="104649-00"/>
    <s v="02844"/>
    <x v="3155"/>
    <s v="LOS ALPES"/>
    <s v="TURRIALBA"/>
    <s v="01"/>
    <s v="1"/>
    <s v="1_PREESCOLAR"/>
    <s v="PUBLICA"/>
    <n v="30401"/>
    <s v="3"/>
    <s v="04"/>
    <s v="01"/>
    <s v="CARTAGO / JIMENEZ / JUAN VIÑAS"/>
    <s v="CARTAGO"/>
    <s v="JIMENEZ"/>
    <s v="JUAN VIÑAS"/>
    <s v="LOS ALPES"/>
    <s v="200 ESTE, 300 SUR RESTAURANTE CLON"/>
    <s v="esc.losalpes.canas@mep.go.cr"/>
    <s v="25321301"/>
    <s v="85182600"/>
    <s v="MARLEN PATRICIA ZUÑIGA LOAIZA"/>
    <s v="86206464"/>
    <s v="EVELYN ZAMORA HERRERA"/>
    <s v="70108916"/>
    <m/>
    <s v="NO"/>
    <m/>
    <m/>
    <m/>
    <s v="1"/>
    <s v="04083"/>
    <s v="3"/>
    <s v="LOS ALPES"/>
    <n v="19"/>
  </r>
  <r>
    <s v="1.02937"/>
    <s v="104650-00"/>
    <s v="02937"/>
    <x v="3156"/>
    <s v="EL CONGO"/>
    <s v="TURRIALBA"/>
    <s v="01"/>
    <s v="1"/>
    <s v="1_PREESCOLAR"/>
    <s v="PUBLICA"/>
    <n v="30402"/>
    <s v="3"/>
    <s v="04"/>
    <s v="02"/>
    <s v="CARTAGO / JIMENEZ / TUCURRIQUE"/>
    <s v="CARTAGO"/>
    <s v="JIMENEZ"/>
    <s v="TUCURRIQUE"/>
    <s v="EL CONGO CENTRO"/>
    <s v="FRENTE A LA COLONIA DEL ICE"/>
    <s v="esc.elcongo@mep.go.cr"/>
    <s v="25350022"/>
    <s v="89805824"/>
    <s v="ARJERIE VARGAS HERNANDEZ"/>
    <s v="89805824"/>
    <s v="EVELYN ZAMORA HERRERA"/>
    <s v="71108916"/>
    <m/>
    <s v="NO"/>
    <m/>
    <m/>
    <m/>
    <s v="1"/>
    <s v="04082"/>
    <s v="3"/>
    <s v="EL CONGO"/>
    <n v="8"/>
  </r>
  <r>
    <s v="1.02991"/>
    <s v="104652-00"/>
    <s v="02991"/>
    <x v="3157"/>
    <s v="MONTERREY"/>
    <s v="GUAPILES"/>
    <s v="06"/>
    <s v="1"/>
    <s v="1_PREESCOLAR"/>
    <s v="PUBLICA"/>
    <n v="70205"/>
    <s v="7"/>
    <s v="02"/>
    <s v="05"/>
    <s v="LIMON / POCOCI / CARIARI"/>
    <s v="LIMON"/>
    <s v="POCOCI"/>
    <s v="CARIARI"/>
    <s v="BARRIO MORA"/>
    <s v="DE LA ESCUELA CUATRO ESQUINAS 3 KM NOROESTE"/>
    <s v="esc.monterreycariari@mep.go.cr"/>
    <s v="44092708"/>
    <m/>
    <s v="ARIELA ANDREA ESPINOZA OBANDO"/>
    <s v="84558376"/>
    <s v="MARIA DEL MILAGRO CAMPOS VIQUEZ"/>
    <s v="88756410"/>
    <m/>
    <s v="NO"/>
    <m/>
    <m/>
    <m/>
    <s v="1"/>
    <s v="04102"/>
    <s v="3"/>
    <s v="MONTERREY"/>
    <n v="8"/>
  </r>
  <r>
    <s v="1.04002"/>
    <s v="104653-00"/>
    <s v="04002"/>
    <x v="3158"/>
    <s v="EL PARAISO"/>
    <s v="GUAPILES"/>
    <s v="06"/>
    <s v="1"/>
    <s v="1_PREESCOLAR"/>
    <s v="PUBLICA"/>
    <n v="70203"/>
    <s v="7"/>
    <s v="02"/>
    <s v="03"/>
    <s v="LIMON / POCOCI / RITA"/>
    <s v="LIMON"/>
    <s v="POCOCI"/>
    <s v="RITA"/>
    <s v="ASENTAMIENTO EL PARAISO"/>
    <s v="14 KM NOROESTE DE PALMITAS"/>
    <s v="esc.elparaisopococi@mep.go.cr"/>
    <s v="44092463"/>
    <m/>
    <s v="ARLEENE PEREZ SANABRIA"/>
    <s v="62404203"/>
    <s v="MARIA DEL MILAGRO CAMPOS VIQUEZ"/>
    <s v="88756410"/>
    <m/>
    <s v="NO"/>
    <m/>
    <m/>
    <m/>
    <s v="1"/>
    <s v="04101"/>
    <s v="3"/>
    <s v="EL PARAISO"/>
    <n v="2"/>
  </r>
  <r>
    <s v="1.02932"/>
    <s v="104659-00"/>
    <s v="02932"/>
    <x v="3159"/>
    <s v="EL ESTADIO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LA INMACULADA"/>
    <s v="150 M ESTE DE LA IGLESIA CATOLICA QUEPOS"/>
    <s v="esc.elestadio@mep.go.cr"/>
    <s v="27771603"/>
    <m/>
    <s v="GERLIN LOPEZ VEGA"/>
    <s v="88241387"/>
    <s v="ANA ROSEMARY SALAZAR MURILLO"/>
    <s v="27740318"/>
    <m/>
    <s v="NO"/>
    <m/>
    <m/>
    <m/>
    <s v="1"/>
    <s v="04087"/>
    <s v="3"/>
    <s v="EL ESTADIO"/>
    <n v="36"/>
  </r>
  <r>
    <s v="1.03064"/>
    <s v="104660-00"/>
    <s v="03064"/>
    <x v="3160"/>
    <s v="EL BAMBU"/>
    <s v="COTO"/>
    <s v="03"/>
    <s v="1"/>
    <s v="1_PREESCOLAR"/>
    <s v="PUBLICA"/>
    <n v="61301"/>
    <s v="6"/>
    <s v="13"/>
    <s v="01"/>
    <s v="PUNTARENAS / PUERTO JIMENEZ / PUERTO JIMENEZ"/>
    <s v="PUNTARENAS"/>
    <s v="PUERTO JIMENEZ"/>
    <s v="PUERTO JIMENEZ"/>
    <s v="BAMBU"/>
    <s v="50 M O PLAZA DE DEPORTES EL BAMBU"/>
    <s v="esc.elbambu@mep.go.cr"/>
    <s v="22001253"/>
    <s v="27355041"/>
    <s v="LINETH JIMENEZ SANCHEZ"/>
    <s v="88997040"/>
    <s v="JOSE EDUARDO GOMEZ MORA"/>
    <s v="27355041"/>
    <m/>
    <s v="NO"/>
    <m/>
    <m/>
    <m/>
    <s v="1"/>
    <s v="04089"/>
    <s v="3"/>
    <s v="EL BAMBU"/>
    <n v="14"/>
  </r>
  <r>
    <s v="1.03505"/>
    <s v="104663-00"/>
    <s v="03505"/>
    <x v="3161"/>
    <s v="LAS ROSAS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LAS ROSAS"/>
    <s v="3 KM SURESTE DE LA ESCUELA VERACRUZ"/>
    <s v="esc.lasrosas@mep.go.cr"/>
    <s v="84852602"/>
    <m/>
    <s v="LILIAN CALDERON ROJAS"/>
    <s v="84852602"/>
    <s v="KAROL ADRIANA ROJAS PORTILLA"/>
    <s v="85988401"/>
    <m/>
    <s v="NO"/>
    <m/>
    <m/>
    <m/>
    <s v="1"/>
    <s v="04138"/>
    <s v="3"/>
    <s v="LAS ROSAS"/>
    <n v="11"/>
  </r>
  <r>
    <s v="1.03686"/>
    <s v="104665-00"/>
    <s v="03686"/>
    <x v="3162"/>
    <s v="SUËBATA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JOVEN"/>
    <s v="12 KM S DE LA ESCUELA KABEBATA, ALTO DE QUETZAL"/>
    <s v="esc.suebata@mep.go.cr"/>
    <m/>
    <m/>
    <s v="HERIBERTO ARLEY VARGAS"/>
    <s v="83973275"/>
    <s v="ANGIE MORA SEGURA"/>
    <s v="25567876"/>
    <m/>
    <s v="NO"/>
    <m/>
    <m/>
    <m/>
    <s v="1"/>
    <s v="04155"/>
    <s v="3"/>
    <s v="SUËBATA"/>
    <n v="11"/>
  </r>
  <r>
    <s v="1.03398"/>
    <s v="104666-00"/>
    <s v="03398"/>
    <x v="3163"/>
    <s v="KJALARI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KJALARI"/>
    <s v="8 KM AL SUR DEL LICEO KJAKUO SULO, ALTO PACUARE"/>
    <s v="esc.kjalari@mep.go.cr"/>
    <s v="22064940"/>
    <m/>
    <s v="GERALD JOSE VILLANUEVA VARGAS"/>
    <s v="83581214"/>
    <s v="ESTEBAN RIVERA FERNANDEZ"/>
    <s v="25567876"/>
    <m/>
    <s v="NO"/>
    <m/>
    <m/>
    <m/>
    <s v="1"/>
    <s v="04154"/>
    <s v="3"/>
    <s v="KJALARI"/>
    <n v="2"/>
  </r>
  <r>
    <s v="1.04165"/>
    <s v="104667-00"/>
    <s v="04165"/>
    <x v="3164"/>
    <s v="DUSERIÑAK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DUSERIÑAK"/>
    <s v="GRANO DE ORO, RIOS CHIRRIPO Y BOYEI"/>
    <s v="esc.duserinak@mep.go.cr"/>
    <s v="89625819"/>
    <m/>
    <s v="JOSUE ARMANDO AGUILAR JIMENEZ"/>
    <s v="86754845"/>
    <s v="AMELIA FIGUEROA ZUÑIGA"/>
    <s v="25560698"/>
    <m/>
    <s v="NO"/>
    <m/>
    <m/>
    <m/>
    <s v="1"/>
    <s v="04153"/>
    <s v="3"/>
    <s v="DUSERIÑAK"/>
    <n v="6"/>
  </r>
  <r>
    <s v="1.03170"/>
    <s v="104668-00"/>
    <s v="03170"/>
    <x v="3165"/>
    <s v="CHUMICO"/>
    <s v="SULA"/>
    <s v="06"/>
    <s v="1"/>
    <s v="1_PREESCOLAR"/>
    <s v="PUBLICA"/>
    <n v="70503"/>
    <s v="7"/>
    <s v="05"/>
    <s v="03"/>
    <s v="LIMON / MATINA / CARRANDI"/>
    <s v="LIMON"/>
    <s v="MATINA"/>
    <s v="CARRANDI"/>
    <s v="CHUMICO"/>
    <s v="TERRITORIO INDIGENA BAJO CHIRRIPO"/>
    <s v="esc.chumico@mep.go.cr"/>
    <s v="85308436"/>
    <m/>
    <s v="YILDREY BOLAÑOS DURAN"/>
    <s v="85308436"/>
    <s v="JUAN GABRIEL MONGE FLORES"/>
    <s v="83602028"/>
    <m/>
    <s v="NO"/>
    <m/>
    <m/>
    <m/>
    <s v="1"/>
    <s v="04145"/>
    <s v="3"/>
    <s v="CHUMICO"/>
    <n v="9"/>
  </r>
  <r>
    <s v="1.03042"/>
    <s v="104669-00"/>
    <s v="03042"/>
    <x v="3166"/>
    <s v="MONTE DE SION"/>
    <s v="SULA"/>
    <s v="04"/>
    <s v="1"/>
    <s v="1_PREESCOLAR"/>
    <s v="PUBLICA"/>
    <n v="70401"/>
    <s v="7"/>
    <s v="04"/>
    <s v="01"/>
    <s v="LIMON / TALAMANCA / BRATSI"/>
    <s v="LIMON"/>
    <s v="TALAMANCA"/>
    <s v="BRATSI"/>
    <s v="MONTE SION"/>
    <s v="3 KM AL ESTE DE LA GUARDIA RURAL DE SHIROLES"/>
    <s v="esc.montesion@mep.go.cr"/>
    <s v="84242199"/>
    <m/>
    <s v="KATTIA GUISELLE MORALES REYES"/>
    <s v="86496810"/>
    <s v="ANA REBECA CABRACA CABRACA"/>
    <s v="87119410"/>
    <m/>
    <s v="NO"/>
    <m/>
    <m/>
    <m/>
    <s v="1"/>
    <s v="04146"/>
    <s v="3"/>
    <s v="MONTE DE SION"/>
    <n v="5"/>
  </r>
  <r>
    <s v="1.00394"/>
    <s v="104672-00"/>
    <s v="00394"/>
    <x v="3167"/>
    <s v="J.N. FEDERICO SALAS CARVAJAL"/>
    <s v="OCCIDENTE"/>
    <s v="02"/>
    <s v="1"/>
    <s v="2_PREESCOLAR"/>
    <s v="PUBLICA"/>
    <n v="20203"/>
    <s v="2"/>
    <s v="02"/>
    <s v="03"/>
    <s v="ALAJUELA / SAN RAMON / SAN JUAN"/>
    <s v="ALAJUELA"/>
    <s v="SAN RAMON"/>
    <s v="SAN JUAN"/>
    <s v="SAN JUAN"/>
    <s v="100 M ESTE Y 100 M SUR DEL TEMPLO CATOLICO DE SAN JUAN"/>
    <s v="jn.federicosalascarvajal@mep.go.cr"/>
    <s v="24470135"/>
    <m/>
    <s v="Mª GABRIELA SALAS CUBERO"/>
    <s v="24470135"/>
    <s v="AIDA MENDEZ JIMENEZ"/>
    <s v="24456861"/>
    <m/>
    <s v="NO"/>
    <m/>
    <m/>
    <m/>
    <s v="2"/>
    <s v="00000"/>
    <s v="0"/>
    <m/>
    <n v="97"/>
  </r>
  <r>
    <s v="1.00661"/>
    <s v="104674-00"/>
    <s v="00661"/>
    <x v="3168"/>
    <s v="J.N. JOSEFINA LOPEZ BONILLA"/>
    <s v="SANTA CRUZ"/>
    <s v="01"/>
    <s v="1"/>
    <s v="2_PREESCOLAR"/>
    <s v="PUBLICA"/>
    <n v="50301"/>
    <s v="5"/>
    <s v="03"/>
    <s v="01"/>
    <s v="GUANACASTE / SANTA CRUZ / SANTA CRUZ"/>
    <s v="GUANACASTE"/>
    <s v="SANTA CRUZ"/>
    <s v="SANTA CRUZ"/>
    <s v="SANTA CRUZ"/>
    <s v="100 NORTE DE LA PLAZA LOPEZ"/>
    <s v="jn.josefinalopezbonilla@mep.go.cr"/>
    <s v="26806161"/>
    <s v="26806161"/>
    <s v="DORIAN S. ALVAREZ CHAVARRIA"/>
    <s v="87209233"/>
    <s v="ROLANDO ANTONIO PIZARRO PIZARRO"/>
    <s v="21004099"/>
    <m/>
    <s v="SI"/>
    <m/>
    <s v="04346"/>
    <m/>
    <s v="2"/>
    <s v="00000"/>
    <s v="0"/>
    <m/>
    <n v="178"/>
  </r>
  <r>
    <s v="1.04346"/>
    <s v="104674-00"/>
    <s v="04346"/>
    <x v="3168"/>
    <s v="RED CUIDO-J.N. JOSEFINA LOPEZ BONILLA-CEN CINAI SANTA CRUZ_II"/>
    <s v="SANTA CRUZ"/>
    <s v="01"/>
    <s v="1"/>
    <s v="1_PREESCOLAR"/>
    <s v="PUBLICA"/>
    <n v="50301"/>
    <s v="5"/>
    <s v="03"/>
    <s v="01"/>
    <s v="GUANACASTE / SANTA CRUZ / SANTA CRUZ"/>
    <s v="GUANACASTE"/>
    <s v="SANTA CRUZ"/>
    <s v="SANTA CRUZ"/>
    <s v="SANTA CRUZ"/>
    <s v="DIAGONAL AL POLIDEPORTIVO DE SANTA CRUZ"/>
    <s v="jn.josefina@mep.go.cr"/>
    <s v="26800106"/>
    <s v="26806161"/>
    <s v="DORIAN SUSANA ALVAREZ CHAVARRIA"/>
    <s v="26806161"/>
    <s v="ROLANDO ANTONIO PIZARRO PIZARRO"/>
    <s v="21004099"/>
    <s v="RED"/>
    <s v="NO"/>
    <s v="1"/>
    <s v=""/>
    <s v="CEN CINAI SANTA CRUZ (INTERACTIVO II)"/>
    <s v="1"/>
    <s v="00661"/>
    <s v="1"/>
    <s v="J.N. JOSEFINA LOPEZ BONILLA"/>
    <n v="13"/>
  </r>
  <r>
    <s v="1.03682"/>
    <s v="104675-00"/>
    <s v="03682"/>
    <x v="3169"/>
    <s v="JAKUE"/>
    <s v="TURRIALBA"/>
    <s v="09"/>
    <s v="1"/>
    <s v="1_PREESCOLAR"/>
    <s v="PUBLICA"/>
    <n v="30502"/>
    <s v="3"/>
    <s v="05"/>
    <s v="02"/>
    <s v="CARTAGO / TURRIALBA / LA SUIZA"/>
    <s v="CARTAGO"/>
    <s v="TURRIALBA"/>
    <s v="LA SUIZA"/>
    <s v="SITIO HILDA"/>
    <s v="7 HORAS A PIE DESDE QUETZAL, CHIRRIPO, TURRIALBA"/>
    <s v="esc.jakkue@mep.go.cr"/>
    <s v="72007796"/>
    <m/>
    <s v="RANDY JOEL ARAYA PANIAGUA"/>
    <s v="72007796"/>
    <s v="ESTEBAN RIVERA FERNANDEZ"/>
    <s v="84033728"/>
    <m/>
    <s v="NO"/>
    <m/>
    <m/>
    <m/>
    <s v="1"/>
    <s v="04152"/>
    <s v="3"/>
    <s v="JAKUE"/>
    <n v="8"/>
  </r>
  <r>
    <s v="1.03898"/>
    <s v="104676-00"/>
    <s v="03898"/>
    <x v="3170"/>
    <s v="COPALCHI"/>
    <s v="SARAPIQUI"/>
    <s v="03"/>
    <s v="1"/>
    <s v="1_PREESCOLAR"/>
    <s v="PUBLICA"/>
    <n v="41005"/>
    <s v="4"/>
    <s v="10"/>
    <s v="05"/>
    <s v="HEREDIA / SARAPIQUI / CUREÑA"/>
    <s v="HEREDIA"/>
    <s v="SARAPIQUI"/>
    <s v="CUREÑA"/>
    <s v="COPALCHI"/>
    <s v="45 KM NORTE DEL BANCO NACIONAL"/>
    <s v="esc.copalchicurena@mep.go.cr"/>
    <s v="44117718"/>
    <s v="72238547"/>
    <s v="CLARA IDALIA GARCIA VICTOR"/>
    <s v="72238547"/>
    <s v="ZAIDA ALFARO ESQUIVEL"/>
    <s v="27666267"/>
    <m/>
    <s v="NO"/>
    <m/>
    <m/>
    <m/>
    <s v="1"/>
    <s v="00065"/>
    <s v="3"/>
    <s v="COPALCHI"/>
    <n v="4"/>
  </r>
  <r>
    <s v="1.03862"/>
    <s v="104683-00"/>
    <s v="03862"/>
    <x v="3171"/>
    <s v="DÖRBATA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DÖRBATA SANTUBAL"/>
    <s v="4 KM AL NORTE DE LA ESCUELA SANTUBAL"/>
    <s v="ESC.DORBATA@MEP.GO.CR"/>
    <s v="87757796"/>
    <m/>
    <s v="WILBERTH SALAZAR CESPEDES"/>
    <s v="87757796"/>
    <s v="AMELIA FIGUEROA ZUÑIGA"/>
    <s v="25567876"/>
    <m/>
    <s v="NO"/>
    <m/>
    <m/>
    <m/>
    <s v="1"/>
    <s v="04151"/>
    <s v="3"/>
    <s v="DÖRBATA"/>
    <n v="5"/>
  </r>
  <r>
    <s v="1.02962"/>
    <s v="104686-00"/>
    <s v="02962"/>
    <x v="3172"/>
    <s v="COOPE ROSALES"/>
    <s v="CARTAGO"/>
    <s v="02"/>
    <s v="1"/>
    <s v="1_PREESCOLAR"/>
    <s v="PUBLICA"/>
    <n v="30104"/>
    <s v="3"/>
    <s v="01"/>
    <s v="04"/>
    <s v="CARTAGO / CARTAGO / SAN NICOLAS"/>
    <s v="CARTAGO"/>
    <s v="CARTAGO"/>
    <s v="SAN NICOLAS"/>
    <s v="COOPERROSALES"/>
    <s v="1 KM NORTE DE LA FABRICA DE POLVORA FAISA"/>
    <s v="esc.cooperosales@mep.go.cr"/>
    <s v="25374864"/>
    <s v="83639777"/>
    <s v="LAURA MARIA PEREIRA PEREIRA"/>
    <s v="25374864"/>
    <s v="ZIANE SOTO UREÑA"/>
    <s v="25371825"/>
    <m/>
    <s v="NO"/>
    <m/>
    <m/>
    <m/>
    <s v="1"/>
    <s v="04133"/>
    <s v="3"/>
    <s v="COOPE ROSALES"/>
    <n v="26"/>
  </r>
  <r>
    <s v="1.03697"/>
    <s v="104686-00"/>
    <s v="03697"/>
    <x v="3172"/>
    <s v="RED CUIDO-COOPE ROSALES-CECUDI ATARDECER"/>
    <s v="CARTAGO"/>
    <s v="02"/>
    <s v="1"/>
    <s v="1_PREESCOLAR"/>
    <s v="PUBLICA"/>
    <n v="30104"/>
    <s v="3"/>
    <s v="01"/>
    <s v="04"/>
    <s v="CARTAGO / CARTAGO / SAN NICOLAS"/>
    <s v="CARTAGO"/>
    <s v="CARTAGO"/>
    <s v="SAN NICOLAS"/>
    <s v="COOPE ROSALES"/>
    <s v="DE PLAZA QUIRCOT 500 CONTIGUO SUPER ATARDECER"/>
    <s v="cecudiatardecer@gmail.com"/>
    <s v="25372850"/>
    <s v="25374864"/>
    <s v="LAURA MARIA PEREIRA PEREIRA"/>
    <s v="25374864"/>
    <s v="ZIANE SOTO UREÑA"/>
    <s v="25371825"/>
    <s v="RED"/>
    <s v="NO"/>
    <s v="3"/>
    <s v=""/>
    <s v="CECUDI ATARDECER QUIRCOT DE CARTAGO"/>
    <s v="1"/>
    <s v="04133"/>
    <s v="3"/>
    <s v="COOPE ROSALES"/>
    <n v="11"/>
  </r>
  <r>
    <s v="1.03738"/>
    <s v="104687-00"/>
    <s v="03738"/>
    <x v="3173"/>
    <s v="JORGE ROSSI CHAVARRIA"/>
    <s v="TURRIALBA"/>
    <s v="08"/>
    <s v="1"/>
    <s v="1_PREESCOLAR"/>
    <s v="PUBLICA"/>
    <n v="30505"/>
    <s v="3"/>
    <s v="05"/>
    <s v="05"/>
    <s v="CARTAGO / TURRIALBA / SANTA TERESITA"/>
    <s v="CARTAGO"/>
    <s v="TURRIALBA"/>
    <s v="SANTA TERESITA"/>
    <s v="ORIENTE"/>
    <s v="DE LA IGLESIA CATOLICA 300 M AL SUR"/>
    <s v="esc.jorgerossichavarria@mep.go.cr"/>
    <s v="89461767"/>
    <m/>
    <s v="KARLA CHINCHILLA PEREZ"/>
    <s v="84009107"/>
    <s v="ROCIO CASTRO SANCHEZ"/>
    <s v="25569186 Ext.105"/>
    <m/>
    <s v="NO"/>
    <m/>
    <m/>
    <m/>
    <s v="1"/>
    <s v="04125"/>
    <s v="3"/>
    <s v="JORGE ROSSI CHAVARRIA"/>
    <n v="7"/>
  </r>
  <r>
    <s v="1.03172"/>
    <s v="104688-00"/>
    <s v="03172"/>
    <x v="3174"/>
    <s v="PUNTA DE LANZA"/>
    <s v="SULA"/>
    <s v="06"/>
    <s v="1"/>
    <s v="1_PREESCOLAR"/>
    <s v="PUBLICA"/>
    <n v="70501"/>
    <s v="7"/>
    <s v="05"/>
    <s v="01"/>
    <s v="LIMON / MATINA / MATINA"/>
    <s v="LIMON"/>
    <s v="MATINA"/>
    <s v="MATINA"/>
    <s v="PUNTA DE LANZA"/>
    <s v="12 KM DESPUES DE LA COLONIA PURISCALEÑA"/>
    <s v="esc.puntalanza@mep.go.cr"/>
    <s v="89470510"/>
    <m/>
    <s v="LOURDES PINO AGUILAR"/>
    <s v="89470510"/>
    <s v="JUAN GABRIEL MONGE FLORES"/>
    <s v="83602028"/>
    <m/>
    <s v="NO"/>
    <m/>
    <m/>
    <m/>
    <s v="1"/>
    <s v="04144"/>
    <s v="3"/>
    <s v="PUNTA DE LANZA"/>
    <n v="5"/>
  </r>
  <r>
    <s v="1.03413"/>
    <s v="104714-00"/>
    <s v="03413"/>
    <x v="3175"/>
    <s v="JAMARI TÄWÄ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JAMARI TÄWÄ"/>
    <s v="TERRITORIO INDIGENA ALTO CHIRRIPO"/>
    <s v="esc.jamaritawa@mep.go.cr"/>
    <s v="84604962"/>
    <m/>
    <s v="PETER JOHNSON BAÑEZ REYES"/>
    <s v="87763699"/>
    <s v="ANGIE MORA SEGURA"/>
    <s v="26567876"/>
    <m/>
    <s v="NO"/>
    <m/>
    <m/>
    <m/>
    <s v="1"/>
    <s v="04150"/>
    <s v="3"/>
    <s v="JAMARI TÄWÄ"/>
    <n v="3"/>
  </r>
  <r>
    <s v="1.02984"/>
    <s v="104715-00"/>
    <s v="02984"/>
    <x v="3176"/>
    <s v="SAN MARTIN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SAN MARTIN"/>
    <s v="400 M AL SUR DEL CTP DE VENECIA"/>
    <s v="esc.sanmartindevenecia@mep.go.cr"/>
    <s v="24721391"/>
    <m/>
    <s v="CARLOS EDUARDO GONZALEZ SALAS"/>
    <s v="24721391"/>
    <s v="ROBERTO CESPEDES MORA"/>
    <s v="24722182"/>
    <m/>
    <s v="NO"/>
    <m/>
    <m/>
    <m/>
    <s v="1"/>
    <s v="04135"/>
    <s v="3"/>
    <s v="SAN MARTIN"/>
    <n v="53"/>
  </r>
  <r>
    <s v="1.03737"/>
    <s v="104716-00"/>
    <s v="03737"/>
    <x v="3177"/>
    <s v="TOLOK KICHA"/>
    <s v="TURRIALBA"/>
    <s v="09"/>
    <s v="1"/>
    <s v="1_PREESCOLAR"/>
    <s v="PUBLICA"/>
    <n v="70102"/>
    <s v="7"/>
    <s v="01"/>
    <s v="02"/>
    <s v="LIMON / LIMON / VALLE LA ESTRELLA"/>
    <s v="LIMON"/>
    <s v="LIMON"/>
    <s v="VALLE LA ESTRELLA"/>
    <s v="TOLOK KICHA CHIRRIPO"/>
    <s v="17 KM NOROESTE DE LA COMUNIDAD PASO MARCOS"/>
    <s v="esc.tolokkicha@mep.go.cr"/>
    <s v="84862703"/>
    <m/>
    <s v="REYNER PAEZ FERNANDEZ"/>
    <s v="84862703"/>
    <s v="ESTEBAN RIVERA FERNANDEZ"/>
    <s v="84033728"/>
    <m/>
    <s v="NO"/>
    <m/>
    <m/>
    <m/>
    <s v="1"/>
    <s v="04148"/>
    <s v="3"/>
    <s v="TOLOK KICHA"/>
    <n v="13"/>
  </r>
  <r>
    <s v="1.03563"/>
    <s v="104717-00"/>
    <s v="03563"/>
    <x v="3178"/>
    <s v="MARIARIBUTA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ALTO DE BURIQUI"/>
    <s v="300 M AL COSTADO DE LA IGLESIA CRISTIANA"/>
    <s v="esc.mariaributa@mep.go.cr"/>
    <s v="85207324"/>
    <m/>
    <s v="HECTOR CARRERA RODRIGUEZ"/>
    <s v="83261480"/>
    <s v="PIO MONTEZUMA BEJARANO"/>
    <s v="24591100 Ext.41461"/>
    <m/>
    <s v="NO"/>
    <m/>
    <m/>
    <m/>
    <s v="1"/>
    <s v="04119"/>
    <s v="3"/>
    <s v="MARIARIBUTA"/>
    <n v="7"/>
  </r>
  <r>
    <s v="1.03119"/>
    <s v="104718-00"/>
    <s v="03119"/>
    <x v="3179"/>
    <s v="LAS BRISAS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LAS BRISAS"/>
    <s v="2 KM AL NORESTE DE FINCA 20"/>
    <s v="guiselle.matarrita.rios@mep.go.cr"/>
    <m/>
    <m/>
    <s v="GUISELLE KARINA MATARRITA R"/>
    <s v="86918788"/>
    <s v="LUIS ANGEL PASTOR URBINA"/>
    <s v="27590142"/>
    <m/>
    <s v="NO"/>
    <m/>
    <m/>
    <m/>
    <s v="1"/>
    <s v="04147"/>
    <s v="3"/>
    <s v="LAS BRISAS"/>
    <n v="3"/>
  </r>
  <r>
    <s v="1.02982"/>
    <s v="104719-00"/>
    <s v="02982"/>
    <x v="3180"/>
    <s v="CAPACITACION AMBIENTAL VERACRUZ"/>
    <s v="GRANDE DE TERRABA"/>
    <s v="01"/>
    <s v="1"/>
    <s v="1_PREESCOLAR"/>
    <s v="PUBLICA"/>
    <n v="60301"/>
    <s v="6"/>
    <s v="03"/>
    <s v="01"/>
    <s v="PUNTARENAS / BUENOS AIRES / BUENOS AIRES"/>
    <s v="PUNTARENAS"/>
    <s v="BUENOS AIRES"/>
    <s v="BUENOS AIRES"/>
    <s v="VERACRUZ"/>
    <s v="125 SUR DEL EBAIS DE SANTA CRUZ"/>
    <s v="esc.ambientalveracruz@mep.go.cr"/>
    <s v="27305520"/>
    <m/>
    <s v="FRANKLIN PORRAS MEJIA"/>
    <s v="86401910"/>
    <s v="BOLIVAR VILLANUEVA VILLALOBOS"/>
    <s v="83148906"/>
    <m/>
    <s v="NO"/>
    <m/>
    <m/>
    <m/>
    <s v="1"/>
    <s v="04134"/>
    <s v="3"/>
    <s v="CAPACITACION AMBIENTAL VERACRUZ"/>
    <n v="40"/>
  </r>
  <r>
    <s v="1.03071"/>
    <s v="104720-00"/>
    <s v="03071"/>
    <x v="3181"/>
    <s v="SOTA DOS"/>
    <s v="GUAPILES"/>
    <s v="08"/>
    <s v="1"/>
    <s v="1_PREESCOLAR"/>
    <s v="PUBLICA"/>
    <n v="70203"/>
    <s v="7"/>
    <s v="02"/>
    <s v="03"/>
    <s v="LIMON / POCOCI / RITA"/>
    <s v="LIMON"/>
    <s v="POCOCI"/>
    <s v="RITA"/>
    <s v="SOTA DOS"/>
    <s v="4,5 KM AL NORTE EBAIS PORVENIR"/>
    <s v="esc.sota.dos@mep.go.cr"/>
    <s v="44090969"/>
    <s v="86968379"/>
    <s v="SARA SALAS SANDIA"/>
    <s v="86968379"/>
    <s v="FLOR MARIA RAMIREZ NUÑEZ"/>
    <s v="27109039"/>
    <m/>
    <s v="NO"/>
    <m/>
    <m/>
    <m/>
    <s v="1"/>
    <s v="04140"/>
    <s v="3"/>
    <s v="SOTA DOS"/>
    <n v="13"/>
  </r>
  <r>
    <s v="1.03736"/>
    <s v="104726-00"/>
    <s v="03736"/>
    <x v="3182"/>
    <s v="JARA KICHA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JARA KICHA"/>
    <s v="7 HORAS A PIE DE GRANO DE ORO"/>
    <s v="esc.jarakicha@mep.go.cr"/>
    <s v="85179966"/>
    <m/>
    <s v="CARLOS LUIS ORTIZ TORRES"/>
    <s v="85179966"/>
    <s v="ESTEBAN RIVERA FERNANDEZ"/>
    <s v="84033728"/>
    <m/>
    <s v="NO"/>
    <m/>
    <m/>
    <m/>
    <s v="1"/>
    <s v="04149"/>
    <s v="3"/>
    <s v="JARA KICHA"/>
    <n v="23"/>
  </r>
  <r>
    <s v="1.03094"/>
    <s v="104727-00"/>
    <s v="03094"/>
    <x v="3183"/>
    <s v="EL PORTAL"/>
    <s v="NICOYA"/>
    <s v="02"/>
    <s v="1"/>
    <s v="1_PREESCOLAR"/>
    <s v="PUBLICA"/>
    <n v="50207"/>
    <s v="5"/>
    <s v="02"/>
    <s v="07"/>
    <s v="GUANACASTE / NICOYA / BELEN DE NOSARITA"/>
    <s v="GUANACASTE"/>
    <s v="NICOYA"/>
    <s v="BELEN DE NOSARITA"/>
    <s v="EL PORTAL"/>
    <s v="COSTADO NORTE DEL SUPER VALLE VERDE"/>
    <s v="esc.elportal@mep.go.cr"/>
    <s v="26851690"/>
    <m/>
    <s v="LORENZO MARTIN REYES ALVARADO"/>
    <s v="89320716"/>
    <s v="LUIS RODOLFO OROZCO JUAREZ"/>
    <s v="26869107"/>
    <m/>
    <s v="NO"/>
    <m/>
    <m/>
    <m/>
    <s v="1"/>
    <s v="04127"/>
    <s v="3"/>
    <s v="EL PORTAL"/>
    <n v="14"/>
  </r>
  <r>
    <s v="1.03089"/>
    <s v="104728-00"/>
    <s v="03089"/>
    <x v="3184"/>
    <s v="GUARIAL"/>
    <s v="PENINSULAR"/>
    <s v="01"/>
    <s v="1"/>
    <s v="1_PREESCOLAR"/>
    <s v="PUBLICA"/>
    <n v="60105"/>
    <s v="6"/>
    <s v="01"/>
    <s v="05"/>
    <s v="PUNTARENAS / PUNTARENAS / PAQUERA"/>
    <s v="PUNTARENAS"/>
    <s v="PUNTARENAS"/>
    <s v="PAQUERA"/>
    <s v="GUARIAL"/>
    <s v="CRUCE GUARIAL-LABERINTO ENTRADA IZQUIERDA 800 M ESTE"/>
    <s v="esc.guarial@mep.go.cr"/>
    <s v="26410146"/>
    <m/>
    <s v="DELIA RIVERA BENAVIDES"/>
    <s v="26410146"/>
    <s v="YOBNAN GAMBOA ZUÑIGA"/>
    <s v="21007583"/>
    <m/>
    <s v="NO"/>
    <m/>
    <m/>
    <m/>
    <s v="1"/>
    <s v="04123"/>
    <s v="3"/>
    <s v="GUARIAL"/>
    <n v="40"/>
  </r>
  <r>
    <s v="1.03176"/>
    <s v="104730-00"/>
    <s v="03176"/>
    <x v="3185"/>
    <s v="BARBUDAL"/>
    <s v="CAÑAS"/>
    <s v="04"/>
    <s v="1"/>
    <s v="1_PREESCOLAR"/>
    <s v="PUBLICA"/>
    <n v="50704"/>
    <s v="5"/>
    <s v="07"/>
    <s v="04"/>
    <s v="GUANACASTE / ABANGARES / COLORADO"/>
    <s v="GUANACASTE"/>
    <s v="ABANGARES"/>
    <s v="COLORADO"/>
    <s v="BARBUDAL"/>
    <s v="150 M SUR Y 25 M ESTE DEL PUENTE BARBUDAL"/>
    <s v="esc.barbudal@mep.go.cr"/>
    <s v="22006852"/>
    <m/>
    <s v="YAZMIN GARCIA ARREDONDO"/>
    <s v="86340687"/>
    <s v="SIONY GISSELA ESPINOZA ACEVEDO"/>
    <s v="26687010"/>
    <m/>
    <s v="NO"/>
    <m/>
    <m/>
    <m/>
    <s v="1"/>
    <s v="04124"/>
    <s v="3"/>
    <s v="BARBUDAL"/>
    <n v="5"/>
  </r>
  <r>
    <s v="1.03045"/>
    <s v="104732-00"/>
    <s v="03045"/>
    <x v="3186"/>
    <s v="LA COSTANERA"/>
    <s v="AGUIRRE"/>
    <s v="04"/>
    <s v="1"/>
    <s v="1_PREESCOLAR"/>
    <s v="PUBLICA"/>
    <n v="60901"/>
    <s v="6"/>
    <s v="09"/>
    <s v="01"/>
    <s v="PUNTARENAS / PARRITA / PARRITA"/>
    <s v="PUNTARENAS"/>
    <s v="PARRITA"/>
    <s v="PARRITA"/>
    <s v="LOS SUENOS"/>
    <s v="LA PALMA, URBANIZACION LOS SUEÑOS"/>
    <s v="esc.lacostanera@mep.go.cr"/>
    <s v="27796301"/>
    <m/>
    <s v="CANDY LOPEZ ALFARO"/>
    <s v="83028361"/>
    <s v="GENER JIMENEZ CHAVARRIA"/>
    <s v="27799004"/>
    <m/>
    <s v="NO"/>
    <m/>
    <m/>
    <m/>
    <s v="1"/>
    <s v="03993"/>
    <s v="3"/>
    <s v="LA COSTANERA"/>
    <n v="18"/>
  </r>
  <r>
    <s v="1.03380"/>
    <s v="104734-00"/>
    <s v="03380"/>
    <x v="3187"/>
    <s v="ASENTAMIENTO SALAMA"/>
    <s v="GRANDE DE TERRABA"/>
    <s v="09"/>
    <s v="1"/>
    <s v="1_PREESCOLAR"/>
    <s v="PUBLICA"/>
    <n v="60505"/>
    <s v="6"/>
    <s v="05"/>
    <s v="05"/>
    <s v="PUNTARENAS / OSA / PIEDRAS BLANCAS"/>
    <s v="PUNTARENAS"/>
    <s v="OSA"/>
    <s v="PIEDRAS BLANCAS"/>
    <s v="ASENTAMIENTO SALAMA"/>
    <s v="DE LA SUBASTA GANADERA 1 KM  AL NOROESTE"/>
    <s v="esc.asentamientosalama@mep.go.cr"/>
    <s v="22001385"/>
    <m/>
    <s v="MARIANELA LARA MENDEZ"/>
    <s v="61280041"/>
    <s v="ANALIVE GUIDO OLIVARES"/>
    <s v="89839411"/>
    <m/>
    <s v="NO"/>
    <m/>
    <m/>
    <m/>
    <s v="1"/>
    <s v="04118"/>
    <s v="3"/>
    <s v="ASENTAMIENTO SALAMA"/>
    <n v="5"/>
  </r>
  <r>
    <s v="1.03090"/>
    <s v="104735-00"/>
    <s v="03090"/>
    <x v="3188"/>
    <s v="LA TRANQUILIDAD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LA TRANQUILIDAD"/>
    <s v="200 M SUR Y 75 M ESTE DEL SUPER ARCOIRIS"/>
    <s v="esc.latranquilidad@mep.go.cr"/>
    <s v="26420001"/>
    <s v="22006292"/>
    <s v="ANA YANCI CASTILLO CASTILLO"/>
    <s v="88904294"/>
    <s v="IVETH ALVAREZ VILLALOBOS"/>
    <s v="26420211"/>
    <m/>
    <s v="NO"/>
    <m/>
    <m/>
    <m/>
    <s v="1"/>
    <s v="04122"/>
    <s v="3"/>
    <s v="LA TRANQUILIDAD"/>
    <n v="19"/>
  </r>
  <r>
    <s v="1.03444"/>
    <s v="104740-00"/>
    <s v="03444"/>
    <x v="3189"/>
    <s v="LA ISLITA"/>
    <s v="PUNTARENAS"/>
    <s v="05"/>
    <s v="1"/>
    <s v="1_PREESCOLAR"/>
    <s v="PUBLICA"/>
    <n v="60101"/>
    <s v="6"/>
    <s v="01"/>
    <s v="01"/>
    <s v="PUNTARENAS / PUNTARENAS / PUNTARENAS"/>
    <s v="PUNTARENAS"/>
    <s v="PUNTARENAS"/>
    <s v="PUNTARENAS"/>
    <s v="LA ISLITA"/>
    <s v="4 KM NOROESTE DE LA TERMINAL DEL FERRY"/>
    <s v="esc.laislita@mep.go.cr"/>
    <s v="26611133"/>
    <m/>
    <s v="MARJORIE OBANDO ESPINOZA"/>
    <s v="85203829"/>
    <s v="MARIA CRISTINA MARTINEZ CALERO"/>
    <s v="26611133"/>
    <m/>
    <s v="NO"/>
    <m/>
    <m/>
    <m/>
    <s v="1"/>
    <s v="04175"/>
    <s v="3"/>
    <s v="LA ISLITA"/>
    <n v="2"/>
  </r>
  <r>
    <s v="1.03616"/>
    <s v="104754-00"/>
    <s v="03616"/>
    <x v="3190"/>
    <s v="BUENA VISTA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BUENA VISTA"/>
    <s v="1,5 KM AL SUR ESCUELA EL PUENTE"/>
    <s v="esc.buenavista01@mep.go.cr"/>
    <s v="63424689"/>
    <m/>
    <s v="GRETTEL FIGUEROA MORALES"/>
    <s v="63424689"/>
    <s v="KAROL ADRIANA ROJAS PORTILLA"/>
    <s v="85988401"/>
    <m/>
    <s v="NO"/>
    <m/>
    <m/>
    <m/>
    <s v="1"/>
    <s v="04169"/>
    <s v="3"/>
    <s v="BUENA VISTA"/>
    <n v="6"/>
  </r>
  <r>
    <s v="1.03138"/>
    <s v="104759-00"/>
    <s v="03138"/>
    <x v="3191"/>
    <s v="LA ANGELINA"/>
    <s v="CARTAGO"/>
    <s v="02"/>
    <s v="1"/>
    <s v="1_PREESCOLAR"/>
    <s v="PUBLICA"/>
    <n v="30110"/>
    <s v="3"/>
    <s v="01"/>
    <s v="10"/>
    <s v="CARTAGO / CARTAGO / LLANO GRANDE"/>
    <s v="CARTAGO"/>
    <s v="CARTAGO"/>
    <s v="LLANO GRANDE"/>
    <s v="SAN ISIDRO"/>
    <s v="4 KM NORTE DE RECOPE"/>
    <s v="esc.angelina@mep.go.cr"/>
    <s v="25301889"/>
    <s v="25301889"/>
    <s v="YESENIA RODRIGUEZ ZELEDON"/>
    <s v="25371889"/>
    <s v="ZIANE SOTO UREÑA"/>
    <s v="25371825"/>
    <m/>
    <s v="NO"/>
    <m/>
    <m/>
    <m/>
    <s v="1"/>
    <s v="04167"/>
    <s v="3"/>
    <s v="LA ANGELINA"/>
    <n v="8"/>
  </r>
  <r>
    <s v="1.03354"/>
    <s v="104761-00"/>
    <s v="03354"/>
    <x v="3192"/>
    <s v="SWAKBLI"/>
    <s v="SULA"/>
    <s v="03"/>
    <s v="1"/>
    <s v="1_PREESCOLAR"/>
    <s v="PUBLICA"/>
    <n v="70404"/>
    <s v="7"/>
    <s v="04"/>
    <s v="04"/>
    <s v="LIMON / TALAMANCA / TELIRE"/>
    <s v="LIMON"/>
    <s v="TALAMANCA"/>
    <s v="TELIRE"/>
    <s v="ARENAL"/>
    <s v="3 KM AL SUROESTE DE SIBODI"/>
    <s v="esc.swakbli@mep.go.cr"/>
    <s v="84304940"/>
    <m/>
    <s v="ABDEL SELLES LUPARIO"/>
    <s v="84304940"/>
    <s v="ARCELIO GARCIA MORALES"/>
    <s v="88320938"/>
    <m/>
    <s v="NO"/>
    <m/>
    <m/>
    <m/>
    <s v="1"/>
    <s v="04173"/>
    <s v="3"/>
    <s v="SWAKBLI"/>
    <n v="3"/>
  </r>
  <r>
    <s v="1.03109"/>
    <s v="104772-00"/>
    <s v="03109"/>
    <x v="3193"/>
    <s v="LA PALMA"/>
    <s v="LIMON"/>
    <s v="08"/>
    <s v="1"/>
    <s v="1_PREESCOLAR"/>
    <s v="PUBLICA"/>
    <n v="70402"/>
    <s v="7"/>
    <s v="04"/>
    <s v="02"/>
    <s v="LIMON / TALAMANCA / SIXAOLA"/>
    <s v="LIMON"/>
    <s v="TALAMANCA"/>
    <s v="SIXAOLA"/>
    <s v="LA PALMA"/>
    <s v="50 M ANTES DE LAS OFICINAS DE BANDECO"/>
    <s v="esc.lapalmasixaola@mep.go.cr"/>
    <s v="27541001"/>
    <m/>
    <s v="EUNICE RODRIGUEZ ROJAS"/>
    <s v="27541001"/>
    <s v="JANNIK RICARDO BARRANTES RIVAS"/>
    <s v="27550289"/>
    <m/>
    <s v="NO"/>
    <m/>
    <m/>
    <m/>
    <s v="1"/>
    <s v="04184"/>
    <s v="3"/>
    <s v="LA PALMA"/>
    <n v="33"/>
  </r>
  <r>
    <s v="1.03681"/>
    <s v="104773-00"/>
    <s v="03681"/>
    <x v="3194"/>
    <s v="ÑORIBATA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ALTO PACUAR"/>
    <s v="1 KM O PUESTO SALUD ALTO PACUARE, NORIBATA"/>
    <s v="esc.noribata@mep.go.cr"/>
    <s v="87122615"/>
    <m/>
    <s v="CINTHYA DUBON SANABRIA"/>
    <s v="85876371"/>
    <s v="ESTEBAN RIVERA FERNANDEZ"/>
    <s v="25560790"/>
    <m/>
    <s v="NO"/>
    <m/>
    <m/>
    <m/>
    <s v="1"/>
    <s v="04177"/>
    <s v="3"/>
    <s v="ÑORIBATA"/>
    <n v="5"/>
  </r>
  <r>
    <s v="1.03153"/>
    <s v="104774-00"/>
    <s v="03153"/>
    <x v="3195"/>
    <s v="LA QUEROGA"/>
    <s v="PUNTARENAS"/>
    <s v="02"/>
    <s v="1"/>
    <s v="1_PREESCOLAR"/>
    <s v="PUBLICA"/>
    <n v="60102"/>
    <s v="6"/>
    <s v="01"/>
    <s v="02"/>
    <s v="PUNTARENAS / PUNTARENAS / PITAHAYA"/>
    <s v="PUNTARENAS"/>
    <s v="PUNTARENAS"/>
    <s v="PITAHAYA"/>
    <s v="LA QUEROGA"/>
    <s v="1 KM AL SUR ENTRADA DE ARANJUEZ"/>
    <s v="esc.laqueroga@mep.go.cr"/>
    <s v="22006610"/>
    <s v="26616630"/>
    <s v="KENNIA CAMPOS REYES"/>
    <s v="88894048"/>
    <s v="RICARDO RAMIREZ GATTGENS"/>
    <s v="83585615"/>
    <m/>
    <s v="NO"/>
    <m/>
    <m/>
    <m/>
    <s v="1"/>
    <s v="04176"/>
    <s v="3"/>
    <s v="LA QUEROGA"/>
    <n v="21"/>
  </r>
  <r>
    <s v="1.03416"/>
    <s v="104777-00"/>
    <s v="03416"/>
    <x v="3196"/>
    <s v="COCOTSAKUBATA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TSIPIRI/KOKOTSAKUBATA"/>
    <s v="RESERVA INDIGENA DE ALTO CHIRRIPO"/>
    <s v="esc.cocotsakubata@mep.go.cr"/>
    <s v="25612336"/>
    <m/>
    <s v="MAIKOL SALAZAR CESPEDES"/>
    <s v="83973275"/>
    <s v="AMELIA FIGUEROA ZUÑIGA"/>
    <s v="25567876"/>
    <m/>
    <s v="NO"/>
    <m/>
    <m/>
    <m/>
    <s v="1"/>
    <s v="04178"/>
    <s v="3"/>
    <s v="COCOTSAKUBATA"/>
    <n v="5"/>
  </r>
  <r>
    <s v="1.00382"/>
    <s v="104780-00"/>
    <s v="00382"/>
    <x v="3197"/>
    <s v="J.N. PRIMO VARGAS VALVERDE"/>
    <s v="ALAJUELA"/>
    <s v="09"/>
    <s v="1"/>
    <s v="2_PREESCOLAR"/>
    <s v="PUBLICA"/>
    <n v="20901"/>
    <s v="2"/>
    <s v="09"/>
    <s v="01"/>
    <s v="ALAJUELA / OROTINA / OROTINA"/>
    <s v="ALAJUELA"/>
    <s v="OROTINA"/>
    <s v="OROTINA"/>
    <s v="TRES MARIAS OROTINA"/>
    <s v="COSTADO SUR DEL SEGURO SOCIAL, OROTINA"/>
    <s v="jn.primovargasvalverde@mep.go.cr"/>
    <s v="24287704"/>
    <m/>
    <s v="JENYFER JIMENEZ RODRIGUEZ"/>
    <s v="24287704"/>
    <s v="HEYNER PEREIRA CHAVES"/>
    <s v="24289926"/>
    <m/>
    <s v="NO"/>
    <m/>
    <m/>
    <m/>
    <s v="2"/>
    <s v="00000"/>
    <s v="0"/>
    <m/>
    <n v="147"/>
  </r>
  <r>
    <s v="1.03369"/>
    <s v="104781-00"/>
    <s v="03369"/>
    <x v="3198"/>
    <s v="WAWET"/>
    <s v="SULA"/>
    <s v="03"/>
    <s v="1"/>
    <s v="1_PREESCOLAR"/>
    <s v="PUBLICA"/>
    <n v="70404"/>
    <s v="7"/>
    <s v="04"/>
    <s v="04"/>
    <s v="LIMON / TALAMANCA / TELIRE"/>
    <s v="LIMON"/>
    <s v="TALAMANCA"/>
    <s v="TELIRE"/>
    <s v="BAJO COEN 2"/>
    <s v="3 KM OESTE LICEO RURAL COROMA"/>
    <s v="esc.wawet@mep.go.cr"/>
    <s v="84095365"/>
    <m/>
    <s v="JAIRO MORALES MORA"/>
    <s v="84305103"/>
    <s v="ARCELIO GARCIA MORALES"/>
    <s v="88320938"/>
    <m/>
    <s v="NO"/>
    <m/>
    <m/>
    <m/>
    <s v="1"/>
    <s v="04171"/>
    <s v="3"/>
    <s v="WAWET"/>
    <n v="6"/>
  </r>
  <r>
    <s v="1.03509"/>
    <s v="104782-00"/>
    <s v="03509"/>
    <x v="3199"/>
    <s v="ALTO KATSI"/>
    <s v="SULA"/>
    <s v="02"/>
    <s v="1"/>
    <s v="1_PREESCOLAR"/>
    <s v="PUBLICA"/>
    <n v="70404"/>
    <s v="7"/>
    <s v="04"/>
    <s v="04"/>
    <s v="LIMON / TALAMANCA / TELIRE"/>
    <s v="LIMON"/>
    <s v="TALAMANCA"/>
    <s v="TELIRE"/>
    <s v="ALTO KATSI"/>
    <s v="3 KM SURESTE DE LA ESCUELA KATSI"/>
    <s v="esc.altokatsi@mep.go.cr"/>
    <s v="84419105"/>
    <m/>
    <s v="LUIS DIEGO RAMIREZ GARCIA"/>
    <s v="84419105"/>
    <s v="BETTY HERNANDEZ TORRES"/>
    <s v="83768761"/>
    <m/>
    <s v="NO"/>
    <m/>
    <m/>
    <m/>
    <s v="1"/>
    <s v="04172"/>
    <s v="3"/>
    <s v="ALTO KATSI"/>
    <n v="3"/>
  </r>
  <r>
    <s v="1.03845"/>
    <s v="104783-00"/>
    <s v="03845"/>
    <x v="3200"/>
    <s v="COLINAS DEL ESTE"/>
    <s v="AGUIRRE"/>
    <s v="01"/>
    <s v="1"/>
    <s v="1_PREESCOLAR"/>
    <s v="PUBLICA"/>
    <n v="60601"/>
    <s v="6"/>
    <s v="06"/>
    <s v="01"/>
    <s v="PUNTARENAS / QUEPOS / QUEPOS"/>
    <s v="PUNTARENAS"/>
    <s v="QUEPOS"/>
    <s v="QUEPOS"/>
    <s v="COLINAS DEL ESTE"/>
    <s v="1 KM ESTE DEL PALI DE QUEPOS"/>
    <s v="esc.colinasdeleste@mep.go.cr"/>
    <s v="27773692"/>
    <m/>
    <s v="MARCELA BRENES NOVOA"/>
    <s v="85053272"/>
    <s v="ANA ROSEMARY SALAZAR MURILLO"/>
    <s v="27740318"/>
    <m/>
    <s v="NO"/>
    <m/>
    <m/>
    <m/>
    <s v="1"/>
    <s v="04183"/>
    <s v="3"/>
    <s v="COLINAS DEL ESTE"/>
    <n v="10"/>
  </r>
  <r>
    <s v="1.01401"/>
    <s v="104795-00"/>
    <s v="01401"/>
    <x v="3201"/>
    <s v="J.N. FINCA LA CAJA"/>
    <s v="SAN JOSE OESTE"/>
    <s v="05"/>
    <s v="1"/>
    <s v="2_PREESCOLAR"/>
    <s v="PUBLICA"/>
    <n v="10107"/>
    <s v="1"/>
    <s v="01"/>
    <s v="07"/>
    <s v="SAN JOSE / SAN JOSE / URUCA"/>
    <s v="SAN JOSE"/>
    <s v="SAN JOSE"/>
    <s v="URUCA"/>
    <s v="LA CARPIO"/>
    <s v="DE LA TERMINAL BUSES 100 NORTE Y 250 ESTE"/>
    <s v="jn.fincalacaja@mep.go.cr"/>
    <s v="22901830"/>
    <s v="22914309"/>
    <s v="ILEANA GONZALEZ DUARTE"/>
    <s v="22901830"/>
    <s v="KATHERINE CHANTO CERDAS"/>
    <s v="22310578"/>
    <m/>
    <s v="NO"/>
    <m/>
    <m/>
    <m/>
    <s v="2"/>
    <s v="00000"/>
    <s v="0"/>
    <m/>
    <n v="538"/>
  </r>
  <r>
    <s v="1.03326"/>
    <s v="104797-00"/>
    <s v="03326"/>
    <x v="3202"/>
    <s v="TARISE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TARISE"/>
    <s v="200 M SUR DE LA ENTRADA A LONGOMAI"/>
    <s v="esc.tarise@mep.go.cr"/>
    <s v="22001245"/>
    <s v="87046017"/>
    <s v="YORLENY ZARATE GODINEZ"/>
    <s v="88395614"/>
    <s v="ROBERTO DE JESUS GRANADOS CHAVARRIA"/>
    <s v="27300654"/>
    <m/>
    <s v="NO"/>
    <m/>
    <m/>
    <m/>
    <s v="1"/>
    <s v="04204"/>
    <s v="3"/>
    <s v="TARISE"/>
    <n v="6"/>
  </r>
  <r>
    <s v="1.03127"/>
    <s v="104798-00"/>
    <s v="03127"/>
    <x v="3203"/>
    <s v="LAS ORQUIDEAS"/>
    <s v="SARAPIQUI"/>
    <s v="05"/>
    <s v="1"/>
    <s v="1_PREESCOLAR"/>
    <s v="PUBLICA"/>
    <n v="41001"/>
    <s v="4"/>
    <s v="10"/>
    <s v="01"/>
    <s v="HEREDIA / SARAPIQUI / PUERTO VIEJO"/>
    <s v="HEREDIA"/>
    <s v="SARAPIQUI"/>
    <s v="PUERTO VIEJO"/>
    <s v="LAS ORQUIDEAS"/>
    <s v="PUERTO VIEJO SARAPIQUI ASENTAMIENTO LAS ORQUIDEAS"/>
    <s v="esc.lasorguideaspuertoviejo@mep.go.cr"/>
    <s v="24762129"/>
    <s v="85566943"/>
    <s v="BRAYAN MENDEZ MONTERO"/>
    <s v="85566943"/>
    <s v="JOSE MANUEL CAMPOS TORRES"/>
    <s v="71465114"/>
    <m/>
    <s v="NO"/>
    <m/>
    <m/>
    <m/>
    <s v="1"/>
    <s v="04199"/>
    <s v="3"/>
    <s v="LAS ORQUIDEAS"/>
    <n v="12"/>
  </r>
  <r>
    <s v="1.03633"/>
    <s v="104799-00"/>
    <s v="03633"/>
    <x v="3204"/>
    <s v="MOI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MOI"/>
    <s v="17 KM OESTE DE VESTA"/>
    <s v="esc.moi@mep.go.cr"/>
    <s v="87850268"/>
    <s v="85183349"/>
    <s v="ANELIS ALVAREZ SANDOVAL"/>
    <s v="84125968"/>
    <s v="EULALIO JAIRO MAROTO JIMENEZ"/>
    <s v="83478507"/>
    <m/>
    <s v="NO"/>
    <m/>
    <m/>
    <m/>
    <s v="1"/>
    <s v="04197"/>
    <s v="3"/>
    <s v="MOI"/>
    <n v="12"/>
  </r>
  <r>
    <s v="1.00474"/>
    <s v="104807-00"/>
    <s v="00474"/>
    <x v="3205"/>
    <s v="J.N. REPUBLICA FRANCESA"/>
    <s v="CARTAGO"/>
    <s v="02"/>
    <s v="1"/>
    <s v="2_PREESCOLAR"/>
    <s v="PUBLICA"/>
    <n v="30104"/>
    <s v="3"/>
    <s v="01"/>
    <s v="04"/>
    <s v="CARTAGO / CARTAGO / SAN NICOLAS"/>
    <s v="CARTAGO"/>
    <s v="CARTAGO"/>
    <s v="SAN NICOLAS"/>
    <s v="SAN NICOLAS"/>
    <s v="SAN NICOLAS, FRENTE AL PREDIO GRUAS QUIROS"/>
    <s v="jn.republicafrancesa@mep.go.cr"/>
    <s v="40802871"/>
    <s v="40821251"/>
    <s v="ANDREA GRANADOS ACUÑA"/>
    <s v="40821251"/>
    <s v="ZIANE SOTO UREÑA"/>
    <s v="25371825"/>
    <m/>
    <s v="SI"/>
    <m/>
    <s v="03762"/>
    <m/>
    <s v="2"/>
    <s v="00000"/>
    <s v="0"/>
    <m/>
    <n v="170"/>
  </r>
  <r>
    <s v="1.03762"/>
    <s v="104807-00"/>
    <s v="03762"/>
    <x v="3205"/>
    <s v="RED CUIDO-J.N. REPUBLICA FRANCESA-CECUDI TARAS"/>
    <s v="CARTAGO"/>
    <s v="02"/>
    <s v="1"/>
    <s v="1_PREESCOLAR"/>
    <s v="PUBLICA"/>
    <n v="30104"/>
    <s v="3"/>
    <s v="01"/>
    <s v="04"/>
    <s v="CARTAGO / CARTAGO / SAN NICOLAS"/>
    <s v="CARTAGO"/>
    <s v="CARTAGO"/>
    <s v="SAN NICOLAS"/>
    <s v="TARAS"/>
    <s v="SAN NICOLAS DE LA ESCUELA REPUBLICA FRANCESA 25 AL SUR"/>
    <s v="jn.republicafrancesa@mep.go.cr"/>
    <s v="40821251"/>
    <s v="40802871"/>
    <s v="ANDREA GRANADOS ACUÑA"/>
    <s v="40821251"/>
    <s v="ZIANE SOTO UREÑA"/>
    <s v="25371825"/>
    <s v="RED"/>
    <s v="NO"/>
    <s v="1"/>
    <s v=""/>
    <s v="CECUDI TARAS"/>
    <s v="1"/>
    <s v="00474"/>
    <s v="1"/>
    <s v="J.N. REPUBLICA FRANCESA"/>
    <n v="20"/>
  </r>
  <r>
    <s v="1.03128"/>
    <s v="104810-00"/>
    <s v="03128"/>
    <x v="3206"/>
    <s v="HUACAS"/>
    <s v="SAN CARLOS"/>
    <s v="01"/>
    <s v="1"/>
    <s v="1_PREESCOLAR"/>
    <s v="PUBLICA"/>
    <n v="21005"/>
    <s v="2"/>
    <s v="10"/>
    <s v="05"/>
    <s v="ALAJUELA / SAN CARLOS / VENECIA"/>
    <s v="ALAJUELA"/>
    <s v="SAN CARLOS"/>
    <s v="VENECIA"/>
    <s v="LAS HUACAS"/>
    <s v="7 KM AL NORTE DEL BARRIO CORAZON DE JESUS"/>
    <s v="esc.lashuacas@mep.go.cr"/>
    <s v="85792763"/>
    <m/>
    <s v="LUIS CARLOS JIMENEZ CAMACHO"/>
    <s v="88381673"/>
    <s v="ROBERTO CESPEDES MORA"/>
    <s v="24722182"/>
    <m/>
    <s v="NO"/>
    <m/>
    <m/>
    <m/>
    <s v="1"/>
    <s v="04200"/>
    <s v="3"/>
    <s v="HUACAS"/>
    <n v="3"/>
  </r>
  <r>
    <s v="1.00376"/>
    <s v="104816-00"/>
    <s v="00376"/>
    <x v="3207"/>
    <s v="J.N. PEDRO AGUIRRE CERDA"/>
    <s v="ALAJUELA"/>
    <s v="07"/>
    <s v="1"/>
    <s v="2_PREESCOLAR"/>
    <s v="PUBLICA"/>
    <n v="20801"/>
    <s v="2"/>
    <s v="08"/>
    <s v="01"/>
    <s v="ALAJUELA / POAS / SAN PEDRO"/>
    <s v="ALAJUELA"/>
    <s v="POAS"/>
    <s v="SAN PEDRO"/>
    <s v="SAN PEDRO"/>
    <s v="100 NORTE DEL TEMPLO CATOLICO"/>
    <s v="jn.pedroaguirrecerda@mep.go.cr"/>
    <s v="24486836"/>
    <s v="24486836"/>
    <s v="PATRICIA BLANCO ALFARO"/>
    <s v="61140475"/>
    <s v="YANSY ALPIZAR JIMENEZ"/>
    <s v="24485212"/>
    <m/>
    <s v="NO"/>
    <m/>
    <m/>
    <m/>
    <s v="2"/>
    <s v="00000"/>
    <s v="0"/>
    <m/>
    <n v="152"/>
  </r>
  <r>
    <s v="1.04271"/>
    <s v="104820-00"/>
    <s v="04271"/>
    <x v="3208"/>
    <s v="CHORRERAS"/>
    <s v="SAN CARLOS"/>
    <s v="12"/>
    <s v="1"/>
    <s v="1_PREESCOLAR"/>
    <s v="PUBLICA"/>
    <n v="21011"/>
    <s v="2"/>
    <s v="10"/>
    <s v="11"/>
    <s v="ALAJUELA / SAN CARLOS / CUTRIS"/>
    <s v="ALAJUELA"/>
    <s v="SAN CARLOS"/>
    <s v="CUTRIS"/>
    <s v="CHORRERAS"/>
    <s v="32 KM NORESTE DE COOPEVEGA DE CUTRIS"/>
    <s v="esc.chorreras@mep.go.cr"/>
    <s v="24673035"/>
    <s v="44139985"/>
    <s v="ELIDA ANNETTE CONEJO SOLANO"/>
    <s v="71185126"/>
    <s v="MINOR GERARDO VARELA ROJAS"/>
    <s v="24673035"/>
    <m/>
    <s v="NO"/>
    <m/>
    <m/>
    <m/>
    <s v="1"/>
    <s v="04196"/>
    <s v="3"/>
    <s v="CHORRERAS"/>
    <n v="15"/>
  </r>
  <r>
    <s v="1.03383"/>
    <s v="104821-00"/>
    <s v="03383"/>
    <x v="3209"/>
    <s v="ÑUKA KICHA"/>
    <s v="TURRIALBA"/>
    <s v="07"/>
    <s v="1"/>
    <s v="1_PREESCOLAR"/>
    <s v="PUBLICA"/>
    <n v="30512"/>
    <s v="3"/>
    <s v="05"/>
    <s v="12"/>
    <s v="CARTAGO / TURRIALBA / EL CHIRRIPO"/>
    <s v="CARTAGO"/>
    <s v="TURRIALBA"/>
    <s v="EL CHIRRIPO"/>
    <s v="ÑUKA KICHA"/>
    <s v="ÑUKA KICHA, CHIRRIPO"/>
    <s v="esc.nukakicha@mep.go.cr"/>
    <m/>
    <m/>
    <s v="PERSILES AGUILAR JIMENEZ"/>
    <s v="85371160"/>
    <s v="ANGIE MORA SEGURA"/>
    <s v="25567876"/>
    <m/>
    <s v="NO"/>
    <m/>
    <m/>
    <m/>
    <s v="1"/>
    <s v="04191"/>
    <s v="3"/>
    <s v="ÑUKA KICHA"/>
    <n v="13"/>
  </r>
  <r>
    <s v="1.03680"/>
    <s v="104822-00"/>
    <s v="03680"/>
    <x v="3210"/>
    <s v="KABERI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KABERI"/>
    <s v="KABERI 26 KM HACIA EL NORTE ESCUELA SIMIRINAK"/>
    <s v="esc.kaberi@mep.go.cr"/>
    <s v="88193307"/>
    <m/>
    <s v="HENRY MANUEL HERRERA GARCIA"/>
    <s v="85178429"/>
    <s v="ESTEBAN RIVERA FERNANDEZ"/>
    <s v="84033728"/>
    <m/>
    <s v="NO"/>
    <m/>
    <m/>
    <m/>
    <s v="1"/>
    <s v="04192"/>
    <s v="3"/>
    <s v="KABERI"/>
    <n v="3"/>
  </r>
  <r>
    <s v="1.04167"/>
    <s v="104824-00"/>
    <s v="04167"/>
    <x v="3211"/>
    <s v="SULAJU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SULAJU"/>
    <s v="8 KM NORTE DE LA ESCUELA YOLDI KICHA"/>
    <s v="esc.sulaju@mep.go.cr"/>
    <s v="85917503"/>
    <m/>
    <s v="FELICIA SALAZAR SALAZAR"/>
    <s v="86962615"/>
    <s v="ESTEBAN RIVERA FERNANDEZ"/>
    <s v="84033728"/>
    <m/>
    <s v="NO"/>
    <m/>
    <m/>
    <m/>
    <s v="1"/>
    <s v="04193"/>
    <s v="3"/>
    <s v="SULAJU"/>
    <n v="3"/>
  </r>
  <r>
    <s v="1.04314"/>
    <s v="104825-00"/>
    <s v="04314"/>
    <x v="3212"/>
    <s v="TAKLAK YAKA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MANTECO"/>
    <s v="12 KM AL NORTE DE LA HACIENDA MESA DE ORO, MORAVIA, CHIRRIPO"/>
    <s v="esc.taklakyaka@mep.go.cr"/>
    <m/>
    <m/>
    <s v="NOILY VANESSA SANCHEZ MENA"/>
    <s v="86575574"/>
    <s v="AMELIA FIGUEROA ZUÑIGA"/>
    <s v="25567876"/>
    <m/>
    <s v="NO"/>
    <m/>
    <m/>
    <m/>
    <s v="1"/>
    <s v="04194"/>
    <s v="3"/>
    <s v="TAKLAK YAKA"/>
    <n v="3"/>
  </r>
  <r>
    <s v="1.04166"/>
    <s v="104826-00"/>
    <s v="04166"/>
    <x v="3213"/>
    <s v="ULUJERIÑAK"/>
    <s v="TURRIALBA"/>
    <s v="07"/>
    <s v="1"/>
    <s v="1_PREESCOLAR"/>
    <s v="PUBLICA"/>
    <n v="70102"/>
    <s v="7"/>
    <s v="01"/>
    <s v="02"/>
    <s v="LIMON / LIMON / VALLE LA ESTRELLA"/>
    <s v="LIMON"/>
    <s v="LIMON"/>
    <s v="VALLE LA ESTRELLA"/>
    <s v="ULUJERÑAK"/>
    <s v="1 KM NORTE BAJANDO POR EL CAÑON DEL RIO COHEN"/>
    <s v="esc.ulujerinak@mep.go.cr"/>
    <s v="89753134"/>
    <m/>
    <s v="TATIANA ARAYA FUENTES"/>
    <s v="89753134"/>
    <s v="ANGIE MORA SEGURA"/>
    <s v="25567876"/>
    <m/>
    <s v="NO"/>
    <m/>
    <m/>
    <m/>
    <s v="1"/>
    <s v="04195"/>
    <s v="3"/>
    <s v="ULUJERIÑAK"/>
    <n v="5"/>
  </r>
  <r>
    <s v="1.00327"/>
    <s v="104830-00"/>
    <s v="00327"/>
    <x v="3214"/>
    <s v="J.N. MANUELA SANTAMARIA RODRIGUEZ"/>
    <s v="ALAJUELA"/>
    <s v="02"/>
    <s v="1"/>
    <s v="2_PREESCOLAR"/>
    <s v="PUBLICA"/>
    <n v="20110"/>
    <s v="2"/>
    <s v="01"/>
    <s v="10"/>
    <s v="ALAJUELA / ALAJUELA / DESAMPARADOS"/>
    <s v="ALAJUELA"/>
    <s v="ALAJUELA"/>
    <s v="DESAMPARADOS"/>
    <s v="DESAMPARADOS"/>
    <s v="FRENTE AL PALI DE DESAMPARADOS"/>
    <s v="jn.manuelasantamariarodriguez@mep.go.cr"/>
    <s v="24403521"/>
    <s v="24403521"/>
    <s v="YENDRY VIQUEZ GOMEZ"/>
    <s v="24403521"/>
    <s v="_x000a_GERARDO ANTONIO ARIAS SANCHEZ"/>
    <s v="24302389"/>
    <m/>
    <s v="NO"/>
    <m/>
    <m/>
    <m/>
    <s v="2"/>
    <s v="00000"/>
    <s v="0"/>
    <m/>
    <n v="143"/>
  </r>
  <r>
    <s v="1.03130"/>
    <s v="104831-00"/>
    <s v="03130"/>
    <x v="3215"/>
    <s v="CONVENTILLO"/>
    <s v="CARTAGO"/>
    <s v="03"/>
    <s v="1"/>
    <s v="1_PREESCOLAR"/>
    <s v="PUBLICA"/>
    <n v="30802"/>
    <s v="3"/>
    <s v="08"/>
    <s v="02"/>
    <s v="CARTAGO / EL GUARCO / SAN ISIDRO"/>
    <s v="CARTAGO"/>
    <s v="EL GUARCO"/>
    <s v="SAN ISIDRO"/>
    <s v="CONVENTILLOS"/>
    <s v="KM 31 CARRETERA INTERAMERICANA SUR"/>
    <s v="esc.conventillos@mep.go.cr"/>
    <s v="40702027"/>
    <m/>
    <s v="YESENIA RAMIREZ GUILLEN"/>
    <s v="40702027"/>
    <s v="PRISCILLA BOGARIN VILLALOBOS"/>
    <s v="25521557"/>
    <m/>
    <s v="NO"/>
    <m/>
    <m/>
    <m/>
    <s v="1"/>
    <s v="04202"/>
    <s v="3"/>
    <s v="CONVENTILLO"/>
    <n v="1"/>
  </r>
  <r>
    <s v="1.03678"/>
    <s v="104832-00"/>
    <s v="03678"/>
    <x v="3216"/>
    <s v="KONOBATA"/>
    <s v="TURRIALBA"/>
    <s v="09"/>
    <s v="1"/>
    <s v="1_PREESCOLAR"/>
    <s v="PUBLICA"/>
    <n v="70102"/>
    <s v="7"/>
    <s v="01"/>
    <s v="02"/>
    <s v="LIMON / LIMON / VALLE LA ESTRELLA"/>
    <s v="LIMON"/>
    <s v="LIMON"/>
    <s v="VALLE LA ESTRELLA"/>
    <s v="ALTO KOEN"/>
    <s v="ALTO KOEN, CHIRRIPO"/>
    <s v="esc.konobata@mep.go.cr"/>
    <s v="84296682"/>
    <m/>
    <s v="JOSE HENRY ROJAS MORALES"/>
    <s v="84296682"/>
    <s v="ESTEBAN RIVERA FERNANDEZ"/>
    <s v="25567876"/>
    <m/>
    <s v="NO"/>
    <m/>
    <m/>
    <m/>
    <s v="1"/>
    <s v="04073"/>
    <s v="3"/>
    <s v="KONOBATA"/>
    <n v="15"/>
  </r>
  <r>
    <s v="1.03185"/>
    <s v="104838-00"/>
    <s v="03185"/>
    <x v="3217"/>
    <s v="GAMONALES"/>
    <s v="SAN CARLOS"/>
    <s v="14"/>
    <s v="1"/>
    <s v="1_PREESCOLAR"/>
    <s v="PUBLICA"/>
    <n v="21001"/>
    <s v="2"/>
    <s v="10"/>
    <s v="01"/>
    <s v="ALAJUELA / SAN CARLOS / QUESADA"/>
    <s v="ALAJUELA"/>
    <s v="SAN CARLOS"/>
    <s v="QUESADA"/>
    <s v="GAMONALES"/>
    <s v="100 ESTE 100 SUR DEL COLEGIO SAN MARTIN"/>
    <s v="esc.gamonales@mep.go.cr"/>
    <s v="24610579"/>
    <s v="24610579"/>
    <s v="JOHANNA V.GONZALEZ KOOPER"/>
    <s v="83349312"/>
    <s v="ZEIDY ZAMORA ALFARO"/>
    <s v="24601646"/>
    <m/>
    <s v="NO"/>
    <m/>
    <m/>
    <m/>
    <s v="1"/>
    <s v="04207"/>
    <s v="3"/>
    <s v="GAMONALES"/>
    <n v="35"/>
  </r>
  <r>
    <s v="1.04146"/>
    <s v="104842-00"/>
    <s v="04146"/>
    <x v="3218"/>
    <s v="LOS ANGELES"/>
    <s v="SULA"/>
    <s v="04"/>
    <s v="1"/>
    <s v="1_PREESCOLAR"/>
    <s v="PUBLICA"/>
    <n v="70401"/>
    <s v="7"/>
    <s v="04"/>
    <s v="01"/>
    <s v="LIMON / TALAMANCA / BRATSI"/>
    <s v="LIMON"/>
    <s v="TALAMANCA"/>
    <s v="BRATSI"/>
    <s v="LOS ANGELES"/>
    <s v="7 KM AL ESTE DE LA COMUNIDAD DE SAN MIGUEL"/>
    <s v="esc.losangelesbratsi@mep.go.cr"/>
    <m/>
    <m/>
    <s v="MARTA ZUÑIGA OBANDO"/>
    <s v="-"/>
    <s v="ANA REBECA CABRACA CABRACA"/>
    <s v="87119410"/>
    <m/>
    <s v="NO"/>
    <m/>
    <m/>
    <m/>
    <s v="1"/>
    <s v="04208"/>
    <s v="3"/>
    <s v="LOS ANGELES"/>
    <n v="3"/>
  </r>
  <r>
    <s v="1.03163"/>
    <s v="104924-00"/>
    <s v="03163"/>
    <x v="3219"/>
    <s v="EL LLANITO"/>
    <s v="SANTA CRUZ"/>
    <s v="03"/>
    <s v="1"/>
    <s v="1_PREESCOLAR"/>
    <s v="PUBLICA"/>
    <n v="50309"/>
    <s v="5"/>
    <s v="03"/>
    <s v="09"/>
    <s v="GUANACASTE / SANTA CRUZ / TAMARINDO"/>
    <s v="GUANACASTE"/>
    <s v="SANTA CRUZ"/>
    <s v="TAMARINDO"/>
    <s v="GARITA"/>
    <s v="DE LA PULPERIA EL LLANITO 300 M NORTE"/>
    <s v="esc.elllanito@mep.go.cr"/>
    <s v="26534812"/>
    <s v="26534812"/>
    <s v="JESSE JAEN ALVAREZ"/>
    <s v="26534812"/>
    <s v="DEYLIN ORTAGA GOMEZ"/>
    <s v="26750475"/>
    <m/>
    <s v="NO"/>
    <m/>
    <m/>
    <m/>
    <s v="1"/>
    <s v="04209"/>
    <s v="3"/>
    <s v="EL LLANITO"/>
    <n v="18"/>
  </r>
  <r>
    <s v="1.02224"/>
    <s v="104929-00"/>
    <s v="02224"/>
    <x v="3220"/>
    <s v="CEBROR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CEBROR"/>
    <s v="2 KM NORESTE DEL CENTRO DE BUENOS AIRES"/>
    <s v="shirleny.torres.ortiz@mep.go.cr"/>
    <s v="27300159"/>
    <s v="84341341"/>
    <s v="SHIRLENY TORRES ORTIZ"/>
    <s v="84341341"/>
    <s v="KAROL ADRIANA ROJAS PORTILLA"/>
    <s v="85988401"/>
    <m/>
    <s v="NO"/>
    <m/>
    <m/>
    <m/>
    <s v="1"/>
    <s v="04211"/>
    <s v="3"/>
    <s v="CEBROR"/>
    <n v="28"/>
  </r>
  <r>
    <s v="1.03630"/>
    <s v="104930-00"/>
    <s v="03630"/>
    <x v="3221"/>
    <s v="CERRO AZUL"/>
    <s v="SULA"/>
    <s v="06"/>
    <s v="1"/>
    <s v="1_PREESCOLAR"/>
    <s v="PUBLICA"/>
    <n v="70501"/>
    <s v="7"/>
    <s v="05"/>
    <s v="01"/>
    <s v="LIMON / MATINA / MATINA"/>
    <s v="LIMON"/>
    <s v="MATINA"/>
    <s v="MATINA"/>
    <s v="CERRO AZUL"/>
    <s v="5 KM OESTE DEL LICEO RURAL NAMALDI"/>
    <s v="esc.cerroazulmatina@mep.go.cr"/>
    <s v="85469186"/>
    <m/>
    <s v="CARMEN FIGUEROA ZUÑIGA"/>
    <s v="85469186"/>
    <s v="JUAN GABRIEL MONGE FLORES"/>
    <s v="83602028"/>
    <m/>
    <s v="NO"/>
    <m/>
    <m/>
    <m/>
    <s v="1"/>
    <s v="04212"/>
    <s v="3"/>
    <s v="CERRO AZUL"/>
    <n v="9"/>
  </r>
  <r>
    <s v="1.03261"/>
    <s v="104931-00"/>
    <s v="03261"/>
    <x v="3222"/>
    <s v="SAN GERARDO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SAN GERARDO"/>
    <s v="2 KM NORTE Y 75 O, DEL EBAIS DE MEDIO QUESO"/>
    <s v="esc.sangerardoloschiles@mep.go.cr"/>
    <m/>
    <m/>
    <s v="SUSANA MOLINA QUESADA"/>
    <s v="85584435"/>
    <s v="KAREN CALDERON SOLANO"/>
    <s v="24711101"/>
    <m/>
    <s v="NO"/>
    <m/>
    <m/>
    <m/>
    <s v="1"/>
    <s v="04213"/>
    <s v="3"/>
    <s v="SAN GERARDO"/>
    <n v="43"/>
  </r>
  <r>
    <s v="1.03379"/>
    <s v="104932-00"/>
    <s v="03379"/>
    <x v="3223"/>
    <s v="SKA DIKOL"/>
    <s v="GRANDE DE TERRABA"/>
    <s v="14"/>
    <s v="1"/>
    <s v="1_PREESCOLAR"/>
    <s v="PUBLICA"/>
    <n v="60301"/>
    <s v="6"/>
    <s v="03"/>
    <s v="01"/>
    <s v="PUNTARENAS / BUENOS AIRES / BUENOS AIRES"/>
    <s v="PUNTARENAS"/>
    <s v="BUENOS AIRES"/>
    <s v="BUENOS AIRES"/>
    <s v="SKA DIKOL"/>
    <s v="20 KM NORESTE DE BUENOS AIRES"/>
    <s v="esc.indigenaskadikol@mep.go.cr"/>
    <s v="83013861"/>
    <m/>
    <s v="SAIDA EDITH ROJAS REYES"/>
    <s v="83013861"/>
    <s v="GABRIEL EMILIO MORA MONGE"/>
    <s v="85988401"/>
    <m/>
    <s v="NO"/>
    <m/>
    <m/>
    <m/>
    <s v="1"/>
    <s v="04214"/>
    <s v="3"/>
    <s v="SKA DIKOL"/>
    <n v="5"/>
  </r>
  <r>
    <s v="1.03270"/>
    <s v="104933-00"/>
    <s v="03270"/>
    <x v="3224"/>
    <s v="I.D.A. EL VIVERO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EL VIVERO"/>
    <s v="DE LA ENTRADA AL ASENTAMIENTO EL VIVERO 200 E"/>
    <s v="esc.idaelvivero@mep.go.cr"/>
    <s v="47053028"/>
    <m/>
    <s v="LISBETH CHACON SOTO"/>
    <s v="83134599"/>
    <s v="HEYNER PEREIRA CHAVES"/>
    <s v="24289926"/>
    <m/>
    <s v="NO"/>
    <m/>
    <m/>
    <m/>
    <s v="1"/>
    <s v="04262"/>
    <s v="3"/>
    <s v="I.D.A. EL VIVERO"/>
    <n v="34"/>
  </r>
  <r>
    <s v="1.03497"/>
    <s v="104935-00"/>
    <s v="03497"/>
    <x v="3225"/>
    <s v="ALTO PALMERA"/>
    <s v="SULA"/>
    <s v="06"/>
    <s v="1"/>
    <s v="1_PREESCOLAR"/>
    <s v="PUBLICA"/>
    <n v="70503"/>
    <s v="7"/>
    <s v="05"/>
    <s v="03"/>
    <s v="LIMON / MATINA / CARRANDI"/>
    <s v="LIMON"/>
    <s v="MATINA"/>
    <s v="CARRANDI"/>
    <s v="ALTO PALMERA"/>
    <s v="ALTO PALMERA BAJO CHIRRIPO"/>
    <s v="esc.altopalmera@mep.go.cr"/>
    <s v="85175739"/>
    <m/>
    <s v="GUADALUPE ARTAVIA PINO"/>
    <s v="85175739"/>
    <s v="JUAN GABRIEL MONGE FLORES"/>
    <s v="83602028"/>
    <m/>
    <s v="NO"/>
    <m/>
    <m/>
    <m/>
    <s v="1"/>
    <s v="04263"/>
    <s v="3"/>
    <s v="ALTO PALMERA"/>
    <n v="5"/>
  </r>
  <r>
    <s v="1.03032"/>
    <s v="204936-00"/>
    <s v="03032"/>
    <x v="3226"/>
    <s v="NIÑO JESUS DE BELEN"/>
    <s v="HEREDIA"/>
    <s v="01"/>
    <s v="1"/>
    <s v="1_PREESCOLAR"/>
    <s v="SUBVENCIONADA"/>
    <n v="40901"/>
    <s v="4"/>
    <s v="09"/>
    <s v="01"/>
    <s v="HEREDIA / SAN PABLO / SAN PABLO"/>
    <s v="HEREDIA"/>
    <s v="SAN PABLO"/>
    <s v="SAN PABLO"/>
    <s v="MARIA AUXILIADORA"/>
    <s v="500 ESTE Y 50 NORTE DE LA UNIVERSIDAD NACIONAL"/>
    <s v="hcarmelitasdesj@hotmail.com"/>
    <s v="22633660"/>
    <s v="22633661"/>
    <s v="HNA. JUANA FRANCISCA VENTURA CALLEJAS"/>
    <s v="71891513"/>
    <s v="WALTER CERDAS MONTANO"/>
    <s v="22604275"/>
    <m/>
    <s v="NO"/>
    <m/>
    <m/>
    <m/>
    <s v="1"/>
    <s v="04159"/>
    <s v="3"/>
    <s v="NIÑO JESUS DE BELEN"/>
    <n v="38"/>
  </r>
  <r>
    <s v="1.03653"/>
    <s v="104938-00"/>
    <s v="03653"/>
    <x v="3227"/>
    <s v="PALENQUE EL SOL"/>
    <s v="ZONA NORTE-NORTE"/>
    <s v="05"/>
    <s v="1"/>
    <s v="1_PREESCOLAR"/>
    <s v="PUBLICA"/>
    <n v="21501"/>
    <s v="2"/>
    <s v="15"/>
    <s v="01"/>
    <s v="ALAJUELA / GUATUSO / SAN RAFAEL"/>
    <s v="ALAJUELA"/>
    <s v="GUATUSO"/>
    <s v="SAN RAFAEL"/>
    <s v="PALENQUE EL SOL"/>
    <s v="3 KM OESTE DELEGACION DE GUATUSO"/>
    <s v="esc.palenqueelsol@mep.go.cr"/>
    <s v="41051100"/>
    <m/>
    <s v="WALTER MEJIAS ALVAREZ"/>
    <s v="61604901"/>
    <s v="VIRGILIO GERARDO VILLEGAS GONZALEZ"/>
    <s v="24640011"/>
    <m/>
    <s v="NO"/>
    <m/>
    <m/>
    <m/>
    <s v="1"/>
    <s v="04227"/>
    <s v="3"/>
    <s v="PALENQUE EL SOL"/>
    <n v="5"/>
  </r>
  <r>
    <s v="1.03215"/>
    <s v="104941-00"/>
    <s v="03215"/>
    <x v="3228"/>
    <s v="JÖNKRUHORÄ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BAJO COPEY"/>
    <s v="800 M DE LA PLAZA DE DEPORTES , COPEY ABAJO"/>
    <s v="esc.junkruhora@mep.go.cr"/>
    <m/>
    <m/>
    <s v="EVELYN PATRICIA SANCHEZ BOLAÑOS"/>
    <s v="83180497"/>
    <s v="FERNANDO MENDOZA PALACIOS"/>
    <s v="87794171"/>
    <m/>
    <s v="NO"/>
    <m/>
    <m/>
    <m/>
    <s v="1"/>
    <s v="04228"/>
    <s v="3"/>
    <s v="JÖNKRUHORÄ"/>
    <n v="14"/>
  </r>
  <r>
    <s v="1.03504"/>
    <s v="104944-00"/>
    <s v="03504"/>
    <x v="3229"/>
    <s v="BAKÖM DI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LA FORTUNA"/>
    <s v="TERRITORIO INDIGENA SALITRE BUENOS AIRES"/>
    <s v="esc.bokomdi@mep.go.cr"/>
    <s v="22001374"/>
    <s v="84361988"/>
    <s v="STEFANNY JAZMIN ORTIZ ORTIZ"/>
    <s v="84361988"/>
    <s v="KAROL ADRIANA ROJAS PORTILLA"/>
    <s v="27300159"/>
    <m/>
    <s v="NO"/>
    <m/>
    <m/>
    <m/>
    <s v="1"/>
    <s v="04264"/>
    <s v="3"/>
    <s v="BAKÖM DI"/>
    <n v="11"/>
  </r>
  <r>
    <s v="1.03998"/>
    <s v="104950-00"/>
    <s v="03998"/>
    <x v="3230"/>
    <s v="KUNABRI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KUNABRI"/>
    <s v="TERRITORIO TJAI, VALLE LA ESTRELLA"/>
    <s v="esc.kunabri@mep.go.cr"/>
    <m/>
    <m/>
    <s v="JOSE ERIBERTO FISCHERAL LOPEZ"/>
    <s v="83537554"/>
    <s v="EULALIO JAIRO MAROTO JIMENEZ"/>
    <s v="83478507"/>
    <m/>
    <s v="NO"/>
    <m/>
    <m/>
    <m/>
    <s v="1"/>
    <s v="04231"/>
    <s v="3"/>
    <s v="KUNABRI"/>
    <n v="5"/>
  </r>
  <r>
    <s v="1.03498"/>
    <s v="104951-00"/>
    <s v="03498"/>
    <x v="3231"/>
    <s v="ARROZ ITÄRI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ARROCERA"/>
    <s v="2 KM AL OESTE DE LA ESCUELA ALTO COHEN"/>
    <s v="esc.arrozitari@mep.go.cr"/>
    <m/>
    <m/>
    <s v="RANDALL FERNANDEZ MORALES"/>
    <s v="86421700"/>
    <s v="EULALIO JAIRO MAROTO JIMENEZ"/>
    <s v="83478507"/>
    <m/>
    <s v="NO"/>
    <m/>
    <m/>
    <m/>
    <s v="1"/>
    <s v="04233"/>
    <s v="3"/>
    <s v="ARROZ ITÄRI"/>
    <n v="6"/>
  </r>
  <r>
    <s v="1.04111"/>
    <s v="104952-00"/>
    <s v="04111"/>
    <x v="3232"/>
    <s v="BAJO COHEN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BAJO COHEN"/>
    <s v="VALLE LA ESTRELLA, TERRITORIO INDIGENA TJAI"/>
    <s v="esc.bajocohen@mep.go.cr"/>
    <m/>
    <m/>
    <s v="ROBERTO MORALES FERNANDEZ"/>
    <s v="88769889"/>
    <s v="EULALIO JAIRO MAROTO JIMENEZ"/>
    <s v="83478507"/>
    <m/>
    <s v="NO"/>
    <m/>
    <m/>
    <m/>
    <s v="1"/>
    <s v="04248"/>
    <s v="3"/>
    <s v="BAJO COHEN"/>
    <n v="14"/>
  </r>
  <r>
    <s v="1.03632"/>
    <s v="104953-00"/>
    <s v="03632"/>
    <x v="3233"/>
    <s v="NIMARI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NIMARI"/>
    <s v="1 KM NORTE ESCUELA ALTO COHEN"/>
    <s v="esc.indigenanimari@mep.go.cr"/>
    <m/>
    <m/>
    <s v="FANUEL MORALES FERNANDEZ"/>
    <s v="85114674"/>
    <s v="EULALIO JAIRO MAROTO JIMENEZ"/>
    <s v="83478507"/>
    <m/>
    <s v="NO"/>
    <m/>
    <m/>
    <m/>
    <s v="1"/>
    <s v="04241"/>
    <s v="3"/>
    <s v="NIMARI"/>
    <n v="10"/>
  </r>
  <r>
    <s v="1.04318"/>
    <s v="104954-00"/>
    <s v="04318"/>
    <x v="3234"/>
    <s v="BAJO BLEY SUR"/>
    <s v="SULA"/>
    <s v="05"/>
    <s v="1"/>
    <s v="1_PREESCOLAR"/>
    <s v="PUBLICA"/>
    <n v="70404"/>
    <s v="7"/>
    <s v="04"/>
    <s v="04"/>
    <s v="LIMON / TALAMANCA / TELIRE"/>
    <s v="LIMON"/>
    <s v="TALAMANCA"/>
    <s v="TELIRE"/>
    <s v="BAJO BLEY SUR-TELIRE"/>
    <s v="16 KM AL OESTE DE LA ESCUELA ALTO COHEN"/>
    <s v="esc.bajobleysur@mep.go.cr"/>
    <s v="89739644"/>
    <m/>
    <s v="ELIECER ZUÑIGA ZUÑIGA"/>
    <s v="89739644"/>
    <s v="EULALIO JAIRO MAROTO JIMENEZ"/>
    <s v="83478507"/>
    <m/>
    <s v="NO"/>
    <m/>
    <m/>
    <m/>
    <s v="1"/>
    <s v="04249"/>
    <s v="3"/>
    <s v="BAJO BLEY SUR"/>
    <n v="14"/>
  </r>
  <r>
    <s v="1.03227"/>
    <s v="104955-00"/>
    <s v="03227"/>
    <x v="3235"/>
    <s v="KUCHEY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KUCHEY"/>
    <s v="TERRITORIO INDIGENA TJAI-CABECAR"/>
    <s v="esc.indigenakuchey@mep.go.cr"/>
    <s v="85567244"/>
    <m/>
    <s v="FRANCISCO JIMENEZ SALAZAR"/>
    <s v="85567244"/>
    <s v="EULALIO JAIRO MAROTO JIMENEZ"/>
    <s v="83478507"/>
    <m/>
    <s v="NO"/>
    <m/>
    <m/>
    <m/>
    <s v="1"/>
    <s v="04239"/>
    <s v="3"/>
    <s v="KUCHEY"/>
    <n v="13"/>
  </r>
  <r>
    <s v="1.03239"/>
    <s v="104956-00"/>
    <s v="03239"/>
    <x v="3236"/>
    <s v="LA SIBERIA"/>
    <s v="LIMON"/>
    <s v="03"/>
    <s v="1"/>
    <s v="1_PREESCOLAR"/>
    <s v="PUBLICA"/>
    <n v="70102"/>
    <s v="7"/>
    <s v="01"/>
    <s v="02"/>
    <s v="LIMON / LIMON / VALLE LA ESTRELLA"/>
    <s v="LIMON"/>
    <s v="LIMON"/>
    <s v="VALLE LA ESTRELLA"/>
    <s v="LA SIBERIA"/>
    <s v="DEL CRUCE D BOMBA PENSHURT 3 K PUENTE PANDORA"/>
    <s v="esc.lasiberia@mep.go.cr"/>
    <s v="22001659"/>
    <m/>
    <s v="ANA MARIA GOMEZ CRUZ"/>
    <s v="89803695"/>
    <s v="LUIS ANGEL PASTOR URBINA"/>
    <s v="27590142"/>
    <m/>
    <s v="NO"/>
    <m/>
    <m/>
    <m/>
    <s v="1"/>
    <s v="04250"/>
    <s v="3"/>
    <s v="LA SIBERIA"/>
    <n v="16"/>
  </r>
  <r>
    <s v="1.03229"/>
    <s v="104957-00"/>
    <s v="03229"/>
    <x v="3237"/>
    <s v="BISÖLA"/>
    <s v="SULA"/>
    <s v="04"/>
    <s v="1"/>
    <s v="1_PREESCOLAR"/>
    <s v="PUBLICA"/>
    <n v="70404"/>
    <s v="7"/>
    <s v="04"/>
    <s v="04"/>
    <s v="LIMON / TALAMANCA / TELIRE"/>
    <s v="LIMON"/>
    <s v="TALAMANCA"/>
    <s v="TELIRE"/>
    <s v="BUTUBATA"/>
    <s v="4 KM AL OESTE DE LA CLINICA DE BAJO PIEDRA MESA"/>
    <s v="esc.bisola@mep.go.cr"/>
    <s v="83835658"/>
    <s v="89881415"/>
    <s v="ROGELIO GILBERTO CHAVES MORALES"/>
    <s v="86835658"/>
    <s v="ANA REBECA CABRACA CABRACA"/>
    <s v="87119410"/>
    <m/>
    <s v="NO"/>
    <m/>
    <m/>
    <m/>
    <s v="1"/>
    <s v="04238"/>
    <s v="3"/>
    <s v="BISÖLA"/>
    <n v="7"/>
  </r>
  <r>
    <s v="1.03231"/>
    <s v="104958-00"/>
    <s v="03231"/>
    <x v="3238"/>
    <s v="JÄBËJUKTÖ"/>
    <s v="SULA"/>
    <s v="04"/>
    <s v="1"/>
    <s v="1_PREESCOLAR"/>
    <s v="PUBLICA"/>
    <n v="70404"/>
    <s v="7"/>
    <s v="04"/>
    <s v="04"/>
    <s v="LIMON / TALAMANCA / TELIRE"/>
    <s v="LIMON"/>
    <s v="TALAMANCA"/>
    <s v="TELIRE"/>
    <s v="BAJO PIEDRA MESA DE ALTO TELIRE"/>
    <s v="200 M AL NORTE DE LA CLINICA DE BAJO PIEDRA MESA"/>
    <s v="esc.jabejukto@mep.go.cr"/>
    <s v="88781405"/>
    <s v="87814824"/>
    <s v="FARLIN DANIEL ZUÑIGA HIDALGO"/>
    <s v="88781405"/>
    <s v="ANA REBECA CABRACA CABRACA"/>
    <s v="87119410"/>
    <m/>
    <s v="NO"/>
    <m/>
    <m/>
    <m/>
    <s v="1"/>
    <s v="04237"/>
    <s v="3"/>
    <s v="JÄBËJUKTÖ"/>
    <n v="7"/>
  </r>
  <r>
    <s v="1.04282"/>
    <s v="104960-00"/>
    <s v="04282"/>
    <x v="3239"/>
    <s v="BLEITÖ"/>
    <s v="SULA"/>
    <s v="04"/>
    <s v="1"/>
    <s v="1_PREESCOLAR"/>
    <s v="PUBLICA"/>
    <n v="70404"/>
    <s v="7"/>
    <s v="04"/>
    <s v="04"/>
    <s v="LIMON / TALAMANCA / TELIRE"/>
    <s v="LIMON"/>
    <s v="TALAMANCA"/>
    <s v="TELIRE"/>
    <s v="ALTO BLEY DE ALTO TELIRE"/>
    <s v="CONTIGUO AL BUSTO DE AYA"/>
    <s v="esc.bleito@mep.go.cr"/>
    <m/>
    <m/>
    <s v="JOSE ATENCIO CABALLERO"/>
    <s v="84731527"/>
    <s v="ANA REBECA CABRACA CABRACA"/>
    <s v="87119410"/>
    <m/>
    <s v="NO"/>
    <m/>
    <m/>
    <m/>
    <s v="1"/>
    <s v="04235"/>
    <s v="3"/>
    <s v="BLEITÖ"/>
    <n v="8"/>
  </r>
  <r>
    <s v="1.03512"/>
    <s v="104963-00"/>
    <s v="03512"/>
    <x v="3240"/>
    <s v="DUCHARI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DUCHARI"/>
    <s v="8 KM AL ESTE DEL LICEO RURAL ROCA QUEMADA"/>
    <s v="esc.duchari@mep.go.cr"/>
    <s v="87077883"/>
    <m/>
    <s v="KAROL MARTINEZ MORA"/>
    <s v="87077883"/>
    <s v="AMELIA FIGUEROA ZUÑIGA"/>
    <s v="25567876"/>
    <m/>
    <s v="NO"/>
    <m/>
    <m/>
    <m/>
    <s v="1"/>
    <s v="04247"/>
    <s v="3"/>
    <s v="DUCHARI"/>
    <n v="13"/>
  </r>
  <r>
    <s v="1.03477"/>
    <s v="104964-00"/>
    <s v="03477"/>
    <x v="3241"/>
    <s v="TAMIJU"/>
    <s v="TURRIALBA"/>
    <s v="06"/>
    <s v="1"/>
    <s v="1_PREESCOLAR"/>
    <s v="PUBLICA"/>
    <n v="70102"/>
    <s v="7"/>
    <s v="01"/>
    <s v="02"/>
    <s v="LIMON / LIMON / VALLE LA ESTRELLA"/>
    <s v="LIMON"/>
    <s v="LIMON"/>
    <s v="VALLE LA ESTRELLA"/>
    <s v="TAMIJU"/>
    <s v="ESTE DE GRANO DE ORO DE TURRIALBA, CARTAGO"/>
    <s v="esc.tamiju@mep.go.cr"/>
    <m/>
    <m/>
    <s v="RENE LEIVA GONZALEZ"/>
    <s v="83268884"/>
    <s v="AMELIA FIGUEROA ZUÑIGA"/>
    <s v="25567876"/>
    <m/>
    <s v="NO"/>
    <m/>
    <m/>
    <m/>
    <s v="1"/>
    <s v="04245"/>
    <s v="3"/>
    <s v="TAMIJU"/>
    <n v="8"/>
  </r>
  <r>
    <s v="1.03861"/>
    <s v="104965-00"/>
    <s v="03861"/>
    <x v="3242"/>
    <s v="JUITÖ"/>
    <s v="TURRIALBA"/>
    <s v="06"/>
    <s v="1"/>
    <s v="1_PREESCOLAR"/>
    <s v="PUBLICA"/>
    <n v="30512"/>
    <s v="3"/>
    <s v="05"/>
    <s v="12"/>
    <s v="CARTAGO / TURRIALBA / EL CHIRRIPO"/>
    <s v="CARTAGO"/>
    <s v="TURRIALBA"/>
    <s v="EL CHIRRIPO"/>
    <s v="SARCLI/JUITÖ"/>
    <s v="COMUNIDAD SARCLI, JUITÖ"/>
    <s v="esc.juito@mep.go.cr"/>
    <s v="89424006"/>
    <m/>
    <s v="LUIS MUÑOZ DIAZ"/>
    <s v="89424006"/>
    <s v="AMELIA FIGUEROA ZUÑIGA"/>
    <s v="25560698"/>
    <m/>
    <s v="NO"/>
    <m/>
    <m/>
    <m/>
    <s v="1"/>
    <s v="04242"/>
    <s v="3"/>
    <s v="JUITÖ"/>
    <n v="10"/>
  </r>
  <r>
    <s v="1.03679"/>
    <s v="104966-00"/>
    <s v="03679"/>
    <x v="3243"/>
    <s v="KSARABATA"/>
    <s v="TURRIALBA"/>
    <s v="09"/>
    <s v="1"/>
    <s v="1_PREESCOLAR"/>
    <s v="PUBLICA"/>
    <n v="70102"/>
    <s v="7"/>
    <s v="01"/>
    <s v="02"/>
    <s v="LIMON / LIMON / VALLE LA ESTRELLA"/>
    <s v="LIMON"/>
    <s v="LIMON"/>
    <s v="VALLE LA ESTRELLA"/>
    <s v="COYOL"/>
    <s v="40 KM NE DE TURRIALBA, CHIRRIPO CABECAR"/>
    <s v="esc.ksarabata@mep.go.cr"/>
    <s v="83693644"/>
    <m/>
    <s v="VITINIA SALAZAR ORTIZ"/>
    <s v="83693644"/>
    <s v="ESTEBAN RIVERA FERNANDEZ"/>
    <s v="25567876"/>
    <m/>
    <s v="NO"/>
    <m/>
    <m/>
    <m/>
    <s v="1"/>
    <s v="04243"/>
    <s v="3"/>
    <s v="KSARABATA"/>
    <n v="10"/>
  </r>
  <r>
    <s v="1.03226"/>
    <s v="104967-00"/>
    <s v="03226"/>
    <x v="3244"/>
    <s v="KONYÖU"/>
    <s v="GRANDE DE TERRABA"/>
    <s v="14"/>
    <s v="1"/>
    <s v="1_PREESCOLAR"/>
    <s v="PUBLICA"/>
    <n v="60301"/>
    <s v="6"/>
    <s v="03"/>
    <s v="01"/>
    <s v="PUNTARENAS / BUENOS AIRES / BUENOS AIRES"/>
    <s v="PUNTARENAS"/>
    <s v="BUENOS AIRES"/>
    <s v="BUENOS AIRES"/>
    <s v="LAS LUISAS"/>
    <s v="3 KM AL SUROESTE DEL ALTO LAS BRISAS"/>
    <s v="esc.konyou@mep.go.cr"/>
    <s v="22001054"/>
    <m/>
    <s v="SHEYLEN FIGUEROA MORALES"/>
    <s v="88050502"/>
    <s v="GABRIEL EMILIO MORA MONGE"/>
    <s v="27305078"/>
    <m/>
    <s v="NO"/>
    <m/>
    <m/>
    <m/>
    <s v="1"/>
    <s v="04232"/>
    <s v="3"/>
    <s v="KONYÖU"/>
    <n v="7"/>
  </r>
  <r>
    <s v="1.03615"/>
    <s v="104968-00"/>
    <s v="03615"/>
    <x v="3245"/>
    <s v="AKÖM"/>
    <s v="GRANDE DE TERRABA"/>
    <s v="12"/>
    <s v="1"/>
    <s v="1_PREESCOLAR"/>
    <s v="PUBLICA"/>
    <n v="60301"/>
    <s v="6"/>
    <s v="03"/>
    <s v="01"/>
    <s v="PUNTARENAS / BUENOS AIRES / BUENOS AIRES"/>
    <s v="PUNTARENAS"/>
    <s v="BUENOS AIRES"/>
    <s v="BUENOS AIRES"/>
    <s v="SALITRE"/>
    <s v="8 KM AL ESTE DE BUENOS AIRES"/>
    <s v="esc.akom@mep.go.cr"/>
    <s v="25612457"/>
    <m/>
    <s v="VICTOR ORTIZ ROJAS"/>
    <s v="86947985"/>
    <s v="KAROL ADRIANA ROJAS PORTILLA"/>
    <s v="85988401"/>
    <m/>
    <s v="NO"/>
    <m/>
    <m/>
    <m/>
    <s v="1"/>
    <s v="04240"/>
    <s v="3"/>
    <s v="AKÖM"/>
    <n v="5"/>
  </r>
  <r>
    <s v="1.04054"/>
    <s v="104982-00"/>
    <s v="04054"/>
    <x v="3246"/>
    <s v="PALMITAS II"/>
    <s v="GUAPILES"/>
    <s v="08"/>
    <s v="1"/>
    <s v="1_PREESCOLAR"/>
    <s v="PUBLICA"/>
    <n v="70203"/>
    <s v="7"/>
    <s v="02"/>
    <s v="03"/>
    <s v="LIMON / POCOCI / RITA"/>
    <s v="LIMON"/>
    <s v="POCOCI"/>
    <s v="RITA"/>
    <s v="PALMITAS II"/>
    <s v="150 M ESTE DEL REDONDEL DE TOROS"/>
    <s v="esc.palmitas2@mep.go.cr"/>
    <s v="44090970"/>
    <m/>
    <s v="CINTYA SOLANO QUIROS"/>
    <s v="86197186"/>
    <s v="FLOR MARIA RAMIREZ NUÑEZ"/>
    <s v="24591100 Ext.42241"/>
    <m/>
    <s v="NO"/>
    <m/>
    <m/>
    <m/>
    <s v="1"/>
    <s v="04269"/>
    <s v="3"/>
    <s v="PALMITAS II"/>
    <n v="8"/>
  </r>
  <r>
    <s v="1.03677"/>
    <s v="105010-00"/>
    <s v="03677"/>
    <x v="3247"/>
    <s v="BLUJURIÑAK"/>
    <s v="TURRIALBA"/>
    <s v="09"/>
    <s v="1"/>
    <s v="1_PREESCOLAR"/>
    <s v="PUBLICA"/>
    <n v="30512"/>
    <s v="3"/>
    <s v="05"/>
    <s v="12"/>
    <s v="CARTAGO / TURRIALBA / EL CHIRRIPO"/>
    <s v="CARTAGO"/>
    <s v="TURRIALBA"/>
    <s v="EL CHIRRIPO"/>
    <s v="VEREH"/>
    <s v="500 M PUENTE VEREH"/>
    <s v="esc.blujurinak@mep.go.cr"/>
    <m/>
    <m/>
    <s v="YANGIS YECZI SALAZAR MORA"/>
    <s v="83784781"/>
    <s v="ESTEBAN RIVERA FERNANDEZ"/>
    <s v="25567876"/>
    <m/>
    <s v="NO"/>
    <m/>
    <m/>
    <m/>
    <s v="1"/>
    <s v="04278"/>
    <s v="3"/>
    <s v="BLUJURIÑAK"/>
    <n v="2"/>
  </r>
  <r>
    <s v="1.03333"/>
    <s v="105016-00"/>
    <s v="03333"/>
    <x v="3248"/>
    <s v="LA FLORITA"/>
    <s v="GUAPILES"/>
    <s v="05"/>
    <s v="1"/>
    <s v="1_PREESCOLAR"/>
    <s v="PUBLICA"/>
    <n v="70202"/>
    <s v="7"/>
    <s v="02"/>
    <s v="02"/>
    <s v="LIMON / POCOCI / JIMENEZ"/>
    <s v="LIMON"/>
    <s v="POCOCI"/>
    <s v="JIMENEZ"/>
    <s v="LA FLORITA"/>
    <s v="3 KM NOROESTE DE ANA GRANDE"/>
    <s v="ESC.LAFLORITA@MEP.GO.CR"/>
    <s v="87906085"/>
    <m/>
    <s v="LISSETH PORRAS UMAÑA"/>
    <s v="87906085"/>
    <s v="ESTRELLA CEDEÑO CHAVARRIA"/>
    <s v="24591100"/>
    <m/>
    <s v="NO"/>
    <m/>
    <m/>
    <m/>
    <s v="1"/>
    <s v="04292"/>
    <s v="3"/>
    <s v="LA FLORITA"/>
    <n v="3"/>
  </r>
  <r>
    <s v="1.03319"/>
    <s v="105017-00"/>
    <s v="03319"/>
    <x v="3249"/>
    <s v="JAPON"/>
    <s v="LOS SANTOS"/>
    <s v="01"/>
    <s v="1"/>
    <s v="1_PREESCOLAR"/>
    <s v="PUBLICA"/>
    <n v="10501"/>
    <s v="1"/>
    <s v="05"/>
    <s v="01"/>
    <s v="SAN JOSE / TARRAZU / SAN MARCOS"/>
    <s v="SAN JOSE"/>
    <s v="TARRAZU"/>
    <s v="SAN MARCOS"/>
    <s v="SANTA CECILIA"/>
    <s v="400 NORTE DE COOPESANTOS"/>
    <s v="esc.japon@mep.go.cr"/>
    <s v="25466027"/>
    <s v="25466027"/>
    <s v="MARIA CASTRO ALVARADO"/>
    <s v="25466027"/>
    <s v="ELENA PICADO NARANJO"/>
    <s v="21004869"/>
    <m/>
    <s v="NO"/>
    <m/>
    <m/>
    <m/>
    <s v="1"/>
    <s v="04296"/>
    <s v="3"/>
    <s v="JAPON"/>
    <n v="53"/>
  </r>
  <r>
    <s v="1.03774"/>
    <s v="105018-00"/>
    <s v="03774"/>
    <x v="3250"/>
    <s v="SANTA FE"/>
    <s v="PENINSULAR"/>
    <s v="02"/>
    <s v="1"/>
    <s v="1_PREESCOLAR"/>
    <s v="PUBLICA"/>
    <n v="60111"/>
    <s v="6"/>
    <s v="01"/>
    <s v="11"/>
    <s v="PUNTARENAS / PUNTARENAS / COBANO"/>
    <s v="PUNTARENAS"/>
    <s v="PUNTARENAS"/>
    <s v="COBANO"/>
    <s v="SANTA FE"/>
    <s v="CENTRO DE SANTA FE"/>
    <s v="esc.santafecobano@mep.go.cr"/>
    <s v="22001340"/>
    <s v="87012659"/>
    <s v="MARY ANGEL ENRIQUEZ PERALTA"/>
    <s v="22001340"/>
    <s v="IVETH ALVAREZ VILLALOBOS"/>
    <s v="26420211"/>
    <m/>
    <s v="NO"/>
    <m/>
    <m/>
    <m/>
    <s v="1"/>
    <s v="04291"/>
    <s v="3"/>
    <s v="SANTA FE"/>
    <n v="5"/>
  </r>
  <r>
    <s v="1.03324"/>
    <s v="105019-00"/>
    <s v="03324"/>
    <x v="3251"/>
    <s v="ARCO IRIS"/>
    <s v="PEREZ ZELEDON"/>
    <s v="06"/>
    <s v="1"/>
    <s v="1_PREESCOLAR"/>
    <s v="PUBLICA"/>
    <n v="11908"/>
    <s v="1"/>
    <s v="19"/>
    <s v="08"/>
    <s v="SAN JOSE / PEREZ ZELEDON / CAJON"/>
    <s v="SAN JOSE"/>
    <s v="PEREZ ZELEDON"/>
    <s v="CAJON"/>
    <s v="ARCO IRIS"/>
    <s v="150 M ESTE DE LA PLAZA DE DEPORTES, ARCO IRIS"/>
    <s v="esc.arcoiris@mep.go.cr"/>
    <s v="70704481"/>
    <m/>
    <s v="ROMELIA ARIAS ESPINOZA"/>
    <s v="89875178"/>
    <s v="JULIO CESAR VARGAS GUERRERO"/>
    <s v="27311075"/>
    <m/>
    <s v="NO"/>
    <m/>
    <m/>
    <m/>
    <s v="1"/>
    <s v="04290"/>
    <s v="3"/>
    <s v="ARCO IRIS"/>
    <n v="19"/>
  </r>
  <r>
    <s v="1.01734"/>
    <s v="105020-00"/>
    <s v="01734"/>
    <x v="3252"/>
    <s v="SAN JERONIMO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SAN JERONIMO"/>
    <s v="150 NORTE 50 ESTE DE LA GASOLINERA LOS CHILES"/>
    <s v="esc.sanjeronimoloschiles@mep.go.cr"/>
    <s v="40051079"/>
    <s v="40051079"/>
    <s v="ANGEL JONATHAN TORRES PEREZ"/>
    <s v="41051079"/>
    <s v="KAREN CALDERON SOLANO"/>
    <s v="24711101"/>
    <m/>
    <s v="NO"/>
    <m/>
    <m/>
    <m/>
    <s v="1"/>
    <s v="04288"/>
    <s v="3"/>
    <s v="SAN JERONIMO"/>
    <n v="28"/>
  </r>
  <r>
    <s v="1.03320"/>
    <s v="105021-00"/>
    <s v="03320"/>
    <x v="3253"/>
    <s v="MELIDA GARCIA FLORES"/>
    <s v="ZONA NORTE-NORTE"/>
    <s v="09"/>
    <s v="1"/>
    <s v="1_PREESCOLAR"/>
    <s v="PUBLICA"/>
    <n v="21401"/>
    <s v="2"/>
    <s v="14"/>
    <s v="01"/>
    <s v="ALAJUELA / LOS CHILES / LOS CHILES"/>
    <s v="ALAJUELA"/>
    <s v="LOS CHILES"/>
    <s v="LOS CHILES"/>
    <s v="BARRIO DE LOS ANGELES"/>
    <s v="800 ESTE DE LAS OFICINAS DEL MAG"/>
    <s v="esc.melidagarciaflores@mep.go.cr"/>
    <s v="24711634"/>
    <s v="41051035"/>
    <s v="JAIRO MURILLO ARAYA"/>
    <s v="87459289"/>
    <s v="KAREN CALDERON SOLANO"/>
    <s v="24711101"/>
    <m/>
    <s v="NO"/>
    <m/>
    <m/>
    <m/>
    <s v="1"/>
    <s v="04297"/>
    <s v="3"/>
    <s v="MELIDA GARCIA FLORES"/>
    <n v="31"/>
  </r>
  <r>
    <s v="1.04315"/>
    <s v="105022-00"/>
    <s v="04315"/>
    <x v="3254"/>
    <s v="PROGRESO"/>
    <s v="SULA"/>
    <s v="04"/>
    <s v="1"/>
    <s v="1_PREESCOLAR"/>
    <s v="PUBLICA"/>
    <n v="70401"/>
    <s v="7"/>
    <s v="04"/>
    <s v="01"/>
    <s v="LIMON / TALAMANCA / BRATSI"/>
    <s v="LIMON"/>
    <s v="TALAMANCA"/>
    <s v="BRATSI"/>
    <s v="PROGRESO"/>
    <s v="AL COSTADO IZQUIERDO DE LA CLINICA CHINA KICHA"/>
    <s v="esc.progresobratsi@mep.go.cr"/>
    <m/>
    <m/>
    <s v="NIDIA HIDALGO OBANDO"/>
    <s v="88153321"/>
    <s v="ANA REBECA CABRACA CABRACA"/>
    <s v="87119410"/>
    <m/>
    <s v="NO"/>
    <m/>
    <m/>
    <m/>
    <s v="1"/>
    <s v="04293"/>
    <s v="3"/>
    <s v="PROGRESO"/>
    <n v="7"/>
  </r>
  <r>
    <s v="1.03522"/>
    <s v="105023-00"/>
    <s v="03522"/>
    <x v="3255"/>
    <s v="TSINI KICHA"/>
    <s v="SULA"/>
    <s v="06"/>
    <s v="1"/>
    <s v="1_PREESCOLAR"/>
    <s v="PUBLICA"/>
    <n v="70302"/>
    <s v="7"/>
    <s v="03"/>
    <s v="02"/>
    <s v="LIMON / SIQUIRRES / PACUARITO"/>
    <s v="LIMON"/>
    <s v="SIQUIRRES"/>
    <s v="PACUARITO"/>
    <s v="TSINI KICHA"/>
    <s v="TERRITORIO INDIGENA NAIRI AWARI"/>
    <s v="jennifer.hernandez.martinez@mep.go.cr"/>
    <s v="22064946"/>
    <m/>
    <s v="JENNIFER HERNANDEZ MARTINEZ"/>
    <s v="89215016"/>
    <s v="JUAN GABRIEL MONGE FLORES"/>
    <s v="83602028"/>
    <m/>
    <s v="NO"/>
    <m/>
    <m/>
    <m/>
    <s v="1"/>
    <s v="04294"/>
    <s v="3"/>
    <s v="TSINI KICHA"/>
    <n v="4"/>
  </r>
  <r>
    <s v="1.03316"/>
    <s v="105025-00"/>
    <s v="03316"/>
    <x v="3256"/>
    <s v="PLAZA VIEJA"/>
    <s v="TURRIALBA"/>
    <s v="01"/>
    <s v="1"/>
    <s v="1_PREESCOLAR"/>
    <s v="PUBLICA"/>
    <n v="30403"/>
    <s v="3"/>
    <s v="04"/>
    <s v="03"/>
    <s v="CARTAGO / JIMENEZ / PEJIBAYE"/>
    <s v="CARTAGO"/>
    <s v="JIMENEZ"/>
    <s v="PEJIBAYE"/>
    <s v="PLAZA VIEJA"/>
    <s v="PEJIBAYE, PLAZA VIEJA, CONTIGUO A LA PLAZA"/>
    <s v="esc.plazavieja@mep.go.cr"/>
    <s v="25312907"/>
    <m/>
    <s v="MARIA CHINCHILLA CASTRO"/>
    <s v="25312907"/>
    <s v="EVELYN ZAMORA HERRERA"/>
    <s v="25564673"/>
    <m/>
    <s v="NO"/>
    <m/>
    <m/>
    <m/>
    <s v="1"/>
    <s v="04289"/>
    <s v="3"/>
    <s v="PLAZA VIEJA"/>
    <n v="21"/>
  </r>
  <r>
    <s v="1.01994"/>
    <s v="105028-00"/>
    <s v="01994"/>
    <x v="3257"/>
    <s v="CERRO ALEGRE"/>
    <s v="OCCIDENTE"/>
    <s v="09"/>
    <s v="1"/>
    <s v="1_PREESCOLAR"/>
    <s v="PUBLICA"/>
    <n v="20213"/>
    <s v="2"/>
    <s v="02"/>
    <s v="13"/>
    <s v="ALAJUELA / SAN RAMON / PEÑAS BLANCAS"/>
    <s v="ALAJUELA"/>
    <s v="SAN RAMON"/>
    <s v="PEÑAS BLANCAS"/>
    <s v="CERRO ALEGRE"/>
    <s v="800 M DE ENTRADA CERRO ALEGRE, PEÑAS BLANCAS"/>
    <s v="esc.cerroalegre@mep.go.cr"/>
    <s v="24790154"/>
    <s v="24790158"/>
    <s v="JEANNETTE ARIAS GONZALEZ"/>
    <s v="60832466"/>
    <s v="LUIS ENRIQUE ROJAS OVARES"/>
    <s v="24680376"/>
    <m/>
    <s v="NO"/>
    <m/>
    <m/>
    <m/>
    <s v="1"/>
    <s v="04298"/>
    <s v="3"/>
    <s v="CERRO ALEGRE"/>
    <n v="9"/>
  </r>
  <r>
    <s v="1.03368"/>
    <s v="105057-00"/>
    <s v="03368"/>
    <x v="3258"/>
    <s v="MOLLEJONES"/>
    <s v="ALAJUELA"/>
    <s v="09"/>
    <s v="1"/>
    <s v="1_PREESCOLAR"/>
    <s v="PUBLICA"/>
    <n v="20904"/>
    <s v="2"/>
    <s v="09"/>
    <s v="04"/>
    <s v="ALAJUELA / OROTINA / COYOLAR"/>
    <s v="ALAJUELA"/>
    <s v="OROTINA"/>
    <s v="COYOLAR"/>
    <s v="MOLLEJONES"/>
    <s v="800 N 50 E LA PRIMERA ENTRADA DE CERRO ALTO"/>
    <s v="esc.mollejones.alajuela@mep.go.cr"/>
    <s v="24284220"/>
    <m/>
    <s v="MARJORIE GRANADOS ARCE"/>
    <s v="84469072"/>
    <s v="HEYNER PEREIRA CHAVES"/>
    <s v="24289926"/>
    <m/>
    <s v="NO"/>
    <m/>
    <m/>
    <m/>
    <s v="1"/>
    <s v="04308"/>
    <s v="3"/>
    <s v="MOLLEJONES"/>
    <n v="11"/>
  </r>
  <r>
    <s v="1.03476"/>
    <s v="105058-00"/>
    <s v="03476"/>
    <x v="3259"/>
    <s v="ASENTAMIENTO EL GALLO"/>
    <s v="LIBERIA"/>
    <s v="01"/>
    <s v="1"/>
    <s v="1_PREESCOLAR"/>
    <s v="PUBLICA"/>
    <n v="51003"/>
    <s v="5"/>
    <s v="10"/>
    <s v="03"/>
    <s v="GUANACASTE / LA CRUZ / LA GARITA"/>
    <s v="GUANACASTE"/>
    <s v="LA CRUZ"/>
    <s v="LA GARITA"/>
    <s v="ASENTAMIENTO EL GALLO"/>
    <s v="ENTRADA A ZONZAPOTE 4 KM ESTE"/>
    <s v="esc.asentamientoelgallo@mep.go.cr"/>
    <s v="86054397"/>
    <s v="26799174"/>
    <s v="MAYRA RODRIGUEZ CORTES"/>
    <s v="-"/>
    <s v="JOHANNA MARIA AMPIE GUZMAN"/>
    <s v="26799174"/>
    <m/>
    <s v="NO"/>
    <m/>
    <m/>
    <m/>
    <s v="1"/>
    <s v="04310"/>
    <s v="3"/>
    <s v="ASENTAMIENTO EL GALLO"/>
    <n v="5"/>
  </r>
  <r>
    <s v="1.03371"/>
    <s v="105059-00"/>
    <s v="03371"/>
    <x v="3260"/>
    <s v="SANTA LUCIA"/>
    <s v="SAN CARLOS"/>
    <s v="08"/>
    <s v="1"/>
    <s v="1_PREESCOLAR"/>
    <s v="PUBLICA"/>
    <n v="21013"/>
    <s v="2"/>
    <s v="10"/>
    <s v="13"/>
    <s v="ALAJUELA / SAN CARLOS / POCOSOL"/>
    <s v="ALAJUELA"/>
    <s v="SAN CARLOS"/>
    <s v="POCOSOL"/>
    <s v="SANTA LUCIA"/>
    <s v="3,4 KM NORTE DE LA TERMINAL"/>
    <s v="esc.santaluciadepocosl@mep.go.cr"/>
    <s v="22005373"/>
    <m/>
    <s v="MARCO MORA JIMENEZ"/>
    <s v="60166221"/>
    <s v="IRENE CECILIA RAMIREZ SANCHEZ"/>
    <s v="24777082"/>
    <m/>
    <s v="NO"/>
    <m/>
    <m/>
    <m/>
    <s v="1"/>
    <s v="04317"/>
    <s v="3"/>
    <s v="SANTA LUCIA"/>
    <n v="9"/>
  </r>
  <r>
    <s v="1.03803"/>
    <s v="105060-00"/>
    <s v="03803"/>
    <x v="3261"/>
    <s v="PAVONES"/>
    <s v="GRANDE DE TERRABA"/>
    <s v="02"/>
    <s v="1"/>
    <s v="1_PREESCOLAR"/>
    <s v="PUBLICA"/>
    <n v="60302"/>
    <s v="6"/>
    <s v="03"/>
    <s v="02"/>
    <s v="PUNTARENAS / BUENOS AIRES / VOLCAN"/>
    <s v="PUNTARENAS"/>
    <s v="BUENOS AIRES"/>
    <s v="VOLCAN"/>
    <s v="LOS ANGELES"/>
    <s v="800 M SURESTE ENTRADA PRINCIPAL LOS ANGELES"/>
    <s v="esc.pavonesbuenosaires@mep.go.cr"/>
    <s v="22006162"/>
    <s v="86748326"/>
    <s v="ROSEMERY PINZON SOLIS"/>
    <s v="85161070"/>
    <s v="ROBERTO DE JESUS GRANADOS CHAVARRIA"/>
    <s v="27300159"/>
    <m/>
    <s v="NO"/>
    <m/>
    <m/>
    <m/>
    <s v="1"/>
    <s v="04318"/>
    <s v="3"/>
    <s v="PAVONES"/>
    <n v="5"/>
  </r>
  <r>
    <s v="1.03467"/>
    <s v="105064-00"/>
    <s v="03467"/>
    <x v="3262"/>
    <s v="RIO SAN CARLOS SECTOR ESTE"/>
    <s v="SAN CARLOS"/>
    <s v="05"/>
    <s v="1"/>
    <s v="1_PREESCOLAR"/>
    <s v="PUBLICA"/>
    <n v="21006"/>
    <s v="2"/>
    <s v="10"/>
    <s v="06"/>
    <s v="ALAJUELA / SAN CARLOS / PITAL"/>
    <s v="ALAJUELA"/>
    <s v="SAN CARLOS"/>
    <s v="PITAL"/>
    <s v="BOCA SAN CARLOS"/>
    <s v="700 M SUR DEL SUPER SAN JUAN"/>
    <s v="esc.riosancarlossectoreste@mep.go.cr"/>
    <m/>
    <m/>
    <s v="EDSON CARAVACA ESPINOZA"/>
    <s v="71309690"/>
    <s v="MARIA DE LOS ANGELES SOLIS ALVARADO"/>
    <s v="83187649"/>
    <m/>
    <s v="NO"/>
    <m/>
    <m/>
    <m/>
    <s v="1"/>
    <s v="04319"/>
    <s v="3"/>
    <s v="RIO SAN CARLOS SECTOR ESTE"/>
    <n v="14"/>
  </r>
  <r>
    <s v="1.03543"/>
    <s v="105065-00"/>
    <s v="03543"/>
    <x v="3263"/>
    <s v="CAÑO DE MASAYA"/>
    <s v="SARAPIQUI"/>
    <s v="03"/>
    <s v="1"/>
    <s v="1_PREESCOLAR"/>
    <s v="PUBLICA"/>
    <n v="41002"/>
    <s v="4"/>
    <s v="10"/>
    <s v="02"/>
    <s v="HEREDIA / SARAPIQUI / LA VIRGEN"/>
    <s v="HEREDIA"/>
    <s v="SARAPIQUI"/>
    <s v="LA VIRGEN"/>
    <s v="ASENTAMIENTO CAMPESINO LA FE"/>
    <s v="21 KM AL NORTE DEL BN PUERTO VIEJO"/>
    <s v="esc.canodemasaya@mep.go.cr"/>
    <s v="27666283"/>
    <m/>
    <s v="MIRNA DOWNS VALLE"/>
    <s v="70306684"/>
    <s v="ZAIDA ALFARO ESQUIVEL"/>
    <s v="27666283"/>
    <m/>
    <s v="NO"/>
    <m/>
    <m/>
    <m/>
    <s v="1"/>
    <s v="01723"/>
    <s v="3"/>
    <s v="CAÑO DE MASAYA"/>
    <n v="3"/>
  </r>
  <r>
    <s v="1.03375"/>
    <s v="105072-00"/>
    <s v="03375"/>
    <x v="3264"/>
    <s v="LOMA LINDA"/>
    <s v="LIMON"/>
    <s v="07"/>
    <s v="1"/>
    <s v="1_PREESCOLAR"/>
    <s v="PUBLICA"/>
    <n v="70103"/>
    <s v="7"/>
    <s v="01"/>
    <s v="03"/>
    <s v="LIMON / LIMON / RIO BLANCO"/>
    <s v="LIMON"/>
    <s v="LIMON"/>
    <s v="RIO BLANCO"/>
    <s v="LOMA LINDA"/>
    <s v="2 KM SUR DE LA GASOLINA DELTA, FRENTE RECOPE"/>
    <s v="esc.lomalinda@mep.go.cr"/>
    <m/>
    <m/>
    <s v="MARIA JOSE AZOFEIFA CORDERO"/>
    <s v="85811732"/>
    <s v="GREIVIN ARCE CAMPOS"/>
    <s v="24591100 Ext.32007"/>
    <m/>
    <s v="NO"/>
    <m/>
    <m/>
    <m/>
    <s v="1"/>
    <s v="04096"/>
    <s v="3"/>
    <s v="LOMA LINDA"/>
    <n v="3"/>
  </r>
  <r>
    <s v="1.04204"/>
    <s v="105088-00"/>
    <s v="04204"/>
    <x v="3265"/>
    <s v="CHIGO"/>
    <s v="COTO"/>
    <s v="13"/>
    <s v="1"/>
    <s v="1_PREESCOLAR"/>
    <s v="PUBLICA"/>
    <n v="60804"/>
    <s v="6"/>
    <s v="08"/>
    <s v="04"/>
    <s v="PUNTARENAS / COTO BRUS / LIMONCITO"/>
    <s v="PUNTARENAS"/>
    <s v="COTO BRUS"/>
    <s v="LIMONCITO"/>
    <s v="BETANIA"/>
    <s v="8 KM AL SUR DE SABANILLAS"/>
    <s v="esc.chigo@mep.go.cr"/>
    <s v="84896083"/>
    <m/>
    <s v="CARLOS JAIRO LEIVA CEDEÑO"/>
    <s v="84896083"/>
    <s v="FERNANDO MENDOZA PALACIOS"/>
    <s v="87794171"/>
    <m/>
    <s v="NO"/>
    <m/>
    <m/>
    <m/>
    <s v="1"/>
    <s v="04345"/>
    <s v="3"/>
    <s v="CHIGO"/>
    <n v="4"/>
  </r>
  <r>
    <s v="1.03526"/>
    <s v="105089-00"/>
    <s v="03526"/>
    <x v="3266"/>
    <s v="J.N. CENTRAL DE ALAJUELITA"/>
    <s v="SAN JOSE CENTRAL"/>
    <s v="06"/>
    <s v="1"/>
    <s v="2_PREESCOLAR"/>
    <s v="PUBLICA"/>
    <n v="11001"/>
    <s v="1"/>
    <s v="10"/>
    <s v="01"/>
    <s v="SAN JOSE / ALAJUELITA / ALAJUELITA"/>
    <s v="SAN JOSE"/>
    <s v="ALAJUELITA"/>
    <s v="ALAJUELITA"/>
    <s v="CHOROTEGA"/>
    <s v="SALON COMUNAL DE LA URBANIZACION LA CHOROTEGA"/>
    <s v="jn.alajuelita@mep.go.cr"/>
    <s v="21017200"/>
    <m/>
    <s v="TATIANA ISABEL ULLOA PORRAS"/>
    <s v="83110396"/>
    <s v="FREDDY CALDERON CERDAS"/>
    <s v="22754085"/>
    <m/>
    <s v="NO"/>
    <m/>
    <m/>
    <m/>
    <s v="2"/>
    <s v="00000"/>
    <s v="0"/>
    <m/>
    <n v="20"/>
  </r>
  <r>
    <s v="1.04247"/>
    <s v="105090-00"/>
    <s v="04247"/>
    <x v="3267"/>
    <s v="JU KRIBÄTÄ"/>
    <s v="COTO"/>
    <s v="13"/>
    <s v="1"/>
    <s v="1_PREESCOLAR"/>
    <s v="PUBLICA"/>
    <n v="60307"/>
    <s v="6"/>
    <s v="03"/>
    <s v="07"/>
    <s v="PUNTARENAS / BUENOS AIRES / CHANGUENA"/>
    <s v="PUNTARENAS"/>
    <s v="BUENOS AIRES"/>
    <s v="CHANGUENA"/>
    <s v="MELIA"/>
    <s v="4 KM SUR DE LA ESCUELA DE PARAISO"/>
    <s v="esc.jukribata@mep.go.cr"/>
    <m/>
    <m/>
    <s v="ANDRES BEJARANO FLORES"/>
    <s v="64735737"/>
    <s v="FERNANDO MENDOZA PALACIOS"/>
    <s v="87794171"/>
    <m/>
    <s v="NO"/>
    <m/>
    <m/>
    <m/>
    <s v="1"/>
    <s v="04354"/>
    <s v="3"/>
    <s v="JU KRIBÄTÄ"/>
    <n v="14"/>
  </r>
  <r>
    <s v="1.04157"/>
    <s v="105406-00"/>
    <s v="04157"/>
    <x v="3268"/>
    <s v="SURUY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PROGRESO"/>
    <s v="2 KM NE DE LA PARADA DE BUSES DE PROGRESO"/>
    <s v="esc.indigenasuruy@mep.go.cr"/>
    <s v="85451573"/>
    <m/>
    <s v="CRISTIAN ESPINOZA GOMEZ"/>
    <s v="85451573"/>
    <s v="EULALIO JAIRO MAROTO JIMENEZ"/>
    <s v="83478507"/>
    <m/>
    <s v="NO"/>
    <m/>
    <m/>
    <m/>
    <s v="1"/>
    <s v="04393"/>
    <s v="3"/>
    <s v="SURUY"/>
    <n v="3"/>
  </r>
  <r>
    <s v="1.04227"/>
    <s v="105405-00"/>
    <s v="04227"/>
    <x v="3269"/>
    <s v="BITARKALA"/>
    <s v="SULA"/>
    <s v="05"/>
    <s v="1"/>
    <s v="1_PREESCOLAR"/>
    <s v="PUBLICA"/>
    <n v="70102"/>
    <s v="7"/>
    <s v="01"/>
    <s v="02"/>
    <s v="LIMON / LIMON / VALLE LA ESTRELLA"/>
    <s v="LIMON"/>
    <s v="LIMON"/>
    <s v="VALLE LA ESTRELLA"/>
    <s v="BITARKALA"/>
    <s v="3 KM NORTE DE LA ESCUELA CECERE"/>
    <s v="esc.indigenabitarkala@mep.go.cr"/>
    <m/>
    <m/>
    <s v="OSCAR ZUÑIGA SEQUEIRA"/>
    <s v="85392949"/>
    <s v="EULALIO JAIRO MAROTO JIMENEZ"/>
    <s v="83478507"/>
    <m/>
    <s v="NO"/>
    <m/>
    <m/>
    <m/>
    <s v="1"/>
    <s v="04394"/>
    <s v="3"/>
    <s v="BITARKALA"/>
    <n v="4"/>
  </r>
  <r>
    <s v="1.04412"/>
    <s v="105547-00"/>
    <s v="04412"/>
    <x v="3270"/>
    <s v="MÖLÖRIBÄTÄ"/>
    <s v="COTO"/>
    <s v="14"/>
    <s v="1"/>
    <s v="1_PREESCOLAR"/>
    <s v="PUBLICA"/>
    <n v="60704"/>
    <s v="6"/>
    <s v="07"/>
    <s v="04"/>
    <s v="PUNTARENAS / GOLFITO / PAVON"/>
    <s v="PUNTARENAS"/>
    <s v="GOLFITO"/>
    <s v="PAVON"/>
    <s v="BRAZO IZQUIERDO"/>
    <m/>
    <m/>
    <m/>
    <m/>
    <m/>
    <m/>
    <m/>
    <m/>
    <m/>
    <m/>
    <m/>
    <m/>
    <m/>
    <s v="1"/>
    <s v="04424"/>
    <s v="3"/>
    <s v="MÖLÖRIBÄTÄ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2B91B5-56E3-4E80-97BB-F978D213CF84}" name="TablaDinámica1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3275" firstHeaderRow="1" firstDataRow="1" firstDataCol="1"/>
  <pivotFields count="37">
    <pivotField showAll="0"/>
    <pivotField showAll="0"/>
    <pivotField showAll="0"/>
    <pivotField axis="axisRow" showAll="0">
      <items count="32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2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 t="grand">
      <x/>
    </i>
  </rowItems>
  <colItems count="1">
    <i/>
  </colItems>
  <dataFields count="1">
    <dataField name="Cuenta de NOMBRE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F5EF1CB-2D17-4B9B-BD0E-79660EF4F342}" name="portada_F" displayName="portada_F" ref="D1:AN3872" totalsRowShown="0">
  <autoFilter ref="D1:AN3872" xr:uid="{8F5EF1CB-2D17-4B9B-BD0E-79660EF4F342}"/>
  <tableColumns count="37">
    <tableColumn id="47" xr3:uid="{03B0F4BB-4737-482E-A843-355094B35157}" name="NCODINS">
      <calculatedColumnFormula>CONCATENATE(portada_F[[#This Row],[NIVEL]],".",portada_F[[#This Row],[CODINS]])</calculatedColumnFormula>
    </tableColumn>
    <tableColumn id="48" xr3:uid="{3C335983-CE12-4EA3-AC4B-32A68C841890}" name="COD_SABER" dataDxfId="71"/>
    <tableColumn id="1" xr3:uid="{A6BA6C46-C252-42AD-97F3-01C82182C197}" name="CODINS"/>
    <tableColumn id="2" xr3:uid="{B0864BB3-CCC1-49A3-8730-AEC9186A4592}" name="CODIGO"/>
    <tableColumn id="3" xr3:uid="{FEEFA348-7AB5-42B5-9B3E-77AC46C602BA}" name="NOMBRE"/>
    <tableColumn id="5" xr3:uid="{AD2EAF9C-1B92-4FF2-8B79-DA2452D5C7AD}" name="REGION"/>
    <tableColumn id="6" xr3:uid="{7FB5B4C6-AF57-4FA4-AD73-65D89A087B65}" name="CIRCUITO"/>
    <tableColumn id="8" xr3:uid="{13B7C482-C6F8-42AC-8D78-871A4BAB3BE3}" name="NIVEL"/>
    <tableColumn id="9" xr3:uid="{739F74FD-C2AF-43DF-9BC7-1CE2BDCBDBFE}" name="NIVEL-2">
      <calculatedColumnFormula>CONCATENATE(portada_F[[#This Row],[PROPIO]],"_","PREESCOLAR")</calculatedColumnFormula>
    </tableColumn>
    <tableColumn id="11" xr3:uid="{DF96E524-8BE4-4998-9189-787180D39E41}" name="DEPENDENCIA"/>
    <tableColumn id="14" xr3:uid="{D0B187A5-CDA6-4B6D-B67C-9302DD745AF2}" name="PRCADI"/>
    <tableColumn id="15" xr3:uid="{9186764F-4154-45D9-B79D-F8368846E17D}" name="PR"/>
    <tableColumn id="16" xr3:uid="{9F1082C0-8430-4C79-9811-BE8096389628}" name="CAN"/>
    <tableColumn id="17" xr3:uid="{916445EC-92AA-4D03-9C8D-260730D83786}" name="DIS"/>
    <tableColumn id="18" xr3:uid="{44EE73D2-FD95-4335-8429-083A2C091BDD}" name="UBICACION"/>
    <tableColumn id="19" xr3:uid="{AB08B74E-6F04-4802-B6A0-109E954F76BD}" name="PROVINCIA"/>
    <tableColumn id="20" xr3:uid="{0EBCDDB4-9A32-4EAB-9EA0-B8A880C57C7D}" name="CANTON"/>
    <tableColumn id="21" xr3:uid="{8CE2544E-1769-402D-A805-069944A05C6F}" name="DISTRITO"/>
    <tableColumn id="22" xr3:uid="{7626809E-5230-4F5C-96E5-66C46CA02980}" name="POBLADO"/>
    <tableColumn id="24" xr3:uid="{33A0E92C-5B4F-4185-8A3A-19A2513D26A5}" name="EXACTA"/>
    <tableColumn id="25" xr3:uid="{9DB07A54-D1F2-4741-B3B6-AFB2EAA5F0E9}" name="EMAIL"/>
    <tableColumn id="26" xr3:uid="{8463FD13-C17C-46E2-B583-5D64C8B430E6}" name="TELEFONO1" dataDxfId="70"/>
    <tableColumn id="27" xr3:uid="{59BB0CAA-B06B-4F8D-84D9-249E2F255417}" name="TELEFONO2" dataDxfId="69"/>
    <tableColumn id="28" xr3:uid="{A8AB01E5-1CA2-4BE4-86F8-EC750563BE4D}" name="DIRECTOR"/>
    <tableColumn id="29" xr3:uid="{F0A97CC3-F56F-4343-BAC4-4CCF4CA1167D}" name="TELEFONO3"/>
    <tableColumn id="30" xr3:uid="{ADE4210E-2ECA-430A-AE37-6CE0D2A060DB}" name="SUPERVISOR"/>
    <tableColumn id="31" xr3:uid="{30B062FF-0621-4D14-8282-ABDAEBB89B08}" name="TELEFONO4"/>
    <tableColumn id="33" xr3:uid="{AF30A8FF-4471-4FC1-9D08-B1CE3916E360}" name="ACRED_RED"/>
    <tableColumn id="34" xr3:uid="{A6AFFC52-D896-42CA-83F4-58B1B8FD2860}" name="CUIDO_ASIG"/>
    <tableColumn id="35" xr3:uid="{4EA98A0B-4048-4804-AB10-E94B6A981070}" name="NIPERTE_RED"/>
    <tableColumn id="36" xr3:uid="{4ADD6B5A-0CF8-491C-8AA9-053120FC7459}" name="codigo_CUIDO"/>
    <tableColumn id="37" xr3:uid="{23125A73-376C-45DC-A3E1-C8DA591367B9}" name="CUIDO"/>
    <tableColumn id="38" xr3:uid="{4CF1737C-4CDB-4510-9F00-28DE49B6D6CF}" name="PROPIO"/>
    <tableColumn id="39" xr3:uid="{4EB1AC3C-2A5C-4414-930D-18A33FB2948C}" name="PERTENE"/>
    <tableColumn id="40" xr3:uid="{4F4EFA55-4BC4-417F-B9E7-5949451944A5}" name="NIPERTE"/>
    <tableColumn id="41" xr3:uid="{FDD02A6D-C39E-434F-8BD5-0D2514AE8CEC}" name="NOMBRE_PERTE"/>
    <tableColumn id="46" xr3:uid="{7916FE43-E812-4FB6-93B2-6E2E0074EAF0}" name="TOT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mailto:esc.benitojuarezgarcia@mep.go.cr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45C4F-23C7-4B33-9B19-58D182F61B9D}">
  <sheetPr codeName="Hoja1" filterMode="1"/>
  <dimension ref="A3:B3275"/>
  <sheetViews>
    <sheetView workbookViewId="0">
      <selection activeCell="A17" sqref="A17"/>
    </sheetView>
  </sheetViews>
  <sheetFormatPr baseColWidth="10" defaultRowHeight="14.4" x14ac:dyDescent="0.3"/>
  <cols>
    <col min="1" max="1" width="16.5546875" bestFit="1" customWidth="1"/>
    <col min="2" max="2" width="17.77734375" bestFit="1" customWidth="1"/>
  </cols>
  <sheetData>
    <row r="3" spans="1:2" x14ac:dyDescent="0.3">
      <c r="A3" s="505" t="s">
        <v>34243</v>
      </c>
      <c r="B3" t="s">
        <v>34245</v>
      </c>
    </row>
    <row r="4" spans="1:2" hidden="1" x14ac:dyDescent="0.3">
      <c r="A4" s="469" t="s">
        <v>8396</v>
      </c>
      <c r="B4">
        <v>516</v>
      </c>
    </row>
    <row r="5" spans="1:2" hidden="1" x14ac:dyDescent="0.3">
      <c r="A5" s="469" t="s">
        <v>691</v>
      </c>
      <c r="B5">
        <v>1</v>
      </c>
    </row>
    <row r="6" spans="1:2" hidden="1" x14ac:dyDescent="0.3">
      <c r="A6" s="469" t="s">
        <v>614</v>
      </c>
      <c r="B6">
        <v>1</v>
      </c>
    </row>
    <row r="7" spans="1:2" hidden="1" x14ac:dyDescent="0.3">
      <c r="A7" s="469" t="s">
        <v>6780</v>
      </c>
      <c r="B7">
        <v>1</v>
      </c>
    </row>
    <row r="8" spans="1:2" hidden="1" x14ac:dyDescent="0.3">
      <c r="A8" s="469" t="s">
        <v>6589</v>
      </c>
      <c r="B8">
        <v>1</v>
      </c>
    </row>
    <row r="9" spans="1:2" hidden="1" x14ac:dyDescent="0.3">
      <c r="A9" s="469" t="s">
        <v>364</v>
      </c>
      <c r="B9">
        <v>1</v>
      </c>
    </row>
    <row r="10" spans="1:2" hidden="1" x14ac:dyDescent="0.3">
      <c r="A10" s="469" t="s">
        <v>344</v>
      </c>
      <c r="B10">
        <v>1</v>
      </c>
    </row>
    <row r="11" spans="1:2" hidden="1" x14ac:dyDescent="0.3">
      <c r="A11" s="469" t="s">
        <v>377</v>
      </c>
      <c r="B11">
        <v>1</v>
      </c>
    </row>
    <row r="12" spans="1:2" hidden="1" x14ac:dyDescent="0.3">
      <c r="A12" s="469" t="s">
        <v>829</v>
      </c>
      <c r="B12">
        <v>1</v>
      </c>
    </row>
    <row r="13" spans="1:2" hidden="1" x14ac:dyDescent="0.3">
      <c r="A13" s="469" t="s">
        <v>348</v>
      </c>
      <c r="B13">
        <v>1</v>
      </c>
    </row>
    <row r="14" spans="1:2" hidden="1" x14ac:dyDescent="0.3">
      <c r="A14" s="469" t="s">
        <v>273</v>
      </c>
      <c r="B14">
        <v>1</v>
      </c>
    </row>
    <row r="15" spans="1:2" hidden="1" x14ac:dyDescent="0.3">
      <c r="A15" s="469" t="s">
        <v>158</v>
      </c>
      <c r="B15">
        <v>1</v>
      </c>
    </row>
    <row r="16" spans="1:2" hidden="1" x14ac:dyDescent="0.3">
      <c r="A16" s="469" t="s">
        <v>653</v>
      </c>
      <c r="B16">
        <v>1</v>
      </c>
    </row>
    <row r="17" spans="1:2" hidden="1" x14ac:dyDescent="0.3">
      <c r="A17" s="469" t="s">
        <v>833</v>
      </c>
      <c r="B17">
        <v>2</v>
      </c>
    </row>
    <row r="18" spans="1:2" hidden="1" x14ac:dyDescent="0.3">
      <c r="A18" s="469" t="s">
        <v>6176</v>
      </c>
      <c r="B18">
        <v>1</v>
      </c>
    </row>
    <row r="19" spans="1:2" hidden="1" x14ac:dyDescent="0.3">
      <c r="A19" s="469" t="s">
        <v>176</v>
      </c>
      <c r="B19">
        <v>1</v>
      </c>
    </row>
    <row r="20" spans="1:2" hidden="1" x14ac:dyDescent="0.3">
      <c r="A20" s="469" t="s">
        <v>171</v>
      </c>
      <c r="B20">
        <v>1</v>
      </c>
    </row>
    <row r="21" spans="1:2" hidden="1" x14ac:dyDescent="0.3">
      <c r="A21" s="469" t="s">
        <v>317</v>
      </c>
      <c r="B21">
        <v>2</v>
      </c>
    </row>
    <row r="22" spans="1:2" hidden="1" x14ac:dyDescent="0.3">
      <c r="A22" s="469" t="s">
        <v>657</v>
      </c>
      <c r="B22">
        <v>1</v>
      </c>
    </row>
    <row r="23" spans="1:2" hidden="1" x14ac:dyDescent="0.3">
      <c r="A23" s="469" t="s">
        <v>4899</v>
      </c>
      <c r="B23">
        <v>1</v>
      </c>
    </row>
    <row r="24" spans="1:2" hidden="1" x14ac:dyDescent="0.3">
      <c r="A24" s="469" t="s">
        <v>353</v>
      </c>
      <c r="B24">
        <v>1</v>
      </c>
    </row>
    <row r="25" spans="1:2" hidden="1" x14ac:dyDescent="0.3">
      <c r="A25" s="469" t="s">
        <v>6761</v>
      </c>
      <c r="B25">
        <v>1</v>
      </c>
    </row>
    <row r="26" spans="1:2" hidden="1" x14ac:dyDescent="0.3">
      <c r="A26" s="469" t="s">
        <v>368</v>
      </c>
      <c r="B26">
        <v>1</v>
      </c>
    </row>
    <row r="27" spans="1:2" hidden="1" x14ac:dyDescent="0.3">
      <c r="A27" s="469" t="s">
        <v>217</v>
      </c>
      <c r="B27">
        <v>2</v>
      </c>
    </row>
    <row r="28" spans="1:2" hidden="1" x14ac:dyDescent="0.3">
      <c r="A28" s="469" t="s">
        <v>278</v>
      </c>
      <c r="B28">
        <v>2</v>
      </c>
    </row>
    <row r="29" spans="1:2" hidden="1" x14ac:dyDescent="0.3">
      <c r="A29" s="469" t="s">
        <v>6768</v>
      </c>
      <c r="B29">
        <v>1</v>
      </c>
    </row>
    <row r="30" spans="1:2" hidden="1" x14ac:dyDescent="0.3">
      <c r="A30" s="469" t="s">
        <v>142</v>
      </c>
      <c r="B30">
        <v>1</v>
      </c>
    </row>
    <row r="31" spans="1:2" hidden="1" x14ac:dyDescent="0.3">
      <c r="A31" s="469" t="s">
        <v>6271</v>
      </c>
      <c r="B31">
        <v>1</v>
      </c>
    </row>
    <row r="32" spans="1:2" hidden="1" x14ac:dyDescent="0.3">
      <c r="A32" s="469" t="s">
        <v>53</v>
      </c>
      <c r="B32">
        <v>1</v>
      </c>
    </row>
    <row r="33" spans="1:2" x14ac:dyDescent="0.3">
      <c r="A33" s="469" t="s">
        <v>183</v>
      </c>
      <c r="B33">
        <v>3</v>
      </c>
    </row>
    <row r="34" spans="1:2" hidden="1" x14ac:dyDescent="0.3">
      <c r="A34" s="469" t="s">
        <v>162</v>
      </c>
      <c r="B34">
        <v>1</v>
      </c>
    </row>
    <row r="35" spans="1:2" hidden="1" x14ac:dyDescent="0.3">
      <c r="A35" s="469" t="s">
        <v>4072</v>
      </c>
      <c r="B35">
        <v>1</v>
      </c>
    </row>
    <row r="36" spans="1:2" hidden="1" x14ac:dyDescent="0.3">
      <c r="A36" s="469" t="s">
        <v>247</v>
      </c>
      <c r="B36">
        <v>1</v>
      </c>
    </row>
    <row r="37" spans="1:2" hidden="1" x14ac:dyDescent="0.3">
      <c r="A37" s="469" t="s">
        <v>399</v>
      </c>
      <c r="B37">
        <v>1</v>
      </c>
    </row>
    <row r="38" spans="1:2" hidden="1" x14ac:dyDescent="0.3">
      <c r="A38" s="469" t="s">
        <v>12555</v>
      </c>
      <c r="B38">
        <v>1</v>
      </c>
    </row>
    <row r="39" spans="1:2" hidden="1" x14ac:dyDescent="0.3">
      <c r="A39" s="469" t="s">
        <v>633</v>
      </c>
      <c r="B39">
        <v>1</v>
      </c>
    </row>
    <row r="40" spans="1:2" hidden="1" x14ac:dyDescent="0.3">
      <c r="A40" s="469" t="s">
        <v>619</v>
      </c>
      <c r="B40">
        <v>1</v>
      </c>
    </row>
    <row r="41" spans="1:2" hidden="1" x14ac:dyDescent="0.3">
      <c r="A41" s="469" t="s">
        <v>662</v>
      </c>
      <c r="B41">
        <v>1</v>
      </c>
    </row>
    <row r="42" spans="1:2" hidden="1" x14ac:dyDescent="0.3">
      <c r="A42" s="469" t="s">
        <v>126</v>
      </c>
      <c r="B42">
        <v>1</v>
      </c>
    </row>
    <row r="43" spans="1:2" hidden="1" x14ac:dyDescent="0.3">
      <c r="A43" s="469" t="s">
        <v>391</v>
      </c>
      <c r="B43">
        <v>1</v>
      </c>
    </row>
    <row r="44" spans="1:2" hidden="1" x14ac:dyDescent="0.3">
      <c r="A44" s="469" t="s">
        <v>4937</v>
      </c>
      <c r="B44">
        <v>1</v>
      </c>
    </row>
    <row r="45" spans="1:2" hidden="1" x14ac:dyDescent="0.3">
      <c r="A45" s="469" t="s">
        <v>339</v>
      </c>
      <c r="B45">
        <v>1</v>
      </c>
    </row>
    <row r="46" spans="1:2" hidden="1" x14ac:dyDescent="0.3">
      <c r="A46" s="469" t="s">
        <v>6767</v>
      </c>
      <c r="B46">
        <v>1</v>
      </c>
    </row>
    <row r="47" spans="1:2" hidden="1" x14ac:dyDescent="0.3">
      <c r="A47" s="469" t="s">
        <v>6400</v>
      </c>
      <c r="B47">
        <v>1</v>
      </c>
    </row>
    <row r="48" spans="1:2" hidden="1" x14ac:dyDescent="0.3">
      <c r="A48" s="469" t="s">
        <v>6431</v>
      </c>
      <c r="B48">
        <v>1</v>
      </c>
    </row>
    <row r="49" spans="1:2" hidden="1" x14ac:dyDescent="0.3">
      <c r="A49" s="469" t="s">
        <v>17870</v>
      </c>
      <c r="B49">
        <v>1</v>
      </c>
    </row>
    <row r="50" spans="1:2" hidden="1" x14ac:dyDescent="0.3">
      <c r="A50" s="469" t="s">
        <v>6312</v>
      </c>
      <c r="B50">
        <v>1</v>
      </c>
    </row>
    <row r="51" spans="1:2" hidden="1" x14ac:dyDescent="0.3">
      <c r="A51" s="469" t="s">
        <v>6760</v>
      </c>
      <c r="B51">
        <v>1</v>
      </c>
    </row>
    <row r="52" spans="1:2" hidden="1" x14ac:dyDescent="0.3">
      <c r="A52" s="469" t="s">
        <v>6769</v>
      </c>
      <c r="B52">
        <v>1</v>
      </c>
    </row>
    <row r="53" spans="1:2" hidden="1" x14ac:dyDescent="0.3">
      <c r="A53" s="469" t="s">
        <v>622</v>
      </c>
      <c r="B53">
        <v>2</v>
      </c>
    </row>
    <row r="54" spans="1:2" hidden="1" x14ac:dyDescent="0.3">
      <c r="A54" s="469" t="s">
        <v>6757</v>
      </c>
      <c r="B54">
        <v>1</v>
      </c>
    </row>
    <row r="55" spans="1:2" hidden="1" x14ac:dyDescent="0.3">
      <c r="A55" s="469" t="s">
        <v>55</v>
      </c>
      <c r="B55">
        <v>1</v>
      </c>
    </row>
    <row r="56" spans="1:2" hidden="1" x14ac:dyDescent="0.3">
      <c r="A56" s="469" t="s">
        <v>94</v>
      </c>
      <c r="B56">
        <v>2</v>
      </c>
    </row>
    <row r="57" spans="1:2" hidden="1" x14ac:dyDescent="0.3">
      <c r="A57" s="469" t="s">
        <v>6749</v>
      </c>
      <c r="B57">
        <v>2</v>
      </c>
    </row>
    <row r="58" spans="1:2" hidden="1" x14ac:dyDescent="0.3">
      <c r="A58" s="469" t="s">
        <v>6762</v>
      </c>
      <c r="B58">
        <v>1</v>
      </c>
    </row>
    <row r="59" spans="1:2" hidden="1" x14ac:dyDescent="0.3">
      <c r="A59" s="469" t="s">
        <v>683</v>
      </c>
      <c r="B59">
        <v>2</v>
      </c>
    </row>
    <row r="60" spans="1:2" hidden="1" x14ac:dyDescent="0.3">
      <c r="A60" s="469" t="s">
        <v>357</v>
      </c>
      <c r="B60">
        <v>1</v>
      </c>
    </row>
    <row r="61" spans="1:2" hidden="1" x14ac:dyDescent="0.3">
      <c r="A61" s="469" t="s">
        <v>668</v>
      </c>
      <c r="B61">
        <v>1</v>
      </c>
    </row>
    <row r="62" spans="1:2" hidden="1" x14ac:dyDescent="0.3">
      <c r="A62" s="469" t="s">
        <v>166</v>
      </c>
      <c r="B62">
        <v>1</v>
      </c>
    </row>
    <row r="63" spans="1:2" hidden="1" x14ac:dyDescent="0.3">
      <c r="A63" s="469" t="s">
        <v>383</v>
      </c>
      <c r="B63">
        <v>1</v>
      </c>
    </row>
    <row r="64" spans="1:2" hidden="1" x14ac:dyDescent="0.3">
      <c r="A64" s="469" t="s">
        <v>283</v>
      </c>
      <c r="B64">
        <v>1</v>
      </c>
    </row>
    <row r="65" spans="1:2" hidden="1" x14ac:dyDescent="0.3">
      <c r="A65" s="469" t="s">
        <v>695</v>
      </c>
      <c r="B65">
        <v>1</v>
      </c>
    </row>
    <row r="66" spans="1:2" hidden="1" x14ac:dyDescent="0.3">
      <c r="A66" s="469" t="s">
        <v>671</v>
      </c>
      <c r="B66">
        <v>1</v>
      </c>
    </row>
    <row r="67" spans="1:2" hidden="1" x14ac:dyDescent="0.3">
      <c r="A67" s="469" t="s">
        <v>179</v>
      </c>
      <c r="B67">
        <v>1</v>
      </c>
    </row>
    <row r="68" spans="1:2" hidden="1" x14ac:dyDescent="0.3">
      <c r="A68" s="469" t="s">
        <v>642</v>
      </c>
      <c r="B68">
        <v>2</v>
      </c>
    </row>
    <row r="69" spans="1:2" hidden="1" x14ac:dyDescent="0.3">
      <c r="A69" s="469" t="s">
        <v>6750</v>
      </c>
      <c r="B69">
        <v>1</v>
      </c>
    </row>
    <row r="70" spans="1:2" hidden="1" x14ac:dyDescent="0.3">
      <c r="A70" s="469" t="s">
        <v>6789</v>
      </c>
      <c r="B70">
        <v>1</v>
      </c>
    </row>
    <row r="71" spans="1:2" hidden="1" x14ac:dyDescent="0.3">
      <c r="A71" s="469" t="s">
        <v>8218</v>
      </c>
      <c r="B71">
        <v>1</v>
      </c>
    </row>
    <row r="72" spans="1:2" hidden="1" x14ac:dyDescent="0.3">
      <c r="A72" s="469" t="s">
        <v>61</v>
      </c>
      <c r="B72">
        <v>1</v>
      </c>
    </row>
    <row r="73" spans="1:2" hidden="1" x14ac:dyDescent="0.3">
      <c r="A73" s="469" t="s">
        <v>639</v>
      </c>
      <c r="B73">
        <v>1</v>
      </c>
    </row>
    <row r="74" spans="1:2" hidden="1" x14ac:dyDescent="0.3">
      <c r="A74" s="469" t="s">
        <v>403</v>
      </c>
      <c r="B74">
        <v>1</v>
      </c>
    </row>
    <row r="75" spans="1:2" hidden="1" x14ac:dyDescent="0.3">
      <c r="A75" s="469" t="s">
        <v>6753</v>
      </c>
      <c r="B75">
        <v>1</v>
      </c>
    </row>
    <row r="76" spans="1:2" hidden="1" x14ac:dyDescent="0.3">
      <c r="A76" s="469" t="s">
        <v>6265</v>
      </c>
      <c r="B76">
        <v>1</v>
      </c>
    </row>
    <row r="77" spans="1:2" hidden="1" x14ac:dyDescent="0.3">
      <c r="A77" s="469" t="s">
        <v>77</v>
      </c>
      <c r="B77">
        <v>1</v>
      </c>
    </row>
    <row r="78" spans="1:2" hidden="1" x14ac:dyDescent="0.3">
      <c r="A78" s="469" t="s">
        <v>14631</v>
      </c>
      <c r="B78">
        <v>1</v>
      </c>
    </row>
    <row r="79" spans="1:2" hidden="1" x14ac:dyDescent="0.3">
      <c r="A79" s="469" t="s">
        <v>821</v>
      </c>
      <c r="B79">
        <v>1</v>
      </c>
    </row>
    <row r="80" spans="1:2" hidden="1" x14ac:dyDescent="0.3">
      <c r="A80" s="469" t="s">
        <v>192</v>
      </c>
      <c r="B80">
        <v>1</v>
      </c>
    </row>
    <row r="81" spans="1:2" hidden="1" x14ac:dyDescent="0.3">
      <c r="A81" s="469" t="s">
        <v>6765</v>
      </c>
      <c r="B81">
        <v>1</v>
      </c>
    </row>
    <row r="82" spans="1:2" hidden="1" x14ac:dyDescent="0.3">
      <c r="A82" s="469" t="s">
        <v>395</v>
      </c>
      <c r="B82">
        <v>2</v>
      </c>
    </row>
    <row r="83" spans="1:2" hidden="1" x14ac:dyDescent="0.3">
      <c r="A83" s="469" t="s">
        <v>6787</v>
      </c>
      <c r="B83">
        <v>1</v>
      </c>
    </row>
    <row r="84" spans="1:2" hidden="1" x14ac:dyDescent="0.3">
      <c r="A84" s="469" t="s">
        <v>386</v>
      </c>
      <c r="B84">
        <v>1</v>
      </c>
    </row>
    <row r="85" spans="1:2" hidden="1" x14ac:dyDescent="0.3">
      <c r="A85" s="469" t="s">
        <v>6546</v>
      </c>
      <c r="B85">
        <v>1</v>
      </c>
    </row>
    <row r="86" spans="1:2" hidden="1" x14ac:dyDescent="0.3">
      <c r="A86" s="469" t="s">
        <v>381</v>
      </c>
      <c r="B86">
        <v>1</v>
      </c>
    </row>
    <row r="87" spans="1:2" hidden="1" x14ac:dyDescent="0.3">
      <c r="A87" s="469" t="s">
        <v>389</v>
      </c>
      <c r="B87">
        <v>1</v>
      </c>
    </row>
    <row r="88" spans="1:2" hidden="1" x14ac:dyDescent="0.3">
      <c r="A88" s="469" t="s">
        <v>609</v>
      </c>
      <c r="B88">
        <v>1</v>
      </c>
    </row>
    <row r="89" spans="1:2" x14ac:dyDescent="0.3">
      <c r="A89" s="469" t="s">
        <v>106</v>
      </c>
      <c r="B89">
        <v>4</v>
      </c>
    </row>
    <row r="90" spans="1:2" x14ac:dyDescent="0.3">
      <c r="A90" s="469" t="s">
        <v>6771</v>
      </c>
      <c r="B90">
        <v>3</v>
      </c>
    </row>
    <row r="91" spans="1:2" hidden="1" x14ac:dyDescent="0.3">
      <c r="A91" s="469" t="s">
        <v>6784</v>
      </c>
      <c r="B91">
        <v>1</v>
      </c>
    </row>
    <row r="92" spans="1:2" hidden="1" x14ac:dyDescent="0.3">
      <c r="A92" s="469" t="s">
        <v>6763</v>
      </c>
      <c r="B92">
        <v>1</v>
      </c>
    </row>
    <row r="93" spans="1:2" hidden="1" x14ac:dyDescent="0.3">
      <c r="A93" s="469" t="s">
        <v>837</v>
      </c>
      <c r="B93">
        <v>1</v>
      </c>
    </row>
    <row r="94" spans="1:2" hidden="1" x14ac:dyDescent="0.3">
      <c r="A94" s="469" t="s">
        <v>372</v>
      </c>
      <c r="B94">
        <v>1</v>
      </c>
    </row>
    <row r="95" spans="1:2" hidden="1" x14ac:dyDescent="0.3">
      <c r="A95" s="469" t="s">
        <v>6781</v>
      </c>
      <c r="B95">
        <v>2</v>
      </c>
    </row>
    <row r="96" spans="1:2" hidden="1" x14ac:dyDescent="0.3">
      <c r="A96" s="469" t="s">
        <v>700</v>
      </c>
      <c r="B96">
        <v>1</v>
      </c>
    </row>
    <row r="97" spans="1:2" hidden="1" x14ac:dyDescent="0.3">
      <c r="A97" s="469" t="s">
        <v>6758</v>
      </c>
      <c r="B97">
        <v>1</v>
      </c>
    </row>
    <row r="98" spans="1:2" hidden="1" x14ac:dyDescent="0.3">
      <c r="A98" s="469" t="s">
        <v>288</v>
      </c>
      <c r="B98">
        <v>1</v>
      </c>
    </row>
    <row r="99" spans="1:2" hidden="1" x14ac:dyDescent="0.3">
      <c r="A99" s="469" t="s">
        <v>687</v>
      </c>
      <c r="B99">
        <v>1</v>
      </c>
    </row>
    <row r="100" spans="1:2" hidden="1" x14ac:dyDescent="0.3">
      <c r="A100" s="469" t="s">
        <v>6772</v>
      </c>
      <c r="B100">
        <v>1</v>
      </c>
    </row>
    <row r="101" spans="1:2" hidden="1" x14ac:dyDescent="0.3">
      <c r="A101" s="469" t="s">
        <v>841</v>
      </c>
      <c r="B101">
        <v>1</v>
      </c>
    </row>
    <row r="102" spans="1:2" hidden="1" x14ac:dyDescent="0.3">
      <c r="A102" s="469" t="s">
        <v>673</v>
      </c>
      <c r="B102">
        <v>1</v>
      </c>
    </row>
    <row r="103" spans="1:2" hidden="1" x14ac:dyDescent="0.3">
      <c r="A103" s="469" t="s">
        <v>688</v>
      </c>
      <c r="B103">
        <v>1</v>
      </c>
    </row>
    <row r="104" spans="1:2" hidden="1" x14ac:dyDescent="0.3">
      <c r="A104" s="469" t="s">
        <v>96</v>
      </c>
      <c r="B104">
        <v>1</v>
      </c>
    </row>
    <row r="105" spans="1:2" hidden="1" x14ac:dyDescent="0.3">
      <c r="A105" s="469" t="s">
        <v>110</v>
      </c>
      <c r="B105">
        <v>2</v>
      </c>
    </row>
    <row r="106" spans="1:2" hidden="1" x14ac:dyDescent="0.3">
      <c r="A106" s="469" t="s">
        <v>6788</v>
      </c>
      <c r="B106">
        <v>1</v>
      </c>
    </row>
    <row r="107" spans="1:2" hidden="1" x14ac:dyDescent="0.3">
      <c r="A107" s="469" t="s">
        <v>115</v>
      </c>
      <c r="B107">
        <v>1</v>
      </c>
    </row>
    <row r="108" spans="1:2" hidden="1" x14ac:dyDescent="0.3">
      <c r="A108" s="469" t="s">
        <v>153</v>
      </c>
      <c r="B108">
        <v>1</v>
      </c>
    </row>
    <row r="109" spans="1:2" hidden="1" x14ac:dyDescent="0.3">
      <c r="A109" s="469" t="s">
        <v>625</v>
      </c>
      <c r="B109">
        <v>1</v>
      </c>
    </row>
    <row r="110" spans="1:2" hidden="1" x14ac:dyDescent="0.3">
      <c r="A110" s="469" t="s">
        <v>6759</v>
      </c>
      <c r="B110">
        <v>1</v>
      </c>
    </row>
    <row r="111" spans="1:2" hidden="1" x14ac:dyDescent="0.3">
      <c r="A111" s="469" t="s">
        <v>6751</v>
      </c>
      <c r="B111">
        <v>1</v>
      </c>
    </row>
    <row r="112" spans="1:2" hidden="1" x14ac:dyDescent="0.3">
      <c r="A112" s="469" t="s">
        <v>6752</v>
      </c>
      <c r="B112">
        <v>1</v>
      </c>
    </row>
    <row r="113" spans="1:2" hidden="1" x14ac:dyDescent="0.3">
      <c r="A113" s="469" t="s">
        <v>6785</v>
      </c>
      <c r="B113">
        <v>1</v>
      </c>
    </row>
    <row r="114" spans="1:2" hidden="1" x14ac:dyDescent="0.3">
      <c r="A114" s="469" t="s">
        <v>6754</v>
      </c>
      <c r="B114">
        <v>1</v>
      </c>
    </row>
    <row r="115" spans="1:2" hidden="1" x14ac:dyDescent="0.3">
      <c r="A115" s="469" t="s">
        <v>6755</v>
      </c>
      <c r="B115">
        <v>1</v>
      </c>
    </row>
    <row r="116" spans="1:2" hidden="1" x14ac:dyDescent="0.3">
      <c r="A116" s="469" t="s">
        <v>6756</v>
      </c>
      <c r="B116">
        <v>1</v>
      </c>
    </row>
    <row r="117" spans="1:2" hidden="1" x14ac:dyDescent="0.3">
      <c r="A117" s="469" t="s">
        <v>849</v>
      </c>
      <c r="B117">
        <v>1</v>
      </c>
    </row>
    <row r="118" spans="1:2" hidden="1" x14ac:dyDescent="0.3">
      <c r="A118" s="469" t="s">
        <v>130</v>
      </c>
      <c r="B118">
        <v>1</v>
      </c>
    </row>
    <row r="119" spans="1:2" hidden="1" x14ac:dyDescent="0.3">
      <c r="A119" s="469" t="s">
        <v>6179</v>
      </c>
      <c r="B119">
        <v>1</v>
      </c>
    </row>
    <row r="120" spans="1:2" hidden="1" x14ac:dyDescent="0.3">
      <c r="A120" s="469" t="s">
        <v>100</v>
      </c>
      <c r="B120">
        <v>1</v>
      </c>
    </row>
    <row r="121" spans="1:2" hidden="1" x14ac:dyDescent="0.3">
      <c r="A121" s="469" t="s">
        <v>825</v>
      </c>
      <c r="B121">
        <v>1</v>
      </c>
    </row>
    <row r="122" spans="1:2" hidden="1" x14ac:dyDescent="0.3">
      <c r="A122" s="469" t="s">
        <v>818</v>
      </c>
      <c r="B122">
        <v>1</v>
      </c>
    </row>
    <row r="123" spans="1:2" hidden="1" x14ac:dyDescent="0.3">
      <c r="A123" s="469" t="s">
        <v>121</v>
      </c>
      <c r="B123">
        <v>2</v>
      </c>
    </row>
    <row r="124" spans="1:2" hidden="1" x14ac:dyDescent="0.3">
      <c r="A124" s="469" t="s">
        <v>300</v>
      </c>
      <c r="B124">
        <v>2</v>
      </c>
    </row>
    <row r="125" spans="1:2" hidden="1" x14ac:dyDescent="0.3">
      <c r="A125" s="469" t="s">
        <v>230</v>
      </c>
      <c r="B125">
        <v>2</v>
      </c>
    </row>
    <row r="126" spans="1:2" hidden="1" x14ac:dyDescent="0.3">
      <c r="A126" s="469" t="s">
        <v>6321</v>
      </c>
      <c r="B126">
        <v>1</v>
      </c>
    </row>
    <row r="127" spans="1:2" hidden="1" x14ac:dyDescent="0.3">
      <c r="A127" s="469" t="s">
        <v>6773</v>
      </c>
      <c r="B127">
        <v>2</v>
      </c>
    </row>
    <row r="128" spans="1:2" hidden="1" x14ac:dyDescent="0.3">
      <c r="A128" s="469" t="s">
        <v>6766</v>
      </c>
      <c r="B128">
        <v>2</v>
      </c>
    </row>
    <row r="129" spans="1:2" hidden="1" x14ac:dyDescent="0.3">
      <c r="A129" s="469" t="s">
        <v>6319</v>
      </c>
      <c r="B129">
        <v>1</v>
      </c>
    </row>
    <row r="130" spans="1:2" hidden="1" x14ac:dyDescent="0.3">
      <c r="A130" s="469" t="s">
        <v>265</v>
      </c>
      <c r="B130">
        <v>1</v>
      </c>
    </row>
    <row r="131" spans="1:2" hidden="1" x14ac:dyDescent="0.3">
      <c r="A131" s="469" t="s">
        <v>7285</v>
      </c>
      <c r="B131">
        <v>1</v>
      </c>
    </row>
    <row r="132" spans="1:2" hidden="1" x14ac:dyDescent="0.3">
      <c r="A132" s="469" t="s">
        <v>6496</v>
      </c>
      <c r="B132">
        <v>1</v>
      </c>
    </row>
    <row r="133" spans="1:2" hidden="1" x14ac:dyDescent="0.3">
      <c r="A133" s="469" t="s">
        <v>703</v>
      </c>
      <c r="B133">
        <v>1</v>
      </c>
    </row>
    <row r="134" spans="1:2" hidden="1" x14ac:dyDescent="0.3">
      <c r="A134" s="469" t="s">
        <v>6402</v>
      </c>
      <c r="B134">
        <v>1</v>
      </c>
    </row>
    <row r="135" spans="1:2" hidden="1" x14ac:dyDescent="0.3">
      <c r="A135" s="469" t="s">
        <v>6264</v>
      </c>
      <c r="B135">
        <v>1</v>
      </c>
    </row>
    <row r="136" spans="1:2" hidden="1" x14ac:dyDescent="0.3">
      <c r="A136" s="469" t="s">
        <v>522</v>
      </c>
      <c r="B136">
        <v>1</v>
      </c>
    </row>
    <row r="137" spans="1:2" hidden="1" x14ac:dyDescent="0.3">
      <c r="A137" s="469" t="s">
        <v>313</v>
      </c>
      <c r="B137">
        <v>1</v>
      </c>
    </row>
    <row r="138" spans="1:2" hidden="1" x14ac:dyDescent="0.3">
      <c r="A138" s="469" t="s">
        <v>709</v>
      </c>
      <c r="B138">
        <v>1</v>
      </c>
    </row>
    <row r="139" spans="1:2" hidden="1" x14ac:dyDescent="0.3">
      <c r="A139" s="469" t="s">
        <v>528</v>
      </c>
      <c r="B139">
        <v>1</v>
      </c>
    </row>
    <row r="140" spans="1:2" hidden="1" x14ac:dyDescent="0.3">
      <c r="A140" s="469" t="s">
        <v>586</v>
      </c>
      <c r="B140">
        <v>1</v>
      </c>
    </row>
    <row r="141" spans="1:2" hidden="1" x14ac:dyDescent="0.3">
      <c r="A141" s="469" t="s">
        <v>6774</v>
      </c>
      <c r="B141">
        <v>1</v>
      </c>
    </row>
    <row r="142" spans="1:2" hidden="1" x14ac:dyDescent="0.3">
      <c r="A142" s="469" t="s">
        <v>14675</v>
      </c>
      <c r="B142">
        <v>1</v>
      </c>
    </row>
    <row r="143" spans="1:2" hidden="1" x14ac:dyDescent="0.3">
      <c r="A143" s="469" t="s">
        <v>6782</v>
      </c>
      <c r="B143">
        <v>1</v>
      </c>
    </row>
    <row r="144" spans="1:2" hidden="1" x14ac:dyDescent="0.3">
      <c r="A144" s="469" t="s">
        <v>6615</v>
      </c>
      <c r="B144">
        <v>1</v>
      </c>
    </row>
    <row r="145" spans="1:2" hidden="1" x14ac:dyDescent="0.3">
      <c r="A145" s="469" t="s">
        <v>486</v>
      </c>
      <c r="B145">
        <v>1</v>
      </c>
    </row>
    <row r="146" spans="1:2" hidden="1" x14ac:dyDescent="0.3">
      <c r="A146" s="469" t="s">
        <v>407</v>
      </c>
      <c r="B146">
        <v>1</v>
      </c>
    </row>
    <row r="147" spans="1:2" hidden="1" x14ac:dyDescent="0.3">
      <c r="A147" s="469" t="s">
        <v>768</v>
      </c>
      <c r="B147">
        <v>1</v>
      </c>
    </row>
    <row r="148" spans="1:2" hidden="1" x14ac:dyDescent="0.3">
      <c r="A148" s="469" t="s">
        <v>17808</v>
      </c>
      <c r="B148">
        <v>1</v>
      </c>
    </row>
    <row r="149" spans="1:2" hidden="1" x14ac:dyDescent="0.3">
      <c r="A149" s="469" t="s">
        <v>589</v>
      </c>
      <c r="B149">
        <v>1</v>
      </c>
    </row>
    <row r="150" spans="1:2" hidden="1" x14ac:dyDescent="0.3">
      <c r="A150" s="469" t="s">
        <v>10207</v>
      </c>
      <c r="B150">
        <v>1</v>
      </c>
    </row>
    <row r="151" spans="1:2" hidden="1" x14ac:dyDescent="0.3">
      <c r="A151" s="469" t="s">
        <v>444</v>
      </c>
      <c r="B151">
        <v>1</v>
      </c>
    </row>
    <row r="152" spans="1:2" hidden="1" x14ac:dyDescent="0.3">
      <c r="A152" s="469" t="s">
        <v>713</v>
      </c>
      <c r="B152">
        <v>1</v>
      </c>
    </row>
    <row r="153" spans="1:2" hidden="1" x14ac:dyDescent="0.3">
      <c r="A153" s="469" t="s">
        <v>717</v>
      </c>
      <c r="B153">
        <v>1</v>
      </c>
    </row>
    <row r="154" spans="1:2" hidden="1" x14ac:dyDescent="0.3">
      <c r="A154" s="469" t="s">
        <v>581</v>
      </c>
      <c r="B154">
        <v>1</v>
      </c>
    </row>
    <row r="155" spans="1:2" hidden="1" x14ac:dyDescent="0.3">
      <c r="A155" s="469" t="s">
        <v>566</v>
      </c>
      <c r="B155">
        <v>1</v>
      </c>
    </row>
    <row r="156" spans="1:2" hidden="1" x14ac:dyDescent="0.3">
      <c r="A156" s="469" t="s">
        <v>533</v>
      </c>
      <c r="B156">
        <v>1</v>
      </c>
    </row>
    <row r="157" spans="1:2" hidden="1" x14ac:dyDescent="0.3">
      <c r="A157" s="469" t="s">
        <v>6246</v>
      </c>
      <c r="B157">
        <v>1</v>
      </c>
    </row>
    <row r="158" spans="1:2" hidden="1" x14ac:dyDescent="0.3">
      <c r="A158" s="469" t="s">
        <v>309</v>
      </c>
      <c r="B158">
        <v>1</v>
      </c>
    </row>
    <row r="159" spans="1:2" hidden="1" x14ac:dyDescent="0.3">
      <c r="A159" s="469" t="s">
        <v>448</v>
      </c>
      <c r="B159">
        <v>1</v>
      </c>
    </row>
    <row r="160" spans="1:2" hidden="1" x14ac:dyDescent="0.3">
      <c r="A160" s="469" t="s">
        <v>416</v>
      </c>
      <c r="B160">
        <v>1</v>
      </c>
    </row>
    <row r="161" spans="1:2" hidden="1" x14ac:dyDescent="0.3">
      <c r="A161" s="469" t="s">
        <v>491</v>
      </c>
      <c r="B161">
        <v>1</v>
      </c>
    </row>
    <row r="162" spans="1:2" hidden="1" x14ac:dyDescent="0.3">
      <c r="A162" s="469" t="s">
        <v>13611</v>
      </c>
      <c r="B162">
        <v>1</v>
      </c>
    </row>
    <row r="163" spans="1:2" hidden="1" x14ac:dyDescent="0.3">
      <c r="A163" s="469" t="s">
        <v>722</v>
      </c>
      <c r="B163">
        <v>1</v>
      </c>
    </row>
    <row r="164" spans="1:2" hidden="1" x14ac:dyDescent="0.3">
      <c r="A164" s="469" t="s">
        <v>541</v>
      </c>
      <c r="B164">
        <v>1</v>
      </c>
    </row>
    <row r="165" spans="1:2" hidden="1" x14ac:dyDescent="0.3">
      <c r="A165" s="469" t="s">
        <v>321</v>
      </c>
      <c r="B165">
        <v>1</v>
      </c>
    </row>
    <row r="166" spans="1:2" hidden="1" x14ac:dyDescent="0.3">
      <c r="A166" s="469" t="s">
        <v>498</v>
      </c>
      <c r="B166">
        <v>1</v>
      </c>
    </row>
    <row r="167" spans="1:2" hidden="1" x14ac:dyDescent="0.3">
      <c r="A167" s="469" t="s">
        <v>13885</v>
      </c>
      <c r="B167">
        <v>1</v>
      </c>
    </row>
    <row r="168" spans="1:2" hidden="1" x14ac:dyDescent="0.3">
      <c r="A168" s="469" t="s">
        <v>546</v>
      </c>
      <c r="B168">
        <v>1</v>
      </c>
    </row>
    <row r="169" spans="1:2" hidden="1" x14ac:dyDescent="0.3">
      <c r="A169" s="469" t="s">
        <v>7330</v>
      </c>
      <c r="B169">
        <v>1</v>
      </c>
    </row>
    <row r="170" spans="1:2" hidden="1" x14ac:dyDescent="0.3">
      <c r="A170" s="469" t="s">
        <v>9068</v>
      </c>
      <c r="B170">
        <v>1</v>
      </c>
    </row>
    <row r="171" spans="1:2" hidden="1" x14ac:dyDescent="0.3">
      <c r="A171" s="469" t="s">
        <v>7228</v>
      </c>
      <c r="B171">
        <v>1</v>
      </c>
    </row>
    <row r="172" spans="1:2" hidden="1" x14ac:dyDescent="0.3">
      <c r="A172" s="469" t="s">
        <v>753</v>
      </c>
      <c r="B172">
        <v>1</v>
      </c>
    </row>
    <row r="173" spans="1:2" hidden="1" x14ac:dyDescent="0.3">
      <c r="A173" s="469" t="s">
        <v>12519</v>
      </c>
      <c r="B173">
        <v>1</v>
      </c>
    </row>
    <row r="174" spans="1:2" hidden="1" x14ac:dyDescent="0.3">
      <c r="A174" s="469" t="s">
        <v>563</v>
      </c>
      <c r="B174">
        <v>1</v>
      </c>
    </row>
    <row r="175" spans="1:2" hidden="1" x14ac:dyDescent="0.3">
      <c r="A175" s="469" t="s">
        <v>453</v>
      </c>
      <c r="B175">
        <v>1</v>
      </c>
    </row>
    <row r="176" spans="1:2" hidden="1" x14ac:dyDescent="0.3">
      <c r="A176" s="469" t="s">
        <v>6240</v>
      </c>
      <c r="B176">
        <v>1</v>
      </c>
    </row>
    <row r="177" spans="1:2" hidden="1" x14ac:dyDescent="0.3">
      <c r="A177" s="469" t="s">
        <v>13552</v>
      </c>
      <c r="B177">
        <v>1</v>
      </c>
    </row>
    <row r="178" spans="1:2" hidden="1" x14ac:dyDescent="0.3">
      <c r="A178" s="469" t="s">
        <v>29979</v>
      </c>
      <c r="B178">
        <v>1</v>
      </c>
    </row>
    <row r="179" spans="1:2" hidden="1" x14ac:dyDescent="0.3">
      <c r="A179" s="469" t="s">
        <v>503</v>
      </c>
      <c r="B179">
        <v>1</v>
      </c>
    </row>
    <row r="180" spans="1:2" hidden="1" x14ac:dyDescent="0.3">
      <c r="A180" s="469" t="s">
        <v>18631</v>
      </c>
      <c r="B180">
        <v>1</v>
      </c>
    </row>
    <row r="181" spans="1:2" hidden="1" x14ac:dyDescent="0.3">
      <c r="A181" s="469" t="s">
        <v>431</v>
      </c>
      <c r="B181">
        <v>1</v>
      </c>
    </row>
    <row r="182" spans="1:2" hidden="1" x14ac:dyDescent="0.3">
      <c r="A182" s="469" t="s">
        <v>8223</v>
      </c>
      <c r="B182">
        <v>1</v>
      </c>
    </row>
    <row r="183" spans="1:2" hidden="1" x14ac:dyDescent="0.3">
      <c r="A183" s="469" t="s">
        <v>460</v>
      </c>
      <c r="B183">
        <v>1</v>
      </c>
    </row>
    <row r="184" spans="1:2" hidden="1" x14ac:dyDescent="0.3">
      <c r="A184" s="469" t="s">
        <v>552</v>
      </c>
      <c r="B184">
        <v>1</v>
      </c>
    </row>
    <row r="185" spans="1:2" hidden="1" x14ac:dyDescent="0.3">
      <c r="A185" s="469" t="s">
        <v>10209</v>
      </c>
      <c r="B185">
        <v>1</v>
      </c>
    </row>
    <row r="186" spans="1:2" hidden="1" x14ac:dyDescent="0.3">
      <c r="A186" s="469" t="s">
        <v>725</v>
      </c>
      <c r="B186">
        <v>1</v>
      </c>
    </row>
    <row r="187" spans="1:2" hidden="1" x14ac:dyDescent="0.3">
      <c r="A187" s="469" t="s">
        <v>13621</v>
      </c>
      <c r="B187">
        <v>1</v>
      </c>
    </row>
    <row r="188" spans="1:2" hidden="1" x14ac:dyDescent="0.3">
      <c r="A188" s="469" t="s">
        <v>6775</v>
      </c>
      <c r="B188">
        <v>1</v>
      </c>
    </row>
    <row r="189" spans="1:2" hidden="1" x14ac:dyDescent="0.3">
      <c r="A189" s="469" t="s">
        <v>428</v>
      </c>
      <c r="B189">
        <v>1</v>
      </c>
    </row>
    <row r="190" spans="1:2" hidden="1" x14ac:dyDescent="0.3">
      <c r="A190" s="469" t="s">
        <v>592</v>
      </c>
      <c r="B190">
        <v>1</v>
      </c>
    </row>
    <row r="191" spans="1:2" hidden="1" x14ac:dyDescent="0.3">
      <c r="A191" s="469" t="s">
        <v>576</v>
      </c>
      <c r="B191">
        <v>1</v>
      </c>
    </row>
    <row r="192" spans="1:2" hidden="1" x14ac:dyDescent="0.3">
      <c r="A192" s="469" t="s">
        <v>559</v>
      </c>
      <c r="B192">
        <v>1</v>
      </c>
    </row>
    <row r="193" spans="1:2" hidden="1" x14ac:dyDescent="0.3">
      <c r="A193" s="469" t="s">
        <v>411</v>
      </c>
      <c r="B193">
        <v>1</v>
      </c>
    </row>
    <row r="194" spans="1:2" hidden="1" x14ac:dyDescent="0.3">
      <c r="A194" s="469" t="s">
        <v>434</v>
      </c>
      <c r="B194">
        <v>1</v>
      </c>
    </row>
    <row r="195" spans="1:2" hidden="1" x14ac:dyDescent="0.3">
      <c r="A195" s="469" t="s">
        <v>777</v>
      </c>
      <c r="B195">
        <v>1</v>
      </c>
    </row>
    <row r="196" spans="1:2" hidden="1" x14ac:dyDescent="0.3">
      <c r="A196" s="469" t="s">
        <v>572</v>
      </c>
      <c r="B196">
        <v>1</v>
      </c>
    </row>
    <row r="197" spans="1:2" hidden="1" x14ac:dyDescent="0.3">
      <c r="A197" s="469" t="s">
        <v>506</v>
      </c>
      <c r="B197">
        <v>1</v>
      </c>
    </row>
    <row r="198" spans="1:2" hidden="1" x14ac:dyDescent="0.3">
      <c r="A198" s="469" t="s">
        <v>469</v>
      </c>
      <c r="B198">
        <v>1</v>
      </c>
    </row>
    <row r="199" spans="1:2" hidden="1" x14ac:dyDescent="0.3">
      <c r="A199" s="469" t="s">
        <v>809</v>
      </c>
      <c r="B199">
        <v>1</v>
      </c>
    </row>
    <row r="200" spans="1:2" hidden="1" x14ac:dyDescent="0.3">
      <c r="A200" s="469" t="s">
        <v>789</v>
      </c>
      <c r="B200">
        <v>1</v>
      </c>
    </row>
    <row r="201" spans="1:2" hidden="1" x14ac:dyDescent="0.3">
      <c r="A201" s="469" t="s">
        <v>438</v>
      </c>
      <c r="B201">
        <v>1</v>
      </c>
    </row>
    <row r="202" spans="1:2" hidden="1" x14ac:dyDescent="0.3">
      <c r="A202" s="469" t="s">
        <v>511</v>
      </c>
      <c r="B202">
        <v>1</v>
      </c>
    </row>
    <row r="203" spans="1:2" hidden="1" x14ac:dyDescent="0.3">
      <c r="A203" s="469" t="s">
        <v>599</v>
      </c>
      <c r="B203">
        <v>1</v>
      </c>
    </row>
    <row r="204" spans="1:2" hidden="1" x14ac:dyDescent="0.3">
      <c r="A204" s="469" t="s">
        <v>760</v>
      </c>
      <c r="B204">
        <v>1</v>
      </c>
    </row>
    <row r="205" spans="1:2" hidden="1" x14ac:dyDescent="0.3">
      <c r="A205" s="469" t="s">
        <v>20453</v>
      </c>
      <c r="B205">
        <v>1</v>
      </c>
    </row>
    <row r="206" spans="1:2" hidden="1" x14ac:dyDescent="0.3">
      <c r="A206" s="469" t="s">
        <v>6776</v>
      </c>
      <c r="B206">
        <v>2</v>
      </c>
    </row>
    <row r="207" spans="1:2" hidden="1" x14ac:dyDescent="0.3">
      <c r="A207" s="469" t="s">
        <v>17405</v>
      </c>
      <c r="B207">
        <v>1</v>
      </c>
    </row>
    <row r="208" spans="1:2" hidden="1" x14ac:dyDescent="0.3">
      <c r="A208" s="469" t="s">
        <v>731</v>
      </c>
      <c r="B208">
        <v>1</v>
      </c>
    </row>
    <row r="209" spans="1:2" hidden="1" x14ac:dyDescent="0.3">
      <c r="A209" s="469" t="s">
        <v>328</v>
      </c>
      <c r="B209">
        <v>1</v>
      </c>
    </row>
    <row r="210" spans="1:2" hidden="1" x14ac:dyDescent="0.3">
      <c r="A210" s="469" t="s">
        <v>6777</v>
      </c>
      <c r="B210">
        <v>1</v>
      </c>
    </row>
    <row r="211" spans="1:2" hidden="1" x14ac:dyDescent="0.3">
      <c r="A211" s="469" t="s">
        <v>6778</v>
      </c>
      <c r="B211">
        <v>1</v>
      </c>
    </row>
    <row r="212" spans="1:2" hidden="1" x14ac:dyDescent="0.3">
      <c r="A212" s="469" t="s">
        <v>596</v>
      </c>
      <c r="B212">
        <v>1</v>
      </c>
    </row>
    <row r="213" spans="1:2" hidden="1" x14ac:dyDescent="0.3">
      <c r="A213" s="469" t="s">
        <v>494</v>
      </c>
      <c r="B213">
        <v>1</v>
      </c>
    </row>
    <row r="214" spans="1:2" hidden="1" x14ac:dyDescent="0.3">
      <c r="A214" s="469" t="s">
        <v>12507</v>
      </c>
      <c r="B214">
        <v>1</v>
      </c>
    </row>
    <row r="215" spans="1:2" hidden="1" x14ac:dyDescent="0.3">
      <c r="A215" s="469" t="s">
        <v>6779</v>
      </c>
      <c r="B215">
        <v>1</v>
      </c>
    </row>
    <row r="216" spans="1:2" hidden="1" x14ac:dyDescent="0.3">
      <c r="A216" s="469" t="s">
        <v>26650</v>
      </c>
      <c r="B216">
        <v>1</v>
      </c>
    </row>
    <row r="217" spans="1:2" hidden="1" x14ac:dyDescent="0.3">
      <c r="A217" s="469" t="s">
        <v>804</v>
      </c>
      <c r="B217">
        <v>1</v>
      </c>
    </row>
    <row r="218" spans="1:2" hidden="1" x14ac:dyDescent="0.3">
      <c r="A218" s="469" t="s">
        <v>476</v>
      </c>
      <c r="B218">
        <v>1</v>
      </c>
    </row>
    <row r="219" spans="1:2" hidden="1" x14ac:dyDescent="0.3">
      <c r="A219" s="469" t="s">
        <v>516</v>
      </c>
      <c r="B219">
        <v>1</v>
      </c>
    </row>
    <row r="220" spans="1:2" hidden="1" x14ac:dyDescent="0.3">
      <c r="A220" s="469" t="s">
        <v>736</v>
      </c>
      <c r="B220">
        <v>1</v>
      </c>
    </row>
    <row r="221" spans="1:2" hidden="1" x14ac:dyDescent="0.3">
      <c r="A221" s="469" t="s">
        <v>9066</v>
      </c>
      <c r="B221">
        <v>1</v>
      </c>
    </row>
    <row r="222" spans="1:2" hidden="1" x14ac:dyDescent="0.3">
      <c r="A222" s="469" t="s">
        <v>742</v>
      </c>
      <c r="B222">
        <v>2</v>
      </c>
    </row>
    <row r="223" spans="1:2" hidden="1" x14ac:dyDescent="0.3">
      <c r="A223" s="469" t="s">
        <v>605</v>
      </c>
      <c r="B223">
        <v>1</v>
      </c>
    </row>
    <row r="224" spans="1:2" hidden="1" x14ac:dyDescent="0.3">
      <c r="A224" s="469" t="s">
        <v>10277</v>
      </c>
      <c r="B224">
        <v>1</v>
      </c>
    </row>
    <row r="225" spans="1:2" hidden="1" x14ac:dyDescent="0.3">
      <c r="A225" s="469" t="s">
        <v>12499</v>
      </c>
      <c r="B225">
        <v>1</v>
      </c>
    </row>
    <row r="226" spans="1:2" hidden="1" x14ac:dyDescent="0.3">
      <c r="A226" s="469" t="s">
        <v>11231</v>
      </c>
      <c r="B226">
        <v>1</v>
      </c>
    </row>
    <row r="227" spans="1:2" hidden="1" x14ac:dyDescent="0.3">
      <c r="A227" s="469" t="s">
        <v>9067</v>
      </c>
      <c r="B227">
        <v>1</v>
      </c>
    </row>
    <row r="228" spans="1:2" hidden="1" x14ac:dyDescent="0.3">
      <c r="A228" s="469" t="s">
        <v>14714</v>
      </c>
      <c r="B228">
        <v>1</v>
      </c>
    </row>
    <row r="229" spans="1:2" hidden="1" x14ac:dyDescent="0.3">
      <c r="A229" s="469" t="s">
        <v>746</v>
      </c>
      <c r="B229">
        <v>1</v>
      </c>
    </row>
    <row r="230" spans="1:2" hidden="1" x14ac:dyDescent="0.3">
      <c r="A230" s="469" t="s">
        <v>426</v>
      </c>
      <c r="B230">
        <v>1</v>
      </c>
    </row>
    <row r="231" spans="1:2" hidden="1" x14ac:dyDescent="0.3">
      <c r="A231" s="469" t="s">
        <v>749</v>
      </c>
      <c r="B231">
        <v>1</v>
      </c>
    </row>
    <row r="232" spans="1:2" hidden="1" x14ac:dyDescent="0.3">
      <c r="A232" s="469" t="s">
        <v>464</v>
      </c>
      <c r="B232">
        <v>1</v>
      </c>
    </row>
    <row r="233" spans="1:2" hidden="1" x14ac:dyDescent="0.3">
      <c r="A233" s="469" t="s">
        <v>6247</v>
      </c>
      <c r="B233">
        <v>1</v>
      </c>
    </row>
    <row r="234" spans="1:2" hidden="1" x14ac:dyDescent="0.3">
      <c r="A234" s="469" t="s">
        <v>440</v>
      </c>
      <c r="B234">
        <v>2</v>
      </c>
    </row>
    <row r="235" spans="1:2" hidden="1" x14ac:dyDescent="0.3">
      <c r="A235" s="469" t="s">
        <v>305</v>
      </c>
      <c r="B235">
        <v>1</v>
      </c>
    </row>
    <row r="236" spans="1:2" hidden="1" x14ac:dyDescent="0.3">
      <c r="A236" s="469" t="s">
        <v>763</v>
      </c>
      <c r="B236">
        <v>1</v>
      </c>
    </row>
    <row r="237" spans="1:2" hidden="1" x14ac:dyDescent="0.3">
      <c r="A237" s="469" t="s">
        <v>422</v>
      </c>
      <c r="B237">
        <v>1</v>
      </c>
    </row>
    <row r="238" spans="1:2" hidden="1" x14ac:dyDescent="0.3">
      <c r="A238" s="469" t="s">
        <v>472</v>
      </c>
      <c r="B238">
        <v>1</v>
      </c>
    </row>
    <row r="239" spans="1:2" hidden="1" x14ac:dyDescent="0.3">
      <c r="A239" s="469" t="s">
        <v>481</v>
      </c>
      <c r="B239">
        <v>1</v>
      </c>
    </row>
    <row r="240" spans="1:2" hidden="1" x14ac:dyDescent="0.3">
      <c r="A240" s="469" t="s">
        <v>443</v>
      </c>
      <c r="B240">
        <v>2</v>
      </c>
    </row>
    <row r="241" spans="1:2" hidden="1" x14ac:dyDescent="0.3">
      <c r="A241" s="469" t="s">
        <v>45</v>
      </c>
      <c r="B241">
        <v>1</v>
      </c>
    </row>
    <row r="242" spans="1:2" hidden="1" x14ac:dyDescent="0.3">
      <c r="A242" s="469" t="s">
        <v>6832</v>
      </c>
      <c r="B242">
        <v>1</v>
      </c>
    </row>
    <row r="243" spans="1:2" hidden="1" x14ac:dyDescent="0.3">
      <c r="A243" s="469" t="s">
        <v>6522</v>
      </c>
      <c r="B243">
        <v>1</v>
      </c>
    </row>
    <row r="244" spans="1:2" hidden="1" x14ac:dyDescent="0.3">
      <c r="A244" s="469" t="s">
        <v>14686</v>
      </c>
      <c r="B244">
        <v>1</v>
      </c>
    </row>
    <row r="245" spans="1:2" hidden="1" x14ac:dyDescent="0.3">
      <c r="A245" s="469" t="s">
        <v>18662</v>
      </c>
      <c r="B245">
        <v>1</v>
      </c>
    </row>
    <row r="246" spans="1:2" hidden="1" x14ac:dyDescent="0.3">
      <c r="A246" s="469" t="s">
        <v>1091</v>
      </c>
      <c r="B246">
        <v>1</v>
      </c>
    </row>
    <row r="247" spans="1:2" hidden="1" x14ac:dyDescent="0.3">
      <c r="A247" s="469" t="s">
        <v>1096</v>
      </c>
      <c r="B247">
        <v>1</v>
      </c>
    </row>
    <row r="248" spans="1:2" hidden="1" x14ac:dyDescent="0.3">
      <c r="A248" s="469" t="s">
        <v>20593</v>
      </c>
      <c r="B248">
        <v>1</v>
      </c>
    </row>
    <row r="249" spans="1:2" hidden="1" x14ac:dyDescent="0.3">
      <c r="A249" s="469" t="s">
        <v>6372</v>
      </c>
      <c r="B249">
        <v>1</v>
      </c>
    </row>
    <row r="250" spans="1:2" hidden="1" x14ac:dyDescent="0.3">
      <c r="A250" s="469" t="s">
        <v>974</v>
      </c>
      <c r="B250">
        <v>1</v>
      </c>
    </row>
    <row r="251" spans="1:2" hidden="1" x14ac:dyDescent="0.3">
      <c r="A251" s="469" t="s">
        <v>853</v>
      </c>
      <c r="B251">
        <v>1</v>
      </c>
    </row>
    <row r="252" spans="1:2" hidden="1" x14ac:dyDescent="0.3">
      <c r="A252" s="469" t="s">
        <v>858</v>
      </c>
      <c r="B252">
        <v>1</v>
      </c>
    </row>
    <row r="253" spans="1:2" hidden="1" x14ac:dyDescent="0.3">
      <c r="A253" s="469" t="s">
        <v>1109</v>
      </c>
      <c r="B253">
        <v>1</v>
      </c>
    </row>
    <row r="254" spans="1:2" hidden="1" x14ac:dyDescent="0.3">
      <c r="A254" s="469" t="s">
        <v>17816</v>
      </c>
      <c r="B254">
        <v>1</v>
      </c>
    </row>
    <row r="255" spans="1:2" hidden="1" x14ac:dyDescent="0.3">
      <c r="A255" s="469" t="s">
        <v>1030</v>
      </c>
      <c r="B255">
        <v>1</v>
      </c>
    </row>
    <row r="256" spans="1:2" hidden="1" x14ac:dyDescent="0.3">
      <c r="A256" s="469" t="s">
        <v>1035</v>
      </c>
      <c r="B256">
        <v>1</v>
      </c>
    </row>
    <row r="257" spans="1:2" hidden="1" x14ac:dyDescent="0.3">
      <c r="A257" s="469" t="s">
        <v>880</v>
      </c>
      <c r="B257">
        <v>1</v>
      </c>
    </row>
    <row r="258" spans="1:2" hidden="1" x14ac:dyDescent="0.3">
      <c r="A258" s="469" t="s">
        <v>862</v>
      </c>
      <c r="B258">
        <v>1</v>
      </c>
    </row>
    <row r="259" spans="1:2" hidden="1" x14ac:dyDescent="0.3">
      <c r="A259" s="469" t="s">
        <v>892</v>
      </c>
      <c r="B259">
        <v>1</v>
      </c>
    </row>
    <row r="260" spans="1:2" hidden="1" x14ac:dyDescent="0.3">
      <c r="A260" s="469" t="s">
        <v>979</v>
      </c>
      <c r="B260">
        <v>1</v>
      </c>
    </row>
    <row r="261" spans="1:2" hidden="1" x14ac:dyDescent="0.3">
      <c r="A261" s="469" t="s">
        <v>897</v>
      </c>
      <c r="B261">
        <v>1</v>
      </c>
    </row>
    <row r="262" spans="1:2" hidden="1" x14ac:dyDescent="0.3">
      <c r="A262" s="469" t="s">
        <v>1124</v>
      </c>
      <c r="B262">
        <v>1</v>
      </c>
    </row>
    <row r="263" spans="1:2" hidden="1" x14ac:dyDescent="0.3">
      <c r="A263" s="469" t="s">
        <v>1040</v>
      </c>
      <c r="B263">
        <v>1</v>
      </c>
    </row>
    <row r="264" spans="1:2" hidden="1" x14ac:dyDescent="0.3">
      <c r="A264" s="469" t="s">
        <v>1011</v>
      </c>
      <c r="B264">
        <v>1</v>
      </c>
    </row>
    <row r="265" spans="1:2" hidden="1" x14ac:dyDescent="0.3">
      <c r="A265" s="469" t="s">
        <v>1142</v>
      </c>
      <c r="B265">
        <v>1</v>
      </c>
    </row>
    <row r="266" spans="1:2" hidden="1" x14ac:dyDescent="0.3">
      <c r="A266" s="469" t="s">
        <v>984</v>
      </c>
      <c r="B266">
        <v>1</v>
      </c>
    </row>
    <row r="267" spans="1:2" hidden="1" x14ac:dyDescent="0.3">
      <c r="A267" s="469" t="s">
        <v>29958</v>
      </c>
      <c r="B267">
        <v>1</v>
      </c>
    </row>
    <row r="268" spans="1:2" hidden="1" x14ac:dyDescent="0.3">
      <c r="A268" s="469" t="s">
        <v>9070</v>
      </c>
      <c r="B268">
        <v>1</v>
      </c>
    </row>
    <row r="269" spans="1:2" hidden="1" x14ac:dyDescent="0.3">
      <c r="A269" s="469" t="s">
        <v>18676</v>
      </c>
      <c r="B269">
        <v>1</v>
      </c>
    </row>
    <row r="270" spans="1:2" hidden="1" x14ac:dyDescent="0.3">
      <c r="A270" s="469" t="s">
        <v>990</v>
      </c>
      <c r="B270">
        <v>1</v>
      </c>
    </row>
    <row r="271" spans="1:2" hidden="1" x14ac:dyDescent="0.3">
      <c r="A271" s="469" t="s">
        <v>9069</v>
      </c>
      <c r="B271">
        <v>1</v>
      </c>
    </row>
    <row r="272" spans="1:2" hidden="1" x14ac:dyDescent="0.3">
      <c r="A272" s="469" t="s">
        <v>10244</v>
      </c>
      <c r="B272">
        <v>1</v>
      </c>
    </row>
    <row r="273" spans="1:2" hidden="1" x14ac:dyDescent="0.3">
      <c r="A273" s="469" t="s">
        <v>1070</v>
      </c>
      <c r="B273">
        <v>1</v>
      </c>
    </row>
    <row r="274" spans="1:2" hidden="1" x14ac:dyDescent="0.3">
      <c r="A274" s="469" t="s">
        <v>1053</v>
      </c>
      <c r="B274">
        <v>1</v>
      </c>
    </row>
    <row r="275" spans="1:2" hidden="1" x14ac:dyDescent="0.3">
      <c r="A275" s="469" t="s">
        <v>1075</v>
      </c>
      <c r="B275">
        <v>1</v>
      </c>
    </row>
    <row r="276" spans="1:2" hidden="1" x14ac:dyDescent="0.3">
      <c r="A276" s="469" t="s">
        <v>913</v>
      </c>
      <c r="B276">
        <v>1</v>
      </c>
    </row>
    <row r="277" spans="1:2" hidden="1" x14ac:dyDescent="0.3">
      <c r="A277" s="469" t="s">
        <v>917</v>
      </c>
      <c r="B277">
        <v>1</v>
      </c>
    </row>
    <row r="278" spans="1:2" hidden="1" x14ac:dyDescent="0.3">
      <c r="A278" s="469" t="s">
        <v>1060</v>
      </c>
      <c r="B278">
        <v>1</v>
      </c>
    </row>
    <row r="279" spans="1:2" hidden="1" x14ac:dyDescent="0.3">
      <c r="A279" s="469" t="s">
        <v>1137</v>
      </c>
      <c r="B279">
        <v>1</v>
      </c>
    </row>
    <row r="280" spans="1:2" hidden="1" x14ac:dyDescent="0.3">
      <c r="A280" s="469" t="s">
        <v>995</v>
      </c>
      <c r="B280">
        <v>1</v>
      </c>
    </row>
    <row r="281" spans="1:2" hidden="1" x14ac:dyDescent="0.3">
      <c r="A281" s="469" t="s">
        <v>13877</v>
      </c>
      <c r="B281">
        <v>1</v>
      </c>
    </row>
    <row r="282" spans="1:2" hidden="1" x14ac:dyDescent="0.3">
      <c r="A282" s="469" t="s">
        <v>934</v>
      </c>
      <c r="B282">
        <v>1</v>
      </c>
    </row>
    <row r="283" spans="1:2" hidden="1" x14ac:dyDescent="0.3">
      <c r="A283" s="469" t="s">
        <v>7318</v>
      </c>
      <c r="B283">
        <v>1</v>
      </c>
    </row>
    <row r="284" spans="1:2" hidden="1" x14ac:dyDescent="0.3">
      <c r="A284" s="469" t="s">
        <v>867</v>
      </c>
      <c r="B284">
        <v>2</v>
      </c>
    </row>
    <row r="285" spans="1:2" hidden="1" x14ac:dyDescent="0.3">
      <c r="A285" s="469" t="s">
        <v>901</v>
      </c>
      <c r="B285">
        <v>1</v>
      </c>
    </row>
    <row r="286" spans="1:2" hidden="1" x14ac:dyDescent="0.3">
      <c r="A286" s="469" t="s">
        <v>9071</v>
      </c>
      <c r="B286">
        <v>1</v>
      </c>
    </row>
    <row r="287" spans="1:2" hidden="1" x14ac:dyDescent="0.3">
      <c r="A287" s="469" t="s">
        <v>10219</v>
      </c>
      <c r="B287">
        <v>1</v>
      </c>
    </row>
    <row r="288" spans="1:2" hidden="1" x14ac:dyDescent="0.3">
      <c r="A288" s="469" t="s">
        <v>1079</v>
      </c>
      <c r="B288">
        <v>1</v>
      </c>
    </row>
    <row r="289" spans="1:2" hidden="1" x14ac:dyDescent="0.3">
      <c r="A289" s="469" t="s">
        <v>1087</v>
      </c>
      <c r="B289">
        <v>1</v>
      </c>
    </row>
    <row r="290" spans="1:2" hidden="1" x14ac:dyDescent="0.3">
      <c r="A290" s="469" t="s">
        <v>13637</v>
      </c>
      <c r="B290">
        <v>1</v>
      </c>
    </row>
    <row r="291" spans="1:2" hidden="1" x14ac:dyDescent="0.3">
      <c r="A291" s="469" t="s">
        <v>1005</v>
      </c>
      <c r="B291">
        <v>1</v>
      </c>
    </row>
    <row r="292" spans="1:2" hidden="1" x14ac:dyDescent="0.3">
      <c r="A292" s="469" t="s">
        <v>999</v>
      </c>
      <c r="B292">
        <v>1</v>
      </c>
    </row>
    <row r="293" spans="1:2" hidden="1" x14ac:dyDescent="0.3">
      <c r="A293" s="469" t="s">
        <v>1065</v>
      </c>
      <c r="B293">
        <v>1</v>
      </c>
    </row>
    <row r="294" spans="1:2" hidden="1" x14ac:dyDescent="0.3">
      <c r="A294" s="469" t="s">
        <v>1025</v>
      </c>
      <c r="B294">
        <v>1</v>
      </c>
    </row>
    <row r="295" spans="1:2" hidden="1" x14ac:dyDescent="0.3">
      <c r="A295" s="469" t="s">
        <v>10249</v>
      </c>
      <c r="B295">
        <v>1</v>
      </c>
    </row>
    <row r="296" spans="1:2" hidden="1" x14ac:dyDescent="0.3">
      <c r="A296" s="469" t="s">
        <v>17813</v>
      </c>
      <c r="B296">
        <v>1</v>
      </c>
    </row>
    <row r="297" spans="1:2" hidden="1" x14ac:dyDescent="0.3">
      <c r="A297" s="469" t="s">
        <v>1046</v>
      </c>
      <c r="B297">
        <v>1</v>
      </c>
    </row>
    <row r="298" spans="1:2" hidden="1" x14ac:dyDescent="0.3">
      <c r="A298" s="469" t="s">
        <v>10094</v>
      </c>
      <c r="B298">
        <v>1</v>
      </c>
    </row>
    <row r="299" spans="1:2" hidden="1" x14ac:dyDescent="0.3">
      <c r="A299" s="469" t="s">
        <v>1103</v>
      </c>
      <c r="B299">
        <v>1</v>
      </c>
    </row>
    <row r="300" spans="1:2" hidden="1" x14ac:dyDescent="0.3">
      <c r="A300" s="469" t="s">
        <v>870</v>
      </c>
      <c r="B300">
        <v>1</v>
      </c>
    </row>
    <row r="301" spans="1:2" hidden="1" x14ac:dyDescent="0.3">
      <c r="A301" s="469" t="s">
        <v>14639</v>
      </c>
      <c r="B301">
        <v>1</v>
      </c>
    </row>
    <row r="302" spans="1:2" hidden="1" x14ac:dyDescent="0.3">
      <c r="A302" s="469" t="s">
        <v>1152</v>
      </c>
      <c r="B302">
        <v>1</v>
      </c>
    </row>
    <row r="303" spans="1:2" hidden="1" x14ac:dyDescent="0.3">
      <c r="A303" s="469" t="s">
        <v>20594</v>
      </c>
      <c r="B303">
        <v>1</v>
      </c>
    </row>
    <row r="304" spans="1:2" hidden="1" x14ac:dyDescent="0.3">
      <c r="A304" s="469" t="s">
        <v>1020</v>
      </c>
      <c r="B304">
        <v>1</v>
      </c>
    </row>
    <row r="305" spans="1:2" hidden="1" x14ac:dyDescent="0.3">
      <c r="A305" s="469" t="s">
        <v>12545</v>
      </c>
      <c r="B305">
        <v>1</v>
      </c>
    </row>
    <row r="306" spans="1:2" hidden="1" x14ac:dyDescent="0.3">
      <c r="A306" s="469" t="s">
        <v>1112</v>
      </c>
      <c r="B306">
        <v>1</v>
      </c>
    </row>
    <row r="307" spans="1:2" hidden="1" x14ac:dyDescent="0.3">
      <c r="A307" s="469" t="s">
        <v>1115</v>
      </c>
      <c r="B307">
        <v>1</v>
      </c>
    </row>
    <row r="308" spans="1:2" hidden="1" x14ac:dyDescent="0.3">
      <c r="A308" s="469" t="s">
        <v>11209</v>
      </c>
      <c r="B308">
        <v>1</v>
      </c>
    </row>
    <row r="309" spans="1:2" hidden="1" x14ac:dyDescent="0.3">
      <c r="A309" s="469" t="s">
        <v>874</v>
      </c>
      <c r="B309">
        <v>1</v>
      </c>
    </row>
    <row r="310" spans="1:2" hidden="1" x14ac:dyDescent="0.3">
      <c r="A310" s="469" t="s">
        <v>926</v>
      </c>
      <c r="B310">
        <v>1</v>
      </c>
    </row>
    <row r="311" spans="1:2" hidden="1" x14ac:dyDescent="0.3">
      <c r="A311" s="469" t="s">
        <v>886</v>
      </c>
      <c r="B311">
        <v>1</v>
      </c>
    </row>
    <row r="312" spans="1:2" hidden="1" x14ac:dyDescent="0.3">
      <c r="A312" s="469" t="s">
        <v>883</v>
      </c>
      <c r="B312">
        <v>1</v>
      </c>
    </row>
    <row r="313" spans="1:2" hidden="1" x14ac:dyDescent="0.3">
      <c r="A313" s="469" t="s">
        <v>1057</v>
      </c>
      <c r="B313">
        <v>1</v>
      </c>
    </row>
    <row r="314" spans="1:2" hidden="1" x14ac:dyDescent="0.3">
      <c r="A314" s="469" t="s">
        <v>1083</v>
      </c>
      <c r="B314">
        <v>1</v>
      </c>
    </row>
    <row r="315" spans="1:2" hidden="1" x14ac:dyDescent="0.3">
      <c r="A315" s="469" t="s">
        <v>939</v>
      </c>
      <c r="B315">
        <v>1</v>
      </c>
    </row>
    <row r="316" spans="1:2" hidden="1" x14ac:dyDescent="0.3">
      <c r="A316" s="469" t="s">
        <v>11176</v>
      </c>
      <c r="B316">
        <v>2</v>
      </c>
    </row>
    <row r="317" spans="1:2" hidden="1" x14ac:dyDescent="0.3">
      <c r="A317" s="469" t="s">
        <v>944</v>
      </c>
      <c r="B317">
        <v>1</v>
      </c>
    </row>
    <row r="318" spans="1:2" hidden="1" x14ac:dyDescent="0.3">
      <c r="A318" s="469" t="s">
        <v>13879</v>
      </c>
      <c r="B318">
        <v>1</v>
      </c>
    </row>
    <row r="319" spans="1:2" hidden="1" x14ac:dyDescent="0.3">
      <c r="A319" s="469" t="s">
        <v>14796</v>
      </c>
      <c r="B319">
        <v>1</v>
      </c>
    </row>
    <row r="320" spans="1:2" hidden="1" x14ac:dyDescent="0.3">
      <c r="A320" s="469" t="s">
        <v>1162</v>
      </c>
      <c r="B320">
        <v>1</v>
      </c>
    </row>
    <row r="321" spans="1:2" hidden="1" x14ac:dyDescent="0.3">
      <c r="A321" s="469" t="s">
        <v>14689</v>
      </c>
      <c r="B321">
        <v>1</v>
      </c>
    </row>
    <row r="322" spans="1:2" hidden="1" x14ac:dyDescent="0.3">
      <c r="A322" s="469" t="s">
        <v>18635</v>
      </c>
      <c r="B322">
        <v>1</v>
      </c>
    </row>
    <row r="323" spans="1:2" hidden="1" x14ac:dyDescent="0.3">
      <c r="A323" s="469" t="s">
        <v>1314</v>
      </c>
      <c r="B323">
        <v>1</v>
      </c>
    </row>
    <row r="324" spans="1:2" hidden="1" x14ac:dyDescent="0.3">
      <c r="A324" s="469" t="s">
        <v>6519</v>
      </c>
      <c r="B324">
        <v>1</v>
      </c>
    </row>
    <row r="325" spans="1:2" hidden="1" x14ac:dyDescent="0.3">
      <c r="A325" s="469" t="s">
        <v>17860</v>
      </c>
      <c r="B325">
        <v>1</v>
      </c>
    </row>
    <row r="326" spans="1:2" hidden="1" x14ac:dyDescent="0.3">
      <c r="A326" s="469" t="s">
        <v>1402</v>
      </c>
      <c r="B326">
        <v>1</v>
      </c>
    </row>
    <row r="327" spans="1:2" hidden="1" x14ac:dyDescent="0.3">
      <c r="A327" s="469" t="s">
        <v>10228</v>
      </c>
      <c r="B327">
        <v>1</v>
      </c>
    </row>
    <row r="328" spans="1:2" hidden="1" x14ac:dyDescent="0.3">
      <c r="A328" s="469" t="s">
        <v>14659</v>
      </c>
      <c r="B328">
        <v>1</v>
      </c>
    </row>
    <row r="329" spans="1:2" hidden="1" x14ac:dyDescent="0.3">
      <c r="A329" s="469" t="s">
        <v>1484</v>
      </c>
      <c r="B329">
        <v>1</v>
      </c>
    </row>
    <row r="330" spans="1:2" hidden="1" x14ac:dyDescent="0.3">
      <c r="A330" s="469" t="s">
        <v>12485</v>
      </c>
      <c r="B330">
        <v>1</v>
      </c>
    </row>
    <row r="331" spans="1:2" hidden="1" x14ac:dyDescent="0.3">
      <c r="A331" s="469" t="s">
        <v>1769</v>
      </c>
      <c r="B331">
        <v>1</v>
      </c>
    </row>
    <row r="332" spans="1:2" hidden="1" x14ac:dyDescent="0.3">
      <c r="A332" s="469" t="s">
        <v>20644</v>
      </c>
      <c r="B332">
        <v>1</v>
      </c>
    </row>
    <row r="333" spans="1:2" hidden="1" x14ac:dyDescent="0.3">
      <c r="A333" s="469" t="s">
        <v>1404</v>
      </c>
      <c r="B333">
        <v>1</v>
      </c>
    </row>
    <row r="334" spans="1:2" hidden="1" x14ac:dyDescent="0.3">
      <c r="A334" s="469" t="s">
        <v>14817</v>
      </c>
      <c r="B334">
        <v>1</v>
      </c>
    </row>
    <row r="335" spans="1:2" hidden="1" x14ac:dyDescent="0.3">
      <c r="A335" s="469" t="s">
        <v>6258</v>
      </c>
      <c r="B335">
        <v>1</v>
      </c>
    </row>
    <row r="336" spans="1:2" hidden="1" x14ac:dyDescent="0.3">
      <c r="A336" s="469" t="s">
        <v>14691</v>
      </c>
      <c r="B336">
        <v>1</v>
      </c>
    </row>
    <row r="337" spans="1:2" hidden="1" x14ac:dyDescent="0.3">
      <c r="A337" s="469" t="s">
        <v>6403</v>
      </c>
      <c r="B337">
        <v>1</v>
      </c>
    </row>
    <row r="338" spans="1:2" hidden="1" x14ac:dyDescent="0.3">
      <c r="A338" s="469" t="s">
        <v>16012</v>
      </c>
      <c r="B338">
        <v>1</v>
      </c>
    </row>
    <row r="339" spans="1:2" hidden="1" x14ac:dyDescent="0.3">
      <c r="A339" s="469" t="s">
        <v>1608</v>
      </c>
      <c r="B339">
        <v>1</v>
      </c>
    </row>
    <row r="340" spans="1:2" hidden="1" x14ac:dyDescent="0.3">
      <c r="A340" s="469" t="s">
        <v>1553</v>
      </c>
      <c r="B340">
        <v>1</v>
      </c>
    </row>
    <row r="341" spans="1:2" hidden="1" x14ac:dyDescent="0.3">
      <c r="A341" s="469" t="s">
        <v>6257</v>
      </c>
      <c r="B341">
        <v>1</v>
      </c>
    </row>
    <row r="342" spans="1:2" hidden="1" x14ac:dyDescent="0.3">
      <c r="A342" s="469" t="s">
        <v>5126</v>
      </c>
      <c r="B342">
        <v>1</v>
      </c>
    </row>
    <row r="343" spans="1:2" hidden="1" x14ac:dyDescent="0.3">
      <c r="A343" s="469" t="s">
        <v>16024</v>
      </c>
      <c r="B343">
        <v>1</v>
      </c>
    </row>
    <row r="344" spans="1:2" hidden="1" x14ac:dyDescent="0.3">
      <c r="A344" s="469" t="s">
        <v>6344</v>
      </c>
      <c r="B344">
        <v>1</v>
      </c>
    </row>
    <row r="345" spans="1:2" hidden="1" x14ac:dyDescent="0.3">
      <c r="A345" s="469" t="s">
        <v>12596</v>
      </c>
      <c r="B345">
        <v>1</v>
      </c>
    </row>
    <row r="346" spans="1:2" hidden="1" x14ac:dyDescent="0.3">
      <c r="A346" s="469" t="s">
        <v>13562</v>
      </c>
      <c r="B346">
        <v>1</v>
      </c>
    </row>
    <row r="347" spans="1:2" hidden="1" x14ac:dyDescent="0.3">
      <c r="A347" s="469" t="s">
        <v>10075</v>
      </c>
      <c r="B347">
        <v>1</v>
      </c>
    </row>
    <row r="348" spans="1:2" hidden="1" x14ac:dyDescent="0.3">
      <c r="A348" s="469" t="s">
        <v>5718</v>
      </c>
      <c r="B348">
        <v>1</v>
      </c>
    </row>
    <row r="349" spans="1:2" hidden="1" x14ac:dyDescent="0.3">
      <c r="A349" s="469" t="s">
        <v>1800</v>
      </c>
      <c r="B349">
        <v>1</v>
      </c>
    </row>
    <row r="350" spans="1:2" hidden="1" x14ac:dyDescent="0.3">
      <c r="A350" s="469" t="s">
        <v>1723</v>
      </c>
      <c r="B350">
        <v>1</v>
      </c>
    </row>
    <row r="351" spans="1:2" hidden="1" x14ac:dyDescent="0.3">
      <c r="A351" s="469" t="s">
        <v>14815</v>
      </c>
      <c r="B351">
        <v>1</v>
      </c>
    </row>
    <row r="352" spans="1:2" hidden="1" x14ac:dyDescent="0.3">
      <c r="A352" s="469" t="s">
        <v>14684</v>
      </c>
      <c r="B352">
        <v>1</v>
      </c>
    </row>
    <row r="353" spans="1:2" hidden="1" x14ac:dyDescent="0.3">
      <c r="A353" s="469" t="s">
        <v>14700</v>
      </c>
      <c r="B353">
        <v>1</v>
      </c>
    </row>
    <row r="354" spans="1:2" hidden="1" x14ac:dyDescent="0.3">
      <c r="A354" s="469" t="s">
        <v>12573</v>
      </c>
      <c r="B354">
        <v>1</v>
      </c>
    </row>
    <row r="355" spans="1:2" hidden="1" x14ac:dyDescent="0.3">
      <c r="A355" s="469" t="s">
        <v>20598</v>
      </c>
      <c r="B355">
        <v>1</v>
      </c>
    </row>
    <row r="356" spans="1:2" hidden="1" x14ac:dyDescent="0.3">
      <c r="A356" s="469" t="s">
        <v>5226</v>
      </c>
      <c r="B356">
        <v>1</v>
      </c>
    </row>
    <row r="357" spans="1:2" hidden="1" x14ac:dyDescent="0.3">
      <c r="A357" s="469" t="s">
        <v>1689</v>
      </c>
      <c r="B357">
        <v>1</v>
      </c>
    </row>
    <row r="358" spans="1:2" hidden="1" x14ac:dyDescent="0.3">
      <c r="A358" s="469" t="s">
        <v>12594</v>
      </c>
      <c r="B358">
        <v>1</v>
      </c>
    </row>
    <row r="359" spans="1:2" hidden="1" x14ac:dyDescent="0.3">
      <c r="A359" s="469" t="s">
        <v>6450</v>
      </c>
      <c r="B359">
        <v>1</v>
      </c>
    </row>
    <row r="360" spans="1:2" hidden="1" x14ac:dyDescent="0.3">
      <c r="A360" s="469" t="s">
        <v>1640</v>
      </c>
      <c r="B360">
        <v>1</v>
      </c>
    </row>
    <row r="361" spans="1:2" hidden="1" x14ac:dyDescent="0.3">
      <c r="A361" s="469" t="s">
        <v>10294</v>
      </c>
      <c r="B361">
        <v>1</v>
      </c>
    </row>
    <row r="362" spans="1:2" hidden="1" x14ac:dyDescent="0.3">
      <c r="A362" s="469" t="s">
        <v>16129</v>
      </c>
      <c r="B362">
        <v>1</v>
      </c>
    </row>
    <row r="363" spans="1:2" hidden="1" x14ac:dyDescent="0.3">
      <c r="A363" s="469" t="s">
        <v>14682</v>
      </c>
      <c r="B363">
        <v>1</v>
      </c>
    </row>
    <row r="364" spans="1:2" hidden="1" x14ac:dyDescent="0.3">
      <c r="A364" s="469" t="s">
        <v>12515</v>
      </c>
      <c r="B364">
        <v>1</v>
      </c>
    </row>
    <row r="365" spans="1:2" hidden="1" x14ac:dyDescent="0.3">
      <c r="A365" s="469" t="s">
        <v>12504</v>
      </c>
      <c r="B365">
        <v>1</v>
      </c>
    </row>
    <row r="366" spans="1:2" hidden="1" x14ac:dyDescent="0.3">
      <c r="A366" s="469" t="s">
        <v>6541</v>
      </c>
      <c r="B366">
        <v>1</v>
      </c>
    </row>
    <row r="367" spans="1:2" hidden="1" x14ac:dyDescent="0.3">
      <c r="A367" s="469" t="s">
        <v>6544</v>
      </c>
      <c r="B367">
        <v>1</v>
      </c>
    </row>
    <row r="368" spans="1:2" hidden="1" x14ac:dyDescent="0.3">
      <c r="A368" s="469" t="s">
        <v>6523</v>
      </c>
      <c r="B368">
        <v>1</v>
      </c>
    </row>
    <row r="369" spans="1:2" hidden="1" x14ac:dyDescent="0.3">
      <c r="A369" s="469" t="s">
        <v>1692</v>
      </c>
      <c r="B369">
        <v>1</v>
      </c>
    </row>
    <row r="370" spans="1:2" hidden="1" x14ac:dyDescent="0.3">
      <c r="A370" s="469" t="s">
        <v>1581</v>
      </c>
      <c r="B370">
        <v>1</v>
      </c>
    </row>
    <row r="371" spans="1:2" hidden="1" x14ac:dyDescent="0.3">
      <c r="A371" s="469" t="s">
        <v>1468</v>
      </c>
      <c r="B371">
        <v>1</v>
      </c>
    </row>
    <row r="372" spans="1:2" hidden="1" x14ac:dyDescent="0.3">
      <c r="A372" s="469" t="s">
        <v>1761</v>
      </c>
      <c r="B372">
        <v>1</v>
      </c>
    </row>
    <row r="373" spans="1:2" hidden="1" x14ac:dyDescent="0.3">
      <c r="A373" s="469" t="s">
        <v>5229</v>
      </c>
      <c r="B373">
        <v>1</v>
      </c>
    </row>
    <row r="374" spans="1:2" hidden="1" x14ac:dyDescent="0.3">
      <c r="A374" s="469" t="s">
        <v>1166</v>
      </c>
      <c r="B374">
        <v>1</v>
      </c>
    </row>
    <row r="375" spans="1:2" hidden="1" x14ac:dyDescent="0.3">
      <c r="A375" s="469" t="s">
        <v>1472</v>
      </c>
      <c r="B375">
        <v>1</v>
      </c>
    </row>
    <row r="376" spans="1:2" hidden="1" x14ac:dyDescent="0.3">
      <c r="A376" s="469" t="s">
        <v>1289</v>
      </c>
      <c r="B376">
        <v>1</v>
      </c>
    </row>
    <row r="377" spans="1:2" hidden="1" x14ac:dyDescent="0.3">
      <c r="A377" s="469" t="s">
        <v>30005</v>
      </c>
      <c r="B377">
        <v>1</v>
      </c>
    </row>
    <row r="378" spans="1:2" hidden="1" x14ac:dyDescent="0.3">
      <c r="A378" s="469" t="s">
        <v>1231</v>
      </c>
      <c r="B378">
        <v>1</v>
      </c>
    </row>
    <row r="379" spans="1:2" hidden="1" x14ac:dyDescent="0.3">
      <c r="A379" s="469" t="s">
        <v>17858</v>
      </c>
      <c r="B379">
        <v>1</v>
      </c>
    </row>
    <row r="380" spans="1:2" hidden="1" x14ac:dyDescent="0.3">
      <c r="A380" s="469" t="s">
        <v>20546</v>
      </c>
      <c r="B380">
        <v>1</v>
      </c>
    </row>
    <row r="381" spans="1:2" hidden="1" x14ac:dyDescent="0.3">
      <c r="A381" s="469" t="s">
        <v>1815</v>
      </c>
      <c r="B381">
        <v>1</v>
      </c>
    </row>
    <row r="382" spans="1:2" hidden="1" x14ac:dyDescent="0.3">
      <c r="A382" s="469" t="s">
        <v>11195</v>
      </c>
      <c r="B382">
        <v>1</v>
      </c>
    </row>
    <row r="383" spans="1:2" hidden="1" x14ac:dyDescent="0.3">
      <c r="A383" s="469" t="s">
        <v>14812</v>
      </c>
      <c r="B383">
        <v>1</v>
      </c>
    </row>
    <row r="384" spans="1:2" hidden="1" x14ac:dyDescent="0.3">
      <c r="A384" s="469" t="s">
        <v>15850</v>
      </c>
      <c r="B384">
        <v>1</v>
      </c>
    </row>
    <row r="385" spans="1:2" hidden="1" x14ac:dyDescent="0.3">
      <c r="A385" s="469" t="s">
        <v>1195</v>
      </c>
      <c r="B385">
        <v>1</v>
      </c>
    </row>
    <row r="386" spans="1:2" hidden="1" x14ac:dyDescent="0.3">
      <c r="A386" s="469" t="s">
        <v>1197</v>
      </c>
      <c r="B386">
        <v>1</v>
      </c>
    </row>
    <row r="387" spans="1:2" hidden="1" x14ac:dyDescent="0.3">
      <c r="A387" s="469" t="s">
        <v>1488</v>
      </c>
      <c r="B387">
        <v>1</v>
      </c>
    </row>
    <row r="388" spans="1:2" hidden="1" x14ac:dyDescent="0.3">
      <c r="A388" s="469" t="s">
        <v>1884</v>
      </c>
      <c r="B388">
        <v>1</v>
      </c>
    </row>
    <row r="389" spans="1:2" hidden="1" x14ac:dyDescent="0.3">
      <c r="A389" s="469" t="s">
        <v>1201</v>
      </c>
      <c r="B389">
        <v>1</v>
      </c>
    </row>
    <row r="390" spans="1:2" hidden="1" x14ac:dyDescent="0.3">
      <c r="A390" s="469" t="s">
        <v>1833</v>
      </c>
      <c r="B390">
        <v>1</v>
      </c>
    </row>
    <row r="391" spans="1:2" hidden="1" x14ac:dyDescent="0.3">
      <c r="A391" s="469" t="s">
        <v>1407</v>
      </c>
      <c r="B391">
        <v>1</v>
      </c>
    </row>
    <row r="392" spans="1:2" hidden="1" x14ac:dyDescent="0.3">
      <c r="A392" s="469" t="s">
        <v>1824</v>
      </c>
      <c r="B392">
        <v>1</v>
      </c>
    </row>
    <row r="393" spans="1:2" hidden="1" x14ac:dyDescent="0.3">
      <c r="A393" s="469" t="s">
        <v>1647</v>
      </c>
      <c r="B393">
        <v>1</v>
      </c>
    </row>
    <row r="394" spans="1:2" hidden="1" x14ac:dyDescent="0.3">
      <c r="A394" s="469" t="s">
        <v>12603</v>
      </c>
      <c r="B394">
        <v>1</v>
      </c>
    </row>
    <row r="395" spans="1:2" hidden="1" x14ac:dyDescent="0.3">
      <c r="A395" s="469" t="s">
        <v>1585</v>
      </c>
      <c r="B395">
        <v>1</v>
      </c>
    </row>
    <row r="396" spans="1:2" hidden="1" x14ac:dyDescent="0.3">
      <c r="A396" s="469" t="s">
        <v>1911</v>
      </c>
      <c r="B396">
        <v>1</v>
      </c>
    </row>
    <row r="397" spans="1:2" hidden="1" x14ac:dyDescent="0.3">
      <c r="A397" s="469" t="s">
        <v>1246</v>
      </c>
      <c r="B397">
        <v>1</v>
      </c>
    </row>
    <row r="398" spans="1:2" hidden="1" x14ac:dyDescent="0.3">
      <c r="A398" s="469" t="s">
        <v>1782</v>
      </c>
      <c r="B398">
        <v>1</v>
      </c>
    </row>
    <row r="399" spans="1:2" hidden="1" x14ac:dyDescent="0.3">
      <c r="A399" s="469" t="s">
        <v>1862</v>
      </c>
      <c r="B399">
        <v>1</v>
      </c>
    </row>
    <row r="400" spans="1:2" hidden="1" x14ac:dyDescent="0.3">
      <c r="A400" s="469" t="s">
        <v>1848</v>
      </c>
      <c r="B400">
        <v>1</v>
      </c>
    </row>
    <row r="401" spans="1:2" hidden="1" x14ac:dyDescent="0.3">
      <c r="A401" s="469" t="s">
        <v>1751</v>
      </c>
      <c r="B401">
        <v>1</v>
      </c>
    </row>
    <row r="402" spans="1:2" hidden="1" x14ac:dyDescent="0.3">
      <c r="A402" s="469" t="s">
        <v>15954</v>
      </c>
      <c r="B402">
        <v>1</v>
      </c>
    </row>
    <row r="403" spans="1:2" hidden="1" x14ac:dyDescent="0.3">
      <c r="A403" s="469" t="s">
        <v>1837</v>
      </c>
      <c r="B403">
        <v>1</v>
      </c>
    </row>
    <row r="404" spans="1:2" hidden="1" x14ac:dyDescent="0.3">
      <c r="A404" s="469" t="s">
        <v>17639</v>
      </c>
      <c r="B404">
        <v>1</v>
      </c>
    </row>
    <row r="405" spans="1:2" hidden="1" x14ac:dyDescent="0.3">
      <c r="A405" s="469" t="s">
        <v>1411</v>
      </c>
      <c r="B405">
        <v>1</v>
      </c>
    </row>
    <row r="406" spans="1:2" hidden="1" x14ac:dyDescent="0.3">
      <c r="A406" s="469" t="s">
        <v>30435</v>
      </c>
      <c r="B406">
        <v>1</v>
      </c>
    </row>
    <row r="407" spans="1:2" hidden="1" x14ac:dyDescent="0.3">
      <c r="A407" s="469" t="s">
        <v>1492</v>
      </c>
      <c r="B407">
        <v>1</v>
      </c>
    </row>
    <row r="408" spans="1:2" hidden="1" x14ac:dyDescent="0.3">
      <c r="A408" s="469" t="s">
        <v>1497</v>
      </c>
      <c r="B408">
        <v>1</v>
      </c>
    </row>
    <row r="409" spans="1:2" hidden="1" x14ac:dyDescent="0.3">
      <c r="A409" s="469" t="s">
        <v>1500</v>
      </c>
      <c r="B409">
        <v>1</v>
      </c>
    </row>
    <row r="410" spans="1:2" hidden="1" x14ac:dyDescent="0.3">
      <c r="A410" s="469" t="s">
        <v>14699</v>
      </c>
      <c r="B410">
        <v>1</v>
      </c>
    </row>
    <row r="411" spans="1:2" hidden="1" x14ac:dyDescent="0.3">
      <c r="A411" s="469" t="s">
        <v>1253</v>
      </c>
      <c r="B411">
        <v>1</v>
      </c>
    </row>
    <row r="412" spans="1:2" hidden="1" x14ac:dyDescent="0.3">
      <c r="A412" s="469" t="s">
        <v>1369</v>
      </c>
      <c r="B412">
        <v>1</v>
      </c>
    </row>
    <row r="413" spans="1:2" hidden="1" x14ac:dyDescent="0.3">
      <c r="A413" s="469" t="s">
        <v>1828</v>
      </c>
      <c r="B413">
        <v>1</v>
      </c>
    </row>
    <row r="414" spans="1:2" hidden="1" x14ac:dyDescent="0.3">
      <c r="A414" s="469" t="s">
        <v>1677</v>
      </c>
      <c r="B414">
        <v>1</v>
      </c>
    </row>
    <row r="415" spans="1:2" hidden="1" x14ac:dyDescent="0.3">
      <c r="A415" s="469" t="s">
        <v>1888</v>
      </c>
      <c r="B415">
        <v>1</v>
      </c>
    </row>
    <row r="416" spans="1:2" hidden="1" x14ac:dyDescent="0.3">
      <c r="A416" s="469" t="s">
        <v>7323</v>
      </c>
      <c r="B416">
        <v>1</v>
      </c>
    </row>
    <row r="417" spans="1:2" hidden="1" x14ac:dyDescent="0.3">
      <c r="A417" s="469" t="s">
        <v>9072</v>
      </c>
      <c r="B417">
        <v>1</v>
      </c>
    </row>
    <row r="418" spans="1:2" hidden="1" x14ac:dyDescent="0.3">
      <c r="A418" s="469" t="s">
        <v>1505</v>
      </c>
      <c r="B418">
        <v>1</v>
      </c>
    </row>
    <row r="419" spans="1:2" hidden="1" x14ac:dyDescent="0.3">
      <c r="A419" s="469" t="s">
        <v>6342</v>
      </c>
      <c r="B419">
        <v>1</v>
      </c>
    </row>
    <row r="420" spans="1:2" hidden="1" x14ac:dyDescent="0.3">
      <c r="A420" s="469" t="s">
        <v>1555</v>
      </c>
      <c r="B420">
        <v>1</v>
      </c>
    </row>
    <row r="421" spans="1:2" hidden="1" x14ac:dyDescent="0.3">
      <c r="A421" s="469" t="s">
        <v>20535</v>
      </c>
      <c r="B421">
        <v>1</v>
      </c>
    </row>
    <row r="422" spans="1:2" hidden="1" x14ac:dyDescent="0.3">
      <c r="A422" s="469" t="s">
        <v>1697</v>
      </c>
      <c r="B422">
        <v>1</v>
      </c>
    </row>
    <row r="423" spans="1:2" hidden="1" x14ac:dyDescent="0.3">
      <c r="A423" s="469" t="s">
        <v>1415</v>
      </c>
      <c r="B423">
        <v>1</v>
      </c>
    </row>
    <row r="424" spans="1:2" hidden="1" x14ac:dyDescent="0.3">
      <c r="A424" s="469" t="s">
        <v>1756</v>
      </c>
      <c r="B424">
        <v>1</v>
      </c>
    </row>
    <row r="425" spans="1:2" hidden="1" x14ac:dyDescent="0.3">
      <c r="A425" s="469" t="s">
        <v>1890</v>
      </c>
      <c r="B425">
        <v>1</v>
      </c>
    </row>
    <row r="426" spans="1:2" hidden="1" x14ac:dyDescent="0.3">
      <c r="A426" s="469" t="s">
        <v>1379</v>
      </c>
      <c r="B426">
        <v>1</v>
      </c>
    </row>
    <row r="427" spans="1:2" hidden="1" x14ac:dyDescent="0.3">
      <c r="A427" s="469" t="s">
        <v>1588</v>
      </c>
      <c r="B427">
        <v>1</v>
      </c>
    </row>
    <row r="428" spans="1:2" hidden="1" x14ac:dyDescent="0.3">
      <c r="A428" s="469" t="s">
        <v>1775</v>
      </c>
      <c r="B428">
        <v>1</v>
      </c>
    </row>
    <row r="429" spans="1:2" hidden="1" x14ac:dyDescent="0.3">
      <c r="A429" s="469" t="s">
        <v>9074</v>
      </c>
      <c r="B429">
        <v>1</v>
      </c>
    </row>
    <row r="430" spans="1:2" hidden="1" x14ac:dyDescent="0.3">
      <c r="A430" s="469" t="s">
        <v>14710</v>
      </c>
      <c r="B430">
        <v>1</v>
      </c>
    </row>
    <row r="431" spans="1:2" hidden="1" x14ac:dyDescent="0.3">
      <c r="A431" s="469" t="s">
        <v>9073</v>
      </c>
      <c r="B431">
        <v>1</v>
      </c>
    </row>
    <row r="432" spans="1:2" hidden="1" x14ac:dyDescent="0.3">
      <c r="A432" s="469" t="s">
        <v>1929</v>
      </c>
      <c r="B432">
        <v>1</v>
      </c>
    </row>
    <row r="433" spans="1:2" hidden="1" x14ac:dyDescent="0.3">
      <c r="A433" s="469" t="s">
        <v>20224</v>
      </c>
      <c r="B433">
        <v>1</v>
      </c>
    </row>
    <row r="434" spans="1:2" hidden="1" x14ac:dyDescent="0.3">
      <c r="A434" s="469" t="s">
        <v>1171</v>
      </c>
      <c r="B434">
        <v>1</v>
      </c>
    </row>
    <row r="435" spans="1:2" hidden="1" x14ac:dyDescent="0.3">
      <c r="A435" s="469" t="s">
        <v>1740</v>
      </c>
      <c r="B435">
        <v>1</v>
      </c>
    </row>
    <row r="436" spans="1:2" hidden="1" x14ac:dyDescent="0.3">
      <c r="A436" s="469" t="s">
        <v>13849</v>
      </c>
      <c r="B436">
        <v>1</v>
      </c>
    </row>
    <row r="437" spans="1:2" hidden="1" x14ac:dyDescent="0.3">
      <c r="A437" s="469" t="s">
        <v>1279</v>
      </c>
      <c r="B437">
        <v>1</v>
      </c>
    </row>
    <row r="438" spans="1:2" hidden="1" x14ac:dyDescent="0.3">
      <c r="A438" s="469" t="s">
        <v>1282</v>
      </c>
      <c r="B438">
        <v>1</v>
      </c>
    </row>
    <row r="439" spans="1:2" hidden="1" x14ac:dyDescent="0.3">
      <c r="A439" s="469" t="s">
        <v>1208</v>
      </c>
      <c r="B439">
        <v>1</v>
      </c>
    </row>
    <row r="440" spans="1:2" hidden="1" x14ac:dyDescent="0.3">
      <c r="A440" s="469" t="s">
        <v>13554</v>
      </c>
      <c r="B440">
        <v>1</v>
      </c>
    </row>
    <row r="441" spans="1:2" hidden="1" x14ac:dyDescent="0.3">
      <c r="A441" s="469" t="s">
        <v>1507</v>
      </c>
      <c r="B441">
        <v>1</v>
      </c>
    </row>
    <row r="442" spans="1:2" hidden="1" x14ac:dyDescent="0.3">
      <c r="A442" s="469" t="s">
        <v>16016</v>
      </c>
      <c r="B442">
        <v>1</v>
      </c>
    </row>
    <row r="443" spans="1:2" hidden="1" x14ac:dyDescent="0.3">
      <c r="A443" s="469" t="s">
        <v>1425</v>
      </c>
      <c r="B443">
        <v>1</v>
      </c>
    </row>
    <row r="444" spans="1:2" hidden="1" x14ac:dyDescent="0.3">
      <c r="A444" s="469" t="s">
        <v>10072</v>
      </c>
      <c r="B444">
        <v>1</v>
      </c>
    </row>
    <row r="445" spans="1:2" hidden="1" x14ac:dyDescent="0.3">
      <c r="A445" s="469" t="s">
        <v>1430</v>
      </c>
      <c r="B445">
        <v>1</v>
      </c>
    </row>
    <row r="446" spans="1:2" hidden="1" x14ac:dyDescent="0.3">
      <c r="A446" s="469" t="s">
        <v>1511</v>
      </c>
      <c r="B446">
        <v>1</v>
      </c>
    </row>
    <row r="447" spans="1:2" hidden="1" x14ac:dyDescent="0.3">
      <c r="A447" s="469" t="s">
        <v>14716</v>
      </c>
      <c r="B447">
        <v>1</v>
      </c>
    </row>
    <row r="448" spans="1:2" hidden="1" x14ac:dyDescent="0.3">
      <c r="A448" s="469" t="s">
        <v>1332</v>
      </c>
      <c r="B448">
        <v>1</v>
      </c>
    </row>
    <row r="449" spans="1:2" hidden="1" x14ac:dyDescent="0.3">
      <c r="A449" s="469" t="s">
        <v>1700</v>
      </c>
      <c r="B449">
        <v>1</v>
      </c>
    </row>
    <row r="450" spans="1:2" hidden="1" x14ac:dyDescent="0.3">
      <c r="A450" s="469" t="s">
        <v>1450</v>
      </c>
      <c r="B450">
        <v>1</v>
      </c>
    </row>
    <row r="451" spans="1:2" hidden="1" x14ac:dyDescent="0.3">
      <c r="A451" s="469" t="s">
        <v>1434</v>
      </c>
      <c r="B451">
        <v>1</v>
      </c>
    </row>
    <row r="452" spans="1:2" hidden="1" x14ac:dyDescent="0.3">
      <c r="A452" s="469" t="s">
        <v>1263</v>
      </c>
      <c r="B452">
        <v>1</v>
      </c>
    </row>
    <row r="453" spans="1:2" hidden="1" x14ac:dyDescent="0.3">
      <c r="A453" s="469" t="s">
        <v>14698</v>
      </c>
      <c r="B453">
        <v>1</v>
      </c>
    </row>
    <row r="454" spans="1:2" hidden="1" x14ac:dyDescent="0.3">
      <c r="A454" s="469" t="s">
        <v>1513</v>
      </c>
      <c r="B454">
        <v>1</v>
      </c>
    </row>
    <row r="455" spans="1:2" hidden="1" x14ac:dyDescent="0.3">
      <c r="A455" s="469" t="s">
        <v>1558</v>
      </c>
      <c r="B455">
        <v>1</v>
      </c>
    </row>
    <row r="456" spans="1:2" hidden="1" x14ac:dyDescent="0.3">
      <c r="A456" s="469" t="s">
        <v>1518</v>
      </c>
      <c r="B456">
        <v>1</v>
      </c>
    </row>
    <row r="457" spans="1:2" hidden="1" x14ac:dyDescent="0.3">
      <c r="A457" s="469" t="s">
        <v>1631</v>
      </c>
      <c r="B457">
        <v>1</v>
      </c>
    </row>
    <row r="458" spans="1:2" hidden="1" x14ac:dyDescent="0.3">
      <c r="A458" s="469" t="s">
        <v>1292</v>
      </c>
      <c r="B458">
        <v>1</v>
      </c>
    </row>
    <row r="459" spans="1:2" hidden="1" x14ac:dyDescent="0.3">
      <c r="A459" s="469" t="s">
        <v>1306</v>
      </c>
      <c r="B459">
        <v>1</v>
      </c>
    </row>
    <row r="460" spans="1:2" hidden="1" x14ac:dyDescent="0.3">
      <c r="A460" s="469" t="s">
        <v>1560</v>
      </c>
      <c r="B460">
        <v>1</v>
      </c>
    </row>
    <row r="461" spans="1:2" hidden="1" x14ac:dyDescent="0.3">
      <c r="A461" s="469" t="s">
        <v>1651</v>
      </c>
      <c r="B461">
        <v>1</v>
      </c>
    </row>
    <row r="462" spans="1:2" hidden="1" x14ac:dyDescent="0.3">
      <c r="A462" s="469" t="s">
        <v>10310</v>
      </c>
      <c r="B462">
        <v>1</v>
      </c>
    </row>
    <row r="463" spans="1:2" hidden="1" x14ac:dyDescent="0.3">
      <c r="A463" s="469" t="s">
        <v>17876</v>
      </c>
      <c r="B463">
        <v>1</v>
      </c>
    </row>
    <row r="464" spans="1:2" hidden="1" x14ac:dyDescent="0.3">
      <c r="A464" s="469" t="s">
        <v>1870</v>
      </c>
      <c r="B464">
        <v>1</v>
      </c>
    </row>
    <row r="465" spans="1:2" hidden="1" x14ac:dyDescent="0.3">
      <c r="A465" s="469" t="s">
        <v>1333</v>
      </c>
      <c r="B465">
        <v>1</v>
      </c>
    </row>
    <row r="466" spans="1:2" hidden="1" x14ac:dyDescent="0.3">
      <c r="A466" s="469" t="s">
        <v>20601</v>
      </c>
      <c r="B466">
        <v>1</v>
      </c>
    </row>
    <row r="467" spans="1:2" hidden="1" x14ac:dyDescent="0.3">
      <c r="A467" s="469" t="s">
        <v>17833</v>
      </c>
      <c r="B467">
        <v>1</v>
      </c>
    </row>
    <row r="468" spans="1:2" hidden="1" x14ac:dyDescent="0.3">
      <c r="A468" s="469" t="s">
        <v>14680</v>
      </c>
      <c r="B468">
        <v>1</v>
      </c>
    </row>
    <row r="469" spans="1:2" hidden="1" x14ac:dyDescent="0.3">
      <c r="A469" s="469" t="s">
        <v>16020</v>
      </c>
      <c r="B469">
        <v>1</v>
      </c>
    </row>
    <row r="470" spans="1:2" hidden="1" x14ac:dyDescent="0.3">
      <c r="A470" s="469" t="s">
        <v>1266</v>
      </c>
      <c r="B470">
        <v>1</v>
      </c>
    </row>
    <row r="471" spans="1:2" hidden="1" x14ac:dyDescent="0.3">
      <c r="A471" s="469" t="s">
        <v>1441</v>
      </c>
      <c r="B471">
        <v>1</v>
      </c>
    </row>
    <row r="472" spans="1:2" hidden="1" x14ac:dyDescent="0.3">
      <c r="A472" s="469" t="s">
        <v>13721</v>
      </c>
      <c r="B472">
        <v>1</v>
      </c>
    </row>
    <row r="473" spans="1:2" hidden="1" x14ac:dyDescent="0.3">
      <c r="A473" s="469" t="s">
        <v>1593</v>
      </c>
      <c r="B473">
        <v>1</v>
      </c>
    </row>
    <row r="474" spans="1:2" hidden="1" x14ac:dyDescent="0.3">
      <c r="A474" s="469" t="s">
        <v>1914</v>
      </c>
      <c r="B474">
        <v>1</v>
      </c>
    </row>
    <row r="475" spans="1:2" hidden="1" x14ac:dyDescent="0.3">
      <c r="A475" s="469" t="s">
        <v>1919</v>
      </c>
      <c r="B475">
        <v>1</v>
      </c>
    </row>
    <row r="476" spans="1:2" hidden="1" x14ac:dyDescent="0.3">
      <c r="A476" s="469" t="s">
        <v>1454</v>
      </c>
      <c r="B476">
        <v>1</v>
      </c>
    </row>
    <row r="477" spans="1:2" hidden="1" x14ac:dyDescent="0.3">
      <c r="A477" s="469" t="s">
        <v>1173</v>
      </c>
      <c r="B477">
        <v>1</v>
      </c>
    </row>
    <row r="478" spans="1:2" hidden="1" x14ac:dyDescent="0.3">
      <c r="A478" s="469" t="s">
        <v>1597</v>
      </c>
      <c r="B478">
        <v>1</v>
      </c>
    </row>
    <row r="479" spans="1:2" hidden="1" x14ac:dyDescent="0.3">
      <c r="A479" s="469" t="s">
        <v>1524</v>
      </c>
      <c r="B479">
        <v>1</v>
      </c>
    </row>
    <row r="480" spans="1:2" hidden="1" x14ac:dyDescent="0.3">
      <c r="A480" s="469" t="s">
        <v>1192</v>
      </c>
      <c r="B480">
        <v>1</v>
      </c>
    </row>
    <row r="481" spans="1:2" hidden="1" x14ac:dyDescent="0.3">
      <c r="A481" s="469" t="s">
        <v>1601</v>
      </c>
      <c r="B481">
        <v>1</v>
      </c>
    </row>
    <row r="482" spans="1:2" hidden="1" x14ac:dyDescent="0.3">
      <c r="A482" s="469" t="s">
        <v>14831</v>
      </c>
      <c r="B482">
        <v>1</v>
      </c>
    </row>
    <row r="483" spans="1:2" hidden="1" x14ac:dyDescent="0.3">
      <c r="A483" s="469" t="s">
        <v>1320</v>
      </c>
      <c r="B483">
        <v>1</v>
      </c>
    </row>
    <row r="484" spans="1:2" hidden="1" x14ac:dyDescent="0.3">
      <c r="A484" s="469" t="s">
        <v>1297</v>
      </c>
      <c r="B484">
        <v>1</v>
      </c>
    </row>
    <row r="485" spans="1:2" hidden="1" x14ac:dyDescent="0.3">
      <c r="A485" s="469" t="s">
        <v>1311</v>
      </c>
      <c r="B485">
        <v>1</v>
      </c>
    </row>
    <row r="486" spans="1:2" hidden="1" x14ac:dyDescent="0.3">
      <c r="A486" s="469" t="s">
        <v>1438</v>
      </c>
      <c r="B486">
        <v>1</v>
      </c>
    </row>
    <row r="487" spans="1:2" hidden="1" x14ac:dyDescent="0.3">
      <c r="A487" s="469" t="s">
        <v>13577</v>
      </c>
      <c r="B487">
        <v>1</v>
      </c>
    </row>
    <row r="488" spans="1:2" hidden="1" x14ac:dyDescent="0.3">
      <c r="A488" s="469" t="s">
        <v>8101</v>
      </c>
      <c r="B488">
        <v>1</v>
      </c>
    </row>
    <row r="489" spans="1:2" hidden="1" x14ac:dyDescent="0.3">
      <c r="A489" s="469" t="s">
        <v>1710</v>
      </c>
      <c r="B489">
        <v>1</v>
      </c>
    </row>
    <row r="490" spans="1:2" hidden="1" x14ac:dyDescent="0.3">
      <c r="A490" s="469" t="s">
        <v>17803</v>
      </c>
      <c r="B490">
        <v>1</v>
      </c>
    </row>
    <row r="491" spans="1:2" hidden="1" x14ac:dyDescent="0.3">
      <c r="A491" s="469" t="s">
        <v>1546</v>
      </c>
      <c r="B491">
        <v>1</v>
      </c>
    </row>
    <row r="492" spans="1:2" hidden="1" x14ac:dyDescent="0.3">
      <c r="A492" s="469" t="s">
        <v>1286</v>
      </c>
      <c r="B492">
        <v>1</v>
      </c>
    </row>
    <row r="493" spans="1:2" hidden="1" x14ac:dyDescent="0.3">
      <c r="A493" s="469" t="s">
        <v>1442</v>
      </c>
      <c r="B493">
        <v>1</v>
      </c>
    </row>
    <row r="494" spans="1:2" hidden="1" x14ac:dyDescent="0.3">
      <c r="A494" s="469" t="s">
        <v>1221</v>
      </c>
      <c r="B494">
        <v>1</v>
      </c>
    </row>
    <row r="495" spans="1:2" hidden="1" x14ac:dyDescent="0.3">
      <c r="A495" s="469" t="s">
        <v>1337</v>
      </c>
      <c r="B495">
        <v>1</v>
      </c>
    </row>
    <row r="496" spans="1:2" hidden="1" x14ac:dyDescent="0.3">
      <c r="A496" s="469" t="s">
        <v>1873</v>
      </c>
      <c r="B496">
        <v>1</v>
      </c>
    </row>
    <row r="497" spans="1:2" hidden="1" x14ac:dyDescent="0.3">
      <c r="A497" s="469" t="s">
        <v>1444</v>
      </c>
      <c r="B497">
        <v>1</v>
      </c>
    </row>
    <row r="498" spans="1:2" hidden="1" x14ac:dyDescent="0.3">
      <c r="A498" s="469" t="s">
        <v>13535</v>
      </c>
      <c r="B498">
        <v>1</v>
      </c>
    </row>
    <row r="499" spans="1:2" hidden="1" x14ac:dyDescent="0.3">
      <c r="A499" s="469" t="s">
        <v>1178</v>
      </c>
      <c r="B499">
        <v>1</v>
      </c>
    </row>
    <row r="500" spans="1:2" hidden="1" x14ac:dyDescent="0.3">
      <c r="A500" s="469" t="s">
        <v>1878</v>
      </c>
      <c r="B500">
        <v>1</v>
      </c>
    </row>
    <row r="501" spans="1:2" hidden="1" x14ac:dyDescent="0.3">
      <c r="A501" s="469" t="s">
        <v>1807</v>
      </c>
      <c r="B501">
        <v>1</v>
      </c>
    </row>
    <row r="502" spans="1:2" hidden="1" x14ac:dyDescent="0.3">
      <c r="A502" s="469" t="s">
        <v>14712</v>
      </c>
      <c r="B502">
        <v>1</v>
      </c>
    </row>
    <row r="503" spans="1:2" hidden="1" x14ac:dyDescent="0.3">
      <c r="A503" s="469" t="s">
        <v>1603</v>
      </c>
      <c r="B503">
        <v>1</v>
      </c>
    </row>
    <row r="504" spans="1:2" hidden="1" x14ac:dyDescent="0.3">
      <c r="A504" s="469" t="s">
        <v>1464</v>
      </c>
      <c r="B504">
        <v>1</v>
      </c>
    </row>
    <row r="505" spans="1:2" hidden="1" x14ac:dyDescent="0.3">
      <c r="A505" s="469" t="s">
        <v>1720</v>
      </c>
      <c r="B505">
        <v>1</v>
      </c>
    </row>
    <row r="506" spans="1:2" hidden="1" x14ac:dyDescent="0.3">
      <c r="A506" s="469" t="s">
        <v>17475</v>
      </c>
      <c r="B506">
        <v>1</v>
      </c>
    </row>
    <row r="507" spans="1:2" hidden="1" x14ac:dyDescent="0.3">
      <c r="A507" s="469" t="s">
        <v>1183</v>
      </c>
      <c r="B507">
        <v>1</v>
      </c>
    </row>
    <row r="508" spans="1:2" hidden="1" x14ac:dyDescent="0.3">
      <c r="A508" s="469" t="s">
        <v>1747</v>
      </c>
      <c r="B508">
        <v>1</v>
      </c>
    </row>
    <row r="509" spans="1:2" hidden="1" x14ac:dyDescent="0.3">
      <c r="A509" s="469" t="s">
        <v>17583</v>
      </c>
      <c r="B509">
        <v>1</v>
      </c>
    </row>
    <row r="510" spans="1:2" hidden="1" x14ac:dyDescent="0.3">
      <c r="A510" s="469" t="s">
        <v>1670</v>
      </c>
      <c r="B510">
        <v>1</v>
      </c>
    </row>
    <row r="511" spans="1:2" hidden="1" x14ac:dyDescent="0.3">
      <c r="A511" s="469" t="s">
        <v>20678</v>
      </c>
      <c r="B511">
        <v>1</v>
      </c>
    </row>
    <row r="512" spans="1:2" hidden="1" x14ac:dyDescent="0.3">
      <c r="A512" s="469" t="s">
        <v>15960</v>
      </c>
      <c r="B512">
        <v>1</v>
      </c>
    </row>
    <row r="513" spans="1:2" hidden="1" x14ac:dyDescent="0.3">
      <c r="A513" s="469" t="s">
        <v>1812</v>
      </c>
      <c r="B513">
        <v>1</v>
      </c>
    </row>
    <row r="514" spans="1:2" hidden="1" x14ac:dyDescent="0.3">
      <c r="A514" s="469" t="s">
        <v>7424</v>
      </c>
      <c r="B514">
        <v>1</v>
      </c>
    </row>
    <row r="515" spans="1:2" hidden="1" x14ac:dyDescent="0.3">
      <c r="A515" s="469" t="s">
        <v>1625</v>
      </c>
      <c r="B515">
        <v>1</v>
      </c>
    </row>
    <row r="516" spans="1:2" hidden="1" x14ac:dyDescent="0.3">
      <c r="A516" s="469" t="s">
        <v>1613</v>
      </c>
      <c r="B516">
        <v>1</v>
      </c>
    </row>
    <row r="517" spans="1:2" hidden="1" x14ac:dyDescent="0.3">
      <c r="A517" s="469" t="s">
        <v>1259</v>
      </c>
      <c r="B517">
        <v>1</v>
      </c>
    </row>
    <row r="518" spans="1:2" hidden="1" x14ac:dyDescent="0.3">
      <c r="A518" s="469" t="s">
        <v>1534</v>
      </c>
      <c r="B518">
        <v>1</v>
      </c>
    </row>
    <row r="519" spans="1:2" hidden="1" x14ac:dyDescent="0.3">
      <c r="A519" s="469" t="s">
        <v>13636</v>
      </c>
      <c r="B519">
        <v>1</v>
      </c>
    </row>
    <row r="520" spans="1:2" hidden="1" x14ac:dyDescent="0.3">
      <c r="A520" s="469" t="s">
        <v>1458</v>
      </c>
      <c r="B520">
        <v>1</v>
      </c>
    </row>
    <row r="521" spans="1:2" hidden="1" x14ac:dyDescent="0.3">
      <c r="A521" s="469" t="s">
        <v>11242</v>
      </c>
      <c r="B521">
        <v>1</v>
      </c>
    </row>
    <row r="522" spans="1:2" hidden="1" x14ac:dyDescent="0.3">
      <c r="A522" s="469" t="s">
        <v>1548</v>
      </c>
      <c r="B522">
        <v>1</v>
      </c>
    </row>
    <row r="523" spans="1:2" hidden="1" x14ac:dyDescent="0.3">
      <c r="A523" s="469" t="s">
        <v>14808</v>
      </c>
      <c r="B523">
        <v>1</v>
      </c>
    </row>
    <row r="524" spans="1:2" hidden="1" x14ac:dyDescent="0.3">
      <c r="A524" s="469" t="s">
        <v>16123</v>
      </c>
      <c r="B524">
        <v>1</v>
      </c>
    </row>
    <row r="525" spans="1:2" hidden="1" x14ac:dyDescent="0.3">
      <c r="A525" s="469" t="s">
        <v>13634</v>
      </c>
      <c r="B525">
        <v>1</v>
      </c>
    </row>
    <row r="526" spans="1:2" hidden="1" x14ac:dyDescent="0.3">
      <c r="A526" s="469" t="s">
        <v>1342</v>
      </c>
      <c r="B526">
        <v>1</v>
      </c>
    </row>
    <row r="527" spans="1:2" hidden="1" x14ac:dyDescent="0.3">
      <c r="A527" s="469" t="s">
        <v>29519</v>
      </c>
      <c r="B527">
        <v>1</v>
      </c>
    </row>
    <row r="528" spans="1:2" hidden="1" x14ac:dyDescent="0.3">
      <c r="A528" s="469" t="s">
        <v>10201</v>
      </c>
      <c r="B528">
        <v>1</v>
      </c>
    </row>
    <row r="529" spans="1:2" hidden="1" x14ac:dyDescent="0.3">
      <c r="A529" s="469" t="s">
        <v>10257</v>
      </c>
      <c r="B529">
        <v>1</v>
      </c>
    </row>
    <row r="530" spans="1:2" hidden="1" x14ac:dyDescent="0.3">
      <c r="A530" s="469" t="s">
        <v>1656</v>
      </c>
      <c r="B530">
        <v>1</v>
      </c>
    </row>
    <row r="531" spans="1:2" hidden="1" x14ac:dyDescent="0.3">
      <c r="A531" s="469" t="s">
        <v>1681</v>
      </c>
      <c r="B531">
        <v>1</v>
      </c>
    </row>
    <row r="532" spans="1:2" hidden="1" x14ac:dyDescent="0.3">
      <c r="A532" s="469" t="s">
        <v>20606</v>
      </c>
      <c r="B532">
        <v>1</v>
      </c>
    </row>
    <row r="533" spans="1:2" hidden="1" x14ac:dyDescent="0.3">
      <c r="A533" s="469" t="s">
        <v>1619</v>
      </c>
      <c r="B533">
        <v>1</v>
      </c>
    </row>
    <row r="534" spans="1:2" hidden="1" x14ac:dyDescent="0.3">
      <c r="A534" s="469" t="s">
        <v>1539</v>
      </c>
      <c r="B534">
        <v>1</v>
      </c>
    </row>
    <row r="535" spans="1:2" hidden="1" x14ac:dyDescent="0.3">
      <c r="A535" s="469" t="s">
        <v>1551</v>
      </c>
      <c r="B535">
        <v>1</v>
      </c>
    </row>
    <row r="536" spans="1:2" hidden="1" x14ac:dyDescent="0.3">
      <c r="A536" s="469" t="s">
        <v>1766</v>
      </c>
      <c r="B536">
        <v>1</v>
      </c>
    </row>
    <row r="537" spans="1:2" hidden="1" x14ac:dyDescent="0.3">
      <c r="A537" s="469" t="s">
        <v>1189</v>
      </c>
      <c r="B537">
        <v>1</v>
      </c>
    </row>
    <row r="538" spans="1:2" hidden="1" x14ac:dyDescent="0.3">
      <c r="A538" s="469" t="s">
        <v>1235</v>
      </c>
      <c r="B538">
        <v>1</v>
      </c>
    </row>
    <row r="539" spans="1:2" hidden="1" x14ac:dyDescent="0.3">
      <c r="A539" s="469" t="s">
        <v>14694</v>
      </c>
      <c r="B539">
        <v>1</v>
      </c>
    </row>
    <row r="540" spans="1:2" hidden="1" x14ac:dyDescent="0.3">
      <c r="A540" s="469" t="s">
        <v>1565</v>
      </c>
      <c r="B540">
        <v>1</v>
      </c>
    </row>
    <row r="541" spans="1:2" hidden="1" x14ac:dyDescent="0.3">
      <c r="A541" s="469" t="s">
        <v>1226</v>
      </c>
      <c r="B541">
        <v>1</v>
      </c>
    </row>
    <row r="542" spans="1:2" hidden="1" x14ac:dyDescent="0.3">
      <c r="A542" s="469" t="s">
        <v>6457</v>
      </c>
      <c r="B542">
        <v>1</v>
      </c>
    </row>
    <row r="543" spans="1:2" hidden="1" x14ac:dyDescent="0.3">
      <c r="A543" s="469" t="s">
        <v>1347</v>
      </c>
      <c r="B543">
        <v>1</v>
      </c>
    </row>
    <row r="544" spans="1:2" hidden="1" x14ac:dyDescent="0.3">
      <c r="A544" s="469" t="s">
        <v>1272</v>
      </c>
      <c r="B544">
        <v>1</v>
      </c>
    </row>
    <row r="545" spans="1:2" hidden="1" x14ac:dyDescent="0.3">
      <c r="A545" s="469" t="s">
        <v>1716</v>
      </c>
      <c r="B545">
        <v>1</v>
      </c>
    </row>
    <row r="546" spans="1:2" hidden="1" x14ac:dyDescent="0.3">
      <c r="A546" s="469" t="s">
        <v>1326</v>
      </c>
      <c r="B546">
        <v>1</v>
      </c>
    </row>
    <row r="547" spans="1:2" hidden="1" x14ac:dyDescent="0.3">
      <c r="A547" s="469" t="s">
        <v>1447</v>
      </c>
      <c r="B547">
        <v>1</v>
      </c>
    </row>
    <row r="548" spans="1:2" hidden="1" x14ac:dyDescent="0.3">
      <c r="A548" s="469" t="s">
        <v>12562</v>
      </c>
      <c r="B548">
        <v>1</v>
      </c>
    </row>
    <row r="549" spans="1:2" hidden="1" x14ac:dyDescent="0.3">
      <c r="A549" s="469" t="s">
        <v>1660</v>
      </c>
      <c r="B549">
        <v>1</v>
      </c>
    </row>
    <row r="550" spans="1:2" hidden="1" x14ac:dyDescent="0.3">
      <c r="A550" s="469" t="s">
        <v>1543</v>
      </c>
      <c r="B550">
        <v>1</v>
      </c>
    </row>
    <row r="551" spans="1:2" hidden="1" x14ac:dyDescent="0.3">
      <c r="A551" s="469" t="s">
        <v>1764</v>
      </c>
      <c r="B551">
        <v>1</v>
      </c>
    </row>
    <row r="552" spans="1:2" hidden="1" x14ac:dyDescent="0.3">
      <c r="A552" s="469" t="s">
        <v>1880</v>
      </c>
      <c r="B552">
        <v>1</v>
      </c>
    </row>
    <row r="553" spans="1:2" hidden="1" x14ac:dyDescent="0.3">
      <c r="A553" s="469" t="s">
        <v>1787</v>
      </c>
      <c r="B553">
        <v>1</v>
      </c>
    </row>
    <row r="554" spans="1:2" hidden="1" x14ac:dyDescent="0.3">
      <c r="A554" s="469" t="s">
        <v>13723</v>
      </c>
      <c r="B554">
        <v>1</v>
      </c>
    </row>
    <row r="555" spans="1:2" hidden="1" x14ac:dyDescent="0.3">
      <c r="A555" s="469" t="s">
        <v>1527</v>
      </c>
      <c r="B555">
        <v>1</v>
      </c>
    </row>
    <row r="556" spans="1:2" hidden="1" x14ac:dyDescent="0.3">
      <c r="A556" s="469" t="s">
        <v>1238</v>
      </c>
      <c r="B556">
        <v>1</v>
      </c>
    </row>
    <row r="557" spans="1:2" hidden="1" x14ac:dyDescent="0.3">
      <c r="A557" s="469" t="s">
        <v>1228</v>
      </c>
      <c r="B557">
        <v>1</v>
      </c>
    </row>
    <row r="558" spans="1:2" hidden="1" x14ac:dyDescent="0.3">
      <c r="A558" s="469" t="s">
        <v>1199</v>
      </c>
      <c r="B558">
        <v>1</v>
      </c>
    </row>
    <row r="559" spans="1:2" hidden="1" x14ac:dyDescent="0.3">
      <c r="A559" s="469" t="s">
        <v>1530</v>
      </c>
      <c r="B559">
        <v>1</v>
      </c>
    </row>
    <row r="560" spans="1:2" hidden="1" x14ac:dyDescent="0.3">
      <c r="A560" s="469" t="s">
        <v>1630</v>
      </c>
      <c r="B560">
        <v>1</v>
      </c>
    </row>
    <row r="561" spans="1:2" hidden="1" x14ac:dyDescent="0.3">
      <c r="A561" s="469" t="s">
        <v>1212</v>
      </c>
      <c r="B561">
        <v>1</v>
      </c>
    </row>
    <row r="562" spans="1:2" hidden="1" x14ac:dyDescent="0.3">
      <c r="A562" s="469" t="s">
        <v>1819</v>
      </c>
      <c r="B562">
        <v>1</v>
      </c>
    </row>
    <row r="563" spans="1:2" hidden="1" x14ac:dyDescent="0.3">
      <c r="A563" s="469" t="s">
        <v>15951</v>
      </c>
      <c r="B563">
        <v>1</v>
      </c>
    </row>
    <row r="564" spans="1:2" hidden="1" x14ac:dyDescent="0.3">
      <c r="A564" s="469" t="s">
        <v>1706</v>
      </c>
      <c r="B564">
        <v>1</v>
      </c>
    </row>
    <row r="565" spans="1:2" hidden="1" x14ac:dyDescent="0.3">
      <c r="A565" s="469" t="s">
        <v>12568</v>
      </c>
      <c r="B565">
        <v>1</v>
      </c>
    </row>
    <row r="566" spans="1:2" hidden="1" x14ac:dyDescent="0.3">
      <c r="A566" s="469" t="s">
        <v>1674</v>
      </c>
      <c r="B566">
        <v>1</v>
      </c>
    </row>
    <row r="567" spans="1:2" hidden="1" x14ac:dyDescent="0.3">
      <c r="A567" s="469" t="s">
        <v>13635</v>
      </c>
      <c r="B567">
        <v>1</v>
      </c>
    </row>
    <row r="568" spans="1:2" hidden="1" x14ac:dyDescent="0.3">
      <c r="A568" s="469" t="s">
        <v>11246</v>
      </c>
      <c r="B568">
        <v>1</v>
      </c>
    </row>
    <row r="569" spans="1:2" hidden="1" x14ac:dyDescent="0.3">
      <c r="A569" s="469" t="s">
        <v>1294</v>
      </c>
      <c r="B569">
        <v>1</v>
      </c>
    </row>
    <row r="570" spans="1:2" hidden="1" x14ac:dyDescent="0.3">
      <c r="A570" s="469" t="s">
        <v>1217</v>
      </c>
      <c r="B570">
        <v>1</v>
      </c>
    </row>
    <row r="571" spans="1:2" hidden="1" x14ac:dyDescent="0.3">
      <c r="A571" s="469" t="s">
        <v>11244</v>
      </c>
      <c r="B571">
        <v>1</v>
      </c>
    </row>
    <row r="572" spans="1:2" hidden="1" x14ac:dyDescent="0.3">
      <c r="A572" s="469" t="s">
        <v>1765</v>
      </c>
      <c r="B572">
        <v>1</v>
      </c>
    </row>
    <row r="573" spans="1:2" hidden="1" x14ac:dyDescent="0.3">
      <c r="A573" s="469" t="s">
        <v>28484</v>
      </c>
      <c r="B573">
        <v>1</v>
      </c>
    </row>
    <row r="574" spans="1:2" hidden="1" x14ac:dyDescent="0.3">
      <c r="A574" s="469" t="s">
        <v>1393</v>
      </c>
      <c r="B574">
        <v>1</v>
      </c>
    </row>
    <row r="575" spans="1:2" hidden="1" x14ac:dyDescent="0.3">
      <c r="A575" s="469" t="s">
        <v>1301</v>
      </c>
      <c r="B575">
        <v>1</v>
      </c>
    </row>
    <row r="576" spans="1:2" hidden="1" x14ac:dyDescent="0.3">
      <c r="A576" s="469" t="s">
        <v>1664</v>
      </c>
      <c r="B576">
        <v>1</v>
      </c>
    </row>
    <row r="577" spans="1:2" hidden="1" x14ac:dyDescent="0.3">
      <c r="A577" s="469" t="s">
        <v>6205</v>
      </c>
      <c r="B577">
        <v>1</v>
      </c>
    </row>
    <row r="578" spans="1:2" hidden="1" x14ac:dyDescent="0.3">
      <c r="A578" s="469" t="s">
        <v>1205</v>
      </c>
      <c r="B578">
        <v>1</v>
      </c>
    </row>
    <row r="579" spans="1:2" hidden="1" x14ac:dyDescent="0.3">
      <c r="A579" s="469" t="s">
        <v>14693</v>
      </c>
      <c r="B579">
        <v>1</v>
      </c>
    </row>
    <row r="580" spans="1:2" hidden="1" x14ac:dyDescent="0.3">
      <c r="A580" s="469" t="s">
        <v>1899</v>
      </c>
      <c r="B580">
        <v>1</v>
      </c>
    </row>
    <row r="581" spans="1:2" hidden="1" x14ac:dyDescent="0.3">
      <c r="A581" s="469" t="s">
        <v>13731</v>
      </c>
      <c r="B581">
        <v>1</v>
      </c>
    </row>
    <row r="582" spans="1:2" hidden="1" x14ac:dyDescent="0.3">
      <c r="A582" s="469" t="s">
        <v>1903</v>
      </c>
      <c r="B582">
        <v>1</v>
      </c>
    </row>
    <row r="583" spans="1:2" hidden="1" x14ac:dyDescent="0.3">
      <c r="A583" s="469" t="s">
        <v>1743</v>
      </c>
      <c r="B583">
        <v>1</v>
      </c>
    </row>
    <row r="584" spans="1:2" hidden="1" x14ac:dyDescent="0.3">
      <c r="A584" s="469" t="s">
        <v>1875</v>
      </c>
      <c r="B584">
        <v>1</v>
      </c>
    </row>
    <row r="585" spans="1:2" hidden="1" x14ac:dyDescent="0.3">
      <c r="A585" s="469" t="s">
        <v>1570</v>
      </c>
      <c r="B585">
        <v>1</v>
      </c>
    </row>
    <row r="586" spans="1:2" hidden="1" x14ac:dyDescent="0.3">
      <c r="A586" s="469" t="s">
        <v>1793</v>
      </c>
      <c r="B586">
        <v>1</v>
      </c>
    </row>
    <row r="587" spans="1:2" hidden="1" x14ac:dyDescent="0.3">
      <c r="A587" s="469" t="s">
        <v>1573</v>
      </c>
      <c r="B587">
        <v>1</v>
      </c>
    </row>
    <row r="588" spans="1:2" hidden="1" x14ac:dyDescent="0.3">
      <c r="A588" s="469" t="s">
        <v>1713</v>
      </c>
      <c r="B588">
        <v>1</v>
      </c>
    </row>
    <row r="589" spans="1:2" hidden="1" x14ac:dyDescent="0.3">
      <c r="A589" s="469" t="s">
        <v>17301</v>
      </c>
      <c r="B589">
        <v>1</v>
      </c>
    </row>
    <row r="590" spans="1:2" hidden="1" x14ac:dyDescent="0.3">
      <c r="A590" s="469" t="s">
        <v>14707</v>
      </c>
      <c r="B590">
        <v>1</v>
      </c>
    </row>
    <row r="591" spans="1:2" hidden="1" x14ac:dyDescent="0.3">
      <c r="A591" s="469" t="s">
        <v>17864</v>
      </c>
      <c r="B591">
        <v>1</v>
      </c>
    </row>
    <row r="592" spans="1:2" hidden="1" x14ac:dyDescent="0.3">
      <c r="A592" s="469" t="s">
        <v>1536</v>
      </c>
      <c r="B592">
        <v>1</v>
      </c>
    </row>
    <row r="593" spans="1:2" hidden="1" x14ac:dyDescent="0.3">
      <c r="A593" s="469" t="s">
        <v>1684</v>
      </c>
      <c r="B593">
        <v>1</v>
      </c>
    </row>
    <row r="594" spans="1:2" hidden="1" x14ac:dyDescent="0.3">
      <c r="A594" s="469" t="s">
        <v>1733</v>
      </c>
      <c r="B594">
        <v>1</v>
      </c>
    </row>
    <row r="595" spans="1:2" hidden="1" x14ac:dyDescent="0.3">
      <c r="A595" s="469" t="s">
        <v>11290</v>
      </c>
      <c r="B595">
        <v>1</v>
      </c>
    </row>
    <row r="596" spans="1:2" hidden="1" x14ac:dyDescent="0.3">
      <c r="A596" s="469" t="s">
        <v>1857</v>
      </c>
      <c r="B596">
        <v>1</v>
      </c>
    </row>
    <row r="597" spans="1:2" hidden="1" x14ac:dyDescent="0.3">
      <c r="A597" s="469" t="s">
        <v>13605</v>
      </c>
      <c r="B597">
        <v>1</v>
      </c>
    </row>
    <row r="598" spans="1:2" hidden="1" x14ac:dyDescent="0.3">
      <c r="A598" s="469" t="s">
        <v>1353</v>
      </c>
      <c r="B598">
        <v>1</v>
      </c>
    </row>
    <row r="599" spans="1:2" hidden="1" x14ac:dyDescent="0.3">
      <c r="A599" s="469" t="s">
        <v>1867</v>
      </c>
      <c r="B599">
        <v>1</v>
      </c>
    </row>
    <row r="600" spans="1:2" hidden="1" x14ac:dyDescent="0.3">
      <c r="A600" s="469" t="s">
        <v>13725</v>
      </c>
      <c r="B600">
        <v>1</v>
      </c>
    </row>
    <row r="601" spans="1:2" hidden="1" x14ac:dyDescent="0.3">
      <c r="A601" s="469" t="s">
        <v>6196</v>
      </c>
      <c r="B601">
        <v>1</v>
      </c>
    </row>
    <row r="602" spans="1:2" hidden="1" x14ac:dyDescent="0.3">
      <c r="A602" s="469" t="s">
        <v>17575</v>
      </c>
      <c r="B602">
        <v>1</v>
      </c>
    </row>
    <row r="603" spans="1:2" hidden="1" x14ac:dyDescent="0.3">
      <c r="A603" s="469" t="s">
        <v>14696</v>
      </c>
      <c r="B603">
        <v>1</v>
      </c>
    </row>
    <row r="604" spans="1:2" hidden="1" x14ac:dyDescent="0.3">
      <c r="A604" s="469" t="s">
        <v>6242</v>
      </c>
      <c r="B604">
        <v>1</v>
      </c>
    </row>
    <row r="605" spans="1:2" hidden="1" x14ac:dyDescent="0.3">
      <c r="A605" s="469" t="s">
        <v>6194</v>
      </c>
      <c r="B605">
        <v>1</v>
      </c>
    </row>
    <row r="606" spans="1:2" hidden="1" x14ac:dyDescent="0.3">
      <c r="A606" s="469" t="s">
        <v>16105</v>
      </c>
      <c r="B606">
        <v>1</v>
      </c>
    </row>
    <row r="607" spans="1:2" hidden="1" x14ac:dyDescent="0.3">
      <c r="A607" s="469" t="s">
        <v>10226</v>
      </c>
      <c r="B607">
        <v>1</v>
      </c>
    </row>
    <row r="608" spans="1:2" hidden="1" x14ac:dyDescent="0.3">
      <c r="A608" s="469" t="s">
        <v>17863</v>
      </c>
      <c r="B608">
        <v>1</v>
      </c>
    </row>
    <row r="609" spans="1:2" hidden="1" x14ac:dyDescent="0.3">
      <c r="A609" s="469" t="s">
        <v>17840</v>
      </c>
      <c r="B609">
        <v>1</v>
      </c>
    </row>
    <row r="610" spans="1:2" hidden="1" x14ac:dyDescent="0.3">
      <c r="A610" s="469" t="s">
        <v>17644</v>
      </c>
      <c r="B610">
        <v>1</v>
      </c>
    </row>
    <row r="611" spans="1:2" hidden="1" x14ac:dyDescent="0.3">
      <c r="A611" s="469" t="s">
        <v>1358</v>
      </c>
      <c r="B611">
        <v>1</v>
      </c>
    </row>
    <row r="612" spans="1:2" hidden="1" x14ac:dyDescent="0.3">
      <c r="A612" s="469" t="s">
        <v>1908</v>
      </c>
      <c r="B612">
        <v>1</v>
      </c>
    </row>
    <row r="613" spans="1:2" hidden="1" x14ac:dyDescent="0.3">
      <c r="A613" s="469" t="s">
        <v>14697</v>
      </c>
      <c r="B613">
        <v>1</v>
      </c>
    </row>
    <row r="614" spans="1:2" hidden="1" x14ac:dyDescent="0.3">
      <c r="A614" s="469" t="s">
        <v>2178</v>
      </c>
      <c r="B614">
        <v>1</v>
      </c>
    </row>
    <row r="615" spans="1:2" hidden="1" x14ac:dyDescent="0.3">
      <c r="A615" s="469" t="s">
        <v>2164</v>
      </c>
      <c r="B615">
        <v>1</v>
      </c>
    </row>
    <row r="616" spans="1:2" hidden="1" x14ac:dyDescent="0.3">
      <c r="A616" s="469" t="s">
        <v>1967</v>
      </c>
      <c r="B616">
        <v>1</v>
      </c>
    </row>
    <row r="617" spans="1:2" hidden="1" x14ac:dyDescent="0.3">
      <c r="A617" s="469" t="s">
        <v>2155</v>
      </c>
      <c r="B617">
        <v>1</v>
      </c>
    </row>
    <row r="618" spans="1:2" hidden="1" x14ac:dyDescent="0.3">
      <c r="A618" s="469" t="s">
        <v>1986</v>
      </c>
      <c r="B618">
        <v>1</v>
      </c>
    </row>
    <row r="619" spans="1:2" hidden="1" x14ac:dyDescent="0.3">
      <c r="A619" s="469" t="s">
        <v>2301</v>
      </c>
      <c r="B619">
        <v>1</v>
      </c>
    </row>
    <row r="620" spans="1:2" hidden="1" x14ac:dyDescent="0.3">
      <c r="A620" s="469" t="s">
        <v>6310</v>
      </c>
      <c r="B620">
        <v>1</v>
      </c>
    </row>
    <row r="621" spans="1:2" hidden="1" x14ac:dyDescent="0.3">
      <c r="A621" s="469" t="s">
        <v>2028</v>
      </c>
      <c r="B621">
        <v>1</v>
      </c>
    </row>
    <row r="622" spans="1:2" hidden="1" x14ac:dyDescent="0.3">
      <c r="A622" s="469" t="s">
        <v>2347</v>
      </c>
      <c r="B622">
        <v>1</v>
      </c>
    </row>
    <row r="623" spans="1:2" hidden="1" x14ac:dyDescent="0.3">
      <c r="A623" s="469" t="s">
        <v>6332</v>
      </c>
      <c r="B623">
        <v>1</v>
      </c>
    </row>
    <row r="624" spans="1:2" hidden="1" x14ac:dyDescent="0.3">
      <c r="A624" s="469" t="s">
        <v>6427</v>
      </c>
      <c r="B624">
        <v>1</v>
      </c>
    </row>
    <row r="625" spans="1:2" hidden="1" x14ac:dyDescent="0.3">
      <c r="A625" s="469" t="s">
        <v>2063</v>
      </c>
      <c r="B625">
        <v>1</v>
      </c>
    </row>
    <row r="626" spans="1:2" hidden="1" x14ac:dyDescent="0.3">
      <c r="A626" s="469" t="s">
        <v>2304</v>
      </c>
      <c r="B626">
        <v>1</v>
      </c>
    </row>
    <row r="627" spans="1:2" hidden="1" x14ac:dyDescent="0.3">
      <c r="A627" s="469" t="s">
        <v>2122</v>
      </c>
      <c r="B627">
        <v>1</v>
      </c>
    </row>
    <row r="628" spans="1:2" hidden="1" x14ac:dyDescent="0.3">
      <c r="A628" s="469" t="s">
        <v>6409</v>
      </c>
      <c r="B628">
        <v>1</v>
      </c>
    </row>
    <row r="629" spans="1:2" hidden="1" x14ac:dyDescent="0.3">
      <c r="A629" s="469" t="s">
        <v>6406</v>
      </c>
      <c r="B629">
        <v>1</v>
      </c>
    </row>
    <row r="630" spans="1:2" hidden="1" x14ac:dyDescent="0.3">
      <c r="A630" s="469" t="s">
        <v>1995</v>
      </c>
      <c r="B630">
        <v>1</v>
      </c>
    </row>
    <row r="631" spans="1:2" hidden="1" x14ac:dyDescent="0.3">
      <c r="A631" s="469" t="s">
        <v>6330</v>
      </c>
      <c r="B631">
        <v>1</v>
      </c>
    </row>
    <row r="632" spans="1:2" hidden="1" x14ac:dyDescent="0.3">
      <c r="A632" s="469" t="s">
        <v>1977</v>
      </c>
      <c r="B632">
        <v>1</v>
      </c>
    </row>
    <row r="633" spans="1:2" hidden="1" x14ac:dyDescent="0.3">
      <c r="A633" s="469" t="s">
        <v>4903</v>
      </c>
      <c r="B633">
        <v>1</v>
      </c>
    </row>
    <row r="634" spans="1:2" hidden="1" x14ac:dyDescent="0.3">
      <c r="A634" s="469" t="s">
        <v>5089</v>
      </c>
      <c r="B634">
        <v>1</v>
      </c>
    </row>
    <row r="635" spans="1:2" hidden="1" x14ac:dyDescent="0.3">
      <c r="A635" s="469" t="s">
        <v>17546</v>
      </c>
      <c r="B635">
        <v>1</v>
      </c>
    </row>
    <row r="636" spans="1:2" hidden="1" x14ac:dyDescent="0.3">
      <c r="A636" s="469" t="s">
        <v>2235</v>
      </c>
      <c r="B636">
        <v>1</v>
      </c>
    </row>
    <row r="637" spans="1:2" hidden="1" x14ac:dyDescent="0.3">
      <c r="A637" s="469" t="s">
        <v>1959</v>
      </c>
      <c r="B637">
        <v>1</v>
      </c>
    </row>
    <row r="638" spans="1:2" hidden="1" x14ac:dyDescent="0.3">
      <c r="A638" s="469" t="s">
        <v>1945</v>
      </c>
      <c r="B638">
        <v>1</v>
      </c>
    </row>
    <row r="639" spans="1:2" hidden="1" x14ac:dyDescent="0.3">
      <c r="A639" s="469" t="s">
        <v>2216</v>
      </c>
      <c r="B639">
        <v>1</v>
      </c>
    </row>
    <row r="640" spans="1:2" hidden="1" x14ac:dyDescent="0.3">
      <c r="A640" s="469" t="s">
        <v>2055</v>
      </c>
      <c r="B640">
        <v>1</v>
      </c>
    </row>
    <row r="641" spans="1:2" hidden="1" x14ac:dyDescent="0.3">
      <c r="A641" s="469" t="s">
        <v>5102</v>
      </c>
      <c r="B641">
        <v>1</v>
      </c>
    </row>
    <row r="642" spans="1:2" hidden="1" x14ac:dyDescent="0.3">
      <c r="A642" s="469" t="s">
        <v>2187</v>
      </c>
      <c r="B642">
        <v>1</v>
      </c>
    </row>
    <row r="643" spans="1:2" hidden="1" x14ac:dyDescent="0.3">
      <c r="A643" s="469" t="s">
        <v>1957</v>
      </c>
      <c r="B643">
        <v>1</v>
      </c>
    </row>
    <row r="644" spans="1:2" hidden="1" x14ac:dyDescent="0.3">
      <c r="A644" s="469" t="s">
        <v>2125</v>
      </c>
      <c r="B644">
        <v>1</v>
      </c>
    </row>
    <row r="645" spans="1:2" hidden="1" x14ac:dyDescent="0.3">
      <c r="A645" s="469" t="s">
        <v>1962</v>
      </c>
      <c r="B645">
        <v>1</v>
      </c>
    </row>
    <row r="646" spans="1:2" hidden="1" x14ac:dyDescent="0.3">
      <c r="A646" s="469" t="s">
        <v>2099</v>
      </c>
      <c r="B646">
        <v>1</v>
      </c>
    </row>
    <row r="647" spans="1:2" hidden="1" x14ac:dyDescent="0.3">
      <c r="A647" s="469" t="s">
        <v>1955</v>
      </c>
      <c r="B647">
        <v>1</v>
      </c>
    </row>
    <row r="648" spans="1:2" hidden="1" x14ac:dyDescent="0.3">
      <c r="A648" s="469" t="s">
        <v>2067</v>
      </c>
      <c r="B648">
        <v>1</v>
      </c>
    </row>
    <row r="649" spans="1:2" hidden="1" x14ac:dyDescent="0.3">
      <c r="A649" s="469" t="s">
        <v>17866</v>
      </c>
      <c r="B649">
        <v>1</v>
      </c>
    </row>
    <row r="650" spans="1:2" hidden="1" x14ac:dyDescent="0.3">
      <c r="A650" s="469" t="s">
        <v>2070</v>
      </c>
      <c r="B650">
        <v>1</v>
      </c>
    </row>
    <row r="651" spans="1:2" hidden="1" x14ac:dyDescent="0.3">
      <c r="A651" s="469" t="s">
        <v>2076</v>
      </c>
      <c r="B651">
        <v>1</v>
      </c>
    </row>
    <row r="652" spans="1:2" hidden="1" x14ac:dyDescent="0.3">
      <c r="A652" s="469" t="s">
        <v>2354</v>
      </c>
      <c r="B652">
        <v>1</v>
      </c>
    </row>
    <row r="653" spans="1:2" hidden="1" x14ac:dyDescent="0.3">
      <c r="A653" s="469" t="s">
        <v>2082</v>
      </c>
      <c r="B653">
        <v>1</v>
      </c>
    </row>
    <row r="654" spans="1:2" hidden="1" x14ac:dyDescent="0.3">
      <c r="A654" s="469" t="s">
        <v>2220</v>
      </c>
      <c r="B654">
        <v>1</v>
      </c>
    </row>
    <row r="655" spans="1:2" hidden="1" x14ac:dyDescent="0.3">
      <c r="A655" s="469" t="s">
        <v>2255</v>
      </c>
      <c r="B655">
        <v>1</v>
      </c>
    </row>
    <row r="656" spans="1:2" hidden="1" x14ac:dyDescent="0.3">
      <c r="A656" s="469" t="s">
        <v>17542</v>
      </c>
      <c r="B656">
        <v>1</v>
      </c>
    </row>
    <row r="657" spans="1:2" hidden="1" x14ac:dyDescent="0.3">
      <c r="A657" s="469" t="s">
        <v>2046</v>
      </c>
      <c r="B657">
        <v>1</v>
      </c>
    </row>
    <row r="658" spans="1:2" hidden="1" x14ac:dyDescent="0.3">
      <c r="A658" s="469" t="s">
        <v>6537</v>
      </c>
      <c r="B658">
        <v>1</v>
      </c>
    </row>
    <row r="659" spans="1:2" hidden="1" x14ac:dyDescent="0.3">
      <c r="A659" s="469" t="s">
        <v>2308</v>
      </c>
      <c r="B659">
        <v>1</v>
      </c>
    </row>
    <row r="660" spans="1:2" hidden="1" x14ac:dyDescent="0.3">
      <c r="A660" s="469" t="s">
        <v>6504</v>
      </c>
      <c r="B660">
        <v>1</v>
      </c>
    </row>
    <row r="661" spans="1:2" hidden="1" x14ac:dyDescent="0.3">
      <c r="A661" s="469" t="s">
        <v>2241</v>
      </c>
      <c r="B661">
        <v>2</v>
      </c>
    </row>
    <row r="662" spans="1:2" hidden="1" x14ac:dyDescent="0.3">
      <c r="A662" s="469" t="s">
        <v>2246</v>
      </c>
      <c r="B662">
        <v>1</v>
      </c>
    </row>
    <row r="663" spans="1:2" hidden="1" x14ac:dyDescent="0.3">
      <c r="A663" s="469" t="s">
        <v>2113</v>
      </c>
      <c r="B663">
        <v>1</v>
      </c>
    </row>
    <row r="664" spans="1:2" hidden="1" x14ac:dyDescent="0.3">
      <c r="A664" s="469" t="s">
        <v>2192</v>
      </c>
      <c r="B664">
        <v>1</v>
      </c>
    </row>
    <row r="665" spans="1:2" hidden="1" x14ac:dyDescent="0.3">
      <c r="A665" s="469" t="s">
        <v>1999</v>
      </c>
      <c r="B665">
        <v>1</v>
      </c>
    </row>
    <row r="666" spans="1:2" hidden="1" x14ac:dyDescent="0.3">
      <c r="A666" s="469" t="s">
        <v>2005</v>
      </c>
      <c r="B666">
        <v>1</v>
      </c>
    </row>
    <row r="667" spans="1:2" hidden="1" x14ac:dyDescent="0.3">
      <c r="A667" s="469" t="s">
        <v>2223</v>
      </c>
      <c r="B667">
        <v>1</v>
      </c>
    </row>
    <row r="668" spans="1:2" hidden="1" x14ac:dyDescent="0.3">
      <c r="A668" s="469" t="s">
        <v>2019</v>
      </c>
      <c r="B668">
        <v>1</v>
      </c>
    </row>
    <row r="669" spans="1:2" hidden="1" x14ac:dyDescent="0.3">
      <c r="A669" s="469" t="s">
        <v>2341</v>
      </c>
      <c r="B669">
        <v>1</v>
      </c>
    </row>
    <row r="670" spans="1:2" hidden="1" x14ac:dyDescent="0.3">
      <c r="A670" s="469" t="s">
        <v>2199</v>
      </c>
      <c r="B670">
        <v>1</v>
      </c>
    </row>
    <row r="671" spans="1:2" hidden="1" x14ac:dyDescent="0.3">
      <c r="A671" s="469" t="s">
        <v>17868</v>
      </c>
      <c r="B671">
        <v>1</v>
      </c>
    </row>
    <row r="672" spans="1:2" hidden="1" x14ac:dyDescent="0.3">
      <c r="A672" s="469" t="s">
        <v>16039</v>
      </c>
      <c r="B672">
        <v>1</v>
      </c>
    </row>
    <row r="673" spans="1:2" hidden="1" x14ac:dyDescent="0.3">
      <c r="A673" s="469" t="s">
        <v>2008</v>
      </c>
      <c r="B673">
        <v>1</v>
      </c>
    </row>
    <row r="674" spans="1:2" hidden="1" x14ac:dyDescent="0.3">
      <c r="A674" s="469" t="s">
        <v>2104</v>
      </c>
      <c r="B674">
        <v>1</v>
      </c>
    </row>
    <row r="675" spans="1:2" hidden="1" x14ac:dyDescent="0.3">
      <c r="A675" s="469" t="s">
        <v>1982</v>
      </c>
      <c r="B675">
        <v>1</v>
      </c>
    </row>
    <row r="676" spans="1:2" hidden="1" x14ac:dyDescent="0.3">
      <c r="A676" s="469" t="s">
        <v>2034</v>
      </c>
      <c r="B676">
        <v>1</v>
      </c>
    </row>
    <row r="677" spans="1:2" hidden="1" x14ac:dyDescent="0.3">
      <c r="A677" s="469" t="s">
        <v>6215</v>
      </c>
      <c r="B677">
        <v>1</v>
      </c>
    </row>
    <row r="678" spans="1:2" hidden="1" x14ac:dyDescent="0.3">
      <c r="A678" s="469" t="s">
        <v>2137</v>
      </c>
      <c r="B678">
        <v>1</v>
      </c>
    </row>
    <row r="679" spans="1:2" hidden="1" x14ac:dyDescent="0.3">
      <c r="A679" s="469" t="s">
        <v>676</v>
      </c>
      <c r="B679">
        <v>1</v>
      </c>
    </row>
    <row r="680" spans="1:2" hidden="1" x14ac:dyDescent="0.3">
      <c r="A680" s="469" t="s">
        <v>2049</v>
      </c>
      <c r="B680">
        <v>1</v>
      </c>
    </row>
    <row r="681" spans="1:2" hidden="1" x14ac:dyDescent="0.3">
      <c r="A681" s="469" t="s">
        <v>2213</v>
      </c>
      <c r="B681">
        <v>1</v>
      </c>
    </row>
    <row r="682" spans="1:2" hidden="1" x14ac:dyDescent="0.3">
      <c r="A682" s="469" t="s">
        <v>2311</v>
      </c>
      <c r="B682">
        <v>1</v>
      </c>
    </row>
    <row r="683" spans="1:2" hidden="1" x14ac:dyDescent="0.3">
      <c r="A683" s="469" t="s">
        <v>2316</v>
      </c>
      <c r="B683">
        <v>1</v>
      </c>
    </row>
    <row r="684" spans="1:2" hidden="1" x14ac:dyDescent="0.3">
      <c r="A684" s="469" t="s">
        <v>2171</v>
      </c>
      <c r="B684">
        <v>1</v>
      </c>
    </row>
    <row r="685" spans="1:2" hidden="1" x14ac:dyDescent="0.3">
      <c r="A685" s="469" t="s">
        <v>13682</v>
      </c>
      <c r="B685">
        <v>1</v>
      </c>
    </row>
    <row r="686" spans="1:2" hidden="1" x14ac:dyDescent="0.3">
      <c r="A686" s="469" t="s">
        <v>1947</v>
      </c>
      <c r="B686">
        <v>1</v>
      </c>
    </row>
    <row r="687" spans="1:2" hidden="1" x14ac:dyDescent="0.3">
      <c r="A687" s="469" t="s">
        <v>2258</v>
      </c>
      <c r="B687">
        <v>1</v>
      </c>
    </row>
    <row r="688" spans="1:2" hidden="1" x14ac:dyDescent="0.3">
      <c r="A688" s="469" t="s">
        <v>2022</v>
      </c>
      <c r="B688">
        <v>1</v>
      </c>
    </row>
    <row r="689" spans="1:2" hidden="1" x14ac:dyDescent="0.3">
      <c r="A689" s="469" t="s">
        <v>2320</v>
      </c>
      <c r="B689">
        <v>1</v>
      </c>
    </row>
    <row r="690" spans="1:2" hidden="1" x14ac:dyDescent="0.3">
      <c r="A690" s="469" t="s">
        <v>2266</v>
      </c>
      <c r="B690">
        <v>1</v>
      </c>
    </row>
    <row r="691" spans="1:2" hidden="1" x14ac:dyDescent="0.3">
      <c r="A691" s="469" t="s">
        <v>2043</v>
      </c>
      <c r="B691">
        <v>1</v>
      </c>
    </row>
    <row r="692" spans="1:2" hidden="1" x14ac:dyDescent="0.3">
      <c r="A692" s="469" t="s">
        <v>2121</v>
      </c>
      <c r="B692">
        <v>1</v>
      </c>
    </row>
    <row r="693" spans="1:2" hidden="1" x14ac:dyDescent="0.3">
      <c r="A693" s="469" t="s">
        <v>6791</v>
      </c>
      <c r="B693">
        <v>1</v>
      </c>
    </row>
    <row r="694" spans="1:2" hidden="1" x14ac:dyDescent="0.3">
      <c r="A694" s="469" t="s">
        <v>2038</v>
      </c>
      <c r="B694">
        <v>1</v>
      </c>
    </row>
    <row r="695" spans="1:2" hidden="1" x14ac:dyDescent="0.3">
      <c r="A695" s="469" t="s">
        <v>2086</v>
      </c>
      <c r="B695">
        <v>1</v>
      </c>
    </row>
    <row r="696" spans="1:2" hidden="1" x14ac:dyDescent="0.3">
      <c r="A696" s="469" t="s">
        <v>2128</v>
      </c>
      <c r="B696">
        <v>1</v>
      </c>
    </row>
    <row r="697" spans="1:2" hidden="1" x14ac:dyDescent="0.3">
      <c r="A697" s="469" t="s">
        <v>2358</v>
      </c>
      <c r="B697">
        <v>1</v>
      </c>
    </row>
    <row r="698" spans="1:2" hidden="1" x14ac:dyDescent="0.3">
      <c r="A698" s="469" t="s">
        <v>2050</v>
      </c>
      <c r="B698">
        <v>1</v>
      </c>
    </row>
    <row r="699" spans="1:2" hidden="1" x14ac:dyDescent="0.3">
      <c r="A699" s="469" t="s">
        <v>2142</v>
      </c>
      <c r="B699">
        <v>1</v>
      </c>
    </row>
    <row r="700" spans="1:2" hidden="1" x14ac:dyDescent="0.3">
      <c r="A700" s="469" t="s">
        <v>2270</v>
      </c>
      <c r="B700">
        <v>1</v>
      </c>
    </row>
    <row r="701" spans="1:2" hidden="1" x14ac:dyDescent="0.3">
      <c r="A701" s="469" t="s">
        <v>2011</v>
      </c>
      <c r="B701">
        <v>1</v>
      </c>
    </row>
    <row r="702" spans="1:2" hidden="1" x14ac:dyDescent="0.3">
      <c r="A702" s="469" t="s">
        <v>2323</v>
      </c>
      <c r="B702">
        <v>1</v>
      </c>
    </row>
    <row r="703" spans="1:2" hidden="1" x14ac:dyDescent="0.3">
      <c r="A703" s="469" t="s">
        <v>2524</v>
      </c>
      <c r="B703">
        <v>1</v>
      </c>
    </row>
    <row r="704" spans="1:2" hidden="1" x14ac:dyDescent="0.3">
      <c r="A704" s="469" t="s">
        <v>17553</v>
      </c>
      <c r="B704">
        <v>1</v>
      </c>
    </row>
    <row r="705" spans="1:2" hidden="1" x14ac:dyDescent="0.3">
      <c r="A705" s="469" t="s">
        <v>2298</v>
      </c>
      <c r="B705">
        <v>1</v>
      </c>
    </row>
    <row r="706" spans="1:2" hidden="1" x14ac:dyDescent="0.3">
      <c r="A706" s="469" t="s">
        <v>2325</v>
      </c>
      <c r="B706">
        <v>1</v>
      </c>
    </row>
    <row r="707" spans="1:2" hidden="1" x14ac:dyDescent="0.3">
      <c r="A707" s="469" t="s">
        <v>1983</v>
      </c>
      <c r="B707">
        <v>1</v>
      </c>
    </row>
    <row r="708" spans="1:2" hidden="1" x14ac:dyDescent="0.3">
      <c r="A708" s="469" t="s">
        <v>2060</v>
      </c>
      <c r="B708">
        <v>1</v>
      </c>
    </row>
    <row r="709" spans="1:2" hidden="1" x14ac:dyDescent="0.3">
      <c r="A709" s="469" t="s">
        <v>2328</v>
      </c>
      <c r="B709">
        <v>1</v>
      </c>
    </row>
    <row r="710" spans="1:2" hidden="1" x14ac:dyDescent="0.3">
      <c r="A710" s="469" t="s">
        <v>2040</v>
      </c>
      <c r="B710">
        <v>1</v>
      </c>
    </row>
    <row r="711" spans="1:2" hidden="1" x14ac:dyDescent="0.3">
      <c r="A711" s="469" t="s">
        <v>2274</v>
      </c>
      <c r="B711">
        <v>1</v>
      </c>
    </row>
    <row r="712" spans="1:2" hidden="1" x14ac:dyDescent="0.3">
      <c r="A712" s="469" t="s">
        <v>2109</v>
      </c>
      <c r="B712">
        <v>1</v>
      </c>
    </row>
    <row r="713" spans="1:2" hidden="1" x14ac:dyDescent="0.3">
      <c r="A713" s="469" t="s">
        <v>2133</v>
      </c>
      <c r="B713">
        <v>1</v>
      </c>
    </row>
    <row r="714" spans="1:2" hidden="1" x14ac:dyDescent="0.3">
      <c r="A714" s="469" t="s">
        <v>2090</v>
      </c>
      <c r="B714">
        <v>1</v>
      </c>
    </row>
    <row r="715" spans="1:2" hidden="1" x14ac:dyDescent="0.3">
      <c r="A715" s="469" t="s">
        <v>2284</v>
      </c>
      <c r="B715">
        <v>1</v>
      </c>
    </row>
    <row r="716" spans="1:2" hidden="1" x14ac:dyDescent="0.3">
      <c r="A716" s="469" t="s">
        <v>6792</v>
      </c>
      <c r="B716">
        <v>1</v>
      </c>
    </row>
    <row r="717" spans="1:2" hidden="1" x14ac:dyDescent="0.3">
      <c r="A717" s="469" t="s">
        <v>2117</v>
      </c>
      <c r="B717">
        <v>1</v>
      </c>
    </row>
    <row r="718" spans="1:2" hidden="1" x14ac:dyDescent="0.3">
      <c r="A718" s="469" t="s">
        <v>2149</v>
      </c>
      <c r="B718">
        <v>1</v>
      </c>
    </row>
    <row r="719" spans="1:2" hidden="1" x14ac:dyDescent="0.3">
      <c r="A719" s="469" t="s">
        <v>2166</v>
      </c>
      <c r="B719">
        <v>1</v>
      </c>
    </row>
    <row r="720" spans="1:2" hidden="1" x14ac:dyDescent="0.3">
      <c r="A720" s="469" t="s">
        <v>1971</v>
      </c>
      <c r="B720">
        <v>1</v>
      </c>
    </row>
    <row r="721" spans="1:2" hidden="1" x14ac:dyDescent="0.3">
      <c r="A721" s="469" t="s">
        <v>2014</v>
      </c>
      <c r="B721">
        <v>1</v>
      </c>
    </row>
    <row r="722" spans="1:2" hidden="1" x14ac:dyDescent="0.3">
      <c r="A722" s="469" t="s">
        <v>2016</v>
      </c>
      <c r="B722">
        <v>1</v>
      </c>
    </row>
    <row r="723" spans="1:2" hidden="1" x14ac:dyDescent="0.3">
      <c r="A723" s="469" t="s">
        <v>2331</v>
      </c>
      <c r="B723">
        <v>1</v>
      </c>
    </row>
    <row r="724" spans="1:2" hidden="1" x14ac:dyDescent="0.3">
      <c r="A724" s="469" t="s">
        <v>2204</v>
      </c>
      <c r="B724">
        <v>1</v>
      </c>
    </row>
    <row r="725" spans="1:2" hidden="1" x14ac:dyDescent="0.3">
      <c r="A725" s="469" t="s">
        <v>2033</v>
      </c>
      <c r="B725">
        <v>1</v>
      </c>
    </row>
    <row r="726" spans="1:2" hidden="1" x14ac:dyDescent="0.3">
      <c r="A726" s="469" t="s">
        <v>18623</v>
      </c>
      <c r="B726">
        <v>1</v>
      </c>
    </row>
    <row r="727" spans="1:2" hidden="1" x14ac:dyDescent="0.3">
      <c r="A727" s="469" t="s">
        <v>2031</v>
      </c>
      <c r="B727">
        <v>1</v>
      </c>
    </row>
    <row r="728" spans="1:2" hidden="1" x14ac:dyDescent="0.3">
      <c r="A728" s="469" t="s">
        <v>2335</v>
      </c>
      <c r="B728">
        <v>1</v>
      </c>
    </row>
    <row r="729" spans="1:2" hidden="1" x14ac:dyDescent="0.3">
      <c r="A729" s="469" t="s">
        <v>2282</v>
      </c>
      <c r="B729">
        <v>1</v>
      </c>
    </row>
    <row r="730" spans="1:2" hidden="1" x14ac:dyDescent="0.3">
      <c r="A730" s="469" t="s">
        <v>2337</v>
      </c>
      <c r="B730">
        <v>1</v>
      </c>
    </row>
    <row r="731" spans="1:2" hidden="1" x14ac:dyDescent="0.3">
      <c r="A731" s="469" t="s">
        <v>2338</v>
      </c>
      <c r="B731">
        <v>1</v>
      </c>
    </row>
    <row r="732" spans="1:2" hidden="1" x14ac:dyDescent="0.3">
      <c r="A732" s="469" t="s">
        <v>2207</v>
      </c>
      <c r="B732">
        <v>1</v>
      </c>
    </row>
    <row r="733" spans="1:2" hidden="1" x14ac:dyDescent="0.3">
      <c r="A733" s="469" t="s">
        <v>2208</v>
      </c>
      <c r="B733">
        <v>1</v>
      </c>
    </row>
    <row r="734" spans="1:2" hidden="1" x14ac:dyDescent="0.3">
      <c r="A734" s="469" t="s">
        <v>2506</v>
      </c>
      <c r="B734">
        <v>1</v>
      </c>
    </row>
    <row r="735" spans="1:2" hidden="1" x14ac:dyDescent="0.3">
      <c r="A735" s="469" t="s">
        <v>2511</v>
      </c>
      <c r="B735">
        <v>1</v>
      </c>
    </row>
    <row r="736" spans="1:2" hidden="1" x14ac:dyDescent="0.3">
      <c r="A736" s="469" t="s">
        <v>2174</v>
      </c>
      <c r="B736">
        <v>1</v>
      </c>
    </row>
    <row r="737" spans="1:2" hidden="1" x14ac:dyDescent="0.3">
      <c r="A737" s="469" t="s">
        <v>2158</v>
      </c>
      <c r="B737">
        <v>1</v>
      </c>
    </row>
    <row r="738" spans="1:2" hidden="1" x14ac:dyDescent="0.3">
      <c r="A738" s="469" t="s">
        <v>2181</v>
      </c>
      <c r="B738">
        <v>1</v>
      </c>
    </row>
    <row r="739" spans="1:2" hidden="1" x14ac:dyDescent="0.3">
      <c r="A739" s="469" t="s">
        <v>18624</v>
      </c>
      <c r="B739">
        <v>1</v>
      </c>
    </row>
    <row r="740" spans="1:2" hidden="1" x14ac:dyDescent="0.3">
      <c r="A740" s="469" t="s">
        <v>2169</v>
      </c>
      <c r="B740">
        <v>1</v>
      </c>
    </row>
    <row r="741" spans="1:2" hidden="1" x14ac:dyDescent="0.3">
      <c r="A741" s="469" t="s">
        <v>2146</v>
      </c>
      <c r="B741">
        <v>1</v>
      </c>
    </row>
    <row r="742" spans="1:2" hidden="1" x14ac:dyDescent="0.3">
      <c r="A742" s="469" t="s">
        <v>2161</v>
      </c>
      <c r="B742">
        <v>1</v>
      </c>
    </row>
    <row r="743" spans="1:2" hidden="1" x14ac:dyDescent="0.3">
      <c r="A743" s="469" t="s">
        <v>2350</v>
      </c>
      <c r="B743">
        <v>1</v>
      </c>
    </row>
    <row r="744" spans="1:2" hidden="1" x14ac:dyDescent="0.3">
      <c r="A744" s="469" t="s">
        <v>15606</v>
      </c>
      <c r="B744">
        <v>1</v>
      </c>
    </row>
    <row r="745" spans="1:2" hidden="1" x14ac:dyDescent="0.3">
      <c r="A745" s="469" t="s">
        <v>6309</v>
      </c>
      <c r="B745">
        <v>1</v>
      </c>
    </row>
    <row r="746" spans="1:2" hidden="1" x14ac:dyDescent="0.3">
      <c r="A746" s="469" t="s">
        <v>7144</v>
      </c>
      <c r="B746">
        <v>1</v>
      </c>
    </row>
    <row r="747" spans="1:2" hidden="1" x14ac:dyDescent="0.3">
      <c r="A747" s="469" t="s">
        <v>2058</v>
      </c>
      <c r="B747">
        <v>1</v>
      </c>
    </row>
    <row r="748" spans="1:2" hidden="1" x14ac:dyDescent="0.3">
      <c r="A748" s="469" t="s">
        <v>2196</v>
      </c>
      <c r="B748">
        <v>1</v>
      </c>
    </row>
    <row r="749" spans="1:2" hidden="1" x14ac:dyDescent="0.3">
      <c r="A749" s="469" t="s">
        <v>2183</v>
      </c>
      <c r="B749">
        <v>1</v>
      </c>
    </row>
    <row r="750" spans="1:2" hidden="1" x14ac:dyDescent="0.3">
      <c r="A750" s="469" t="s">
        <v>2210</v>
      </c>
      <c r="B750">
        <v>1</v>
      </c>
    </row>
    <row r="751" spans="1:2" hidden="1" x14ac:dyDescent="0.3">
      <c r="A751" s="469" t="s">
        <v>2025</v>
      </c>
      <c r="B751">
        <v>1</v>
      </c>
    </row>
    <row r="752" spans="1:2" hidden="1" x14ac:dyDescent="0.3">
      <c r="A752" s="469" t="s">
        <v>2093</v>
      </c>
      <c r="B752">
        <v>1</v>
      </c>
    </row>
    <row r="753" spans="1:2" hidden="1" x14ac:dyDescent="0.3">
      <c r="A753" s="469" t="s">
        <v>2107</v>
      </c>
      <c r="B753">
        <v>1</v>
      </c>
    </row>
    <row r="754" spans="1:2" hidden="1" x14ac:dyDescent="0.3">
      <c r="A754" s="469" t="s">
        <v>2289</v>
      </c>
      <c r="B754">
        <v>2</v>
      </c>
    </row>
    <row r="755" spans="1:2" hidden="1" x14ac:dyDescent="0.3">
      <c r="A755" s="469" t="s">
        <v>2096</v>
      </c>
      <c r="B755">
        <v>1</v>
      </c>
    </row>
    <row r="756" spans="1:2" hidden="1" x14ac:dyDescent="0.3">
      <c r="A756" s="469" t="s">
        <v>2102</v>
      </c>
      <c r="B756">
        <v>1</v>
      </c>
    </row>
    <row r="757" spans="1:2" hidden="1" x14ac:dyDescent="0.3">
      <c r="A757" s="469" t="s">
        <v>2343</v>
      </c>
      <c r="B757">
        <v>1</v>
      </c>
    </row>
    <row r="758" spans="1:2" hidden="1" x14ac:dyDescent="0.3">
      <c r="A758" s="469" t="s">
        <v>1952</v>
      </c>
      <c r="B758">
        <v>1</v>
      </c>
    </row>
    <row r="759" spans="1:2" hidden="1" x14ac:dyDescent="0.3">
      <c r="A759" s="469" t="s">
        <v>2519</v>
      </c>
      <c r="B759">
        <v>1</v>
      </c>
    </row>
    <row r="760" spans="1:2" hidden="1" x14ac:dyDescent="0.3">
      <c r="A760" s="469" t="s">
        <v>17327</v>
      </c>
      <c r="B760">
        <v>1</v>
      </c>
    </row>
    <row r="761" spans="1:2" hidden="1" x14ac:dyDescent="0.3">
      <c r="A761" s="469" t="s">
        <v>1973</v>
      </c>
      <c r="B761">
        <v>1</v>
      </c>
    </row>
    <row r="762" spans="1:2" hidden="1" x14ac:dyDescent="0.3">
      <c r="A762" s="469" t="s">
        <v>17557</v>
      </c>
      <c r="B762">
        <v>1</v>
      </c>
    </row>
    <row r="763" spans="1:2" hidden="1" x14ac:dyDescent="0.3">
      <c r="A763" s="469" t="s">
        <v>2053</v>
      </c>
      <c r="B763">
        <v>1</v>
      </c>
    </row>
    <row r="764" spans="1:2" hidden="1" x14ac:dyDescent="0.3">
      <c r="A764" s="469" t="s">
        <v>2153</v>
      </c>
      <c r="B764">
        <v>1</v>
      </c>
    </row>
    <row r="765" spans="1:2" hidden="1" x14ac:dyDescent="0.3">
      <c r="A765" s="469" t="s">
        <v>6218</v>
      </c>
      <c r="B765">
        <v>1</v>
      </c>
    </row>
    <row r="766" spans="1:2" hidden="1" x14ac:dyDescent="0.3">
      <c r="A766" s="469" t="s">
        <v>6216</v>
      </c>
      <c r="B766">
        <v>1</v>
      </c>
    </row>
    <row r="767" spans="1:2" hidden="1" x14ac:dyDescent="0.3">
      <c r="A767" s="469" t="s">
        <v>1990</v>
      </c>
      <c r="B767">
        <v>1</v>
      </c>
    </row>
    <row r="768" spans="1:2" hidden="1" x14ac:dyDescent="0.3">
      <c r="A768" s="469" t="s">
        <v>6299</v>
      </c>
      <c r="B768">
        <v>2</v>
      </c>
    </row>
    <row r="769" spans="1:2" hidden="1" x14ac:dyDescent="0.3">
      <c r="A769" s="469" t="s">
        <v>9089</v>
      </c>
      <c r="B769">
        <v>1</v>
      </c>
    </row>
    <row r="770" spans="1:2" hidden="1" x14ac:dyDescent="0.3">
      <c r="A770" s="469" t="s">
        <v>2456</v>
      </c>
      <c r="B770">
        <v>1</v>
      </c>
    </row>
    <row r="771" spans="1:2" hidden="1" x14ac:dyDescent="0.3">
      <c r="A771" s="469" t="s">
        <v>2559</v>
      </c>
      <c r="B771">
        <v>1</v>
      </c>
    </row>
    <row r="772" spans="1:2" hidden="1" x14ac:dyDescent="0.3">
      <c r="A772" s="469" t="s">
        <v>2388</v>
      </c>
      <c r="B772">
        <v>1</v>
      </c>
    </row>
    <row r="773" spans="1:2" hidden="1" x14ac:dyDescent="0.3">
      <c r="A773" s="469" t="s">
        <v>2625</v>
      </c>
      <c r="B773">
        <v>1</v>
      </c>
    </row>
    <row r="774" spans="1:2" hidden="1" x14ac:dyDescent="0.3">
      <c r="A774" s="469" t="s">
        <v>16132</v>
      </c>
      <c r="B774">
        <v>1</v>
      </c>
    </row>
    <row r="775" spans="1:2" hidden="1" x14ac:dyDescent="0.3">
      <c r="A775" s="469" t="s">
        <v>6316</v>
      </c>
      <c r="B775">
        <v>1</v>
      </c>
    </row>
    <row r="776" spans="1:2" hidden="1" x14ac:dyDescent="0.3">
      <c r="A776" s="469" t="s">
        <v>6317</v>
      </c>
      <c r="B776">
        <v>1</v>
      </c>
    </row>
    <row r="777" spans="1:2" hidden="1" x14ac:dyDescent="0.3">
      <c r="A777" s="469" t="s">
        <v>2433</v>
      </c>
      <c r="B777">
        <v>1</v>
      </c>
    </row>
    <row r="778" spans="1:2" hidden="1" x14ac:dyDescent="0.3">
      <c r="A778" s="469" t="s">
        <v>2402</v>
      </c>
      <c r="B778">
        <v>1</v>
      </c>
    </row>
    <row r="779" spans="1:2" hidden="1" x14ac:dyDescent="0.3">
      <c r="A779" s="469" t="s">
        <v>30369</v>
      </c>
      <c r="B779">
        <v>1</v>
      </c>
    </row>
    <row r="780" spans="1:2" hidden="1" x14ac:dyDescent="0.3">
      <c r="A780" s="469" t="s">
        <v>2629</v>
      </c>
      <c r="B780">
        <v>1</v>
      </c>
    </row>
    <row r="781" spans="1:2" hidden="1" x14ac:dyDescent="0.3">
      <c r="A781" s="469" t="s">
        <v>2571</v>
      </c>
      <c r="B781">
        <v>1</v>
      </c>
    </row>
    <row r="782" spans="1:2" hidden="1" x14ac:dyDescent="0.3">
      <c r="A782" s="469" t="s">
        <v>9075</v>
      </c>
      <c r="B782">
        <v>1</v>
      </c>
    </row>
    <row r="783" spans="1:2" hidden="1" x14ac:dyDescent="0.3">
      <c r="A783" s="469" t="s">
        <v>7413</v>
      </c>
      <c r="B783">
        <v>1</v>
      </c>
    </row>
    <row r="784" spans="1:2" hidden="1" x14ac:dyDescent="0.3">
      <c r="A784" s="469" t="s">
        <v>12529</v>
      </c>
      <c r="B784">
        <v>1</v>
      </c>
    </row>
    <row r="785" spans="1:2" hidden="1" x14ac:dyDescent="0.3">
      <c r="A785" s="469" t="s">
        <v>2622</v>
      </c>
      <c r="B785">
        <v>1</v>
      </c>
    </row>
    <row r="786" spans="1:2" hidden="1" x14ac:dyDescent="0.3">
      <c r="A786" s="469" t="s">
        <v>15758</v>
      </c>
      <c r="B786">
        <v>1</v>
      </c>
    </row>
    <row r="787" spans="1:2" hidden="1" x14ac:dyDescent="0.3">
      <c r="A787" s="469" t="s">
        <v>1364</v>
      </c>
      <c r="B787">
        <v>1</v>
      </c>
    </row>
    <row r="788" spans="1:2" hidden="1" x14ac:dyDescent="0.3">
      <c r="A788" s="469" t="s">
        <v>2659</v>
      </c>
      <c r="B788">
        <v>1</v>
      </c>
    </row>
    <row r="789" spans="1:2" hidden="1" x14ac:dyDescent="0.3">
      <c r="A789" s="469" t="s">
        <v>2496</v>
      </c>
      <c r="B789">
        <v>1</v>
      </c>
    </row>
    <row r="790" spans="1:2" hidden="1" x14ac:dyDescent="0.3">
      <c r="A790" s="469" t="s">
        <v>2437</v>
      </c>
      <c r="B790">
        <v>1</v>
      </c>
    </row>
    <row r="791" spans="1:2" hidden="1" x14ac:dyDescent="0.3">
      <c r="A791" s="469" t="s">
        <v>8237</v>
      </c>
      <c r="B791">
        <v>1</v>
      </c>
    </row>
    <row r="792" spans="1:2" hidden="1" x14ac:dyDescent="0.3">
      <c r="A792" s="469" t="s">
        <v>2459</v>
      </c>
      <c r="B792">
        <v>1</v>
      </c>
    </row>
    <row r="793" spans="1:2" hidden="1" x14ac:dyDescent="0.3">
      <c r="A793" s="469" t="s">
        <v>16116</v>
      </c>
      <c r="B793">
        <v>1</v>
      </c>
    </row>
    <row r="794" spans="1:2" hidden="1" x14ac:dyDescent="0.3">
      <c r="A794" s="469" t="s">
        <v>2595</v>
      </c>
      <c r="B794">
        <v>1</v>
      </c>
    </row>
    <row r="795" spans="1:2" hidden="1" x14ac:dyDescent="0.3">
      <c r="A795" s="469" t="s">
        <v>2586</v>
      </c>
      <c r="B795">
        <v>1</v>
      </c>
    </row>
    <row r="796" spans="1:2" hidden="1" x14ac:dyDescent="0.3">
      <c r="A796" s="469" t="s">
        <v>2535</v>
      </c>
      <c r="B796">
        <v>1</v>
      </c>
    </row>
    <row r="797" spans="1:2" hidden="1" x14ac:dyDescent="0.3">
      <c r="A797" s="469" t="s">
        <v>13743</v>
      </c>
      <c r="B797">
        <v>1</v>
      </c>
    </row>
    <row r="798" spans="1:2" hidden="1" x14ac:dyDescent="0.3">
      <c r="A798" s="469" t="s">
        <v>2477</v>
      </c>
      <c r="B798">
        <v>1</v>
      </c>
    </row>
    <row r="799" spans="1:2" hidden="1" x14ac:dyDescent="0.3">
      <c r="A799" s="469" t="s">
        <v>17608</v>
      </c>
      <c r="B799">
        <v>1</v>
      </c>
    </row>
    <row r="800" spans="1:2" hidden="1" x14ac:dyDescent="0.3">
      <c r="A800" s="469" t="s">
        <v>30398</v>
      </c>
      <c r="B800">
        <v>1</v>
      </c>
    </row>
    <row r="801" spans="1:2" hidden="1" x14ac:dyDescent="0.3">
      <c r="A801" s="469" t="s">
        <v>9076</v>
      </c>
      <c r="B801">
        <v>1</v>
      </c>
    </row>
    <row r="802" spans="1:2" hidden="1" x14ac:dyDescent="0.3">
      <c r="A802" s="469" t="s">
        <v>13880</v>
      </c>
      <c r="B802">
        <v>1</v>
      </c>
    </row>
    <row r="803" spans="1:2" hidden="1" x14ac:dyDescent="0.3">
      <c r="A803" s="469" t="s">
        <v>2404</v>
      </c>
      <c r="B803">
        <v>1</v>
      </c>
    </row>
    <row r="804" spans="1:2" hidden="1" x14ac:dyDescent="0.3">
      <c r="A804" s="469" t="s">
        <v>6471</v>
      </c>
      <c r="B804">
        <v>1</v>
      </c>
    </row>
    <row r="805" spans="1:2" hidden="1" x14ac:dyDescent="0.3">
      <c r="A805" s="469" t="s">
        <v>2440</v>
      </c>
      <c r="B805">
        <v>1</v>
      </c>
    </row>
    <row r="806" spans="1:2" hidden="1" x14ac:dyDescent="0.3">
      <c r="A806" s="469" t="s">
        <v>783</v>
      </c>
      <c r="B806">
        <v>1</v>
      </c>
    </row>
    <row r="807" spans="1:2" hidden="1" x14ac:dyDescent="0.3">
      <c r="A807" s="469" t="s">
        <v>2583</v>
      </c>
      <c r="B807">
        <v>1</v>
      </c>
    </row>
    <row r="808" spans="1:2" hidden="1" x14ac:dyDescent="0.3">
      <c r="A808" s="469" t="s">
        <v>14771</v>
      </c>
      <c r="B808">
        <v>1</v>
      </c>
    </row>
    <row r="809" spans="1:2" hidden="1" x14ac:dyDescent="0.3">
      <c r="A809" s="469" t="s">
        <v>2462</v>
      </c>
      <c r="B809">
        <v>1</v>
      </c>
    </row>
    <row r="810" spans="1:2" hidden="1" x14ac:dyDescent="0.3">
      <c r="A810" s="469" t="s">
        <v>2616</v>
      </c>
      <c r="B810">
        <v>1</v>
      </c>
    </row>
    <row r="811" spans="1:2" hidden="1" x14ac:dyDescent="0.3">
      <c r="A811" s="469" t="s">
        <v>2633</v>
      </c>
      <c r="B811">
        <v>1</v>
      </c>
    </row>
    <row r="812" spans="1:2" hidden="1" x14ac:dyDescent="0.3">
      <c r="A812" s="469" t="s">
        <v>2410</v>
      </c>
      <c r="B812">
        <v>1</v>
      </c>
    </row>
    <row r="813" spans="1:2" hidden="1" x14ac:dyDescent="0.3">
      <c r="A813" s="469" t="s">
        <v>2362</v>
      </c>
      <c r="B813">
        <v>1</v>
      </c>
    </row>
    <row r="814" spans="1:2" hidden="1" x14ac:dyDescent="0.3">
      <c r="A814" s="469" t="s">
        <v>17604</v>
      </c>
      <c r="B814">
        <v>1</v>
      </c>
    </row>
    <row r="815" spans="1:2" hidden="1" x14ac:dyDescent="0.3">
      <c r="A815" s="469" t="s">
        <v>2637</v>
      </c>
      <c r="B815">
        <v>1</v>
      </c>
    </row>
    <row r="816" spans="1:2" hidden="1" x14ac:dyDescent="0.3">
      <c r="A816" s="469" t="s">
        <v>647</v>
      </c>
      <c r="B816">
        <v>1</v>
      </c>
    </row>
    <row r="817" spans="1:2" hidden="1" x14ac:dyDescent="0.3">
      <c r="A817" s="469" t="s">
        <v>2619</v>
      </c>
      <c r="B817">
        <v>1</v>
      </c>
    </row>
    <row r="818" spans="1:2" hidden="1" x14ac:dyDescent="0.3">
      <c r="A818" s="469" t="s">
        <v>6797</v>
      </c>
      <c r="B818">
        <v>1</v>
      </c>
    </row>
    <row r="819" spans="1:2" hidden="1" x14ac:dyDescent="0.3">
      <c r="A819" s="469" t="s">
        <v>2598</v>
      </c>
      <c r="B819">
        <v>1</v>
      </c>
    </row>
    <row r="820" spans="1:2" hidden="1" x14ac:dyDescent="0.3">
      <c r="A820" s="469" t="s">
        <v>2663</v>
      </c>
      <c r="B820">
        <v>1</v>
      </c>
    </row>
    <row r="821" spans="1:2" hidden="1" x14ac:dyDescent="0.3">
      <c r="A821" s="469" t="s">
        <v>2537</v>
      </c>
      <c r="B821">
        <v>1</v>
      </c>
    </row>
    <row r="822" spans="1:2" hidden="1" x14ac:dyDescent="0.3">
      <c r="A822" s="469" t="s">
        <v>2546</v>
      </c>
      <c r="B822">
        <v>1</v>
      </c>
    </row>
    <row r="823" spans="1:2" hidden="1" x14ac:dyDescent="0.3">
      <c r="A823" s="469" t="s">
        <v>2602</v>
      </c>
      <c r="B823">
        <v>1</v>
      </c>
    </row>
    <row r="824" spans="1:2" hidden="1" x14ac:dyDescent="0.3">
      <c r="A824" s="469" t="s">
        <v>10309</v>
      </c>
      <c r="B824">
        <v>1</v>
      </c>
    </row>
    <row r="825" spans="1:2" hidden="1" x14ac:dyDescent="0.3">
      <c r="A825" s="469" t="s">
        <v>2641</v>
      </c>
      <c r="B825">
        <v>1</v>
      </c>
    </row>
    <row r="826" spans="1:2" hidden="1" x14ac:dyDescent="0.3">
      <c r="A826" s="469" t="s">
        <v>2485</v>
      </c>
      <c r="B826">
        <v>1</v>
      </c>
    </row>
    <row r="827" spans="1:2" hidden="1" x14ac:dyDescent="0.3">
      <c r="A827" s="469" t="s">
        <v>2540</v>
      </c>
      <c r="B827">
        <v>1</v>
      </c>
    </row>
    <row r="828" spans="1:2" hidden="1" x14ac:dyDescent="0.3">
      <c r="A828" s="469" t="s">
        <v>2443</v>
      </c>
      <c r="B828">
        <v>1</v>
      </c>
    </row>
    <row r="829" spans="1:2" hidden="1" x14ac:dyDescent="0.3">
      <c r="A829" s="469" t="s">
        <v>2466</v>
      </c>
      <c r="B829">
        <v>1</v>
      </c>
    </row>
    <row r="830" spans="1:2" hidden="1" x14ac:dyDescent="0.3">
      <c r="A830" s="469" t="s">
        <v>2498</v>
      </c>
      <c r="B830">
        <v>1</v>
      </c>
    </row>
    <row r="831" spans="1:2" hidden="1" x14ac:dyDescent="0.3">
      <c r="A831" s="469" t="s">
        <v>2489</v>
      </c>
      <c r="B831">
        <v>1</v>
      </c>
    </row>
    <row r="832" spans="1:2" hidden="1" x14ac:dyDescent="0.3">
      <c r="A832" s="469" t="s">
        <v>2414</v>
      </c>
      <c r="B832">
        <v>1</v>
      </c>
    </row>
    <row r="833" spans="1:2" hidden="1" x14ac:dyDescent="0.3">
      <c r="A833" s="469" t="s">
        <v>12513</v>
      </c>
      <c r="B833">
        <v>1</v>
      </c>
    </row>
    <row r="834" spans="1:2" hidden="1" x14ac:dyDescent="0.3">
      <c r="A834" s="469" t="s">
        <v>2645</v>
      </c>
      <c r="B834">
        <v>1</v>
      </c>
    </row>
    <row r="835" spans="1:2" hidden="1" x14ac:dyDescent="0.3">
      <c r="A835" s="469" t="s">
        <v>2589</v>
      </c>
      <c r="B835">
        <v>1</v>
      </c>
    </row>
    <row r="836" spans="1:2" hidden="1" x14ac:dyDescent="0.3">
      <c r="A836" s="469" t="s">
        <v>18670</v>
      </c>
      <c r="B836">
        <v>1</v>
      </c>
    </row>
    <row r="837" spans="1:2" hidden="1" x14ac:dyDescent="0.3">
      <c r="A837" s="469" t="s">
        <v>10264</v>
      </c>
      <c r="B837">
        <v>1</v>
      </c>
    </row>
    <row r="838" spans="1:2" hidden="1" x14ac:dyDescent="0.3">
      <c r="A838" s="469" t="s">
        <v>2564</v>
      </c>
      <c r="B838">
        <v>1</v>
      </c>
    </row>
    <row r="839" spans="1:2" hidden="1" x14ac:dyDescent="0.3">
      <c r="A839" s="469" t="s">
        <v>2365</v>
      </c>
      <c r="B839">
        <v>1</v>
      </c>
    </row>
    <row r="840" spans="1:2" hidden="1" x14ac:dyDescent="0.3">
      <c r="A840" s="469" t="s">
        <v>8107</v>
      </c>
      <c r="B840">
        <v>1</v>
      </c>
    </row>
    <row r="841" spans="1:2" hidden="1" x14ac:dyDescent="0.3">
      <c r="A841" s="469" t="s">
        <v>2651</v>
      </c>
      <c r="B841">
        <v>1</v>
      </c>
    </row>
    <row r="842" spans="1:2" hidden="1" x14ac:dyDescent="0.3">
      <c r="A842" s="469" t="s">
        <v>2422</v>
      </c>
      <c r="B842">
        <v>1</v>
      </c>
    </row>
    <row r="843" spans="1:2" hidden="1" x14ac:dyDescent="0.3">
      <c r="A843" s="469" t="s">
        <v>2599</v>
      </c>
      <c r="B843">
        <v>1</v>
      </c>
    </row>
    <row r="844" spans="1:2" hidden="1" x14ac:dyDescent="0.3">
      <c r="A844" s="469" t="s">
        <v>2566</v>
      </c>
      <c r="B844">
        <v>1</v>
      </c>
    </row>
    <row r="845" spans="1:2" hidden="1" x14ac:dyDescent="0.3">
      <c r="A845" s="469" t="s">
        <v>2544</v>
      </c>
      <c r="B845">
        <v>1</v>
      </c>
    </row>
    <row r="846" spans="1:2" hidden="1" x14ac:dyDescent="0.3">
      <c r="A846" s="469" t="s">
        <v>2370</v>
      </c>
      <c r="B846">
        <v>1</v>
      </c>
    </row>
    <row r="847" spans="1:2" x14ac:dyDescent="0.3">
      <c r="A847" s="469" t="s">
        <v>6802</v>
      </c>
      <c r="B847">
        <v>3</v>
      </c>
    </row>
    <row r="848" spans="1:2" hidden="1" x14ac:dyDescent="0.3">
      <c r="A848" s="469" t="s">
        <v>2444</v>
      </c>
      <c r="B848">
        <v>1</v>
      </c>
    </row>
    <row r="849" spans="1:2" hidden="1" x14ac:dyDescent="0.3">
      <c r="A849" s="469" t="s">
        <v>2420</v>
      </c>
      <c r="B849">
        <v>1</v>
      </c>
    </row>
    <row r="850" spans="1:2" hidden="1" x14ac:dyDescent="0.3">
      <c r="A850" s="469" t="s">
        <v>2568</v>
      </c>
      <c r="B850">
        <v>1</v>
      </c>
    </row>
    <row r="851" spans="1:2" hidden="1" x14ac:dyDescent="0.3">
      <c r="A851" s="469" t="s">
        <v>2390</v>
      </c>
      <c r="B851">
        <v>1</v>
      </c>
    </row>
    <row r="852" spans="1:2" hidden="1" x14ac:dyDescent="0.3">
      <c r="A852" s="469" t="s">
        <v>2470</v>
      </c>
      <c r="B852">
        <v>1</v>
      </c>
    </row>
    <row r="853" spans="1:2" hidden="1" x14ac:dyDescent="0.3">
      <c r="A853" s="469" t="s">
        <v>2379</v>
      </c>
      <c r="B853">
        <v>1</v>
      </c>
    </row>
    <row r="854" spans="1:2" hidden="1" x14ac:dyDescent="0.3">
      <c r="A854" s="469" t="s">
        <v>11222</v>
      </c>
      <c r="B854">
        <v>1</v>
      </c>
    </row>
    <row r="855" spans="1:2" hidden="1" x14ac:dyDescent="0.3">
      <c r="A855" s="469" t="s">
        <v>2447</v>
      </c>
      <c r="B855">
        <v>1</v>
      </c>
    </row>
    <row r="856" spans="1:2" hidden="1" x14ac:dyDescent="0.3">
      <c r="A856" s="469" t="s">
        <v>2429</v>
      </c>
      <c r="B856">
        <v>1</v>
      </c>
    </row>
    <row r="857" spans="1:2" hidden="1" x14ac:dyDescent="0.3">
      <c r="A857" s="469" t="s">
        <v>2657</v>
      </c>
      <c r="B857">
        <v>1</v>
      </c>
    </row>
    <row r="858" spans="1:2" hidden="1" x14ac:dyDescent="0.3">
      <c r="A858" s="469" t="s">
        <v>2654</v>
      </c>
      <c r="B858">
        <v>1</v>
      </c>
    </row>
    <row r="859" spans="1:2" hidden="1" x14ac:dyDescent="0.3">
      <c r="A859" s="469" t="s">
        <v>2549</v>
      </c>
      <c r="B859">
        <v>1</v>
      </c>
    </row>
    <row r="860" spans="1:2" hidden="1" x14ac:dyDescent="0.3">
      <c r="A860" s="469" t="s">
        <v>2503</v>
      </c>
      <c r="B860">
        <v>1</v>
      </c>
    </row>
    <row r="861" spans="1:2" hidden="1" x14ac:dyDescent="0.3">
      <c r="A861" s="469" t="s">
        <v>2425</v>
      </c>
      <c r="B861">
        <v>1</v>
      </c>
    </row>
    <row r="862" spans="1:2" hidden="1" x14ac:dyDescent="0.3">
      <c r="A862" s="469" t="s">
        <v>2481</v>
      </c>
      <c r="B862">
        <v>1</v>
      </c>
    </row>
    <row r="863" spans="1:2" hidden="1" x14ac:dyDescent="0.3">
      <c r="A863" s="469" t="s">
        <v>2593</v>
      </c>
      <c r="B863">
        <v>1</v>
      </c>
    </row>
    <row r="864" spans="1:2" hidden="1" x14ac:dyDescent="0.3">
      <c r="A864" s="469" t="s">
        <v>2560</v>
      </c>
      <c r="B864">
        <v>1</v>
      </c>
    </row>
    <row r="865" spans="1:2" hidden="1" x14ac:dyDescent="0.3">
      <c r="A865" s="469" t="s">
        <v>2551</v>
      </c>
      <c r="B865">
        <v>1</v>
      </c>
    </row>
    <row r="866" spans="1:2" hidden="1" x14ac:dyDescent="0.3">
      <c r="A866" s="469" t="s">
        <v>2606</v>
      </c>
      <c r="B866">
        <v>1</v>
      </c>
    </row>
    <row r="867" spans="1:2" hidden="1" x14ac:dyDescent="0.3">
      <c r="A867" s="469" t="s">
        <v>14769</v>
      </c>
      <c r="B867">
        <v>1</v>
      </c>
    </row>
    <row r="868" spans="1:2" hidden="1" x14ac:dyDescent="0.3">
      <c r="A868" s="469" t="s">
        <v>2610</v>
      </c>
      <c r="B868">
        <v>1</v>
      </c>
    </row>
    <row r="869" spans="1:2" hidden="1" x14ac:dyDescent="0.3">
      <c r="A869" s="469" t="s">
        <v>2394</v>
      </c>
      <c r="B869">
        <v>1</v>
      </c>
    </row>
    <row r="870" spans="1:2" hidden="1" x14ac:dyDescent="0.3">
      <c r="A870" s="469" t="s">
        <v>2493</v>
      </c>
      <c r="B870">
        <v>1</v>
      </c>
    </row>
    <row r="871" spans="1:2" hidden="1" x14ac:dyDescent="0.3">
      <c r="A871" s="469" t="s">
        <v>2525</v>
      </c>
      <c r="B871">
        <v>1</v>
      </c>
    </row>
    <row r="872" spans="1:2" hidden="1" x14ac:dyDescent="0.3">
      <c r="A872" s="469" t="s">
        <v>2383</v>
      </c>
      <c r="B872">
        <v>1</v>
      </c>
    </row>
    <row r="873" spans="1:2" hidden="1" x14ac:dyDescent="0.3">
      <c r="A873" s="469" t="s">
        <v>2553</v>
      </c>
      <c r="B873">
        <v>1</v>
      </c>
    </row>
    <row r="874" spans="1:2" hidden="1" x14ac:dyDescent="0.3">
      <c r="A874" s="469" t="s">
        <v>2396</v>
      </c>
      <c r="B874">
        <v>1</v>
      </c>
    </row>
    <row r="875" spans="1:2" hidden="1" x14ac:dyDescent="0.3">
      <c r="A875" s="469" t="s">
        <v>2562</v>
      </c>
      <c r="B875">
        <v>1</v>
      </c>
    </row>
    <row r="876" spans="1:2" hidden="1" x14ac:dyDescent="0.3">
      <c r="A876" s="469" t="s">
        <v>2509</v>
      </c>
      <c r="B876">
        <v>1</v>
      </c>
    </row>
    <row r="877" spans="1:2" hidden="1" x14ac:dyDescent="0.3">
      <c r="A877" s="469" t="s">
        <v>2472</v>
      </c>
      <c r="B877">
        <v>1</v>
      </c>
    </row>
    <row r="878" spans="1:2" hidden="1" x14ac:dyDescent="0.3">
      <c r="A878" s="469" t="s">
        <v>2516</v>
      </c>
      <c r="B878">
        <v>1</v>
      </c>
    </row>
    <row r="879" spans="1:2" hidden="1" x14ac:dyDescent="0.3">
      <c r="A879" s="469" t="s">
        <v>2556</v>
      </c>
      <c r="B879">
        <v>1</v>
      </c>
    </row>
    <row r="880" spans="1:2" hidden="1" x14ac:dyDescent="0.3">
      <c r="A880" s="469" t="s">
        <v>2575</v>
      </c>
      <c r="B880">
        <v>1</v>
      </c>
    </row>
    <row r="881" spans="1:2" hidden="1" x14ac:dyDescent="0.3">
      <c r="A881" s="469" t="s">
        <v>2614</v>
      </c>
      <c r="B881">
        <v>1</v>
      </c>
    </row>
    <row r="882" spans="1:2" hidden="1" x14ac:dyDescent="0.3">
      <c r="A882" s="469" t="s">
        <v>2450</v>
      </c>
      <c r="B882">
        <v>1</v>
      </c>
    </row>
    <row r="883" spans="1:2" hidden="1" x14ac:dyDescent="0.3">
      <c r="A883" s="469" t="s">
        <v>2527</v>
      </c>
      <c r="B883">
        <v>1</v>
      </c>
    </row>
    <row r="884" spans="1:2" hidden="1" x14ac:dyDescent="0.3">
      <c r="A884" s="469" t="s">
        <v>2667</v>
      </c>
      <c r="B884">
        <v>1</v>
      </c>
    </row>
    <row r="885" spans="1:2" hidden="1" x14ac:dyDescent="0.3">
      <c r="A885" s="469" t="s">
        <v>2374</v>
      </c>
      <c r="B885">
        <v>1</v>
      </c>
    </row>
    <row r="886" spans="1:2" hidden="1" x14ac:dyDescent="0.3">
      <c r="A886" s="469" t="s">
        <v>2580</v>
      </c>
      <c r="B886">
        <v>1</v>
      </c>
    </row>
    <row r="887" spans="1:2" hidden="1" x14ac:dyDescent="0.3">
      <c r="A887" s="469" t="s">
        <v>2400</v>
      </c>
      <c r="B887">
        <v>1</v>
      </c>
    </row>
    <row r="888" spans="1:2" hidden="1" x14ac:dyDescent="0.3">
      <c r="A888" s="469" t="s">
        <v>2531</v>
      </c>
      <c r="B888">
        <v>1</v>
      </c>
    </row>
    <row r="889" spans="1:2" hidden="1" x14ac:dyDescent="0.3">
      <c r="A889" s="469" t="s">
        <v>30362</v>
      </c>
      <c r="B889">
        <v>1</v>
      </c>
    </row>
    <row r="890" spans="1:2" hidden="1" x14ac:dyDescent="0.3">
      <c r="A890" s="469" t="s">
        <v>20613</v>
      </c>
      <c r="B890">
        <v>1</v>
      </c>
    </row>
    <row r="891" spans="1:2" hidden="1" x14ac:dyDescent="0.3">
      <c r="A891" s="469" t="s">
        <v>3076</v>
      </c>
      <c r="B891">
        <v>1</v>
      </c>
    </row>
    <row r="892" spans="1:2" hidden="1" x14ac:dyDescent="0.3">
      <c r="A892" s="469" t="s">
        <v>2966</v>
      </c>
      <c r="B892">
        <v>1</v>
      </c>
    </row>
    <row r="893" spans="1:2" hidden="1" x14ac:dyDescent="0.3">
      <c r="A893" s="469" t="s">
        <v>3017</v>
      </c>
      <c r="B893">
        <v>1</v>
      </c>
    </row>
    <row r="894" spans="1:2" hidden="1" x14ac:dyDescent="0.3">
      <c r="A894" s="469" t="s">
        <v>2841</v>
      </c>
      <c r="B894">
        <v>1</v>
      </c>
    </row>
    <row r="895" spans="1:2" hidden="1" x14ac:dyDescent="0.3">
      <c r="A895" s="469" t="s">
        <v>2876</v>
      </c>
      <c r="B895">
        <v>1</v>
      </c>
    </row>
    <row r="896" spans="1:2" hidden="1" x14ac:dyDescent="0.3">
      <c r="A896" s="469" t="s">
        <v>20623</v>
      </c>
      <c r="B896">
        <v>1</v>
      </c>
    </row>
    <row r="897" spans="1:2" hidden="1" x14ac:dyDescent="0.3">
      <c r="A897" s="469" t="s">
        <v>10109</v>
      </c>
      <c r="B897">
        <v>1</v>
      </c>
    </row>
    <row r="898" spans="1:2" hidden="1" x14ac:dyDescent="0.3">
      <c r="A898" s="469" t="s">
        <v>6499</v>
      </c>
      <c r="B898">
        <v>1</v>
      </c>
    </row>
    <row r="899" spans="1:2" hidden="1" x14ac:dyDescent="0.3">
      <c r="A899" s="469" t="s">
        <v>2718</v>
      </c>
      <c r="B899">
        <v>1</v>
      </c>
    </row>
    <row r="900" spans="1:2" hidden="1" x14ac:dyDescent="0.3">
      <c r="A900" s="469" t="s">
        <v>10324</v>
      </c>
      <c r="B900">
        <v>1</v>
      </c>
    </row>
    <row r="901" spans="1:2" hidden="1" x14ac:dyDescent="0.3">
      <c r="A901" s="469" t="s">
        <v>3107</v>
      </c>
      <c r="B901">
        <v>1</v>
      </c>
    </row>
    <row r="902" spans="1:2" hidden="1" x14ac:dyDescent="0.3">
      <c r="A902" s="469" t="s">
        <v>2874</v>
      </c>
      <c r="B902">
        <v>1</v>
      </c>
    </row>
    <row r="903" spans="1:2" hidden="1" x14ac:dyDescent="0.3">
      <c r="A903" s="469" t="s">
        <v>6183</v>
      </c>
      <c r="B903">
        <v>1</v>
      </c>
    </row>
    <row r="904" spans="1:2" hidden="1" x14ac:dyDescent="0.3">
      <c r="A904" s="469" t="s">
        <v>6535</v>
      </c>
      <c r="B904">
        <v>1</v>
      </c>
    </row>
    <row r="905" spans="1:2" hidden="1" x14ac:dyDescent="0.3">
      <c r="A905" s="469" t="s">
        <v>2881</v>
      </c>
      <c r="B905">
        <v>1</v>
      </c>
    </row>
    <row r="906" spans="1:2" hidden="1" x14ac:dyDescent="0.3">
      <c r="A906" s="469" t="s">
        <v>20617</v>
      </c>
      <c r="B906">
        <v>1</v>
      </c>
    </row>
    <row r="907" spans="1:2" hidden="1" x14ac:dyDescent="0.3">
      <c r="A907" s="469" t="s">
        <v>16088</v>
      </c>
      <c r="B907">
        <v>1</v>
      </c>
    </row>
    <row r="908" spans="1:2" hidden="1" x14ac:dyDescent="0.3">
      <c r="A908" s="469" t="s">
        <v>2816</v>
      </c>
      <c r="B908">
        <v>1</v>
      </c>
    </row>
    <row r="909" spans="1:2" hidden="1" x14ac:dyDescent="0.3">
      <c r="A909" s="469" t="s">
        <v>2883</v>
      </c>
      <c r="B909">
        <v>1</v>
      </c>
    </row>
    <row r="910" spans="1:2" hidden="1" x14ac:dyDescent="0.3">
      <c r="A910" s="469" t="s">
        <v>2670</v>
      </c>
      <c r="B910">
        <v>1</v>
      </c>
    </row>
    <row r="911" spans="1:2" hidden="1" x14ac:dyDescent="0.3">
      <c r="A911" s="469" t="s">
        <v>3078</v>
      </c>
      <c r="B911">
        <v>1</v>
      </c>
    </row>
    <row r="912" spans="1:2" hidden="1" x14ac:dyDescent="0.3">
      <c r="A912" s="469" t="s">
        <v>18675</v>
      </c>
      <c r="B912">
        <v>1</v>
      </c>
    </row>
    <row r="913" spans="1:2" hidden="1" x14ac:dyDescent="0.3">
      <c r="A913" s="469" t="s">
        <v>13660</v>
      </c>
      <c r="B913">
        <v>1</v>
      </c>
    </row>
    <row r="914" spans="1:2" hidden="1" x14ac:dyDescent="0.3">
      <c r="A914" s="469" t="s">
        <v>6337</v>
      </c>
      <c r="B914">
        <v>1</v>
      </c>
    </row>
    <row r="915" spans="1:2" hidden="1" x14ac:dyDescent="0.3">
      <c r="A915" s="469" t="s">
        <v>16086</v>
      </c>
      <c r="B915">
        <v>1</v>
      </c>
    </row>
    <row r="916" spans="1:2" hidden="1" x14ac:dyDescent="0.3">
      <c r="A916" s="469" t="s">
        <v>6538</v>
      </c>
      <c r="B916">
        <v>1</v>
      </c>
    </row>
    <row r="917" spans="1:2" hidden="1" x14ac:dyDescent="0.3">
      <c r="A917" s="469" t="s">
        <v>2902</v>
      </c>
      <c r="B917">
        <v>1</v>
      </c>
    </row>
    <row r="918" spans="1:2" hidden="1" x14ac:dyDescent="0.3">
      <c r="A918" s="469" t="s">
        <v>2960</v>
      </c>
      <c r="B918">
        <v>1</v>
      </c>
    </row>
    <row r="919" spans="1:2" hidden="1" x14ac:dyDescent="0.3">
      <c r="A919" s="469" t="s">
        <v>6262</v>
      </c>
      <c r="B919">
        <v>1</v>
      </c>
    </row>
    <row r="920" spans="1:2" hidden="1" x14ac:dyDescent="0.3">
      <c r="A920" s="469" t="s">
        <v>6394</v>
      </c>
      <c r="B920">
        <v>1</v>
      </c>
    </row>
    <row r="921" spans="1:2" hidden="1" x14ac:dyDescent="0.3">
      <c r="A921" s="469" t="s">
        <v>6335</v>
      </c>
      <c r="B921">
        <v>1</v>
      </c>
    </row>
    <row r="922" spans="1:2" hidden="1" x14ac:dyDescent="0.3">
      <c r="A922" s="469" t="s">
        <v>8378</v>
      </c>
      <c r="B922">
        <v>1</v>
      </c>
    </row>
    <row r="923" spans="1:2" hidden="1" x14ac:dyDescent="0.3">
      <c r="A923" s="469" t="s">
        <v>3188</v>
      </c>
      <c r="B923">
        <v>1</v>
      </c>
    </row>
    <row r="924" spans="1:2" hidden="1" x14ac:dyDescent="0.3">
      <c r="A924" s="469" t="s">
        <v>10317</v>
      </c>
      <c r="B924">
        <v>1</v>
      </c>
    </row>
    <row r="925" spans="1:2" hidden="1" x14ac:dyDescent="0.3">
      <c r="A925" s="469" t="s">
        <v>11274</v>
      </c>
      <c r="B925">
        <v>1</v>
      </c>
    </row>
    <row r="926" spans="1:2" hidden="1" x14ac:dyDescent="0.3">
      <c r="A926" s="469" t="s">
        <v>6333</v>
      </c>
      <c r="B926">
        <v>1</v>
      </c>
    </row>
    <row r="927" spans="1:2" hidden="1" x14ac:dyDescent="0.3">
      <c r="A927" s="469" t="s">
        <v>6185</v>
      </c>
      <c r="B927">
        <v>1</v>
      </c>
    </row>
    <row r="928" spans="1:2" hidden="1" x14ac:dyDescent="0.3">
      <c r="A928" s="469" t="s">
        <v>7213</v>
      </c>
      <c r="B928">
        <v>1</v>
      </c>
    </row>
    <row r="929" spans="1:2" hidden="1" x14ac:dyDescent="0.3">
      <c r="A929" s="469" t="s">
        <v>6393</v>
      </c>
      <c r="B929">
        <v>1</v>
      </c>
    </row>
    <row r="930" spans="1:2" hidden="1" x14ac:dyDescent="0.3">
      <c r="A930" s="469" t="s">
        <v>14750</v>
      </c>
      <c r="B930">
        <v>1</v>
      </c>
    </row>
    <row r="931" spans="1:2" hidden="1" x14ac:dyDescent="0.3">
      <c r="A931" s="469" t="s">
        <v>2905</v>
      </c>
      <c r="B931">
        <v>1</v>
      </c>
    </row>
    <row r="932" spans="1:2" hidden="1" x14ac:dyDescent="0.3">
      <c r="A932" s="469" t="s">
        <v>6181</v>
      </c>
      <c r="B932">
        <v>1</v>
      </c>
    </row>
    <row r="933" spans="1:2" hidden="1" x14ac:dyDescent="0.3">
      <c r="A933" s="469" t="s">
        <v>2797</v>
      </c>
      <c r="B933">
        <v>1</v>
      </c>
    </row>
    <row r="934" spans="1:2" hidden="1" x14ac:dyDescent="0.3">
      <c r="A934" s="469" t="s">
        <v>12483</v>
      </c>
      <c r="B934">
        <v>1</v>
      </c>
    </row>
    <row r="935" spans="1:2" hidden="1" x14ac:dyDescent="0.3">
      <c r="A935" s="469" t="s">
        <v>3192</v>
      </c>
      <c r="B935">
        <v>1</v>
      </c>
    </row>
    <row r="936" spans="1:2" hidden="1" x14ac:dyDescent="0.3">
      <c r="A936" s="469" t="s">
        <v>2454</v>
      </c>
      <c r="B936">
        <v>1</v>
      </c>
    </row>
    <row r="937" spans="1:2" hidden="1" x14ac:dyDescent="0.3">
      <c r="A937" s="469" t="s">
        <v>9078</v>
      </c>
      <c r="B937">
        <v>1</v>
      </c>
    </row>
    <row r="938" spans="1:2" hidden="1" x14ac:dyDescent="0.3">
      <c r="A938" s="469" t="s">
        <v>2702</v>
      </c>
      <c r="B938">
        <v>1</v>
      </c>
    </row>
    <row r="939" spans="1:2" hidden="1" x14ac:dyDescent="0.3">
      <c r="A939" s="469" t="s">
        <v>13887</v>
      </c>
      <c r="B939">
        <v>1</v>
      </c>
    </row>
    <row r="940" spans="1:2" hidden="1" x14ac:dyDescent="0.3">
      <c r="A940" s="469" t="s">
        <v>20537</v>
      </c>
      <c r="B940">
        <v>1</v>
      </c>
    </row>
    <row r="941" spans="1:2" hidden="1" x14ac:dyDescent="0.3">
      <c r="A941" s="469" t="s">
        <v>2907</v>
      </c>
      <c r="B941">
        <v>1</v>
      </c>
    </row>
    <row r="942" spans="1:2" hidden="1" x14ac:dyDescent="0.3">
      <c r="A942" s="469" t="s">
        <v>13626</v>
      </c>
      <c r="B942">
        <v>1</v>
      </c>
    </row>
    <row r="943" spans="1:2" hidden="1" x14ac:dyDescent="0.3">
      <c r="A943" s="469" t="s">
        <v>3119</v>
      </c>
      <c r="B943">
        <v>1</v>
      </c>
    </row>
    <row r="944" spans="1:2" hidden="1" x14ac:dyDescent="0.3">
      <c r="A944" s="469" t="s">
        <v>7405</v>
      </c>
      <c r="B944">
        <v>1</v>
      </c>
    </row>
    <row r="945" spans="1:2" hidden="1" x14ac:dyDescent="0.3">
      <c r="A945" s="469" t="s">
        <v>11241</v>
      </c>
      <c r="B945">
        <v>1</v>
      </c>
    </row>
    <row r="946" spans="1:2" hidden="1" x14ac:dyDescent="0.3">
      <c r="A946" s="469" t="s">
        <v>3021</v>
      </c>
      <c r="B946">
        <v>2</v>
      </c>
    </row>
    <row r="947" spans="1:2" hidden="1" x14ac:dyDescent="0.3">
      <c r="A947" s="469" t="s">
        <v>260</v>
      </c>
      <c r="B947">
        <v>1</v>
      </c>
    </row>
    <row r="948" spans="1:2" hidden="1" x14ac:dyDescent="0.3">
      <c r="A948" s="469" t="s">
        <v>12535</v>
      </c>
      <c r="B948">
        <v>1</v>
      </c>
    </row>
    <row r="949" spans="1:2" hidden="1" x14ac:dyDescent="0.3">
      <c r="A949" s="469" t="s">
        <v>2799</v>
      </c>
      <c r="B949">
        <v>1</v>
      </c>
    </row>
    <row r="950" spans="1:2" hidden="1" x14ac:dyDescent="0.3">
      <c r="A950" s="469" t="s">
        <v>2674</v>
      </c>
      <c r="B950">
        <v>1</v>
      </c>
    </row>
    <row r="951" spans="1:2" hidden="1" x14ac:dyDescent="0.3">
      <c r="A951" s="469" t="s">
        <v>8381</v>
      </c>
      <c r="B951">
        <v>1</v>
      </c>
    </row>
    <row r="952" spans="1:2" hidden="1" x14ac:dyDescent="0.3">
      <c r="A952" s="469" t="s">
        <v>14723</v>
      </c>
      <c r="B952">
        <v>1</v>
      </c>
    </row>
    <row r="953" spans="1:2" hidden="1" x14ac:dyDescent="0.3">
      <c r="A953" s="469" t="s">
        <v>3083</v>
      </c>
      <c r="B953">
        <v>1</v>
      </c>
    </row>
    <row r="954" spans="1:2" hidden="1" x14ac:dyDescent="0.3">
      <c r="A954" s="469" t="s">
        <v>8112</v>
      </c>
      <c r="B954">
        <v>1</v>
      </c>
    </row>
    <row r="955" spans="1:2" hidden="1" x14ac:dyDescent="0.3">
      <c r="A955" s="469" t="s">
        <v>3147</v>
      </c>
      <c r="B955">
        <v>1</v>
      </c>
    </row>
    <row r="956" spans="1:2" hidden="1" x14ac:dyDescent="0.3">
      <c r="A956" s="469" t="s">
        <v>6454</v>
      </c>
      <c r="B956">
        <v>1</v>
      </c>
    </row>
    <row r="957" spans="1:2" hidden="1" x14ac:dyDescent="0.3">
      <c r="A957" s="469" t="s">
        <v>14818</v>
      </c>
      <c r="B957">
        <v>1</v>
      </c>
    </row>
    <row r="958" spans="1:2" hidden="1" x14ac:dyDescent="0.3">
      <c r="A958" s="469" t="s">
        <v>13700</v>
      </c>
      <c r="B958">
        <v>1</v>
      </c>
    </row>
    <row r="959" spans="1:2" hidden="1" x14ac:dyDescent="0.3">
      <c r="A959" s="469" t="s">
        <v>8243</v>
      </c>
      <c r="B959">
        <v>1</v>
      </c>
    </row>
    <row r="960" spans="1:2" hidden="1" x14ac:dyDescent="0.3">
      <c r="A960" s="469" t="s">
        <v>13882</v>
      </c>
      <c r="B960">
        <v>1</v>
      </c>
    </row>
    <row r="961" spans="1:2" hidden="1" x14ac:dyDescent="0.3">
      <c r="A961" s="469" t="s">
        <v>3038</v>
      </c>
      <c r="B961">
        <v>1</v>
      </c>
    </row>
    <row r="962" spans="1:2" hidden="1" x14ac:dyDescent="0.3">
      <c r="A962" s="469" t="s">
        <v>14725</v>
      </c>
      <c r="B962">
        <v>1</v>
      </c>
    </row>
    <row r="963" spans="1:2" hidden="1" x14ac:dyDescent="0.3">
      <c r="A963" s="469" t="s">
        <v>20627</v>
      </c>
      <c r="B963">
        <v>1</v>
      </c>
    </row>
    <row r="964" spans="1:2" hidden="1" x14ac:dyDescent="0.3">
      <c r="A964" s="469" t="s">
        <v>3121</v>
      </c>
      <c r="B964">
        <v>1</v>
      </c>
    </row>
    <row r="965" spans="1:2" hidden="1" x14ac:dyDescent="0.3">
      <c r="A965" s="469" t="s">
        <v>14722</v>
      </c>
      <c r="B965">
        <v>1</v>
      </c>
    </row>
    <row r="966" spans="1:2" hidden="1" x14ac:dyDescent="0.3">
      <c r="A966" s="469" t="s">
        <v>2676</v>
      </c>
      <c r="B966">
        <v>1</v>
      </c>
    </row>
    <row r="967" spans="1:2" hidden="1" x14ac:dyDescent="0.3">
      <c r="A967" s="469" t="s">
        <v>2778</v>
      </c>
      <c r="B967">
        <v>1</v>
      </c>
    </row>
    <row r="968" spans="1:2" hidden="1" x14ac:dyDescent="0.3">
      <c r="A968" s="469" t="s">
        <v>3135</v>
      </c>
      <c r="B968">
        <v>1</v>
      </c>
    </row>
    <row r="969" spans="1:2" hidden="1" x14ac:dyDescent="0.3">
      <c r="A969" s="469" t="s">
        <v>2846</v>
      </c>
      <c r="B969">
        <v>1</v>
      </c>
    </row>
    <row r="970" spans="1:2" hidden="1" x14ac:dyDescent="0.3">
      <c r="A970" s="469" t="s">
        <v>17450</v>
      </c>
      <c r="B970">
        <v>1</v>
      </c>
    </row>
    <row r="971" spans="1:2" hidden="1" x14ac:dyDescent="0.3">
      <c r="A971" s="469" t="s">
        <v>20620</v>
      </c>
      <c r="B971">
        <v>1</v>
      </c>
    </row>
    <row r="972" spans="1:2" hidden="1" x14ac:dyDescent="0.3">
      <c r="A972" s="469" t="s">
        <v>14743</v>
      </c>
      <c r="B972">
        <v>1</v>
      </c>
    </row>
    <row r="973" spans="1:2" hidden="1" x14ac:dyDescent="0.3">
      <c r="A973" s="469" t="s">
        <v>9079</v>
      </c>
      <c r="B973">
        <v>1</v>
      </c>
    </row>
    <row r="974" spans="1:2" hidden="1" x14ac:dyDescent="0.3">
      <c r="A974" s="469" t="s">
        <v>13789</v>
      </c>
      <c r="B974">
        <v>1</v>
      </c>
    </row>
    <row r="975" spans="1:2" hidden="1" x14ac:dyDescent="0.3">
      <c r="A975" s="469" t="s">
        <v>14745</v>
      </c>
      <c r="B975">
        <v>1</v>
      </c>
    </row>
    <row r="976" spans="1:2" hidden="1" x14ac:dyDescent="0.3">
      <c r="A976" s="469" t="s">
        <v>14742</v>
      </c>
      <c r="B976">
        <v>1</v>
      </c>
    </row>
    <row r="977" spans="1:2" hidden="1" x14ac:dyDescent="0.3">
      <c r="A977" s="469" t="s">
        <v>2911</v>
      </c>
      <c r="B977">
        <v>1</v>
      </c>
    </row>
    <row r="978" spans="1:2" hidden="1" x14ac:dyDescent="0.3">
      <c r="A978" s="469" t="s">
        <v>3126</v>
      </c>
      <c r="B978">
        <v>1</v>
      </c>
    </row>
    <row r="979" spans="1:2" hidden="1" x14ac:dyDescent="0.3">
      <c r="A979" s="469" t="s">
        <v>16120</v>
      </c>
      <c r="B979">
        <v>1</v>
      </c>
    </row>
    <row r="980" spans="1:2" hidden="1" x14ac:dyDescent="0.3">
      <c r="A980" s="469" t="s">
        <v>3044</v>
      </c>
      <c r="B980">
        <v>1</v>
      </c>
    </row>
    <row r="981" spans="1:2" hidden="1" x14ac:dyDescent="0.3">
      <c r="A981" s="469" t="s">
        <v>2706</v>
      </c>
      <c r="B981">
        <v>1</v>
      </c>
    </row>
    <row r="982" spans="1:2" hidden="1" x14ac:dyDescent="0.3">
      <c r="A982" s="469" t="s">
        <v>2969</v>
      </c>
      <c r="B982">
        <v>1</v>
      </c>
    </row>
    <row r="983" spans="1:2" hidden="1" x14ac:dyDescent="0.3">
      <c r="A983" s="469" t="s">
        <v>2978</v>
      </c>
      <c r="B983">
        <v>1</v>
      </c>
    </row>
    <row r="984" spans="1:2" hidden="1" x14ac:dyDescent="0.3">
      <c r="A984" s="469" t="s">
        <v>16031</v>
      </c>
      <c r="B984">
        <v>1</v>
      </c>
    </row>
    <row r="985" spans="1:2" hidden="1" x14ac:dyDescent="0.3">
      <c r="A985" s="469" t="s">
        <v>2971</v>
      </c>
      <c r="B985">
        <v>1</v>
      </c>
    </row>
    <row r="986" spans="1:2" hidden="1" x14ac:dyDescent="0.3">
      <c r="A986" s="469" t="s">
        <v>3094</v>
      </c>
      <c r="B986">
        <v>1</v>
      </c>
    </row>
    <row r="987" spans="1:2" hidden="1" x14ac:dyDescent="0.3">
      <c r="A987" s="469" t="s">
        <v>20631</v>
      </c>
      <c r="B987">
        <v>1</v>
      </c>
    </row>
    <row r="988" spans="1:2" hidden="1" x14ac:dyDescent="0.3">
      <c r="A988" s="469" t="s">
        <v>2802</v>
      </c>
      <c r="B988">
        <v>1</v>
      </c>
    </row>
    <row r="989" spans="1:2" hidden="1" x14ac:dyDescent="0.3">
      <c r="A989" s="469" t="s">
        <v>2974</v>
      </c>
      <c r="B989">
        <v>1</v>
      </c>
    </row>
    <row r="990" spans="1:2" hidden="1" x14ac:dyDescent="0.3">
      <c r="A990" s="469" t="s">
        <v>3981</v>
      </c>
      <c r="B990">
        <v>1</v>
      </c>
    </row>
    <row r="991" spans="1:2" hidden="1" x14ac:dyDescent="0.3">
      <c r="A991" s="469" t="s">
        <v>3049</v>
      </c>
      <c r="B991">
        <v>1</v>
      </c>
    </row>
    <row r="992" spans="1:2" hidden="1" x14ac:dyDescent="0.3">
      <c r="A992" s="469" t="s">
        <v>17502</v>
      </c>
      <c r="B992">
        <v>1</v>
      </c>
    </row>
    <row r="993" spans="1:2" hidden="1" x14ac:dyDescent="0.3">
      <c r="A993" s="469" t="s">
        <v>2858</v>
      </c>
      <c r="B993">
        <v>1</v>
      </c>
    </row>
    <row r="994" spans="1:2" hidden="1" x14ac:dyDescent="0.3">
      <c r="A994" s="469" t="s">
        <v>3235</v>
      </c>
      <c r="B994">
        <v>1</v>
      </c>
    </row>
    <row r="995" spans="1:2" hidden="1" x14ac:dyDescent="0.3">
      <c r="A995" s="469" t="s">
        <v>3089</v>
      </c>
      <c r="B995">
        <v>1</v>
      </c>
    </row>
    <row r="996" spans="1:2" hidden="1" x14ac:dyDescent="0.3">
      <c r="A996" s="469" t="s">
        <v>16037</v>
      </c>
      <c r="B996">
        <v>1</v>
      </c>
    </row>
    <row r="997" spans="1:2" hidden="1" x14ac:dyDescent="0.3">
      <c r="A997" s="469" t="s">
        <v>2827</v>
      </c>
      <c r="B997">
        <v>1</v>
      </c>
    </row>
    <row r="998" spans="1:2" hidden="1" x14ac:dyDescent="0.3">
      <c r="A998" s="469" t="s">
        <v>3153</v>
      </c>
      <c r="B998">
        <v>1</v>
      </c>
    </row>
    <row r="999" spans="1:2" hidden="1" x14ac:dyDescent="0.3">
      <c r="A999" s="469" t="s">
        <v>2722</v>
      </c>
      <c r="B999">
        <v>1</v>
      </c>
    </row>
    <row r="1000" spans="1:2" hidden="1" x14ac:dyDescent="0.3">
      <c r="A1000" s="469" t="s">
        <v>10221</v>
      </c>
      <c r="B1000">
        <v>1</v>
      </c>
    </row>
    <row r="1001" spans="1:2" hidden="1" x14ac:dyDescent="0.3">
      <c r="A1001" s="469" t="s">
        <v>2848</v>
      </c>
      <c r="B1001">
        <v>1</v>
      </c>
    </row>
    <row r="1002" spans="1:2" hidden="1" x14ac:dyDescent="0.3">
      <c r="A1002" s="469" t="s">
        <v>11288</v>
      </c>
      <c r="B1002">
        <v>1</v>
      </c>
    </row>
    <row r="1003" spans="1:2" hidden="1" x14ac:dyDescent="0.3">
      <c r="A1003" s="469" t="s">
        <v>2805</v>
      </c>
      <c r="B1003">
        <v>1</v>
      </c>
    </row>
    <row r="1004" spans="1:2" hidden="1" x14ac:dyDescent="0.3">
      <c r="A1004" s="469" t="s">
        <v>2807</v>
      </c>
      <c r="B1004">
        <v>1</v>
      </c>
    </row>
    <row r="1005" spans="1:2" hidden="1" x14ac:dyDescent="0.3">
      <c r="A1005" s="469" t="s">
        <v>14806</v>
      </c>
      <c r="B1005">
        <v>1</v>
      </c>
    </row>
    <row r="1006" spans="1:2" hidden="1" x14ac:dyDescent="0.3">
      <c r="A1006" s="469" t="s">
        <v>6254</v>
      </c>
      <c r="B1006">
        <v>1</v>
      </c>
    </row>
    <row r="1007" spans="1:2" hidden="1" x14ac:dyDescent="0.3">
      <c r="A1007" s="469" t="s">
        <v>6263</v>
      </c>
      <c r="B1007">
        <v>1</v>
      </c>
    </row>
    <row r="1008" spans="1:2" hidden="1" x14ac:dyDescent="0.3">
      <c r="A1008" s="469" t="s">
        <v>3030</v>
      </c>
      <c r="B1008">
        <v>1</v>
      </c>
    </row>
    <row r="1009" spans="1:2" hidden="1" x14ac:dyDescent="0.3">
      <c r="A1009" s="469" t="s">
        <v>2714</v>
      </c>
      <c r="B1009">
        <v>1</v>
      </c>
    </row>
    <row r="1010" spans="1:2" hidden="1" x14ac:dyDescent="0.3">
      <c r="A1010" s="469" t="s">
        <v>3198</v>
      </c>
      <c r="B1010">
        <v>1</v>
      </c>
    </row>
    <row r="1011" spans="1:2" hidden="1" x14ac:dyDescent="0.3">
      <c r="A1011" s="469" t="s">
        <v>2781</v>
      </c>
      <c r="B1011">
        <v>1</v>
      </c>
    </row>
    <row r="1012" spans="1:2" hidden="1" x14ac:dyDescent="0.3">
      <c r="A1012" s="469" t="s">
        <v>2942</v>
      </c>
      <c r="B1012">
        <v>1</v>
      </c>
    </row>
    <row r="1013" spans="1:2" hidden="1" x14ac:dyDescent="0.3">
      <c r="A1013" s="469" t="s">
        <v>2725</v>
      </c>
      <c r="B1013">
        <v>1</v>
      </c>
    </row>
    <row r="1014" spans="1:2" hidden="1" x14ac:dyDescent="0.3">
      <c r="A1014" s="469" t="s">
        <v>2729</v>
      </c>
      <c r="B1014">
        <v>1</v>
      </c>
    </row>
    <row r="1015" spans="1:2" hidden="1" x14ac:dyDescent="0.3">
      <c r="A1015" s="469" t="s">
        <v>6252</v>
      </c>
      <c r="B1015">
        <v>1</v>
      </c>
    </row>
    <row r="1016" spans="1:2" hidden="1" x14ac:dyDescent="0.3">
      <c r="A1016" s="469" t="s">
        <v>3268</v>
      </c>
      <c r="B1016">
        <v>1</v>
      </c>
    </row>
    <row r="1017" spans="1:2" hidden="1" x14ac:dyDescent="0.3">
      <c r="A1017" s="469" t="s">
        <v>2962</v>
      </c>
      <c r="B1017">
        <v>1</v>
      </c>
    </row>
    <row r="1018" spans="1:2" hidden="1" x14ac:dyDescent="0.3">
      <c r="A1018" s="469" t="s">
        <v>2915</v>
      </c>
      <c r="B1018">
        <v>1</v>
      </c>
    </row>
    <row r="1019" spans="1:2" hidden="1" x14ac:dyDescent="0.3">
      <c r="A1019" s="469" t="s">
        <v>2918</v>
      </c>
      <c r="B1019">
        <v>1</v>
      </c>
    </row>
    <row r="1020" spans="1:2" hidden="1" x14ac:dyDescent="0.3">
      <c r="A1020" s="469" t="s">
        <v>3306</v>
      </c>
      <c r="B1020">
        <v>1</v>
      </c>
    </row>
    <row r="1021" spans="1:2" hidden="1" x14ac:dyDescent="0.3">
      <c r="A1021" s="469" t="s">
        <v>15807</v>
      </c>
      <c r="B1021">
        <v>1</v>
      </c>
    </row>
    <row r="1022" spans="1:2" hidden="1" x14ac:dyDescent="0.3">
      <c r="A1022" s="469" t="s">
        <v>8113</v>
      </c>
      <c r="B1022">
        <v>1</v>
      </c>
    </row>
    <row r="1023" spans="1:2" hidden="1" x14ac:dyDescent="0.3">
      <c r="A1023" s="469" t="s">
        <v>2860</v>
      </c>
      <c r="B1023">
        <v>1</v>
      </c>
    </row>
    <row r="1024" spans="1:2" hidden="1" x14ac:dyDescent="0.3">
      <c r="A1024" s="469" t="s">
        <v>2808</v>
      </c>
      <c r="B1024">
        <v>1</v>
      </c>
    </row>
    <row r="1025" spans="1:2" hidden="1" x14ac:dyDescent="0.3">
      <c r="A1025" s="469" t="s">
        <v>20491</v>
      </c>
      <c r="B1025">
        <v>1</v>
      </c>
    </row>
    <row r="1026" spans="1:2" hidden="1" x14ac:dyDescent="0.3">
      <c r="A1026" s="469" t="s">
        <v>222</v>
      </c>
      <c r="B1026">
        <v>1</v>
      </c>
    </row>
    <row r="1027" spans="1:2" hidden="1" x14ac:dyDescent="0.3">
      <c r="A1027" s="469" t="s">
        <v>255</v>
      </c>
      <c r="B1027">
        <v>1</v>
      </c>
    </row>
    <row r="1028" spans="1:2" hidden="1" x14ac:dyDescent="0.3">
      <c r="A1028" s="469" t="s">
        <v>13698</v>
      </c>
      <c r="B1028">
        <v>1</v>
      </c>
    </row>
    <row r="1029" spans="1:2" hidden="1" x14ac:dyDescent="0.3">
      <c r="A1029" s="469" t="s">
        <v>2837</v>
      </c>
      <c r="B1029">
        <v>1</v>
      </c>
    </row>
    <row r="1030" spans="1:2" hidden="1" x14ac:dyDescent="0.3">
      <c r="A1030" s="469" t="s">
        <v>2832</v>
      </c>
      <c r="B1030">
        <v>1</v>
      </c>
    </row>
    <row r="1031" spans="1:2" hidden="1" x14ac:dyDescent="0.3">
      <c r="A1031" s="469" t="s">
        <v>2731</v>
      </c>
      <c r="B1031">
        <v>1</v>
      </c>
    </row>
    <row r="1032" spans="1:2" hidden="1" x14ac:dyDescent="0.3">
      <c r="A1032" s="469" t="s">
        <v>2736</v>
      </c>
      <c r="B1032">
        <v>1</v>
      </c>
    </row>
    <row r="1033" spans="1:2" hidden="1" x14ac:dyDescent="0.3">
      <c r="A1033" s="469" t="s">
        <v>3259</v>
      </c>
      <c r="B1033">
        <v>1</v>
      </c>
    </row>
    <row r="1034" spans="1:2" hidden="1" x14ac:dyDescent="0.3">
      <c r="A1034" s="469" t="s">
        <v>2765</v>
      </c>
      <c r="B1034">
        <v>1</v>
      </c>
    </row>
    <row r="1035" spans="1:2" hidden="1" x14ac:dyDescent="0.3">
      <c r="A1035" s="469" t="s">
        <v>2981</v>
      </c>
      <c r="B1035">
        <v>1</v>
      </c>
    </row>
    <row r="1036" spans="1:2" hidden="1" x14ac:dyDescent="0.3">
      <c r="A1036" s="469" t="s">
        <v>2710</v>
      </c>
      <c r="B1036">
        <v>1</v>
      </c>
    </row>
    <row r="1037" spans="1:2" hidden="1" x14ac:dyDescent="0.3">
      <c r="A1037" s="469" t="s">
        <v>3004</v>
      </c>
      <c r="B1037">
        <v>1</v>
      </c>
    </row>
    <row r="1038" spans="1:2" hidden="1" x14ac:dyDescent="0.3">
      <c r="A1038" s="469" t="s">
        <v>16010</v>
      </c>
      <c r="B1038">
        <v>1</v>
      </c>
    </row>
    <row r="1039" spans="1:2" hidden="1" x14ac:dyDescent="0.3">
      <c r="A1039" s="469" t="s">
        <v>3247</v>
      </c>
      <c r="B1039">
        <v>1</v>
      </c>
    </row>
    <row r="1040" spans="1:2" hidden="1" x14ac:dyDescent="0.3">
      <c r="A1040" s="469" t="s">
        <v>2953</v>
      </c>
      <c r="B1040">
        <v>1</v>
      </c>
    </row>
    <row r="1041" spans="1:2" hidden="1" x14ac:dyDescent="0.3">
      <c r="A1041" s="469" t="s">
        <v>2853</v>
      </c>
      <c r="B1041">
        <v>1</v>
      </c>
    </row>
    <row r="1042" spans="1:2" hidden="1" x14ac:dyDescent="0.3">
      <c r="A1042" s="469" t="s">
        <v>17601</v>
      </c>
      <c r="B1042">
        <v>1</v>
      </c>
    </row>
    <row r="1043" spans="1:2" hidden="1" x14ac:dyDescent="0.3">
      <c r="A1043" s="469" t="s">
        <v>2919</v>
      </c>
      <c r="B1043">
        <v>1</v>
      </c>
    </row>
    <row r="1044" spans="1:2" hidden="1" x14ac:dyDescent="0.3">
      <c r="A1044" s="469" t="s">
        <v>2748</v>
      </c>
      <c r="B1044">
        <v>1</v>
      </c>
    </row>
    <row r="1045" spans="1:2" hidden="1" x14ac:dyDescent="0.3">
      <c r="A1045" s="469" t="s">
        <v>18646</v>
      </c>
      <c r="B1045">
        <v>1</v>
      </c>
    </row>
    <row r="1046" spans="1:2" hidden="1" x14ac:dyDescent="0.3">
      <c r="A1046" s="469" t="s">
        <v>11281</v>
      </c>
      <c r="B1046">
        <v>1</v>
      </c>
    </row>
    <row r="1047" spans="1:2" hidden="1" x14ac:dyDescent="0.3">
      <c r="A1047" s="469" t="s">
        <v>2921</v>
      </c>
      <c r="B1047">
        <v>1</v>
      </c>
    </row>
    <row r="1048" spans="1:2" hidden="1" x14ac:dyDescent="0.3">
      <c r="A1048" s="469" t="s">
        <v>3204</v>
      </c>
      <c r="B1048">
        <v>1</v>
      </c>
    </row>
    <row r="1049" spans="1:2" hidden="1" x14ac:dyDescent="0.3">
      <c r="A1049" s="469" t="s">
        <v>3097</v>
      </c>
      <c r="B1049">
        <v>1</v>
      </c>
    </row>
    <row r="1050" spans="1:2" hidden="1" x14ac:dyDescent="0.3">
      <c r="A1050" s="469" t="s">
        <v>3156</v>
      </c>
      <c r="B1050">
        <v>1</v>
      </c>
    </row>
    <row r="1051" spans="1:2" hidden="1" x14ac:dyDescent="0.3">
      <c r="A1051" s="469" t="s">
        <v>18698</v>
      </c>
      <c r="B1051">
        <v>1</v>
      </c>
    </row>
    <row r="1052" spans="1:2" hidden="1" x14ac:dyDescent="0.3">
      <c r="A1052" s="469" t="s">
        <v>2679</v>
      </c>
      <c r="B1052">
        <v>1</v>
      </c>
    </row>
    <row r="1053" spans="1:2" hidden="1" x14ac:dyDescent="0.3">
      <c r="A1053" s="469" t="s">
        <v>8247</v>
      </c>
      <c r="B1053">
        <v>1</v>
      </c>
    </row>
    <row r="1054" spans="1:2" hidden="1" x14ac:dyDescent="0.3">
      <c r="A1054" s="469" t="s">
        <v>2768</v>
      </c>
      <c r="B1054">
        <v>1</v>
      </c>
    </row>
    <row r="1055" spans="1:2" hidden="1" x14ac:dyDescent="0.3">
      <c r="A1055" s="469" t="s">
        <v>2886</v>
      </c>
      <c r="B1055">
        <v>1</v>
      </c>
    </row>
    <row r="1056" spans="1:2" hidden="1" x14ac:dyDescent="0.3">
      <c r="A1056" s="469" t="s">
        <v>6665</v>
      </c>
      <c r="B1056">
        <v>1</v>
      </c>
    </row>
    <row r="1057" spans="1:2" hidden="1" x14ac:dyDescent="0.3">
      <c r="A1057" s="469" t="s">
        <v>2810</v>
      </c>
      <c r="B1057">
        <v>2</v>
      </c>
    </row>
    <row r="1058" spans="1:2" hidden="1" x14ac:dyDescent="0.3">
      <c r="A1058" s="469" t="s">
        <v>30012</v>
      </c>
      <c r="B1058">
        <v>1</v>
      </c>
    </row>
    <row r="1059" spans="1:2" hidden="1" x14ac:dyDescent="0.3">
      <c r="A1059" s="469" t="s">
        <v>3093</v>
      </c>
      <c r="B1059">
        <v>1</v>
      </c>
    </row>
    <row r="1060" spans="1:2" hidden="1" x14ac:dyDescent="0.3">
      <c r="A1060" s="469" t="s">
        <v>16078</v>
      </c>
      <c r="B1060">
        <v>1</v>
      </c>
    </row>
    <row r="1061" spans="1:2" hidden="1" x14ac:dyDescent="0.3">
      <c r="A1061" s="469" t="s">
        <v>3141</v>
      </c>
      <c r="B1061">
        <v>1</v>
      </c>
    </row>
    <row r="1062" spans="1:2" hidden="1" x14ac:dyDescent="0.3">
      <c r="A1062" s="469" t="s">
        <v>3263</v>
      </c>
      <c r="B1062">
        <v>1</v>
      </c>
    </row>
    <row r="1063" spans="1:2" hidden="1" x14ac:dyDescent="0.3">
      <c r="A1063" s="469" t="s">
        <v>18693</v>
      </c>
      <c r="B1063">
        <v>1</v>
      </c>
    </row>
    <row r="1064" spans="1:2" hidden="1" x14ac:dyDescent="0.3">
      <c r="A1064" s="469" t="s">
        <v>12470</v>
      </c>
      <c r="B1064">
        <v>1</v>
      </c>
    </row>
    <row r="1065" spans="1:2" hidden="1" x14ac:dyDescent="0.3">
      <c r="A1065" s="469" t="s">
        <v>29272</v>
      </c>
      <c r="B1065">
        <v>1</v>
      </c>
    </row>
    <row r="1066" spans="1:2" hidden="1" x14ac:dyDescent="0.3">
      <c r="A1066" s="469" t="s">
        <v>3195</v>
      </c>
      <c r="B1066">
        <v>1</v>
      </c>
    </row>
    <row r="1067" spans="1:2" hidden="1" x14ac:dyDescent="0.3">
      <c r="A1067" s="469" t="s">
        <v>2863</v>
      </c>
      <c r="B1067">
        <v>1</v>
      </c>
    </row>
    <row r="1068" spans="1:2" hidden="1" x14ac:dyDescent="0.3">
      <c r="A1068" s="469" t="s">
        <v>3208</v>
      </c>
      <c r="B1068">
        <v>1</v>
      </c>
    </row>
    <row r="1069" spans="1:2" hidden="1" x14ac:dyDescent="0.3">
      <c r="A1069" s="469" t="s">
        <v>2889</v>
      </c>
      <c r="B1069">
        <v>1</v>
      </c>
    </row>
    <row r="1070" spans="1:2" hidden="1" x14ac:dyDescent="0.3">
      <c r="A1070" s="469" t="s">
        <v>2680</v>
      </c>
      <c r="B1070">
        <v>1</v>
      </c>
    </row>
    <row r="1071" spans="1:2" hidden="1" x14ac:dyDescent="0.3">
      <c r="A1071" s="469" t="s">
        <v>3168</v>
      </c>
      <c r="B1071">
        <v>1</v>
      </c>
    </row>
    <row r="1072" spans="1:2" hidden="1" x14ac:dyDescent="0.3">
      <c r="A1072" s="469" t="s">
        <v>10262</v>
      </c>
      <c r="B1072">
        <v>1</v>
      </c>
    </row>
    <row r="1073" spans="1:2" hidden="1" x14ac:dyDescent="0.3">
      <c r="A1073" s="469" t="s">
        <v>3331</v>
      </c>
      <c r="B1073">
        <v>1</v>
      </c>
    </row>
    <row r="1074" spans="1:2" hidden="1" x14ac:dyDescent="0.3">
      <c r="A1074" s="469" t="s">
        <v>14667</v>
      </c>
      <c r="B1074">
        <v>1</v>
      </c>
    </row>
    <row r="1075" spans="1:2" hidden="1" x14ac:dyDescent="0.3">
      <c r="A1075" s="469" t="s">
        <v>11276</v>
      </c>
      <c r="B1075">
        <v>1</v>
      </c>
    </row>
    <row r="1076" spans="1:2" hidden="1" x14ac:dyDescent="0.3">
      <c r="A1076" s="469" t="s">
        <v>3218</v>
      </c>
      <c r="B1076">
        <v>1</v>
      </c>
    </row>
    <row r="1077" spans="1:2" hidden="1" x14ac:dyDescent="0.3">
      <c r="A1077" s="469" t="s">
        <v>3159</v>
      </c>
      <c r="B1077">
        <v>1</v>
      </c>
    </row>
    <row r="1078" spans="1:2" hidden="1" x14ac:dyDescent="0.3">
      <c r="A1078" s="469" t="s">
        <v>3292</v>
      </c>
      <c r="B1078">
        <v>1</v>
      </c>
    </row>
    <row r="1079" spans="1:2" hidden="1" x14ac:dyDescent="0.3">
      <c r="A1079" s="469" t="s">
        <v>3005</v>
      </c>
      <c r="B1079">
        <v>1</v>
      </c>
    </row>
    <row r="1080" spans="1:2" hidden="1" x14ac:dyDescent="0.3">
      <c r="A1080" s="469" t="s">
        <v>3115</v>
      </c>
      <c r="B1080">
        <v>1</v>
      </c>
    </row>
    <row r="1081" spans="1:2" hidden="1" x14ac:dyDescent="0.3">
      <c r="A1081" s="469" t="s">
        <v>14642</v>
      </c>
      <c r="B1081">
        <v>1</v>
      </c>
    </row>
    <row r="1082" spans="1:2" hidden="1" x14ac:dyDescent="0.3">
      <c r="A1082" s="469" t="s">
        <v>13786</v>
      </c>
      <c r="B1082">
        <v>1</v>
      </c>
    </row>
    <row r="1083" spans="1:2" hidden="1" x14ac:dyDescent="0.3">
      <c r="A1083" s="469" t="s">
        <v>14720</v>
      </c>
      <c r="B1083">
        <v>1</v>
      </c>
    </row>
    <row r="1084" spans="1:2" hidden="1" x14ac:dyDescent="0.3">
      <c r="A1084" s="469" t="s">
        <v>18695</v>
      </c>
      <c r="B1084">
        <v>1</v>
      </c>
    </row>
    <row r="1085" spans="1:2" hidden="1" x14ac:dyDescent="0.3">
      <c r="A1085" s="469" t="s">
        <v>2949</v>
      </c>
      <c r="B1085">
        <v>1</v>
      </c>
    </row>
    <row r="1086" spans="1:2" hidden="1" x14ac:dyDescent="0.3">
      <c r="A1086" s="469" t="s">
        <v>2756</v>
      </c>
      <c r="B1086">
        <v>1</v>
      </c>
    </row>
    <row r="1087" spans="1:2" hidden="1" x14ac:dyDescent="0.3">
      <c r="A1087" s="469" t="s">
        <v>3163</v>
      </c>
      <c r="B1087">
        <v>1</v>
      </c>
    </row>
    <row r="1088" spans="1:2" hidden="1" x14ac:dyDescent="0.3">
      <c r="A1088" s="469" t="s">
        <v>6573</v>
      </c>
      <c r="B1088">
        <v>1</v>
      </c>
    </row>
    <row r="1089" spans="1:2" hidden="1" x14ac:dyDescent="0.3">
      <c r="A1089" s="469" t="s">
        <v>2865</v>
      </c>
      <c r="B1089">
        <v>1</v>
      </c>
    </row>
    <row r="1090" spans="1:2" hidden="1" x14ac:dyDescent="0.3">
      <c r="A1090" s="469" t="s">
        <v>3999</v>
      </c>
      <c r="B1090">
        <v>1</v>
      </c>
    </row>
    <row r="1091" spans="1:2" hidden="1" x14ac:dyDescent="0.3">
      <c r="A1091" s="469" t="s">
        <v>2824</v>
      </c>
      <c r="B1091">
        <v>1</v>
      </c>
    </row>
    <row r="1092" spans="1:2" hidden="1" x14ac:dyDescent="0.3">
      <c r="A1092" s="469" t="s">
        <v>2894</v>
      </c>
      <c r="B1092">
        <v>1</v>
      </c>
    </row>
    <row r="1093" spans="1:2" hidden="1" x14ac:dyDescent="0.3">
      <c r="A1093" s="469" t="s">
        <v>2786</v>
      </c>
      <c r="B1093">
        <v>1</v>
      </c>
    </row>
    <row r="1094" spans="1:2" hidden="1" x14ac:dyDescent="0.3">
      <c r="A1094" s="469" t="s">
        <v>3171</v>
      </c>
      <c r="B1094">
        <v>1</v>
      </c>
    </row>
    <row r="1095" spans="1:2" hidden="1" x14ac:dyDescent="0.3">
      <c r="A1095" s="469" t="s">
        <v>2939</v>
      </c>
      <c r="B1095">
        <v>1</v>
      </c>
    </row>
    <row r="1096" spans="1:2" hidden="1" x14ac:dyDescent="0.3">
      <c r="A1096" s="469" t="s">
        <v>2685</v>
      </c>
      <c r="B1096">
        <v>1</v>
      </c>
    </row>
    <row r="1097" spans="1:2" hidden="1" x14ac:dyDescent="0.3">
      <c r="A1097" s="469" t="s">
        <v>16076</v>
      </c>
      <c r="B1097">
        <v>1</v>
      </c>
    </row>
    <row r="1098" spans="1:2" hidden="1" x14ac:dyDescent="0.3">
      <c r="A1098" s="469" t="s">
        <v>2688</v>
      </c>
      <c r="B1098">
        <v>1</v>
      </c>
    </row>
    <row r="1099" spans="1:2" hidden="1" x14ac:dyDescent="0.3">
      <c r="A1099" s="469" t="s">
        <v>2984</v>
      </c>
      <c r="B1099">
        <v>1</v>
      </c>
    </row>
    <row r="1100" spans="1:2" hidden="1" x14ac:dyDescent="0.3">
      <c r="A1100" s="469" t="s">
        <v>2692</v>
      </c>
      <c r="B1100">
        <v>1</v>
      </c>
    </row>
    <row r="1101" spans="1:2" hidden="1" x14ac:dyDescent="0.3">
      <c r="A1101" s="469" t="s">
        <v>2771</v>
      </c>
      <c r="B1101">
        <v>1</v>
      </c>
    </row>
    <row r="1102" spans="1:2" hidden="1" x14ac:dyDescent="0.3">
      <c r="A1102" s="469" t="s">
        <v>14791</v>
      </c>
      <c r="B1102">
        <v>1</v>
      </c>
    </row>
    <row r="1103" spans="1:2" hidden="1" x14ac:dyDescent="0.3">
      <c r="A1103" s="469" t="s">
        <v>30380</v>
      </c>
      <c r="B1103">
        <v>1</v>
      </c>
    </row>
    <row r="1104" spans="1:2" hidden="1" x14ac:dyDescent="0.3">
      <c r="A1104" s="469" t="s">
        <v>6256</v>
      </c>
      <c r="B1104">
        <v>1</v>
      </c>
    </row>
    <row r="1105" spans="1:2" hidden="1" x14ac:dyDescent="0.3">
      <c r="A1105" s="469" t="s">
        <v>6188</v>
      </c>
      <c r="B1105">
        <v>1</v>
      </c>
    </row>
    <row r="1106" spans="1:2" hidden="1" x14ac:dyDescent="0.3">
      <c r="A1106" s="469" t="s">
        <v>3328</v>
      </c>
      <c r="B1106">
        <v>1</v>
      </c>
    </row>
    <row r="1107" spans="1:2" hidden="1" x14ac:dyDescent="0.3">
      <c r="A1107" s="469" t="s">
        <v>17595</v>
      </c>
      <c r="B1107">
        <v>1</v>
      </c>
    </row>
    <row r="1108" spans="1:2" hidden="1" x14ac:dyDescent="0.3">
      <c r="A1108" s="469" t="s">
        <v>17784</v>
      </c>
      <c r="B1108">
        <v>1</v>
      </c>
    </row>
    <row r="1109" spans="1:2" hidden="1" x14ac:dyDescent="0.3">
      <c r="A1109" s="469" t="s">
        <v>3010</v>
      </c>
      <c r="B1109">
        <v>1</v>
      </c>
    </row>
    <row r="1110" spans="1:2" hidden="1" x14ac:dyDescent="0.3">
      <c r="A1110" s="469" t="s">
        <v>2789</v>
      </c>
      <c r="B1110">
        <v>1</v>
      </c>
    </row>
    <row r="1111" spans="1:2" hidden="1" x14ac:dyDescent="0.3">
      <c r="A1111" s="469" t="s">
        <v>2867</v>
      </c>
      <c r="B1111">
        <v>1</v>
      </c>
    </row>
    <row r="1112" spans="1:2" hidden="1" x14ac:dyDescent="0.3">
      <c r="A1112" s="469" t="s">
        <v>3062</v>
      </c>
      <c r="B1112">
        <v>1</v>
      </c>
    </row>
    <row r="1113" spans="1:2" hidden="1" x14ac:dyDescent="0.3">
      <c r="A1113" s="469" t="s">
        <v>2812</v>
      </c>
      <c r="B1113">
        <v>1</v>
      </c>
    </row>
    <row r="1114" spans="1:2" hidden="1" x14ac:dyDescent="0.3">
      <c r="A1114" s="469" t="s">
        <v>2988</v>
      </c>
      <c r="B1114">
        <v>1</v>
      </c>
    </row>
    <row r="1115" spans="1:2" hidden="1" x14ac:dyDescent="0.3">
      <c r="A1115" s="469" t="s">
        <v>2762</v>
      </c>
      <c r="B1115">
        <v>1</v>
      </c>
    </row>
    <row r="1116" spans="1:2" hidden="1" x14ac:dyDescent="0.3">
      <c r="A1116" s="469" t="s">
        <v>2993</v>
      </c>
      <c r="B1116">
        <v>1</v>
      </c>
    </row>
    <row r="1117" spans="1:2" hidden="1" x14ac:dyDescent="0.3">
      <c r="A1117" s="469" t="s">
        <v>2741</v>
      </c>
      <c r="B1117">
        <v>1</v>
      </c>
    </row>
    <row r="1118" spans="1:2" hidden="1" x14ac:dyDescent="0.3">
      <c r="A1118" s="469" t="s">
        <v>2814</v>
      </c>
      <c r="B1118">
        <v>1</v>
      </c>
    </row>
    <row r="1119" spans="1:2" hidden="1" x14ac:dyDescent="0.3">
      <c r="A1119" s="469" t="s">
        <v>9077</v>
      </c>
      <c r="B1119">
        <v>1</v>
      </c>
    </row>
    <row r="1120" spans="1:2" hidden="1" x14ac:dyDescent="0.3">
      <c r="A1120" s="469" t="s">
        <v>2830</v>
      </c>
      <c r="B1120">
        <v>1</v>
      </c>
    </row>
    <row r="1121" spans="1:2" hidden="1" x14ac:dyDescent="0.3">
      <c r="A1121" s="469" t="s">
        <v>3180</v>
      </c>
      <c r="B1121">
        <v>1</v>
      </c>
    </row>
    <row r="1122" spans="1:2" hidden="1" x14ac:dyDescent="0.3">
      <c r="A1122" s="469" t="s">
        <v>18673</v>
      </c>
      <c r="B1122">
        <v>1</v>
      </c>
    </row>
    <row r="1123" spans="1:2" hidden="1" x14ac:dyDescent="0.3">
      <c r="A1123" s="469" t="s">
        <v>3057</v>
      </c>
      <c r="B1123">
        <v>1</v>
      </c>
    </row>
    <row r="1124" spans="1:2" hidden="1" x14ac:dyDescent="0.3">
      <c r="A1124" s="469" t="s">
        <v>16142</v>
      </c>
      <c r="B1124">
        <v>1</v>
      </c>
    </row>
    <row r="1125" spans="1:2" hidden="1" x14ac:dyDescent="0.3">
      <c r="A1125" s="469" t="s">
        <v>13701</v>
      </c>
      <c r="B1125">
        <v>1</v>
      </c>
    </row>
    <row r="1126" spans="1:2" hidden="1" x14ac:dyDescent="0.3">
      <c r="A1126" s="469" t="s">
        <v>2838</v>
      </c>
      <c r="B1126">
        <v>1</v>
      </c>
    </row>
    <row r="1127" spans="1:2" hidden="1" x14ac:dyDescent="0.3">
      <c r="A1127" s="469" t="s">
        <v>16027</v>
      </c>
      <c r="B1127">
        <v>1</v>
      </c>
    </row>
    <row r="1128" spans="1:2" hidden="1" x14ac:dyDescent="0.3">
      <c r="A1128" s="469" t="s">
        <v>2744</v>
      </c>
      <c r="B1128">
        <v>1</v>
      </c>
    </row>
    <row r="1129" spans="1:2" hidden="1" x14ac:dyDescent="0.3">
      <c r="A1129" s="469" t="s">
        <v>2897</v>
      </c>
      <c r="B1129">
        <v>1</v>
      </c>
    </row>
    <row r="1130" spans="1:2" hidden="1" x14ac:dyDescent="0.3">
      <c r="A1130" s="469" t="s">
        <v>2753</v>
      </c>
      <c r="B1130">
        <v>1</v>
      </c>
    </row>
    <row r="1131" spans="1:2" hidden="1" x14ac:dyDescent="0.3">
      <c r="A1131" s="469" t="s">
        <v>20652</v>
      </c>
      <c r="B1131">
        <v>1</v>
      </c>
    </row>
    <row r="1132" spans="1:2" hidden="1" x14ac:dyDescent="0.3">
      <c r="A1132" s="469" t="s">
        <v>2705</v>
      </c>
      <c r="B1132">
        <v>1</v>
      </c>
    </row>
    <row r="1133" spans="1:2" hidden="1" x14ac:dyDescent="0.3">
      <c r="A1133" s="469" t="s">
        <v>2791</v>
      </c>
      <c r="B1133">
        <v>1</v>
      </c>
    </row>
    <row r="1134" spans="1:2" hidden="1" x14ac:dyDescent="0.3">
      <c r="A1134" s="469" t="s">
        <v>2924</v>
      </c>
      <c r="B1134">
        <v>1</v>
      </c>
    </row>
    <row r="1135" spans="1:2" hidden="1" x14ac:dyDescent="0.3">
      <c r="A1135" s="469" t="s">
        <v>3297</v>
      </c>
      <c r="B1135">
        <v>1</v>
      </c>
    </row>
    <row r="1136" spans="1:2" hidden="1" x14ac:dyDescent="0.3">
      <c r="A1136" s="469" t="s">
        <v>2926</v>
      </c>
      <c r="B1136">
        <v>1</v>
      </c>
    </row>
    <row r="1137" spans="1:2" hidden="1" x14ac:dyDescent="0.3">
      <c r="A1137" s="469" t="s">
        <v>3000</v>
      </c>
      <c r="B1137">
        <v>1</v>
      </c>
    </row>
    <row r="1138" spans="1:2" hidden="1" x14ac:dyDescent="0.3">
      <c r="A1138" s="469" t="s">
        <v>2928</v>
      </c>
      <c r="B1138">
        <v>1</v>
      </c>
    </row>
    <row r="1139" spans="1:2" hidden="1" x14ac:dyDescent="0.3">
      <c r="A1139" s="469" t="s">
        <v>2956</v>
      </c>
      <c r="B1139">
        <v>1</v>
      </c>
    </row>
    <row r="1140" spans="1:2" hidden="1" x14ac:dyDescent="0.3">
      <c r="A1140" s="469" t="s">
        <v>3105</v>
      </c>
      <c r="B1140">
        <v>1</v>
      </c>
    </row>
    <row r="1141" spans="1:2" hidden="1" x14ac:dyDescent="0.3">
      <c r="A1141" s="469" t="s">
        <v>2871</v>
      </c>
      <c r="B1141">
        <v>1</v>
      </c>
    </row>
    <row r="1142" spans="1:2" hidden="1" x14ac:dyDescent="0.3">
      <c r="A1142" s="469" t="s">
        <v>10106</v>
      </c>
      <c r="B1142">
        <v>1</v>
      </c>
    </row>
    <row r="1143" spans="1:2" hidden="1" x14ac:dyDescent="0.3">
      <c r="A1143" s="469" t="s">
        <v>3310</v>
      </c>
      <c r="B1143">
        <v>1</v>
      </c>
    </row>
    <row r="1144" spans="1:2" hidden="1" x14ac:dyDescent="0.3">
      <c r="A1144" s="469" t="s">
        <v>3317</v>
      </c>
      <c r="B1144">
        <v>1</v>
      </c>
    </row>
    <row r="1145" spans="1:2" hidden="1" x14ac:dyDescent="0.3">
      <c r="A1145" s="469" t="s">
        <v>10092</v>
      </c>
      <c r="B1145">
        <v>1</v>
      </c>
    </row>
    <row r="1146" spans="1:2" hidden="1" x14ac:dyDescent="0.3">
      <c r="A1146" s="469" t="s">
        <v>18694</v>
      </c>
      <c r="B1146">
        <v>1</v>
      </c>
    </row>
    <row r="1147" spans="1:2" hidden="1" x14ac:dyDescent="0.3">
      <c r="A1147" s="469" t="s">
        <v>2699</v>
      </c>
      <c r="B1147">
        <v>1</v>
      </c>
    </row>
    <row r="1148" spans="1:2" hidden="1" x14ac:dyDescent="0.3">
      <c r="A1148" s="469" t="s">
        <v>2935</v>
      </c>
      <c r="B1148">
        <v>1</v>
      </c>
    </row>
    <row r="1149" spans="1:2" hidden="1" x14ac:dyDescent="0.3">
      <c r="A1149" s="469" t="s">
        <v>3166</v>
      </c>
      <c r="B1149">
        <v>1</v>
      </c>
    </row>
    <row r="1150" spans="1:2" hidden="1" x14ac:dyDescent="0.3">
      <c r="A1150" s="469" t="s">
        <v>2995</v>
      </c>
      <c r="B1150">
        <v>1</v>
      </c>
    </row>
    <row r="1151" spans="1:2" hidden="1" x14ac:dyDescent="0.3">
      <c r="A1151" s="469" t="s">
        <v>2794</v>
      </c>
      <c r="B1151">
        <v>1</v>
      </c>
    </row>
    <row r="1152" spans="1:2" hidden="1" x14ac:dyDescent="0.3">
      <c r="A1152" s="469" t="s">
        <v>3226</v>
      </c>
      <c r="B1152">
        <v>1</v>
      </c>
    </row>
    <row r="1153" spans="1:2" hidden="1" x14ac:dyDescent="0.3">
      <c r="A1153" s="469" t="s">
        <v>13703</v>
      </c>
      <c r="B1153">
        <v>1</v>
      </c>
    </row>
    <row r="1154" spans="1:2" hidden="1" x14ac:dyDescent="0.3">
      <c r="A1154" s="469" t="s">
        <v>2697</v>
      </c>
      <c r="B1154">
        <v>1</v>
      </c>
    </row>
    <row r="1155" spans="1:2" hidden="1" x14ac:dyDescent="0.3">
      <c r="A1155" s="469" t="s">
        <v>3212</v>
      </c>
      <c r="B1155">
        <v>1</v>
      </c>
    </row>
    <row r="1156" spans="1:2" hidden="1" x14ac:dyDescent="0.3">
      <c r="A1156" s="469" t="s">
        <v>7418</v>
      </c>
      <c r="B1156">
        <v>1</v>
      </c>
    </row>
    <row r="1157" spans="1:2" hidden="1" x14ac:dyDescent="0.3">
      <c r="A1157" s="469" t="s">
        <v>13783</v>
      </c>
      <c r="B1157">
        <v>1</v>
      </c>
    </row>
    <row r="1158" spans="1:2" hidden="1" x14ac:dyDescent="0.3">
      <c r="A1158" s="469" t="s">
        <v>27878</v>
      </c>
      <c r="B1158">
        <v>1</v>
      </c>
    </row>
    <row r="1159" spans="1:2" hidden="1" x14ac:dyDescent="0.3">
      <c r="A1159" s="469" t="s">
        <v>11273</v>
      </c>
      <c r="B1159">
        <v>1</v>
      </c>
    </row>
    <row r="1160" spans="1:2" hidden="1" x14ac:dyDescent="0.3">
      <c r="A1160" s="469" t="s">
        <v>2957</v>
      </c>
      <c r="B1160">
        <v>1</v>
      </c>
    </row>
    <row r="1161" spans="1:2" hidden="1" x14ac:dyDescent="0.3">
      <c r="A1161" s="469" t="s">
        <v>2998</v>
      </c>
      <c r="B1161">
        <v>1</v>
      </c>
    </row>
    <row r="1162" spans="1:2" hidden="1" x14ac:dyDescent="0.3">
      <c r="A1162" s="469" t="s">
        <v>14752</v>
      </c>
      <c r="B1162">
        <v>1</v>
      </c>
    </row>
    <row r="1163" spans="1:2" hidden="1" x14ac:dyDescent="0.3">
      <c r="A1163" s="469" t="s">
        <v>3174</v>
      </c>
      <c r="B1163">
        <v>1</v>
      </c>
    </row>
    <row r="1164" spans="1:2" hidden="1" x14ac:dyDescent="0.3">
      <c r="A1164" s="469" t="s">
        <v>3033</v>
      </c>
      <c r="B1164">
        <v>1</v>
      </c>
    </row>
    <row r="1165" spans="1:2" hidden="1" x14ac:dyDescent="0.3">
      <c r="A1165" s="469" t="s">
        <v>2774</v>
      </c>
      <c r="B1165">
        <v>1</v>
      </c>
    </row>
    <row r="1166" spans="1:2" hidden="1" x14ac:dyDescent="0.3">
      <c r="A1166" s="469" t="s">
        <v>3013</v>
      </c>
      <c r="B1166">
        <v>1</v>
      </c>
    </row>
    <row r="1167" spans="1:2" hidden="1" x14ac:dyDescent="0.3">
      <c r="A1167" s="469" t="s">
        <v>17592</v>
      </c>
      <c r="B1167">
        <v>1</v>
      </c>
    </row>
    <row r="1168" spans="1:2" hidden="1" x14ac:dyDescent="0.3">
      <c r="A1168" s="469" t="s">
        <v>3035</v>
      </c>
      <c r="B1168">
        <v>1</v>
      </c>
    </row>
    <row r="1169" spans="1:2" hidden="1" x14ac:dyDescent="0.3">
      <c r="A1169" s="469" t="s">
        <v>17621</v>
      </c>
      <c r="B1169">
        <v>1</v>
      </c>
    </row>
    <row r="1170" spans="1:2" hidden="1" x14ac:dyDescent="0.3">
      <c r="A1170" s="469" t="s">
        <v>3324</v>
      </c>
      <c r="B1170">
        <v>1</v>
      </c>
    </row>
    <row r="1171" spans="1:2" hidden="1" x14ac:dyDescent="0.3">
      <c r="A1171" s="469" t="s">
        <v>3024</v>
      </c>
      <c r="B1171">
        <v>1</v>
      </c>
    </row>
    <row r="1172" spans="1:2" hidden="1" x14ac:dyDescent="0.3">
      <c r="A1172" s="469" t="s">
        <v>20681</v>
      </c>
      <c r="B1172">
        <v>1</v>
      </c>
    </row>
    <row r="1173" spans="1:2" hidden="1" x14ac:dyDescent="0.3">
      <c r="A1173" s="469" t="s">
        <v>16072</v>
      </c>
      <c r="B1173">
        <v>1</v>
      </c>
    </row>
    <row r="1174" spans="1:2" hidden="1" x14ac:dyDescent="0.3">
      <c r="A1174" s="469" t="s">
        <v>3070</v>
      </c>
      <c r="B1174">
        <v>1</v>
      </c>
    </row>
    <row r="1175" spans="1:2" hidden="1" x14ac:dyDescent="0.3">
      <c r="A1175" s="469" t="s">
        <v>2901</v>
      </c>
      <c r="B1175">
        <v>1</v>
      </c>
    </row>
    <row r="1176" spans="1:2" hidden="1" x14ac:dyDescent="0.3">
      <c r="A1176" s="469" t="s">
        <v>11285</v>
      </c>
      <c r="B1176">
        <v>1</v>
      </c>
    </row>
    <row r="1177" spans="1:2" hidden="1" x14ac:dyDescent="0.3">
      <c r="A1177" s="469" t="s">
        <v>6186</v>
      </c>
      <c r="B1177">
        <v>1</v>
      </c>
    </row>
    <row r="1178" spans="1:2" hidden="1" x14ac:dyDescent="0.3">
      <c r="A1178" s="469" t="s">
        <v>2818</v>
      </c>
      <c r="B1178">
        <v>1</v>
      </c>
    </row>
    <row r="1179" spans="1:2" hidden="1" x14ac:dyDescent="0.3">
      <c r="A1179" s="469" t="s">
        <v>20683</v>
      </c>
      <c r="B1179">
        <v>1</v>
      </c>
    </row>
    <row r="1180" spans="1:2" hidden="1" x14ac:dyDescent="0.3">
      <c r="A1180" s="469" t="s">
        <v>3073</v>
      </c>
      <c r="B1180">
        <v>1</v>
      </c>
    </row>
    <row r="1181" spans="1:2" hidden="1" x14ac:dyDescent="0.3">
      <c r="A1181" s="469" t="s">
        <v>2835</v>
      </c>
      <c r="B1181">
        <v>1</v>
      </c>
    </row>
    <row r="1182" spans="1:2" hidden="1" x14ac:dyDescent="0.3">
      <c r="A1182" s="469" t="s">
        <v>13581</v>
      </c>
      <c r="B1182">
        <v>1</v>
      </c>
    </row>
    <row r="1183" spans="1:2" hidden="1" x14ac:dyDescent="0.3">
      <c r="A1183" s="469" t="s">
        <v>3027</v>
      </c>
      <c r="B1183">
        <v>1</v>
      </c>
    </row>
    <row r="1184" spans="1:2" hidden="1" x14ac:dyDescent="0.3">
      <c r="A1184" s="469" t="s">
        <v>17598</v>
      </c>
      <c r="B1184">
        <v>1</v>
      </c>
    </row>
    <row r="1185" spans="1:2" hidden="1" x14ac:dyDescent="0.3">
      <c r="A1185" s="469" t="s">
        <v>14747</v>
      </c>
      <c r="B1185">
        <v>1</v>
      </c>
    </row>
    <row r="1186" spans="1:2" hidden="1" x14ac:dyDescent="0.3">
      <c r="A1186" s="469" t="s">
        <v>16083</v>
      </c>
      <c r="B1186">
        <v>1</v>
      </c>
    </row>
    <row r="1187" spans="1:2" hidden="1" x14ac:dyDescent="0.3">
      <c r="A1187" s="469" t="s">
        <v>3087</v>
      </c>
      <c r="B1187">
        <v>1</v>
      </c>
    </row>
    <row r="1188" spans="1:2" hidden="1" x14ac:dyDescent="0.3">
      <c r="A1188" s="469" t="s">
        <v>3100</v>
      </c>
      <c r="B1188">
        <v>1</v>
      </c>
    </row>
    <row r="1189" spans="1:2" hidden="1" x14ac:dyDescent="0.3">
      <c r="A1189" s="469" t="s">
        <v>3450</v>
      </c>
      <c r="B1189">
        <v>1</v>
      </c>
    </row>
    <row r="1190" spans="1:2" hidden="1" x14ac:dyDescent="0.3">
      <c r="A1190" s="469" t="s">
        <v>3454</v>
      </c>
      <c r="B1190">
        <v>1</v>
      </c>
    </row>
    <row r="1191" spans="1:2" hidden="1" x14ac:dyDescent="0.3">
      <c r="A1191" s="469" t="s">
        <v>3719</v>
      </c>
      <c r="B1191">
        <v>2</v>
      </c>
    </row>
    <row r="1192" spans="1:2" hidden="1" x14ac:dyDescent="0.3">
      <c r="A1192" s="469" t="s">
        <v>6222</v>
      </c>
      <c r="B1192">
        <v>1</v>
      </c>
    </row>
    <row r="1193" spans="1:2" hidden="1" x14ac:dyDescent="0.3">
      <c r="A1193" s="469" t="s">
        <v>6297</v>
      </c>
      <c r="B1193">
        <v>1</v>
      </c>
    </row>
    <row r="1194" spans="1:2" hidden="1" x14ac:dyDescent="0.3">
      <c r="A1194" s="469" t="s">
        <v>3657</v>
      </c>
      <c r="B1194">
        <v>1</v>
      </c>
    </row>
    <row r="1195" spans="1:2" hidden="1" x14ac:dyDescent="0.3">
      <c r="A1195" s="469" t="s">
        <v>3707</v>
      </c>
      <c r="B1195">
        <v>1</v>
      </c>
    </row>
    <row r="1196" spans="1:2" hidden="1" x14ac:dyDescent="0.3">
      <c r="A1196" s="469" t="s">
        <v>6404</v>
      </c>
      <c r="B1196">
        <v>1</v>
      </c>
    </row>
    <row r="1197" spans="1:2" hidden="1" x14ac:dyDescent="0.3">
      <c r="A1197" s="469" t="s">
        <v>6294</v>
      </c>
      <c r="B1197">
        <v>1</v>
      </c>
    </row>
    <row r="1198" spans="1:2" hidden="1" x14ac:dyDescent="0.3">
      <c r="A1198" s="469" t="s">
        <v>6292</v>
      </c>
      <c r="B1198">
        <v>1</v>
      </c>
    </row>
    <row r="1199" spans="1:2" hidden="1" x14ac:dyDescent="0.3">
      <c r="A1199" s="469" t="s">
        <v>20450</v>
      </c>
      <c r="B1199">
        <v>1</v>
      </c>
    </row>
    <row r="1200" spans="1:2" hidden="1" x14ac:dyDescent="0.3">
      <c r="A1200" s="469" t="s">
        <v>6356</v>
      </c>
      <c r="B1200">
        <v>1</v>
      </c>
    </row>
    <row r="1201" spans="1:2" hidden="1" x14ac:dyDescent="0.3">
      <c r="A1201" s="469" t="s">
        <v>6355</v>
      </c>
      <c r="B1201">
        <v>1</v>
      </c>
    </row>
    <row r="1202" spans="1:2" hidden="1" x14ac:dyDescent="0.3">
      <c r="A1202" s="469" t="s">
        <v>3651</v>
      </c>
      <c r="B1202">
        <v>1</v>
      </c>
    </row>
    <row r="1203" spans="1:2" hidden="1" x14ac:dyDescent="0.3">
      <c r="A1203" s="469" t="s">
        <v>240</v>
      </c>
      <c r="B1203">
        <v>1</v>
      </c>
    </row>
    <row r="1204" spans="1:2" hidden="1" x14ac:dyDescent="0.3">
      <c r="A1204" s="469" t="s">
        <v>13675</v>
      </c>
      <c r="B1204">
        <v>1</v>
      </c>
    </row>
    <row r="1205" spans="1:2" hidden="1" x14ac:dyDescent="0.3">
      <c r="A1205" s="469" t="s">
        <v>6358</v>
      </c>
      <c r="B1205">
        <v>1</v>
      </c>
    </row>
    <row r="1206" spans="1:2" hidden="1" x14ac:dyDescent="0.3">
      <c r="A1206" s="469" t="s">
        <v>3630</v>
      </c>
      <c r="B1206">
        <v>2</v>
      </c>
    </row>
    <row r="1207" spans="1:2" hidden="1" x14ac:dyDescent="0.3">
      <c r="A1207" s="469" t="s">
        <v>17434</v>
      </c>
      <c r="B1207">
        <v>1</v>
      </c>
    </row>
    <row r="1208" spans="1:2" hidden="1" x14ac:dyDescent="0.3">
      <c r="A1208" s="469" t="s">
        <v>13670</v>
      </c>
      <c r="B1208">
        <v>1</v>
      </c>
    </row>
    <row r="1209" spans="1:2" hidden="1" x14ac:dyDescent="0.3">
      <c r="A1209" s="469" t="s">
        <v>14672</v>
      </c>
      <c r="B1209">
        <v>1</v>
      </c>
    </row>
    <row r="1210" spans="1:2" hidden="1" x14ac:dyDescent="0.3">
      <c r="A1210" s="469" t="s">
        <v>13673</v>
      </c>
      <c r="B1210">
        <v>1</v>
      </c>
    </row>
    <row r="1211" spans="1:2" hidden="1" x14ac:dyDescent="0.3">
      <c r="A1211" s="469" t="s">
        <v>3370</v>
      </c>
      <c r="B1211">
        <v>1</v>
      </c>
    </row>
    <row r="1212" spans="1:2" hidden="1" x14ac:dyDescent="0.3">
      <c r="A1212" s="469" t="s">
        <v>3523</v>
      </c>
      <c r="B1212">
        <v>1</v>
      </c>
    </row>
    <row r="1213" spans="1:2" hidden="1" x14ac:dyDescent="0.3">
      <c r="A1213" s="469" t="s">
        <v>4117</v>
      </c>
      <c r="B1213">
        <v>1</v>
      </c>
    </row>
    <row r="1214" spans="1:2" hidden="1" x14ac:dyDescent="0.3">
      <c r="A1214" s="469" t="s">
        <v>3464</v>
      </c>
      <c r="B1214">
        <v>1</v>
      </c>
    </row>
    <row r="1215" spans="1:2" hidden="1" x14ac:dyDescent="0.3">
      <c r="A1215" s="469" t="s">
        <v>3704</v>
      </c>
      <c r="B1215">
        <v>2</v>
      </c>
    </row>
    <row r="1216" spans="1:2" hidden="1" x14ac:dyDescent="0.3">
      <c r="A1216" s="469" t="s">
        <v>4138</v>
      </c>
      <c r="B1216">
        <v>1</v>
      </c>
    </row>
    <row r="1217" spans="1:2" hidden="1" x14ac:dyDescent="0.3">
      <c r="A1217" s="469" t="s">
        <v>6436</v>
      </c>
      <c r="B1217">
        <v>1</v>
      </c>
    </row>
    <row r="1218" spans="1:2" hidden="1" x14ac:dyDescent="0.3">
      <c r="A1218" s="469" t="s">
        <v>3677</v>
      </c>
      <c r="B1218">
        <v>1</v>
      </c>
    </row>
    <row r="1219" spans="1:2" hidden="1" x14ac:dyDescent="0.3">
      <c r="A1219" s="469" t="s">
        <v>3353</v>
      </c>
      <c r="B1219">
        <v>1</v>
      </c>
    </row>
    <row r="1220" spans="1:2" hidden="1" x14ac:dyDescent="0.3">
      <c r="A1220" s="469" t="s">
        <v>3492</v>
      </c>
      <c r="B1220">
        <v>1</v>
      </c>
    </row>
    <row r="1221" spans="1:2" hidden="1" x14ac:dyDescent="0.3">
      <c r="A1221" s="469" t="s">
        <v>3680</v>
      </c>
      <c r="B1221">
        <v>1</v>
      </c>
    </row>
    <row r="1222" spans="1:2" hidden="1" x14ac:dyDescent="0.3">
      <c r="A1222" s="469" t="s">
        <v>6199</v>
      </c>
      <c r="B1222">
        <v>1</v>
      </c>
    </row>
    <row r="1223" spans="1:2" hidden="1" x14ac:dyDescent="0.3">
      <c r="A1223" s="469" t="s">
        <v>14673</v>
      </c>
      <c r="B1223">
        <v>1</v>
      </c>
    </row>
    <row r="1224" spans="1:2" hidden="1" x14ac:dyDescent="0.3">
      <c r="A1224" s="469" t="s">
        <v>14778</v>
      </c>
      <c r="B1224">
        <v>1</v>
      </c>
    </row>
    <row r="1225" spans="1:2" hidden="1" x14ac:dyDescent="0.3">
      <c r="A1225" s="469" t="s">
        <v>3575</v>
      </c>
      <c r="B1225">
        <v>1</v>
      </c>
    </row>
    <row r="1226" spans="1:2" hidden="1" x14ac:dyDescent="0.3">
      <c r="A1226" s="469" t="s">
        <v>3583</v>
      </c>
      <c r="B1226">
        <v>1</v>
      </c>
    </row>
    <row r="1227" spans="1:2" hidden="1" x14ac:dyDescent="0.3">
      <c r="A1227" s="469" t="s">
        <v>3526</v>
      </c>
      <c r="B1227">
        <v>1</v>
      </c>
    </row>
    <row r="1228" spans="1:2" hidden="1" x14ac:dyDescent="0.3">
      <c r="A1228" s="469" t="s">
        <v>3419</v>
      </c>
      <c r="B1228">
        <v>1</v>
      </c>
    </row>
    <row r="1229" spans="1:2" hidden="1" x14ac:dyDescent="0.3">
      <c r="A1229" s="469" t="s">
        <v>3730</v>
      </c>
      <c r="B1229">
        <v>1</v>
      </c>
    </row>
    <row r="1230" spans="1:2" hidden="1" x14ac:dyDescent="0.3">
      <c r="A1230" s="469" t="s">
        <v>3528</v>
      </c>
      <c r="B1230">
        <v>1</v>
      </c>
    </row>
    <row r="1231" spans="1:2" hidden="1" x14ac:dyDescent="0.3">
      <c r="A1231" s="469" t="s">
        <v>13678</v>
      </c>
      <c r="B1231">
        <v>1</v>
      </c>
    </row>
    <row r="1232" spans="1:2" hidden="1" x14ac:dyDescent="0.3">
      <c r="A1232" s="469" t="s">
        <v>3697</v>
      </c>
      <c r="B1232">
        <v>1</v>
      </c>
    </row>
    <row r="1233" spans="1:2" hidden="1" x14ac:dyDescent="0.3">
      <c r="A1233" s="469" t="s">
        <v>3475</v>
      </c>
      <c r="B1233">
        <v>1</v>
      </c>
    </row>
    <row r="1234" spans="1:2" hidden="1" x14ac:dyDescent="0.3">
      <c r="A1234" s="469" t="s">
        <v>14669</v>
      </c>
      <c r="B1234">
        <v>1</v>
      </c>
    </row>
    <row r="1235" spans="1:2" hidden="1" x14ac:dyDescent="0.3">
      <c r="A1235" s="469" t="s">
        <v>3629</v>
      </c>
      <c r="B1235">
        <v>1</v>
      </c>
    </row>
    <row r="1236" spans="1:2" hidden="1" x14ac:dyDescent="0.3">
      <c r="A1236" s="469" t="s">
        <v>6202</v>
      </c>
      <c r="B1236">
        <v>1</v>
      </c>
    </row>
    <row r="1237" spans="1:2" hidden="1" x14ac:dyDescent="0.3">
      <c r="A1237" s="469" t="s">
        <v>3745</v>
      </c>
      <c r="B1237">
        <v>1</v>
      </c>
    </row>
    <row r="1238" spans="1:2" hidden="1" x14ac:dyDescent="0.3">
      <c r="A1238" s="469" t="s">
        <v>3514</v>
      </c>
      <c r="B1238">
        <v>1</v>
      </c>
    </row>
    <row r="1239" spans="1:2" hidden="1" x14ac:dyDescent="0.3">
      <c r="A1239" s="469" t="s">
        <v>3483</v>
      </c>
      <c r="B1239">
        <v>1</v>
      </c>
    </row>
    <row r="1240" spans="1:2" hidden="1" x14ac:dyDescent="0.3">
      <c r="A1240" s="469" t="s">
        <v>3512</v>
      </c>
      <c r="B1240">
        <v>1</v>
      </c>
    </row>
    <row r="1241" spans="1:2" hidden="1" x14ac:dyDescent="0.3">
      <c r="A1241" s="469" t="s">
        <v>3626</v>
      </c>
      <c r="B1241">
        <v>1</v>
      </c>
    </row>
    <row r="1242" spans="1:2" hidden="1" x14ac:dyDescent="0.3">
      <c r="A1242" s="469" t="s">
        <v>3530</v>
      </c>
      <c r="B1242">
        <v>1</v>
      </c>
    </row>
    <row r="1243" spans="1:2" hidden="1" x14ac:dyDescent="0.3">
      <c r="A1243" s="469" t="s">
        <v>3627</v>
      </c>
      <c r="B1243">
        <v>1</v>
      </c>
    </row>
    <row r="1244" spans="1:2" hidden="1" x14ac:dyDescent="0.3">
      <c r="A1244" s="469" t="s">
        <v>3734</v>
      </c>
      <c r="B1244">
        <v>1</v>
      </c>
    </row>
    <row r="1245" spans="1:2" hidden="1" x14ac:dyDescent="0.3">
      <c r="A1245" s="469" t="s">
        <v>3533</v>
      </c>
      <c r="B1245">
        <v>1</v>
      </c>
    </row>
    <row r="1246" spans="1:2" hidden="1" x14ac:dyDescent="0.3">
      <c r="A1246" s="469" t="s">
        <v>3437</v>
      </c>
      <c r="B1246">
        <v>1</v>
      </c>
    </row>
    <row r="1247" spans="1:2" hidden="1" x14ac:dyDescent="0.3">
      <c r="A1247" s="469" t="s">
        <v>3503</v>
      </c>
      <c r="B1247">
        <v>2</v>
      </c>
    </row>
    <row r="1248" spans="1:2" hidden="1" x14ac:dyDescent="0.3">
      <c r="A1248" s="469" t="s">
        <v>3742</v>
      </c>
      <c r="B1248">
        <v>1</v>
      </c>
    </row>
    <row r="1249" spans="1:2" hidden="1" x14ac:dyDescent="0.3">
      <c r="A1249" s="469" t="s">
        <v>3632</v>
      </c>
      <c r="B1249">
        <v>1</v>
      </c>
    </row>
    <row r="1250" spans="1:2" hidden="1" x14ac:dyDescent="0.3">
      <c r="A1250" s="469" t="s">
        <v>3405</v>
      </c>
      <c r="B1250">
        <v>1</v>
      </c>
    </row>
    <row r="1251" spans="1:2" hidden="1" x14ac:dyDescent="0.3">
      <c r="A1251" s="469" t="s">
        <v>3461</v>
      </c>
      <c r="B1251">
        <v>2</v>
      </c>
    </row>
    <row r="1252" spans="1:2" hidden="1" x14ac:dyDescent="0.3">
      <c r="A1252" s="469" t="s">
        <v>3373</v>
      </c>
      <c r="B1252">
        <v>1</v>
      </c>
    </row>
    <row r="1253" spans="1:2" hidden="1" x14ac:dyDescent="0.3">
      <c r="A1253" s="469" t="s">
        <v>3377</v>
      </c>
      <c r="B1253">
        <v>1</v>
      </c>
    </row>
    <row r="1254" spans="1:2" hidden="1" x14ac:dyDescent="0.3">
      <c r="A1254" s="469" t="s">
        <v>3568</v>
      </c>
      <c r="B1254">
        <v>1</v>
      </c>
    </row>
    <row r="1255" spans="1:2" hidden="1" x14ac:dyDescent="0.3">
      <c r="A1255" s="469" t="s">
        <v>15890</v>
      </c>
      <c r="B1255">
        <v>1</v>
      </c>
    </row>
    <row r="1256" spans="1:2" hidden="1" x14ac:dyDescent="0.3">
      <c r="A1256" s="469" t="s">
        <v>3394</v>
      </c>
      <c r="B1256">
        <v>1</v>
      </c>
    </row>
    <row r="1257" spans="1:2" hidden="1" x14ac:dyDescent="0.3">
      <c r="A1257" s="469" t="s">
        <v>18682</v>
      </c>
      <c r="B1257">
        <v>1</v>
      </c>
    </row>
    <row r="1258" spans="1:2" hidden="1" x14ac:dyDescent="0.3">
      <c r="A1258" s="469" t="s">
        <v>3687</v>
      </c>
      <c r="B1258">
        <v>1</v>
      </c>
    </row>
    <row r="1259" spans="1:2" hidden="1" x14ac:dyDescent="0.3">
      <c r="A1259" s="469" t="s">
        <v>3335</v>
      </c>
      <c r="B1259">
        <v>1</v>
      </c>
    </row>
    <row r="1260" spans="1:2" hidden="1" x14ac:dyDescent="0.3">
      <c r="A1260" s="469" t="s">
        <v>28403</v>
      </c>
      <c r="B1260">
        <v>1</v>
      </c>
    </row>
    <row r="1261" spans="1:2" hidden="1" x14ac:dyDescent="0.3">
      <c r="A1261" s="469" t="s">
        <v>3661</v>
      </c>
      <c r="B1261">
        <v>1</v>
      </c>
    </row>
    <row r="1262" spans="1:2" hidden="1" x14ac:dyDescent="0.3">
      <c r="A1262" s="469" t="s">
        <v>3338</v>
      </c>
      <c r="B1262">
        <v>1</v>
      </c>
    </row>
    <row r="1263" spans="1:2" hidden="1" x14ac:dyDescent="0.3">
      <c r="A1263" s="469" t="s">
        <v>6805</v>
      </c>
      <c r="B1263">
        <v>2</v>
      </c>
    </row>
    <row r="1264" spans="1:2" hidden="1" x14ac:dyDescent="0.3">
      <c r="A1264" s="469" t="s">
        <v>6803</v>
      </c>
      <c r="B1264">
        <v>1</v>
      </c>
    </row>
    <row r="1265" spans="1:2" hidden="1" x14ac:dyDescent="0.3">
      <c r="A1265" s="469" t="s">
        <v>3588</v>
      </c>
      <c r="B1265">
        <v>1</v>
      </c>
    </row>
    <row r="1266" spans="1:2" hidden="1" x14ac:dyDescent="0.3">
      <c r="A1266" s="469" t="s">
        <v>12488</v>
      </c>
      <c r="B1266">
        <v>1</v>
      </c>
    </row>
    <row r="1267" spans="1:2" hidden="1" x14ac:dyDescent="0.3">
      <c r="A1267" s="469" t="s">
        <v>3423</v>
      </c>
      <c r="B1267">
        <v>1</v>
      </c>
    </row>
    <row r="1268" spans="1:2" hidden="1" x14ac:dyDescent="0.3">
      <c r="A1268" s="469" t="s">
        <v>3409</v>
      </c>
      <c r="B1268">
        <v>1</v>
      </c>
    </row>
    <row r="1269" spans="1:2" hidden="1" x14ac:dyDescent="0.3">
      <c r="A1269" s="469" t="s">
        <v>3441</v>
      </c>
      <c r="B1269">
        <v>1</v>
      </c>
    </row>
    <row r="1270" spans="1:2" hidden="1" x14ac:dyDescent="0.3">
      <c r="A1270" s="469" t="s">
        <v>3537</v>
      </c>
      <c r="B1270">
        <v>1</v>
      </c>
    </row>
    <row r="1271" spans="1:2" hidden="1" x14ac:dyDescent="0.3">
      <c r="A1271" s="469" t="s">
        <v>13680</v>
      </c>
      <c r="B1271">
        <v>1</v>
      </c>
    </row>
    <row r="1272" spans="1:2" hidden="1" x14ac:dyDescent="0.3">
      <c r="A1272" s="469" t="s">
        <v>3570</v>
      </c>
      <c r="B1272">
        <v>1</v>
      </c>
    </row>
    <row r="1273" spans="1:2" hidden="1" x14ac:dyDescent="0.3">
      <c r="A1273" s="469" t="s">
        <v>6804</v>
      </c>
      <c r="B1273">
        <v>1</v>
      </c>
    </row>
    <row r="1274" spans="1:2" hidden="1" x14ac:dyDescent="0.3">
      <c r="A1274" s="469" t="s">
        <v>3655</v>
      </c>
      <c r="B1274">
        <v>1</v>
      </c>
    </row>
    <row r="1275" spans="1:2" hidden="1" x14ac:dyDescent="0.3">
      <c r="A1275" s="469" t="s">
        <v>3398</v>
      </c>
      <c r="B1275">
        <v>1</v>
      </c>
    </row>
    <row r="1276" spans="1:2" hidden="1" x14ac:dyDescent="0.3">
      <c r="A1276" s="469" t="s">
        <v>3385</v>
      </c>
      <c r="B1276">
        <v>1</v>
      </c>
    </row>
    <row r="1277" spans="1:2" hidden="1" x14ac:dyDescent="0.3">
      <c r="A1277" s="469" t="s">
        <v>3711</v>
      </c>
      <c r="B1277">
        <v>1</v>
      </c>
    </row>
    <row r="1278" spans="1:2" hidden="1" x14ac:dyDescent="0.3">
      <c r="A1278" s="469" t="s">
        <v>3425</v>
      </c>
      <c r="B1278">
        <v>1</v>
      </c>
    </row>
    <row r="1279" spans="1:2" hidden="1" x14ac:dyDescent="0.3">
      <c r="A1279" s="469" t="s">
        <v>3628</v>
      </c>
      <c r="B1279">
        <v>1</v>
      </c>
    </row>
    <row r="1280" spans="1:2" hidden="1" x14ac:dyDescent="0.3">
      <c r="A1280" s="469" t="s">
        <v>3592</v>
      </c>
      <c r="B1280">
        <v>1</v>
      </c>
    </row>
    <row r="1281" spans="1:2" hidden="1" x14ac:dyDescent="0.3">
      <c r="A1281" s="469" t="s">
        <v>3644</v>
      </c>
      <c r="B1281">
        <v>1</v>
      </c>
    </row>
    <row r="1282" spans="1:2" hidden="1" x14ac:dyDescent="0.3">
      <c r="A1282" s="469" t="s">
        <v>3470</v>
      </c>
      <c r="B1282">
        <v>1</v>
      </c>
    </row>
    <row r="1283" spans="1:2" hidden="1" x14ac:dyDescent="0.3">
      <c r="A1283" s="469" t="s">
        <v>3456</v>
      </c>
      <c r="B1283">
        <v>1</v>
      </c>
    </row>
    <row r="1284" spans="1:2" hidden="1" x14ac:dyDescent="0.3">
      <c r="A1284" s="469" t="s">
        <v>3498</v>
      </c>
      <c r="B1284">
        <v>1</v>
      </c>
    </row>
    <row r="1285" spans="1:2" hidden="1" x14ac:dyDescent="0.3">
      <c r="A1285" s="469" t="s">
        <v>3387</v>
      </c>
      <c r="B1285">
        <v>1</v>
      </c>
    </row>
    <row r="1286" spans="1:2" hidden="1" x14ac:dyDescent="0.3">
      <c r="A1286" s="469" t="s">
        <v>3520</v>
      </c>
      <c r="B1286">
        <v>1</v>
      </c>
    </row>
    <row r="1287" spans="1:2" hidden="1" x14ac:dyDescent="0.3">
      <c r="A1287" s="469" t="s">
        <v>13588</v>
      </c>
      <c r="B1287">
        <v>1</v>
      </c>
    </row>
    <row r="1288" spans="1:2" hidden="1" x14ac:dyDescent="0.3">
      <c r="A1288" s="469" t="s">
        <v>3508</v>
      </c>
      <c r="B1288">
        <v>1</v>
      </c>
    </row>
    <row r="1289" spans="1:2" hidden="1" x14ac:dyDescent="0.3">
      <c r="A1289" s="469" t="s">
        <v>10318</v>
      </c>
      <c r="B1289">
        <v>1</v>
      </c>
    </row>
    <row r="1290" spans="1:2" hidden="1" x14ac:dyDescent="0.3">
      <c r="A1290" s="469" t="s">
        <v>3477</v>
      </c>
      <c r="B1290">
        <v>1</v>
      </c>
    </row>
    <row r="1291" spans="1:2" hidden="1" x14ac:dyDescent="0.3">
      <c r="A1291" s="469" t="s">
        <v>3701</v>
      </c>
      <c r="B1291">
        <v>1</v>
      </c>
    </row>
    <row r="1292" spans="1:2" hidden="1" x14ac:dyDescent="0.3">
      <c r="A1292" s="469" t="s">
        <v>6485</v>
      </c>
      <c r="B1292">
        <v>1</v>
      </c>
    </row>
    <row r="1293" spans="1:2" hidden="1" x14ac:dyDescent="0.3">
      <c r="A1293" s="469" t="s">
        <v>3625</v>
      </c>
      <c r="B1293">
        <v>1</v>
      </c>
    </row>
    <row r="1294" spans="1:2" hidden="1" x14ac:dyDescent="0.3">
      <c r="A1294" s="469" t="s">
        <v>3460</v>
      </c>
      <c r="B1294">
        <v>1</v>
      </c>
    </row>
    <row r="1295" spans="1:2" hidden="1" x14ac:dyDescent="0.3">
      <c r="A1295" s="469" t="s">
        <v>3545</v>
      </c>
      <c r="B1295">
        <v>1</v>
      </c>
    </row>
    <row r="1296" spans="1:2" hidden="1" x14ac:dyDescent="0.3">
      <c r="A1296" s="469" t="s">
        <v>3541</v>
      </c>
      <c r="B1296">
        <v>1</v>
      </c>
    </row>
    <row r="1297" spans="1:2" hidden="1" x14ac:dyDescent="0.3">
      <c r="A1297" s="469" t="s">
        <v>3702</v>
      </c>
      <c r="B1297">
        <v>1</v>
      </c>
    </row>
    <row r="1298" spans="1:2" hidden="1" x14ac:dyDescent="0.3">
      <c r="A1298" s="469" t="s">
        <v>9096</v>
      </c>
      <c r="B1298">
        <v>1</v>
      </c>
    </row>
    <row r="1299" spans="1:2" hidden="1" x14ac:dyDescent="0.3">
      <c r="A1299" s="469" t="s">
        <v>3683</v>
      </c>
      <c r="B1299">
        <v>2</v>
      </c>
    </row>
    <row r="1300" spans="1:2" hidden="1" x14ac:dyDescent="0.3">
      <c r="A1300" s="469" t="s">
        <v>3692</v>
      </c>
      <c r="B1300">
        <v>1</v>
      </c>
    </row>
    <row r="1301" spans="1:2" hidden="1" x14ac:dyDescent="0.3">
      <c r="A1301" s="469" t="s">
        <v>6543</v>
      </c>
      <c r="B1301">
        <v>1</v>
      </c>
    </row>
    <row r="1302" spans="1:2" hidden="1" x14ac:dyDescent="0.3">
      <c r="A1302" s="469" t="s">
        <v>3596</v>
      </c>
      <c r="B1302">
        <v>1</v>
      </c>
    </row>
    <row r="1303" spans="1:2" hidden="1" x14ac:dyDescent="0.3">
      <c r="A1303" s="469" t="s">
        <v>3602</v>
      </c>
      <c r="B1303">
        <v>1</v>
      </c>
    </row>
    <row r="1304" spans="1:2" hidden="1" x14ac:dyDescent="0.3">
      <c r="A1304" s="469" t="s">
        <v>9080</v>
      </c>
      <c r="B1304">
        <v>1</v>
      </c>
    </row>
    <row r="1305" spans="1:2" hidden="1" x14ac:dyDescent="0.3">
      <c r="A1305" s="469" t="s">
        <v>3573</v>
      </c>
      <c r="B1305">
        <v>1</v>
      </c>
    </row>
    <row r="1306" spans="1:2" hidden="1" x14ac:dyDescent="0.3">
      <c r="A1306" s="469" t="s">
        <v>3716</v>
      </c>
      <c r="B1306">
        <v>1</v>
      </c>
    </row>
    <row r="1307" spans="1:2" hidden="1" x14ac:dyDescent="0.3">
      <c r="A1307" s="469" t="s">
        <v>3501</v>
      </c>
      <c r="B1307">
        <v>1</v>
      </c>
    </row>
    <row r="1308" spans="1:2" hidden="1" x14ac:dyDescent="0.3">
      <c r="A1308" s="469" t="s">
        <v>6497</v>
      </c>
      <c r="B1308">
        <v>1</v>
      </c>
    </row>
    <row r="1309" spans="1:2" hidden="1" x14ac:dyDescent="0.3">
      <c r="A1309" s="469" t="s">
        <v>3486</v>
      </c>
      <c r="B1309">
        <v>1</v>
      </c>
    </row>
    <row r="1310" spans="1:2" hidden="1" x14ac:dyDescent="0.3">
      <c r="A1310" s="469" t="s">
        <v>3452</v>
      </c>
      <c r="B1310">
        <v>1</v>
      </c>
    </row>
    <row r="1311" spans="1:2" hidden="1" x14ac:dyDescent="0.3">
      <c r="A1311" s="469" t="s">
        <v>3648</v>
      </c>
      <c r="B1311">
        <v>1</v>
      </c>
    </row>
    <row r="1312" spans="1:2" hidden="1" x14ac:dyDescent="0.3">
      <c r="A1312" s="469" t="s">
        <v>3391</v>
      </c>
      <c r="B1312">
        <v>1</v>
      </c>
    </row>
    <row r="1313" spans="1:2" hidden="1" x14ac:dyDescent="0.3">
      <c r="A1313" s="469" t="s">
        <v>3382</v>
      </c>
      <c r="B1313">
        <v>1</v>
      </c>
    </row>
    <row r="1314" spans="1:2" hidden="1" x14ac:dyDescent="0.3">
      <c r="A1314" s="469" t="s">
        <v>3606</v>
      </c>
      <c r="B1314">
        <v>1</v>
      </c>
    </row>
    <row r="1315" spans="1:2" hidden="1" x14ac:dyDescent="0.3">
      <c r="A1315" s="469" t="s">
        <v>3506</v>
      </c>
      <c r="B1315">
        <v>1</v>
      </c>
    </row>
    <row r="1316" spans="1:2" hidden="1" x14ac:dyDescent="0.3">
      <c r="A1316" s="469" t="s">
        <v>3736</v>
      </c>
      <c r="B1316">
        <v>1</v>
      </c>
    </row>
    <row r="1317" spans="1:2" hidden="1" x14ac:dyDescent="0.3">
      <c r="A1317" s="469" t="s">
        <v>29504</v>
      </c>
      <c r="B1317">
        <v>1</v>
      </c>
    </row>
    <row r="1318" spans="1:2" hidden="1" x14ac:dyDescent="0.3">
      <c r="A1318" s="469" t="s">
        <v>3427</v>
      </c>
      <c r="B1318">
        <v>1</v>
      </c>
    </row>
    <row r="1319" spans="1:2" hidden="1" x14ac:dyDescent="0.3">
      <c r="A1319" s="469" t="s">
        <v>3457</v>
      </c>
      <c r="B1319">
        <v>1</v>
      </c>
    </row>
    <row r="1320" spans="1:2" hidden="1" x14ac:dyDescent="0.3">
      <c r="A1320" s="469" t="s">
        <v>3340</v>
      </c>
      <c r="B1320">
        <v>1</v>
      </c>
    </row>
    <row r="1321" spans="1:2" hidden="1" x14ac:dyDescent="0.3">
      <c r="A1321" s="469" t="s">
        <v>3744</v>
      </c>
      <c r="B1321">
        <v>1</v>
      </c>
    </row>
    <row r="1322" spans="1:2" hidden="1" x14ac:dyDescent="0.3">
      <c r="A1322" s="469" t="s">
        <v>3665</v>
      </c>
      <c r="B1322">
        <v>1</v>
      </c>
    </row>
    <row r="1323" spans="1:2" hidden="1" x14ac:dyDescent="0.3">
      <c r="A1323" s="469" t="s">
        <v>3608</v>
      </c>
      <c r="B1323">
        <v>1</v>
      </c>
    </row>
    <row r="1324" spans="1:2" hidden="1" x14ac:dyDescent="0.3">
      <c r="A1324" s="469" t="s">
        <v>18687</v>
      </c>
      <c r="B1324">
        <v>1</v>
      </c>
    </row>
    <row r="1325" spans="1:2" hidden="1" x14ac:dyDescent="0.3">
      <c r="A1325" s="469" t="s">
        <v>3449</v>
      </c>
      <c r="B1325">
        <v>1</v>
      </c>
    </row>
    <row r="1326" spans="1:2" hidden="1" x14ac:dyDescent="0.3">
      <c r="A1326" s="469" t="s">
        <v>3580</v>
      </c>
      <c r="B1326">
        <v>1</v>
      </c>
    </row>
    <row r="1327" spans="1:2" hidden="1" x14ac:dyDescent="0.3">
      <c r="A1327" s="469" t="s">
        <v>3343</v>
      </c>
      <c r="B1327">
        <v>1</v>
      </c>
    </row>
    <row r="1328" spans="1:2" hidden="1" x14ac:dyDescent="0.3">
      <c r="A1328" s="469" t="s">
        <v>20446</v>
      </c>
      <c r="B1328">
        <v>1</v>
      </c>
    </row>
    <row r="1329" spans="1:2" hidden="1" x14ac:dyDescent="0.3">
      <c r="A1329" s="469" t="s">
        <v>3612</v>
      </c>
      <c r="B1329">
        <v>1</v>
      </c>
    </row>
    <row r="1330" spans="1:2" hidden="1" x14ac:dyDescent="0.3">
      <c r="A1330" s="469" t="s">
        <v>3732</v>
      </c>
      <c r="B1330">
        <v>1</v>
      </c>
    </row>
    <row r="1331" spans="1:2" hidden="1" x14ac:dyDescent="0.3">
      <c r="A1331" s="469" t="s">
        <v>3349</v>
      </c>
      <c r="B1331">
        <v>1</v>
      </c>
    </row>
    <row r="1332" spans="1:2" hidden="1" x14ac:dyDescent="0.3">
      <c r="A1332" s="469" t="s">
        <v>3351</v>
      </c>
      <c r="B1332">
        <v>1</v>
      </c>
    </row>
    <row r="1333" spans="1:2" hidden="1" x14ac:dyDescent="0.3">
      <c r="A1333" s="469" t="s">
        <v>3413</v>
      </c>
      <c r="B1333">
        <v>1</v>
      </c>
    </row>
    <row r="1334" spans="1:2" hidden="1" x14ac:dyDescent="0.3">
      <c r="A1334" s="469" t="s">
        <v>3617</v>
      </c>
      <c r="B1334">
        <v>1</v>
      </c>
    </row>
    <row r="1335" spans="1:2" hidden="1" x14ac:dyDescent="0.3">
      <c r="A1335" s="469" t="s">
        <v>3434</v>
      </c>
      <c r="B1335">
        <v>1</v>
      </c>
    </row>
    <row r="1336" spans="1:2" hidden="1" x14ac:dyDescent="0.3">
      <c r="A1336" s="469" t="s">
        <v>3346</v>
      </c>
      <c r="B1336">
        <v>1</v>
      </c>
    </row>
    <row r="1337" spans="1:2" hidden="1" x14ac:dyDescent="0.3">
      <c r="A1337" s="469" t="s">
        <v>3430</v>
      </c>
      <c r="B1337">
        <v>1</v>
      </c>
    </row>
    <row r="1338" spans="1:2" hidden="1" x14ac:dyDescent="0.3">
      <c r="A1338" s="469" t="s">
        <v>3740</v>
      </c>
      <c r="B1338">
        <v>1</v>
      </c>
    </row>
    <row r="1339" spans="1:2" hidden="1" x14ac:dyDescent="0.3">
      <c r="A1339" s="469" t="s">
        <v>3733</v>
      </c>
      <c r="B1339">
        <v>1</v>
      </c>
    </row>
    <row r="1340" spans="1:2" hidden="1" x14ac:dyDescent="0.3">
      <c r="A1340" s="469" t="s">
        <v>20666</v>
      </c>
      <c r="B1340">
        <v>1</v>
      </c>
    </row>
    <row r="1341" spans="1:2" hidden="1" x14ac:dyDescent="0.3">
      <c r="A1341" s="469" t="s">
        <v>3548</v>
      </c>
      <c r="B1341">
        <v>1</v>
      </c>
    </row>
    <row r="1342" spans="1:2" hidden="1" x14ac:dyDescent="0.3">
      <c r="A1342" s="469" t="s">
        <v>3722</v>
      </c>
      <c r="B1342">
        <v>1</v>
      </c>
    </row>
    <row r="1343" spans="1:2" hidden="1" x14ac:dyDescent="0.3">
      <c r="A1343" s="469" t="s">
        <v>3432</v>
      </c>
      <c r="B1343">
        <v>1</v>
      </c>
    </row>
    <row r="1344" spans="1:2" hidden="1" x14ac:dyDescent="0.3">
      <c r="A1344" s="469" t="s">
        <v>3621</v>
      </c>
      <c r="B1344">
        <v>1</v>
      </c>
    </row>
    <row r="1345" spans="1:2" hidden="1" x14ac:dyDescent="0.3">
      <c r="A1345" s="469" t="s">
        <v>3445</v>
      </c>
      <c r="B1345">
        <v>1</v>
      </c>
    </row>
    <row r="1346" spans="1:2" hidden="1" x14ac:dyDescent="0.3">
      <c r="A1346" s="469" t="s">
        <v>3637</v>
      </c>
      <c r="B1346">
        <v>1</v>
      </c>
    </row>
    <row r="1347" spans="1:2" hidden="1" x14ac:dyDescent="0.3">
      <c r="A1347" s="469" t="s">
        <v>3693</v>
      </c>
      <c r="B1347">
        <v>1</v>
      </c>
    </row>
    <row r="1348" spans="1:2" hidden="1" x14ac:dyDescent="0.3">
      <c r="A1348" s="469" t="s">
        <v>3725</v>
      </c>
      <c r="B1348">
        <v>1</v>
      </c>
    </row>
    <row r="1349" spans="1:2" hidden="1" x14ac:dyDescent="0.3">
      <c r="A1349" s="469" t="s">
        <v>3623</v>
      </c>
      <c r="B1349">
        <v>1</v>
      </c>
    </row>
    <row r="1350" spans="1:2" hidden="1" x14ac:dyDescent="0.3">
      <c r="A1350" s="469" t="s">
        <v>20314</v>
      </c>
      <c r="B1350">
        <v>1</v>
      </c>
    </row>
    <row r="1351" spans="1:2" hidden="1" x14ac:dyDescent="0.3">
      <c r="A1351" s="469" t="s">
        <v>9095</v>
      </c>
      <c r="B1351">
        <v>1</v>
      </c>
    </row>
    <row r="1352" spans="1:2" hidden="1" x14ac:dyDescent="0.3">
      <c r="A1352" s="469" t="s">
        <v>3363</v>
      </c>
      <c r="B1352">
        <v>1</v>
      </c>
    </row>
    <row r="1353" spans="1:2" hidden="1" x14ac:dyDescent="0.3">
      <c r="A1353" s="469" t="s">
        <v>6483</v>
      </c>
      <c r="B1353">
        <v>1</v>
      </c>
    </row>
    <row r="1354" spans="1:2" hidden="1" x14ac:dyDescent="0.3">
      <c r="A1354" s="469" t="s">
        <v>3638</v>
      </c>
      <c r="B1354">
        <v>1</v>
      </c>
    </row>
    <row r="1355" spans="1:2" hidden="1" x14ac:dyDescent="0.3">
      <c r="A1355" s="469" t="s">
        <v>3401</v>
      </c>
      <c r="B1355">
        <v>2</v>
      </c>
    </row>
    <row r="1356" spans="1:2" hidden="1" x14ac:dyDescent="0.3">
      <c r="A1356" s="469" t="s">
        <v>3550</v>
      </c>
      <c r="B1356">
        <v>1</v>
      </c>
    </row>
    <row r="1357" spans="1:2" hidden="1" x14ac:dyDescent="0.3">
      <c r="A1357" s="469" t="s">
        <v>6808</v>
      </c>
      <c r="B1357">
        <v>1</v>
      </c>
    </row>
    <row r="1358" spans="1:2" hidden="1" x14ac:dyDescent="0.3">
      <c r="A1358" s="469" t="s">
        <v>3634</v>
      </c>
      <c r="B1358">
        <v>2</v>
      </c>
    </row>
    <row r="1359" spans="1:2" hidden="1" x14ac:dyDescent="0.3">
      <c r="A1359" s="469" t="s">
        <v>3563</v>
      </c>
      <c r="B1359">
        <v>1</v>
      </c>
    </row>
    <row r="1360" spans="1:2" hidden="1" x14ac:dyDescent="0.3">
      <c r="A1360" s="469" t="s">
        <v>3670</v>
      </c>
      <c r="B1360">
        <v>1</v>
      </c>
    </row>
    <row r="1361" spans="1:2" hidden="1" x14ac:dyDescent="0.3">
      <c r="A1361" s="469" t="s">
        <v>3673</v>
      </c>
      <c r="B1361">
        <v>1</v>
      </c>
    </row>
    <row r="1362" spans="1:2" hidden="1" x14ac:dyDescent="0.3">
      <c r="A1362" s="469" t="s">
        <v>3555</v>
      </c>
      <c r="B1362">
        <v>1</v>
      </c>
    </row>
    <row r="1363" spans="1:2" hidden="1" x14ac:dyDescent="0.3">
      <c r="A1363" s="469" t="s">
        <v>6389</v>
      </c>
      <c r="B1363">
        <v>1</v>
      </c>
    </row>
    <row r="1364" spans="1:2" hidden="1" x14ac:dyDescent="0.3">
      <c r="A1364" s="469" t="s">
        <v>17572</v>
      </c>
      <c r="B1364">
        <v>1</v>
      </c>
    </row>
    <row r="1365" spans="1:2" hidden="1" x14ac:dyDescent="0.3">
      <c r="A1365" s="469" t="s">
        <v>6809</v>
      </c>
      <c r="B1365">
        <v>1</v>
      </c>
    </row>
    <row r="1366" spans="1:2" hidden="1" x14ac:dyDescent="0.3">
      <c r="A1366" s="469" t="s">
        <v>3728</v>
      </c>
      <c r="B1366">
        <v>1</v>
      </c>
    </row>
    <row r="1367" spans="1:2" hidden="1" x14ac:dyDescent="0.3">
      <c r="A1367" s="469" t="s">
        <v>3415</v>
      </c>
      <c r="B1367">
        <v>1</v>
      </c>
    </row>
    <row r="1368" spans="1:2" hidden="1" x14ac:dyDescent="0.3">
      <c r="A1368" s="469" t="s">
        <v>3431</v>
      </c>
      <c r="B1368">
        <v>1</v>
      </c>
    </row>
    <row r="1369" spans="1:2" hidden="1" x14ac:dyDescent="0.3">
      <c r="A1369" s="469" t="s">
        <v>16008</v>
      </c>
      <c r="B1369">
        <v>1</v>
      </c>
    </row>
    <row r="1370" spans="1:2" hidden="1" x14ac:dyDescent="0.3">
      <c r="A1370" s="469" t="s">
        <v>14776</v>
      </c>
      <c r="B1370">
        <v>1</v>
      </c>
    </row>
    <row r="1371" spans="1:2" hidden="1" x14ac:dyDescent="0.3">
      <c r="A1371" s="469" t="s">
        <v>3578</v>
      </c>
      <c r="B1371">
        <v>2</v>
      </c>
    </row>
    <row r="1372" spans="1:2" hidden="1" x14ac:dyDescent="0.3">
      <c r="A1372" s="469" t="s">
        <v>6810</v>
      </c>
      <c r="B1372">
        <v>1</v>
      </c>
    </row>
    <row r="1373" spans="1:2" hidden="1" x14ac:dyDescent="0.3">
      <c r="A1373" s="469" t="s">
        <v>3513</v>
      </c>
      <c r="B1373">
        <v>1</v>
      </c>
    </row>
    <row r="1374" spans="1:2" hidden="1" x14ac:dyDescent="0.3">
      <c r="A1374" s="469" t="s">
        <v>3675</v>
      </c>
      <c r="B1374">
        <v>1</v>
      </c>
    </row>
    <row r="1375" spans="1:2" hidden="1" x14ac:dyDescent="0.3">
      <c r="A1375" s="469" t="s">
        <v>3517</v>
      </c>
      <c r="B1375">
        <v>1</v>
      </c>
    </row>
    <row r="1376" spans="1:2" hidden="1" x14ac:dyDescent="0.3">
      <c r="A1376" s="469" t="s">
        <v>3558</v>
      </c>
      <c r="B1376">
        <v>1</v>
      </c>
    </row>
    <row r="1377" spans="1:2" hidden="1" x14ac:dyDescent="0.3">
      <c r="A1377" s="469" t="s">
        <v>6293</v>
      </c>
      <c r="B1377">
        <v>1</v>
      </c>
    </row>
    <row r="1378" spans="1:2" hidden="1" x14ac:dyDescent="0.3">
      <c r="A1378" s="469" t="s">
        <v>15966</v>
      </c>
      <c r="B1378">
        <v>1</v>
      </c>
    </row>
    <row r="1379" spans="1:2" hidden="1" x14ac:dyDescent="0.3">
      <c r="A1379" s="469" t="s">
        <v>3793</v>
      </c>
      <c r="B1379">
        <v>1</v>
      </c>
    </row>
    <row r="1380" spans="1:2" hidden="1" x14ac:dyDescent="0.3">
      <c r="A1380" s="469" t="s">
        <v>13592</v>
      </c>
      <c r="B1380">
        <v>1</v>
      </c>
    </row>
    <row r="1381" spans="1:2" hidden="1" x14ac:dyDescent="0.3">
      <c r="A1381" s="469" t="s">
        <v>3849</v>
      </c>
      <c r="B1381">
        <v>1</v>
      </c>
    </row>
    <row r="1382" spans="1:2" hidden="1" x14ac:dyDescent="0.3">
      <c r="A1382" s="469" t="s">
        <v>28108</v>
      </c>
      <c r="B1382">
        <v>1</v>
      </c>
    </row>
    <row r="1383" spans="1:2" hidden="1" x14ac:dyDescent="0.3">
      <c r="A1383" s="469" t="s">
        <v>3890</v>
      </c>
      <c r="B1383">
        <v>1</v>
      </c>
    </row>
    <row r="1384" spans="1:2" hidden="1" x14ac:dyDescent="0.3">
      <c r="A1384" s="469" t="s">
        <v>3872</v>
      </c>
      <c r="B1384">
        <v>1</v>
      </c>
    </row>
    <row r="1385" spans="1:2" hidden="1" x14ac:dyDescent="0.3">
      <c r="A1385" s="469" t="s">
        <v>10281</v>
      </c>
      <c r="B1385">
        <v>1</v>
      </c>
    </row>
    <row r="1386" spans="1:2" hidden="1" x14ac:dyDescent="0.3">
      <c r="A1386" s="469" t="s">
        <v>3787</v>
      </c>
      <c r="B1386">
        <v>1</v>
      </c>
    </row>
    <row r="1387" spans="1:2" hidden="1" x14ac:dyDescent="0.3">
      <c r="A1387" s="469" t="s">
        <v>3851</v>
      </c>
      <c r="B1387">
        <v>1</v>
      </c>
    </row>
    <row r="1388" spans="1:2" hidden="1" x14ac:dyDescent="0.3">
      <c r="A1388" s="469" t="s">
        <v>3907</v>
      </c>
      <c r="B1388">
        <v>1</v>
      </c>
    </row>
    <row r="1389" spans="1:2" hidden="1" x14ac:dyDescent="0.3">
      <c r="A1389" s="469" t="s">
        <v>3925</v>
      </c>
      <c r="B1389">
        <v>1</v>
      </c>
    </row>
    <row r="1390" spans="1:2" hidden="1" x14ac:dyDescent="0.3">
      <c r="A1390" s="469" t="s">
        <v>10332</v>
      </c>
      <c r="B1390">
        <v>1</v>
      </c>
    </row>
    <row r="1391" spans="1:2" hidden="1" x14ac:dyDescent="0.3">
      <c r="A1391" s="469" t="s">
        <v>3913</v>
      </c>
      <c r="B1391">
        <v>1</v>
      </c>
    </row>
    <row r="1392" spans="1:2" hidden="1" x14ac:dyDescent="0.3">
      <c r="A1392" s="469" t="s">
        <v>5403</v>
      </c>
      <c r="B1392">
        <v>1</v>
      </c>
    </row>
    <row r="1393" spans="1:2" hidden="1" x14ac:dyDescent="0.3">
      <c r="A1393" s="469" t="s">
        <v>3831</v>
      </c>
      <c r="B1393">
        <v>1</v>
      </c>
    </row>
    <row r="1394" spans="1:2" hidden="1" x14ac:dyDescent="0.3">
      <c r="A1394" s="469" t="s">
        <v>15962</v>
      </c>
      <c r="B1394">
        <v>1</v>
      </c>
    </row>
    <row r="1395" spans="1:2" hidden="1" x14ac:dyDescent="0.3">
      <c r="A1395" s="469" t="s">
        <v>11225</v>
      </c>
      <c r="B1395">
        <v>1</v>
      </c>
    </row>
    <row r="1396" spans="1:2" hidden="1" x14ac:dyDescent="0.3">
      <c r="A1396" s="469" t="s">
        <v>6466</v>
      </c>
      <c r="B1396">
        <v>1</v>
      </c>
    </row>
    <row r="1397" spans="1:2" hidden="1" x14ac:dyDescent="0.3">
      <c r="A1397" s="469" t="s">
        <v>3777</v>
      </c>
      <c r="B1397">
        <v>1</v>
      </c>
    </row>
    <row r="1398" spans="1:2" hidden="1" x14ac:dyDescent="0.3">
      <c r="A1398" s="469" t="s">
        <v>13840</v>
      </c>
      <c r="B1398">
        <v>1</v>
      </c>
    </row>
    <row r="1399" spans="1:2" hidden="1" x14ac:dyDescent="0.3">
      <c r="A1399" s="469" t="s">
        <v>6453</v>
      </c>
      <c r="B1399">
        <v>1</v>
      </c>
    </row>
    <row r="1400" spans="1:2" hidden="1" x14ac:dyDescent="0.3">
      <c r="A1400" s="469" t="s">
        <v>6451</v>
      </c>
      <c r="B1400">
        <v>1</v>
      </c>
    </row>
    <row r="1401" spans="1:2" hidden="1" x14ac:dyDescent="0.3">
      <c r="A1401" s="469" t="s">
        <v>3821</v>
      </c>
      <c r="B1401">
        <v>1</v>
      </c>
    </row>
    <row r="1402" spans="1:2" hidden="1" x14ac:dyDescent="0.3">
      <c r="A1402" s="469" t="s">
        <v>3917</v>
      </c>
      <c r="B1402">
        <v>1</v>
      </c>
    </row>
    <row r="1403" spans="1:2" hidden="1" x14ac:dyDescent="0.3">
      <c r="A1403" s="469" t="s">
        <v>3855</v>
      </c>
      <c r="B1403">
        <v>1</v>
      </c>
    </row>
    <row r="1404" spans="1:2" hidden="1" x14ac:dyDescent="0.3">
      <c r="A1404" s="469" t="s">
        <v>3876</v>
      </c>
      <c r="B1404">
        <v>1</v>
      </c>
    </row>
    <row r="1405" spans="1:2" hidden="1" x14ac:dyDescent="0.3">
      <c r="A1405" s="469" t="s">
        <v>3789</v>
      </c>
      <c r="B1405">
        <v>1</v>
      </c>
    </row>
    <row r="1406" spans="1:2" hidden="1" x14ac:dyDescent="0.3">
      <c r="A1406" s="469" t="s">
        <v>10285</v>
      </c>
      <c r="B1406">
        <v>1</v>
      </c>
    </row>
    <row r="1407" spans="1:2" hidden="1" x14ac:dyDescent="0.3">
      <c r="A1407" s="469" t="s">
        <v>29198</v>
      </c>
      <c r="B1407">
        <v>1</v>
      </c>
    </row>
    <row r="1408" spans="1:2" hidden="1" x14ac:dyDescent="0.3">
      <c r="A1408" s="469" t="s">
        <v>10083</v>
      </c>
      <c r="B1408">
        <v>1</v>
      </c>
    </row>
    <row r="1409" spans="1:2" hidden="1" x14ac:dyDescent="0.3">
      <c r="A1409" s="469" t="s">
        <v>6509</v>
      </c>
      <c r="B1409">
        <v>1</v>
      </c>
    </row>
    <row r="1410" spans="1:2" hidden="1" x14ac:dyDescent="0.3">
      <c r="A1410" s="469" t="s">
        <v>6511</v>
      </c>
      <c r="B1410">
        <v>1</v>
      </c>
    </row>
    <row r="1411" spans="1:2" hidden="1" x14ac:dyDescent="0.3">
      <c r="A1411" s="469" t="s">
        <v>10345</v>
      </c>
      <c r="B1411">
        <v>1</v>
      </c>
    </row>
    <row r="1412" spans="1:2" hidden="1" x14ac:dyDescent="0.3">
      <c r="A1412" s="469" t="s">
        <v>14784</v>
      </c>
      <c r="B1412">
        <v>1</v>
      </c>
    </row>
    <row r="1413" spans="1:2" hidden="1" x14ac:dyDescent="0.3">
      <c r="A1413" s="469" t="s">
        <v>11294</v>
      </c>
      <c r="B1413">
        <v>1</v>
      </c>
    </row>
    <row r="1414" spans="1:2" hidden="1" x14ac:dyDescent="0.3">
      <c r="A1414" s="469" t="s">
        <v>13835</v>
      </c>
      <c r="B1414">
        <v>1</v>
      </c>
    </row>
    <row r="1415" spans="1:2" hidden="1" x14ac:dyDescent="0.3">
      <c r="A1415" s="469" t="s">
        <v>3859</v>
      </c>
      <c r="B1415">
        <v>1</v>
      </c>
    </row>
    <row r="1416" spans="1:2" hidden="1" x14ac:dyDescent="0.3">
      <c r="A1416" s="469" t="s">
        <v>3824</v>
      </c>
      <c r="B1416">
        <v>1</v>
      </c>
    </row>
    <row r="1417" spans="1:2" hidden="1" x14ac:dyDescent="0.3">
      <c r="A1417" s="469" t="s">
        <v>3784</v>
      </c>
      <c r="B1417">
        <v>1</v>
      </c>
    </row>
    <row r="1418" spans="1:2" hidden="1" x14ac:dyDescent="0.3">
      <c r="A1418" s="469" t="s">
        <v>12467</v>
      </c>
      <c r="B1418">
        <v>1</v>
      </c>
    </row>
    <row r="1419" spans="1:2" hidden="1" x14ac:dyDescent="0.3">
      <c r="A1419" s="469" t="s">
        <v>3862</v>
      </c>
      <c r="B1419">
        <v>1</v>
      </c>
    </row>
    <row r="1420" spans="1:2" hidden="1" x14ac:dyDescent="0.3">
      <c r="A1420" s="469" t="s">
        <v>11268</v>
      </c>
      <c r="B1420">
        <v>1</v>
      </c>
    </row>
    <row r="1421" spans="1:2" hidden="1" x14ac:dyDescent="0.3">
      <c r="A1421" s="469" t="s">
        <v>6577</v>
      </c>
      <c r="B1421">
        <v>1</v>
      </c>
    </row>
    <row r="1422" spans="1:2" hidden="1" x14ac:dyDescent="0.3">
      <c r="A1422" s="469" t="s">
        <v>12608</v>
      </c>
      <c r="B1422">
        <v>1</v>
      </c>
    </row>
    <row r="1423" spans="1:2" hidden="1" x14ac:dyDescent="0.3">
      <c r="A1423" s="469" t="s">
        <v>6579</v>
      </c>
      <c r="B1423">
        <v>1</v>
      </c>
    </row>
    <row r="1424" spans="1:2" hidden="1" x14ac:dyDescent="0.3">
      <c r="A1424" s="469" t="s">
        <v>12611</v>
      </c>
      <c r="B1424">
        <v>1</v>
      </c>
    </row>
    <row r="1425" spans="1:2" hidden="1" x14ac:dyDescent="0.3">
      <c r="A1425" s="469" t="s">
        <v>3748</v>
      </c>
      <c r="B1425">
        <v>1</v>
      </c>
    </row>
    <row r="1426" spans="1:2" hidden="1" x14ac:dyDescent="0.3">
      <c r="A1426" s="469" t="s">
        <v>3753</v>
      </c>
      <c r="B1426">
        <v>1</v>
      </c>
    </row>
    <row r="1427" spans="1:2" hidden="1" x14ac:dyDescent="0.3">
      <c r="A1427" s="469" t="s">
        <v>3795</v>
      </c>
      <c r="B1427">
        <v>1</v>
      </c>
    </row>
    <row r="1428" spans="1:2" hidden="1" x14ac:dyDescent="0.3">
      <c r="A1428" s="469" t="s">
        <v>3827</v>
      </c>
      <c r="B1428">
        <v>1</v>
      </c>
    </row>
    <row r="1429" spans="1:2" hidden="1" x14ac:dyDescent="0.3">
      <c r="A1429" s="469" t="s">
        <v>3757</v>
      </c>
      <c r="B1429">
        <v>1</v>
      </c>
    </row>
    <row r="1430" spans="1:2" hidden="1" x14ac:dyDescent="0.3">
      <c r="A1430" s="469" t="s">
        <v>17818</v>
      </c>
      <c r="B1430">
        <v>1</v>
      </c>
    </row>
    <row r="1431" spans="1:2" hidden="1" x14ac:dyDescent="0.3">
      <c r="A1431" s="469" t="s">
        <v>3828</v>
      </c>
      <c r="B1431">
        <v>1</v>
      </c>
    </row>
    <row r="1432" spans="1:2" hidden="1" x14ac:dyDescent="0.3">
      <c r="A1432" s="469" t="s">
        <v>3812</v>
      </c>
      <c r="B1432">
        <v>1</v>
      </c>
    </row>
    <row r="1433" spans="1:2" hidden="1" x14ac:dyDescent="0.3">
      <c r="A1433" s="469" t="s">
        <v>13841</v>
      </c>
      <c r="B1433">
        <v>1</v>
      </c>
    </row>
    <row r="1434" spans="1:2" hidden="1" x14ac:dyDescent="0.3">
      <c r="A1434" s="469" t="s">
        <v>3892</v>
      </c>
      <c r="B1434">
        <v>1</v>
      </c>
    </row>
    <row r="1435" spans="1:2" hidden="1" x14ac:dyDescent="0.3">
      <c r="A1435" s="469" t="s">
        <v>10288</v>
      </c>
      <c r="B1435">
        <v>1</v>
      </c>
    </row>
    <row r="1436" spans="1:2" hidden="1" x14ac:dyDescent="0.3">
      <c r="A1436" s="469" t="s">
        <v>5358</v>
      </c>
      <c r="B1436">
        <v>1</v>
      </c>
    </row>
    <row r="1437" spans="1:2" hidden="1" x14ac:dyDescent="0.3">
      <c r="A1437" s="469" t="s">
        <v>3843</v>
      </c>
      <c r="B1437">
        <v>1</v>
      </c>
    </row>
    <row r="1438" spans="1:2" hidden="1" x14ac:dyDescent="0.3">
      <c r="A1438" s="469" t="s">
        <v>6464</v>
      </c>
      <c r="B1438">
        <v>1</v>
      </c>
    </row>
    <row r="1439" spans="1:2" hidden="1" x14ac:dyDescent="0.3">
      <c r="A1439" s="469" t="s">
        <v>3897</v>
      </c>
      <c r="B1439">
        <v>1</v>
      </c>
    </row>
    <row r="1440" spans="1:2" hidden="1" x14ac:dyDescent="0.3">
      <c r="A1440" s="469" t="s">
        <v>3772</v>
      </c>
      <c r="B1440">
        <v>1</v>
      </c>
    </row>
    <row r="1441" spans="1:2" hidden="1" x14ac:dyDescent="0.3">
      <c r="A1441" s="469" t="s">
        <v>20351</v>
      </c>
      <c r="B1441">
        <v>1</v>
      </c>
    </row>
    <row r="1442" spans="1:2" hidden="1" x14ac:dyDescent="0.3">
      <c r="A1442" s="469" t="s">
        <v>13805</v>
      </c>
      <c r="B1442">
        <v>1</v>
      </c>
    </row>
    <row r="1443" spans="1:2" hidden="1" x14ac:dyDescent="0.3">
      <c r="A1443" s="469" t="s">
        <v>3780</v>
      </c>
      <c r="B1443">
        <v>1</v>
      </c>
    </row>
    <row r="1444" spans="1:2" hidden="1" x14ac:dyDescent="0.3">
      <c r="A1444" s="469" t="s">
        <v>3902</v>
      </c>
      <c r="B1444">
        <v>1</v>
      </c>
    </row>
    <row r="1445" spans="1:2" hidden="1" x14ac:dyDescent="0.3">
      <c r="A1445" s="469" t="s">
        <v>3799</v>
      </c>
      <c r="B1445">
        <v>2</v>
      </c>
    </row>
    <row r="1446" spans="1:2" hidden="1" x14ac:dyDescent="0.3">
      <c r="A1446" s="469" t="s">
        <v>3887</v>
      </c>
      <c r="B1446">
        <v>1</v>
      </c>
    </row>
    <row r="1447" spans="1:2" hidden="1" x14ac:dyDescent="0.3">
      <c r="A1447" s="469" t="s">
        <v>15968</v>
      </c>
      <c r="B1447">
        <v>1</v>
      </c>
    </row>
    <row r="1448" spans="1:2" hidden="1" x14ac:dyDescent="0.3">
      <c r="A1448" s="469" t="s">
        <v>3833</v>
      </c>
      <c r="B1448">
        <v>2</v>
      </c>
    </row>
    <row r="1449" spans="1:2" hidden="1" x14ac:dyDescent="0.3">
      <c r="A1449" s="469" t="s">
        <v>14780</v>
      </c>
      <c r="B1449">
        <v>1</v>
      </c>
    </row>
    <row r="1450" spans="1:2" hidden="1" x14ac:dyDescent="0.3">
      <c r="A1450" s="469" t="s">
        <v>3817</v>
      </c>
      <c r="B1450">
        <v>1</v>
      </c>
    </row>
    <row r="1451" spans="1:2" hidden="1" x14ac:dyDescent="0.3">
      <c r="A1451" s="469" t="s">
        <v>3835</v>
      </c>
      <c r="B1451">
        <v>1</v>
      </c>
    </row>
    <row r="1452" spans="1:2" hidden="1" x14ac:dyDescent="0.3">
      <c r="A1452" s="469" t="s">
        <v>14790</v>
      </c>
      <c r="B1452">
        <v>1</v>
      </c>
    </row>
    <row r="1453" spans="1:2" hidden="1" x14ac:dyDescent="0.3">
      <c r="A1453" s="469" t="s">
        <v>3763</v>
      </c>
      <c r="B1453">
        <v>1</v>
      </c>
    </row>
    <row r="1454" spans="1:2" hidden="1" x14ac:dyDescent="0.3">
      <c r="A1454" s="469" t="s">
        <v>5374</v>
      </c>
      <c r="B1454">
        <v>1</v>
      </c>
    </row>
    <row r="1455" spans="1:2" hidden="1" x14ac:dyDescent="0.3">
      <c r="A1455" s="469" t="s">
        <v>3810</v>
      </c>
      <c r="B1455">
        <v>1</v>
      </c>
    </row>
    <row r="1456" spans="1:2" hidden="1" x14ac:dyDescent="0.3">
      <c r="A1456" s="469" t="s">
        <v>13829</v>
      </c>
      <c r="B1456">
        <v>1</v>
      </c>
    </row>
    <row r="1457" spans="1:2" hidden="1" x14ac:dyDescent="0.3">
      <c r="A1457" s="469" t="s">
        <v>3845</v>
      </c>
      <c r="B1457">
        <v>1</v>
      </c>
    </row>
    <row r="1458" spans="1:2" hidden="1" x14ac:dyDescent="0.3">
      <c r="A1458" s="469" t="s">
        <v>13806</v>
      </c>
      <c r="B1458">
        <v>1</v>
      </c>
    </row>
    <row r="1459" spans="1:2" hidden="1" x14ac:dyDescent="0.3">
      <c r="A1459" s="469" t="s">
        <v>3782</v>
      </c>
      <c r="B1459">
        <v>1</v>
      </c>
    </row>
    <row r="1460" spans="1:2" hidden="1" x14ac:dyDescent="0.3">
      <c r="A1460" s="469" t="s">
        <v>3803</v>
      </c>
      <c r="B1460">
        <v>1</v>
      </c>
    </row>
    <row r="1461" spans="1:2" hidden="1" x14ac:dyDescent="0.3">
      <c r="A1461" s="469" t="s">
        <v>3801</v>
      </c>
      <c r="B1461">
        <v>1</v>
      </c>
    </row>
    <row r="1462" spans="1:2" hidden="1" x14ac:dyDescent="0.3">
      <c r="A1462" s="469" t="s">
        <v>3767</v>
      </c>
      <c r="B1462">
        <v>1</v>
      </c>
    </row>
    <row r="1463" spans="1:2" hidden="1" x14ac:dyDescent="0.3">
      <c r="A1463" s="469" t="s">
        <v>3839</v>
      </c>
      <c r="B1463">
        <v>1</v>
      </c>
    </row>
    <row r="1464" spans="1:2" hidden="1" x14ac:dyDescent="0.3">
      <c r="A1464" s="469" t="s">
        <v>15819</v>
      </c>
      <c r="B1464">
        <v>1</v>
      </c>
    </row>
    <row r="1465" spans="1:2" hidden="1" x14ac:dyDescent="0.3">
      <c r="A1465" s="469" t="s">
        <v>17820</v>
      </c>
      <c r="B1465">
        <v>1</v>
      </c>
    </row>
    <row r="1466" spans="1:2" hidden="1" x14ac:dyDescent="0.3">
      <c r="A1466" s="469" t="s">
        <v>3863</v>
      </c>
      <c r="B1466">
        <v>1</v>
      </c>
    </row>
    <row r="1467" spans="1:2" hidden="1" x14ac:dyDescent="0.3">
      <c r="A1467" s="469" t="s">
        <v>17625</v>
      </c>
      <c r="B1467">
        <v>1</v>
      </c>
    </row>
    <row r="1468" spans="1:2" hidden="1" x14ac:dyDescent="0.3">
      <c r="A1468" s="469" t="s">
        <v>3846</v>
      </c>
      <c r="B1468">
        <v>1</v>
      </c>
    </row>
    <row r="1469" spans="1:2" hidden="1" x14ac:dyDescent="0.3">
      <c r="A1469" s="469" t="s">
        <v>3774</v>
      </c>
      <c r="B1469">
        <v>1</v>
      </c>
    </row>
    <row r="1470" spans="1:2" hidden="1" x14ac:dyDescent="0.3">
      <c r="A1470" s="469" t="s">
        <v>3883</v>
      </c>
      <c r="B1470">
        <v>1</v>
      </c>
    </row>
    <row r="1471" spans="1:2" hidden="1" x14ac:dyDescent="0.3">
      <c r="A1471" s="469" t="s">
        <v>3906</v>
      </c>
      <c r="B1471">
        <v>1</v>
      </c>
    </row>
    <row r="1472" spans="1:2" hidden="1" x14ac:dyDescent="0.3">
      <c r="A1472" s="469" t="s">
        <v>10283</v>
      </c>
      <c r="B1472">
        <v>1</v>
      </c>
    </row>
    <row r="1473" spans="1:2" hidden="1" x14ac:dyDescent="0.3">
      <c r="A1473" s="469" t="s">
        <v>3775</v>
      </c>
      <c r="B1473">
        <v>1</v>
      </c>
    </row>
    <row r="1474" spans="1:2" hidden="1" x14ac:dyDescent="0.3">
      <c r="A1474" s="469" t="s">
        <v>20472</v>
      </c>
      <c r="B1474">
        <v>1</v>
      </c>
    </row>
    <row r="1475" spans="1:2" hidden="1" x14ac:dyDescent="0.3">
      <c r="A1475" s="469" t="s">
        <v>3864</v>
      </c>
      <c r="B1475">
        <v>1</v>
      </c>
    </row>
    <row r="1476" spans="1:2" hidden="1" x14ac:dyDescent="0.3">
      <c r="A1476" s="469" t="s">
        <v>10254</v>
      </c>
      <c r="B1476">
        <v>1</v>
      </c>
    </row>
    <row r="1477" spans="1:2" hidden="1" x14ac:dyDescent="0.3">
      <c r="A1477" s="469" t="s">
        <v>3920</v>
      </c>
      <c r="B1477">
        <v>1</v>
      </c>
    </row>
    <row r="1478" spans="1:2" hidden="1" x14ac:dyDescent="0.3">
      <c r="A1478" s="469" t="s">
        <v>3813</v>
      </c>
      <c r="B1478">
        <v>1</v>
      </c>
    </row>
    <row r="1479" spans="1:2" hidden="1" x14ac:dyDescent="0.3">
      <c r="A1479" s="469" t="s">
        <v>3808</v>
      </c>
      <c r="B1479">
        <v>1</v>
      </c>
    </row>
    <row r="1480" spans="1:2" hidden="1" x14ac:dyDescent="0.3">
      <c r="A1480" s="469" t="s">
        <v>14795</v>
      </c>
      <c r="B1480">
        <v>1</v>
      </c>
    </row>
    <row r="1481" spans="1:2" hidden="1" x14ac:dyDescent="0.3">
      <c r="A1481" s="469" t="s">
        <v>3868</v>
      </c>
      <c r="B1481">
        <v>1</v>
      </c>
    </row>
    <row r="1482" spans="1:2" hidden="1" x14ac:dyDescent="0.3">
      <c r="A1482" s="469" t="s">
        <v>13837</v>
      </c>
      <c r="B1482">
        <v>1</v>
      </c>
    </row>
    <row r="1483" spans="1:2" hidden="1" x14ac:dyDescent="0.3">
      <c r="A1483" s="469" t="s">
        <v>3888</v>
      </c>
      <c r="B1483">
        <v>1</v>
      </c>
    </row>
    <row r="1484" spans="1:2" hidden="1" x14ac:dyDescent="0.3">
      <c r="A1484" s="469" t="s">
        <v>6469</v>
      </c>
      <c r="B1484">
        <v>1</v>
      </c>
    </row>
    <row r="1485" spans="1:2" hidden="1" x14ac:dyDescent="0.3">
      <c r="A1485" s="469" t="s">
        <v>3865</v>
      </c>
      <c r="B1485">
        <v>1</v>
      </c>
    </row>
    <row r="1486" spans="1:2" hidden="1" x14ac:dyDescent="0.3">
      <c r="A1486" s="469" t="s">
        <v>3867</v>
      </c>
      <c r="B1486">
        <v>1</v>
      </c>
    </row>
    <row r="1487" spans="1:2" hidden="1" x14ac:dyDescent="0.3">
      <c r="A1487" s="469" t="s">
        <v>3874</v>
      </c>
      <c r="B1487">
        <v>1</v>
      </c>
    </row>
    <row r="1488" spans="1:2" hidden="1" x14ac:dyDescent="0.3">
      <c r="A1488" s="469" t="s">
        <v>3764</v>
      </c>
      <c r="B1488">
        <v>1</v>
      </c>
    </row>
    <row r="1489" spans="1:2" hidden="1" x14ac:dyDescent="0.3">
      <c r="A1489" s="469" t="s">
        <v>3927</v>
      </c>
      <c r="B1489">
        <v>1</v>
      </c>
    </row>
    <row r="1490" spans="1:2" hidden="1" x14ac:dyDescent="0.3">
      <c r="A1490" s="469" t="s">
        <v>3880</v>
      </c>
      <c r="B1490">
        <v>1</v>
      </c>
    </row>
    <row r="1491" spans="1:2" hidden="1" x14ac:dyDescent="0.3">
      <c r="A1491" s="469" t="s">
        <v>3770</v>
      </c>
      <c r="B1491">
        <v>1</v>
      </c>
    </row>
    <row r="1492" spans="1:2" hidden="1" x14ac:dyDescent="0.3">
      <c r="A1492" s="469" t="s">
        <v>29003</v>
      </c>
      <c r="B1492">
        <v>1</v>
      </c>
    </row>
    <row r="1493" spans="1:2" hidden="1" x14ac:dyDescent="0.3">
      <c r="A1493" s="469" t="s">
        <v>18648</v>
      </c>
      <c r="B1493">
        <v>1</v>
      </c>
    </row>
    <row r="1494" spans="1:2" hidden="1" x14ac:dyDescent="0.3">
      <c r="A1494" s="469" t="s">
        <v>6811</v>
      </c>
      <c r="B1494">
        <v>1</v>
      </c>
    </row>
    <row r="1495" spans="1:2" hidden="1" x14ac:dyDescent="0.3">
      <c r="A1495" s="469" t="s">
        <v>10174</v>
      </c>
      <c r="B1495">
        <v>1</v>
      </c>
    </row>
    <row r="1496" spans="1:2" hidden="1" x14ac:dyDescent="0.3">
      <c r="A1496" s="469" t="s">
        <v>6398</v>
      </c>
      <c r="B1496">
        <v>1</v>
      </c>
    </row>
    <row r="1497" spans="1:2" hidden="1" x14ac:dyDescent="0.3">
      <c r="A1497" s="469" t="s">
        <v>13832</v>
      </c>
      <c r="B1497">
        <v>1</v>
      </c>
    </row>
    <row r="1498" spans="1:2" hidden="1" x14ac:dyDescent="0.3">
      <c r="A1498" s="469" t="s">
        <v>13543</v>
      </c>
      <c r="B1498">
        <v>1</v>
      </c>
    </row>
    <row r="1499" spans="1:2" hidden="1" x14ac:dyDescent="0.3">
      <c r="A1499" s="469" t="s">
        <v>3841</v>
      </c>
      <c r="B1499">
        <v>1</v>
      </c>
    </row>
    <row r="1500" spans="1:2" hidden="1" x14ac:dyDescent="0.3">
      <c r="A1500" s="469" t="s">
        <v>3884</v>
      </c>
      <c r="B1500">
        <v>1</v>
      </c>
    </row>
    <row r="1501" spans="1:2" hidden="1" x14ac:dyDescent="0.3">
      <c r="A1501" s="469" t="s">
        <v>3973</v>
      </c>
      <c r="B1501">
        <v>1</v>
      </c>
    </row>
    <row r="1502" spans="1:2" hidden="1" x14ac:dyDescent="0.3">
      <c r="A1502" s="469" t="s">
        <v>4145</v>
      </c>
      <c r="B1502">
        <v>1</v>
      </c>
    </row>
    <row r="1503" spans="1:2" hidden="1" x14ac:dyDescent="0.3">
      <c r="A1503" s="469" t="s">
        <v>29020</v>
      </c>
      <c r="B1503">
        <v>1</v>
      </c>
    </row>
    <row r="1504" spans="1:2" hidden="1" x14ac:dyDescent="0.3">
      <c r="A1504" s="469" t="s">
        <v>13644</v>
      </c>
      <c r="B1504">
        <v>1</v>
      </c>
    </row>
    <row r="1505" spans="1:2" hidden="1" x14ac:dyDescent="0.3">
      <c r="A1505" s="469" t="s">
        <v>4021</v>
      </c>
      <c r="B1505">
        <v>1</v>
      </c>
    </row>
    <row r="1506" spans="1:2" hidden="1" x14ac:dyDescent="0.3">
      <c r="A1506" s="469" t="s">
        <v>4005</v>
      </c>
      <c r="B1506">
        <v>1</v>
      </c>
    </row>
    <row r="1507" spans="1:2" hidden="1" x14ac:dyDescent="0.3">
      <c r="A1507" s="469" t="s">
        <v>18658</v>
      </c>
      <c r="B1507">
        <v>1</v>
      </c>
    </row>
    <row r="1508" spans="1:2" hidden="1" x14ac:dyDescent="0.3">
      <c r="A1508" s="469" t="s">
        <v>9081</v>
      </c>
      <c r="B1508">
        <v>1</v>
      </c>
    </row>
    <row r="1509" spans="1:2" hidden="1" x14ac:dyDescent="0.3">
      <c r="A1509" s="469" t="s">
        <v>14822</v>
      </c>
      <c r="B1509">
        <v>1</v>
      </c>
    </row>
    <row r="1510" spans="1:2" hidden="1" x14ac:dyDescent="0.3">
      <c r="A1510" s="469" t="s">
        <v>24626</v>
      </c>
      <c r="B1510">
        <v>1</v>
      </c>
    </row>
    <row r="1511" spans="1:2" hidden="1" x14ac:dyDescent="0.3">
      <c r="A1511" s="469" t="s">
        <v>6302</v>
      </c>
      <c r="B1511">
        <v>1</v>
      </c>
    </row>
    <row r="1512" spans="1:2" hidden="1" x14ac:dyDescent="0.3">
      <c r="A1512" s="469" t="s">
        <v>10243</v>
      </c>
      <c r="B1512">
        <v>1</v>
      </c>
    </row>
    <row r="1513" spans="1:2" hidden="1" x14ac:dyDescent="0.3">
      <c r="A1513" s="469" t="s">
        <v>6549</v>
      </c>
      <c r="B1513">
        <v>1</v>
      </c>
    </row>
    <row r="1514" spans="1:2" hidden="1" x14ac:dyDescent="0.3">
      <c r="A1514" s="469" t="s">
        <v>6364</v>
      </c>
      <c r="B1514">
        <v>1</v>
      </c>
    </row>
    <row r="1515" spans="1:2" hidden="1" x14ac:dyDescent="0.3">
      <c r="A1515" s="469" t="s">
        <v>4582</v>
      </c>
      <c r="B1515">
        <v>1</v>
      </c>
    </row>
    <row r="1516" spans="1:2" hidden="1" x14ac:dyDescent="0.3">
      <c r="A1516" s="469" t="s">
        <v>4541</v>
      </c>
      <c r="B1516">
        <v>1</v>
      </c>
    </row>
    <row r="1517" spans="1:2" hidden="1" x14ac:dyDescent="0.3">
      <c r="A1517" s="469" t="s">
        <v>3930</v>
      </c>
      <c r="B1517">
        <v>1</v>
      </c>
    </row>
    <row r="1518" spans="1:2" hidden="1" x14ac:dyDescent="0.3">
      <c r="A1518" s="469" t="s">
        <v>4154</v>
      </c>
      <c r="B1518">
        <v>1</v>
      </c>
    </row>
    <row r="1519" spans="1:2" hidden="1" x14ac:dyDescent="0.3">
      <c r="A1519" s="469" t="s">
        <v>3996</v>
      </c>
      <c r="B1519">
        <v>1</v>
      </c>
    </row>
    <row r="1520" spans="1:2" hidden="1" x14ac:dyDescent="0.3">
      <c r="A1520" s="469" t="s">
        <v>8254</v>
      </c>
      <c r="B1520">
        <v>1</v>
      </c>
    </row>
    <row r="1521" spans="1:2" hidden="1" x14ac:dyDescent="0.3">
      <c r="A1521" s="469" t="s">
        <v>4674</v>
      </c>
      <c r="B1521">
        <v>1</v>
      </c>
    </row>
    <row r="1522" spans="1:2" hidden="1" x14ac:dyDescent="0.3">
      <c r="A1522" s="469" t="s">
        <v>3976</v>
      </c>
      <c r="B1522">
        <v>1</v>
      </c>
    </row>
    <row r="1523" spans="1:2" hidden="1" x14ac:dyDescent="0.3">
      <c r="A1523" s="469" t="s">
        <v>4378</v>
      </c>
      <c r="B1523">
        <v>1</v>
      </c>
    </row>
    <row r="1524" spans="1:2" hidden="1" x14ac:dyDescent="0.3">
      <c r="A1524" s="469" t="s">
        <v>4552</v>
      </c>
      <c r="B1524">
        <v>1</v>
      </c>
    </row>
    <row r="1525" spans="1:2" hidden="1" x14ac:dyDescent="0.3">
      <c r="A1525" s="469" t="s">
        <v>6425</v>
      </c>
      <c r="B1525">
        <v>1</v>
      </c>
    </row>
    <row r="1526" spans="1:2" hidden="1" x14ac:dyDescent="0.3">
      <c r="A1526" s="469" t="s">
        <v>6422</v>
      </c>
      <c r="B1526">
        <v>1</v>
      </c>
    </row>
    <row r="1527" spans="1:2" hidden="1" x14ac:dyDescent="0.3">
      <c r="A1527" s="469" t="s">
        <v>4084</v>
      </c>
      <c r="B1527">
        <v>1</v>
      </c>
    </row>
    <row r="1528" spans="1:2" hidden="1" x14ac:dyDescent="0.3">
      <c r="A1528" s="469" t="s">
        <v>4045</v>
      </c>
      <c r="B1528">
        <v>1</v>
      </c>
    </row>
    <row r="1529" spans="1:2" hidden="1" x14ac:dyDescent="0.3">
      <c r="A1529" s="469" t="s">
        <v>6419</v>
      </c>
      <c r="B1529">
        <v>1</v>
      </c>
    </row>
    <row r="1530" spans="1:2" hidden="1" x14ac:dyDescent="0.3">
      <c r="A1530" s="469" t="s">
        <v>4037</v>
      </c>
      <c r="B1530">
        <v>1</v>
      </c>
    </row>
    <row r="1531" spans="1:2" hidden="1" x14ac:dyDescent="0.3">
      <c r="A1531" s="469" t="s">
        <v>14850</v>
      </c>
      <c r="B1531">
        <v>1</v>
      </c>
    </row>
    <row r="1532" spans="1:2" hidden="1" x14ac:dyDescent="0.3">
      <c r="A1532" s="469" t="s">
        <v>3991</v>
      </c>
      <c r="B1532">
        <v>1</v>
      </c>
    </row>
    <row r="1533" spans="1:2" hidden="1" x14ac:dyDescent="0.3">
      <c r="A1533" s="469" t="s">
        <v>4159</v>
      </c>
      <c r="B1533">
        <v>1</v>
      </c>
    </row>
    <row r="1534" spans="1:2" hidden="1" x14ac:dyDescent="0.3">
      <c r="A1534" s="469" t="s">
        <v>4064</v>
      </c>
      <c r="B1534">
        <v>1</v>
      </c>
    </row>
    <row r="1535" spans="1:2" hidden="1" x14ac:dyDescent="0.3">
      <c r="A1535" s="469" t="s">
        <v>6548</v>
      </c>
      <c r="B1535">
        <v>1</v>
      </c>
    </row>
    <row r="1536" spans="1:2" hidden="1" x14ac:dyDescent="0.3">
      <c r="A1536" s="469" t="s">
        <v>3989</v>
      </c>
      <c r="B1536">
        <v>1</v>
      </c>
    </row>
    <row r="1537" spans="1:2" hidden="1" x14ac:dyDescent="0.3">
      <c r="A1537" s="469" t="s">
        <v>6365</v>
      </c>
      <c r="B1537">
        <v>1</v>
      </c>
    </row>
    <row r="1538" spans="1:2" hidden="1" x14ac:dyDescent="0.3">
      <c r="A1538" s="469" t="s">
        <v>4047</v>
      </c>
      <c r="B1538">
        <v>1</v>
      </c>
    </row>
    <row r="1539" spans="1:2" hidden="1" x14ac:dyDescent="0.3">
      <c r="A1539" s="469" t="s">
        <v>12548</v>
      </c>
      <c r="B1539">
        <v>1</v>
      </c>
    </row>
    <row r="1540" spans="1:2" hidden="1" x14ac:dyDescent="0.3">
      <c r="A1540" s="469" t="s">
        <v>14824</v>
      </c>
      <c r="B1540">
        <v>1</v>
      </c>
    </row>
    <row r="1541" spans="1:2" hidden="1" x14ac:dyDescent="0.3">
      <c r="A1541" s="469" t="s">
        <v>6428</v>
      </c>
      <c r="B1541">
        <v>1</v>
      </c>
    </row>
    <row r="1542" spans="1:2" hidden="1" x14ac:dyDescent="0.3">
      <c r="A1542" s="469" t="s">
        <v>3942</v>
      </c>
      <c r="B1542">
        <v>2</v>
      </c>
    </row>
    <row r="1543" spans="1:2" hidden="1" x14ac:dyDescent="0.3">
      <c r="A1543" s="469" t="s">
        <v>4043</v>
      </c>
      <c r="B1543">
        <v>1</v>
      </c>
    </row>
    <row r="1544" spans="1:2" hidden="1" x14ac:dyDescent="0.3">
      <c r="A1544" s="469" t="s">
        <v>4176</v>
      </c>
      <c r="B1544">
        <v>1</v>
      </c>
    </row>
    <row r="1545" spans="1:2" hidden="1" x14ac:dyDescent="0.3">
      <c r="A1545" s="469" t="s">
        <v>4007</v>
      </c>
      <c r="B1545">
        <v>1</v>
      </c>
    </row>
    <row r="1546" spans="1:2" hidden="1" x14ac:dyDescent="0.3">
      <c r="A1546" s="469" t="s">
        <v>4085</v>
      </c>
      <c r="B1546">
        <v>1</v>
      </c>
    </row>
    <row r="1547" spans="1:2" hidden="1" x14ac:dyDescent="0.3">
      <c r="A1547" s="469" t="s">
        <v>13883</v>
      </c>
      <c r="B1547">
        <v>1</v>
      </c>
    </row>
    <row r="1548" spans="1:2" hidden="1" x14ac:dyDescent="0.3">
      <c r="A1548" s="469" t="s">
        <v>4125</v>
      </c>
      <c r="B1548">
        <v>1</v>
      </c>
    </row>
    <row r="1549" spans="1:2" hidden="1" x14ac:dyDescent="0.3">
      <c r="A1549" s="469" t="s">
        <v>9094</v>
      </c>
      <c r="B1549">
        <v>1</v>
      </c>
    </row>
    <row r="1550" spans="1:2" hidden="1" x14ac:dyDescent="0.3">
      <c r="A1550" s="469" t="s">
        <v>4049</v>
      </c>
      <c r="B1550">
        <v>1</v>
      </c>
    </row>
    <row r="1551" spans="1:2" hidden="1" x14ac:dyDescent="0.3">
      <c r="A1551" s="469" t="s">
        <v>4140</v>
      </c>
      <c r="B1551">
        <v>1</v>
      </c>
    </row>
    <row r="1552" spans="1:2" hidden="1" x14ac:dyDescent="0.3">
      <c r="A1552" s="469" t="s">
        <v>4163</v>
      </c>
      <c r="B1552">
        <v>1</v>
      </c>
    </row>
    <row r="1553" spans="1:2" hidden="1" x14ac:dyDescent="0.3">
      <c r="A1553" s="469" t="s">
        <v>4168</v>
      </c>
      <c r="B1553">
        <v>1</v>
      </c>
    </row>
    <row r="1554" spans="1:2" hidden="1" x14ac:dyDescent="0.3">
      <c r="A1554" s="469" t="s">
        <v>3949</v>
      </c>
      <c r="B1554">
        <v>1</v>
      </c>
    </row>
    <row r="1555" spans="1:2" hidden="1" x14ac:dyDescent="0.3">
      <c r="A1555" s="469" t="s">
        <v>4149</v>
      </c>
      <c r="B1555">
        <v>1</v>
      </c>
    </row>
    <row r="1556" spans="1:2" hidden="1" x14ac:dyDescent="0.3">
      <c r="A1556" s="469" t="s">
        <v>8259</v>
      </c>
      <c r="B1556">
        <v>1</v>
      </c>
    </row>
    <row r="1557" spans="1:2" hidden="1" x14ac:dyDescent="0.3">
      <c r="A1557" s="469" t="s">
        <v>17800</v>
      </c>
      <c r="B1557">
        <v>1</v>
      </c>
    </row>
    <row r="1558" spans="1:2" hidden="1" x14ac:dyDescent="0.3">
      <c r="A1558" s="469" t="s">
        <v>4178</v>
      </c>
      <c r="B1558">
        <v>1</v>
      </c>
    </row>
    <row r="1559" spans="1:2" hidden="1" x14ac:dyDescent="0.3">
      <c r="A1559" s="469" t="s">
        <v>8260</v>
      </c>
      <c r="B1559">
        <v>1</v>
      </c>
    </row>
    <row r="1560" spans="1:2" hidden="1" x14ac:dyDescent="0.3">
      <c r="A1560" s="469" t="s">
        <v>4052</v>
      </c>
      <c r="B1560">
        <v>1</v>
      </c>
    </row>
    <row r="1561" spans="1:2" hidden="1" x14ac:dyDescent="0.3">
      <c r="A1561" s="469" t="s">
        <v>3970</v>
      </c>
      <c r="B1561">
        <v>1</v>
      </c>
    </row>
    <row r="1562" spans="1:2" hidden="1" x14ac:dyDescent="0.3">
      <c r="A1562" s="469" t="s">
        <v>4042</v>
      </c>
      <c r="B1562">
        <v>1</v>
      </c>
    </row>
    <row r="1563" spans="1:2" hidden="1" x14ac:dyDescent="0.3">
      <c r="A1563" s="469" t="s">
        <v>4004</v>
      </c>
      <c r="B1563">
        <v>1</v>
      </c>
    </row>
    <row r="1564" spans="1:2" hidden="1" x14ac:dyDescent="0.3">
      <c r="A1564" s="469" t="s">
        <v>4066</v>
      </c>
      <c r="B1564">
        <v>1</v>
      </c>
    </row>
    <row r="1565" spans="1:2" hidden="1" x14ac:dyDescent="0.3">
      <c r="A1565" s="469" t="s">
        <v>4152</v>
      </c>
      <c r="B1565">
        <v>1</v>
      </c>
    </row>
    <row r="1566" spans="1:2" hidden="1" x14ac:dyDescent="0.3">
      <c r="A1566" s="469" t="s">
        <v>3971</v>
      </c>
      <c r="B1566">
        <v>1</v>
      </c>
    </row>
    <row r="1567" spans="1:2" hidden="1" x14ac:dyDescent="0.3">
      <c r="A1567" s="469" t="s">
        <v>6306</v>
      </c>
      <c r="B1567">
        <v>2</v>
      </c>
    </row>
    <row r="1568" spans="1:2" hidden="1" x14ac:dyDescent="0.3">
      <c r="A1568" s="469" t="s">
        <v>4106</v>
      </c>
      <c r="B1568">
        <v>1</v>
      </c>
    </row>
    <row r="1569" spans="1:2" hidden="1" x14ac:dyDescent="0.3">
      <c r="A1569" s="469" t="s">
        <v>3966</v>
      </c>
      <c r="B1569">
        <v>1</v>
      </c>
    </row>
    <row r="1570" spans="1:2" hidden="1" x14ac:dyDescent="0.3">
      <c r="A1570" s="469" t="s">
        <v>3951</v>
      </c>
      <c r="B1570">
        <v>1</v>
      </c>
    </row>
    <row r="1571" spans="1:2" hidden="1" x14ac:dyDescent="0.3">
      <c r="A1571" s="469" t="s">
        <v>6817</v>
      </c>
      <c r="B1571">
        <v>1</v>
      </c>
    </row>
    <row r="1572" spans="1:2" hidden="1" x14ac:dyDescent="0.3">
      <c r="A1572" s="469" t="s">
        <v>4194</v>
      </c>
      <c r="B1572">
        <v>1</v>
      </c>
    </row>
    <row r="1573" spans="1:2" hidden="1" x14ac:dyDescent="0.3">
      <c r="A1573" s="469" t="s">
        <v>4172</v>
      </c>
      <c r="B1573">
        <v>1</v>
      </c>
    </row>
    <row r="1574" spans="1:2" hidden="1" x14ac:dyDescent="0.3">
      <c r="A1574" s="469" t="s">
        <v>4074</v>
      </c>
      <c r="B1574">
        <v>1</v>
      </c>
    </row>
    <row r="1575" spans="1:2" hidden="1" x14ac:dyDescent="0.3">
      <c r="A1575" s="469" t="s">
        <v>11252</v>
      </c>
      <c r="B1575">
        <v>1</v>
      </c>
    </row>
    <row r="1576" spans="1:2" hidden="1" x14ac:dyDescent="0.3">
      <c r="A1576" s="469" t="s">
        <v>4006</v>
      </c>
      <c r="B1576">
        <v>1</v>
      </c>
    </row>
    <row r="1577" spans="1:2" hidden="1" x14ac:dyDescent="0.3">
      <c r="A1577" s="469" t="s">
        <v>3964</v>
      </c>
      <c r="B1577">
        <v>1</v>
      </c>
    </row>
    <row r="1578" spans="1:2" hidden="1" x14ac:dyDescent="0.3">
      <c r="A1578" s="469" t="s">
        <v>4113</v>
      </c>
      <c r="B1578">
        <v>1</v>
      </c>
    </row>
    <row r="1579" spans="1:2" hidden="1" x14ac:dyDescent="0.3">
      <c r="A1579" s="469" t="s">
        <v>13629</v>
      </c>
      <c r="B1579">
        <v>1</v>
      </c>
    </row>
    <row r="1580" spans="1:2" hidden="1" x14ac:dyDescent="0.3">
      <c r="A1580" s="469" t="s">
        <v>16090</v>
      </c>
      <c r="B1580">
        <v>1</v>
      </c>
    </row>
    <row r="1581" spans="1:2" hidden="1" x14ac:dyDescent="0.3">
      <c r="A1581" s="469" t="s">
        <v>4089</v>
      </c>
      <c r="B1581">
        <v>1</v>
      </c>
    </row>
    <row r="1582" spans="1:2" hidden="1" x14ac:dyDescent="0.3">
      <c r="A1582" s="469" t="s">
        <v>3997</v>
      </c>
      <c r="B1582">
        <v>1</v>
      </c>
    </row>
    <row r="1583" spans="1:2" hidden="1" x14ac:dyDescent="0.3">
      <c r="A1583" s="469" t="s">
        <v>6833</v>
      </c>
      <c r="B1583">
        <v>1</v>
      </c>
    </row>
    <row r="1584" spans="1:2" hidden="1" x14ac:dyDescent="0.3">
      <c r="A1584" s="469" t="s">
        <v>20609</v>
      </c>
      <c r="B1584">
        <v>1</v>
      </c>
    </row>
    <row r="1585" spans="1:2" hidden="1" x14ac:dyDescent="0.3">
      <c r="A1585" s="469" t="s">
        <v>3992</v>
      </c>
      <c r="B1585">
        <v>1</v>
      </c>
    </row>
    <row r="1586" spans="1:2" hidden="1" x14ac:dyDescent="0.3">
      <c r="A1586" s="469" t="s">
        <v>3935</v>
      </c>
      <c r="B1586">
        <v>1</v>
      </c>
    </row>
    <row r="1587" spans="1:2" hidden="1" x14ac:dyDescent="0.3">
      <c r="A1587" s="469" t="s">
        <v>3946</v>
      </c>
      <c r="B1587">
        <v>1</v>
      </c>
    </row>
    <row r="1588" spans="1:2" hidden="1" x14ac:dyDescent="0.3">
      <c r="A1588" s="469" t="s">
        <v>4157</v>
      </c>
      <c r="B1588">
        <v>1</v>
      </c>
    </row>
    <row r="1589" spans="1:2" hidden="1" x14ac:dyDescent="0.3">
      <c r="A1589" s="469" t="s">
        <v>3993</v>
      </c>
      <c r="B1589">
        <v>1</v>
      </c>
    </row>
    <row r="1590" spans="1:2" hidden="1" x14ac:dyDescent="0.3">
      <c r="A1590" s="469" t="s">
        <v>4183</v>
      </c>
      <c r="B1590">
        <v>1</v>
      </c>
    </row>
    <row r="1591" spans="1:2" hidden="1" x14ac:dyDescent="0.3">
      <c r="A1591" s="469" t="s">
        <v>4181</v>
      </c>
      <c r="B1591">
        <v>1</v>
      </c>
    </row>
    <row r="1592" spans="1:2" hidden="1" x14ac:dyDescent="0.3">
      <c r="A1592" s="469" t="s">
        <v>4029</v>
      </c>
      <c r="B1592">
        <v>1</v>
      </c>
    </row>
    <row r="1593" spans="1:2" hidden="1" x14ac:dyDescent="0.3">
      <c r="A1593" s="469" t="s">
        <v>4123</v>
      </c>
      <c r="B1593">
        <v>1</v>
      </c>
    </row>
    <row r="1594" spans="1:2" hidden="1" x14ac:dyDescent="0.3">
      <c r="A1594" s="469" t="s">
        <v>3987</v>
      </c>
      <c r="B1594">
        <v>1</v>
      </c>
    </row>
    <row r="1595" spans="1:2" hidden="1" x14ac:dyDescent="0.3">
      <c r="A1595" s="469" t="s">
        <v>12546</v>
      </c>
      <c r="B1595">
        <v>1</v>
      </c>
    </row>
    <row r="1596" spans="1:2" hidden="1" x14ac:dyDescent="0.3">
      <c r="A1596" s="469" t="s">
        <v>13642</v>
      </c>
      <c r="B1596">
        <v>1</v>
      </c>
    </row>
    <row r="1597" spans="1:2" hidden="1" x14ac:dyDescent="0.3">
      <c r="A1597" s="469" t="s">
        <v>13601</v>
      </c>
      <c r="B1597">
        <v>1</v>
      </c>
    </row>
    <row r="1598" spans="1:2" hidden="1" x14ac:dyDescent="0.3">
      <c r="A1598" s="469" t="s">
        <v>13596</v>
      </c>
      <c r="B1598">
        <v>1</v>
      </c>
    </row>
    <row r="1599" spans="1:2" hidden="1" x14ac:dyDescent="0.3">
      <c r="A1599" s="469" t="s">
        <v>4024</v>
      </c>
      <c r="B1599">
        <v>1</v>
      </c>
    </row>
    <row r="1600" spans="1:2" hidden="1" x14ac:dyDescent="0.3">
      <c r="A1600" s="469" t="s">
        <v>13646</v>
      </c>
      <c r="B1600">
        <v>1</v>
      </c>
    </row>
    <row r="1601" spans="1:2" hidden="1" x14ac:dyDescent="0.3">
      <c r="A1601" s="469" t="s">
        <v>3977</v>
      </c>
      <c r="B1601">
        <v>1</v>
      </c>
    </row>
    <row r="1602" spans="1:2" hidden="1" x14ac:dyDescent="0.3">
      <c r="A1602" s="469" t="s">
        <v>3980</v>
      </c>
      <c r="B1602">
        <v>1</v>
      </c>
    </row>
    <row r="1603" spans="1:2" hidden="1" x14ac:dyDescent="0.3">
      <c r="A1603" s="469" t="s">
        <v>4057</v>
      </c>
      <c r="B1603">
        <v>1</v>
      </c>
    </row>
    <row r="1604" spans="1:2" hidden="1" x14ac:dyDescent="0.3">
      <c r="A1604" s="469" t="s">
        <v>3967</v>
      </c>
      <c r="B1604">
        <v>2</v>
      </c>
    </row>
    <row r="1605" spans="1:2" hidden="1" x14ac:dyDescent="0.3">
      <c r="A1605" s="469" t="s">
        <v>4027</v>
      </c>
      <c r="B1605">
        <v>1</v>
      </c>
    </row>
    <row r="1606" spans="1:2" hidden="1" x14ac:dyDescent="0.3">
      <c r="A1606" s="469" t="s">
        <v>4009</v>
      </c>
      <c r="B1606">
        <v>1</v>
      </c>
    </row>
    <row r="1607" spans="1:2" hidden="1" x14ac:dyDescent="0.3">
      <c r="A1607" s="469" t="s">
        <v>14654</v>
      </c>
      <c r="B1607">
        <v>1</v>
      </c>
    </row>
    <row r="1608" spans="1:2" hidden="1" x14ac:dyDescent="0.3">
      <c r="A1608" s="469" t="s">
        <v>3954</v>
      </c>
      <c r="B1608">
        <v>1</v>
      </c>
    </row>
    <row r="1609" spans="1:2" hidden="1" x14ac:dyDescent="0.3">
      <c r="A1609" s="469" t="s">
        <v>6550</v>
      </c>
      <c r="B1609">
        <v>1</v>
      </c>
    </row>
    <row r="1610" spans="1:2" hidden="1" x14ac:dyDescent="0.3">
      <c r="A1610" s="469" t="s">
        <v>4143</v>
      </c>
      <c r="B1610">
        <v>1</v>
      </c>
    </row>
    <row r="1611" spans="1:2" hidden="1" x14ac:dyDescent="0.3">
      <c r="A1611" s="469" t="s">
        <v>4092</v>
      </c>
      <c r="B1611">
        <v>1</v>
      </c>
    </row>
    <row r="1612" spans="1:2" hidden="1" x14ac:dyDescent="0.3">
      <c r="A1612" s="469" t="s">
        <v>4010</v>
      </c>
      <c r="B1612">
        <v>1</v>
      </c>
    </row>
    <row r="1613" spans="1:2" hidden="1" x14ac:dyDescent="0.3">
      <c r="A1613" s="469" t="s">
        <v>4104</v>
      </c>
      <c r="B1613">
        <v>2</v>
      </c>
    </row>
    <row r="1614" spans="1:2" hidden="1" x14ac:dyDescent="0.3">
      <c r="A1614" s="469" t="s">
        <v>6586</v>
      </c>
      <c r="B1614">
        <v>1</v>
      </c>
    </row>
    <row r="1615" spans="1:2" hidden="1" x14ac:dyDescent="0.3">
      <c r="A1615" s="469" t="s">
        <v>6508</v>
      </c>
      <c r="B1615">
        <v>1</v>
      </c>
    </row>
    <row r="1616" spans="1:2" hidden="1" x14ac:dyDescent="0.3">
      <c r="A1616" s="469" t="s">
        <v>4094</v>
      </c>
      <c r="B1616">
        <v>1</v>
      </c>
    </row>
    <row r="1617" spans="1:2" hidden="1" x14ac:dyDescent="0.3">
      <c r="A1617" s="469" t="s">
        <v>4034</v>
      </c>
      <c r="B1617">
        <v>1</v>
      </c>
    </row>
    <row r="1618" spans="1:2" hidden="1" x14ac:dyDescent="0.3">
      <c r="A1618" s="469" t="s">
        <v>6812</v>
      </c>
      <c r="B1618">
        <v>1</v>
      </c>
    </row>
    <row r="1619" spans="1:2" hidden="1" x14ac:dyDescent="0.3">
      <c r="A1619" s="469" t="s">
        <v>4077</v>
      </c>
      <c r="B1619">
        <v>1</v>
      </c>
    </row>
    <row r="1620" spans="1:2" hidden="1" x14ac:dyDescent="0.3">
      <c r="A1620" s="469" t="s">
        <v>14849</v>
      </c>
      <c r="B1620">
        <v>1</v>
      </c>
    </row>
    <row r="1621" spans="1:2" hidden="1" x14ac:dyDescent="0.3">
      <c r="A1621" s="469" t="s">
        <v>3990</v>
      </c>
      <c r="B1621">
        <v>1</v>
      </c>
    </row>
    <row r="1622" spans="1:2" hidden="1" x14ac:dyDescent="0.3">
      <c r="A1622" s="469" t="s">
        <v>4135</v>
      </c>
      <c r="B1622">
        <v>1</v>
      </c>
    </row>
    <row r="1623" spans="1:2" hidden="1" x14ac:dyDescent="0.3">
      <c r="A1623" s="469" t="s">
        <v>6213</v>
      </c>
      <c r="B1623">
        <v>1</v>
      </c>
    </row>
    <row r="1624" spans="1:2" hidden="1" x14ac:dyDescent="0.3">
      <c r="A1624" s="469" t="s">
        <v>6814</v>
      </c>
      <c r="B1624">
        <v>2</v>
      </c>
    </row>
    <row r="1625" spans="1:2" hidden="1" x14ac:dyDescent="0.3">
      <c r="A1625" s="469" t="s">
        <v>3972</v>
      </c>
      <c r="B1625">
        <v>1</v>
      </c>
    </row>
    <row r="1626" spans="1:2" hidden="1" x14ac:dyDescent="0.3">
      <c r="A1626" s="469" t="s">
        <v>6819</v>
      </c>
      <c r="B1626">
        <v>1</v>
      </c>
    </row>
    <row r="1627" spans="1:2" hidden="1" x14ac:dyDescent="0.3">
      <c r="A1627" s="469" t="s">
        <v>6815</v>
      </c>
      <c r="B1627">
        <v>2</v>
      </c>
    </row>
    <row r="1628" spans="1:2" hidden="1" x14ac:dyDescent="0.3">
      <c r="A1628" s="469" t="s">
        <v>4014</v>
      </c>
      <c r="B1628">
        <v>1</v>
      </c>
    </row>
    <row r="1629" spans="1:2" hidden="1" x14ac:dyDescent="0.3">
      <c r="A1629" s="469" t="s">
        <v>4061</v>
      </c>
      <c r="B1629">
        <v>1</v>
      </c>
    </row>
    <row r="1630" spans="1:2" hidden="1" x14ac:dyDescent="0.3">
      <c r="A1630" s="469" t="s">
        <v>4067</v>
      </c>
      <c r="B1630">
        <v>1</v>
      </c>
    </row>
    <row r="1631" spans="1:2" hidden="1" x14ac:dyDescent="0.3">
      <c r="A1631" s="469" t="s">
        <v>4039</v>
      </c>
      <c r="B1631">
        <v>1</v>
      </c>
    </row>
    <row r="1632" spans="1:2" hidden="1" x14ac:dyDescent="0.3">
      <c r="A1632" s="469" t="s">
        <v>4063</v>
      </c>
      <c r="B1632">
        <v>1</v>
      </c>
    </row>
    <row r="1633" spans="1:2" hidden="1" x14ac:dyDescent="0.3">
      <c r="A1633" s="469" t="s">
        <v>4069</v>
      </c>
      <c r="B1633">
        <v>1</v>
      </c>
    </row>
    <row r="1634" spans="1:2" hidden="1" x14ac:dyDescent="0.3">
      <c r="A1634" s="469" t="s">
        <v>4019</v>
      </c>
      <c r="B1634">
        <v>1</v>
      </c>
    </row>
    <row r="1635" spans="1:2" hidden="1" x14ac:dyDescent="0.3">
      <c r="A1635" s="469" t="s">
        <v>6818</v>
      </c>
      <c r="B1635">
        <v>1</v>
      </c>
    </row>
    <row r="1636" spans="1:2" hidden="1" x14ac:dyDescent="0.3">
      <c r="A1636" s="469" t="s">
        <v>6314</v>
      </c>
      <c r="B1636">
        <v>1</v>
      </c>
    </row>
    <row r="1637" spans="1:2" hidden="1" x14ac:dyDescent="0.3">
      <c r="A1637" s="469" t="s">
        <v>6251</v>
      </c>
      <c r="B1637">
        <v>1</v>
      </c>
    </row>
    <row r="1638" spans="1:2" hidden="1" x14ac:dyDescent="0.3">
      <c r="A1638" s="469" t="s">
        <v>4098</v>
      </c>
      <c r="B1638">
        <v>1</v>
      </c>
    </row>
    <row r="1639" spans="1:2" hidden="1" x14ac:dyDescent="0.3">
      <c r="A1639" s="469" t="s">
        <v>4002</v>
      </c>
      <c r="B1639">
        <v>1</v>
      </c>
    </row>
    <row r="1640" spans="1:2" hidden="1" x14ac:dyDescent="0.3">
      <c r="A1640" s="469" t="s">
        <v>6816</v>
      </c>
      <c r="B1640">
        <v>1</v>
      </c>
    </row>
    <row r="1641" spans="1:2" hidden="1" x14ac:dyDescent="0.3">
      <c r="A1641" s="469" t="s">
        <v>4016</v>
      </c>
      <c r="B1641">
        <v>1</v>
      </c>
    </row>
    <row r="1642" spans="1:2" hidden="1" x14ac:dyDescent="0.3">
      <c r="A1642" s="469" t="s">
        <v>4079</v>
      </c>
      <c r="B1642">
        <v>1</v>
      </c>
    </row>
    <row r="1643" spans="1:2" hidden="1" x14ac:dyDescent="0.3">
      <c r="A1643" s="469" t="s">
        <v>4060</v>
      </c>
      <c r="B1643">
        <v>1</v>
      </c>
    </row>
    <row r="1644" spans="1:2" hidden="1" x14ac:dyDescent="0.3">
      <c r="A1644" s="469" t="s">
        <v>4081</v>
      </c>
      <c r="B1644">
        <v>1</v>
      </c>
    </row>
    <row r="1645" spans="1:2" hidden="1" x14ac:dyDescent="0.3">
      <c r="A1645" s="469" t="s">
        <v>6820</v>
      </c>
      <c r="B1645">
        <v>1</v>
      </c>
    </row>
    <row r="1646" spans="1:2" hidden="1" x14ac:dyDescent="0.3">
      <c r="A1646" s="469" t="s">
        <v>3998</v>
      </c>
      <c r="B1646">
        <v>1</v>
      </c>
    </row>
    <row r="1647" spans="1:2" hidden="1" x14ac:dyDescent="0.3">
      <c r="A1647" s="469" t="s">
        <v>4025</v>
      </c>
      <c r="B1647">
        <v>1</v>
      </c>
    </row>
    <row r="1648" spans="1:2" hidden="1" x14ac:dyDescent="0.3">
      <c r="A1648" s="469" t="s">
        <v>4119</v>
      </c>
      <c r="B1648">
        <v>1</v>
      </c>
    </row>
    <row r="1649" spans="1:2" hidden="1" x14ac:dyDescent="0.3">
      <c r="A1649" s="469" t="s">
        <v>3961</v>
      </c>
      <c r="B1649">
        <v>1</v>
      </c>
    </row>
    <row r="1650" spans="1:2" hidden="1" x14ac:dyDescent="0.3">
      <c r="A1650" s="469" t="s">
        <v>4131</v>
      </c>
      <c r="B1650">
        <v>1</v>
      </c>
    </row>
    <row r="1651" spans="1:2" hidden="1" x14ac:dyDescent="0.3">
      <c r="A1651" s="469" t="s">
        <v>3983</v>
      </c>
      <c r="B1651">
        <v>1</v>
      </c>
    </row>
    <row r="1652" spans="1:2" hidden="1" x14ac:dyDescent="0.3">
      <c r="A1652" s="469" t="s">
        <v>6813</v>
      </c>
      <c r="B1652">
        <v>1</v>
      </c>
    </row>
    <row r="1653" spans="1:2" hidden="1" x14ac:dyDescent="0.3">
      <c r="A1653" s="469" t="s">
        <v>10236</v>
      </c>
      <c r="B1653">
        <v>1</v>
      </c>
    </row>
    <row r="1654" spans="1:2" hidden="1" x14ac:dyDescent="0.3">
      <c r="A1654" s="469" t="s">
        <v>4197</v>
      </c>
      <c r="B1654">
        <v>1</v>
      </c>
    </row>
    <row r="1655" spans="1:2" hidden="1" x14ac:dyDescent="0.3">
      <c r="A1655" s="469" t="s">
        <v>4185</v>
      </c>
      <c r="B1655">
        <v>1</v>
      </c>
    </row>
    <row r="1656" spans="1:2" hidden="1" x14ac:dyDescent="0.3">
      <c r="A1656" s="469" t="s">
        <v>4111</v>
      </c>
      <c r="B1656">
        <v>1</v>
      </c>
    </row>
    <row r="1657" spans="1:2" hidden="1" x14ac:dyDescent="0.3">
      <c r="A1657" s="469" t="s">
        <v>3939</v>
      </c>
      <c r="B1657">
        <v>1</v>
      </c>
    </row>
    <row r="1658" spans="1:2" hidden="1" x14ac:dyDescent="0.3">
      <c r="A1658" s="469" t="s">
        <v>4192</v>
      </c>
      <c r="B1658">
        <v>1</v>
      </c>
    </row>
    <row r="1659" spans="1:2" hidden="1" x14ac:dyDescent="0.3">
      <c r="A1659" s="469" t="s">
        <v>4202</v>
      </c>
      <c r="B1659">
        <v>1</v>
      </c>
    </row>
    <row r="1660" spans="1:2" hidden="1" x14ac:dyDescent="0.3">
      <c r="A1660" s="469" t="s">
        <v>4165</v>
      </c>
      <c r="B1660">
        <v>1</v>
      </c>
    </row>
    <row r="1661" spans="1:2" hidden="1" x14ac:dyDescent="0.3">
      <c r="A1661" s="469" t="s">
        <v>4189</v>
      </c>
      <c r="B1661">
        <v>1</v>
      </c>
    </row>
    <row r="1662" spans="1:2" hidden="1" x14ac:dyDescent="0.3">
      <c r="A1662" s="469" t="s">
        <v>4170</v>
      </c>
      <c r="B1662">
        <v>1</v>
      </c>
    </row>
    <row r="1663" spans="1:2" hidden="1" x14ac:dyDescent="0.3">
      <c r="A1663" s="469" t="s">
        <v>6304</v>
      </c>
      <c r="B1663">
        <v>1</v>
      </c>
    </row>
    <row r="1664" spans="1:2" hidden="1" x14ac:dyDescent="0.3">
      <c r="A1664" s="469" t="s">
        <v>4204</v>
      </c>
      <c r="B1664">
        <v>1</v>
      </c>
    </row>
    <row r="1665" spans="1:2" hidden="1" x14ac:dyDescent="0.3">
      <c r="A1665" s="469" t="s">
        <v>4207</v>
      </c>
      <c r="B1665">
        <v>1</v>
      </c>
    </row>
    <row r="1666" spans="1:2" hidden="1" x14ac:dyDescent="0.3">
      <c r="A1666" s="469" t="s">
        <v>12446</v>
      </c>
      <c r="B1666">
        <v>1</v>
      </c>
    </row>
    <row r="1667" spans="1:2" hidden="1" x14ac:dyDescent="0.3">
      <c r="A1667" s="469" t="s">
        <v>4200</v>
      </c>
      <c r="B1667">
        <v>1</v>
      </c>
    </row>
    <row r="1668" spans="1:2" hidden="1" x14ac:dyDescent="0.3">
      <c r="A1668" s="469" t="s">
        <v>4101</v>
      </c>
      <c r="B1668">
        <v>1</v>
      </c>
    </row>
    <row r="1669" spans="1:2" hidden="1" x14ac:dyDescent="0.3">
      <c r="A1669" s="469" t="s">
        <v>3957</v>
      </c>
      <c r="B1669">
        <v>1</v>
      </c>
    </row>
    <row r="1670" spans="1:2" hidden="1" x14ac:dyDescent="0.3">
      <c r="A1670" s="469" t="s">
        <v>3968</v>
      </c>
      <c r="B1670">
        <v>1</v>
      </c>
    </row>
    <row r="1671" spans="1:2" hidden="1" x14ac:dyDescent="0.3">
      <c r="A1671" s="469" t="s">
        <v>4031</v>
      </c>
      <c r="B1671">
        <v>1</v>
      </c>
    </row>
    <row r="1672" spans="1:2" hidden="1" x14ac:dyDescent="0.3">
      <c r="A1672" s="469" t="s">
        <v>16099</v>
      </c>
      <c r="B1672">
        <v>1</v>
      </c>
    </row>
    <row r="1673" spans="1:2" hidden="1" x14ac:dyDescent="0.3">
      <c r="A1673" s="469" t="s">
        <v>4372</v>
      </c>
      <c r="B1673">
        <v>1</v>
      </c>
    </row>
    <row r="1674" spans="1:2" hidden="1" x14ac:dyDescent="0.3">
      <c r="A1674" s="469" t="s">
        <v>6269</v>
      </c>
      <c r="B1674">
        <v>1</v>
      </c>
    </row>
    <row r="1675" spans="1:2" hidden="1" x14ac:dyDescent="0.3">
      <c r="A1675" s="469" t="s">
        <v>6267</v>
      </c>
      <c r="B1675">
        <v>1</v>
      </c>
    </row>
    <row r="1676" spans="1:2" hidden="1" x14ac:dyDescent="0.3">
      <c r="A1676" s="469" t="s">
        <v>4292</v>
      </c>
      <c r="B1676">
        <v>1</v>
      </c>
    </row>
    <row r="1677" spans="1:2" hidden="1" x14ac:dyDescent="0.3">
      <c r="A1677" s="469" t="s">
        <v>4249</v>
      </c>
      <c r="B1677">
        <v>1</v>
      </c>
    </row>
    <row r="1678" spans="1:2" hidden="1" x14ac:dyDescent="0.3">
      <c r="A1678" s="469" t="s">
        <v>4384</v>
      </c>
      <c r="B1678">
        <v>1</v>
      </c>
    </row>
    <row r="1679" spans="1:2" hidden="1" x14ac:dyDescent="0.3">
      <c r="A1679" s="469" t="s">
        <v>6397</v>
      </c>
      <c r="B1679">
        <v>1</v>
      </c>
    </row>
    <row r="1680" spans="1:2" hidden="1" x14ac:dyDescent="0.3">
      <c r="A1680" s="469" t="s">
        <v>4349</v>
      </c>
      <c r="B1680">
        <v>1</v>
      </c>
    </row>
    <row r="1681" spans="1:2" hidden="1" x14ac:dyDescent="0.3">
      <c r="A1681" s="469" t="s">
        <v>6315</v>
      </c>
      <c r="B1681">
        <v>1</v>
      </c>
    </row>
    <row r="1682" spans="1:2" hidden="1" x14ac:dyDescent="0.3">
      <c r="A1682" s="469" t="s">
        <v>13594</v>
      </c>
      <c r="B1682">
        <v>1</v>
      </c>
    </row>
    <row r="1683" spans="1:2" hidden="1" x14ac:dyDescent="0.3">
      <c r="A1683" s="469" t="s">
        <v>4331</v>
      </c>
      <c r="B1683">
        <v>1</v>
      </c>
    </row>
    <row r="1684" spans="1:2" hidden="1" x14ac:dyDescent="0.3">
      <c r="A1684" s="469" t="s">
        <v>4359</v>
      </c>
      <c r="B1684">
        <v>1</v>
      </c>
    </row>
    <row r="1685" spans="1:2" hidden="1" x14ac:dyDescent="0.3">
      <c r="A1685" s="469" t="s">
        <v>4266</v>
      </c>
      <c r="B1685">
        <v>1</v>
      </c>
    </row>
    <row r="1686" spans="1:2" hidden="1" x14ac:dyDescent="0.3">
      <c r="A1686" s="469" t="s">
        <v>4365</v>
      </c>
      <c r="B1686">
        <v>1</v>
      </c>
    </row>
    <row r="1687" spans="1:2" hidden="1" x14ac:dyDescent="0.3">
      <c r="A1687" s="469" t="s">
        <v>13712</v>
      </c>
      <c r="B1687">
        <v>1</v>
      </c>
    </row>
    <row r="1688" spans="1:2" hidden="1" x14ac:dyDescent="0.3">
      <c r="A1688" s="469" t="s">
        <v>30102</v>
      </c>
      <c r="B1688">
        <v>1</v>
      </c>
    </row>
    <row r="1689" spans="1:2" hidden="1" x14ac:dyDescent="0.3">
      <c r="A1689" s="469" t="s">
        <v>4388</v>
      </c>
      <c r="B1689">
        <v>1</v>
      </c>
    </row>
    <row r="1690" spans="1:2" hidden="1" x14ac:dyDescent="0.3">
      <c r="A1690" s="469" t="s">
        <v>8266</v>
      </c>
      <c r="B1690">
        <v>1</v>
      </c>
    </row>
    <row r="1691" spans="1:2" hidden="1" x14ac:dyDescent="0.3">
      <c r="A1691" s="469" t="s">
        <v>6821</v>
      </c>
      <c r="B1691">
        <v>1</v>
      </c>
    </row>
    <row r="1692" spans="1:2" hidden="1" x14ac:dyDescent="0.3">
      <c r="A1692" s="469" t="s">
        <v>6526</v>
      </c>
      <c r="B1692">
        <v>1</v>
      </c>
    </row>
    <row r="1693" spans="1:2" hidden="1" x14ac:dyDescent="0.3">
      <c r="A1693" s="469" t="s">
        <v>6527</v>
      </c>
      <c r="B1693">
        <v>1</v>
      </c>
    </row>
    <row r="1694" spans="1:2" hidden="1" x14ac:dyDescent="0.3">
      <c r="A1694" s="469" t="s">
        <v>4337</v>
      </c>
      <c r="B1694">
        <v>1</v>
      </c>
    </row>
    <row r="1695" spans="1:2" hidden="1" x14ac:dyDescent="0.3">
      <c r="A1695" s="469" t="s">
        <v>4251</v>
      </c>
      <c r="B1695">
        <v>1</v>
      </c>
    </row>
    <row r="1696" spans="1:2" hidden="1" x14ac:dyDescent="0.3">
      <c r="A1696" s="469" t="s">
        <v>13715</v>
      </c>
      <c r="B1696">
        <v>1</v>
      </c>
    </row>
    <row r="1697" spans="1:2" hidden="1" x14ac:dyDescent="0.3">
      <c r="A1697" s="469" t="s">
        <v>14636</v>
      </c>
      <c r="B1697">
        <v>1</v>
      </c>
    </row>
    <row r="1698" spans="1:2" hidden="1" x14ac:dyDescent="0.3">
      <c r="A1698" s="469" t="s">
        <v>4297</v>
      </c>
      <c r="B1698">
        <v>1</v>
      </c>
    </row>
    <row r="1699" spans="1:2" hidden="1" x14ac:dyDescent="0.3">
      <c r="A1699" s="469" t="s">
        <v>18638</v>
      </c>
      <c r="B1699">
        <v>1</v>
      </c>
    </row>
    <row r="1700" spans="1:2" hidden="1" x14ac:dyDescent="0.3">
      <c r="A1700" s="469" t="s">
        <v>4356</v>
      </c>
      <c r="B1700">
        <v>1</v>
      </c>
    </row>
    <row r="1701" spans="1:2" hidden="1" x14ac:dyDescent="0.3">
      <c r="A1701" s="469" t="s">
        <v>4269</v>
      </c>
      <c r="B1701">
        <v>1</v>
      </c>
    </row>
    <row r="1702" spans="1:2" hidden="1" x14ac:dyDescent="0.3">
      <c r="A1702" s="469" t="s">
        <v>4346</v>
      </c>
      <c r="B1702">
        <v>1</v>
      </c>
    </row>
    <row r="1703" spans="1:2" hidden="1" x14ac:dyDescent="0.3">
      <c r="A1703" s="469" t="s">
        <v>4391</v>
      </c>
      <c r="B1703">
        <v>1</v>
      </c>
    </row>
    <row r="1704" spans="1:2" hidden="1" x14ac:dyDescent="0.3">
      <c r="A1704" s="469" t="s">
        <v>6576</v>
      </c>
      <c r="B1704">
        <v>1</v>
      </c>
    </row>
    <row r="1705" spans="1:2" hidden="1" x14ac:dyDescent="0.3">
      <c r="A1705" s="469" t="s">
        <v>4272</v>
      </c>
      <c r="B1705">
        <v>1</v>
      </c>
    </row>
    <row r="1706" spans="1:2" hidden="1" x14ac:dyDescent="0.3">
      <c r="A1706" s="469" t="s">
        <v>6268</v>
      </c>
      <c r="B1706">
        <v>1</v>
      </c>
    </row>
    <row r="1707" spans="1:2" hidden="1" x14ac:dyDescent="0.3">
      <c r="A1707" s="469" t="s">
        <v>4358</v>
      </c>
      <c r="B1707">
        <v>1</v>
      </c>
    </row>
    <row r="1708" spans="1:2" hidden="1" x14ac:dyDescent="0.3">
      <c r="A1708" s="469" t="s">
        <v>6462</v>
      </c>
      <c r="B1708">
        <v>1</v>
      </c>
    </row>
    <row r="1709" spans="1:2" hidden="1" x14ac:dyDescent="0.3">
      <c r="A1709" s="469" t="s">
        <v>8118</v>
      </c>
      <c r="B1709">
        <v>1</v>
      </c>
    </row>
    <row r="1710" spans="1:2" hidden="1" x14ac:dyDescent="0.3">
      <c r="A1710" s="469" t="s">
        <v>4374</v>
      </c>
      <c r="B1710">
        <v>1</v>
      </c>
    </row>
    <row r="1711" spans="1:2" hidden="1" x14ac:dyDescent="0.3">
      <c r="A1711" s="469" t="s">
        <v>4362</v>
      </c>
      <c r="B1711">
        <v>1</v>
      </c>
    </row>
    <row r="1712" spans="1:2" hidden="1" x14ac:dyDescent="0.3">
      <c r="A1712" s="469" t="s">
        <v>4278</v>
      </c>
      <c r="B1712">
        <v>1</v>
      </c>
    </row>
    <row r="1713" spans="1:2" hidden="1" x14ac:dyDescent="0.3">
      <c r="A1713" s="469" t="s">
        <v>13734</v>
      </c>
      <c r="B1713">
        <v>1</v>
      </c>
    </row>
    <row r="1714" spans="1:2" hidden="1" x14ac:dyDescent="0.3">
      <c r="A1714" s="469" t="s">
        <v>8267</v>
      </c>
      <c r="B1714">
        <v>1</v>
      </c>
    </row>
    <row r="1715" spans="1:2" hidden="1" x14ac:dyDescent="0.3">
      <c r="A1715" s="469" t="s">
        <v>4376</v>
      </c>
      <c r="B1715">
        <v>1</v>
      </c>
    </row>
    <row r="1716" spans="1:2" hidden="1" x14ac:dyDescent="0.3">
      <c r="A1716" s="469" t="s">
        <v>4273</v>
      </c>
      <c r="B1716">
        <v>1</v>
      </c>
    </row>
    <row r="1717" spans="1:2" hidden="1" x14ac:dyDescent="0.3">
      <c r="A1717" s="469" t="s">
        <v>4277</v>
      </c>
      <c r="B1717">
        <v>1</v>
      </c>
    </row>
    <row r="1718" spans="1:2" hidden="1" x14ac:dyDescent="0.3">
      <c r="A1718" s="469" t="s">
        <v>4345</v>
      </c>
      <c r="B1718">
        <v>1</v>
      </c>
    </row>
    <row r="1719" spans="1:2" hidden="1" x14ac:dyDescent="0.3">
      <c r="A1719" s="469" t="s">
        <v>4303</v>
      </c>
      <c r="B1719">
        <v>1</v>
      </c>
    </row>
    <row r="1720" spans="1:2" hidden="1" x14ac:dyDescent="0.3">
      <c r="A1720" s="469" t="s">
        <v>4352</v>
      </c>
      <c r="B1720">
        <v>1</v>
      </c>
    </row>
    <row r="1721" spans="1:2" hidden="1" x14ac:dyDescent="0.3">
      <c r="A1721" s="469" t="s">
        <v>11272</v>
      </c>
      <c r="B1721">
        <v>1</v>
      </c>
    </row>
    <row r="1722" spans="1:2" hidden="1" x14ac:dyDescent="0.3">
      <c r="A1722" s="469" t="s">
        <v>10198</v>
      </c>
      <c r="B1722">
        <v>1</v>
      </c>
    </row>
    <row r="1723" spans="1:2" hidden="1" x14ac:dyDescent="0.3">
      <c r="A1723" s="469" t="s">
        <v>7248</v>
      </c>
      <c r="B1723">
        <v>1</v>
      </c>
    </row>
    <row r="1724" spans="1:2" hidden="1" x14ac:dyDescent="0.3">
      <c r="A1724" s="469" t="s">
        <v>4381</v>
      </c>
      <c r="B1724">
        <v>1</v>
      </c>
    </row>
    <row r="1725" spans="1:2" hidden="1" x14ac:dyDescent="0.3">
      <c r="A1725" s="469" t="s">
        <v>4396</v>
      </c>
      <c r="B1725">
        <v>1</v>
      </c>
    </row>
    <row r="1726" spans="1:2" hidden="1" x14ac:dyDescent="0.3">
      <c r="A1726" s="469" t="s">
        <v>4334</v>
      </c>
      <c r="B1726">
        <v>1</v>
      </c>
    </row>
    <row r="1727" spans="1:2" hidden="1" x14ac:dyDescent="0.3">
      <c r="A1727" s="469" t="s">
        <v>13708</v>
      </c>
      <c r="B1727">
        <v>1</v>
      </c>
    </row>
    <row r="1728" spans="1:2" hidden="1" x14ac:dyDescent="0.3">
      <c r="A1728" s="469" t="s">
        <v>17478</v>
      </c>
      <c r="B1728">
        <v>1</v>
      </c>
    </row>
    <row r="1729" spans="1:2" hidden="1" x14ac:dyDescent="0.3">
      <c r="A1729" s="469" t="s">
        <v>13599</v>
      </c>
      <c r="B1729">
        <v>1</v>
      </c>
    </row>
    <row r="1730" spans="1:2" hidden="1" x14ac:dyDescent="0.3">
      <c r="A1730" s="469" t="s">
        <v>13545</v>
      </c>
      <c r="B1730">
        <v>1</v>
      </c>
    </row>
    <row r="1731" spans="1:2" hidden="1" x14ac:dyDescent="0.3">
      <c r="A1731" s="469" t="s">
        <v>4398</v>
      </c>
      <c r="B1731">
        <v>1</v>
      </c>
    </row>
    <row r="1732" spans="1:2" hidden="1" x14ac:dyDescent="0.3">
      <c r="A1732" s="469" t="s">
        <v>4290</v>
      </c>
      <c r="B1732">
        <v>1</v>
      </c>
    </row>
    <row r="1733" spans="1:2" hidden="1" x14ac:dyDescent="0.3">
      <c r="A1733" s="469" t="s">
        <v>13710</v>
      </c>
      <c r="B1733">
        <v>1</v>
      </c>
    </row>
    <row r="1734" spans="1:2" hidden="1" x14ac:dyDescent="0.3">
      <c r="A1734" s="469" t="s">
        <v>20495</v>
      </c>
      <c r="B1734">
        <v>1</v>
      </c>
    </row>
    <row r="1735" spans="1:2" hidden="1" x14ac:dyDescent="0.3">
      <c r="A1735" s="469" t="s">
        <v>14732</v>
      </c>
      <c r="B1735">
        <v>1</v>
      </c>
    </row>
    <row r="1736" spans="1:2" hidden="1" x14ac:dyDescent="0.3">
      <c r="A1736" s="469" t="s">
        <v>6822</v>
      </c>
      <c r="B1736">
        <v>2</v>
      </c>
    </row>
    <row r="1737" spans="1:2" hidden="1" x14ac:dyDescent="0.3">
      <c r="A1737" s="469" t="s">
        <v>4318</v>
      </c>
      <c r="B1737">
        <v>1</v>
      </c>
    </row>
    <row r="1738" spans="1:2" hidden="1" x14ac:dyDescent="0.3">
      <c r="A1738" s="469" t="s">
        <v>4328</v>
      </c>
      <c r="B1738">
        <v>1</v>
      </c>
    </row>
    <row r="1739" spans="1:2" hidden="1" x14ac:dyDescent="0.3">
      <c r="A1739" s="469" t="s">
        <v>4366</v>
      </c>
      <c r="B1739">
        <v>1</v>
      </c>
    </row>
    <row r="1740" spans="1:2" hidden="1" x14ac:dyDescent="0.3">
      <c r="A1740" s="469" t="s">
        <v>4394</v>
      </c>
      <c r="B1740">
        <v>1</v>
      </c>
    </row>
    <row r="1741" spans="1:2" hidden="1" x14ac:dyDescent="0.3">
      <c r="A1741" s="469" t="s">
        <v>4295</v>
      </c>
      <c r="B1741">
        <v>1</v>
      </c>
    </row>
    <row r="1742" spans="1:2" hidden="1" x14ac:dyDescent="0.3">
      <c r="A1742" s="469" t="s">
        <v>4329</v>
      </c>
      <c r="B1742">
        <v>1</v>
      </c>
    </row>
    <row r="1743" spans="1:2" hidden="1" x14ac:dyDescent="0.3">
      <c r="A1743" s="469" t="s">
        <v>4343</v>
      </c>
      <c r="B1743">
        <v>1</v>
      </c>
    </row>
    <row r="1744" spans="1:2" hidden="1" x14ac:dyDescent="0.3">
      <c r="A1744" s="469" t="s">
        <v>4369</v>
      </c>
      <c r="B1744">
        <v>1</v>
      </c>
    </row>
    <row r="1745" spans="1:2" hidden="1" x14ac:dyDescent="0.3">
      <c r="A1745" s="469" t="s">
        <v>4454</v>
      </c>
      <c r="B1745">
        <v>1</v>
      </c>
    </row>
    <row r="1746" spans="1:2" hidden="1" x14ac:dyDescent="0.3">
      <c r="A1746" s="469" t="s">
        <v>17271</v>
      </c>
      <c r="B1746">
        <v>1</v>
      </c>
    </row>
    <row r="1747" spans="1:2" hidden="1" x14ac:dyDescent="0.3">
      <c r="A1747" s="469" t="s">
        <v>6289</v>
      </c>
      <c r="B1747">
        <v>1</v>
      </c>
    </row>
    <row r="1748" spans="1:2" hidden="1" x14ac:dyDescent="0.3">
      <c r="A1748" s="469" t="s">
        <v>4566</v>
      </c>
      <c r="B1748">
        <v>1</v>
      </c>
    </row>
    <row r="1749" spans="1:2" hidden="1" x14ac:dyDescent="0.3">
      <c r="A1749" s="469" t="s">
        <v>14820</v>
      </c>
      <c r="B1749">
        <v>1</v>
      </c>
    </row>
    <row r="1750" spans="1:2" hidden="1" x14ac:dyDescent="0.3">
      <c r="A1750" s="469" t="s">
        <v>4475</v>
      </c>
      <c r="B1750">
        <v>1</v>
      </c>
    </row>
    <row r="1751" spans="1:2" hidden="1" x14ac:dyDescent="0.3">
      <c r="A1751" s="469" t="s">
        <v>17787</v>
      </c>
      <c r="B1751">
        <v>1</v>
      </c>
    </row>
    <row r="1752" spans="1:2" hidden="1" x14ac:dyDescent="0.3">
      <c r="A1752" s="469" t="s">
        <v>4494</v>
      </c>
      <c r="B1752">
        <v>1</v>
      </c>
    </row>
    <row r="1753" spans="1:2" hidden="1" x14ac:dyDescent="0.3">
      <c r="A1753" s="469" t="s">
        <v>6325</v>
      </c>
      <c r="B1753">
        <v>1</v>
      </c>
    </row>
    <row r="1754" spans="1:2" hidden="1" x14ac:dyDescent="0.3">
      <c r="A1754" s="469" t="s">
        <v>4547</v>
      </c>
      <c r="B1754">
        <v>1</v>
      </c>
    </row>
    <row r="1755" spans="1:2" hidden="1" x14ac:dyDescent="0.3">
      <c r="A1755" s="469" t="s">
        <v>4434</v>
      </c>
      <c r="B1755">
        <v>1</v>
      </c>
    </row>
    <row r="1756" spans="1:2" hidden="1" x14ac:dyDescent="0.3">
      <c r="A1756" s="469" t="s">
        <v>17848</v>
      </c>
      <c r="B1756">
        <v>1</v>
      </c>
    </row>
    <row r="1757" spans="1:2" hidden="1" x14ac:dyDescent="0.3">
      <c r="A1757" s="469" t="s">
        <v>20675</v>
      </c>
      <c r="B1757">
        <v>1</v>
      </c>
    </row>
    <row r="1758" spans="1:2" hidden="1" x14ac:dyDescent="0.3">
      <c r="A1758" s="469" t="s">
        <v>6170</v>
      </c>
      <c r="B1758">
        <v>1</v>
      </c>
    </row>
    <row r="1759" spans="1:2" hidden="1" x14ac:dyDescent="0.3">
      <c r="A1759" s="469" t="s">
        <v>4579</v>
      </c>
      <c r="B1759">
        <v>1</v>
      </c>
    </row>
    <row r="1760" spans="1:2" hidden="1" x14ac:dyDescent="0.3">
      <c r="A1760" s="469" t="s">
        <v>4508</v>
      </c>
      <c r="B1760">
        <v>1</v>
      </c>
    </row>
    <row r="1761" spans="1:2" hidden="1" x14ac:dyDescent="0.3">
      <c r="A1761" s="469" t="s">
        <v>4586</v>
      </c>
      <c r="B1761">
        <v>1</v>
      </c>
    </row>
    <row r="1762" spans="1:2" hidden="1" x14ac:dyDescent="0.3">
      <c r="A1762" s="469" t="s">
        <v>4436</v>
      </c>
      <c r="B1762">
        <v>1</v>
      </c>
    </row>
    <row r="1763" spans="1:2" hidden="1" x14ac:dyDescent="0.3">
      <c r="A1763" s="469" t="s">
        <v>4479</v>
      </c>
      <c r="B1763">
        <v>1</v>
      </c>
    </row>
    <row r="1764" spans="1:2" hidden="1" x14ac:dyDescent="0.3">
      <c r="A1764" s="469" t="s">
        <v>4584</v>
      </c>
      <c r="B1764">
        <v>1</v>
      </c>
    </row>
    <row r="1765" spans="1:2" hidden="1" x14ac:dyDescent="0.3">
      <c r="A1765" s="469" t="s">
        <v>4596</v>
      </c>
      <c r="B1765">
        <v>1</v>
      </c>
    </row>
    <row r="1766" spans="1:2" hidden="1" x14ac:dyDescent="0.3">
      <c r="A1766" s="469" t="s">
        <v>4516</v>
      </c>
      <c r="B1766">
        <v>1</v>
      </c>
    </row>
    <row r="1767" spans="1:2" hidden="1" x14ac:dyDescent="0.3">
      <c r="A1767" s="469" t="s">
        <v>4457</v>
      </c>
      <c r="B1767">
        <v>2</v>
      </c>
    </row>
    <row r="1768" spans="1:2" hidden="1" x14ac:dyDescent="0.3">
      <c r="A1768" s="469" t="s">
        <v>4499</v>
      </c>
      <c r="B1768">
        <v>1</v>
      </c>
    </row>
    <row r="1769" spans="1:2" hidden="1" x14ac:dyDescent="0.3">
      <c r="A1769" s="469" t="s">
        <v>8120</v>
      </c>
      <c r="B1769">
        <v>1</v>
      </c>
    </row>
    <row r="1770" spans="1:2" hidden="1" x14ac:dyDescent="0.3">
      <c r="A1770" s="469" t="s">
        <v>18680</v>
      </c>
      <c r="B1770">
        <v>1</v>
      </c>
    </row>
    <row r="1771" spans="1:2" hidden="1" x14ac:dyDescent="0.3">
      <c r="A1771" s="469" t="s">
        <v>4574</v>
      </c>
      <c r="B1771">
        <v>1</v>
      </c>
    </row>
    <row r="1772" spans="1:2" hidden="1" x14ac:dyDescent="0.3">
      <c r="A1772" s="469" t="s">
        <v>4451</v>
      </c>
      <c r="B1772">
        <v>2</v>
      </c>
    </row>
    <row r="1773" spans="1:2" hidden="1" x14ac:dyDescent="0.3">
      <c r="A1773" s="469" t="s">
        <v>4600</v>
      </c>
      <c r="B1773">
        <v>1</v>
      </c>
    </row>
    <row r="1774" spans="1:2" hidden="1" x14ac:dyDescent="0.3">
      <c r="A1774" s="469" t="s">
        <v>4525</v>
      </c>
      <c r="B1774">
        <v>1</v>
      </c>
    </row>
    <row r="1775" spans="1:2" hidden="1" x14ac:dyDescent="0.3">
      <c r="A1775" s="469" t="s">
        <v>4556</v>
      </c>
      <c r="B1775">
        <v>1</v>
      </c>
    </row>
    <row r="1776" spans="1:2" hidden="1" x14ac:dyDescent="0.3">
      <c r="A1776" s="469" t="s">
        <v>4440</v>
      </c>
      <c r="B1776">
        <v>1</v>
      </c>
    </row>
    <row r="1777" spans="1:2" hidden="1" x14ac:dyDescent="0.3">
      <c r="A1777" s="469" t="s">
        <v>8273</v>
      </c>
      <c r="B1777">
        <v>1</v>
      </c>
    </row>
    <row r="1778" spans="1:2" hidden="1" x14ac:dyDescent="0.3">
      <c r="A1778" s="469" t="s">
        <v>4612</v>
      </c>
      <c r="B1778">
        <v>1</v>
      </c>
    </row>
    <row r="1779" spans="1:2" hidden="1" x14ac:dyDescent="0.3">
      <c r="A1779" s="469" t="s">
        <v>4431</v>
      </c>
      <c r="B1779">
        <v>1</v>
      </c>
    </row>
    <row r="1780" spans="1:2" hidden="1" x14ac:dyDescent="0.3">
      <c r="A1780" s="469" t="s">
        <v>4502</v>
      </c>
      <c r="B1780">
        <v>1</v>
      </c>
    </row>
    <row r="1781" spans="1:2" hidden="1" x14ac:dyDescent="0.3">
      <c r="A1781" s="469" t="s">
        <v>13563</v>
      </c>
      <c r="B1781">
        <v>1</v>
      </c>
    </row>
    <row r="1782" spans="1:2" hidden="1" x14ac:dyDescent="0.3">
      <c r="A1782" s="469" t="s">
        <v>4443</v>
      </c>
      <c r="B1782">
        <v>1</v>
      </c>
    </row>
    <row r="1783" spans="1:2" hidden="1" x14ac:dyDescent="0.3">
      <c r="A1783" s="469" t="s">
        <v>4402</v>
      </c>
      <c r="B1783">
        <v>1</v>
      </c>
    </row>
    <row r="1784" spans="1:2" hidden="1" x14ac:dyDescent="0.3">
      <c r="A1784" s="469" t="s">
        <v>4428</v>
      </c>
      <c r="B1784">
        <v>1</v>
      </c>
    </row>
    <row r="1785" spans="1:2" hidden="1" x14ac:dyDescent="0.3">
      <c r="A1785" s="469" t="s">
        <v>4461</v>
      </c>
      <c r="B1785">
        <v>1</v>
      </c>
    </row>
    <row r="1786" spans="1:2" hidden="1" x14ac:dyDescent="0.3">
      <c r="A1786" s="469" t="s">
        <v>4609</v>
      </c>
      <c r="B1786">
        <v>1</v>
      </c>
    </row>
    <row r="1787" spans="1:2" hidden="1" x14ac:dyDescent="0.3">
      <c r="A1787" s="469" t="s">
        <v>4531</v>
      </c>
      <c r="B1787">
        <v>1</v>
      </c>
    </row>
    <row r="1788" spans="1:2" hidden="1" x14ac:dyDescent="0.3">
      <c r="A1788" s="469" t="s">
        <v>4485</v>
      </c>
      <c r="B1788">
        <v>1</v>
      </c>
    </row>
    <row r="1789" spans="1:2" hidden="1" x14ac:dyDescent="0.3">
      <c r="A1789" s="469" t="s">
        <v>4500</v>
      </c>
      <c r="B1789">
        <v>1</v>
      </c>
    </row>
    <row r="1790" spans="1:2" hidden="1" x14ac:dyDescent="0.3">
      <c r="A1790" s="469" t="s">
        <v>4490</v>
      </c>
      <c r="B1790">
        <v>1</v>
      </c>
    </row>
    <row r="1791" spans="1:2" hidden="1" x14ac:dyDescent="0.3">
      <c r="A1791" s="469" t="s">
        <v>4408</v>
      </c>
      <c r="B1791">
        <v>1</v>
      </c>
    </row>
    <row r="1792" spans="1:2" hidden="1" x14ac:dyDescent="0.3">
      <c r="A1792" s="469" t="s">
        <v>13843</v>
      </c>
      <c r="B1792">
        <v>1</v>
      </c>
    </row>
    <row r="1793" spans="1:2" hidden="1" x14ac:dyDescent="0.3">
      <c r="A1793" s="469" t="s">
        <v>10153</v>
      </c>
      <c r="B1793">
        <v>1</v>
      </c>
    </row>
    <row r="1794" spans="1:2" hidden="1" x14ac:dyDescent="0.3">
      <c r="A1794" s="469" t="s">
        <v>4605</v>
      </c>
      <c r="B1794">
        <v>1</v>
      </c>
    </row>
    <row r="1795" spans="1:2" hidden="1" x14ac:dyDescent="0.3">
      <c r="A1795" s="469" t="s">
        <v>4411</v>
      </c>
      <c r="B1795">
        <v>1</v>
      </c>
    </row>
    <row r="1796" spans="1:2" hidden="1" x14ac:dyDescent="0.3">
      <c r="A1796" s="469" t="s">
        <v>4535</v>
      </c>
      <c r="B1796">
        <v>1</v>
      </c>
    </row>
    <row r="1797" spans="1:2" hidden="1" x14ac:dyDescent="0.3">
      <c r="A1797" s="469" t="s">
        <v>4616</v>
      </c>
      <c r="B1797">
        <v>1</v>
      </c>
    </row>
    <row r="1798" spans="1:2" hidden="1" x14ac:dyDescent="0.3">
      <c r="A1798" s="469" t="s">
        <v>4589</v>
      </c>
      <c r="B1798">
        <v>1</v>
      </c>
    </row>
    <row r="1799" spans="1:2" hidden="1" x14ac:dyDescent="0.3">
      <c r="A1799" s="469" t="s">
        <v>11199</v>
      </c>
      <c r="B1799">
        <v>1</v>
      </c>
    </row>
    <row r="1800" spans="1:2" hidden="1" x14ac:dyDescent="0.3">
      <c r="A1800" s="469" t="s">
        <v>4626</v>
      </c>
      <c r="B1800">
        <v>1</v>
      </c>
    </row>
    <row r="1801" spans="1:2" hidden="1" x14ac:dyDescent="0.3">
      <c r="A1801" s="469" t="s">
        <v>4466</v>
      </c>
      <c r="B1801">
        <v>1</v>
      </c>
    </row>
    <row r="1802" spans="1:2" hidden="1" x14ac:dyDescent="0.3">
      <c r="A1802" s="469" t="s">
        <v>20247</v>
      </c>
      <c r="B1802">
        <v>1</v>
      </c>
    </row>
    <row r="1803" spans="1:2" hidden="1" x14ac:dyDescent="0.3">
      <c r="A1803" s="469" t="s">
        <v>17850</v>
      </c>
      <c r="B1803">
        <v>1</v>
      </c>
    </row>
    <row r="1804" spans="1:2" hidden="1" x14ac:dyDescent="0.3">
      <c r="A1804" s="469" t="s">
        <v>17638</v>
      </c>
      <c r="B1804">
        <v>1</v>
      </c>
    </row>
    <row r="1805" spans="1:2" hidden="1" x14ac:dyDescent="0.3">
      <c r="A1805" s="469" t="s">
        <v>13539</v>
      </c>
      <c r="B1805">
        <v>1</v>
      </c>
    </row>
    <row r="1806" spans="1:2" hidden="1" x14ac:dyDescent="0.3">
      <c r="A1806" s="469" t="s">
        <v>4415</v>
      </c>
      <c r="B1806">
        <v>1</v>
      </c>
    </row>
    <row r="1807" spans="1:2" hidden="1" x14ac:dyDescent="0.3">
      <c r="A1807" s="469" t="s">
        <v>7372</v>
      </c>
      <c r="B1807">
        <v>1</v>
      </c>
    </row>
    <row r="1808" spans="1:2" hidden="1" x14ac:dyDescent="0.3">
      <c r="A1808" s="469" t="s">
        <v>4419</v>
      </c>
      <c r="B1808">
        <v>1</v>
      </c>
    </row>
    <row r="1809" spans="1:2" hidden="1" x14ac:dyDescent="0.3">
      <c r="A1809" s="469" t="s">
        <v>4577</v>
      </c>
      <c r="B1809">
        <v>1</v>
      </c>
    </row>
    <row r="1810" spans="1:2" hidden="1" x14ac:dyDescent="0.3">
      <c r="A1810" s="469" t="s">
        <v>4496</v>
      </c>
      <c r="B1810">
        <v>1</v>
      </c>
    </row>
    <row r="1811" spans="1:2" hidden="1" x14ac:dyDescent="0.3">
      <c r="A1811" s="469" t="s">
        <v>4631</v>
      </c>
      <c r="B1811">
        <v>1</v>
      </c>
    </row>
    <row r="1812" spans="1:2" hidden="1" x14ac:dyDescent="0.3">
      <c r="A1812" s="469" t="s">
        <v>13846</v>
      </c>
      <c r="B1812">
        <v>1</v>
      </c>
    </row>
    <row r="1813" spans="1:2" hidden="1" x14ac:dyDescent="0.3">
      <c r="A1813" s="469" t="s">
        <v>4424</v>
      </c>
      <c r="B1813">
        <v>1</v>
      </c>
    </row>
    <row r="1814" spans="1:2" hidden="1" x14ac:dyDescent="0.3">
      <c r="A1814" s="469" t="s">
        <v>4593</v>
      </c>
      <c r="B1814">
        <v>1</v>
      </c>
    </row>
    <row r="1815" spans="1:2" hidden="1" x14ac:dyDescent="0.3">
      <c r="A1815" s="469" t="s">
        <v>4603</v>
      </c>
      <c r="B1815">
        <v>1</v>
      </c>
    </row>
    <row r="1816" spans="1:2" hidden="1" x14ac:dyDescent="0.3">
      <c r="A1816" s="469" t="s">
        <v>7369</v>
      </c>
      <c r="B1816">
        <v>1</v>
      </c>
    </row>
    <row r="1817" spans="1:2" hidden="1" x14ac:dyDescent="0.3">
      <c r="A1817" s="469" t="s">
        <v>13541</v>
      </c>
      <c r="B1817">
        <v>1</v>
      </c>
    </row>
    <row r="1818" spans="1:2" hidden="1" x14ac:dyDescent="0.3">
      <c r="A1818" s="469" t="s">
        <v>4452</v>
      </c>
      <c r="B1818">
        <v>1</v>
      </c>
    </row>
    <row r="1819" spans="1:2" hidden="1" x14ac:dyDescent="0.3">
      <c r="A1819" s="469" t="s">
        <v>4594</v>
      </c>
      <c r="B1819">
        <v>1</v>
      </c>
    </row>
    <row r="1820" spans="1:2" hidden="1" x14ac:dyDescent="0.3">
      <c r="A1820" s="469" t="s">
        <v>4561</v>
      </c>
      <c r="B1820">
        <v>1</v>
      </c>
    </row>
    <row r="1821" spans="1:2" hidden="1" x14ac:dyDescent="0.3">
      <c r="A1821" s="469" t="s">
        <v>4446</v>
      </c>
      <c r="B1821">
        <v>1</v>
      </c>
    </row>
    <row r="1822" spans="1:2" hidden="1" x14ac:dyDescent="0.3">
      <c r="A1822" s="469" t="s">
        <v>4470</v>
      </c>
      <c r="B1822">
        <v>1</v>
      </c>
    </row>
    <row r="1823" spans="1:2" hidden="1" x14ac:dyDescent="0.3">
      <c r="A1823" s="469" t="s">
        <v>4482</v>
      </c>
      <c r="B1823">
        <v>1</v>
      </c>
    </row>
    <row r="1824" spans="1:2" hidden="1" x14ac:dyDescent="0.3">
      <c r="A1824" s="469" t="s">
        <v>20585</v>
      </c>
      <c r="B1824">
        <v>1</v>
      </c>
    </row>
    <row r="1825" spans="1:2" hidden="1" x14ac:dyDescent="0.3">
      <c r="A1825" s="469" t="s">
        <v>4571</v>
      </c>
      <c r="B1825">
        <v>1</v>
      </c>
    </row>
    <row r="1826" spans="1:2" hidden="1" x14ac:dyDescent="0.3">
      <c r="A1826" s="469" t="s">
        <v>20506</v>
      </c>
      <c r="B1826">
        <v>1</v>
      </c>
    </row>
    <row r="1827" spans="1:2" hidden="1" x14ac:dyDescent="0.3">
      <c r="A1827" s="469" t="s">
        <v>4559</v>
      </c>
      <c r="B1827">
        <v>1</v>
      </c>
    </row>
    <row r="1828" spans="1:2" hidden="1" x14ac:dyDescent="0.3">
      <c r="A1828" s="469" t="s">
        <v>4426</v>
      </c>
      <c r="B1828">
        <v>1</v>
      </c>
    </row>
    <row r="1829" spans="1:2" x14ac:dyDescent="0.3">
      <c r="A1829" s="469" t="s">
        <v>6323</v>
      </c>
      <c r="B1829">
        <v>3</v>
      </c>
    </row>
    <row r="1830" spans="1:2" hidden="1" x14ac:dyDescent="0.3">
      <c r="A1830" s="469" t="s">
        <v>4728</v>
      </c>
      <c r="B1830">
        <v>1</v>
      </c>
    </row>
    <row r="1831" spans="1:2" hidden="1" x14ac:dyDescent="0.3">
      <c r="A1831" s="469" t="s">
        <v>10328</v>
      </c>
      <c r="B1831">
        <v>1</v>
      </c>
    </row>
    <row r="1832" spans="1:2" hidden="1" x14ac:dyDescent="0.3">
      <c r="A1832" s="469" t="s">
        <v>17831</v>
      </c>
      <c r="B1832">
        <v>1</v>
      </c>
    </row>
    <row r="1833" spans="1:2" hidden="1" x14ac:dyDescent="0.3">
      <c r="A1833" s="469" t="s">
        <v>15970</v>
      </c>
      <c r="B1833">
        <v>1</v>
      </c>
    </row>
    <row r="1834" spans="1:2" hidden="1" x14ac:dyDescent="0.3">
      <c r="A1834" s="469" t="s">
        <v>10099</v>
      </c>
      <c r="B1834">
        <v>1</v>
      </c>
    </row>
    <row r="1835" spans="1:2" hidden="1" x14ac:dyDescent="0.3">
      <c r="A1835" s="469" t="s">
        <v>13863</v>
      </c>
      <c r="B1835">
        <v>1</v>
      </c>
    </row>
    <row r="1836" spans="1:2" hidden="1" x14ac:dyDescent="0.3">
      <c r="A1836" s="469" t="s">
        <v>4768</v>
      </c>
      <c r="B1836">
        <v>1</v>
      </c>
    </row>
    <row r="1837" spans="1:2" hidden="1" x14ac:dyDescent="0.3">
      <c r="A1837" s="469" t="s">
        <v>4760</v>
      </c>
      <c r="B1837">
        <v>1</v>
      </c>
    </row>
    <row r="1838" spans="1:2" hidden="1" x14ac:dyDescent="0.3">
      <c r="A1838" s="469" t="s">
        <v>4749</v>
      </c>
      <c r="B1838">
        <v>1</v>
      </c>
    </row>
    <row r="1839" spans="1:2" hidden="1" x14ac:dyDescent="0.3">
      <c r="A1839" s="469" t="s">
        <v>4695</v>
      </c>
      <c r="B1839">
        <v>1</v>
      </c>
    </row>
    <row r="1840" spans="1:2" hidden="1" x14ac:dyDescent="0.3">
      <c r="A1840" s="469" t="s">
        <v>4632</v>
      </c>
      <c r="B1840">
        <v>1</v>
      </c>
    </row>
    <row r="1841" spans="1:2" hidden="1" x14ac:dyDescent="0.3">
      <c r="A1841" s="469" t="s">
        <v>4634</v>
      </c>
      <c r="B1841">
        <v>1</v>
      </c>
    </row>
    <row r="1842" spans="1:2" hidden="1" x14ac:dyDescent="0.3">
      <c r="A1842" s="469" t="s">
        <v>4705</v>
      </c>
      <c r="B1842">
        <v>1</v>
      </c>
    </row>
    <row r="1843" spans="1:2" hidden="1" x14ac:dyDescent="0.3">
      <c r="A1843" s="469" t="s">
        <v>4752</v>
      </c>
      <c r="B1843">
        <v>1</v>
      </c>
    </row>
    <row r="1844" spans="1:2" hidden="1" x14ac:dyDescent="0.3">
      <c r="A1844" s="469" t="s">
        <v>6524</v>
      </c>
      <c r="B1844">
        <v>1</v>
      </c>
    </row>
    <row r="1845" spans="1:2" hidden="1" x14ac:dyDescent="0.3">
      <c r="A1845" s="469" t="s">
        <v>4636</v>
      </c>
      <c r="B1845">
        <v>1</v>
      </c>
    </row>
    <row r="1846" spans="1:2" hidden="1" x14ac:dyDescent="0.3">
      <c r="A1846" s="469" t="s">
        <v>4731</v>
      </c>
      <c r="B1846">
        <v>1</v>
      </c>
    </row>
    <row r="1847" spans="1:2" hidden="1" x14ac:dyDescent="0.3">
      <c r="A1847" s="469" t="s">
        <v>4686</v>
      </c>
      <c r="B1847">
        <v>1</v>
      </c>
    </row>
    <row r="1848" spans="1:2" hidden="1" x14ac:dyDescent="0.3">
      <c r="A1848" s="469" t="s">
        <v>14740</v>
      </c>
      <c r="B1848">
        <v>1</v>
      </c>
    </row>
    <row r="1849" spans="1:2" hidden="1" x14ac:dyDescent="0.3">
      <c r="A1849" s="469" t="s">
        <v>13566</v>
      </c>
      <c r="B1849">
        <v>1</v>
      </c>
    </row>
    <row r="1850" spans="1:2" hidden="1" x14ac:dyDescent="0.3">
      <c r="A1850" s="469" t="s">
        <v>4733</v>
      </c>
      <c r="B1850">
        <v>1</v>
      </c>
    </row>
    <row r="1851" spans="1:2" hidden="1" x14ac:dyDescent="0.3">
      <c r="A1851" s="469" t="s">
        <v>4659</v>
      </c>
      <c r="B1851">
        <v>1</v>
      </c>
    </row>
    <row r="1852" spans="1:2" hidden="1" x14ac:dyDescent="0.3">
      <c r="A1852" s="469" t="s">
        <v>6824</v>
      </c>
      <c r="B1852">
        <v>1</v>
      </c>
    </row>
    <row r="1853" spans="1:2" hidden="1" x14ac:dyDescent="0.3">
      <c r="A1853" s="469" t="s">
        <v>8123</v>
      </c>
      <c r="B1853">
        <v>1</v>
      </c>
    </row>
    <row r="1854" spans="1:2" hidden="1" x14ac:dyDescent="0.3">
      <c r="A1854" s="469" t="s">
        <v>4688</v>
      </c>
      <c r="B1854">
        <v>2</v>
      </c>
    </row>
    <row r="1855" spans="1:2" hidden="1" x14ac:dyDescent="0.3">
      <c r="A1855" s="469" t="s">
        <v>13860</v>
      </c>
      <c r="B1855">
        <v>1</v>
      </c>
    </row>
    <row r="1856" spans="1:2" hidden="1" x14ac:dyDescent="0.3">
      <c r="A1856" s="469" t="s">
        <v>4753</v>
      </c>
      <c r="B1856">
        <v>1</v>
      </c>
    </row>
    <row r="1857" spans="1:2" hidden="1" x14ac:dyDescent="0.3">
      <c r="A1857" s="469" t="s">
        <v>4737</v>
      </c>
      <c r="B1857">
        <v>1</v>
      </c>
    </row>
    <row r="1858" spans="1:2" hidden="1" x14ac:dyDescent="0.3">
      <c r="A1858" s="469" t="s">
        <v>4663</v>
      </c>
      <c r="B1858">
        <v>1</v>
      </c>
    </row>
    <row r="1859" spans="1:2" hidden="1" x14ac:dyDescent="0.3">
      <c r="A1859" s="469" t="s">
        <v>30456</v>
      </c>
      <c r="B1859">
        <v>1</v>
      </c>
    </row>
    <row r="1860" spans="1:2" hidden="1" x14ac:dyDescent="0.3">
      <c r="A1860" s="469" t="s">
        <v>4690</v>
      </c>
      <c r="B1860">
        <v>1</v>
      </c>
    </row>
    <row r="1861" spans="1:2" hidden="1" x14ac:dyDescent="0.3">
      <c r="A1861" s="469" t="s">
        <v>4698</v>
      </c>
      <c r="B1861">
        <v>1</v>
      </c>
    </row>
    <row r="1862" spans="1:2" hidden="1" x14ac:dyDescent="0.3">
      <c r="A1862" s="469" t="s">
        <v>13857</v>
      </c>
      <c r="B1862">
        <v>1</v>
      </c>
    </row>
    <row r="1863" spans="1:2" hidden="1" x14ac:dyDescent="0.3">
      <c r="A1863" s="469" t="s">
        <v>4661</v>
      </c>
      <c r="B1863">
        <v>1</v>
      </c>
    </row>
    <row r="1864" spans="1:2" hidden="1" x14ac:dyDescent="0.3">
      <c r="A1864" s="469" t="s">
        <v>4692</v>
      </c>
      <c r="B1864">
        <v>1</v>
      </c>
    </row>
    <row r="1865" spans="1:2" hidden="1" x14ac:dyDescent="0.3">
      <c r="A1865" s="469" t="s">
        <v>13547</v>
      </c>
      <c r="B1865">
        <v>1</v>
      </c>
    </row>
    <row r="1866" spans="1:2" hidden="1" x14ac:dyDescent="0.3">
      <c r="A1866" s="469" t="s">
        <v>14805</v>
      </c>
      <c r="B1866">
        <v>1</v>
      </c>
    </row>
    <row r="1867" spans="1:2" hidden="1" x14ac:dyDescent="0.3">
      <c r="A1867" s="469" t="s">
        <v>4693</v>
      </c>
      <c r="B1867">
        <v>1</v>
      </c>
    </row>
    <row r="1868" spans="1:2" hidden="1" x14ac:dyDescent="0.3">
      <c r="A1868" s="469" t="s">
        <v>4708</v>
      </c>
      <c r="B1868">
        <v>1</v>
      </c>
    </row>
    <row r="1869" spans="1:2" hidden="1" x14ac:dyDescent="0.3">
      <c r="A1869" s="469" t="s">
        <v>8125</v>
      </c>
      <c r="B1869">
        <v>1</v>
      </c>
    </row>
    <row r="1870" spans="1:2" hidden="1" x14ac:dyDescent="0.3">
      <c r="A1870" s="469" t="s">
        <v>4639</v>
      </c>
      <c r="B1870">
        <v>1</v>
      </c>
    </row>
    <row r="1871" spans="1:2" hidden="1" x14ac:dyDescent="0.3">
      <c r="A1871" s="469" t="s">
        <v>10203</v>
      </c>
      <c r="B1871">
        <v>1</v>
      </c>
    </row>
    <row r="1872" spans="1:2" hidden="1" x14ac:dyDescent="0.3">
      <c r="A1872" s="469" t="s">
        <v>7326</v>
      </c>
      <c r="B1872">
        <v>1</v>
      </c>
    </row>
    <row r="1873" spans="1:2" hidden="1" x14ac:dyDescent="0.3">
      <c r="A1873" s="469" t="s">
        <v>4700</v>
      </c>
      <c r="B1873">
        <v>1</v>
      </c>
    </row>
    <row r="1874" spans="1:2" hidden="1" x14ac:dyDescent="0.3">
      <c r="A1874" s="469" t="s">
        <v>4709</v>
      </c>
      <c r="B1874">
        <v>1</v>
      </c>
    </row>
    <row r="1875" spans="1:2" hidden="1" x14ac:dyDescent="0.3">
      <c r="A1875" s="469" t="s">
        <v>9090</v>
      </c>
      <c r="B1875">
        <v>1</v>
      </c>
    </row>
    <row r="1876" spans="1:2" hidden="1" x14ac:dyDescent="0.3">
      <c r="A1876" s="469" t="s">
        <v>14741</v>
      </c>
      <c r="B1876">
        <v>1</v>
      </c>
    </row>
    <row r="1877" spans="1:2" hidden="1" x14ac:dyDescent="0.3">
      <c r="A1877" s="469" t="s">
        <v>4739</v>
      </c>
      <c r="B1877">
        <v>1</v>
      </c>
    </row>
    <row r="1878" spans="1:2" hidden="1" x14ac:dyDescent="0.3">
      <c r="A1878" s="469" t="s">
        <v>4641</v>
      </c>
      <c r="B1878">
        <v>1</v>
      </c>
    </row>
    <row r="1879" spans="1:2" hidden="1" x14ac:dyDescent="0.3">
      <c r="A1879" s="469" t="s">
        <v>4746</v>
      </c>
      <c r="B1879">
        <v>1</v>
      </c>
    </row>
    <row r="1880" spans="1:2" hidden="1" x14ac:dyDescent="0.3">
      <c r="A1880" s="469" t="s">
        <v>13575</v>
      </c>
      <c r="B1880">
        <v>1</v>
      </c>
    </row>
    <row r="1881" spans="1:2" hidden="1" x14ac:dyDescent="0.3">
      <c r="A1881" s="469" t="s">
        <v>4712</v>
      </c>
      <c r="B1881">
        <v>1</v>
      </c>
    </row>
    <row r="1882" spans="1:2" hidden="1" x14ac:dyDescent="0.3">
      <c r="A1882" s="469" t="s">
        <v>4763</v>
      </c>
      <c r="B1882">
        <v>1</v>
      </c>
    </row>
    <row r="1883" spans="1:2" hidden="1" x14ac:dyDescent="0.3">
      <c r="A1883" s="469" t="s">
        <v>4741</v>
      </c>
      <c r="B1883">
        <v>1</v>
      </c>
    </row>
    <row r="1884" spans="1:2" hidden="1" x14ac:dyDescent="0.3">
      <c r="A1884" s="469" t="s">
        <v>4715</v>
      </c>
      <c r="B1884">
        <v>1</v>
      </c>
    </row>
    <row r="1885" spans="1:2" hidden="1" x14ac:dyDescent="0.3">
      <c r="A1885" s="469" t="s">
        <v>4703</v>
      </c>
      <c r="B1885">
        <v>1</v>
      </c>
    </row>
    <row r="1886" spans="1:2" x14ac:dyDescent="0.3">
      <c r="A1886" s="469" t="s">
        <v>4653</v>
      </c>
      <c r="B1886">
        <v>3</v>
      </c>
    </row>
    <row r="1887" spans="1:2" hidden="1" x14ac:dyDescent="0.3">
      <c r="A1887" s="469" t="s">
        <v>6531</v>
      </c>
      <c r="B1887">
        <v>1</v>
      </c>
    </row>
    <row r="1888" spans="1:2" hidden="1" x14ac:dyDescent="0.3">
      <c r="A1888" s="469" t="s">
        <v>12560</v>
      </c>
      <c r="B1888">
        <v>1</v>
      </c>
    </row>
    <row r="1889" spans="1:2" hidden="1" x14ac:dyDescent="0.3">
      <c r="A1889" s="469" t="s">
        <v>4718</v>
      </c>
      <c r="B1889">
        <v>1</v>
      </c>
    </row>
    <row r="1890" spans="1:2" hidden="1" x14ac:dyDescent="0.3">
      <c r="A1890" s="469" t="s">
        <v>4765</v>
      </c>
      <c r="B1890">
        <v>1</v>
      </c>
    </row>
    <row r="1891" spans="1:2" hidden="1" x14ac:dyDescent="0.3">
      <c r="A1891" s="469" t="s">
        <v>4744</v>
      </c>
      <c r="B1891">
        <v>1</v>
      </c>
    </row>
    <row r="1892" spans="1:2" hidden="1" x14ac:dyDescent="0.3">
      <c r="A1892" s="469" t="s">
        <v>4756</v>
      </c>
      <c r="B1892">
        <v>1</v>
      </c>
    </row>
    <row r="1893" spans="1:2" hidden="1" x14ac:dyDescent="0.3">
      <c r="A1893" s="469" t="s">
        <v>4736</v>
      </c>
      <c r="B1893">
        <v>1</v>
      </c>
    </row>
    <row r="1894" spans="1:2" hidden="1" x14ac:dyDescent="0.3">
      <c r="A1894" s="469" t="s">
        <v>4681</v>
      </c>
      <c r="B1894">
        <v>1</v>
      </c>
    </row>
    <row r="1895" spans="1:2" hidden="1" x14ac:dyDescent="0.3">
      <c r="A1895" s="469" t="s">
        <v>10210</v>
      </c>
      <c r="B1895">
        <v>1</v>
      </c>
    </row>
    <row r="1896" spans="1:2" hidden="1" x14ac:dyDescent="0.3">
      <c r="A1896" s="469" t="s">
        <v>4643</v>
      </c>
      <c r="B1896">
        <v>1</v>
      </c>
    </row>
    <row r="1897" spans="1:2" hidden="1" x14ac:dyDescent="0.3">
      <c r="A1897" s="469" t="s">
        <v>4723</v>
      </c>
      <c r="B1897">
        <v>1</v>
      </c>
    </row>
    <row r="1898" spans="1:2" hidden="1" x14ac:dyDescent="0.3">
      <c r="A1898" s="469" t="s">
        <v>4650</v>
      </c>
      <c r="B1898">
        <v>1</v>
      </c>
    </row>
    <row r="1899" spans="1:2" hidden="1" x14ac:dyDescent="0.3">
      <c r="A1899" s="469" t="s">
        <v>4738</v>
      </c>
      <c r="B1899">
        <v>1</v>
      </c>
    </row>
    <row r="1900" spans="1:2" hidden="1" x14ac:dyDescent="0.3">
      <c r="A1900" s="469" t="s">
        <v>4758</v>
      </c>
      <c r="B1900">
        <v>1</v>
      </c>
    </row>
    <row r="1901" spans="1:2" hidden="1" x14ac:dyDescent="0.3">
      <c r="A1901" s="469" t="s">
        <v>4757</v>
      </c>
      <c r="B1901">
        <v>1</v>
      </c>
    </row>
    <row r="1902" spans="1:2" hidden="1" x14ac:dyDescent="0.3">
      <c r="A1902" s="469" t="s">
        <v>6529</v>
      </c>
      <c r="B1902">
        <v>1</v>
      </c>
    </row>
    <row r="1903" spans="1:2" hidden="1" x14ac:dyDescent="0.3">
      <c r="A1903" s="469" t="s">
        <v>4644</v>
      </c>
      <c r="B1903">
        <v>1</v>
      </c>
    </row>
    <row r="1904" spans="1:2" hidden="1" x14ac:dyDescent="0.3">
      <c r="A1904" s="469" t="s">
        <v>4725</v>
      </c>
      <c r="B1904">
        <v>1</v>
      </c>
    </row>
    <row r="1905" spans="1:2" hidden="1" x14ac:dyDescent="0.3">
      <c r="A1905" s="469" t="s">
        <v>4667</v>
      </c>
      <c r="B1905">
        <v>1</v>
      </c>
    </row>
    <row r="1906" spans="1:2" hidden="1" x14ac:dyDescent="0.3">
      <c r="A1906" s="469" t="s">
        <v>4670</v>
      </c>
      <c r="B1906">
        <v>1</v>
      </c>
    </row>
    <row r="1907" spans="1:2" hidden="1" x14ac:dyDescent="0.3">
      <c r="A1907" s="469" t="s">
        <v>4646</v>
      </c>
      <c r="B1907">
        <v>1</v>
      </c>
    </row>
    <row r="1908" spans="1:2" hidden="1" x14ac:dyDescent="0.3">
      <c r="A1908" s="469" t="s">
        <v>4747</v>
      </c>
      <c r="B1908">
        <v>1</v>
      </c>
    </row>
    <row r="1909" spans="1:2" hidden="1" x14ac:dyDescent="0.3">
      <c r="A1909" s="469" t="s">
        <v>4676</v>
      </c>
      <c r="B1909">
        <v>1</v>
      </c>
    </row>
    <row r="1910" spans="1:2" hidden="1" x14ac:dyDescent="0.3">
      <c r="A1910" s="469" t="s">
        <v>4648</v>
      </c>
      <c r="B1910">
        <v>1</v>
      </c>
    </row>
    <row r="1911" spans="1:2" hidden="1" x14ac:dyDescent="0.3">
      <c r="A1911" s="469" t="s">
        <v>18684</v>
      </c>
      <c r="B1911">
        <v>1</v>
      </c>
    </row>
    <row r="1912" spans="1:2" hidden="1" x14ac:dyDescent="0.3">
      <c r="A1912" s="469" t="s">
        <v>4914</v>
      </c>
      <c r="B1912">
        <v>1</v>
      </c>
    </row>
    <row r="1913" spans="1:2" hidden="1" x14ac:dyDescent="0.3">
      <c r="A1913" s="469" t="s">
        <v>6367</v>
      </c>
      <c r="B1913">
        <v>1</v>
      </c>
    </row>
    <row r="1914" spans="1:2" hidden="1" x14ac:dyDescent="0.3">
      <c r="A1914" s="469" t="s">
        <v>6369</v>
      </c>
      <c r="B1914">
        <v>1</v>
      </c>
    </row>
    <row r="1915" spans="1:2" hidden="1" x14ac:dyDescent="0.3">
      <c r="A1915" s="469" t="s">
        <v>4965</v>
      </c>
      <c r="B1915">
        <v>1</v>
      </c>
    </row>
    <row r="1916" spans="1:2" hidden="1" x14ac:dyDescent="0.3">
      <c r="A1916" s="469" t="s">
        <v>13628</v>
      </c>
      <c r="B1916">
        <v>1</v>
      </c>
    </row>
    <row r="1917" spans="1:2" hidden="1" x14ac:dyDescent="0.3">
      <c r="A1917" s="469" t="s">
        <v>6368</v>
      </c>
      <c r="B1917">
        <v>1</v>
      </c>
    </row>
    <row r="1918" spans="1:2" hidden="1" x14ac:dyDescent="0.3">
      <c r="A1918" s="469" t="s">
        <v>6395</v>
      </c>
      <c r="B1918">
        <v>1</v>
      </c>
    </row>
    <row r="1919" spans="1:2" hidden="1" x14ac:dyDescent="0.3">
      <c r="A1919" s="469" t="s">
        <v>4883</v>
      </c>
      <c r="B1919">
        <v>1</v>
      </c>
    </row>
    <row r="1920" spans="1:2" hidden="1" x14ac:dyDescent="0.3">
      <c r="A1920" s="469" t="s">
        <v>4966</v>
      </c>
      <c r="B1920">
        <v>2</v>
      </c>
    </row>
    <row r="1921" spans="1:2" hidden="1" x14ac:dyDescent="0.3">
      <c r="A1921" s="469" t="s">
        <v>4885</v>
      </c>
      <c r="B1921">
        <v>1</v>
      </c>
    </row>
    <row r="1922" spans="1:2" hidden="1" x14ac:dyDescent="0.3">
      <c r="A1922" s="469" t="s">
        <v>2945</v>
      </c>
      <c r="B1922">
        <v>1</v>
      </c>
    </row>
    <row r="1923" spans="1:2" hidden="1" x14ac:dyDescent="0.3">
      <c r="A1923" s="469" t="s">
        <v>13738</v>
      </c>
      <c r="B1923">
        <v>1</v>
      </c>
    </row>
    <row r="1924" spans="1:2" hidden="1" x14ac:dyDescent="0.3">
      <c r="A1924" s="469" t="s">
        <v>20648</v>
      </c>
      <c r="B1924">
        <v>1</v>
      </c>
    </row>
    <row r="1925" spans="1:2" hidden="1" x14ac:dyDescent="0.3">
      <c r="A1925" s="469" t="s">
        <v>13618</v>
      </c>
      <c r="B1925">
        <v>1</v>
      </c>
    </row>
    <row r="1926" spans="1:2" hidden="1" x14ac:dyDescent="0.3">
      <c r="A1926" s="469" t="s">
        <v>4919</v>
      </c>
      <c r="B1926">
        <v>1</v>
      </c>
    </row>
    <row r="1927" spans="1:2" hidden="1" x14ac:dyDescent="0.3">
      <c r="A1927" s="469" t="s">
        <v>4946</v>
      </c>
      <c r="B1927">
        <v>1</v>
      </c>
    </row>
    <row r="1928" spans="1:2" hidden="1" x14ac:dyDescent="0.3">
      <c r="A1928" s="469" t="s">
        <v>8277</v>
      </c>
      <c r="B1928">
        <v>1</v>
      </c>
    </row>
    <row r="1929" spans="1:2" hidden="1" x14ac:dyDescent="0.3">
      <c r="A1929" s="469" t="s">
        <v>13613</v>
      </c>
      <c r="B1929">
        <v>1</v>
      </c>
    </row>
    <row r="1930" spans="1:2" hidden="1" x14ac:dyDescent="0.3">
      <c r="A1930" s="469" t="s">
        <v>4861</v>
      </c>
      <c r="B1930">
        <v>1</v>
      </c>
    </row>
    <row r="1931" spans="1:2" hidden="1" x14ac:dyDescent="0.3">
      <c r="A1931" s="469" t="s">
        <v>9092</v>
      </c>
      <c r="B1931">
        <v>1</v>
      </c>
    </row>
    <row r="1932" spans="1:2" hidden="1" x14ac:dyDescent="0.3">
      <c r="A1932" s="469" t="s">
        <v>4927</v>
      </c>
      <c r="B1932">
        <v>1</v>
      </c>
    </row>
    <row r="1933" spans="1:2" hidden="1" x14ac:dyDescent="0.3">
      <c r="A1933" s="469" t="s">
        <v>13736</v>
      </c>
      <c r="B1933">
        <v>1</v>
      </c>
    </row>
    <row r="1934" spans="1:2" hidden="1" x14ac:dyDescent="0.3">
      <c r="A1934" s="469" t="s">
        <v>7313</v>
      </c>
      <c r="B1934">
        <v>1</v>
      </c>
    </row>
    <row r="1935" spans="1:2" hidden="1" x14ac:dyDescent="0.3">
      <c r="A1935" s="469" t="s">
        <v>4866</v>
      </c>
      <c r="B1935">
        <v>1</v>
      </c>
    </row>
    <row r="1936" spans="1:2" hidden="1" x14ac:dyDescent="0.3">
      <c r="A1936" s="469" t="s">
        <v>6533</v>
      </c>
      <c r="B1936">
        <v>1</v>
      </c>
    </row>
    <row r="1937" spans="1:2" hidden="1" x14ac:dyDescent="0.3">
      <c r="A1937" s="469" t="s">
        <v>17812</v>
      </c>
      <c r="B1937">
        <v>1</v>
      </c>
    </row>
    <row r="1938" spans="1:2" hidden="1" x14ac:dyDescent="0.3">
      <c r="A1938" s="469" t="s">
        <v>20657</v>
      </c>
      <c r="B1938">
        <v>1</v>
      </c>
    </row>
    <row r="1939" spans="1:2" hidden="1" x14ac:dyDescent="0.3">
      <c r="A1939" s="469" t="s">
        <v>16000</v>
      </c>
      <c r="B1939">
        <v>1</v>
      </c>
    </row>
    <row r="1940" spans="1:2" hidden="1" x14ac:dyDescent="0.3">
      <c r="A1940" s="469" t="s">
        <v>4955</v>
      </c>
      <c r="B1940">
        <v>1</v>
      </c>
    </row>
    <row r="1941" spans="1:2" hidden="1" x14ac:dyDescent="0.3">
      <c r="A1941" s="469" t="s">
        <v>13741</v>
      </c>
      <c r="B1941">
        <v>1</v>
      </c>
    </row>
    <row r="1942" spans="1:2" hidden="1" x14ac:dyDescent="0.3">
      <c r="A1942" s="469" t="s">
        <v>14828</v>
      </c>
      <c r="B1942">
        <v>1</v>
      </c>
    </row>
    <row r="1943" spans="1:2" hidden="1" x14ac:dyDescent="0.3">
      <c r="A1943" s="469" t="s">
        <v>17830</v>
      </c>
      <c r="B1943">
        <v>1</v>
      </c>
    </row>
    <row r="1944" spans="1:2" hidden="1" x14ac:dyDescent="0.3">
      <c r="A1944" s="469" t="s">
        <v>4976</v>
      </c>
      <c r="B1944">
        <v>1</v>
      </c>
    </row>
    <row r="1945" spans="1:2" hidden="1" x14ac:dyDescent="0.3">
      <c r="A1945" s="469" t="s">
        <v>4869</v>
      </c>
      <c r="B1945">
        <v>1</v>
      </c>
    </row>
    <row r="1946" spans="1:2" hidden="1" x14ac:dyDescent="0.3">
      <c r="A1946" s="469" t="s">
        <v>4949</v>
      </c>
      <c r="B1946">
        <v>1</v>
      </c>
    </row>
    <row r="1947" spans="1:2" hidden="1" x14ac:dyDescent="0.3">
      <c r="A1947" s="469" t="s">
        <v>4924</v>
      </c>
      <c r="B1947">
        <v>1</v>
      </c>
    </row>
    <row r="1948" spans="1:2" hidden="1" x14ac:dyDescent="0.3">
      <c r="A1948" s="469" t="s">
        <v>13579</v>
      </c>
      <c r="B1948">
        <v>1</v>
      </c>
    </row>
    <row r="1949" spans="1:2" hidden="1" x14ac:dyDescent="0.3">
      <c r="A1949" s="469" t="s">
        <v>6361</v>
      </c>
      <c r="B1949">
        <v>1</v>
      </c>
    </row>
    <row r="1950" spans="1:2" hidden="1" x14ac:dyDescent="0.3">
      <c r="A1950" s="469" t="s">
        <v>4873</v>
      </c>
      <c r="B1950">
        <v>1</v>
      </c>
    </row>
    <row r="1951" spans="1:2" hidden="1" x14ac:dyDescent="0.3">
      <c r="A1951" s="469" t="s">
        <v>12527</v>
      </c>
      <c r="B1951">
        <v>1</v>
      </c>
    </row>
    <row r="1952" spans="1:2" hidden="1" x14ac:dyDescent="0.3">
      <c r="A1952" s="469" t="s">
        <v>13604</v>
      </c>
      <c r="B1952">
        <v>1</v>
      </c>
    </row>
    <row r="1953" spans="1:2" hidden="1" x14ac:dyDescent="0.3">
      <c r="A1953" s="469" t="s">
        <v>6582</v>
      </c>
      <c r="B1953">
        <v>1</v>
      </c>
    </row>
    <row r="1954" spans="1:2" hidden="1" x14ac:dyDescent="0.3">
      <c r="A1954" s="469" t="s">
        <v>4928</v>
      </c>
      <c r="B1954">
        <v>1</v>
      </c>
    </row>
    <row r="1955" spans="1:2" hidden="1" x14ac:dyDescent="0.3">
      <c r="A1955" s="469" t="s">
        <v>6460</v>
      </c>
      <c r="B1955">
        <v>1</v>
      </c>
    </row>
    <row r="1956" spans="1:2" hidden="1" x14ac:dyDescent="0.3">
      <c r="A1956" s="469" t="s">
        <v>8385</v>
      </c>
      <c r="B1956">
        <v>1</v>
      </c>
    </row>
    <row r="1957" spans="1:2" hidden="1" x14ac:dyDescent="0.3">
      <c r="A1957" s="469" t="s">
        <v>4934</v>
      </c>
      <c r="B1957">
        <v>1</v>
      </c>
    </row>
    <row r="1958" spans="1:2" hidden="1" x14ac:dyDescent="0.3">
      <c r="A1958" s="469" t="s">
        <v>4943</v>
      </c>
      <c r="B1958">
        <v>1</v>
      </c>
    </row>
    <row r="1959" spans="1:2" hidden="1" x14ac:dyDescent="0.3">
      <c r="A1959" s="469" t="s">
        <v>17304</v>
      </c>
      <c r="B1959">
        <v>1</v>
      </c>
    </row>
    <row r="1960" spans="1:2" hidden="1" x14ac:dyDescent="0.3">
      <c r="A1960" s="469" t="s">
        <v>4926</v>
      </c>
      <c r="B1960">
        <v>1</v>
      </c>
    </row>
    <row r="1961" spans="1:2" hidden="1" x14ac:dyDescent="0.3">
      <c r="A1961" s="469" t="s">
        <v>4952</v>
      </c>
      <c r="B1961">
        <v>2</v>
      </c>
    </row>
    <row r="1962" spans="1:2" hidden="1" x14ac:dyDescent="0.3">
      <c r="A1962" s="469" t="s">
        <v>14829</v>
      </c>
      <c r="B1962">
        <v>1</v>
      </c>
    </row>
    <row r="1963" spans="1:2" hidden="1" x14ac:dyDescent="0.3">
      <c r="A1963" s="469" t="s">
        <v>17617</v>
      </c>
      <c r="B1963">
        <v>1</v>
      </c>
    </row>
    <row r="1964" spans="1:2" hidden="1" x14ac:dyDescent="0.3">
      <c r="A1964" s="469" t="s">
        <v>4967</v>
      </c>
      <c r="B1964">
        <v>1</v>
      </c>
    </row>
    <row r="1965" spans="1:2" hidden="1" x14ac:dyDescent="0.3">
      <c r="A1965" s="469" t="s">
        <v>4878</v>
      </c>
      <c r="B1965">
        <v>1</v>
      </c>
    </row>
    <row r="1966" spans="1:2" hidden="1" x14ac:dyDescent="0.3">
      <c r="A1966" s="469" t="s">
        <v>6581</v>
      </c>
      <c r="B1966">
        <v>1</v>
      </c>
    </row>
    <row r="1967" spans="1:2" hidden="1" x14ac:dyDescent="0.3">
      <c r="A1967" s="469" t="s">
        <v>4888</v>
      </c>
      <c r="B1967">
        <v>1</v>
      </c>
    </row>
    <row r="1968" spans="1:2" hidden="1" x14ac:dyDescent="0.3">
      <c r="A1968" s="469" t="s">
        <v>4916</v>
      </c>
      <c r="B1968">
        <v>1</v>
      </c>
    </row>
    <row r="1969" spans="1:2" hidden="1" x14ac:dyDescent="0.3">
      <c r="A1969" s="469" t="s">
        <v>4918</v>
      </c>
      <c r="B1969">
        <v>1</v>
      </c>
    </row>
    <row r="1970" spans="1:2" hidden="1" x14ac:dyDescent="0.3">
      <c r="A1970" s="469" t="s">
        <v>4954</v>
      </c>
      <c r="B1970">
        <v>1</v>
      </c>
    </row>
    <row r="1971" spans="1:2" hidden="1" x14ac:dyDescent="0.3">
      <c r="A1971" s="469" t="s">
        <v>30387</v>
      </c>
      <c r="B1971">
        <v>1</v>
      </c>
    </row>
    <row r="1972" spans="1:2" hidden="1" x14ac:dyDescent="0.3">
      <c r="A1972" s="469" t="s">
        <v>4971</v>
      </c>
      <c r="B1972">
        <v>1</v>
      </c>
    </row>
    <row r="1973" spans="1:2" hidden="1" x14ac:dyDescent="0.3">
      <c r="A1973" s="469" t="s">
        <v>4947</v>
      </c>
      <c r="B1973">
        <v>1</v>
      </c>
    </row>
    <row r="1974" spans="1:2" hidden="1" x14ac:dyDescent="0.3">
      <c r="A1974" s="469" t="s">
        <v>4958</v>
      </c>
      <c r="B1974">
        <v>1</v>
      </c>
    </row>
    <row r="1975" spans="1:2" hidden="1" x14ac:dyDescent="0.3">
      <c r="A1975" s="469" t="s">
        <v>14666</v>
      </c>
      <c r="B1975">
        <v>1</v>
      </c>
    </row>
    <row r="1976" spans="1:2" hidden="1" x14ac:dyDescent="0.3">
      <c r="A1976" s="469" t="s">
        <v>4863</v>
      </c>
      <c r="B1976">
        <v>1</v>
      </c>
    </row>
    <row r="1977" spans="1:2" hidden="1" x14ac:dyDescent="0.3">
      <c r="A1977" s="469" t="s">
        <v>4921</v>
      </c>
      <c r="B1977">
        <v>1</v>
      </c>
    </row>
    <row r="1978" spans="1:2" hidden="1" x14ac:dyDescent="0.3">
      <c r="A1978" s="469" t="s">
        <v>13627</v>
      </c>
      <c r="B1978">
        <v>1</v>
      </c>
    </row>
    <row r="1979" spans="1:2" hidden="1" x14ac:dyDescent="0.3">
      <c r="A1979" s="469" t="s">
        <v>4931</v>
      </c>
      <c r="B1979">
        <v>1</v>
      </c>
    </row>
    <row r="1980" spans="1:2" hidden="1" x14ac:dyDescent="0.3">
      <c r="A1980" s="469" t="s">
        <v>17613</v>
      </c>
      <c r="B1980">
        <v>1</v>
      </c>
    </row>
    <row r="1981" spans="1:2" hidden="1" x14ac:dyDescent="0.3">
      <c r="A1981" s="469" t="s">
        <v>4882</v>
      </c>
      <c r="B1981">
        <v>1</v>
      </c>
    </row>
    <row r="1982" spans="1:2" hidden="1" x14ac:dyDescent="0.3">
      <c r="A1982" s="469" t="s">
        <v>4959</v>
      </c>
      <c r="B1982">
        <v>1</v>
      </c>
    </row>
    <row r="1983" spans="1:2" hidden="1" x14ac:dyDescent="0.3">
      <c r="A1983" s="469" t="s">
        <v>4933</v>
      </c>
      <c r="B1983">
        <v>1</v>
      </c>
    </row>
    <row r="1984" spans="1:2" hidden="1" x14ac:dyDescent="0.3">
      <c r="A1984" s="469" t="s">
        <v>4905</v>
      </c>
      <c r="B1984">
        <v>1</v>
      </c>
    </row>
    <row r="1985" spans="1:2" hidden="1" x14ac:dyDescent="0.3">
      <c r="A1985" s="469" t="s">
        <v>4907</v>
      </c>
      <c r="B1985">
        <v>1</v>
      </c>
    </row>
    <row r="1986" spans="1:2" hidden="1" x14ac:dyDescent="0.3">
      <c r="A1986" s="469" t="s">
        <v>4961</v>
      </c>
      <c r="B1986">
        <v>1</v>
      </c>
    </row>
    <row r="1987" spans="1:2" hidden="1" x14ac:dyDescent="0.3">
      <c r="A1987" s="469" t="s">
        <v>4975</v>
      </c>
      <c r="B1987">
        <v>1</v>
      </c>
    </row>
    <row r="1988" spans="1:2" hidden="1" x14ac:dyDescent="0.3">
      <c r="A1988" s="469" t="s">
        <v>13739</v>
      </c>
      <c r="B1988">
        <v>1</v>
      </c>
    </row>
    <row r="1989" spans="1:2" hidden="1" x14ac:dyDescent="0.3">
      <c r="A1989" s="469" t="s">
        <v>4963</v>
      </c>
      <c r="B1989">
        <v>1</v>
      </c>
    </row>
    <row r="1990" spans="1:2" hidden="1" x14ac:dyDescent="0.3">
      <c r="A1990" s="469" t="s">
        <v>4939</v>
      </c>
      <c r="B1990">
        <v>1</v>
      </c>
    </row>
    <row r="1991" spans="1:2" hidden="1" x14ac:dyDescent="0.3">
      <c r="A1991" s="469" t="s">
        <v>4911</v>
      </c>
      <c r="B1991">
        <v>1</v>
      </c>
    </row>
    <row r="1992" spans="1:2" hidden="1" x14ac:dyDescent="0.3">
      <c r="A1992" s="469" t="s">
        <v>18685</v>
      </c>
      <c r="B1992">
        <v>1</v>
      </c>
    </row>
    <row r="1993" spans="1:2" hidden="1" x14ac:dyDescent="0.3">
      <c r="A1993" s="469" t="s">
        <v>5032</v>
      </c>
      <c r="B1993">
        <v>1</v>
      </c>
    </row>
    <row r="1994" spans="1:2" hidden="1" x14ac:dyDescent="0.3">
      <c r="A1994" s="469" t="s">
        <v>14678</v>
      </c>
      <c r="B1994">
        <v>1</v>
      </c>
    </row>
    <row r="1995" spans="1:2" hidden="1" x14ac:dyDescent="0.3">
      <c r="A1995" s="469" t="s">
        <v>20309</v>
      </c>
      <c r="B1995">
        <v>1</v>
      </c>
    </row>
    <row r="1996" spans="1:2" hidden="1" x14ac:dyDescent="0.3">
      <c r="A1996" s="469" t="s">
        <v>5096</v>
      </c>
      <c r="B1996">
        <v>1</v>
      </c>
    </row>
    <row r="1997" spans="1:2" hidden="1" x14ac:dyDescent="0.3">
      <c r="A1997" s="469" t="s">
        <v>5131</v>
      </c>
      <c r="B1997">
        <v>1</v>
      </c>
    </row>
    <row r="1998" spans="1:2" hidden="1" x14ac:dyDescent="0.3">
      <c r="A1998" s="469" t="s">
        <v>5132</v>
      </c>
      <c r="B1998">
        <v>1</v>
      </c>
    </row>
    <row r="1999" spans="1:2" hidden="1" x14ac:dyDescent="0.3">
      <c r="A1999" s="469" t="s">
        <v>5099</v>
      </c>
      <c r="B1999">
        <v>1</v>
      </c>
    </row>
    <row r="2000" spans="1:2" hidden="1" x14ac:dyDescent="0.3">
      <c r="A2000" s="469" t="s">
        <v>13719</v>
      </c>
      <c r="B2000">
        <v>1</v>
      </c>
    </row>
    <row r="2001" spans="1:2" hidden="1" x14ac:dyDescent="0.3">
      <c r="A2001" s="469" t="s">
        <v>6381</v>
      </c>
      <c r="B2001">
        <v>1</v>
      </c>
    </row>
    <row r="2002" spans="1:2" hidden="1" x14ac:dyDescent="0.3">
      <c r="A2002" s="469" t="s">
        <v>6275</v>
      </c>
      <c r="B2002">
        <v>1</v>
      </c>
    </row>
    <row r="2003" spans="1:2" hidden="1" x14ac:dyDescent="0.3">
      <c r="A2003" s="469" t="s">
        <v>5007</v>
      </c>
      <c r="B2003">
        <v>1</v>
      </c>
    </row>
    <row r="2004" spans="1:2" hidden="1" x14ac:dyDescent="0.3">
      <c r="A2004" s="469" t="s">
        <v>4684</v>
      </c>
      <c r="B2004">
        <v>1</v>
      </c>
    </row>
    <row r="2005" spans="1:2" hidden="1" x14ac:dyDescent="0.3">
      <c r="A2005" s="469" t="s">
        <v>4994</v>
      </c>
      <c r="B2005">
        <v>1</v>
      </c>
    </row>
    <row r="2006" spans="1:2" hidden="1" x14ac:dyDescent="0.3">
      <c r="A2006" s="469" t="s">
        <v>13761</v>
      </c>
      <c r="B2006">
        <v>1</v>
      </c>
    </row>
    <row r="2007" spans="1:2" hidden="1" x14ac:dyDescent="0.3">
      <c r="A2007" s="469" t="s">
        <v>6384</v>
      </c>
      <c r="B2007">
        <v>1</v>
      </c>
    </row>
    <row r="2008" spans="1:2" hidden="1" x14ac:dyDescent="0.3">
      <c r="A2008" s="469" t="s">
        <v>6380</v>
      </c>
      <c r="B2008">
        <v>1</v>
      </c>
    </row>
    <row r="2009" spans="1:2" hidden="1" x14ac:dyDescent="0.3">
      <c r="A2009" s="469" t="s">
        <v>5011</v>
      </c>
      <c r="B2009">
        <v>1</v>
      </c>
    </row>
    <row r="2010" spans="1:2" hidden="1" x14ac:dyDescent="0.3">
      <c r="A2010" s="469" t="s">
        <v>17874</v>
      </c>
      <c r="B2010">
        <v>1</v>
      </c>
    </row>
    <row r="2011" spans="1:2" hidden="1" x14ac:dyDescent="0.3">
      <c r="A2011" s="469" t="s">
        <v>13765</v>
      </c>
      <c r="B2011">
        <v>1</v>
      </c>
    </row>
    <row r="2012" spans="1:2" hidden="1" x14ac:dyDescent="0.3">
      <c r="A2012" s="469" t="s">
        <v>6272</v>
      </c>
      <c r="B2012">
        <v>1</v>
      </c>
    </row>
    <row r="2013" spans="1:2" hidden="1" x14ac:dyDescent="0.3">
      <c r="A2013" s="469" t="s">
        <v>5036</v>
      </c>
      <c r="B2013">
        <v>1</v>
      </c>
    </row>
    <row r="2014" spans="1:2" hidden="1" x14ac:dyDescent="0.3">
      <c r="A2014" s="469" t="s">
        <v>6429</v>
      </c>
      <c r="B2014">
        <v>1</v>
      </c>
    </row>
    <row r="2015" spans="1:2" hidden="1" x14ac:dyDescent="0.3">
      <c r="A2015" s="469" t="s">
        <v>5042</v>
      </c>
      <c r="B2015">
        <v>1</v>
      </c>
    </row>
    <row r="2016" spans="1:2" hidden="1" x14ac:dyDescent="0.3">
      <c r="A2016" s="469" t="s">
        <v>11203</v>
      </c>
      <c r="B2016">
        <v>1</v>
      </c>
    </row>
    <row r="2017" spans="1:2" hidden="1" x14ac:dyDescent="0.3">
      <c r="A2017" s="469" t="s">
        <v>4893</v>
      </c>
      <c r="B2017">
        <v>1</v>
      </c>
    </row>
    <row r="2018" spans="1:2" hidden="1" x14ac:dyDescent="0.3">
      <c r="A2018" s="469" t="s">
        <v>4982</v>
      </c>
      <c r="B2018">
        <v>1</v>
      </c>
    </row>
    <row r="2019" spans="1:2" hidden="1" x14ac:dyDescent="0.3">
      <c r="A2019" s="469" t="s">
        <v>9084</v>
      </c>
      <c r="B2019">
        <v>1</v>
      </c>
    </row>
    <row r="2020" spans="1:2" hidden="1" x14ac:dyDescent="0.3">
      <c r="A2020" s="469" t="s">
        <v>4983</v>
      </c>
      <c r="B2020">
        <v>1</v>
      </c>
    </row>
    <row r="2021" spans="1:2" hidden="1" x14ac:dyDescent="0.3">
      <c r="A2021" s="469" t="s">
        <v>5128</v>
      </c>
      <c r="B2021">
        <v>1</v>
      </c>
    </row>
    <row r="2022" spans="1:2" hidden="1" x14ac:dyDescent="0.3">
      <c r="A2022" s="469" t="s">
        <v>6827</v>
      </c>
      <c r="B2022">
        <v>1</v>
      </c>
    </row>
    <row r="2023" spans="1:2" hidden="1" x14ac:dyDescent="0.3">
      <c r="A2023" s="469" t="s">
        <v>15977</v>
      </c>
      <c r="B2023">
        <v>1</v>
      </c>
    </row>
    <row r="2024" spans="1:2" hidden="1" x14ac:dyDescent="0.3">
      <c r="A2024" s="469" t="s">
        <v>6507</v>
      </c>
      <c r="B2024">
        <v>1</v>
      </c>
    </row>
    <row r="2025" spans="1:2" hidden="1" x14ac:dyDescent="0.3">
      <c r="A2025" s="469" t="s">
        <v>10103</v>
      </c>
      <c r="B2025">
        <v>1</v>
      </c>
    </row>
    <row r="2026" spans="1:2" hidden="1" x14ac:dyDescent="0.3">
      <c r="A2026" s="469" t="s">
        <v>17468</v>
      </c>
      <c r="B2026">
        <v>1</v>
      </c>
    </row>
    <row r="2027" spans="1:2" hidden="1" x14ac:dyDescent="0.3">
      <c r="A2027" s="469" t="s">
        <v>5038</v>
      </c>
      <c r="B2027">
        <v>1</v>
      </c>
    </row>
    <row r="2028" spans="1:2" hidden="1" x14ac:dyDescent="0.3">
      <c r="A2028" s="469" t="s">
        <v>4988</v>
      </c>
      <c r="B2028">
        <v>1</v>
      </c>
    </row>
    <row r="2029" spans="1:2" hidden="1" x14ac:dyDescent="0.3">
      <c r="A2029" s="469" t="s">
        <v>6456</v>
      </c>
      <c r="B2029">
        <v>1</v>
      </c>
    </row>
    <row r="2030" spans="1:2" hidden="1" x14ac:dyDescent="0.3">
      <c r="A2030" s="469" t="s">
        <v>5104</v>
      </c>
      <c r="B2030">
        <v>1</v>
      </c>
    </row>
    <row r="2031" spans="1:2" hidden="1" x14ac:dyDescent="0.3">
      <c r="A2031" s="469" t="s">
        <v>7282</v>
      </c>
      <c r="B2031">
        <v>1</v>
      </c>
    </row>
    <row r="2032" spans="1:2" hidden="1" x14ac:dyDescent="0.3">
      <c r="A2032" s="469" t="s">
        <v>13758</v>
      </c>
      <c r="B2032">
        <v>1</v>
      </c>
    </row>
    <row r="2033" spans="1:2" hidden="1" x14ac:dyDescent="0.3">
      <c r="A2033" s="469" t="s">
        <v>5056</v>
      </c>
      <c r="B2033">
        <v>1</v>
      </c>
    </row>
    <row r="2034" spans="1:2" hidden="1" x14ac:dyDescent="0.3">
      <c r="A2034" s="469" t="s">
        <v>13763</v>
      </c>
      <c r="B2034">
        <v>1</v>
      </c>
    </row>
    <row r="2035" spans="1:2" hidden="1" x14ac:dyDescent="0.3">
      <c r="A2035" s="469" t="s">
        <v>5067</v>
      </c>
      <c r="B2035">
        <v>1</v>
      </c>
    </row>
    <row r="2036" spans="1:2" hidden="1" x14ac:dyDescent="0.3">
      <c r="A2036" s="469" t="s">
        <v>5129</v>
      </c>
      <c r="B2036">
        <v>1</v>
      </c>
    </row>
    <row r="2037" spans="1:2" hidden="1" x14ac:dyDescent="0.3">
      <c r="A2037" s="469" t="s">
        <v>5076</v>
      </c>
      <c r="B2037">
        <v>1</v>
      </c>
    </row>
    <row r="2038" spans="1:2" hidden="1" x14ac:dyDescent="0.3">
      <c r="A2038" s="469" t="s">
        <v>5169</v>
      </c>
      <c r="B2038">
        <v>1</v>
      </c>
    </row>
    <row r="2039" spans="1:2" hidden="1" x14ac:dyDescent="0.3">
      <c r="A2039" s="469" t="s">
        <v>5179</v>
      </c>
      <c r="B2039">
        <v>1</v>
      </c>
    </row>
    <row r="2040" spans="1:2" hidden="1" x14ac:dyDescent="0.3">
      <c r="A2040" s="469" t="s">
        <v>5111</v>
      </c>
      <c r="B2040">
        <v>1</v>
      </c>
    </row>
    <row r="2041" spans="1:2" hidden="1" x14ac:dyDescent="0.3">
      <c r="A2041" s="469" t="s">
        <v>5018</v>
      </c>
      <c r="B2041">
        <v>1</v>
      </c>
    </row>
    <row r="2042" spans="1:2" hidden="1" x14ac:dyDescent="0.3">
      <c r="A2042" s="469" t="s">
        <v>5063</v>
      </c>
      <c r="B2042">
        <v>1</v>
      </c>
    </row>
    <row r="2043" spans="1:2" hidden="1" x14ac:dyDescent="0.3">
      <c r="A2043" s="469" t="s">
        <v>5052</v>
      </c>
      <c r="B2043">
        <v>1</v>
      </c>
    </row>
    <row r="2044" spans="1:2" hidden="1" x14ac:dyDescent="0.3">
      <c r="A2044" s="469" t="s">
        <v>5071</v>
      </c>
      <c r="B2044">
        <v>1</v>
      </c>
    </row>
    <row r="2045" spans="1:2" hidden="1" x14ac:dyDescent="0.3">
      <c r="A2045" s="469" t="s">
        <v>5059</v>
      </c>
      <c r="B2045">
        <v>1</v>
      </c>
    </row>
    <row r="2046" spans="1:2" hidden="1" x14ac:dyDescent="0.3">
      <c r="A2046" s="469" t="s">
        <v>15973</v>
      </c>
      <c r="B2046">
        <v>1</v>
      </c>
    </row>
    <row r="2047" spans="1:2" hidden="1" x14ac:dyDescent="0.3">
      <c r="A2047" s="469" t="s">
        <v>5086</v>
      </c>
      <c r="B2047">
        <v>1</v>
      </c>
    </row>
    <row r="2048" spans="1:2" hidden="1" x14ac:dyDescent="0.3">
      <c r="A2048" s="469" t="s">
        <v>13704</v>
      </c>
      <c r="B2048">
        <v>1</v>
      </c>
    </row>
    <row r="2049" spans="1:2" hidden="1" x14ac:dyDescent="0.3">
      <c r="A2049" s="469" t="s">
        <v>5133</v>
      </c>
      <c r="B2049">
        <v>1</v>
      </c>
    </row>
    <row r="2050" spans="1:2" hidden="1" x14ac:dyDescent="0.3">
      <c r="A2050" s="469" t="s">
        <v>5060</v>
      </c>
      <c r="B2050">
        <v>1</v>
      </c>
    </row>
    <row r="2051" spans="1:2" hidden="1" x14ac:dyDescent="0.3">
      <c r="A2051" s="469" t="s">
        <v>5148</v>
      </c>
      <c r="B2051">
        <v>1</v>
      </c>
    </row>
    <row r="2052" spans="1:2" hidden="1" x14ac:dyDescent="0.3">
      <c r="A2052" s="469" t="s">
        <v>5121</v>
      </c>
      <c r="B2052">
        <v>1</v>
      </c>
    </row>
    <row r="2053" spans="1:2" hidden="1" x14ac:dyDescent="0.3">
      <c r="A2053" s="469" t="s">
        <v>12592</v>
      </c>
      <c r="B2053">
        <v>1</v>
      </c>
    </row>
    <row r="2054" spans="1:2" hidden="1" x14ac:dyDescent="0.3">
      <c r="A2054" s="469" t="s">
        <v>5078</v>
      </c>
      <c r="B2054">
        <v>1</v>
      </c>
    </row>
    <row r="2055" spans="1:2" hidden="1" x14ac:dyDescent="0.3">
      <c r="A2055" s="469" t="s">
        <v>10237</v>
      </c>
      <c r="B2055">
        <v>1</v>
      </c>
    </row>
    <row r="2056" spans="1:2" hidden="1" x14ac:dyDescent="0.3">
      <c r="A2056" s="469" t="s">
        <v>11220</v>
      </c>
      <c r="B2056">
        <v>1</v>
      </c>
    </row>
    <row r="2057" spans="1:2" hidden="1" x14ac:dyDescent="0.3">
      <c r="A2057" s="469" t="s">
        <v>5073</v>
      </c>
      <c r="B2057">
        <v>1</v>
      </c>
    </row>
    <row r="2058" spans="1:2" hidden="1" x14ac:dyDescent="0.3">
      <c r="A2058" s="469" t="s">
        <v>5136</v>
      </c>
      <c r="B2058">
        <v>1</v>
      </c>
    </row>
    <row r="2059" spans="1:2" hidden="1" x14ac:dyDescent="0.3">
      <c r="A2059" s="469" t="s">
        <v>14801</v>
      </c>
      <c r="B2059">
        <v>1</v>
      </c>
    </row>
    <row r="2060" spans="1:2" hidden="1" x14ac:dyDescent="0.3">
      <c r="A2060" s="469" t="s">
        <v>5159</v>
      </c>
      <c r="B2060">
        <v>1</v>
      </c>
    </row>
    <row r="2061" spans="1:2" hidden="1" x14ac:dyDescent="0.3">
      <c r="A2061" s="469" t="s">
        <v>5075</v>
      </c>
      <c r="B2061">
        <v>1</v>
      </c>
    </row>
    <row r="2062" spans="1:2" hidden="1" x14ac:dyDescent="0.3">
      <c r="A2062" s="469" t="s">
        <v>5107</v>
      </c>
      <c r="B2062">
        <v>1</v>
      </c>
    </row>
    <row r="2063" spans="1:2" hidden="1" x14ac:dyDescent="0.3">
      <c r="A2063" s="469" t="s">
        <v>5027</v>
      </c>
      <c r="B2063">
        <v>1</v>
      </c>
    </row>
    <row r="2064" spans="1:2" hidden="1" x14ac:dyDescent="0.3">
      <c r="A2064" s="469" t="s">
        <v>9083</v>
      </c>
      <c r="B2064">
        <v>1</v>
      </c>
    </row>
    <row r="2065" spans="1:2" hidden="1" x14ac:dyDescent="0.3">
      <c r="A2065" s="469" t="s">
        <v>11196</v>
      </c>
      <c r="B2065">
        <v>1</v>
      </c>
    </row>
    <row r="2066" spans="1:2" hidden="1" x14ac:dyDescent="0.3">
      <c r="A2066" s="469" t="s">
        <v>16114</v>
      </c>
      <c r="B2066">
        <v>1</v>
      </c>
    </row>
    <row r="2067" spans="1:2" hidden="1" x14ac:dyDescent="0.3">
      <c r="A2067" s="469" t="s">
        <v>5141</v>
      </c>
      <c r="B2067">
        <v>1</v>
      </c>
    </row>
    <row r="2068" spans="1:2" hidden="1" x14ac:dyDescent="0.3">
      <c r="A2068" s="469" t="s">
        <v>5154</v>
      </c>
      <c r="B2068">
        <v>1</v>
      </c>
    </row>
    <row r="2069" spans="1:2" hidden="1" x14ac:dyDescent="0.3">
      <c r="A2069" s="469" t="s">
        <v>4993</v>
      </c>
      <c r="B2069">
        <v>1</v>
      </c>
    </row>
    <row r="2070" spans="1:2" hidden="1" x14ac:dyDescent="0.3">
      <c r="A2070" s="469" t="s">
        <v>6585</v>
      </c>
      <c r="B2070">
        <v>1</v>
      </c>
    </row>
    <row r="2071" spans="1:2" hidden="1" x14ac:dyDescent="0.3">
      <c r="A2071" s="469" t="s">
        <v>13756</v>
      </c>
      <c r="B2071">
        <v>1</v>
      </c>
    </row>
    <row r="2072" spans="1:2" hidden="1" x14ac:dyDescent="0.3">
      <c r="A2072" s="469" t="s">
        <v>5163</v>
      </c>
      <c r="B2072">
        <v>1</v>
      </c>
    </row>
    <row r="2073" spans="1:2" hidden="1" x14ac:dyDescent="0.3">
      <c r="A2073" s="469" t="s">
        <v>13851</v>
      </c>
      <c r="B2073">
        <v>1</v>
      </c>
    </row>
    <row r="2074" spans="1:2" hidden="1" x14ac:dyDescent="0.3">
      <c r="A2074" s="469" t="s">
        <v>16006</v>
      </c>
      <c r="B2074">
        <v>1</v>
      </c>
    </row>
    <row r="2075" spans="1:2" hidden="1" x14ac:dyDescent="0.3">
      <c r="A2075" s="469" t="s">
        <v>17525</v>
      </c>
      <c r="B2075">
        <v>1</v>
      </c>
    </row>
    <row r="2076" spans="1:2" hidden="1" x14ac:dyDescent="0.3">
      <c r="A2076" s="469" t="s">
        <v>20461</v>
      </c>
      <c r="B2076">
        <v>1</v>
      </c>
    </row>
    <row r="2077" spans="1:2" hidden="1" x14ac:dyDescent="0.3">
      <c r="A2077" s="469" t="s">
        <v>5156</v>
      </c>
      <c r="B2077">
        <v>1</v>
      </c>
    </row>
    <row r="2078" spans="1:2" hidden="1" x14ac:dyDescent="0.3">
      <c r="A2078" s="469" t="s">
        <v>5069</v>
      </c>
      <c r="B2078">
        <v>1</v>
      </c>
    </row>
    <row r="2079" spans="1:2" hidden="1" x14ac:dyDescent="0.3">
      <c r="A2079" s="469" t="s">
        <v>5185</v>
      </c>
      <c r="B2079">
        <v>1</v>
      </c>
    </row>
    <row r="2080" spans="1:2" hidden="1" x14ac:dyDescent="0.3">
      <c r="A2080" s="469" t="s">
        <v>5004</v>
      </c>
      <c r="B2080">
        <v>1</v>
      </c>
    </row>
    <row r="2081" spans="1:2" hidden="1" x14ac:dyDescent="0.3">
      <c r="A2081" s="469" t="s">
        <v>12532</v>
      </c>
      <c r="B2081">
        <v>1</v>
      </c>
    </row>
    <row r="2082" spans="1:2" hidden="1" x14ac:dyDescent="0.3">
      <c r="A2082" s="469" t="s">
        <v>5045</v>
      </c>
      <c r="B2082">
        <v>1</v>
      </c>
    </row>
    <row r="2083" spans="1:2" hidden="1" x14ac:dyDescent="0.3">
      <c r="A2083" s="469" t="s">
        <v>5095</v>
      </c>
      <c r="B2083">
        <v>1</v>
      </c>
    </row>
    <row r="2084" spans="1:2" hidden="1" x14ac:dyDescent="0.3">
      <c r="A2084" s="469" t="s">
        <v>8386</v>
      </c>
      <c r="B2084">
        <v>1</v>
      </c>
    </row>
    <row r="2085" spans="1:2" hidden="1" x14ac:dyDescent="0.3">
      <c r="A2085" s="469" t="s">
        <v>12490</v>
      </c>
      <c r="B2085">
        <v>1</v>
      </c>
    </row>
    <row r="2086" spans="1:2" hidden="1" x14ac:dyDescent="0.3">
      <c r="A2086" s="469" t="s">
        <v>14644</v>
      </c>
      <c r="B2086">
        <v>1</v>
      </c>
    </row>
    <row r="2087" spans="1:2" hidden="1" x14ac:dyDescent="0.3">
      <c r="A2087" s="469" t="s">
        <v>6249</v>
      </c>
      <c r="B2087">
        <v>1</v>
      </c>
    </row>
    <row r="2088" spans="1:2" hidden="1" x14ac:dyDescent="0.3">
      <c r="A2088" s="469" t="s">
        <v>6484</v>
      </c>
      <c r="B2088">
        <v>1</v>
      </c>
    </row>
    <row r="2089" spans="1:2" hidden="1" x14ac:dyDescent="0.3">
      <c r="A2089" s="469" t="s">
        <v>6455</v>
      </c>
      <c r="B2089">
        <v>1</v>
      </c>
    </row>
    <row r="2090" spans="1:2" hidden="1" x14ac:dyDescent="0.3">
      <c r="A2090" s="469" t="s">
        <v>17523</v>
      </c>
      <c r="B2090">
        <v>1</v>
      </c>
    </row>
    <row r="2091" spans="1:2" hidden="1" x14ac:dyDescent="0.3">
      <c r="A2091" s="469" t="s">
        <v>14643</v>
      </c>
      <c r="B2091">
        <v>1</v>
      </c>
    </row>
    <row r="2092" spans="1:2" hidden="1" x14ac:dyDescent="0.3">
      <c r="A2092" s="469" t="s">
        <v>13754</v>
      </c>
      <c r="B2092">
        <v>1</v>
      </c>
    </row>
    <row r="2093" spans="1:2" hidden="1" x14ac:dyDescent="0.3">
      <c r="A2093" s="469" t="s">
        <v>9082</v>
      </c>
      <c r="B2093">
        <v>1</v>
      </c>
    </row>
    <row r="2094" spans="1:2" hidden="1" x14ac:dyDescent="0.3">
      <c r="A2094" s="469" t="s">
        <v>5053</v>
      </c>
      <c r="B2094">
        <v>1</v>
      </c>
    </row>
    <row r="2095" spans="1:2" hidden="1" x14ac:dyDescent="0.3">
      <c r="A2095" s="469" t="s">
        <v>4985</v>
      </c>
      <c r="B2095">
        <v>1</v>
      </c>
    </row>
    <row r="2096" spans="1:2" hidden="1" x14ac:dyDescent="0.3">
      <c r="A2096" s="469" t="s">
        <v>28982</v>
      </c>
      <c r="B2096">
        <v>1</v>
      </c>
    </row>
    <row r="2097" spans="1:2" hidden="1" x14ac:dyDescent="0.3">
      <c r="A2097" s="469" t="s">
        <v>5123</v>
      </c>
      <c r="B2097">
        <v>1</v>
      </c>
    </row>
    <row r="2098" spans="1:2" hidden="1" x14ac:dyDescent="0.3">
      <c r="A2098" s="469" t="s">
        <v>5047</v>
      </c>
      <c r="B2098">
        <v>1</v>
      </c>
    </row>
    <row r="2099" spans="1:2" hidden="1" x14ac:dyDescent="0.3">
      <c r="A2099" s="469" t="s">
        <v>5151</v>
      </c>
      <c r="B2099">
        <v>2</v>
      </c>
    </row>
    <row r="2100" spans="1:2" hidden="1" x14ac:dyDescent="0.3">
      <c r="A2100" s="469" t="s">
        <v>4991</v>
      </c>
      <c r="B2100">
        <v>1</v>
      </c>
    </row>
    <row r="2101" spans="1:2" hidden="1" x14ac:dyDescent="0.3">
      <c r="A2101" s="469" t="s">
        <v>13717</v>
      </c>
      <c r="B2101">
        <v>1</v>
      </c>
    </row>
    <row r="2102" spans="1:2" hidden="1" x14ac:dyDescent="0.3">
      <c r="A2102" s="469" t="s">
        <v>5002</v>
      </c>
      <c r="B2102">
        <v>1</v>
      </c>
    </row>
    <row r="2103" spans="1:2" hidden="1" x14ac:dyDescent="0.3">
      <c r="A2103" s="469" t="s">
        <v>11254</v>
      </c>
      <c r="B2103">
        <v>1</v>
      </c>
    </row>
    <row r="2104" spans="1:2" hidden="1" x14ac:dyDescent="0.3">
      <c r="A2104" s="469" t="s">
        <v>10223</v>
      </c>
      <c r="B2104">
        <v>1</v>
      </c>
    </row>
    <row r="2105" spans="1:2" hidden="1" x14ac:dyDescent="0.3">
      <c r="A2105" s="469" t="s">
        <v>5048</v>
      </c>
      <c r="B2105">
        <v>1</v>
      </c>
    </row>
    <row r="2106" spans="1:2" hidden="1" x14ac:dyDescent="0.3">
      <c r="A2106" s="469" t="s">
        <v>5157</v>
      </c>
      <c r="B2106">
        <v>2</v>
      </c>
    </row>
    <row r="2107" spans="1:2" hidden="1" x14ac:dyDescent="0.3">
      <c r="A2107" s="469" t="s">
        <v>13855</v>
      </c>
      <c r="B2107">
        <v>1</v>
      </c>
    </row>
    <row r="2108" spans="1:2" hidden="1" x14ac:dyDescent="0.3">
      <c r="A2108" s="469" t="s">
        <v>4998</v>
      </c>
      <c r="B2108">
        <v>1</v>
      </c>
    </row>
    <row r="2109" spans="1:2" hidden="1" x14ac:dyDescent="0.3">
      <c r="A2109" s="469" t="s">
        <v>17521</v>
      </c>
      <c r="B2109">
        <v>1</v>
      </c>
    </row>
    <row r="2110" spans="1:2" hidden="1" x14ac:dyDescent="0.3">
      <c r="A2110" s="469" t="s">
        <v>5023</v>
      </c>
      <c r="B2110">
        <v>1</v>
      </c>
    </row>
    <row r="2111" spans="1:2" hidden="1" x14ac:dyDescent="0.3">
      <c r="A2111" s="469" t="s">
        <v>13573</v>
      </c>
      <c r="B2111">
        <v>1</v>
      </c>
    </row>
    <row r="2112" spans="1:2" hidden="1" x14ac:dyDescent="0.3">
      <c r="A2112" s="469" t="s">
        <v>16003</v>
      </c>
      <c r="B2112">
        <v>1</v>
      </c>
    </row>
    <row r="2113" spans="1:2" hidden="1" x14ac:dyDescent="0.3">
      <c r="A2113" s="469" t="s">
        <v>5115</v>
      </c>
      <c r="B2113">
        <v>1</v>
      </c>
    </row>
    <row r="2114" spans="1:2" hidden="1" x14ac:dyDescent="0.3">
      <c r="A2114" s="469" t="s">
        <v>5030</v>
      </c>
      <c r="B2114">
        <v>1</v>
      </c>
    </row>
    <row r="2115" spans="1:2" hidden="1" x14ac:dyDescent="0.3">
      <c r="A2115" s="469" t="s">
        <v>5108</v>
      </c>
      <c r="B2115">
        <v>1</v>
      </c>
    </row>
    <row r="2116" spans="1:2" hidden="1" x14ac:dyDescent="0.3">
      <c r="A2116" s="469" t="s">
        <v>5084</v>
      </c>
      <c r="B2116">
        <v>1</v>
      </c>
    </row>
    <row r="2117" spans="1:2" hidden="1" x14ac:dyDescent="0.3">
      <c r="A2117" s="469" t="s">
        <v>5091</v>
      </c>
      <c r="B2117">
        <v>1</v>
      </c>
    </row>
    <row r="2118" spans="1:2" hidden="1" x14ac:dyDescent="0.3">
      <c r="A2118" s="469" t="s">
        <v>5140</v>
      </c>
      <c r="B2118">
        <v>1</v>
      </c>
    </row>
    <row r="2119" spans="1:2" hidden="1" x14ac:dyDescent="0.3">
      <c r="A2119" s="469" t="s">
        <v>15814</v>
      </c>
      <c r="B2119">
        <v>1</v>
      </c>
    </row>
    <row r="2120" spans="1:2" hidden="1" x14ac:dyDescent="0.3">
      <c r="A2120" s="469" t="s">
        <v>7399</v>
      </c>
      <c r="B2120">
        <v>1</v>
      </c>
    </row>
    <row r="2121" spans="1:2" hidden="1" x14ac:dyDescent="0.3">
      <c r="A2121" s="469" t="s">
        <v>14656</v>
      </c>
      <c r="B2121">
        <v>1</v>
      </c>
    </row>
    <row r="2122" spans="1:2" hidden="1" x14ac:dyDescent="0.3">
      <c r="A2122" s="469" t="s">
        <v>15982</v>
      </c>
      <c r="B2122">
        <v>1</v>
      </c>
    </row>
    <row r="2123" spans="1:2" hidden="1" x14ac:dyDescent="0.3">
      <c r="A2123" s="469" t="s">
        <v>17865</v>
      </c>
      <c r="B2123">
        <v>1</v>
      </c>
    </row>
    <row r="2124" spans="1:2" hidden="1" x14ac:dyDescent="0.3">
      <c r="A2124" s="469" t="s">
        <v>5079</v>
      </c>
      <c r="B2124">
        <v>1</v>
      </c>
    </row>
    <row r="2125" spans="1:2" hidden="1" x14ac:dyDescent="0.3">
      <c r="A2125" s="469" t="s">
        <v>18703</v>
      </c>
      <c r="B2125">
        <v>1</v>
      </c>
    </row>
    <row r="2126" spans="1:2" hidden="1" x14ac:dyDescent="0.3">
      <c r="A2126" s="469" t="s">
        <v>18656</v>
      </c>
      <c r="B2126">
        <v>1</v>
      </c>
    </row>
    <row r="2127" spans="1:2" hidden="1" x14ac:dyDescent="0.3">
      <c r="A2127" s="469" t="s">
        <v>5119</v>
      </c>
      <c r="B2127">
        <v>1</v>
      </c>
    </row>
    <row r="2128" spans="1:2" hidden="1" x14ac:dyDescent="0.3">
      <c r="A2128" s="469" t="s">
        <v>13569</v>
      </c>
      <c r="B2128">
        <v>1</v>
      </c>
    </row>
    <row r="2129" spans="1:2" hidden="1" x14ac:dyDescent="0.3">
      <c r="A2129" s="469" t="s">
        <v>5181</v>
      </c>
      <c r="B2129">
        <v>1</v>
      </c>
    </row>
    <row r="2130" spans="1:2" hidden="1" x14ac:dyDescent="0.3">
      <c r="A2130" s="469" t="s">
        <v>5005</v>
      </c>
      <c r="B2130">
        <v>1</v>
      </c>
    </row>
    <row r="2131" spans="1:2" hidden="1" x14ac:dyDescent="0.3">
      <c r="A2131" s="469" t="s">
        <v>5109</v>
      </c>
      <c r="B2131">
        <v>1</v>
      </c>
    </row>
    <row r="2132" spans="1:2" hidden="1" x14ac:dyDescent="0.3">
      <c r="A2132" s="469" t="s">
        <v>5183</v>
      </c>
      <c r="B2132">
        <v>1</v>
      </c>
    </row>
    <row r="2133" spans="1:2" hidden="1" x14ac:dyDescent="0.3">
      <c r="A2133" s="469" t="s">
        <v>13571</v>
      </c>
      <c r="B2133">
        <v>1</v>
      </c>
    </row>
    <row r="2134" spans="1:2" hidden="1" x14ac:dyDescent="0.3">
      <c r="A2134" s="469" t="s">
        <v>5176</v>
      </c>
      <c r="B2134">
        <v>1</v>
      </c>
    </row>
    <row r="2135" spans="1:2" hidden="1" x14ac:dyDescent="0.3">
      <c r="A2135" s="469" t="s">
        <v>13706</v>
      </c>
      <c r="B2135">
        <v>1</v>
      </c>
    </row>
    <row r="2136" spans="1:2" hidden="1" x14ac:dyDescent="0.3">
      <c r="A2136" s="469" t="s">
        <v>6830</v>
      </c>
      <c r="B2136">
        <v>1</v>
      </c>
    </row>
    <row r="2137" spans="1:2" hidden="1" x14ac:dyDescent="0.3">
      <c r="A2137" s="469" t="s">
        <v>6828</v>
      </c>
      <c r="B2137">
        <v>1</v>
      </c>
    </row>
    <row r="2138" spans="1:2" hidden="1" x14ac:dyDescent="0.3">
      <c r="A2138" s="469" t="s">
        <v>5166</v>
      </c>
      <c r="B2138">
        <v>1</v>
      </c>
    </row>
    <row r="2139" spans="1:2" hidden="1" x14ac:dyDescent="0.3">
      <c r="A2139" s="469" t="s">
        <v>4996</v>
      </c>
      <c r="B2139">
        <v>1</v>
      </c>
    </row>
    <row r="2140" spans="1:2" hidden="1" x14ac:dyDescent="0.3">
      <c r="A2140" s="469" t="s">
        <v>6829</v>
      </c>
      <c r="B2140">
        <v>1</v>
      </c>
    </row>
    <row r="2141" spans="1:2" hidden="1" x14ac:dyDescent="0.3">
      <c r="A2141" s="469" t="s">
        <v>5081</v>
      </c>
      <c r="B2141">
        <v>1</v>
      </c>
    </row>
    <row r="2142" spans="1:2" hidden="1" x14ac:dyDescent="0.3">
      <c r="A2142" s="469" t="s">
        <v>5689</v>
      </c>
      <c r="B2142">
        <v>1</v>
      </c>
    </row>
    <row r="2143" spans="1:2" hidden="1" x14ac:dyDescent="0.3">
      <c r="A2143" s="469" t="s">
        <v>5564</v>
      </c>
      <c r="B2143">
        <v>1</v>
      </c>
    </row>
    <row r="2144" spans="1:2" hidden="1" x14ac:dyDescent="0.3">
      <c r="A2144" s="469" t="s">
        <v>5538</v>
      </c>
      <c r="B2144">
        <v>1</v>
      </c>
    </row>
    <row r="2145" spans="1:2" hidden="1" x14ac:dyDescent="0.3">
      <c r="A2145" s="469" t="s">
        <v>5435</v>
      </c>
      <c r="B2145">
        <v>1</v>
      </c>
    </row>
    <row r="2146" spans="1:2" hidden="1" x14ac:dyDescent="0.3">
      <c r="A2146" s="469" t="s">
        <v>8127</v>
      </c>
      <c r="B2146">
        <v>1</v>
      </c>
    </row>
    <row r="2147" spans="1:2" hidden="1" x14ac:dyDescent="0.3">
      <c r="A2147" s="469" t="s">
        <v>5427</v>
      </c>
      <c r="B2147">
        <v>1</v>
      </c>
    </row>
    <row r="2148" spans="1:2" hidden="1" x14ac:dyDescent="0.3">
      <c r="A2148" s="469" t="s">
        <v>5439</v>
      </c>
      <c r="B2148">
        <v>1</v>
      </c>
    </row>
    <row r="2149" spans="1:2" hidden="1" x14ac:dyDescent="0.3">
      <c r="A2149" s="469" t="s">
        <v>5623</v>
      </c>
      <c r="B2149">
        <v>1</v>
      </c>
    </row>
    <row r="2150" spans="1:2" hidden="1" x14ac:dyDescent="0.3">
      <c r="A2150" s="469" t="s">
        <v>6513</v>
      </c>
      <c r="B2150">
        <v>1</v>
      </c>
    </row>
    <row r="2151" spans="1:2" hidden="1" x14ac:dyDescent="0.3">
      <c r="A2151" s="469" t="s">
        <v>5595</v>
      </c>
      <c r="B2151">
        <v>1</v>
      </c>
    </row>
    <row r="2152" spans="1:2" hidden="1" x14ac:dyDescent="0.3">
      <c r="A2152" s="469" t="s">
        <v>5502</v>
      </c>
      <c r="B2152">
        <v>1</v>
      </c>
    </row>
    <row r="2153" spans="1:2" hidden="1" x14ac:dyDescent="0.3">
      <c r="A2153" s="469" t="s">
        <v>5656</v>
      </c>
      <c r="B2153">
        <v>1</v>
      </c>
    </row>
    <row r="2154" spans="1:2" hidden="1" x14ac:dyDescent="0.3">
      <c r="A2154" s="469" t="s">
        <v>9085</v>
      </c>
      <c r="B2154">
        <v>1</v>
      </c>
    </row>
    <row r="2155" spans="1:2" hidden="1" x14ac:dyDescent="0.3">
      <c r="A2155" s="469" t="s">
        <v>12582</v>
      </c>
      <c r="B2155">
        <v>1</v>
      </c>
    </row>
    <row r="2156" spans="1:2" hidden="1" x14ac:dyDescent="0.3">
      <c r="A2156" s="469" t="s">
        <v>14804</v>
      </c>
      <c r="B2156">
        <v>1</v>
      </c>
    </row>
    <row r="2157" spans="1:2" hidden="1" x14ac:dyDescent="0.3">
      <c r="A2157" s="469" t="s">
        <v>5371</v>
      </c>
      <c r="B2157">
        <v>1</v>
      </c>
    </row>
    <row r="2158" spans="1:2" hidden="1" x14ac:dyDescent="0.3">
      <c r="A2158" s="469" t="s">
        <v>18665</v>
      </c>
      <c r="B2158">
        <v>1</v>
      </c>
    </row>
    <row r="2159" spans="1:2" hidden="1" x14ac:dyDescent="0.3">
      <c r="A2159" s="469" t="s">
        <v>5505</v>
      </c>
      <c r="B2159">
        <v>1</v>
      </c>
    </row>
    <row r="2160" spans="1:2" hidden="1" x14ac:dyDescent="0.3">
      <c r="A2160" s="469" t="s">
        <v>13668</v>
      </c>
      <c r="B2160">
        <v>1</v>
      </c>
    </row>
    <row r="2161" spans="1:2" hidden="1" x14ac:dyDescent="0.3">
      <c r="A2161" s="469" t="s">
        <v>5528</v>
      </c>
      <c r="B2161">
        <v>1</v>
      </c>
    </row>
    <row r="2162" spans="1:2" hidden="1" x14ac:dyDescent="0.3">
      <c r="A2162" s="469" t="s">
        <v>13664</v>
      </c>
      <c r="B2162">
        <v>1</v>
      </c>
    </row>
    <row r="2163" spans="1:2" hidden="1" x14ac:dyDescent="0.3">
      <c r="A2163" s="469" t="s">
        <v>17577</v>
      </c>
      <c r="B2163">
        <v>1</v>
      </c>
    </row>
    <row r="2164" spans="1:2" hidden="1" x14ac:dyDescent="0.3">
      <c r="A2164" s="469" t="s">
        <v>5634</v>
      </c>
      <c r="B2164">
        <v>1</v>
      </c>
    </row>
    <row r="2165" spans="1:2" hidden="1" x14ac:dyDescent="0.3">
      <c r="A2165" s="469" t="s">
        <v>5498</v>
      </c>
      <c r="B2165">
        <v>1</v>
      </c>
    </row>
    <row r="2166" spans="1:2" hidden="1" x14ac:dyDescent="0.3">
      <c r="A2166" s="469" t="s">
        <v>5530</v>
      </c>
      <c r="B2166">
        <v>1</v>
      </c>
    </row>
    <row r="2167" spans="1:2" hidden="1" x14ac:dyDescent="0.3">
      <c r="A2167" s="469" t="s">
        <v>13871</v>
      </c>
      <c r="B2167">
        <v>1</v>
      </c>
    </row>
    <row r="2168" spans="1:2" hidden="1" x14ac:dyDescent="0.3">
      <c r="A2168" s="469" t="s">
        <v>17634</v>
      </c>
      <c r="B2168">
        <v>1</v>
      </c>
    </row>
    <row r="2169" spans="1:2" hidden="1" x14ac:dyDescent="0.3">
      <c r="A2169" s="469" t="s">
        <v>6376</v>
      </c>
      <c r="B2169">
        <v>1</v>
      </c>
    </row>
    <row r="2170" spans="1:2" hidden="1" x14ac:dyDescent="0.3">
      <c r="A2170" s="469" t="s">
        <v>6378</v>
      </c>
      <c r="B2170">
        <v>1</v>
      </c>
    </row>
    <row r="2171" spans="1:2" hidden="1" x14ac:dyDescent="0.3">
      <c r="A2171" s="469" t="s">
        <v>5412</v>
      </c>
      <c r="B2171">
        <v>1</v>
      </c>
    </row>
    <row r="2172" spans="1:2" hidden="1" x14ac:dyDescent="0.3">
      <c r="A2172" s="469" t="s">
        <v>13665</v>
      </c>
      <c r="B2172">
        <v>1</v>
      </c>
    </row>
    <row r="2173" spans="1:2" hidden="1" x14ac:dyDescent="0.3">
      <c r="A2173" s="469" t="s">
        <v>5282</v>
      </c>
      <c r="B2173">
        <v>1</v>
      </c>
    </row>
    <row r="2174" spans="1:2" hidden="1" x14ac:dyDescent="0.3">
      <c r="A2174" s="469" t="s">
        <v>5405</v>
      </c>
      <c r="B2174">
        <v>1</v>
      </c>
    </row>
    <row r="2175" spans="1:2" hidden="1" x14ac:dyDescent="0.3">
      <c r="A2175" s="469" t="s">
        <v>6373</v>
      </c>
      <c r="B2175">
        <v>1</v>
      </c>
    </row>
    <row r="2176" spans="1:2" hidden="1" x14ac:dyDescent="0.3">
      <c r="A2176" s="469" t="s">
        <v>5461</v>
      </c>
      <c r="B2176">
        <v>1</v>
      </c>
    </row>
    <row r="2177" spans="1:2" hidden="1" x14ac:dyDescent="0.3">
      <c r="A2177" s="469" t="s">
        <v>20588</v>
      </c>
      <c r="B2177">
        <v>1</v>
      </c>
    </row>
    <row r="2178" spans="1:2" hidden="1" x14ac:dyDescent="0.3">
      <c r="A2178" s="469" t="s">
        <v>25213</v>
      </c>
      <c r="B2178">
        <v>1</v>
      </c>
    </row>
    <row r="2179" spans="1:2" hidden="1" x14ac:dyDescent="0.3">
      <c r="A2179" s="469" t="s">
        <v>6545</v>
      </c>
      <c r="B2179">
        <v>1</v>
      </c>
    </row>
    <row r="2180" spans="1:2" hidden="1" x14ac:dyDescent="0.3">
      <c r="A2180" s="469" t="s">
        <v>6303</v>
      </c>
      <c r="B2180">
        <v>1</v>
      </c>
    </row>
    <row r="2181" spans="1:2" hidden="1" x14ac:dyDescent="0.3">
      <c r="A2181" s="469" t="s">
        <v>14705</v>
      </c>
      <c r="B2181">
        <v>1</v>
      </c>
    </row>
    <row r="2182" spans="1:2" hidden="1" x14ac:dyDescent="0.3">
      <c r="A2182" s="469" t="s">
        <v>18667</v>
      </c>
      <c r="B2182">
        <v>1</v>
      </c>
    </row>
    <row r="2183" spans="1:2" hidden="1" x14ac:dyDescent="0.3">
      <c r="A2183" s="469" t="s">
        <v>5540</v>
      </c>
      <c r="B2183">
        <v>1</v>
      </c>
    </row>
    <row r="2184" spans="1:2" hidden="1" x14ac:dyDescent="0.3">
      <c r="A2184" s="469" t="s">
        <v>5410</v>
      </c>
      <c r="B2184">
        <v>1</v>
      </c>
    </row>
    <row r="2185" spans="1:2" hidden="1" x14ac:dyDescent="0.3">
      <c r="A2185" s="469" t="s">
        <v>5465</v>
      </c>
      <c r="B2185">
        <v>1</v>
      </c>
    </row>
    <row r="2186" spans="1:2" hidden="1" x14ac:dyDescent="0.3">
      <c r="A2186" s="469" t="s">
        <v>5385</v>
      </c>
      <c r="B2186">
        <v>1</v>
      </c>
    </row>
    <row r="2187" spans="1:2" hidden="1" x14ac:dyDescent="0.3">
      <c r="A2187" s="469" t="s">
        <v>6210</v>
      </c>
      <c r="B2187">
        <v>1</v>
      </c>
    </row>
    <row r="2188" spans="1:2" hidden="1" x14ac:dyDescent="0.3">
      <c r="A2188" s="469" t="s">
        <v>5663</v>
      </c>
      <c r="B2188">
        <v>1</v>
      </c>
    </row>
    <row r="2189" spans="1:2" hidden="1" x14ac:dyDescent="0.3">
      <c r="A2189" s="469" t="s">
        <v>8128</v>
      </c>
      <c r="B2189">
        <v>1</v>
      </c>
    </row>
    <row r="2190" spans="1:2" hidden="1" x14ac:dyDescent="0.3">
      <c r="A2190" s="469" t="s">
        <v>5532</v>
      </c>
      <c r="B2190">
        <v>1</v>
      </c>
    </row>
    <row r="2191" spans="1:2" hidden="1" x14ac:dyDescent="0.3">
      <c r="A2191" s="469" t="s">
        <v>5567</v>
      </c>
      <c r="B2191">
        <v>1</v>
      </c>
    </row>
    <row r="2192" spans="1:2" hidden="1" x14ac:dyDescent="0.3">
      <c r="A2192" s="469" t="s">
        <v>13868</v>
      </c>
      <c r="B2192">
        <v>1</v>
      </c>
    </row>
    <row r="2193" spans="1:2" hidden="1" x14ac:dyDescent="0.3">
      <c r="A2193" s="469" t="s">
        <v>5429</v>
      </c>
      <c r="B2193">
        <v>1</v>
      </c>
    </row>
    <row r="2194" spans="1:2" hidden="1" x14ac:dyDescent="0.3">
      <c r="A2194" s="469" t="s">
        <v>17854</v>
      </c>
      <c r="B2194">
        <v>1</v>
      </c>
    </row>
    <row r="2195" spans="1:2" hidden="1" x14ac:dyDescent="0.3">
      <c r="A2195" s="469" t="s">
        <v>5472</v>
      </c>
      <c r="B2195">
        <v>1</v>
      </c>
    </row>
    <row r="2196" spans="1:2" hidden="1" x14ac:dyDescent="0.3">
      <c r="A2196" s="469" t="s">
        <v>5263</v>
      </c>
      <c r="B2196">
        <v>1</v>
      </c>
    </row>
    <row r="2197" spans="1:2" hidden="1" x14ac:dyDescent="0.3">
      <c r="A2197" s="469" t="s">
        <v>10304</v>
      </c>
      <c r="B2197">
        <v>1</v>
      </c>
    </row>
    <row r="2198" spans="1:2" hidden="1" x14ac:dyDescent="0.3">
      <c r="A2198" s="469" t="s">
        <v>10114</v>
      </c>
      <c r="B2198">
        <v>1</v>
      </c>
    </row>
    <row r="2199" spans="1:2" hidden="1" x14ac:dyDescent="0.3">
      <c r="A2199" s="469" t="s">
        <v>5541</v>
      </c>
      <c r="B2199">
        <v>1</v>
      </c>
    </row>
    <row r="2200" spans="1:2" hidden="1" x14ac:dyDescent="0.3">
      <c r="A2200" s="469" t="s">
        <v>5507</v>
      </c>
      <c r="B2200">
        <v>1</v>
      </c>
    </row>
    <row r="2201" spans="1:2" hidden="1" x14ac:dyDescent="0.3">
      <c r="A2201" s="469" t="s">
        <v>5417</v>
      </c>
      <c r="B2201">
        <v>1</v>
      </c>
    </row>
    <row r="2202" spans="1:2" hidden="1" x14ac:dyDescent="0.3">
      <c r="A2202" s="469" t="s">
        <v>5614</v>
      </c>
      <c r="B2202">
        <v>1</v>
      </c>
    </row>
    <row r="2203" spans="1:2" hidden="1" x14ac:dyDescent="0.3">
      <c r="A2203" s="469" t="s">
        <v>27342</v>
      </c>
      <c r="B2203">
        <v>1</v>
      </c>
    </row>
    <row r="2204" spans="1:2" hidden="1" x14ac:dyDescent="0.3">
      <c r="A2204" s="469" t="s">
        <v>28382</v>
      </c>
      <c r="B2204">
        <v>1</v>
      </c>
    </row>
    <row r="2205" spans="1:2" hidden="1" x14ac:dyDescent="0.3">
      <c r="A2205" s="469" t="s">
        <v>5683</v>
      </c>
      <c r="B2205">
        <v>1</v>
      </c>
    </row>
    <row r="2206" spans="1:2" hidden="1" x14ac:dyDescent="0.3">
      <c r="A2206" s="469" t="s">
        <v>5437</v>
      </c>
      <c r="B2206">
        <v>1</v>
      </c>
    </row>
    <row r="2207" spans="1:2" hidden="1" x14ac:dyDescent="0.3">
      <c r="A2207" s="469" t="s">
        <v>5544</v>
      </c>
      <c r="B2207">
        <v>1</v>
      </c>
    </row>
    <row r="2208" spans="1:2" hidden="1" x14ac:dyDescent="0.3">
      <c r="A2208" s="469" t="s">
        <v>5312</v>
      </c>
      <c r="B2208">
        <v>1</v>
      </c>
    </row>
    <row r="2209" spans="1:2" hidden="1" x14ac:dyDescent="0.3">
      <c r="A2209" s="469" t="s">
        <v>5297</v>
      </c>
      <c r="B2209">
        <v>1</v>
      </c>
    </row>
    <row r="2210" spans="1:2" hidden="1" x14ac:dyDescent="0.3">
      <c r="A2210" s="469" t="s">
        <v>11217</v>
      </c>
      <c r="B2210">
        <v>1</v>
      </c>
    </row>
    <row r="2211" spans="1:2" hidden="1" x14ac:dyDescent="0.3">
      <c r="A2211" s="469" t="s">
        <v>5469</v>
      </c>
      <c r="B2211">
        <v>1</v>
      </c>
    </row>
    <row r="2212" spans="1:2" hidden="1" x14ac:dyDescent="0.3">
      <c r="A2212" s="469" t="s">
        <v>5345</v>
      </c>
      <c r="B2212">
        <v>1</v>
      </c>
    </row>
    <row r="2213" spans="1:2" hidden="1" x14ac:dyDescent="0.3">
      <c r="A2213" s="469" t="s">
        <v>5666</v>
      </c>
      <c r="B2213">
        <v>1</v>
      </c>
    </row>
    <row r="2214" spans="1:2" hidden="1" x14ac:dyDescent="0.3">
      <c r="A2214" s="469" t="s">
        <v>133</v>
      </c>
      <c r="B2214">
        <v>1</v>
      </c>
    </row>
    <row r="2215" spans="1:2" hidden="1" x14ac:dyDescent="0.3">
      <c r="A2215" s="469" t="s">
        <v>5521</v>
      </c>
      <c r="B2215">
        <v>1</v>
      </c>
    </row>
    <row r="2216" spans="1:2" hidden="1" x14ac:dyDescent="0.3">
      <c r="A2216" s="469" t="s">
        <v>20567</v>
      </c>
      <c r="B2216">
        <v>1</v>
      </c>
    </row>
    <row r="2217" spans="1:2" hidden="1" x14ac:dyDescent="0.3">
      <c r="A2217" s="469" t="s">
        <v>5421</v>
      </c>
      <c r="B2217">
        <v>1</v>
      </c>
    </row>
    <row r="2218" spans="1:2" hidden="1" x14ac:dyDescent="0.3">
      <c r="A2218" s="469" t="s">
        <v>5688</v>
      </c>
      <c r="B2218">
        <v>1</v>
      </c>
    </row>
    <row r="2219" spans="1:2" hidden="1" x14ac:dyDescent="0.3">
      <c r="A2219" s="469" t="s">
        <v>5431</v>
      </c>
      <c r="B2219">
        <v>1</v>
      </c>
    </row>
    <row r="2220" spans="1:2" hidden="1" x14ac:dyDescent="0.3">
      <c r="A2220" s="469" t="s">
        <v>5474</v>
      </c>
      <c r="B2220">
        <v>1</v>
      </c>
    </row>
    <row r="2221" spans="1:2" hidden="1" x14ac:dyDescent="0.3">
      <c r="A2221" s="469" t="s">
        <v>5388</v>
      </c>
      <c r="B2221">
        <v>1</v>
      </c>
    </row>
    <row r="2222" spans="1:2" hidden="1" x14ac:dyDescent="0.3">
      <c r="A2222" s="469" t="s">
        <v>5669</v>
      </c>
      <c r="B2222">
        <v>1</v>
      </c>
    </row>
    <row r="2223" spans="1:2" hidden="1" x14ac:dyDescent="0.3">
      <c r="A2223" s="469" t="s">
        <v>5670</v>
      </c>
      <c r="B2223">
        <v>1</v>
      </c>
    </row>
    <row r="2224" spans="1:2" hidden="1" x14ac:dyDescent="0.3">
      <c r="A2224" s="469" t="s">
        <v>5672</v>
      </c>
      <c r="B2224">
        <v>1</v>
      </c>
    </row>
    <row r="2225" spans="1:2" hidden="1" x14ac:dyDescent="0.3">
      <c r="A2225" s="469" t="s">
        <v>5676</v>
      </c>
      <c r="B2225">
        <v>1</v>
      </c>
    </row>
    <row r="2226" spans="1:2" hidden="1" x14ac:dyDescent="0.3">
      <c r="A2226" s="469" t="s">
        <v>5678</v>
      </c>
      <c r="B2226">
        <v>1</v>
      </c>
    </row>
    <row r="2227" spans="1:2" hidden="1" x14ac:dyDescent="0.3">
      <c r="A2227" s="469" t="s">
        <v>7258</v>
      </c>
      <c r="B2227">
        <v>1</v>
      </c>
    </row>
    <row r="2228" spans="1:2" hidden="1" x14ac:dyDescent="0.3">
      <c r="A2228" s="469" t="s">
        <v>5390</v>
      </c>
      <c r="B2228">
        <v>1</v>
      </c>
    </row>
    <row r="2229" spans="1:2" hidden="1" x14ac:dyDescent="0.3">
      <c r="A2229" s="469" t="s">
        <v>5695</v>
      </c>
      <c r="B2229">
        <v>1</v>
      </c>
    </row>
    <row r="2230" spans="1:2" hidden="1" x14ac:dyDescent="0.3">
      <c r="A2230" s="469" t="s">
        <v>5546</v>
      </c>
      <c r="B2230">
        <v>1</v>
      </c>
    </row>
    <row r="2231" spans="1:2" hidden="1" x14ac:dyDescent="0.3">
      <c r="A2231" s="469" t="s">
        <v>5596</v>
      </c>
      <c r="B2231">
        <v>1</v>
      </c>
    </row>
    <row r="2232" spans="1:2" hidden="1" x14ac:dyDescent="0.3">
      <c r="A2232" s="469" t="s">
        <v>5296</v>
      </c>
      <c r="B2232">
        <v>1</v>
      </c>
    </row>
    <row r="2233" spans="1:2" hidden="1" x14ac:dyDescent="0.3">
      <c r="A2233" s="469" t="s">
        <v>5145</v>
      </c>
      <c r="B2233">
        <v>1</v>
      </c>
    </row>
    <row r="2234" spans="1:2" hidden="1" x14ac:dyDescent="0.3">
      <c r="A2234" s="469" t="s">
        <v>5278</v>
      </c>
      <c r="B2234">
        <v>1</v>
      </c>
    </row>
    <row r="2235" spans="1:2" hidden="1" x14ac:dyDescent="0.3">
      <c r="A2235" s="469" t="s">
        <v>17835</v>
      </c>
      <c r="B2235">
        <v>1</v>
      </c>
    </row>
    <row r="2236" spans="1:2" hidden="1" x14ac:dyDescent="0.3">
      <c r="A2236" s="469" t="s">
        <v>5578</v>
      </c>
      <c r="B2236">
        <v>1</v>
      </c>
    </row>
    <row r="2237" spans="1:2" hidden="1" x14ac:dyDescent="0.3">
      <c r="A2237" s="469" t="s">
        <v>5513</v>
      </c>
      <c r="B2237">
        <v>1</v>
      </c>
    </row>
    <row r="2238" spans="1:2" hidden="1" x14ac:dyDescent="0.3">
      <c r="A2238" s="469" t="s">
        <v>5547</v>
      </c>
      <c r="B2238">
        <v>1</v>
      </c>
    </row>
    <row r="2239" spans="1:2" hidden="1" x14ac:dyDescent="0.3">
      <c r="A2239" s="469" t="s">
        <v>5680</v>
      </c>
      <c r="B2239">
        <v>1</v>
      </c>
    </row>
    <row r="2240" spans="1:2" hidden="1" x14ac:dyDescent="0.3">
      <c r="A2240" s="469" t="s">
        <v>6280</v>
      </c>
      <c r="B2240">
        <v>1</v>
      </c>
    </row>
    <row r="2241" spans="1:2" hidden="1" x14ac:dyDescent="0.3">
      <c r="A2241" s="469" t="s">
        <v>5692</v>
      </c>
      <c r="B2241">
        <v>1</v>
      </c>
    </row>
    <row r="2242" spans="1:2" hidden="1" x14ac:dyDescent="0.3">
      <c r="A2242" s="469" t="s">
        <v>15994</v>
      </c>
      <c r="B2242">
        <v>1</v>
      </c>
    </row>
    <row r="2243" spans="1:2" hidden="1" x14ac:dyDescent="0.3">
      <c r="A2243" s="469" t="s">
        <v>5691</v>
      </c>
      <c r="B2243">
        <v>1</v>
      </c>
    </row>
    <row r="2244" spans="1:2" hidden="1" x14ac:dyDescent="0.3">
      <c r="A2244" s="469" t="s">
        <v>5414</v>
      </c>
      <c r="B2244">
        <v>1</v>
      </c>
    </row>
    <row r="2245" spans="1:2" hidden="1" x14ac:dyDescent="0.3">
      <c r="A2245" s="469" t="s">
        <v>18690</v>
      </c>
      <c r="B2245">
        <v>1</v>
      </c>
    </row>
    <row r="2246" spans="1:2" hidden="1" x14ac:dyDescent="0.3">
      <c r="A2246" s="469" t="s">
        <v>5569</v>
      </c>
      <c r="B2246">
        <v>1</v>
      </c>
    </row>
    <row r="2247" spans="1:2" hidden="1" x14ac:dyDescent="0.3">
      <c r="A2247" s="469" t="s">
        <v>8130</v>
      </c>
      <c r="B2247">
        <v>1</v>
      </c>
    </row>
    <row r="2248" spans="1:2" hidden="1" x14ac:dyDescent="0.3">
      <c r="A2248" s="469" t="s">
        <v>5493</v>
      </c>
      <c r="B2248">
        <v>2</v>
      </c>
    </row>
    <row r="2249" spans="1:2" hidden="1" x14ac:dyDescent="0.3">
      <c r="A2249" s="469" t="s">
        <v>5356</v>
      </c>
      <c r="B2249">
        <v>1</v>
      </c>
    </row>
    <row r="2250" spans="1:2" hidden="1" x14ac:dyDescent="0.3">
      <c r="A2250" s="469" t="s">
        <v>10325</v>
      </c>
      <c r="B2250">
        <v>1</v>
      </c>
    </row>
    <row r="2251" spans="1:2" hidden="1" x14ac:dyDescent="0.3">
      <c r="A2251" s="469" t="s">
        <v>5682</v>
      </c>
      <c r="B2251">
        <v>1</v>
      </c>
    </row>
    <row r="2252" spans="1:2" hidden="1" x14ac:dyDescent="0.3">
      <c r="A2252" s="469" t="s">
        <v>5340</v>
      </c>
      <c r="B2252">
        <v>1</v>
      </c>
    </row>
    <row r="2253" spans="1:2" hidden="1" x14ac:dyDescent="0.3">
      <c r="A2253" s="469" t="s">
        <v>5636</v>
      </c>
      <c r="B2253">
        <v>1</v>
      </c>
    </row>
    <row r="2254" spans="1:2" hidden="1" x14ac:dyDescent="0.3">
      <c r="A2254" s="469" t="s">
        <v>10252</v>
      </c>
      <c r="B2254">
        <v>1</v>
      </c>
    </row>
    <row r="2255" spans="1:2" hidden="1" x14ac:dyDescent="0.3">
      <c r="A2255" s="469" t="s">
        <v>5350</v>
      </c>
      <c r="B2255">
        <v>1</v>
      </c>
    </row>
    <row r="2256" spans="1:2" hidden="1" x14ac:dyDescent="0.3">
      <c r="A2256" s="469" t="s">
        <v>5555</v>
      </c>
      <c r="B2256">
        <v>1</v>
      </c>
    </row>
    <row r="2257" spans="1:2" hidden="1" x14ac:dyDescent="0.3">
      <c r="A2257" s="469" t="s">
        <v>5328</v>
      </c>
      <c r="B2257">
        <v>1</v>
      </c>
    </row>
    <row r="2258" spans="1:2" hidden="1" x14ac:dyDescent="0.3">
      <c r="A2258" s="469" t="s">
        <v>5470</v>
      </c>
      <c r="B2258">
        <v>1</v>
      </c>
    </row>
    <row r="2259" spans="1:2" hidden="1" x14ac:dyDescent="0.3">
      <c r="A2259" s="469" t="s">
        <v>6360</v>
      </c>
      <c r="B2259">
        <v>1</v>
      </c>
    </row>
    <row r="2260" spans="1:2" hidden="1" x14ac:dyDescent="0.3">
      <c r="A2260" s="469" t="s">
        <v>5442</v>
      </c>
      <c r="B2260">
        <v>1</v>
      </c>
    </row>
    <row r="2261" spans="1:2" hidden="1" x14ac:dyDescent="0.3">
      <c r="A2261" s="469" t="s">
        <v>5693</v>
      </c>
      <c r="B2261">
        <v>1</v>
      </c>
    </row>
    <row r="2262" spans="1:2" hidden="1" x14ac:dyDescent="0.3">
      <c r="A2262" s="469" t="s">
        <v>8134</v>
      </c>
      <c r="B2262">
        <v>1</v>
      </c>
    </row>
    <row r="2263" spans="1:2" hidden="1" x14ac:dyDescent="0.3">
      <c r="A2263" s="469" t="s">
        <v>5463</v>
      </c>
      <c r="B2263">
        <v>1</v>
      </c>
    </row>
    <row r="2264" spans="1:2" hidden="1" x14ac:dyDescent="0.3">
      <c r="A2264" s="469" t="s">
        <v>5464</v>
      </c>
      <c r="B2264">
        <v>1</v>
      </c>
    </row>
    <row r="2265" spans="1:2" hidden="1" x14ac:dyDescent="0.3">
      <c r="A2265" s="469" t="s">
        <v>5466</v>
      </c>
      <c r="B2265">
        <v>1</v>
      </c>
    </row>
    <row r="2266" spans="1:2" hidden="1" x14ac:dyDescent="0.3">
      <c r="A2266" s="469" t="s">
        <v>30444</v>
      </c>
      <c r="B2266">
        <v>1</v>
      </c>
    </row>
    <row r="2267" spans="1:2" hidden="1" x14ac:dyDescent="0.3">
      <c r="A2267" s="469" t="s">
        <v>5527</v>
      </c>
      <c r="B2267">
        <v>1</v>
      </c>
    </row>
    <row r="2268" spans="1:2" hidden="1" x14ac:dyDescent="0.3">
      <c r="A2268" s="469" t="s">
        <v>17790</v>
      </c>
      <c r="B2268">
        <v>1</v>
      </c>
    </row>
    <row r="2269" spans="1:2" hidden="1" x14ac:dyDescent="0.3">
      <c r="A2269" s="469" t="s">
        <v>5551</v>
      </c>
      <c r="B2269">
        <v>1</v>
      </c>
    </row>
    <row r="2270" spans="1:2" hidden="1" x14ac:dyDescent="0.3">
      <c r="A2270" s="469" t="s">
        <v>5365</v>
      </c>
      <c r="B2270">
        <v>1</v>
      </c>
    </row>
    <row r="2271" spans="1:2" hidden="1" x14ac:dyDescent="0.3">
      <c r="A2271" s="469" t="s">
        <v>5699</v>
      </c>
      <c r="B2271">
        <v>1</v>
      </c>
    </row>
    <row r="2272" spans="1:2" hidden="1" x14ac:dyDescent="0.3">
      <c r="A2272" s="469" t="s">
        <v>5393</v>
      </c>
      <c r="B2272">
        <v>1</v>
      </c>
    </row>
    <row r="2273" spans="1:2" hidden="1" x14ac:dyDescent="0.3">
      <c r="A2273" s="469" t="s">
        <v>9088</v>
      </c>
      <c r="B2273">
        <v>1</v>
      </c>
    </row>
    <row r="2274" spans="1:2" hidden="1" x14ac:dyDescent="0.3">
      <c r="A2274" s="469" t="s">
        <v>5376</v>
      </c>
      <c r="B2274">
        <v>1</v>
      </c>
    </row>
    <row r="2275" spans="1:2" hidden="1" x14ac:dyDescent="0.3">
      <c r="A2275" s="469" t="s">
        <v>5378</v>
      </c>
      <c r="B2275">
        <v>1</v>
      </c>
    </row>
    <row r="2276" spans="1:2" hidden="1" x14ac:dyDescent="0.3">
      <c r="A2276" s="469" t="s">
        <v>13558</v>
      </c>
      <c r="B2276">
        <v>1</v>
      </c>
    </row>
    <row r="2277" spans="1:2" hidden="1" x14ac:dyDescent="0.3">
      <c r="A2277" s="469" t="s">
        <v>5367</v>
      </c>
      <c r="B2277">
        <v>1</v>
      </c>
    </row>
    <row r="2278" spans="1:2" hidden="1" x14ac:dyDescent="0.3">
      <c r="A2278" s="469" t="s">
        <v>5649</v>
      </c>
      <c r="B2278">
        <v>1</v>
      </c>
    </row>
    <row r="2279" spans="1:2" hidden="1" x14ac:dyDescent="0.3">
      <c r="A2279" s="469" t="s">
        <v>5627</v>
      </c>
      <c r="B2279">
        <v>1</v>
      </c>
    </row>
    <row r="2280" spans="1:2" hidden="1" x14ac:dyDescent="0.3">
      <c r="A2280" s="469" t="s">
        <v>5445</v>
      </c>
      <c r="B2280">
        <v>1</v>
      </c>
    </row>
    <row r="2281" spans="1:2" hidden="1" x14ac:dyDescent="0.3">
      <c r="A2281" s="469" t="s">
        <v>8136</v>
      </c>
      <c r="B2281">
        <v>1</v>
      </c>
    </row>
    <row r="2282" spans="1:2" hidden="1" x14ac:dyDescent="0.3">
      <c r="A2282" s="469" t="s">
        <v>5590</v>
      </c>
      <c r="B2282">
        <v>1</v>
      </c>
    </row>
    <row r="2283" spans="1:2" hidden="1" x14ac:dyDescent="0.3">
      <c r="A2283" s="469" t="s">
        <v>6236</v>
      </c>
      <c r="B2283">
        <v>1</v>
      </c>
    </row>
    <row r="2284" spans="1:2" hidden="1" x14ac:dyDescent="0.3">
      <c r="A2284" s="469" t="s">
        <v>5557</v>
      </c>
      <c r="B2284">
        <v>1</v>
      </c>
    </row>
    <row r="2285" spans="1:2" hidden="1" x14ac:dyDescent="0.3">
      <c r="A2285" s="469" t="s">
        <v>5477</v>
      </c>
      <c r="B2285">
        <v>1</v>
      </c>
    </row>
    <row r="2286" spans="1:2" hidden="1" x14ac:dyDescent="0.3">
      <c r="A2286" s="469" t="s">
        <v>5522</v>
      </c>
      <c r="B2286">
        <v>1</v>
      </c>
    </row>
    <row r="2287" spans="1:2" hidden="1" x14ac:dyDescent="0.3">
      <c r="A2287" s="469" t="s">
        <v>18628</v>
      </c>
      <c r="B2287">
        <v>1</v>
      </c>
    </row>
    <row r="2288" spans="1:2" hidden="1" x14ac:dyDescent="0.3">
      <c r="A2288" s="469" t="s">
        <v>5478</v>
      </c>
      <c r="B2288">
        <v>1</v>
      </c>
    </row>
    <row r="2289" spans="1:2" hidden="1" x14ac:dyDescent="0.3">
      <c r="A2289" s="469" t="s">
        <v>5644</v>
      </c>
      <c r="B2289">
        <v>1</v>
      </c>
    </row>
    <row r="2290" spans="1:2" hidden="1" x14ac:dyDescent="0.3">
      <c r="A2290" s="469" t="s">
        <v>1895</v>
      </c>
      <c r="B2290">
        <v>1</v>
      </c>
    </row>
    <row r="2291" spans="1:2" hidden="1" x14ac:dyDescent="0.3">
      <c r="A2291" s="469" t="s">
        <v>5381</v>
      </c>
      <c r="B2291">
        <v>1</v>
      </c>
    </row>
    <row r="2292" spans="1:2" hidden="1" x14ac:dyDescent="0.3">
      <c r="A2292" s="469" t="s">
        <v>5698</v>
      </c>
      <c r="B2292">
        <v>1</v>
      </c>
    </row>
    <row r="2293" spans="1:2" hidden="1" x14ac:dyDescent="0.3">
      <c r="A2293" s="469" t="s">
        <v>5479</v>
      </c>
      <c r="B2293">
        <v>1</v>
      </c>
    </row>
    <row r="2294" spans="1:2" hidden="1" x14ac:dyDescent="0.3">
      <c r="A2294" s="469" t="s">
        <v>5572</v>
      </c>
      <c r="B2294">
        <v>1</v>
      </c>
    </row>
    <row r="2295" spans="1:2" hidden="1" x14ac:dyDescent="0.3">
      <c r="A2295" s="469" t="s">
        <v>5516</v>
      </c>
      <c r="B2295">
        <v>1</v>
      </c>
    </row>
    <row r="2296" spans="1:2" hidden="1" x14ac:dyDescent="0.3">
      <c r="A2296" s="469" t="s">
        <v>14834</v>
      </c>
      <c r="B2296">
        <v>1</v>
      </c>
    </row>
    <row r="2297" spans="1:2" hidden="1" x14ac:dyDescent="0.3">
      <c r="A2297" s="469" t="s">
        <v>30141</v>
      </c>
      <c r="B2297">
        <v>1</v>
      </c>
    </row>
    <row r="2298" spans="1:2" hidden="1" x14ac:dyDescent="0.3">
      <c r="A2298" s="469" t="s">
        <v>5482</v>
      </c>
      <c r="B2298">
        <v>1</v>
      </c>
    </row>
    <row r="2299" spans="1:2" hidden="1" x14ac:dyDescent="0.3">
      <c r="A2299" s="469" t="s">
        <v>5523</v>
      </c>
      <c r="B2299">
        <v>1</v>
      </c>
    </row>
    <row r="2300" spans="1:2" hidden="1" x14ac:dyDescent="0.3">
      <c r="A2300" s="469" t="s">
        <v>17852</v>
      </c>
      <c r="B2300">
        <v>1</v>
      </c>
    </row>
    <row r="2301" spans="1:2" hidden="1" x14ac:dyDescent="0.3">
      <c r="A2301" s="469" t="s">
        <v>5643</v>
      </c>
      <c r="B2301">
        <v>1</v>
      </c>
    </row>
    <row r="2302" spans="1:2" hidden="1" x14ac:dyDescent="0.3">
      <c r="A2302" s="469" t="s">
        <v>5395</v>
      </c>
      <c r="B2302">
        <v>1</v>
      </c>
    </row>
    <row r="2303" spans="1:2" hidden="1" x14ac:dyDescent="0.3">
      <c r="A2303" s="469" t="s">
        <v>5301</v>
      </c>
      <c r="B2303">
        <v>1</v>
      </c>
    </row>
    <row r="2304" spans="1:2" hidden="1" x14ac:dyDescent="0.3">
      <c r="A2304" s="469" t="s">
        <v>5553</v>
      </c>
      <c r="B2304">
        <v>1</v>
      </c>
    </row>
    <row r="2305" spans="1:2" hidden="1" x14ac:dyDescent="0.3">
      <c r="A2305" s="469" t="s">
        <v>8289</v>
      </c>
      <c r="B2305">
        <v>1</v>
      </c>
    </row>
    <row r="2306" spans="1:2" hidden="1" x14ac:dyDescent="0.3">
      <c r="A2306" s="469" t="s">
        <v>5484</v>
      </c>
      <c r="B2306">
        <v>1</v>
      </c>
    </row>
    <row r="2307" spans="1:2" hidden="1" x14ac:dyDescent="0.3">
      <c r="A2307" s="469" t="s">
        <v>17635</v>
      </c>
      <c r="B2307">
        <v>1</v>
      </c>
    </row>
    <row r="2308" spans="1:2" hidden="1" x14ac:dyDescent="0.3">
      <c r="A2308" s="469" t="s">
        <v>5517</v>
      </c>
      <c r="B2308">
        <v>1</v>
      </c>
    </row>
    <row r="2309" spans="1:2" hidden="1" x14ac:dyDescent="0.3">
      <c r="A2309" s="469" t="s">
        <v>5276</v>
      </c>
      <c r="B2309">
        <v>1</v>
      </c>
    </row>
    <row r="2310" spans="1:2" hidden="1" x14ac:dyDescent="0.3">
      <c r="A2310" s="469" t="s">
        <v>5654</v>
      </c>
      <c r="B2310">
        <v>1</v>
      </c>
    </row>
    <row r="2311" spans="1:2" hidden="1" x14ac:dyDescent="0.3">
      <c r="A2311" s="469" t="s">
        <v>30125</v>
      </c>
      <c r="B2311">
        <v>1</v>
      </c>
    </row>
    <row r="2312" spans="1:2" hidden="1" x14ac:dyDescent="0.3">
      <c r="A2312" s="469" t="s">
        <v>5303</v>
      </c>
      <c r="B2312">
        <v>1</v>
      </c>
    </row>
    <row r="2313" spans="1:2" hidden="1" x14ac:dyDescent="0.3">
      <c r="A2313" s="469" t="s">
        <v>6238</v>
      </c>
      <c r="B2313">
        <v>1</v>
      </c>
    </row>
    <row r="2314" spans="1:2" hidden="1" x14ac:dyDescent="0.3">
      <c r="A2314" s="469" t="s">
        <v>12541</v>
      </c>
      <c r="B2314">
        <v>1</v>
      </c>
    </row>
    <row r="2315" spans="1:2" hidden="1" x14ac:dyDescent="0.3">
      <c r="A2315" s="469" t="s">
        <v>5659</v>
      </c>
      <c r="B2315">
        <v>1</v>
      </c>
    </row>
    <row r="2316" spans="1:2" hidden="1" x14ac:dyDescent="0.3">
      <c r="A2316" s="469" t="s">
        <v>5400</v>
      </c>
      <c r="B2316">
        <v>1</v>
      </c>
    </row>
    <row r="2317" spans="1:2" hidden="1" x14ac:dyDescent="0.3">
      <c r="A2317" s="469" t="s">
        <v>5361</v>
      </c>
      <c r="B2317">
        <v>1</v>
      </c>
    </row>
    <row r="2318" spans="1:2" hidden="1" x14ac:dyDescent="0.3">
      <c r="A2318" s="469" t="s">
        <v>5419</v>
      </c>
      <c r="B2318">
        <v>1</v>
      </c>
    </row>
    <row r="2319" spans="1:2" hidden="1" x14ac:dyDescent="0.3">
      <c r="A2319" s="469" t="s">
        <v>8138</v>
      </c>
      <c r="B2319">
        <v>1</v>
      </c>
    </row>
    <row r="2320" spans="1:2" hidden="1" x14ac:dyDescent="0.3">
      <c r="A2320" s="469" t="s">
        <v>5369</v>
      </c>
      <c r="B2320">
        <v>1</v>
      </c>
    </row>
    <row r="2321" spans="1:2" hidden="1" x14ac:dyDescent="0.3">
      <c r="A2321" s="469" t="s">
        <v>5457</v>
      </c>
      <c r="B2321">
        <v>1</v>
      </c>
    </row>
    <row r="2322" spans="1:2" hidden="1" x14ac:dyDescent="0.3">
      <c r="A2322" s="469" t="s">
        <v>6340</v>
      </c>
      <c r="B2322">
        <v>1</v>
      </c>
    </row>
    <row r="2323" spans="1:2" hidden="1" x14ac:dyDescent="0.3">
      <c r="A2323" s="469" t="s">
        <v>13667</v>
      </c>
      <c r="B2323">
        <v>1</v>
      </c>
    </row>
    <row r="2324" spans="1:2" hidden="1" x14ac:dyDescent="0.3">
      <c r="A2324" s="469" t="s">
        <v>12536</v>
      </c>
      <c r="B2324">
        <v>1</v>
      </c>
    </row>
    <row r="2325" spans="1:2" hidden="1" x14ac:dyDescent="0.3">
      <c r="A2325" s="469" t="s">
        <v>5702</v>
      </c>
      <c r="B2325">
        <v>1</v>
      </c>
    </row>
    <row r="2326" spans="1:2" hidden="1" x14ac:dyDescent="0.3">
      <c r="A2326" s="469" t="s">
        <v>17513</v>
      </c>
      <c r="B2326">
        <v>1</v>
      </c>
    </row>
    <row r="2327" spans="1:2" hidden="1" x14ac:dyDescent="0.3">
      <c r="A2327" s="469" t="s">
        <v>20577</v>
      </c>
      <c r="B2327">
        <v>1</v>
      </c>
    </row>
    <row r="2328" spans="1:2" hidden="1" x14ac:dyDescent="0.3">
      <c r="A2328" s="469" t="s">
        <v>7236</v>
      </c>
      <c r="B2328">
        <v>1</v>
      </c>
    </row>
    <row r="2329" spans="1:2" hidden="1" x14ac:dyDescent="0.3">
      <c r="A2329" s="469" t="s">
        <v>6235</v>
      </c>
      <c r="B2329">
        <v>1</v>
      </c>
    </row>
    <row r="2330" spans="1:2" hidden="1" x14ac:dyDescent="0.3">
      <c r="A2330" s="469" t="s">
        <v>5573</v>
      </c>
      <c r="B2330">
        <v>1</v>
      </c>
    </row>
    <row r="2331" spans="1:2" hidden="1" x14ac:dyDescent="0.3">
      <c r="A2331" s="469" t="s">
        <v>5559</v>
      </c>
      <c r="B2331">
        <v>1</v>
      </c>
    </row>
    <row r="2332" spans="1:2" hidden="1" x14ac:dyDescent="0.3">
      <c r="A2332" s="469" t="s">
        <v>5284</v>
      </c>
      <c r="B2332">
        <v>1</v>
      </c>
    </row>
    <row r="2333" spans="1:2" hidden="1" x14ac:dyDescent="0.3">
      <c r="A2333" s="469" t="s">
        <v>5341</v>
      </c>
      <c r="B2333">
        <v>1</v>
      </c>
    </row>
    <row r="2334" spans="1:2" hidden="1" x14ac:dyDescent="0.3">
      <c r="A2334" s="469" t="s">
        <v>5554</v>
      </c>
      <c r="B2334">
        <v>1</v>
      </c>
    </row>
    <row r="2335" spans="1:2" hidden="1" x14ac:dyDescent="0.3">
      <c r="A2335" s="469" t="s">
        <v>5574</v>
      </c>
      <c r="B2335">
        <v>1</v>
      </c>
    </row>
    <row r="2336" spans="1:2" hidden="1" x14ac:dyDescent="0.3">
      <c r="A2336" s="469" t="s">
        <v>5486</v>
      </c>
      <c r="B2336">
        <v>1</v>
      </c>
    </row>
    <row r="2337" spans="1:2" hidden="1" x14ac:dyDescent="0.3">
      <c r="A2337" s="469" t="s">
        <v>5509</v>
      </c>
      <c r="B2337">
        <v>1</v>
      </c>
    </row>
    <row r="2338" spans="1:2" hidden="1" x14ac:dyDescent="0.3">
      <c r="A2338" s="469" t="s">
        <v>11214</v>
      </c>
      <c r="B2338">
        <v>1</v>
      </c>
    </row>
    <row r="2339" spans="1:2" hidden="1" x14ac:dyDescent="0.3">
      <c r="A2339" s="469" t="s">
        <v>5511</v>
      </c>
      <c r="B2339">
        <v>1</v>
      </c>
    </row>
    <row r="2340" spans="1:2" hidden="1" x14ac:dyDescent="0.3">
      <c r="A2340" s="469" t="s">
        <v>17791</v>
      </c>
      <c r="B2340">
        <v>1</v>
      </c>
    </row>
    <row r="2341" spans="1:2" hidden="1" x14ac:dyDescent="0.3">
      <c r="A2341" s="469" t="s">
        <v>20198</v>
      </c>
      <c r="B2341">
        <v>1</v>
      </c>
    </row>
    <row r="2342" spans="1:2" hidden="1" x14ac:dyDescent="0.3">
      <c r="A2342" s="469" t="s">
        <v>5332</v>
      </c>
      <c r="B2342">
        <v>1</v>
      </c>
    </row>
    <row r="2343" spans="1:2" hidden="1" x14ac:dyDescent="0.3">
      <c r="A2343" s="469" t="s">
        <v>5335</v>
      </c>
      <c r="B2343">
        <v>1</v>
      </c>
    </row>
    <row r="2344" spans="1:2" hidden="1" x14ac:dyDescent="0.3">
      <c r="A2344" s="469" t="s">
        <v>5326</v>
      </c>
      <c r="B2344">
        <v>1</v>
      </c>
    </row>
    <row r="2345" spans="1:2" hidden="1" x14ac:dyDescent="0.3">
      <c r="A2345" s="469" t="s">
        <v>5434</v>
      </c>
      <c r="B2345">
        <v>1</v>
      </c>
    </row>
    <row r="2346" spans="1:2" hidden="1" x14ac:dyDescent="0.3">
      <c r="A2346" s="469" t="s">
        <v>5334</v>
      </c>
      <c r="B2346">
        <v>1</v>
      </c>
    </row>
    <row r="2347" spans="1:2" hidden="1" x14ac:dyDescent="0.3">
      <c r="A2347" s="469" t="s">
        <v>17837</v>
      </c>
      <c r="B2347">
        <v>1</v>
      </c>
    </row>
    <row r="2348" spans="1:2" hidden="1" x14ac:dyDescent="0.3">
      <c r="A2348" s="469" t="s">
        <v>5585</v>
      </c>
      <c r="B2348">
        <v>1</v>
      </c>
    </row>
    <row r="2349" spans="1:2" hidden="1" x14ac:dyDescent="0.3">
      <c r="A2349" s="469" t="s">
        <v>5324</v>
      </c>
      <c r="B2349">
        <v>1</v>
      </c>
    </row>
    <row r="2350" spans="1:2" hidden="1" x14ac:dyDescent="0.3">
      <c r="A2350" s="469" t="s">
        <v>5360</v>
      </c>
      <c r="B2350">
        <v>1</v>
      </c>
    </row>
    <row r="2351" spans="1:2" hidden="1" x14ac:dyDescent="0.3">
      <c r="A2351" s="469" t="s">
        <v>5364</v>
      </c>
      <c r="B2351">
        <v>1</v>
      </c>
    </row>
    <row r="2352" spans="1:2" hidden="1" x14ac:dyDescent="0.3">
      <c r="A2352" s="469" t="s">
        <v>5619</v>
      </c>
      <c r="B2352">
        <v>1</v>
      </c>
    </row>
    <row r="2353" spans="1:2" hidden="1" x14ac:dyDescent="0.3">
      <c r="A2353" s="469" t="s">
        <v>5601</v>
      </c>
      <c r="B2353">
        <v>1</v>
      </c>
    </row>
    <row r="2354" spans="1:2" hidden="1" x14ac:dyDescent="0.3">
      <c r="A2354" s="469" t="s">
        <v>5438</v>
      </c>
      <c r="B2354">
        <v>1</v>
      </c>
    </row>
    <row r="2355" spans="1:2" hidden="1" x14ac:dyDescent="0.3">
      <c r="A2355" s="469" t="s">
        <v>5629</v>
      </c>
      <c r="B2355">
        <v>1</v>
      </c>
    </row>
    <row r="2356" spans="1:2" hidden="1" x14ac:dyDescent="0.3">
      <c r="A2356" s="469" t="s">
        <v>5448</v>
      </c>
      <c r="B2356">
        <v>1</v>
      </c>
    </row>
    <row r="2357" spans="1:2" hidden="1" x14ac:dyDescent="0.3">
      <c r="A2357" s="469" t="s">
        <v>5534</v>
      </c>
      <c r="B2357">
        <v>1</v>
      </c>
    </row>
    <row r="2358" spans="1:2" hidden="1" x14ac:dyDescent="0.3">
      <c r="A2358" s="469" t="s">
        <v>5621</v>
      </c>
      <c r="B2358">
        <v>1</v>
      </c>
    </row>
    <row r="2359" spans="1:2" hidden="1" x14ac:dyDescent="0.3">
      <c r="A2359" s="469" t="s">
        <v>5608</v>
      </c>
      <c r="B2359">
        <v>1</v>
      </c>
    </row>
    <row r="2360" spans="1:2" hidden="1" x14ac:dyDescent="0.3">
      <c r="A2360" s="469" t="s">
        <v>5450</v>
      </c>
      <c r="B2360">
        <v>1</v>
      </c>
    </row>
    <row r="2361" spans="1:2" hidden="1" x14ac:dyDescent="0.3">
      <c r="A2361" s="469" t="s">
        <v>5285</v>
      </c>
      <c r="B2361">
        <v>1</v>
      </c>
    </row>
    <row r="2362" spans="1:2" hidden="1" x14ac:dyDescent="0.3">
      <c r="A2362" s="469" t="s">
        <v>8139</v>
      </c>
      <c r="B2362">
        <v>1</v>
      </c>
    </row>
    <row r="2363" spans="1:2" hidden="1" x14ac:dyDescent="0.3">
      <c r="A2363" s="469" t="s">
        <v>7297</v>
      </c>
      <c r="B2363">
        <v>1</v>
      </c>
    </row>
    <row r="2364" spans="1:2" hidden="1" x14ac:dyDescent="0.3">
      <c r="A2364" s="469" t="s">
        <v>5548</v>
      </c>
      <c r="B2364">
        <v>1</v>
      </c>
    </row>
    <row r="2365" spans="1:2" hidden="1" x14ac:dyDescent="0.3">
      <c r="A2365" s="469" t="s">
        <v>5489</v>
      </c>
      <c r="B2365">
        <v>1</v>
      </c>
    </row>
    <row r="2366" spans="1:2" hidden="1" x14ac:dyDescent="0.3">
      <c r="A2366" s="469" t="s">
        <v>5337</v>
      </c>
      <c r="B2366">
        <v>1</v>
      </c>
    </row>
    <row r="2367" spans="1:2" hidden="1" x14ac:dyDescent="0.3">
      <c r="A2367" s="469" t="s">
        <v>5662</v>
      </c>
      <c r="B2367">
        <v>1</v>
      </c>
    </row>
    <row r="2368" spans="1:2" hidden="1" x14ac:dyDescent="0.3">
      <c r="A2368" s="469" t="s">
        <v>5536</v>
      </c>
      <c r="B2368">
        <v>1</v>
      </c>
    </row>
    <row r="2369" spans="1:2" hidden="1" x14ac:dyDescent="0.3">
      <c r="A2369" s="469" t="s">
        <v>5632</v>
      </c>
      <c r="B2369">
        <v>1</v>
      </c>
    </row>
    <row r="2370" spans="1:2" hidden="1" x14ac:dyDescent="0.3">
      <c r="A2370" s="469" t="s">
        <v>5314</v>
      </c>
      <c r="B2370">
        <v>1</v>
      </c>
    </row>
    <row r="2371" spans="1:2" hidden="1" x14ac:dyDescent="0.3">
      <c r="A2371" s="469" t="s">
        <v>5423</v>
      </c>
      <c r="B2371">
        <v>1</v>
      </c>
    </row>
    <row r="2372" spans="1:2" hidden="1" x14ac:dyDescent="0.3">
      <c r="A2372" s="469" t="s">
        <v>5316</v>
      </c>
      <c r="B2372">
        <v>1</v>
      </c>
    </row>
    <row r="2373" spans="1:2" hidden="1" x14ac:dyDescent="0.3">
      <c r="A2373" s="469" t="s">
        <v>12539</v>
      </c>
      <c r="B2373">
        <v>1</v>
      </c>
    </row>
    <row r="2374" spans="1:2" hidden="1" x14ac:dyDescent="0.3">
      <c r="A2374" s="469" t="s">
        <v>5515</v>
      </c>
      <c r="B2374">
        <v>1</v>
      </c>
    </row>
    <row r="2375" spans="1:2" hidden="1" x14ac:dyDescent="0.3">
      <c r="A2375" s="469" t="s">
        <v>16108</v>
      </c>
      <c r="B2375">
        <v>1</v>
      </c>
    </row>
    <row r="2376" spans="1:2" hidden="1" x14ac:dyDescent="0.3">
      <c r="A2376" s="469" t="s">
        <v>5561</v>
      </c>
      <c r="B2376">
        <v>1</v>
      </c>
    </row>
    <row r="2377" spans="1:2" hidden="1" x14ac:dyDescent="0.3">
      <c r="A2377" s="469" t="s">
        <v>5525</v>
      </c>
      <c r="B2377">
        <v>1</v>
      </c>
    </row>
    <row r="2378" spans="1:2" hidden="1" x14ac:dyDescent="0.3">
      <c r="A2378" s="469" t="s">
        <v>5288</v>
      </c>
      <c r="B2378">
        <v>1</v>
      </c>
    </row>
    <row r="2379" spans="1:2" hidden="1" x14ac:dyDescent="0.3">
      <c r="A2379" s="469" t="s">
        <v>5290</v>
      </c>
      <c r="B2379">
        <v>1</v>
      </c>
    </row>
    <row r="2380" spans="1:2" hidden="1" x14ac:dyDescent="0.3">
      <c r="A2380" s="469" t="s">
        <v>5651</v>
      </c>
      <c r="B2380">
        <v>1</v>
      </c>
    </row>
    <row r="2381" spans="1:2" hidden="1" x14ac:dyDescent="0.3">
      <c r="A2381" s="469" t="s">
        <v>13565</v>
      </c>
      <c r="B2381">
        <v>1</v>
      </c>
    </row>
    <row r="2382" spans="1:2" hidden="1" x14ac:dyDescent="0.3">
      <c r="A2382" s="469" t="s">
        <v>5308</v>
      </c>
      <c r="B2382">
        <v>1</v>
      </c>
    </row>
    <row r="2383" spans="1:2" hidden="1" x14ac:dyDescent="0.3">
      <c r="A2383" s="469" t="s">
        <v>29342</v>
      </c>
      <c r="B2383">
        <v>1</v>
      </c>
    </row>
    <row r="2384" spans="1:2" hidden="1" x14ac:dyDescent="0.3">
      <c r="A2384" s="469" t="s">
        <v>16110</v>
      </c>
      <c r="B2384">
        <v>1</v>
      </c>
    </row>
    <row r="2385" spans="1:2" hidden="1" x14ac:dyDescent="0.3">
      <c r="A2385" s="469" t="s">
        <v>20426</v>
      </c>
      <c r="B2385">
        <v>1</v>
      </c>
    </row>
    <row r="2386" spans="1:2" hidden="1" x14ac:dyDescent="0.3">
      <c r="A2386" s="469" t="s">
        <v>16094</v>
      </c>
      <c r="B2386">
        <v>1</v>
      </c>
    </row>
    <row r="2387" spans="1:2" hidden="1" x14ac:dyDescent="0.3">
      <c r="A2387" s="469" t="s">
        <v>5576</v>
      </c>
      <c r="B2387">
        <v>1</v>
      </c>
    </row>
    <row r="2388" spans="1:2" hidden="1" x14ac:dyDescent="0.3">
      <c r="A2388" s="469" t="s">
        <v>8295</v>
      </c>
      <c r="B2388">
        <v>1</v>
      </c>
    </row>
    <row r="2389" spans="1:2" hidden="1" x14ac:dyDescent="0.3">
      <c r="A2389" s="469" t="s">
        <v>18650</v>
      </c>
      <c r="B2389">
        <v>1</v>
      </c>
    </row>
    <row r="2390" spans="1:2" hidden="1" x14ac:dyDescent="0.3">
      <c r="A2390" s="469" t="s">
        <v>5647</v>
      </c>
      <c r="B2390">
        <v>1</v>
      </c>
    </row>
    <row r="2391" spans="1:2" hidden="1" x14ac:dyDescent="0.3">
      <c r="A2391" s="469" t="s">
        <v>10218</v>
      </c>
      <c r="B2391">
        <v>1</v>
      </c>
    </row>
    <row r="2392" spans="1:2" hidden="1" x14ac:dyDescent="0.3">
      <c r="A2392" s="469" t="s">
        <v>5318</v>
      </c>
      <c r="B2392">
        <v>1</v>
      </c>
    </row>
    <row r="2393" spans="1:2" hidden="1" x14ac:dyDescent="0.3">
      <c r="A2393" s="469" t="s">
        <v>13896</v>
      </c>
      <c r="B2393">
        <v>1</v>
      </c>
    </row>
    <row r="2394" spans="1:2" hidden="1" x14ac:dyDescent="0.3">
      <c r="A2394" s="469" t="s">
        <v>13875</v>
      </c>
      <c r="B2394">
        <v>1</v>
      </c>
    </row>
    <row r="2395" spans="1:2" hidden="1" x14ac:dyDescent="0.3">
      <c r="A2395" s="469" t="s">
        <v>5453</v>
      </c>
      <c r="B2395">
        <v>1</v>
      </c>
    </row>
    <row r="2396" spans="1:2" hidden="1" x14ac:dyDescent="0.3">
      <c r="A2396" s="469" t="s">
        <v>5537</v>
      </c>
      <c r="B2396">
        <v>1</v>
      </c>
    </row>
    <row r="2397" spans="1:2" hidden="1" x14ac:dyDescent="0.3">
      <c r="A2397" s="469" t="s">
        <v>17580</v>
      </c>
      <c r="B2397">
        <v>1</v>
      </c>
    </row>
    <row r="2398" spans="1:2" hidden="1" x14ac:dyDescent="0.3">
      <c r="A2398" s="469" t="s">
        <v>5496</v>
      </c>
      <c r="B2398">
        <v>1</v>
      </c>
    </row>
    <row r="2399" spans="1:2" hidden="1" x14ac:dyDescent="0.3">
      <c r="A2399" s="469" t="s">
        <v>5658</v>
      </c>
      <c r="B2399">
        <v>1</v>
      </c>
    </row>
    <row r="2400" spans="1:2" hidden="1" x14ac:dyDescent="0.3">
      <c r="A2400" s="469" t="s">
        <v>5322</v>
      </c>
      <c r="B2400">
        <v>1</v>
      </c>
    </row>
    <row r="2401" spans="1:2" hidden="1" x14ac:dyDescent="0.3">
      <c r="A2401" s="469" t="s">
        <v>15991</v>
      </c>
      <c r="B2401">
        <v>1</v>
      </c>
    </row>
    <row r="2402" spans="1:2" hidden="1" x14ac:dyDescent="0.3">
      <c r="A2402" s="469" t="s">
        <v>12564</v>
      </c>
      <c r="B2402">
        <v>1</v>
      </c>
    </row>
    <row r="2403" spans="1:2" hidden="1" x14ac:dyDescent="0.3">
      <c r="A2403" s="469" t="s">
        <v>5500</v>
      </c>
      <c r="B2403">
        <v>1</v>
      </c>
    </row>
    <row r="2404" spans="1:2" hidden="1" x14ac:dyDescent="0.3">
      <c r="A2404" s="469" t="s">
        <v>5686</v>
      </c>
      <c r="B2404">
        <v>1</v>
      </c>
    </row>
    <row r="2405" spans="1:2" hidden="1" x14ac:dyDescent="0.3">
      <c r="A2405" s="469" t="s">
        <v>5549</v>
      </c>
      <c r="B2405">
        <v>1</v>
      </c>
    </row>
    <row r="2406" spans="1:2" hidden="1" x14ac:dyDescent="0.3">
      <c r="A2406" s="469" t="s">
        <v>5526</v>
      </c>
      <c r="B2406">
        <v>1</v>
      </c>
    </row>
    <row r="2407" spans="1:2" hidden="1" x14ac:dyDescent="0.3">
      <c r="A2407" s="469" t="s">
        <v>14803</v>
      </c>
      <c r="B2407">
        <v>1</v>
      </c>
    </row>
    <row r="2408" spans="1:2" hidden="1" x14ac:dyDescent="0.3">
      <c r="A2408" s="469" t="s">
        <v>17516</v>
      </c>
      <c r="B2408">
        <v>1</v>
      </c>
    </row>
    <row r="2409" spans="1:2" hidden="1" x14ac:dyDescent="0.3">
      <c r="A2409" s="469" t="s">
        <v>5456</v>
      </c>
      <c r="B2409">
        <v>1</v>
      </c>
    </row>
    <row r="2410" spans="1:2" hidden="1" x14ac:dyDescent="0.3">
      <c r="A2410" s="469" t="s">
        <v>8143</v>
      </c>
      <c r="B2410">
        <v>1</v>
      </c>
    </row>
    <row r="2411" spans="1:2" hidden="1" x14ac:dyDescent="0.3">
      <c r="A2411" s="469" t="s">
        <v>11262</v>
      </c>
      <c r="B2411">
        <v>1</v>
      </c>
    </row>
    <row r="2412" spans="1:2" hidden="1" x14ac:dyDescent="0.3">
      <c r="A2412" s="469" t="s">
        <v>5280</v>
      </c>
      <c r="B2412">
        <v>2</v>
      </c>
    </row>
    <row r="2413" spans="1:2" hidden="1" x14ac:dyDescent="0.3">
      <c r="A2413" s="469" t="s">
        <v>5904</v>
      </c>
      <c r="B2413">
        <v>1</v>
      </c>
    </row>
    <row r="2414" spans="1:2" hidden="1" x14ac:dyDescent="0.3">
      <c r="A2414" s="469" t="s">
        <v>5797</v>
      </c>
      <c r="B2414">
        <v>1</v>
      </c>
    </row>
    <row r="2415" spans="1:2" hidden="1" x14ac:dyDescent="0.3">
      <c r="A2415" s="469" t="s">
        <v>5953</v>
      </c>
      <c r="B2415">
        <v>1</v>
      </c>
    </row>
    <row r="2416" spans="1:2" hidden="1" x14ac:dyDescent="0.3">
      <c r="A2416" s="469" t="s">
        <v>6570</v>
      </c>
      <c r="B2416">
        <v>1</v>
      </c>
    </row>
    <row r="2417" spans="1:2" hidden="1" x14ac:dyDescent="0.3">
      <c r="A2417" s="469" t="s">
        <v>29475</v>
      </c>
      <c r="B2417">
        <v>1</v>
      </c>
    </row>
    <row r="2418" spans="1:2" hidden="1" x14ac:dyDescent="0.3">
      <c r="A2418" s="469" t="s">
        <v>5956</v>
      </c>
      <c r="B2418">
        <v>1</v>
      </c>
    </row>
    <row r="2419" spans="1:2" hidden="1" x14ac:dyDescent="0.3">
      <c r="A2419" s="469" t="s">
        <v>17538</v>
      </c>
      <c r="B2419">
        <v>1</v>
      </c>
    </row>
    <row r="2420" spans="1:2" hidden="1" x14ac:dyDescent="0.3">
      <c r="A2420" s="469" t="s">
        <v>17530</v>
      </c>
      <c r="B2420">
        <v>1</v>
      </c>
    </row>
    <row r="2421" spans="1:2" hidden="1" x14ac:dyDescent="0.3">
      <c r="A2421" s="469" t="s">
        <v>5900</v>
      </c>
      <c r="B2421">
        <v>1</v>
      </c>
    </row>
    <row r="2422" spans="1:2" hidden="1" x14ac:dyDescent="0.3">
      <c r="A2422" s="469" t="s">
        <v>6480</v>
      </c>
      <c r="B2422">
        <v>1</v>
      </c>
    </row>
    <row r="2423" spans="1:2" hidden="1" x14ac:dyDescent="0.3">
      <c r="A2423" s="469" t="s">
        <v>8298</v>
      </c>
      <c r="B2423">
        <v>1</v>
      </c>
    </row>
    <row r="2424" spans="1:2" hidden="1" x14ac:dyDescent="0.3">
      <c r="A2424" s="469" t="s">
        <v>6345</v>
      </c>
      <c r="B2424">
        <v>1</v>
      </c>
    </row>
    <row r="2425" spans="1:2" hidden="1" x14ac:dyDescent="0.3">
      <c r="A2425" s="469" t="s">
        <v>6566</v>
      </c>
      <c r="B2425">
        <v>1</v>
      </c>
    </row>
    <row r="2426" spans="1:2" hidden="1" x14ac:dyDescent="0.3">
      <c r="A2426" s="469" t="s">
        <v>6284</v>
      </c>
      <c r="B2426">
        <v>1</v>
      </c>
    </row>
    <row r="2427" spans="1:2" hidden="1" x14ac:dyDescent="0.3">
      <c r="A2427" s="469" t="s">
        <v>10230</v>
      </c>
      <c r="B2427">
        <v>2</v>
      </c>
    </row>
    <row r="2428" spans="1:2" hidden="1" x14ac:dyDescent="0.3">
      <c r="A2428" s="469" t="s">
        <v>6285</v>
      </c>
      <c r="B2428">
        <v>1</v>
      </c>
    </row>
    <row r="2429" spans="1:2" hidden="1" x14ac:dyDescent="0.3">
      <c r="A2429" s="469" t="s">
        <v>5922</v>
      </c>
      <c r="B2429">
        <v>1</v>
      </c>
    </row>
    <row r="2430" spans="1:2" hidden="1" x14ac:dyDescent="0.3">
      <c r="A2430" s="469" t="s">
        <v>20527</v>
      </c>
      <c r="B2430">
        <v>1</v>
      </c>
    </row>
    <row r="2431" spans="1:2" hidden="1" x14ac:dyDescent="0.3">
      <c r="A2431" s="469" t="s">
        <v>5792</v>
      </c>
      <c r="B2431">
        <v>1</v>
      </c>
    </row>
    <row r="2432" spans="1:2" hidden="1" x14ac:dyDescent="0.3">
      <c r="A2432" s="469" t="s">
        <v>6567</v>
      </c>
      <c r="B2432">
        <v>1</v>
      </c>
    </row>
    <row r="2433" spans="1:2" hidden="1" x14ac:dyDescent="0.3">
      <c r="A2433" s="469" t="s">
        <v>5925</v>
      </c>
      <c r="B2433">
        <v>1</v>
      </c>
    </row>
    <row r="2434" spans="1:2" hidden="1" x14ac:dyDescent="0.3">
      <c r="A2434" s="469" t="s">
        <v>6348</v>
      </c>
      <c r="B2434">
        <v>1</v>
      </c>
    </row>
    <row r="2435" spans="1:2" hidden="1" x14ac:dyDescent="0.3">
      <c r="A2435" s="469" t="s">
        <v>6350</v>
      </c>
      <c r="B2435">
        <v>1</v>
      </c>
    </row>
    <row r="2436" spans="1:2" hidden="1" x14ac:dyDescent="0.3">
      <c r="A2436" s="469" t="s">
        <v>6347</v>
      </c>
      <c r="B2436">
        <v>1</v>
      </c>
    </row>
    <row r="2437" spans="1:2" hidden="1" x14ac:dyDescent="0.3">
      <c r="A2437" s="469" t="s">
        <v>6354</v>
      </c>
      <c r="B2437">
        <v>1</v>
      </c>
    </row>
    <row r="2438" spans="1:2" hidden="1" x14ac:dyDescent="0.3">
      <c r="A2438" s="469" t="s">
        <v>6416</v>
      </c>
      <c r="B2438">
        <v>1</v>
      </c>
    </row>
    <row r="2439" spans="1:2" hidden="1" x14ac:dyDescent="0.3">
      <c r="A2439" s="469" t="s">
        <v>6412</v>
      </c>
      <c r="B2439">
        <v>1</v>
      </c>
    </row>
    <row r="2440" spans="1:2" hidden="1" x14ac:dyDescent="0.3">
      <c r="A2440" s="469" t="s">
        <v>6413</v>
      </c>
      <c r="B2440">
        <v>1</v>
      </c>
    </row>
    <row r="2441" spans="1:2" hidden="1" x14ac:dyDescent="0.3">
      <c r="A2441" s="469" t="s">
        <v>6417</v>
      </c>
      <c r="B2441">
        <v>1</v>
      </c>
    </row>
    <row r="2442" spans="1:2" hidden="1" x14ac:dyDescent="0.3">
      <c r="A2442" s="469" t="s">
        <v>6437</v>
      </c>
      <c r="B2442">
        <v>1</v>
      </c>
    </row>
    <row r="2443" spans="1:2" hidden="1" x14ac:dyDescent="0.3">
      <c r="A2443" s="469" t="s">
        <v>6569</v>
      </c>
      <c r="B2443">
        <v>1</v>
      </c>
    </row>
    <row r="2444" spans="1:2" hidden="1" x14ac:dyDescent="0.3">
      <c r="A2444" s="469" t="s">
        <v>6418</v>
      </c>
      <c r="B2444">
        <v>1</v>
      </c>
    </row>
    <row r="2445" spans="1:2" hidden="1" x14ac:dyDescent="0.3">
      <c r="A2445" s="469" t="s">
        <v>5761</v>
      </c>
      <c r="B2445">
        <v>1</v>
      </c>
    </row>
    <row r="2446" spans="1:2" hidden="1" x14ac:dyDescent="0.3">
      <c r="A2446" s="469" t="s">
        <v>5906</v>
      </c>
      <c r="B2446">
        <v>1</v>
      </c>
    </row>
    <row r="2447" spans="1:2" hidden="1" x14ac:dyDescent="0.3">
      <c r="A2447" s="469" t="s">
        <v>5749</v>
      </c>
      <c r="B2447">
        <v>1</v>
      </c>
    </row>
    <row r="2448" spans="1:2" hidden="1" x14ac:dyDescent="0.3">
      <c r="A2448" s="469" t="s">
        <v>5709</v>
      </c>
      <c r="B2448">
        <v>1</v>
      </c>
    </row>
    <row r="2449" spans="1:2" hidden="1" x14ac:dyDescent="0.3">
      <c r="A2449" s="469" t="s">
        <v>5751</v>
      </c>
      <c r="B2449">
        <v>1</v>
      </c>
    </row>
    <row r="2450" spans="1:2" hidden="1" x14ac:dyDescent="0.3">
      <c r="A2450" s="469" t="s">
        <v>5767</v>
      </c>
      <c r="B2450">
        <v>1</v>
      </c>
    </row>
    <row r="2451" spans="1:2" hidden="1" x14ac:dyDescent="0.3">
      <c r="A2451" s="469" t="s">
        <v>5828</v>
      </c>
      <c r="B2451">
        <v>1</v>
      </c>
    </row>
    <row r="2452" spans="1:2" hidden="1" x14ac:dyDescent="0.3">
      <c r="A2452" s="469" t="s">
        <v>15720</v>
      </c>
      <c r="B2452">
        <v>1</v>
      </c>
    </row>
    <row r="2453" spans="1:2" hidden="1" x14ac:dyDescent="0.3">
      <c r="A2453" s="469" t="s">
        <v>17535</v>
      </c>
      <c r="B2453">
        <v>1</v>
      </c>
    </row>
    <row r="2454" spans="1:2" hidden="1" x14ac:dyDescent="0.3">
      <c r="A2454" s="469" t="s">
        <v>5958</v>
      </c>
      <c r="B2454">
        <v>1</v>
      </c>
    </row>
    <row r="2455" spans="1:2" hidden="1" x14ac:dyDescent="0.3">
      <c r="A2455" s="469" t="s">
        <v>14838</v>
      </c>
      <c r="B2455">
        <v>1</v>
      </c>
    </row>
    <row r="2456" spans="1:2" hidden="1" x14ac:dyDescent="0.3">
      <c r="A2456" s="469" t="s">
        <v>5931</v>
      </c>
      <c r="B2456">
        <v>1</v>
      </c>
    </row>
    <row r="2457" spans="1:2" hidden="1" x14ac:dyDescent="0.3">
      <c r="A2457" s="469" t="s">
        <v>5960</v>
      </c>
      <c r="B2457">
        <v>1</v>
      </c>
    </row>
    <row r="2458" spans="1:2" hidden="1" x14ac:dyDescent="0.3">
      <c r="A2458" s="469" t="s">
        <v>5913</v>
      </c>
      <c r="B2458">
        <v>1</v>
      </c>
    </row>
    <row r="2459" spans="1:2" hidden="1" x14ac:dyDescent="0.3">
      <c r="A2459" s="469" t="s">
        <v>5808</v>
      </c>
      <c r="B2459">
        <v>1</v>
      </c>
    </row>
    <row r="2460" spans="1:2" hidden="1" x14ac:dyDescent="0.3">
      <c r="A2460" s="469" t="s">
        <v>5823</v>
      </c>
      <c r="B2460">
        <v>1</v>
      </c>
    </row>
    <row r="2461" spans="1:2" hidden="1" x14ac:dyDescent="0.3">
      <c r="A2461" s="469" t="s">
        <v>5829</v>
      </c>
      <c r="B2461">
        <v>1</v>
      </c>
    </row>
    <row r="2462" spans="1:2" hidden="1" x14ac:dyDescent="0.3">
      <c r="A2462" s="469" t="s">
        <v>5740</v>
      </c>
      <c r="B2462">
        <v>1</v>
      </c>
    </row>
    <row r="2463" spans="1:2" hidden="1" x14ac:dyDescent="0.3">
      <c r="A2463" s="469" t="s">
        <v>5764</v>
      </c>
      <c r="B2463">
        <v>1</v>
      </c>
    </row>
    <row r="2464" spans="1:2" hidden="1" x14ac:dyDescent="0.3">
      <c r="A2464" s="469" t="s">
        <v>6221</v>
      </c>
      <c r="B2464">
        <v>1</v>
      </c>
    </row>
    <row r="2465" spans="1:2" hidden="1" x14ac:dyDescent="0.3">
      <c r="A2465" s="469" t="s">
        <v>18633</v>
      </c>
      <c r="B2465">
        <v>1</v>
      </c>
    </row>
    <row r="2466" spans="1:2" hidden="1" x14ac:dyDescent="0.3">
      <c r="A2466" s="469" t="s">
        <v>5940</v>
      </c>
      <c r="B2466">
        <v>1</v>
      </c>
    </row>
    <row r="2467" spans="1:2" hidden="1" x14ac:dyDescent="0.3">
      <c r="A2467" s="469" t="s">
        <v>7408</v>
      </c>
      <c r="B2467">
        <v>1</v>
      </c>
    </row>
    <row r="2468" spans="1:2" hidden="1" x14ac:dyDescent="0.3">
      <c r="A2468" s="469" t="s">
        <v>13692</v>
      </c>
      <c r="B2468">
        <v>1</v>
      </c>
    </row>
    <row r="2469" spans="1:2" hidden="1" x14ac:dyDescent="0.3">
      <c r="A2469" s="469" t="s">
        <v>14841</v>
      </c>
      <c r="B2469">
        <v>1</v>
      </c>
    </row>
    <row r="2470" spans="1:2" hidden="1" x14ac:dyDescent="0.3">
      <c r="A2470" s="469" t="s">
        <v>15735</v>
      </c>
      <c r="B2470">
        <v>1</v>
      </c>
    </row>
    <row r="2471" spans="1:2" hidden="1" x14ac:dyDescent="0.3">
      <c r="A2471" s="469" t="s">
        <v>5798</v>
      </c>
      <c r="B2471">
        <v>1</v>
      </c>
    </row>
    <row r="2472" spans="1:2" hidden="1" x14ac:dyDescent="0.3">
      <c r="A2472" s="469" t="s">
        <v>17564</v>
      </c>
      <c r="B2472">
        <v>1</v>
      </c>
    </row>
    <row r="2473" spans="1:2" hidden="1" x14ac:dyDescent="0.3">
      <c r="A2473" s="469" t="s">
        <v>13688</v>
      </c>
      <c r="B2473">
        <v>1</v>
      </c>
    </row>
    <row r="2474" spans="1:2" hidden="1" x14ac:dyDescent="0.3">
      <c r="A2474" s="469" t="s">
        <v>14843</v>
      </c>
      <c r="B2474">
        <v>1</v>
      </c>
    </row>
    <row r="2475" spans="1:2" hidden="1" x14ac:dyDescent="0.3">
      <c r="A2475" s="469" t="s">
        <v>5783</v>
      </c>
      <c r="B2475">
        <v>1</v>
      </c>
    </row>
    <row r="2476" spans="1:2" hidden="1" x14ac:dyDescent="0.3">
      <c r="A2476" s="469" t="s">
        <v>5890</v>
      </c>
      <c r="B2476">
        <v>1</v>
      </c>
    </row>
    <row r="2477" spans="1:2" hidden="1" x14ac:dyDescent="0.3">
      <c r="A2477" s="469" t="s">
        <v>12584</v>
      </c>
      <c r="B2477">
        <v>1</v>
      </c>
    </row>
    <row r="2478" spans="1:2" hidden="1" x14ac:dyDescent="0.3">
      <c r="A2478" s="469" t="s">
        <v>963</v>
      </c>
      <c r="B2478">
        <v>1</v>
      </c>
    </row>
    <row r="2479" spans="1:2" hidden="1" x14ac:dyDescent="0.3">
      <c r="A2479" s="469" t="s">
        <v>13685</v>
      </c>
      <c r="B2479">
        <v>1</v>
      </c>
    </row>
    <row r="2480" spans="1:2" hidden="1" x14ac:dyDescent="0.3">
      <c r="A2480" s="469" t="s">
        <v>5915</v>
      </c>
      <c r="B2480">
        <v>1</v>
      </c>
    </row>
    <row r="2481" spans="1:2" hidden="1" x14ac:dyDescent="0.3">
      <c r="A2481" s="469" t="s">
        <v>5865</v>
      </c>
      <c r="B2481">
        <v>1</v>
      </c>
    </row>
    <row r="2482" spans="1:2" hidden="1" x14ac:dyDescent="0.3">
      <c r="A2482" s="469" t="s">
        <v>5893</v>
      </c>
      <c r="B2482">
        <v>1</v>
      </c>
    </row>
    <row r="2483" spans="1:2" hidden="1" x14ac:dyDescent="0.3">
      <c r="A2483" s="469" t="s">
        <v>5824</v>
      </c>
      <c r="B2483">
        <v>1</v>
      </c>
    </row>
    <row r="2484" spans="1:2" hidden="1" x14ac:dyDescent="0.3">
      <c r="A2484" s="469" t="s">
        <v>5756</v>
      </c>
      <c r="B2484">
        <v>1</v>
      </c>
    </row>
    <row r="2485" spans="1:2" hidden="1" x14ac:dyDescent="0.3">
      <c r="A2485" s="469" t="s">
        <v>5625</v>
      </c>
      <c r="B2485">
        <v>1</v>
      </c>
    </row>
    <row r="2486" spans="1:2" hidden="1" x14ac:dyDescent="0.3">
      <c r="A2486" s="469" t="s">
        <v>5604</v>
      </c>
      <c r="B2486">
        <v>1</v>
      </c>
    </row>
    <row r="2487" spans="1:2" hidden="1" x14ac:dyDescent="0.3">
      <c r="A2487" s="469" t="s">
        <v>5638</v>
      </c>
      <c r="B2487">
        <v>1</v>
      </c>
    </row>
    <row r="2488" spans="1:2" hidden="1" x14ac:dyDescent="0.3">
      <c r="A2488" s="469" t="s">
        <v>13748</v>
      </c>
      <c r="B2488">
        <v>1</v>
      </c>
    </row>
    <row r="2489" spans="1:2" hidden="1" x14ac:dyDescent="0.3">
      <c r="A2489" s="469" t="s">
        <v>5782</v>
      </c>
      <c r="B2489">
        <v>1</v>
      </c>
    </row>
    <row r="2490" spans="1:2" hidden="1" x14ac:dyDescent="0.3">
      <c r="A2490" s="469" t="s">
        <v>6411</v>
      </c>
      <c r="B2490">
        <v>1</v>
      </c>
    </row>
    <row r="2491" spans="1:2" hidden="1" x14ac:dyDescent="0.3">
      <c r="A2491" s="469" t="s">
        <v>5775</v>
      </c>
      <c r="B2491">
        <v>1</v>
      </c>
    </row>
    <row r="2492" spans="1:2" hidden="1" x14ac:dyDescent="0.3">
      <c r="A2492" s="469" t="s">
        <v>5826</v>
      </c>
      <c r="B2492">
        <v>1</v>
      </c>
    </row>
    <row r="2493" spans="1:2" hidden="1" x14ac:dyDescent="0.3">
      <c r="A2493" s="469" t="s">
        <v>5962</v>
      </c>
      <c r="B2493">
        <v>1</v>
      </c>
    </row>
    <row r="2494" spans="1:2" hidden="1" x14ac:dyDescent="0.3">
      <c r="A2494" s="469" t="s">
        <v>5755</v>
      </c>
      <c r="B2494">
        <v>1</v>
      </c>
    </row>
    <row r="2495" spans="1:2" hidden="1" x14ac:dyDescent="0.3">
      <c r="A2495" s="469" t="s">
        <v>5909</v>
      </c>
      <c r="B2495">
        <v>1</v>
      </c>
    </row>
    <row r="2496" spans="1:2" hidden="1" x14ac:dyDescent="0.3">
      <c r="A2496" s="469" t="s">
        <v>5912</v>
      </c>
      <c r="B2496">
        <v>1</v>
      </c>
    </row>
    <row r="2497" spans="1:2" hidden="1" x14ac:dyDescent="0.3">
      <c r="A2497" s="469" t="s">
        <v>5964</v>
      </c>
      <c r="B2497">
        <v>1</v>
      </c>
    </row>
    <row r="2498" spans="1:2" hidden="1" x14ac:dyDescent="0.3">
      <c r="A2498" s="469" t="s">
        <v>5785</v>
      </c>
      <c r="B2498">
        <v>1</v>
      </c>
    </row>
    <row r="2499" spans="1:2" hidden="1" x14ac:dyDescent="0.3">
      <c r="A2499" s="469" t="s">
        <v>10088</v>
      </c>
      <c r="B2499">
        <v>1</v>
      </c>
    </row>
    <row r="2500" spans="1:2" hidden="1" x14ac:dyDescent="0.3">
      <c r="A2500" s="469" t="s">
        <v>5858</v>
      </c>
      <c r="B2500">
        <v>1</v>
      </c>
    </row>
    <row r="2501" spans="1:2" hidden="1" x14ac:dyDescent="0.3">
      <c r="A2501" s="469" t="s">
        <v>5941</v>
      </c>
      <c r="B2501">
        <v>1</v>
      </c>
    </row>
    <row r="2502" spans="1:2" hidden="1" x14ac:dyDescent="0.3">
      <c r="A2502" s="469" t="s">
        <v>5820</v>
      </c>
      <c r="B2502">
        <v>1</v>
      </c>
    </row>
    <row r="2503" spans="1:2" hidden="1" x14ac:dyDescent="0.3">
      <c r="A2503" s="469" t="s">
        <v>18637</v>
      </c>
      <c r="B2503">
        <v>1</v>
      </c>
    </row>
    <row r="2504" spans="1:2" hidden="1" x14ac:dyDescent="0.3">
      <c r="A2504" s="469" t="s">
        <v>5998</v>
      </c>
      <c r="B2504">
        <v>1</v>
      </c>
    </row>
    <row r="2505" spans="1:2" hidden="1" x14ac:dyDescent="0.3">
      <c r="A2505" s="469" t="s">
        <v>6440</v>
      </c>
      <c r="B2505">
        <v>1</v>
      </c>
    </row>
    <row r="2506" spans="1:2" hidden="1" x14ac:dyDescent="0.3">
      <c r="A2506" s="469" t="s">
        <v>5967</v>
      </c>
      <c r="B2506">
        <v>1</v>
      </c>
    </row>
    <row r="2507" spans="1:2" hidden="1" x14ac:dyDescent="0.3">
      <c r="A2507" s="469" t="s">
        <v>15997</v>
      </c>
      <c r="B2507">
        <v>1</v>
      </c>
    </row>
    <row r="2508" spans="1:2" hidden="1" x14ac:dyDescent="0.3">
      <c r="A2508" s="469" t="s">
        <v>8300</v>
      </c>
      <c r="B2508">
        <v>1</v>
      </c>
    </row>
    <row r="2509" spans="1:2" hidden="1" x14ac:dyDescent="0.3">
      <c r="A2509" s="469" t="s">
        <v>5934</v>
      </c>
      <c r="B2509">
        <v>1</v>
      </c>
    </row>
    <row r="2510" spans="1:2" hidden="1" x14ac:dyDescent="0.3">
      <c r="A2510" s="469" t="s">
        <v>3064</v>
      </c>
      <c r="B2510">
        <v>1</v>
      </c>
    </row>
    <row r="2511" spans="1:2" hidden="1" x14ac:dyDescent="0.3">
      <c r="A2511" s="469" t="s">
        <v>5716</v>
      </c>
      <c r="B2511">
        <v>1</v>
      </c>
    </row>
    <row r="2512" spans="1:2" hidden="1" x14ac:dyDescent="0.3">
      <c r="A2512" s="469" t="s">
        <v>5970</v>
      </c>
      <c r="B2512">
        <v>1</v>
      </c>
    </row>
    <row r="2513" spans="1:2" hidden="1" x14ac:dyDescent="0.3">
      <c r="A2513" s="469" t="s">
        <v>5997</v>
      </c>
      <c r="B2513">
        <v>1</v>
      </c>
    </row>
    <row r="2514" spans="1:2" hidden="1" x14ac:dyDescent="0.3">
      <c r="A2514" s="469" t="s">
        <v>5741</v>
      </c>
      <c r="B2514">
        <v>1</v>
      </c>
    </row>
    <row r="2515" spans="1:2" hidden="1" x14ac:dyDescent="0.3">
      <c r="A2515" s="469" t="s">
        <v>5822</v>
      </c>
      <c r="B2515">
        <v>1</v>
      </c>
    </row>
    <row r="2516" spans="1:2" hidden="1" x14ac:dyDescent="0.3">
      <c r="A2516" s="469" t="s">
        <v>5769</v>
      </c>
      <c r="B2516">
        <v>1</v>
      </c>
    </row>
    <row r="2517" spans="1:2" hidden="1" x14ac:dyDescent="0.3">
      <c r="A2517" s="469" t="s">
        <v>5947</v>
      </c>
      <c r="B2517">
        <v>1</v>
      </c>
    </row>
    <row r="2518" spans="1:2" hidden="1" x14ac:dyDescent="0.3">
      <c r="A2518" s="469" t="s">
        <v>6287</v>
      </c>
      <c r="B2518">
        <v>1</v>
      </c>
    </row>
    <row r="2519" spans="1:2" hidden="1" x14ac:dyDescent="0.3">
      <c r="A2519" s="469" t="s">
        <v>5777</v>
      </c>
      <c r="B2519">
        <v>1</v>
      </c>
    </row>
    <row r="2520" spans="1:2" hidden="1" x14ac:dyDescent="0.3">
      <c r="A2520" s="469" t="s">
        <v>5971</v>
      </c>
      <c r="B2520">
        <v>1</v>
      </c>
    </row>
    <row r="2521" spans="1:2" hidden="1" x14ac:dyDescent="0.3">
      <c r="A2521" s="469" t="s">
        <v>5907</v>
      </c>
      <c r="B2521">
        <v>1</v>
      </c>
    </row>
    <row r="2522" spans="1:2" hidden="1" x14ac:dyDescent="0.3">
      <c r="A2522" s="469" t="s">
        <v>5973</v>
      </c>
      <c r="B2522">
        <v>1</v>
      </c>
    </row>
    <row r="2523" spans="1:2" hidden="1" x14ac:dyDescent="0.3">
      <c r="A2523" s="469" t="s">
        <v>5976</v>
      </c>
      <c r="B2523">
        <v>1</v>
      </c>
    </row>
    <row r="2524" spans="1:2" hidden="1" x14ac:dyDescent="0.3">
      <c r="A2524" s="469" t="s">
        <v>13695</v>
      </c>
      <c r="B2524">
        <v>1</v>
      </c>
    </row>
    <row r="2525" spans="1:2" hidden="1" x14ac:dyDescent="0.3">
      <c r="A2525" s="469" t="s">
        <v>5932</v>
      </c>
      <c r="B2525">
        <v>1</v>
      </c>
    </row>
    <row r="2526" spans="1:2" hidden="1" x14ac:dyDescent="0.3">
      <c r="A2526" s="469" t="s">
        <v>5867</v>
      </c>
      <c r="B2526">
        <v>1</v>
      </c>
    </row>
    <row r="2527" spans="1:2" hidden="1" x14ac:dyDescent="0.3">
      <c r="A2527" s="469" t="s">
        <v>6477</v>
      </c>
      <c r="B2527">
        <v>1</v>
      </c>
    </row>
    <row r="2528" spans="1:2" hidden="1" x14ac:dyDescent="0.3">
      <c r="A2528" s="469" t="s">
        <v>6027</v>
      </c>
      <c r="B2528">
        <v>1</v>
      </c>
    </row>
    <row r="2529" spans="1:2" hidden="1" x14ac:dyDescent="0.3">
      <c r="A2529" s="469" t="s">
        <v>5859</v>
      </c>
      <c r="B2529">
        <v>1</v>
      </c>
    </row>
    <row r="2530" spans="1:2" hidden="1" x14ac:dyDescent="0.3">
      <c r="A2530" s="469" t="s">
        <v>5802</v>
      </c>
      <c r="B2530">
        <v>1</v>
      </c>
    </row>
    <row r="2531" spans="1:2" hidden="1" x14ac:dyDescent="0.3">
      <c r="A2531" s="469" t="s">
        <v>5831</v>
      </c>
      <c r="B2531">
        <v>1</v>
      </c>
    </row>
    <row r="2532" spans="1:2" hidden="1" x14ac:dyDescent="0.3">
      <c r="A2532" s="469" t="s">
        <v>5833</v>
      </c>
      <c r="B2532">
        <v>1</v>
      </c>
    </row>
    <row r="2533" spans="1:2" hidden="1" x14ac:dyDescent="0.3">
      <c r="A2533" s="469" t="s">
        <v>5978</v>
      </c>
      <c r="B2533">
        <v>1</v>
      </c>
    </row>
    <row r="2534" spans="1:2" hidden="1" x14ac:dyDescent="0.3">
      <c r="A2534" s="469" t="s">
        <v>5903</v>
      </c>
      <c r="B2534">
        <v>1</v>
      </c>
    </row>
    <row r="2535" spans="1:2" hidden="1" x14ac:dyDescent="0.3">
      <c r="A2535" s="469" t="s">
        <v>5944</v>
      </c>
      <c r="B2535">
        <v>1</v>
      </c>
    </row>
    <row r="2536" spans="1:2" hidden="1" x14ac:dyDescent="0.3">
      <c r="A2536" s="469" t="s">
        <v>5981</v>
      </c>
      <c r="B2536">
        <v>1</v>
      </c>
    </row>
    <row r="2537" spans="1:2" hidden="1" x14ac:dyDescent="0.3">
      <c r="A2537" s="469" t="s">
        <v>5742</v>
      </c>
      <c r="B2537">
        <v>2</v>
      </c>
    </row>
    <row r="2538" spans="1:2" hidden="1" x14ac:dyDescent="0.3">
      <c r="A2538" s="469" t="s">
        <v>5736</v>
      </c>
      <c r="B2538">
        <v>2</v>
      </c>
    </row>
    <row r="2539" spans="1:2" hidden="1" x14ac:dyDescent="0.3">
      <c r="A2539" s="469" t="s">
        <v>5720</v>
      </c>
      <c r="B2539">
        <v>1</v>
      </c>
    </row>
    <row r="2540" spans="1:2" hidden="1" x14ac:dyDescent="0.3">
      <c r="A2540" s="469" t="s">
        <v>5726</v>
      </c>
      <c r="B2540">
        <v>1</v>
      </c>
    </row>
    <row r="2541" spans="1:2" hidden="1" x14ac:dyDescent="0.3">
      <c r="A2541" s="469" t="s">
        <v>5878</v>
      </c>
      <c r="B2541">
        <v>1</v>
      </c>
    </row>
    <row r="2542" spans="1:2" hidden="1" x14ac:dyDescent="0.3">
      <c r="A2542" s="469" t="s">
        <v>3132</v>
      </c>
      <c r="B2542">
        <v>1</v>
      </c>
    </row>
    <row r="2543" spans="1:2" hidden="1" x14ac:dyDescent="0.3">
      <c r="A2543" s="469" t="s">
        <v>5738</v>
      </c>
      <c r="B2543">
        <v>2</v>
      </c>
    </row>
    <row r="2544" spans="1:2" hidden="1" x14ac:dyDescent="0.3">
      <c r="A2544" s="469" t="s">
        <v>5816</v>
      </c>
      <c r="B2544">
        <v>1</v>
      </c>
    </row>
    <row r="2545" spans="1:2" hidden="1" x14ac:dyDescent="0.3">
      <c r="A2545" s="469" t="s">
        <v>5853</v>
      </c>
      <c r="B2545">
        <v>1</v>
      </c>
    </row>
    <row r="2546" spans="1:2" hidden="1" x14ac:dyDescent="0.3">
      <c r="A2546" s="469" t="s">
        <v>5856</v>
      </c>
      <c r="B2546">
        <v>2</v>
      </c>
    </row>
    <row r="2547" spans="1:2" hidden="1" x14ac:dyDescent="0.3">
      <c r="A2547" s="469" t="s">
        <v>5874</v>
      </c>
      <c r="B2547">
        <v>1</v>
      </c>
    </row>
    <row r="2548" spans="1:2" hidden="1" x14ac:dyDescent="0.3">
      <c r="A2548" s="469" t="s">
        <v>8303</v>
      </c>
      <c r="B2548">
        <v>1</v>
      </c>
    </row>
    <row r="2549" spans="1:2" hidden="1" x14ac:dyDescent="0.3">
      <c r="A2549" s="469" t="s">
        <v>6473</v>
      </c>
      <c r="B2549">
        <v>1</v>
      </c>
    </row>
    <row r="2550" spans="1:2" hidden="1" x14ac:dyDescent="0.3">
      <c r="A2550" s="469" t="s">
        <v>6145</v>
      </c>
      <c r="B2550">
        <v>1</v>
      </c>
    </row>
    <row r="2551" spans="1:2" hidden="1" x14ac:dyDescent="0.3">
      <c r="A2551" s="469" t="s">
        <v>6438</v>
      </c>
      <c r="B2551">
        <v>1</v>
      </c>
    </row>
    <row r="2552" spans="1:2" hidden="1" x14ac:dyDescent="0.3">
      <c r="A2552" s="469" t="s">
        <v>5758</v>
      </c>
      <c r="B2552">
        <v>1</v>
      </c>
    </row>
    <row r="2553" spans="1:2" hidden="1" x14ac:dyDescent="0.3">
      <c r="A2553" s="469" t="s">
        <v>6352</v>
      </c>
      <c r="B2553">
        <v>1</v>
      </c>
    </row>
    <row r="2554" spans="1:2" hidden="1" x14ac:dyDescent="0.3">
      <c r="A2554" s="469" t="s">
        <v>5879</v>
      </c>
      <c r="B2554">
        <v>1</v>
      </c>
    </row>
    <row r="2555" spans="1:2" hidden="1" x14ac:dyDescent="0.3">
      <c r="A2555" s="469" t="s">
        <v>5885</v>
      </c>
      <c r="B2555">
        <v>1</v>
      </c>
    </row>
    <row r="2556" spans="1:2" hidden="1" x14ac:dyDescent="0.3">
      <c r="A2556" s="469" t="s">
        <v>5875</v>
      </c>
      <c r="B2556">
        <v>1</v>
      </c>
    </row>
    <row r="2557" spans="1:2" hidden="1" x14ac:dyDescent="0.3">
      <c r="A2557" s="469" t="s">
        <v>3280</v>
      </c>
      <c r="B2557">
        <v>1</v>
      </c>
    </row>
    <row r="2558" spans="1:2" hidden="1" x14ac:dyDescent="0.3">
      <c r="A2558" s="469" t="s">
        <v>5999</v>
      </c>
      <c r="B2558">
        <v>1</v>
      </c>
    </row>
    <row r="2559" spans="1:2" hidden="1" x14ac:dyDescent="0.3">
      <c r="A2559" s="469" t="s">
        <v>6516</v>
      </c>
      <c r="B2559">
        <v>1</v>
      </c>
    </row>
    <row r="2560" spans="1:2" hidden="1" x14ac:dyDescent="0.3">
      <c r="A2560" s="469" t="s">
        <v>5949</v>
      </c>
      <c r="B2560">
        <v>1</v>
      </c>
    </row>
    <row r="2561" spans="1:2" hidden="1" x14ac:dyDescent="0.3">
      <c r="A2561" s="469" t="s">
        <v>6475</v>
      </c>
      <c r="B2561">
        <v>1</v>
      </c>
    </row>
    <row r="2562" spans="1:2" hidden="1" x14ac:dyDescent="0.3">
      <c r="A2562" s="469" t="s">
        <v>5804</v>
      </c>
      <c r="B2562">
        <v>1</v>
      </c>
    </row>
    <row r="2563" spans="1:2" hidden="1" x14ac:dyDescent="0.3">
      <c r="A2563" s="469" t="s">
        <v>5982</v>
      </c>
      <c r="B2563">
        <v>1</v>
      </c>
    </row>
    <row r="2564" spans="1:2" hidden="1" x14ac:dyDescent="0.3">
      <c r="A2564" s="469" t="s">
        <v>17847</v>
      </c>
      <c r="B2564">
        <v>1</v>
      </c>
    </row>
    <row r="2565" spans="1:2" hidden="1" x14ac:dyDescent="0.3">
      <c r="A2565" s="469" t="s">
        <v>9086</v>
      </c>
      <c r="B2565">
        <v>1</v>
      </c>
    </row>
    <row r="2566" spans="1:2" hidden="1" x14ac:dyDescent="0.3">
      <c r="A2566" s="469" t="s">
        <v>17794</v>
      </c>
      <c r="B2566">
        <v>1</v>
      </c>
    </row>
    <row r="2567" spans="1:2" hidden="1" x14ac:dyDescent="0.3">
      <c r="A2567" s="469" t="s">
        <v>5860</v>
      </c>
      <c r="B2567">
        <v>1</v>
      </c>
    </row>
    <row r="2568" spans="1:2" hidden="1" x14ac:dyDescent="0.3">
      <c r="A2568" s="469" t="s">
        <v>5937</v>
      </c>
      <c r="B2568">
        <v>1</v>
      </c>
    </row>
    <row r="2569" spans="1:2" hidden="1" x14ac:dyDescent="0.3">
      <c r="A2569" s="469" t="s">
        <v>5771</v>
      </c>
      <c r="B2569">
        <v>1</v>
      </c>
    </row>
    <row r="2570" spans="1:2" hidden="1" x14ac:dyDescent="0.3">
      <c r="A2570" s="469" t="s">
        <v>14736</v>
      </c>
      <c r="B2570">
        <v>1</v>
      </c>
    </row>
    <row r="2571" spans="1:2" hidden="1" x14ac:dyDescent="0.3">
      <c r="A2571" s="469" t="s">
        <v>16043</v>
      </c>
      <c r="B2571">
        <v>1</v>
      </c>
    </row>
    <row r="2572" spans="1:2" hidden="1" x14ac:dyDescent="0.3">
      <c r="A2572" s="469" t="s">
        <v>12526</v>
      </c>
      <c r="B2572">
        <v>1</v>
      </c>
    </row>
    <row r="2573" spans="1:2" hidden="1" x14ac:dyDescent="0.3">
      <c r="A2573" s="469" t="s">
        <v>10299</v>
      </c>
      <c r="B2573">
        <v>1</v>
      </c>
    </row>
    <row r="2574" spans="1:2" hidden="1" x14ac:dyDescent="0.3">
      <c r="A2574" s="469" t="s">
        <v>5870</v>
      </c>
      <c r="B2574">
        <v>1</v>
      </c>
    </row>
    <row r="2575" spans="1:2" hidden="1" x14ac:dyDescent="0.3">
      <c r="A2575" s="469" t="s">
        <v>5779</v>
      </c>
      <c r="B2575">
        <v>1</v>
      </c>
    </row>
    <row r="2576" spans="1:2" hidden="1" x14ac:dyDescent="0.3">
      <c r="A2576" s="469" t="s">
        <v>8306</v>
      </c>
      <c r="B2576">
        <v>1</v>
      </c>
    </row>
    <row r="2577" spans="1:2" hidden="1" x14ac:dyDescent="0.3">
      <c r="A2577" s="469" t="s">
        <v>20633</v>
      </c>
      <c r="B2577">
        <v>1</v>
      </c>
    </row>
    <row r="2578" spans="1:2" hidden="1" x14ac:dyDescent="0.3">
      <c r="A2578" s="469" t="s">
        <v>29497</v>
      </c>
      <c r="B2578">
        <v>1</v>
      </c>
    </row>
    <row r="2579" spans="1:2" hidden="1" x14ac:dyDescent="0.3">
      <c r="A2579" s="469" t="s">
        <v>5818</v>
      </c>
      <c r="B2579">
        <v>1</v>
      </c>
    </row>
    <row r="2580" spans="1:2" x14ac:dyDescent="0.3">
      <c r="A2580" s="469" t="s">
        <v>5739</v>
      </c>
      <c r="B2580">
        <v>3</v>
      </c>
    </row>
    <row r="2581" spans="1:2" hidden="1" x14ac:dyDescent="0.3">
      <c r="A2581" s="469" t="s">
        <v>5938</v>
      </c>
      <c r="B2581">
        <v>1</v>
      </c>
    </row>
    <row r="2582" spans="1:2" hidden="1" x14ac:dyDescent="0.3">
      <c r="A2582" s="469" t="s">
        <v>16052</v>
      </c>
      <c r="B2582">
        <v>1</v>
      </c>
    </row>
    <row r="2583" spans="1:2" hidden="1" x14ac:dyDescent="0.3">
      <c r="A2583" s="469" t="s">
        <v>12517</v>
      </c>
      <c r="B2583">
        <v>1</v>
      </c>
    </row>
    <row r="2584" spans="1:2" hidden="1" x14ac:dyDescent="0.3">
      <c r="A2584" s="469" t="s">
        <v>5753</v>
      </c>
      <c r="B2584">
        <v>1</v>
      </c>
    </row>
    <row r="2585" spans="1:2" hidden="1" x14ac:dyDescent="0.3">
      <c r="A2585" s="469" t="s">
        <v>5919</v>
      </c>
      <c r="B2585">
        <v>1</v>
      </c>
    </row>
    <row r="2586" spans="1:2" hidden="1" x14ac:dyDescent="0.3">
      <c r="A2586" s="469" t="s">
        <v>5799</v>
      </c>
      <c r="B2586">
        <v>1</v>
      </c>
    </row>
    <row r="2587" spans="1:2" hidden="1" x14ac:dyDescent="0.3">
      <c r="A2587" s="469" t="s">
        <v>5948</v>
      </c>
      <c r="B2587">
        <v>1</v>
      </c>
    </row>
    <row r="2588" spans="1:2" hidden="1" x14ac:dyDescent="0.3">
      <c r="A2588" s="469" t="s">
        <v>20530</v>
      </c>
      <c r="B2588">
        <v>1</v>
      </c>
    </row>
    <row r="2589" spans="1:2" hidden="1" x14ac:dyDescent="0.3">
      <c r="A2589" s="469" t="s">
        <v>5862</v>
      </c>
      <c r="B2589">
        <v>1</v>
      </c>
    </row>
    <row r="2590" spans="1:2" hidden="1" x14ac:dyDescent="0.3">
      <c r="A2590" s="469" t="s">
        <v>6169</v>
      </c>
      <c r="B2590">
        <v>1</v>
      </c>
    </row>
    <row r="2591" spans="1:2" hidden="1" x14ac:dyDescent="0.3">
      <c r="A2591" s="469" t="s">
        <v>5722</v>
      </c>
      <c r="B2591">
        <v>1</v>
      </c>
    </row>
    <row r="2592" spans="1:2" hidden="1" x14ac:dyDescent="0.3">
      <c r="A2592" s="469" t="s">
        <v>5724</v>
      </c>
      <c r="B2592">
        <v>1</v>
      </c>
    </row>
    <row r="2593" spans="1:2" hidden="1" x14ac:dyDescent="0.3">
      <c r="A2593" s="469" t="s">
        <v>6288</v>
      </c>
      <c r="B2593">
        <v>1</v>
      </c>
    </row>
    <row r="2594" spans="1:2" hidden="1" x14ac:dyDescent="0.3">
      <c r="A2594" s="469" t="s">
        <v>10194</v>
      </c>
      <c r="B2594">
        <v>1</v>
      </c>
    </row>
    <row r="2595" spans="1:2" hidden="1" x14ac:dyDescent="0.3">
      <c r="A2595" s="469" t="s">
        <v>5728</v>
      </c>
      <c r="B2595">
        <v>2</v>
      </c>
    </row>
    <row r="2596" spans="1:2" hidden="1" x14ac:dyDescent="0.3">
      <c r="A2596" s="469" t="s">
        <v>5748</v>
      </c>
      <c r="B2596">
        <v>1</v>
      </c>
    </row>
    <row r="2597" spans="1:2" hidden="1" x14ac:dyDescent="0.3">
      <c r="A2597" s="469" t="s">
        <v>5872</v>
      </c>
      <c r="B2597">
        <v>1</v>
      </c>
    </row>
    <row r="2598" spans="1:2" hidden="1" x14ac:dyDescent="0.3">
      <c r="A2598" s="469" t="s">
        <v>5708</v>
      </c>
      <c r="B2598">
        <v>1</v>
      </c>
    </row>
    <row r="2599" spans="1:2" hidden="1" x14ac:dyDescent="0.3">
      <c r="A2599" s="469" t="s">
        <v>5787</v>
      </c>
      <c r="B2599">
        <v>1</v>
      </c>
    </row>
    <row r="2600" spans="1:2" hidden="1" x14ac:dyDescent="0.3">
      <c r="A2600" s="469" t="s">
        <v>13690</v>
      </c>
      <c r="B2600">
        <v>1</v>
      </c>
    </row>
    <row r="2601" spans="1:2" hidden="1" x14ac:dyDescent="0.3">
      <c r="A2601" s="469" t="s">
        <v>6282</v>
      </c>
      <c r="B2601">
        <v>1</v>
      </c>
    </row>
    <row r="2602" spans="1:2" hidden="1" x14ac:dyDescent="0.3">
      <c r="A2602" s="469" t="s">
        <v>6003</v>
      </c>
      <c r="B2602">
        <v>1</v>
      </c>
    </row>
    <row r="2603" spans="1:2" hidden="1" x14ac:dyDescent="0.3">
      <c r="A2603" s="469" t="s">
        <v>5836</v>
      </c>
      <c r="B2603">
        <v>1</v>
      </c>
    </row>
    <row r="2604" spans="1:2" hidden="1" x14ac:dyDescent="0.3">
      <c r="A2604" s="469" t="s">
        <v>5763</v>
      </c>
      <c r="B2604">
        <v>1</v>
      </c>
    </row>
    <row r="2605" spans="1:2" hidden="1" x14ac:dyDescent="0.3">
      <c r="A2605" s="469" t="s">
        <v>5772</v>
      </c>
      <c r="B2605">
        <v>1</v>
      </c>
    </row>
    <row r="2606" spans="1:2" hidden="1" x14ac:dyDescent="0.3">
      <c r="A2606" s="469" t="s">
        <v>5880</v>
      </c>
      <c r="B2606">
        <v>1</v>
      </c>
    </row>
    <row r="2607" spans="1:2" hidden="1" x14ac:dyDescent="0.3">
      <c r="A2607" s="469" t="s">
        <v>5839</v>
      </c>
      <c r="B2607">
        <v>1</v>
      </c>
    </row>
    <row r="2608" spans="1:2" hidden="1" x14ac:dyDescent="0.3">
      <c r="A2608" s="469" t="s">
        <v>5863</v>
      </c>
      <c r="B2608">
        <v>1</v>
      </c>
    </row>
    <row r="2609" spans="1:2" hidden="1" x14ac:dyDescent="0.3">
      <c r="A2609" s="469" t="s">
        <v>5713</v>
      </c>
      <c r="B2609">
        <v>1</v>
      </c>
    </row>
    <row r="2610" spans="1:2" hidden="1" x14ac:dyDescent="0.3">
      <c r="A2610" s="469" t="s">
        <v>5790</v>
      </c>
      <c r="B2610">
        <v>1</v>
      </c>
    </row>
    <row r="2611" spans="1:2" hidden="1" x14ac:dyDescent="0.3">
      <c r="A2611" s="469" t="s">
        <v>5725</v>
      </c>
      <c r="B2611">
        <v>1</v>
      </c>
    </row>
    <row r="2612" spans="1:2" hidden="1" x14ac:dyDescent="0.3">
      <c r="A2612" s="469" t="s">
        <v>5812</v>
      </c>
      <c r="B2612">
        <v>1</v>
      </c>
    </row>
    <row r="2613" spans="1:2" hidden="1" x14ac:dyDescent="0.3">
      <c r="A2613" s="469" t="s">
        <v>5986</v>
      </c>
      <c r="B2613">
        <v>1</v>
      </c>
    </row>
    <row r="2614" spans="1:2" hidden="1" x14ac:dyDescent="0.3">
      <c r="A2614" s="469" t="s">
        <v>5895</v>
      </c>
      <c r="B2614">
        <v>1</v>
      </c>
    </row>
    <row r="2615" spans="1:2" hidden="1" x14ac:dyDescent="0.3">
      <c r="A2615" s="469" t="s">
        <v>5897</v>
      </c>
      <c r="B2615">
        <v>1</v>
      </c>
    </row>
    <row r="2616" spans="1:2" hidden="1" x14ac:dyDescent="0.3">
      <c r="A2616" s="469" t="s">
        <v>17785</v>
      </c>
      <c r="B2616">
        <v>1</v>
      </c>
    </row>
    <row r="2617" spans="1:2" hidden="1" x14ac:dyDescent="0.3">
      <c r="A2617" s="469" t="s">
        <v>5817</v>
      </c>
      <c r="B2617">
        <v>1</v>
      </c>
    </row>
    <row r="2618" spans="1:2" hidden="1" x14ac:dyDescent="0.3">
      <c r="A2618" s="469" t="s">
        <v>28416</v>
      </c>
      <c r="B2618">
        <v>1</v>
      </c>
    </row>
    <row r="2619" spans="1:2" hidden="1" x14ac:dyDescent="0.3">
      <c r="A2619" s="469" t="s">
        <v>5984</v>
      </c>
      <c r="B2619">
        <v>1</v>
      </c>
    </row>
    <row r="2620" spans="1:2" hidden="1" x14ac:dyDescent="0.3">
      <c r="A2620" s="469" t="s">
        <v>5788</v>
      </c>
      <c r="B2620">
        <v>1</v>
      </c>
    </row>
    <row r="2621" spans="1:2" hidden="1" x14ac:dyDescent="0.3">
      <c r="A2621" s="469" t="s">
        <v>5899</v>
      </c>
      <c r="B2621">
        <v>1</v>
      </c>
    </row>
    <row r="2622" spans="1:2" hidden="1" x14ac:dyDescent="0.3">
      <c r="A2622" s="469" t="s">
        <v>6488</v>
      </c>
      <c r="B2622">
        <v>1</v>
      </c>
    </row>
    <row r="2623" spans="1:2" hidden="1" x14ac:dyDescent="0.3">
      <c r="A2623" s="469" t="s">
        <v>5920</v>
      </c>
      <c r="B2623">
        <v>1</v>
      </c>
    </row>
    <row r="2624" spans="1:2" hidden="1" x14ac:dyDescent="0.3">
      <c r="A2624" s="469" t="s">
        <v>15670</v>
      </c>
      <c r="B2624">
        <v>1</v>
      </c>
    </row>
    <row r="2625" spans="1:2" hidden="1" x14ac:dyDescent="0.3">
      <c r="A2625" s="469" t="s">
        <v>5881</v>
      </c>
      <c r="B2625">
        <v>1</v>
      </c>
    </row>
    <row r="2626" spans="1:2" hidden="1" x14ac:dyDescent="0.3">
      <c r="A2626" s="469" t="s">
        <v>6005</v>
      </c>
      <c r="B2626">
        <v>1</v>
      </c>
    </row>
    <row r="2627" spans="1:2" hidden="1" x14ac:dyDescent="0.3">
      <c r="A2627" s="469" t="s">
        <v>5805</v>
      </c>
      <c r="B2627">
        <v>1</v>
      </c>
    </row>
    <row r="2628" spans="1:2" hidden="1" x14ac:dyDescent="0.3">
      <c r="A2628" s="469" t="s">
        <v>5990</v>
      </c>
      <c r="B2628">
        <v>1</v>
      </c>
    </row>
    <row r="2629" spans="1:2" hidden="1" x14ac:dyDescent="0.3">
      <c r="A2629" s="469" t="s">
        <v>6007</v>
      </c>
      <c r="B2629">
        <v>1</v>
      </c>
    </row>
    <row r="2630" spans="1:2" hidden="1" x14ac:dyDescent="0.3">
      <c r="A2630" s="469" t="s">
        <v>5841</v>
      </c>
      <c r="B2630">
        <v>1</v>
      </c>
    </row>
    <row r="2631" spans="1:2" hidden="1" x14ac:dyDescent="0.3">
      <c r="A2631" s="469" t="s">
        <v>5988</v>
      </c>
      <c r="B2631">
        <v>1</v>
      </c>
    </row>
    <row r="2632" spans="1:2" hidden="1" x14ac:dyDescent="0.3">
      <c r="A2632" s="469" t="s">
        <v>5994</v>
      </c>
      <c r="B2632">
        <v>1</v>
      </c>
    </row>
    <row r="2633" spans="1:2" hidden="1" x14ac:dyDescent="0.3">
      <c r="A2633" s="469" t="s">
        <v>5794</v>
      </c>
      <c r="B2633">
        <v>1</v>
      </c>
    </row>
    <row r="2634" spans="1:2" hidden="1" x14ac:dyDescent="0.3">
      <c r="A2634" s="469" t="s">
        <v>7252</v>
      </c>
      <c r="B2634">
        <v>1</v>
      </c>
    </row>
    <row r="2635" spans="1:2" hidden="1" x14ac:dyDescent="0.3">
      <c r="A2635" s="469" t="s">
        <v>20519</v>
      </c>
      <c r="B2635">
        <v>1</v>
      </c>
    </row>
    <row r="2636" spans="1:2" hidden="1" x14ac:dyDescent="0.3">
      <c r="A2636" s="469" t="s">
        <v>5847</v>
      </c>
      <c r="B2636">
        <v>1</v>
      </c>
    </row>
    <row r="2637" spans="1:2" hidden="1" x14ac:dyDescent="0.3">
      <c r="A2637" s="469" t="s">
        <v>10247</v>
      </c>
      <c r="B2637">
        <v>1</v>
      </c>
    </row>
    <row r="2638" spans="1:2" hidden="1" x14ac:dyDescent="0.3">
      <c r="A2638" s="469" t="s">
        <v>5781</v>
      </c>
      <c r="B2638">
        <v>1</v>
      </c>
    </row>
    <row r="2639" spans="1:2" hidden="1" x14ac:dyDescent="0.3">
      <c r="A2639" s="469" t="s">
        <v>12604</v>
      </c>
      <c r="B2639">
        <v>1</v>
      </c>
    </row>
    <row r="2640" spans="1:2" hidden="1" x14ac:dyDescent="0.3">
      <c r="A2640" s="469" t="s">
        <v>5996</v>
      </c>
      <c r="B2640">
        <v>1</v>
      </c>
    </row>
    <row r="2641" spans="1:2" hidden="1" x14ac:dyDescent="0.3">
      <c r="A2641" s="469" t="s">
        <v>5844</v>
      </c>
      <c r="B2641">
        <v>1</v>
      </c>
    </row>
    <row r="2642" spans="1:2" hidden="1" x14ac:dyDescent="0.3">
      <c r="A2642" s="469" t="s">
        <v>13610</v>
      </c>
      <c r="B2642">
        <v>1</v>
      </c>
    </row>
    <row r="2643" spans="1:2" hidden="1" x14ac:dyDescent="0.3">
      <c r="A2643" s="469" t="s">
        <v>5813</v>
      </c>
      <c r="B2643">
        <v>1</v>
      </c>
    </row>
    <row r="2644" spans="1:2" hidden="1" x14ac:dyDescent="0.3">
      <c r="A2644" s="469" t="s">
        <v>6243</v>
      </c>
      <c r="B2644">
        <v>1</v>
      </c>
    </row>
    <row r="2645" spans="1:2" hidden="1" x14ac:dyDescent="0.3">
      <c r="A2645" s="469" t="s">
        <v>5851</v>
      </c>
      <c r="B2645">
        <v>1</v>
      </c>
    </row>
    <row r="2646" spans="1:2" hidden="1" x14ac:dyDescent="0.3">
      <c r="A2646" s="469" t="s">
        <v>6008</v>
      </c>
      <c r="B2646">
        <v>1</v>
      </c>
    </row>
    <row r="2647" spans="1:2" hidden="1" x14ac:dyDescent="0.3">
      <c r="A2647" s="469" t="s">
        <v>6157</v>
      </c>
      <c r="B2647">
        <v>1</v>
      </c>
    </row>
    <row r="2648" spans="1:2" hidden="1" x14ac:dyDescent="0.3">
      <c r="A2648" s="469" t="s">
        <v>17843</v>
      </c>
      <c r="B2648">
        <v>1</v>
      </c>
    </row>
    <row r="2649" spans="1:2" hidden="1" x14ac:dyDescent="0.3">
      <c r="A2649" s="469" t="s">
        <v>8313</v>
      </c>
      <c r="B2649">
        <v>1</v>
      </c>
    </row>
    <row r="2650" spans="1:2" hidden="1" x14ac:dyDescent="0.3">
      <c r="A2650" s="469" t="s">
        <v>6113</v>
      </c>
      <c r="B2650">
        <v>1</v>
      </c>
    </row>
    <row r="2651" spans="1:2" hidden="1" x14ac:dyDescent="0.3">
      <c r="A2651" s="469" t="s">
        <v>6114</v>
      </c>
      <c r="B2651">
        <v>1</v>
      </c>
    </row>
    <row r="2652" spans="1:2" hidden="1" x14ac:dyDescent="0.3">
      <c r="A2652" s="469" t="s">
        <v>6556</v>
      </c>
      <c r="B2652">
        <v>1</v>
      </c>
    </row>
    <row r="2653" spans="1:2" hidden="1" x14ac:dyDescent="0.3">
      <c r="A2653" s="469" t="s">
        <v>6062</v>
      </c>
      <c r="B2653">
        <v>1</v>
      </c>
    </row>
    <row r="2654" spans="1:2" hidden="1" x14ac:dyDescent="0.3">
      <c r="A2654" s="469" t="s">
        <v>6559</v>
      </c>
      <c r="B2654">
        <v>1</v>
      </c>
    </row>
    <row r="2655" spans="1:2" hidden="1" x14ac:dyDescent="0.3">
      <c r="A2655" s="469" t="s">
        <v>7349</v>
      </c>
      <c r="B2655">
        <v>1</v>
      </c>
    </row>
    <row r="2656" spans="1:2" hidden="1" x14ac:dyDescent="0.3">
      <c r="A2656" s="469" t="s">
        <v>6557</v>
      </c>
      <c r="B2656">
        <v>1</v>
      </c>
    </row>
    <row r="2657" spans="1:2" hidden="1" x14ac:dyDescent="0.3">
      <c r="A2657" s="469" t="s">
        <v>6290</v>
      </c>
      <c r="B2657">
        <v>1</v>
      </c>
    </row>
    <row r="2658" spans="1:2" hidden="1" x14ac:dyDescent="0.3">
      <c r="A2658" s="469" t="s">
        <v>13623</v>
      </c>
      <c r="B2658">
        <v>1</v>
      </c>
    </row>
    <row r="2659" spans="1:2" hidden="1" x14ac:dyDescent="0.3">
      <c r="A2659" s="469" t="s">
        <v>6009</v>
      </c>
      <c r="B2659">
        <v>1</v>
      </c>
    </row>
    <row r="2660" spans="1:2" hidden="1" x14ac:dyDescent="0.3">
      <c r="A2660" s="469" t="s">
        <v>8315</v>
      </c>
      <c r="B2660">
        <v>1</v>
      </c>
    </row>
    <row r="2661" spans="1:2" hidden="1" x14ac:dyDescent="0.3">
      <c r="A2661" s="469" t="s">
        <v>6099</v>
      </c>
      <c r="B2661">
        <v>1</v>
      </c>
    </row>
    <row r="2662" spans="1:2" hidden="1" x14ac:dyDescent="0.3">
      <c r="A2662" s="469" t="s">
        <v>6362</v>
      </c>
      <c r="B2662">
        <v>1</v>
      </c>
    </row>
    <row r="2663" spans="1:2" hidden="1" x14ac:dyDescent="0.3">
      <c r="A2663" s="469" t="s">
        <v>16056</v>
      </c>
      <c r="B2663">
        <v>1</v>
      </c>
    </row>
    <row r="2664" spans="1:2" hidden="1" x14ac:dyDescent="0.3">
      <c r="A2664" s="469" t="s">
        <v>14840</v>
      </c>
      <c r="B2664">
        <v>1</v>
      </c>
    </row>
    <row r="2665" spans="1:2" hidden="1" x14ac:dyDescent="0.3">
      <c r="A2665" s="469" t="s">
        <v>6143</v>
      </c>
      <c r="B2665">
        <v>1</v>
      </c>
    </row>
    <row r="2666" spans="1:2" hidden="1" x14ac:dyDescent="0.3">
      <c r="A2666" s="469" t="s">
        <v>6032</v>
      </c>
      <c r="B2666">
        <v>1</v>
      </c>
    </row>
    <row r="2667" spans="1:2" hidden="1" x14ac:dyDescent="0.3">
      <c r="A2667" s="469" t="s">
        <v>7304</v>
      </c>
      <c r="B2667">
        <v>1</v>
      </c>
    </row>
    <row r="2668" spans="1:2" hidden="1" x14ac:dyDescent="0.3">
      <c r="A2668" s="469" t="s">
        <v>5355</v>
      </c>
      <c r="B2668">
        <v>1</v>
      </c>
    </row>
    <row r="2669" spans="1:2" hidden="1" x14ac:dyDescent="0.3">
      <c r="A2669" s="469" t="s">
        <v>5294</v>
      </c>
      <c r="B2669">
        <v>1</v>
      </c>
    </row>
    <row r="2670" spans="1:2" hidden="1" x14ac:dyDescent="0.3">
      <c r="A2670" s="469" t="s">
        <v>5730</v>
      </c>
      <c r="B2670">
        <v>1</v>
      </c>
    </row>
    <row r="2671" spans="1:2" hidden="1" x14ac:dyDescent="0.3">
      <c r="A2671" s="469" t="s">
        <v>6011</v>
      </c>
      <c r="B2671">
        <v>1</v>
      </c>
    </row>
    <row r="2672" spans="1:2" hidden="1" x14ac:dyDescent="0.3">
      <c r="A2672" s="469" t="s">
        <v>5705</v>
      </c>
      <c r="B2672">
        <v>1</v>
      </c>
    </row>
    <row r="2673" spans="1:2" hidden="1" x14ac:dyDescent="0.3">
      <c r="A2673" s="469" t="s">
        <v>5734</v>
      </c>
      <c r="B2673">
        <v>1</v>
      </c>
    </row>
    <row r="2674" spans="1:2" hidden="1" x14ac:dyDescent="0.3">
      <c r="A2674" s="469" t="s">
        <v>20262</v>
      </c>
      <c r="B2674">
        <v>1</v>
      </c>
    </row>
    <row r="2675" spans="1:2" hidden="1" x14ac:dyDescent="0.3">
      <c r="A2675" s="469" t="s">
        <v>6491</v>
      </c>
      <c r="B2675">
        <v>1</v>
      </c>
    </row>
    <row r="2676" spans="1:2" hidden="1" x14ac:dyDescent="0.3">
      <c r="A2676" s="469" t="s">
        <v>6033</v>
      </c>
      <c r="B2676">
        <v>1</v>
      </c>
    </row>
    <row r="2677" spans="1:2" hidden="1" x14ac:dyDescent="0.3">
      <c r="A2677" s="469" t="s">
        <v>6171</v>
      </c>
      <c r="B2677">
        <v>1</v>
      </c>
    </row>
    <row r="2678" spans="1:2" hidden="1" x14ac:dyDescent="0.3">
      <c r="A2678" s="469" t="s">
        <v>6493</v>
      </c>
      <c r="B2678">
        <v>1</v>
      </c>
    </row>
    <row r="2679" spans="1:2" hidden="1" x14ac:dyDescent="0.3">
      <c r="A2679" s="469" t="s">
        <v>6102</v>
      </c>
      <c r="B2679">
        <v>1</v>
      </c>
    </row>
    <row r="2680" spans="1:2" hidden="1" x14ac:dyDescent="0.3">
      <c r="A2680" s="469" t="s">
        <v>29291</v>
      </c>
      <c r="B2680">
        <v>1</v>
      </c>
    </row>
    <row r="2681" spans="1:2" hidden="1" x14ac:dyDescent="0.3">
      <c r="A2681" s="469" t="s">
        <v>12550</v>
      </c>
      <c r="B2681">
        <v>1</v>
      </c>
    </row>
    <row r="2682" spans="1:2" hidden="1" x14ac:dyDescent="0.3">
      <c r="A2682" s="469" t="s">
        <v>9091</v>
      </c>
      <c r="B2682">
        <v>1</v>
      </c>
    </row>
    <row r="2683" spans="1:2" hidden="1" x14ac:dyDescent="0.3">
      <c r="A2683" s="469" t="s">
        <v>6073</v>
      </c>
      <c r="B2683">
        <v>1</v>
      </c>
    </row>
    <row r="2684" spans="1:2" hidden="1" x14ac:dyDescent="0.3">
      <c r="A2684" s="469" t="s">
        <v>15829</v>
      </c>
      <c r="B2684">
        <v>1</v>
      </c>
    </row>
    <row r="2685" spans="1:2" hidden="1" x14ac:dyDescent="0.3">
      <c r="A2685" s="469" t="s">
        <v>8388</v>
      </c>
      <c r="B2685">
        <v>1</v>
      </c>
    </row>
    <row r="2686" spans="1:2" hidden="1" x14ac:dyDescent="0.3">
      <c r="A2686" s="469" t="s">
        <v>6229</v>
      </c>
      <c r="B2686">
        <v>1</v>
      </c>
    </row>
    <row r="2687" spans="1:2" hidden="1" x14ac:dyDescent="0.3">
      <c r="A2687" s="469" t="s">
        <v>6104</v>
      </c>
      <c r="B2687">
        <v>1</v>
      </c>
    </row>
    <row r="2688" spans="1:2" x14ac:dyDescent="0.3">
      <c r="A2688" s="469" t="s">
        <v>6100</v>
      </c>
      <c r="B2688">
        <v>3</v>
      </c>
    </row>
    <row r="2689" spans="1:2" hidden="1" x14ac:dyDescent="0.3">
      <c r="A2689" s="469" t="s">
        <v>6086</v>
      </c>
      <c r="B2689">
        <v>1</v>
      </c>
    </row>
    <row r="2690" spans="1:2" hidden="1" x14ac:dyDescent="0.3">
      <c r="A2690" s="469" t="s">
        <v>5425</v>
      </c>
      <c r="B2690">
        <v>1</v>
      </c>
    </row>
    <row r="2691" spans="1:2" hidden="1" x14ac:dyDescent="0.3">
      <c r="A2691" s="469" t="s">
        <v>6066</v>
      </c>
      <c r="B2691">
        <v>1</v>
      </c>
    </row>
    <row r="2692" spans="1:2" hidden="1" x14ac:dyDescent="0.3">
      <c r="A2692" s="469" t="s">
        <v>6172</v>
      </c>
      <c r="B2692">
        <v>1</v>
      </c>
    </row>
    <row r="2693" spans="1:2" hidden="1" x14ac:dyDescent="0.3">
      <c r="A2693" s="469" t="s">
        <v>7401</v>
      </c>
      <c r="B2693">
        <v>1</v>
      </c>
    </row>
    <row r="2694" spans="1:2" hidden="1" x14ac:dyDescent="0.3">
      <c r="A2694" s="469" t="s">
        <v>5581</v>
      </c>
      <c r="B2694">
        <v>1</v>
      </c>
    </row>
    <row r="2695" spans="1:2" hidden="1" x14ac:dyDescent="0.3">
      <c r="A2695" s="469" t="s">
        <v>6116</v>
      </c>
      <c r="B2695">
        <v>1</v>
      </c>
    </row>
    <row r="2696" spans="1:2" hidden="1" x14ac:dyDescent="0.3">
      <c r="A2696" s="469" t="s">
        <v>6076</v>
      </c>
      <c r="B2696">
        <v>1</v>
      </c>
    </row>
    <row r="2697" spans="1:2" hidden="1" x14ac:dyDescent="0.3">
      <c r="A2697" s="469" t="s">
        <v>6561</v>
      </c>
      <c r="B2697">
        <v>1</v>
      </c>
    </row>
    <row r="2698" spans="1:2" hidden="1" x14ac:dyDescent="0.3">
      <c r="A2698" s="469" t="s">
        <v>6077</v>
      </c>
      <c r="B2698">
        <v>1</v>
      </c>
    </row>
    <row r="2699" spans="1:2" hidden="1" x14ac:dyDescent="0.3">
      <c r="A2699" s="469" t="s">
        <v>6079</v>
      </c>
      <c r="B2699">
        <v>1</v>
      </c>
    </row>
    <row r="2700" spans="1:2" hidden="1" x14ac:dyDescent="0.3">
      <c r="A2700" s="469" t="s">
        <v>6035</v>
      </c>
      <c r="B2700">
        <v>1</v>
      </c>
    </row>
    <row r="2701" spans="1:2" hidden="1" x14ac:dyDescent="0.3">
      <c r="A2701" s="469" t="s">
        <v>6082</v>
      </c>
      <c r="B2701">
        <v>1</v>
      </c>
    </row>
    <row r="2702" spans="1:2" hidden="1" x14ac:dyDescent="0.3">
      <c r="A2702" s="469" t="s">
        <v>13659</v>
      </c>
      <c r="B2702">
        <v>1</v>
      </c>
    </row>
    <row r="2703" spans="1:2" hidden="1" x14ac:dyDescent="0.3">
      <c r="A2703" s="469" t="s">
        <v>14663</v>
      </c>
      <c r="B2703">
        <v>1</v>
      </c>
    </row>
    <row r="2704" spans="1:2" hidden="1" x14ac:dyDescent="0.3">
      <c r="A2704" s="469" t="s">
        <v>6148</v>
      </c>
      <c r="B2704">
        <v>1</v>
      </c>
    </row>
    <row r="2705" spans="1:2" hidden="1" x14ac:dyDescent="0.3">
      <c r="A2705" s="469" t="s">
        <v>6173</v>
      </c>
      <c r="B2705">
        <v>1</v>
      </c>
    </row>
    <row r="2706" spans="1:2" hidden="1" x14ac:dyDescent="0.3">
      <c r="A2706" s="469" t="s">
        <v>6083</v>
      </c>
      <c r="B2706">
        <v>1</v>
      </c>
    </row>
    <row r="2707" spans="1:2" hidden="1" x14ac:dyDescent="0.3">
      <c r="A2707" s="469" t="s">
        <v>18661</v>
      </c>
      <c r="B2707">
        <v>1</v>
      </c>
    </row>
    <row r="2708" spans="1:2" hidden="1" x14ac:dyDescent="0.3">
      <c r="A2708" s="469" t="s">
        <v>6038</v>
      </c>
      <c r="B2708">
        <v>1</v>
      </c>
    </row>
    <row r="2709" spans="1:2" hidden="1" x14ac:dyDescent="0.3">
      <c r="A2709" s="469" t="s">
        <v>6159</v>
      </c>
      <c r="B2709">
        <v>1</v>
      </c>
    </row>
    <row r="2710" spans="1:2" hidden="1" x14ac:dyDescent="0.3">
      <c r="A2710" s="469" t="s">
        <v>6553</v>
      </c>
      <c r="B2710">
        <v>1</v>
      </c>
    </row>
    <row r="2711" spans="1:2" hidden="1" x14ac:dyDescent="0.3">
      <c r="A2711" s="469" t="s">
        <v>6040</v>
      </c>
      <c r="B2711">
        <v>1</v>
      </c>
    </row>
    <row r="2712" spans="1:2" hidden="1" x14ac:dyDescent="0.3">
      <c r="A2712" s="469" t="s">
        <v>6117</v>
      </c>
      <c r="B2712">
        <v>1</v>
      </c>
    </row>
    <row r="2713" spans="1:2" hidden="1" x14ac:dyDescent="0.3">
      <c r="A2713" s="469" t="s">
        <v>3642</v>
      </c>
      <c r="B2713">
        <v>1</v>
      </c>
    </row>
    <row r="2714" spans="1:2" hidden="1" x14ac:dyDescent="0.3">
      <c r="A2714" s="469" t="s">
        <v>6447</v>
      </c>
      <c r="B2714">
        <v>1</v>
      </c>
    </row>
    <row r="2715" spans="1:2" hidden="1" x14ac:dyDescent="0.3">
      <c r="A2715" s="469" t="s">
        <v>6160</v>
      </c>
      <c r="B2715">
        <v>1</v>
      </c>
    </row>
    <row r="2716" spans="1:2" hidden="1" x14ac:dyDescent="0.3">
      <c r="A2716" s="469" t="s">
        <v>13639</v>
      </c>
      <c r="B2716">
        <v>1</v>
      </c>
    </row>
    <row r="2717" spans="1:2" hidden="1" x14ac:dyDescent="0.3">
      <c r="A2717" s="469" t="s">
        <v>6444</v>
      </c>
      <c r="B2717">
        <v>1</v>
      </c>
    </row>
    <row r="2718" spans="1:2" hidden="1" x14ac:dyDescent="0.3">
      <c r="A2718" s="469" t="s">
        <v>6150</v>
      </c>
      <c r="B2718">
        <v>1</v>
      </c>
    </row>
    <row r="2719" spans="1:2" hidden="1" x14ac:dyDescent="0.3">
      <c r="A2719" s="469" t="s">
        <v>6168</v>
      </c>
      <c r="B2719">
        <v>1</v>
      </c>
    </row>
    <row r="2720" spans="1:2" hidden="1" x14ac:dyDescent="0.3">
      <c r="A2720" s="469" t="s">
        <v>14652</v>
      </c>
      <c r="B2720">
        <v>1</v>
      </c>
    </row>
    <row r="2721" spans="1:2" hidden="1" x14ac:dyDescent="0.3">
      <c r="A2721" s="469" t="s">
        <v>6151</v>
      </c>
      <c r="B2721">
        <v>1</v>
      </c>
    </row>
    <row r="2722" spans="1:2" hidden="1" x14ac:dyDescent="0.3">
      <c r="A2722" s="469" t="s">
        <v>6574</v>
      </c>
      <c r="B2722">
        <v>1</v>
      </c>
    </row>
    <row r="2723" spans="1:2" hidden="1" x14ac:dyDescent="0.3">
      <c r="A2723" s="469" t="s">
        <v>6231</v>
      </c>
      <c r="B2723">
        <v>1</v>
      </c>
    </row>
    <row r="2724" spans="1:2" hidden="1" x14ac:dyDescent="0.3">
      <c r="A2724" s="469" t="s">
        <v>6153</v>
      </c>
      <c r="B2724">
        <v>1</v>
      </c>
    </row>
    <row r="2725" spans="1:2" hidden="1" x14ac:dyDescent="0.3">
      <c r="A2725" s="469" t="s">
        <v>6013</v>
      </c>
      <c r="B2725">
        <v>1</v>
      </c>
    </row>
    <row r="2726" spans="1:2" hidden="1" x14ac:dyDescent="0.3">
      <c r="A2726" s="469" t="s">
        <v>3760</v>
      </c>
      <c r="B2726">
        <v>1</v>
      </c>
    </row>
    <row r="2727" spans="1:2" hidden="1" x14ac:dyDescent="0.3">
      <c r="A2727" s="469" t="s">
        <v>3313</v>
      </c>
      <c r="B2727">
        <v>1</v>
      </c>
    </row>
    <row r="2728" spans="1:2" hidden="1" x14ac:dyDescent="0.3">
      <c r="A2728" s="469" t="s">
        <v>6042</v>
      </c>
      <c r="B2728">
        <v>1</v>
      </c>
    </row>
    <row r="2729" spans="1:2" hidden="1" x14ac:dyDescent="0.3">
      <c r="A2729" s="469" t="s">
        <v>10269</v>
      </c>
      <c r="B2729">
        <v>1</v>
      </c>
    </row>
    <row r="2730" spans="1:2" hidden="1" x14ac:dyDescent="0.3">
      <c r="A2730" s="469" t="s">
        <v>5343</v>
      </c>
      <c r="B2730">
        <v>1</v>
      </c>
    </row>
    <row r="2731" spans="1:2" hidden="1" x14ac:dyDescent="0.3">
      <c r="A2731" s="469" t="s">
        <v>6118</v>
      </c>
      <c r="B2731">
        <v>1</v>
      </c>
    </row>
    <row r="2732" spans="1:2" hidden="1" x14ac:dyDescent="0.3">
      <c r="A2732" s="469" t="s">
        <v>6023</v>
      </c>
      <c r="B2732">
        <v>1</v>
      </c>
    </row>
    <row r="2733" spans="1:2" hidden="1" x14ac:dyDescent="0.3">
      <c r="A2733" s="469" t="s">
        <v>6085</v>
      </c>
      <c r="B2733">
        <v>1</v>
      </c>
    </row>
    <row r="2734" spans="1:2" hidden="1" x14ac:dyDescent="0.3">
      <c r="A2734" s="469" t="s">
        <v>6555</v>
      </c>
      <c r="B2734">
        <v>1</v>
      </c>
    </row>
    <row r="2735" spans="1:2" hidden="1" x14ac:dyDescent="0.3">
      <c r="A2735" s="469" t="s">
        <v>6106</v>
      </c>
      <c r="B2735">
        <v>1</v>
      </c>
    </row>
    <row r="2736" spans="1:2" hidden="1" x14ac:dyDescent="0.3">
      <c r="A2736" s="469" t="s">
        <v>6161</v>
      </c>
      <c r="B2736">
        <v>1</v>
      </c>
    </row>
    <row r="2737" spans="1:2" hidden="1" x14ac:dyDescent="0.3">
      <c r="A2737" s="469" t="s">
        <v>11250</v>
      </c>
      <c r="B2737">
        <v>1</v>
      </c>
    </row>
    <row r="2738" spans="1:2" hidden="1" x14ac:dyDescent="0.3">
      <c r="A2738" s="469" t="s">
        <v>6121</v>
      </c>
      <c r="B2738">
        <v>1</v>
      </c>
    </row>
    <row r="2739" spans="1:2" hidden="1" x14ac:dyDescent="0.3">
      <c r="A2739" s="469" t="s">
        <v>6109</v>
      </c>
      <c r="B2739">
        <v>1</v>
      </c>
    </row>
    <row r="2740" spans="1:2" hidden="1" x14ac:dyDescent="0.3">
      <c r="A2740" s="469" t="s">
        <v>6059</v>
      </c>
      <c r="B2740">
        <v>1</v>
      </c>
    </row>
    <row r="2741" spans="1:2" hidden="1" x14ac:dyDescent="0.3">
      <c r="A2741" s="469" t="s">
        <v>6122</v>
      </c>
      <c r="B2741">
        <v>1</v>
      </c>
    </row>
    <row r="2742" spans="1:2" hidden="1" x14ac:dyDescent="0.3">
      <c r="A2742" s="469" t="s">
        <v>6015</v>
      </c>
      <c r="B2742">
        <v>1</v>
      </c>
    </row>
    <row r="2743" spans="1:2" hidden="1" x14ac:dyDescent="0.3">
      <c r="A2743" s="469" t="s">
        <v>6088</v>
      </c>
      <c r="B2743">
        <v>1</v>
      </c>
    </row>
    <row r="2744" spans="1:2" hidden="1" x14ac:dyDescent="0.3">
      <c r="A2744" s="469" t="s">
        <v>6044</v>
      </c>
      <c r="B2744">
        <v>1</v>
      </c>
    </row>
    <row r="2745" spans="1:2" hidden="1" x14ac:dyDescent="0.3">
      <c r="A2745" s="469" t="s">
        <v>11249</v>
      </c>
      <c r="B2745">
        <v>1</v>
      </c>
    </row>
    <row r="2746" spans="1:2" hidden="1" x14ac:dyDescent="0.3">
      <c r="A2746" s="469" t="s">
        <v>3285</v>
      </c>
      <c r="B2746">
        <v>1</v>
      </c>
    </row>
    <row r="2747" spans="1:2" hidden="1" x14ac:dyDescent="0.3">
      <c r="A2747" s="469" t="s">
        <v>6097</v>
      </c>
      <c r="B2747">
        <v>1</v>
      </c>
    </row>
    <row r="2748" spans="1:2" hidden="1" x14ac:dyDescent="0.3">
      <c r="A2748" s="469" t="s">
        <v>6024</v>
      </c>
      <c r="B2748">
        <v>1</v>
      </c>
    </row>
    <row r="2749" spans="1:2" hidden="1" x14ac:dyDescent="0.3">
      <c r="A2749" s="469" t="s">
        <v>6138</v>
      </c>
      <c r="B2749">
        <v>2</v>
      </c>
    </row>
    <row r="2750" spans="1:2" hidden="1" x14ac:dyDescent="0.3">
      <c r="A2750" s="469" t="s">
        <v>6045</v>
      </c>
      <c r="B2750">
        <v>1</v>
      </c>
    </row>
    <row r="2751" spans="1:2" hidden="1" x14ac:dyDescent="0.3">
      <c r="A2751" s="469" t="s">
        <v>6124</v>
      </c>
      <c r="B2751">
        <v>1</v>
      </c>
    </row>
    <row r="2752" spans="1:2" hidden="1" x14ac:dyDescent="0.3">
      <c r="A2752" s="469" t="s">
        <v>6233</v>
      </c>
      <c r="B2752">
        <v>1</v>
      </c>
    </row>
    <row r="2753" spans="1:2" hidden="1" x14ac:dyDescent="0.3">
      <c r="A2753" s="469" t="s">
        <v>6125</v>
      </c>
      <c r="B2753">
        <v>1</v>
      </c>
    </row>
    <row r="2754" spans="1:2" hidden="1" x14ac:dyDescent="0.3">
      <c r="A2754" s="469" t="s">
        <v>6016</v>
      </c>
      <c r="B2754">
        <v>1</v>
      </c>
    </row>
    <row r="2755" spans="1:2" hidden="1" x14ac:dyDescent="0.3">
      <c r="A2755" s="469" t="s">
        <v>6053</v>
      </c>
      <c r="B2755">
        <v>1</v>
      </c>
    </row>
    <row r="2756" spans="1:2" hidden="1" x14ac:dyDescent="0.3">
      <c r="A2756" s="469" t="s">
        <v>6127</v>
      </c>
      <c r="B2756">
        <v>1</v>
      </c>
    </row>
    <row r="2757" spans="1:2" hidden="1" x14ac:dyDescent="0.3">
      <c r="A2757" s="469" t="s">
        <v>6575</v>
      </c>
      <c r="B2757">
        <v>1</v>
      </c>
    </row>
    <row r="2758" spans="1:2" hidden="1" x14ac:dyDescent="0.3">
      <c r="A2758" s="469" t="s">
        <v>6128</v>
      </c>
      <c r="B2758">
        <v>1</v>
      </c>
    </row>
    <row r="2759" spans="1:2" hidden="1" x14ac:dyDescent="0.3">
      <c r="A2759" s="469" t="s">
        <v>6131</v>
      </c>
      <c r="B2759">
        <v>1</v>
      </c>
    </row>
    <row r="2760" spans="1:2" hidden="1" x14ac:dyDescent="0.3">
      <c r="A2760" s="469" t="s">
        <v>6442</v>
      </c>
      <c r="B2760">
        <v>1</v>
      </c>
    </row>
    <row r="2761" spans="1:2" hidden="1" x14ac:dyDescent="0.3">
      <c r="A2761" s="469" t="s">
        <v>6111</v>
      </c>
      <c r="B2761">
        <v>1</v>
      </c>
    </row>
    <row r="2762" spans="1:2" hidden="1" x14ac:dyDescent="0.3">
      <c r="A2762" s="469" t="s">
        <v>14704</v>
      </c>
      <c r="B2762">
        <v>1</v>
      </c>
    </row>
    <row r="2763" spans="1:2" hidden="1" x14ac:dyDescent="0.3">
      <c r="A2763" s="469" t="s">
        <v>16135</v>
      </c>
      <c r="B2763">
        <v>1</v>
      </c>
    </row>
    <row r="2764" spans="1:2" hidden="1" x14ac:dyDescent="0.3">
      <c r="A2764" s="469" t="s">
        <v>6563</v>
      </c>
      <c r="B2764">
        <v>1</v>
      </c>
    </row>
    <row r="2765" spans="1:2" hidden="1" x14ac:dyDescent="0.3">
      <c r="A2765" s="469" t="s">
        <v>6174</v>
      </c>
      <c r="B2765">
        <v>1</v>
      </c>
    </row>
    <row r="2766" spans="1:2" hidden="1" x14ac:dyDescent="0.3">
      <c r="A2766" s="469" t="s">
        <v>6167</v>
      </c>
      <c r="B2766">
        <v>1</v>
      </c>
    </row>
    <row r="2767" spans="1:2" hidden="1" x14ac:dyDescent="0.3">
      <c r="A2767" s="469" t="s">
        <v>6551</v>
      </c>
      <c r="B2767">
        <v>1</v>
      </c>
    </row>
    <row r="2768" spans="1:2" hidden="1" x14ac:dyDescent="0.3">
      <c r="A2768" s="469" t="s">
        <v>6091</v>
      </c>
      <c r="B2768">
        <v>1</v>
      </c>
    </row>
    <row r="2769" spans="1:2" hidden="1" x14ac:dyDescent="0.3">
      <c r="A2769" s="469" t="s">
        <v>6166</v>
      </c>
      <c r="B2769">
        <v>1</v>
      </c>
    </row>
    <row r="2770" spans="1:2" hidden="1" x14ac:dyDescent="0.3">
      <c r="A2770" s="469" t="s">
        <v>6029</v>
      </c>
      <c r="B2770">
        <v>1</v>
      </c>
    </row>
    <row r="2771" spans="1:2" hidden="1" x14ac:dyDescent="0.3">
      <c r="A2771" s="469" t="s">
        <v>6139</v>
      </c>
      <c r="B2771">
        <v>1</v>
      </c>
    </row>
    <row r="2772" spans="1:2" hidden="1" x14ac:dyDescent="0.3">
      <c r="A2772" s="469" t="s">
        <v>6017</v>
      </c>
      <c r="B2772">
        <v>1</v>
      </c>
    </row>
    <row r="2773" spans="1:2" hidden="1" x14ac:dyDescent="0.3">
      <c r="A2773" s="469" t="s">
        <v>6026</v>
      </c>
      <c r="B2773">
        <v>1</v>
      </c>
    </row>
    <row r="2774" spans="1:2" hidden="1" x14ac:dyDescent="0.3">
      <c r="A2774" s="469" t="s">
        <v>6134</v>
      </c>
      <c r="B2774">
        <v>1</v>
      </c>
    </row>
    <row r="2775" spans="1:2" hidden="1" x14ac:dyDescent="0.3">
      <c r="A2775" s="469" t="s">
        <v>6048</v>
      </c>
      <c r="B2775">
        <v>1</v>
      </c>
    </row>
    <row r="2776" spans="1:2" hidden="1" x14ac:dyDescent="0.3">
      <c r="A2776" s="469" t="s">
        <v>6175</v>
      </c>
      <c r="B2776">
        <v>1</v>
      </c>
    </row>
    <row r="2777" spans="1:2" hidden="1" x14ac:dyDescent="0.3">
      <c r="A2777" s="469" t="s">
        <v>6030</v>
      </c>
      <c r="B2777">
        <v>1</v>
      </c>
    </row>
    <row r="2778" spans="1:2" hidden="1" x14ac:dyDescent="0.3">
      <c r="A2778" s="469" t="s">
        <v>6018</v>
      </c>
      <c r="B2778">
        <v>1</v>
      </c>
    </row>
    <row r="2779" spans="1:2" hidden="1" x14ac:dyDescent="0.3">
      <c r="A2779" s="469" t="s">
        <v>20553</v>
      </c>
      <c r="B2779">
        <v>1</v>
      </c>
    </row>
    <row r="2780" spans="1:2" hidden="1" x14ac:dyDescent="0.3">
      <c r="A2780" s="469" t="s">
        <v>6156</v>
      </c>
      <c r="B2780">
        <v>1</v>
      </c>
    </row>
    <row r="2781" spans="1:2" hidden="1" x14ac:dyDescent="0.3">
      <c r="A2781" s="469" t="s">
        <v>9093</v>
      </c>
      <c r="B2781">
        <v>1</v>
      </c>
    </row>
    <row r="2782" spans="1:2" hidden="1" x14ac:dyDescent="0.3">
      <c r="A2782" s="469" t="s">
        <v>6162</v>
      </c>
      <c r="B2782">
        <v>1</v>
      </c>
    </row>
    <row r="2783" spans="1:2" hidden="1" x14ac:dyDescent="0.3">
      <c r="A2783" s="469" t="s">
        <v>9087</v>
      </c>
      <c r="B2783">
        <v>1</v>
      </c>
    </row>
    <row r="2784" spans="1:2" hidden="1" x14ac:dyDescent="0.3">
      <c r="A2784" s="469" t="s">
        <v>6065</v>
      </c>
      <c r="B2784">
        <v>1</v>
      </c>
    </row>
    <row r="2785" spans="1:2" hidden="1" x14ac:dyDescent="0.3">
      <c r="A2785" s="469" t="s">
        <v>14702</v>
      </c>
      <c r="B2785">
        <v>1</v>
      </c>
    </row>
    <row r="2786" spans="1:2" hidden="1" x14ac:dyDescent="0.3">
      <c r="A2786" s="469" t="s">
        <v>6140</v>
      </c>
      <c r="B2786">
        <v>1</v>
      </c>
    </row>
    <row r="2787" spans="1:2" hidden="1" x14ac:dyDescent="0.3">
      <c r="A2787" s="469" t="s">
        <v>6054</v>
      </c>
      <c r="B2787">
        <v>1</v>
      </c>
    </row>
    <row r="2788" spans="1:2" hidden="1" x14ac:dyDescent="0.3">
      <c r="A2788" s="469" t="s">
        <v>6089</v>
      </c>
      <c r="B2788">
        <v>1</v>
      </c>
    </row>
    <row r="2789" spans="1:2" hidden="1" x14ac:dyDescent="0.3">
      <c r="A2789" s="469" t="s">
        <v>17230</v>
      </c>
      <c r="B2789">
        <v>1</v>
      </c>
    </row>
    <row r="2790" spans="1:2" hidden="1" x14ac:dyDescent="0.3">
      <c r="A2790" s="469" t="s">
        <v>6049</v>
      </c>
      <c r="B2790">
        <v>1</v>
      </c>
    </row>
    <row r="2791" spans="1:2" hidden="1" x14ac:dyDescent="0.3">
      <c r="A2791" s="469" t="s">
        <v>6058</v>
      </c>
      <c r="B2791">
        <v>1</v>
      </c>
    </row>
    <row r="2792" spans="1:2" hidden="1" x14ac:dyDescent="0.3">
      <c r="A2792" s="469" t="s">
        <v>6050</v>
      </c>
      <c r="B2792">
        <v>1</v>
      </c>
    </row>
    <row r="2793" spans="1:2" hidden="1" x14ac:dyDescent="0.3">
      <c r="A2793" s="469" t="s">
        <v>6093</v>
      </c>
      <c r="B2793">
        <v>1</v>
      </c>
    </row>
    <row r="2794" spans="1:2" hidden="1" x14ac:dyDescent="0.3">
      <c r="A2794" s="469" t="s">
        <v>6047</v>
      </c>
      <c r="B2794">
        <v>1</v>
      </c>
    </row>
    <row r="2795" spans="1:2" hidden="1" x14ac:dyDescent="0.3">
      <c r="A2795" s="469" t="s">
        <v>6020</v>
      </c>
      <c r="B2795">
        <v>1</v>
      </c>
    </row>
    <row r="2796" spans="1:2" hidden="1" x14ac:dyDescent="0.3">
      <c r="A2796" s="469" t="s">
        <v>6095</v>
      </c>
      <c r="B2796">
        <v>1</v>
      </c>
    </row>
    <row r="2797" spans="1:2" hidden="1" x14ac:dyDescent="0.3">
      <c r="A2797" s="469" t="s">
        <v>6164</v>
      </c>
      <c r="B2797">
        <v>1</v>
      </c>
    </row>
    <row r="2798" spans="1:2" hidden="1" x14ac:dyDescent="0.3">
      <c r="A2798" s="469" t="s">
        <v>6057</v>
      </c>
      <c r="B2798">
        <v>1</v>
      </c>
    </row>
    <row r="2799" spans="1:2" hidden="1" x14ac:dyDescent="0.3">
      <c r="A2799" s="469" t="s">
        <v>6136</v>
      </c>
      <c r="B2799">
        <v>1</v>
      </c>
    </row>
    <row r="2800" spans="1:2" hidden="1" x14ac:dyDescent="0.3">
      <c r="A2800" s="469" t="s">
        <v>4053</v>
      </c>
      <c r="B2800">
        <v>1</v>
      </c>
    </row>
    <row r="2801" spans="1:2" hidden="1" x14ac:dyDescent="0.3">
      <c r="A2801" s="469" t="s">
        <v>8390</v>
      </c>
      <c r="B2801">
        <v>1</v>
      </c>
    </row>
    <row r="2802" spans="1:2" hidden="1" x14ac:dyDescent="0.3">
      <c r="A2802" s="469" t="s">
        <v>2227</v>
      </c>
      <c r="B2802">
        <v>1</v>
      </c>
    </row>
    <row r="2803" spans="1:2" hidden="1" x14ac:dyDescent="0.3">
      <c r="A2803" s="469" t="s">
        <v>6278</v>
      </c>
      <c r="B2803">
        <v>1</v>
      </c>
    </row>
    <row r="2804" spans="1:2" hidden="1" x14ac:dyDescent="0.3">
      <c r="A2804" s="469" t="s">
        <v>5231</v>
      </c>
      <c r="B2804">
        <v>1</v>
      </c>
    </row>
    <row r="2805" spans="1:2" hidden="1" x14ac:dyDescent="0.3">
      <c r="A2805" s="469" t="s">
        <v>6276</v>
      </c>
      <c r="B2805">
        <v>2</v>
      </c>
    </row>
    <row r="2806" spans="1:2" hidden="1" x14ac:dyDescent="0.3">
      <c r="A2806" s="469" t="s">
        <v>6385</v>
      </c>
      <c r="B2806">
        <v>1</v>
      </c>
    </row>
    <row r="2807" spans="1:2" hidden="1" x14ac:dyDescent="0.3">
      <c r="A2807" s="469" t="s">
        <v>6386</v>
      </c>
      <c r="B2807">
        <v>1</v>
      </c>
    </row>
    <row r="2808" spans="1:2" hidden="1" x14ac:dyDescent="0.3">
      <c r="A2808" s="469" t="s">
        <v>11216</v>
      </c>
      <c r="B2808">
        <v>1</v>
      </c>
    </row>
    <row r="2809" spans="1:2" hidden="1" x14ac:dyDescent="0.3">
      <c r="A2809" s="469" t="s">
        <v>14757</v>
      </c>
      <c r="B2809">
        <v>1</v>
      </c>
    </row>
    <row r="2810" spans="1:2" hidden="1" x14ac:dyDescent="0.3">
      <c r="A2810" s="469" t="s">
        <v>17496</v>
      </c>
      <c r="B2810">
        <v>1</v>
      </c>
    </row>
    <row r="2811" spans="1:2" hidden="1" x14ac:dyDescent="0.3">
      <c r="A2811" s="469" t="s">
        <v>5243</v>
      </c>
      <c r="B2811">
        <v>1</v>
      </c>
    </row>
    <row r="2812" spans="1:2" hidden="1" x14ac:dyDescent="0.3">
      <c r="A2812" s="469" t="s">
        <v>20638</v>
      </c>
      <c r="B2812">
        <v>1</v>
      </c>
    </row>
    <row r="2813" spans="1:2" hidden="1" x14ac:dyDescent="0.3">
      <c r="A2813" s="469" t="s">
        <v>4679</v>
      </c>
      <c r="B2813">
        <v>1</v>
      </c>
    </row>
    <row r="2814" spans="1:2" hidden="1" x14ac:dyDescent="0.3">
      <c r="A2814" s="469" t="s">
        <v>5206</v>
      </c>
      <c r="B2814">
        <v>1</v>
      </c>
    </row>
    <row r="2815" spans="1:2" hidden="1" x14ac:dyDescent="0.3">
      <c r="A2815" s="469" t="s">
        <v>20640</v>
      </c>
      <c r="B2815">
        <v>1</v>
      </c>
    </row>
    <row r="2816" spans="1:2" hidden="1" x14ac:dyDescent="0.3">
      <c r="A2816" s="469" t="s">
        <v>5188</v>
      </c>
      <c r="B2816">
        <v>1</v>
      </c>
    </row>
    <row r="2817" spans="1:2" hidden="1" x14ac:dyDescent="0.3">
      <c r="A2817" s="469" t="s">
        <v>7421</v>
      </c>
      <c r="B2817">
        <v>1</v>
      </c>
    </row>
    <row r="2818" spans="1:2" hidden="1" x14ac:dyDescent="0.3">
      <c r="A2818" s="469" t="s">
        <v>11257</v>
      </c>
      <c r="B2818">
        <v>1</v>
      </c>
    </row>
    <row r="2819" spans="1:2" hidden="1" x14ac:dyDescent="0.3">
      <c r="A2819" s="469" t="s">
        <v>13658</v>
      </c>
      <c r="B2819">
        <v>1</v>
      </c>
    </row>
    <row r="2820" spans="1:2" hidden="1" x14ac:dyDescent="0.3">
      <c r="A2820" s="469" t="s">
        <v>6489</v>
      </c>
      <c r="B2820">
        <v>1</v>
      </c>
    </row>
    <row r="2821" spans="1:2" hidden="1" x14ac:dyDescent="0.3">
      <c r="A2821" s="469" t="s">
        <v>6446</v>
      </c>
      <c r="B2821">
        <v>1</v>
      </c>
    </row>
    <row r="2822" spans="1:2" hidden="1" x14ac:dyDescent="0.3">
      <c r="A2822" s="469" t="s">
        <v>13656</v>
      </c>
      <c r="B2822">
        <v>1</v>
      </c>
    </row>
    <row r="2823" spans="1:2" hidden="1" x14ac:dyDescent="0.3">
      <c r="A2823" s="469" t="s">
        <v>13655</v>
      </c>
      <c r="B2823">
        <v>1</v>
      </c>
    </row>
    <row r="2824" spans="1:2" hidden="1" x14ac:dyDescent="0.3">
      <c r="A2824" s="469" t="s">
        <v>2251</v>
      </c>
      <c r="B2824">
        <v>1</v>
      </c>
    </row>
    <row r="2825" spans="1:2" hidden="1" x14ac:dyDescent="0.3">
      <c r="A2825" s="469" t="s">
        <v>5213</v>
      </c>
      <c r="B2825">
        <v>1</v>
      </c>
    </row>
    <row r="2826" spans="1:2" hidden="1" x14ac:dyDescent="0.3">
      <c r="A2826" s="469" t="s">
        <v>5216</v>
      </c>
      <c r="B2826">
        <v>1</v>
      </c>
    </row>
    <row r="2827" spans="1:2" hidden="1" x14ac:dyDescent="0.3">
      <c r="A2827" s="469" t="s">
        <v>5218</v>
      </c>
      <c r="B2827">
        <v>1</v>
      </c>
    </row>
    <row r="2828" spans="1:2" hidden="1" x14ac:dyDescent="0.3">
      <c r="A2828" s="469" t="s">
        <v>2232</v>
      </c>
      <c r="B2828">
        <v>1</v>
      </c>
    </row>
    <row r="2829" spans="1:2" hidden="1" x14ac:dyDescent="0.3">
      <c r="A2829" s="469" t="s">
        <v>13650</v>
      </c>
      <c r="B2829">
        <v>1</v>
      </c>
    </row>
    <row r="2830" spans="1:2" hidden="1" x14ac:dyDescent="0.3">
      <c r="A2830" s="469" t="s">
        <v>18678</v>
      </c>
      <c r="B2830">
        <v>1</v>
      </c>
    </row>
    <row r="2831" spans="1:2" hidden="1" x14ac:dyDescent="0.3">
      <c r="A2831" s="469" t="s">
        <v>14763</v>
      </c>
      <c r="B2831">
        <v>1</v>
      </c>
    </row>
    <row r="2832" spans="1:2" hidden="1" x14ac:dyDescent="0.3">
      <c r="A2832" s="469" t="s">
        <v>5220</v>
      </c>
      <c r="B2832">
        <v>1</v>
      </c>
    </row>
    <row r="2833" spans="1:2" hidden="1" x14ac:dyDescent="0.3">
      <c r="A2833" s="469" t="s">
        <v>5253</v>
      </c>
      <c r="B2833">
        <v>1</v>
      </c>
    </row>
    <row r="2834" spans="1:2" hidden="1" x14ac:dyDescent="0.3">
      <c r="A2834" s="469" t="s">
        <v>5255</v>
      </c>
      <c r="B2834">
        <v>1</v>
      </c>
    </row>
    <row r="2835" spans="1:2" hidden="1" x14ac:dyDescent="0.3">
      <c r="A2835" s="469" t="s">
        <v>17806</v>
      </c>
      <c r="B2835">
        <v>1</v>
      </c>
    </row>
    <row r="2836" spans="1:2" hidden="1" x14ac:dyDescent="0.3">
      <c r="A2836" s="469" t="s">
        <v>2261</v>
      </c>
      <c r="B2836">
        <v>2</v>
      </c>
    </row>
    <row r="2837" spans="1:2" hidden="1" x14ac:dyDescent="0.3">
      <c r="A2837" s="469" t="s">
        <v>13653</v>
      </c>
      <c r="B2837">
        <v>1</v>
      </c>
    </row>
    <row r="2838" spans="1:2" hidden="1" x14ac:dyDescent="0.3">
      <c r="A2838" s="469" t="s">
        <v>2263</v>
      </c>
      <c r="B2838">
        <v>2</v>
      </c>
    </row>
    <row r="2839" spans="1:2" hidden="1" x14ac:dyDescent="0.3">
      <c r="A2839" s="469" t="s">
        <v>5249</v>
      </c>
      <c r="B2839">
        <v>1</v>
      </c>
    </row>
    <row r="2840" spans="1:2" hidden="1" x14ac:dyDescent="0.3">
      <c r="A2840" s="469" t="s">
        <v>30109</v>
      </c>
      <c r="B2840">
        <v>1</v>
      </c>
    </row>
    <row r="2841" spans="1:2" hidden="1" x14ac:dyDescent="0.3">
      <c r="A2841" s="469" t="s">
        <v>5274</v>
      </c>
      <c r="B2841">
        <v>1</v>
      </c>
    </row>
    <row r="2842" spans="1:2" hidden="1" x14ac:dyDescent="0.3">
      <c r="A2842" s="469" t="s">
        <v>20685</v>
      </c>
      <c r="B2842">
        <v>1</v>
      </c>
    </row>
    <row r="2843" spans="1:2" hidden="1" x14ac:dyDescent="0.3">
      <c r="A2843" s="469" t="s">
        <v>18677</v>
      </c>
      <c r="B2843">
        <v>1</v>
      </c>
    </row>
    <row r="2844" spans="1:2" hidden="1" x14ac:dyDescent="0.3">
      <c r="A2844" s="469" t="s">
        <v>10187</v>
      </c>
      <c r="B2844">
        <v>1</v>
      </c>
    </row>
    <row r="2845" spans="1:2" hidden="1" x14ac:dyDescent="0.3">
      <c r="A2845" s="469" t="s">
        <v>5219</v>
      </c>
      <c r="B2845">
        <v>1</v>
      </c>
    </row>
    <row r="2846" spans="1:2" hidden="1" x14ac:dyDescent="0.3">
      <c r="A2846" s="469" t="s">
        <v>5259</v>
      </c>
      <c r="B2846">
        <v>1</v>
      </c>
    </row>
    <row r="2847" spans="1:2" hidden="1" x14ac:dyDescent="0.3">
      <c r="A2847" s="469" t="s">
        <v>5190</v>
      </c>
      <c r="B2847">
        <v>1</v>
      </c>
    </row>
    <row r="2848" spans="1:2" hidden="1" x14ac:dyDescent="0.3">
      <c r="A2848" s="469" t="s">
        <v>5192</v>
      </c>
      <c r="B2848">
        <v>1</v>
      </c>
    </row>
    <row r="2849" spans="1:2" hidden="1" x14ac:dyDescent="0.3">
      <c r="A2849" s="469" t="s">
        <v>5222</v>
      </c>
      <c r="B2849">
        <v>1</v>
      </c>
    </row>
    <row r="2850" spans="1:2" hidden="1" x14ac:dyDescent="0.3">
      <c r="A2850" s="469" t="s">
        <v>5193</v>
      </c>
      <c r="B2850">
        <v>1</v>
      </c>
    </row>
    <row r="2851" spans="1:2" hidden="1" x14ac:dyDescent="0.3">
      <c r="A2851" s="469" t="s">
        <v>5241</v>
      </c>
      <c r="B2851">
        <v>1</v>
      </c>
    </row>
    <row r="2852" spans="1:2" hidden="1" x14ac:dyDescent="0.3">
      <c r="A2852" s="469" t="s">
        <v>14853</v>
      </c>
      <c r="B2852">
        <v>1</v>
      </c>
    </row>
    <row r="2853" spans="1:2" hidden="1" x14ac:dyDescent="0.3">
      <c r="A2853" s="469" t="s">
        <v>5265</v>
      </c>
      <c r="B2853">
        <v>1</v>
      </c>
    </row>
    <row r="2854" spans="1:2" hidden="1" x14ac:dyDescent="0.3">
      <c r="A2854" s="469" t="s">
        <v>17846</v>
      </c>
      <c r="B2854">
        <v>1</v>
      </c>
    </row>
    <row r="2855" spans="1:2" hidden="1" x14ac:dyDescent="0.3">
      <c r="A2855" s="469" t="s">
        <v>11212</v>
      </c>
      <c r="B2855">
        <v>1</v>
      </c>
    </row>
    <row r="2856" spans="1:2" hidden="1" x14ac:dyDescent="0.3">
      <c r="A2856" s="469" t="s">
        <v>5269</v>
      </c>
      <c r="B2856">
        <v>1</v>
      </c>
    </row>
    <row r="2857" spans="1:2" hidden="1" x14ac:dyDescent="0.3">
      <c r="A2857" s="469" t="s">
        <v>5261</v>
      </c>
      <c r="B2857">
        <v>1</v>
      </c>
    </row>
    <row r="2858" spans="1:2" hidden="1" x14ac:dyDescent="0.3">
      <c r="A2858" s="469" t="s">
        <v>2278</v>
      </c>
      <c r="B2858">
        <v>1</v>
      </c>
    </row>
    <row r="2859" spans="1:2" hidden="1" x14ac:dyDescent="0.3">
      <c r="A2859" s="469" t="s">
        <v>2295</v>
      </c>
      <c r="B2859">
        <v>1</v>
      </c>
    </row>
    <row r="2860" spans="1:2" hidden="1" x14ac:dyDescent="0.3">
      <c r="A2860" s="469" t="s">
        <v>5209</v>
      </c>
      <c r="B2860">
        <v>1</v>
      </c>
    </row>
    <row r="2861" spans="1:2" hidden="1" x14ac:dyDescent="0.3">
      <c r="A2861" s="469" t="s">
        <v>13648</v>
      </c>
      <c r="B2861">
        <v>1</v>
      </c>
    </row>
    <row r="2862" spans="1:2" hidden="1" x14ac:dyDescent="0.3">
      <c r="A2862" s="469" t="s">
        <v>14758</v>
      </c>
      <c r="B2862">
        <v>1</v>
      </c>
    </row>
    <row r="2863" spans="1:2" hidden="1" x14ac:dyDescent="0.3">
      <c r="A2863" s="469" t="s">
        <v>8320</v>
      </c>
      <c r="B2863">
        <v>1</v>
      </c>
    </row>
    <row r="2864" spans="1:2" hidden="1" x14ac:dyDescent="0.3">
      <c r="A2864" s="469" t="s">
        <v>5245</v>
      </c>
      <c r="B2864">
        <v>1</v>
      </c>
    </row>
    <row r="2865" spans="1:2" hidden="1" x14ac:dyDescent="0.3">
      <c r="A2865" s="469" t="s">
        <v>5201</v>
      </c>
      <c r="B2865">
        <v>1</v>
      </c>
    </row>
    <row r="2866" spans="1:2" hidden="1" x14ac:dyDescent="0.3">
      <c r="A2866" s="469" t="s">
        <v>5195</v>
      </c>
      <c r="B2866">
        <v>1</v>
      </c>
    </row>
    <row r="2867" spans="1:2" hidden="1" x14ac:dyDescent="0.3">
      <c r="A2867" s="469" t="s">
        <v>5196</v>
      </c>
      <c r="B2867">
        <v>1</v>
      </c>
    </row>
    <row r="2868" spans="1:2" hidden="1" x14ac:dyDescent="0.3">
      <c r="A2868" s="469" t="s">
        <v>14657</v>
      </c>
      <c r="B2868">
        <v>1</v>
      </c>
    </row>
    <row r="2869" spans="1:2" hidden="1" x14ac:dyDescent="0.3">
      <c r="A2869" s="469" t="s">
        <v>5235</v>
      </c>
      <c r="B2869">
        <v>1</v>
      </c>
    </row>
    <row r="2870" spans="1:2" hidden="1" x14ac:dyDescent="0.3">
      <c r="A2870" s="469" t="s">
        <v>5199</v>
      </c>
      <c r="B2870">
        <v>1</v>
      </c>
    </row>
    <row r="2871" spans="1:2" hidden="1" x14ac:dyDescent="0.3">
      <c r="A2871" s="469" t="s">
        <v>14641</v>
      </c>
      <c r="B2871">
        <v>1</v>
      </c>
    </row>
    <row r="2872" spans="1:2" hidden="1" x14ac:dyDescent="0.3">
      <c r="A2872" s="469" t="s">
        <v>14798</v>
      </c>
      <c r="B2872">
        <v>1</v>
      </c>
    </row>
    <row r="2873" spans="1:2" hidden="1" x14ac:dyDescent="0.3">
      <c r="A2873" s="469" t="s">
        <v>5239</v>
      </c>
      <c r="B2873">
        <v>1</v>
      </c>
    </row>
    <row r="2874" spans="1:2" hidden="1" x14ac:dyDescent="0.3">
      <c r="A2874" s="469" t="s">
        <v>5227</v>
      </c>
      <c r="B2874">
        <v>1</v>
      </c>
    </row>
    <row r="2875" spans="1:2" hidden="1" x14ac:dyDescent="0.3">
      <c r="A2875" s="469" t="s">
        <v>11260</v>
      </c>
      <c r="B2875">
        <v>1</v>
      </c>
    </row>
    <row r="2876" spans="1:2" hidden="1" x14ac:dyDescent="0.3">
      <c r="A2876" s="469" t="s">
        <v>17509</v>
      </c>
      <c r="B2876">
        <v>1</v>
      </c>
    </row>
    <row r="2877" spans="1:2" hidden="1" x14ac:dyDescent="0.3">
      <c r="A2877" s="469" t="s">
        <v>17805</v>
      </c>
      <c r="B2877">
        <v>1</v>
      </c>
    </row>
    <row r="2878" spans="1:2" hidden="1" x14ac:dyDescent="0.3">
      <c r="A2878" s="469" t="s">
        <v>14760</v>
      </c>
      <c r="B2878">
        <v>1</v>
      </c>
    </row>
    <row r="2879" spans="1:2" hidden="1" x14ac:dyDescent="0.3">
      <c r="A2879" s="469" t="s">
        <v>11279</v>
      </c>
      <c r="B2879">
        <v>1</v>
      </c>
    </row>
    <row r="2880" spans="1:2" hidden="1" x14ac:dyDescent="0.3">
      <c r="A2880" s="469" t="s">
        <v>4209</v>
      </c>
      <c r="B2880">
        <v>1</v>
      </c>
    </row>
    <row r="2881" spans="1:2" hidden="1" x14ac:dyDescent="0.3">
      <c r="A2881" s="469" t="s">
        <v>6207</v>
      </c>
      <c r="B2881">
        <v>1</v>
      </c>
    </row>
    <row r="2882" spans="1:2" hidden="1" x14ac:dyDescent="0.3">
      <c r="A2882" s="469" t="s">
        <v>4285</v>
      </c>
      <c r="B2882">
        <v>1</v>
      </c>
    </row>
    <row r="2883" spans="1:2" hidden="1" x14ac:dyDescent="0.3">
      <c r="A2883" s="469" t="s">
        <v>6260</v>
      </c>
      <c r="B2883">
        <v>1</v>
      </c>
    </row>
    <row r="2884" spans="1:2" hidden="1" x14ac:dyDescent="0.3">
      <c r="A2884" s="469" t="s">
        <v>6300</v>
      </c>
      <c r="B2884">
        <v>1</v>
      </c>
    </row>
    <row r="2885" spans="1:2" hidden="1" x14ac:dyDescent="0.3">
      <c r="A2885" s="469" t="s">
        <v>13779</v>
      </c>
      <c r="B2885">
        <v>1</v>
      </c>
    </row>
    <row r="2886" spans="1:2" hidden="1" x14ac:dyDescent="0.3">
      <c r="A2886" s="469" t="s">
        <v>3250</v>
      </c>
      <c r="B2886">
        <v>1</v>
      </c>
    </row>
    <row r="2887" spans="1:2" hidden="1" x14ac:dyDescent="0.3">
      <c r="A2887" s="469" t="s">
        <v>3253</v>
      </c>
      <c r="B2887">
        <v>1</v>
      </c>
    </row>
    <row r="2888" spans="1:2" hidden="1" x14ac:dyDescent="0.3">
      <c r="A2888" s="469" t="s">
        <v>13794</v>
      </c>
      <c r="B2888">
        <v>1</v>
      </c>
    </row>
    <row r="2889" spans="1:2" hidden="1" x14ac:dyDescent="0.3">
      <c r="A2889" s="469" t="s">
        <v>17458</v>
      </c>
      <c r="B2889">
        <v>1</v>
      </c>
    </row>
    <row r="2890" spans="1:2" hidden="1" x14ac:dyDescent="0.3">
      <c r="A2890" s="469" t="s">
        <v>6327</v>
      </c>
      <c r="B2890">
        <v>1</v>
      </c>
    </row>
    <row r="2891" spans="1:2" hidden="1" x14ac:dyDescent="0.3">
      <c r="A2891" s="469" t="s">
        <v>196</v>
      </c>
      <c r="B2891">
        <v>1</v>
      </c>
    </row>
    <row r="2892" spans="1:2" hidden="1" x14ac:dyDescent="0.3">
      <c r="A2892" s="469" t="s">
        <v>13796</v>
      </c>
      <c r="B2892">
        <v>1</v>
      </c>
    </row>
    <row r="2893" spans="1:2" hidden="1" x14ac:dyDescent="0.3">
      <c r="A2893" s="469" t="s">
        <v>6192</v>
      </c>
      <c r="B2893">
        <v>1</v>
      </c>
    </row>
    <row r="2894" spans="1:2" hidden="1" x14ac:dyDescent="0.3">
      <c r="A2894" s="469" t="s">
        <v>6433</v>
      </c>
      <c r="B2894">
        <v>1</v>
      </c>
    </row>
    <row r="2895" spans="1:2" hidden="1" x14ac:dyDescent="0.3">
      <c r="A2895" s="469" t="s">
        <v>12571</v>
      </c>
      <c r="B2895">
        <v>1</v>
      </c>
    </row>
    <row r="2896" spans="1:2" hidden="1" x14ac:dyDescent="0.3">
      <c r="A2896" s="469" t="s">
        <v>13798</v>
      </c>
      <c r="B2896">
        <v>1</v>
      </c>
    </row>
    <row r="2897" spans="1:2" hidden="1" x14ac:dyDescent="0.3">
      <c r="A2897" s="469" t="s">
        <v>4857</v>
      </c>
      <c r="B2897">
        <v>1</v>
      </c>
    </row>
    <row r="2898" spans="1:2" hidden="1" x14ac:dyDescent="0.3">
      <c r="A2898" s="469" t="s">
        <v>4264</v>
      </c>
      <c r="B2898">
        <v>1</v>
      </c>
    </row>
    <row r="2899" spans="1:2" hidden="1" x14ac:dyDescent="0.3">
      <c r="A2899" s="469" t="s">
        <v>4300</v>
      </c>
      <c r="B2899">
        <v>1</v>
      </c>
    </row>
    <row r="2900" spans="1:2" hidden="1" x14ac:dyDescent="0.3">
      <c r="A2900" s="469" t="s">
        <v>4306</v>
      </c>
      <c r="B2900">
        <v>1</v>
      </c>
    </row>
    <row r="2901" spans="1:2" hidden="1" x14ac:dyDescent="0.3">
      <c r="A2901" s="469" t="s">
        <v>13799</v>
      </c>
      <c r="B2901">
        <v>1</v>
      </c>
    </row>
    <row r="2902" spans="1:2" hidden="1" x14ac:dyDescent="0.3">
      <c r="A2902" s="469" t="s">
        <v>11228</v>
      </c>
      <c r="B2902">
        <v>1</v>
      </c>
    </row>
    <row r="2903" spans="1:2" hidden="1" x14ac:dyDescent="0.3">
      <c r="A2903" s="469" t="s">
        <v>4256</v>
      </c>
      <c r="B2903">
        <v>1</v>
      </c>
    </row>
    <row r="2904" spans="1:2" hidden="1" x14ac:dyDescent="0.3">
      <c r="A2904" s="469" t="s">
        <v>209</v>
      </c>
      <c r="B2904">
        <v>1</v>
      </c>
    </row>
    <row r="2905" spans="1:2" hidden="1" x14ac:dyDescent="0.3">
      <c r="A2905" s="469" t="s">
        <v>13771</v>
      </c>
      <c r="B2905">
        <v>1</v>
      </c>
    </row>
    <row r="2906" spans="1:2" hidden="1" x14ac:dyDescent="0.3">
      <c r="A2906" s="469" t="s">
        <v>14727</v>
      </c>
      <c r="B2906">
        <v>1</v>
      </c>
    </row>
    <row r="2907" spans="1:2" hidden="1" x14ac:dyDescent="0.3">
      <c r="A2907" s="469" t="s">
        <v>13556</v>
      </c>
      <c r="B2907">
        <v>1</v>
      </c>
    </row>
    <row r="2908" spans="1:2" hidden="1" x14ac:dyDescent="0.3">
      <c r="A2908" s="469" t="s">
        <v>3300</v>
      </c>
      <c r="B2908">
        <v>1</v>
      </c>
    </row>
    <row r="2909" spans="1:2" hidden="1" x14ac:dyDescent="0.3">
      <c r="A2909" s="469" t="s">
        <v>4214</v>
      </c>
      <c r="B2909">
        <v>1</v>
      </c>
    </row>
    <row r="2910" spans="1:2" hidden="1" x14ac:dyDescent="0.3">
      <c r="A2910" s="469" t="s">
        <v>13803</v>
      </c>
      <c r="B2910">
        <v>1</v>
      </c>
    </row>
    <row r="2911" spans="1:2" hidden="1" x14ac:dyDescent="0.3">
      <c r="A2911" s="469" t="s">
        <v>4771</v>
      </c>
      <c r="B2911">
        <v>1</v>
      </c>
    </row>
    <row r="2912" spans="1:2" hidden="1" x14ac:dyDescent="0.3">
      <c r="A2912" s="469" t="s">
        <v>4809</v>
      </c>
      <c r="B2912">
        <v>1</v>
      </c>
    </row>
    <row r="2913" spans="1:2" hidden="1" x14ac:dyDescent="0.3">
      <c r="A2913" s="469" t="s">
        <v>4260</v>
      </c>
      <c r="B2913">
        <v>1</v>
      </c>
    </row>
    <row r="2914" spans="1:2" hidden="1" x14ac:dyDescent="0.3">
      <c r="A2914" s="469" t="s">
        <v>4800</v>
      </c>
      <c r="B2914">
        <v>1</v>
      </c>
    </row>
    <row r="2915" spans="1:2" hidden="1" x14ac:dyDescent="0.3">
      <c r="A2915" s="469" t="s">
        <v>14637</v>
      </c>
      <c r="B2915">
        <v>1</v>
      </c>
    </row>
    <row r="2916" spans="1:2" hidden="1" x14ac:dyDescent="0.3">
      <c r="A2916" s="469" t="s">
        <v>4773</v>
      </c>
      <c r="B2916">
        <v>1</v>
      </c>
    </row>
    <row r="2917" spans="1:2" hidden="1" x14ac:dyDescent="0.3">
      <c r="A2917" s="469" t="s">
        <v>4837</v>
      </c>
      <c r="B2917">
        <v>1</v>
      </c>
    </row>
    <row r="2918" spans="1:2" hidden="1" x14ac:dyDescent="0.3">
      <c r="A2918" s="469" t="s">
        <v>4217</v>
      </c>
      <c r="B2918">
        <v>1</v>
      </c>
    </row>
    <row r="2919" spans="1:2" hidden="1" x14ac:dyDescent="0.3">
      <c r="A2919" s="469" t="s">
        <v>6500</v>
      </c>
      <c r="B2919">
        <v>1</v>
      </c>
    </row>
    <row r="2920" spans="1:2" hidden="1" x14ac:dyDescent="0.3">
      <c r="A2920" s="469" t="s">
        <v>6391</v>
      </c>
      <c r="B2920">
        <v>1</v>
      </c>
    </row>
    <row r="2921" spans="1:2" hidden="1" x14ac:dyDescent="0.3">
      <c r="A2921" s="469" t="s">
        <v>6502</v>
      </c>
      <c r="B2921">
        <v>1</v>
      </c>
    </row>
    <row r="2922" spans="1:2" hidden="1" x14ac:dyDescent="0.3">
      <c r="A2922" s="469" t="s">
        <v>4243</v>
      </c>
      <c r="B2922">
        <v>1</v>
      </c>
    </row>
    <row r="2923" spans="1:2" hidden="1" x14ac:dyDescent="0.3">
      <c r="A2923" s="469" t="s">
        <v>3257</v>
      </c>
      <c r="B2923">
        <v>1</v>
      </c>
    </row>
    <row r="2924" spans="1:2" hidden="1" x14ac:dyDescent="0.3">
      <c r="A2924" s="469" t="s">
        <v>12520</v>
      </c>
      <c r="B2924">
        <v>1</v>
      </c>
    </row>
    <row r="2925" spans="1:2" hidden="1" x14ac:dyDescent="0.3">
      <c r="A2925" s="469" t="s">
        <v>4271</v>
      </c>
      <c r="B2925">
        <v>1</v>
      </c>
    </row>
    <row r="2926" spans="1:2" hidden="1" x14ac:dyDescent="0.3">
      <c r="A2926" s="469" t="s">
        <v>4774</v>
      </c>
      <c r="B2926">
        <v>1</v>
      </c>
    </row>
    <row r="2927" spans="1:2" hidden="1" x14ac:dyDescent="0.3">
      <c r="A2927" s="469" t="s">
        <v>4775</v>
      </c>
      <c r="B2927">
        <v>1</v>
      </c>
    </row>
    <row r="2928" spans="1:2" hidden="1" x14ac:dyDescent="0.3">
      <c r="A2928" s="469" t="s">
        <v>4227</v>
      </c>
      <c r="B2928">
        <v>1</v>
      </c>
    </row>
    <row r="2929" spans="1:2" hidden="1" x14ac:dyDescent="0.3">
      <c r="A2929" s="469" t="s">
        <v>4224</v>
      </c>
      <c r="B2929">
        <v>1</v>
      </c>
    </row>
    <row r="2930" spans="1:2" hidden="1" x14ac:dyDescent="0.3">
      <c r="A2930" s="469" t="s">
        <v>4777</v>
      </c>
      <c r="B2930">
        <v>1</v>
      </c>
    </row>
    <row r="2931" spans="1:2" hidden="1" x14ac:dyDescent="0.3">
      <c r="A2931" s="469" t="s">
        <v>4858</v>
      </c>
      <c r="B2931">
        <v>1</v>
      </c>
    </row>
    <row r="2932" spans="1:2" hidden="1" x14ac:dyDescent="0.3">
      <c r="A2932" s="469" t="s">
        <v>4778</v>
      </c>
      <c r="B2932">
        <v>1</v>
      </c>
    </row>
    <row r="2933" spans="1:2" hidden="1" x14ac:dyDescent="0.3">
      <c r="A2933" s="469" t="s">
        <v>4828</v>
      </c>
      <c r="B2933">
        <v>1</v>
      </c>
    </row>
    <row r="2934" spans="1:2" hidden="1" x14ac:dyDescent="0.3">
      <c r="A2934" s="469" t="s">
        <v>4779</v>
      </c>
      <c r="B2934">
        <v>1</v>
      </c>
    </row>
    <row r="2935" spans="1:2" hidden="1" x14ac:dyDescent="0.3">
      <c r="A2935" s="469" t="s">
        <v>3272</v>
      </c>
      <c r="B2935">
        <v>1</v>
      </c>
    </row>
    <row r="2936" spans="1:2" hidden="1" x14ac:dyDescent="0.3">
      <c r="A2936" s="469" t="s">
        <v>4813</v>
      </c>
      <c r="B2936">
        <v>1</v>
      </c>
    </row>
    <row r="2937" spans="1:2" hidden="1" x14ac:dyDescent="0.3">
      <c r="A2937" s="469" t="s">
        <v>6481</v>
      </c>
      <c r="B2937">
        <v>1</v>
      </c>
    </row>
    <row r="2938" spans="1:2" hidden="1" x14ac:dyDescent="0.3">
      <c r="A2938" s="469" t="s">
        <v>6371</v>
      </c>
      <c r="B2938">
        <v>1</v>
      </c>
    </row>
    <row r="2939" spans="1:2" hidden="1" x14ac:dyDescent="0.3">
      <c r="A2939" s="469" t="s">
        <v>14718</v>
      </c>
      <c r="B2939">
        <v>1</v>
      </c>
    </row>
    <row r="2940" spans="1:2" hidden="1" x14ac:dyDescent="0.3">
      <c r="A2940" s="469" t="s">
        <v>6261</v>
      </c>
      <c r="B2940">
        <v>1</v>
      </c>
    </row>
    <row r="2941" spans="1:2" hidden="1" x14ac:dyDescent="0.3">
      <c r="A2941" s="469" t="s">
        <v>4802</v>
      </c>
      <c r="B2941">
        <v>1</v>
      </c>
    </row>
    <row r="2942" spans="1:2" hidden="1" x14ac:dyDescent="0.3">
      <c r="A2942" s="469" t="s">
        <v>4834</v>
      </c>
      <c r="B2942">
        <v>1</v>
      </c>
    </row>
    <row r="2943" spans="1:2" hidden="1" x14ac:dyDescent="0.3">
      <c r="A2943" s="469" t="s">
        <v>4245</v>
      </c>
      <c r="B2943">
        <v>1</v>
      </c>
    </row>
    <row r="2944" spans="1:2" hidden="1" x14ac:dyDescent="0.3">
      <c r="A2944" s="469" t="s">
        <v>4817</v>
      </c>
      <c r="B2944">
        <v>1</v>
      </c>
    </row>
    <row r="2945" spans="1:2" hidden="1" x14ac:dyDescent="0.3">
      <c r="A2945" s="469" t="s">
        <v>4839</v>
      </c>
      <c r="B2945">
        <v>1</v>
      </c>
    </row>
    <row r="2946" spans="1:2" hidden="1" x14ac:dyDescent="0.3">
      <c r="A2946" s="469" t="s">
        <v>4788</v>
      </c>
      <c r="B2946">
        <v>1</v>
      </c>
    </row>
    <row r="2947" spans="1:2" hidden="1" x14ac:dyDescent="0.3">
      <c r="A2947" s="469" t="s">
        <v>4237</v>
      </c>
      <c r="B2947">
        <v>1</v>
      </c>
    </row>
    <row r="2948" spans="1:2" hidden="1" x14ac:dyDescent="0.3">
      <c r="A2948" s="469" t="s">
        <v>4830</v>
      </c>
      <c r="B2948">
        <v>1</v>
      </c>
    </row>
    <row r="2949" spans="1:2" hidden="1" x14ac:dyDescent="0.3">
      <c r="A2949" s="469" t="s">
        <v>4843</v>
      </c>
      <c r="B2949">
        <v>1</v>
      </c>
    </row>
    <row r="2950" spans="1:2" hidden="1" x14ac:dyDescent="0.3">
      <c r="A2950" s="469" t="s">
        <v>28585</v>
      </c>
      <c r="B2950">
        <v>1</v>
      </c>
    </row>
    <row r="2951" spans="1:2" hidden="1" x14ac:dyDescent="0.3">
      <c r="A2951" s="469" t="s">
        <v>13790</v>
      </c>
      <c r="B2951">
        <v>1</v>
      </c>
    </row>
    <row r="2952" spans="1:2" hidden="1" x14ac:dyDescent="0.3">
      <c r="A2952" s="469" t="s">
        <v>4818</v>
      </c>
      <c r="B2952">
        <v>1</v>
      </c>
    </row>
    <row r="2953" spans="1:2" hidden="1" x14ac:dyDescent="0.3">
      <c r="A2953" s="469" t="s">
        <v>4794</v>
      </c>
      <c r="B2953">
        <v>1</v>
      </c>
    </row>
    <row r="2954" spans="1:2" hidden="1" x14ac:dyDescent="0.3">
      <c r="A2954" s="469" t="s">
        <v>4230</v>
      </c>
      <c r="B2954">
        <v>1</v>
      </c>
    </row>
    <row r="2955" spans="1:2" hidden="1" x14ac:dyDescent="0.3">
      <c r="A2955" s="469" t="s">
        <v>4799</v>
      </c>
      <c r="B2955">
        <v>1</v>
      </c>
    </row>
    <row r="2956" spans="1:2" hidden="1" x14ac:dyDescent="0.3">
      <c r="A2956" s="469" t="s">
        <v>4835</v>
      </c>
      <c r="B2956">
        <v>1</v>
      </c>
    </row>
    <row r="2957" spans="1:2" hidden="1" x14ac:dyDescent="0.3">
      <c r="A2957" s="469" t="s">
        <v>14648</v>
      </c>
      <c r="B2957">
        <v>1</v>
      </c>
    </row>
    <row r="2958" spans="1:2" hidden="1" x14ac:dyDescent="0.3">
      <c r="A2958" s="469" t="s">
        <v>6228</v>
      </c>
      <c r="B2958">
        <v>1</v>
      </c>
    </row>
    <row r="2959" spans="1:2" hidden="1" x14ac:dyDescent="0.3">
      <c r="A2959" s="469" t="s">
        <v>4281</v>
      </c>
      <c r="B2959">
        <v>1</v>
      </c>
    </row>
    <row r="2960" spans="1:2" hidden="1" x14ac:dyDescent="0.3">
      <c r="A2960" s="469" t="s">
        <v>17804</v>
      </c>
      <c r="B2960">
        <v>1</v>
      </c>
    </row>
    <row r="2961" spans="1:2" hidden="1" x14ac:dyDescent="0.3">
      <c r="A2961" s="469" t="s">
        <v>13768</v>
      </c>
      <c r="B2961">
        <v>1</v>
      </c>
    </row>
    <row r="2962" spans="1:2" hidden="1" x14ac:dyDescent="0.3">
      <c r="A2962" s="469" t="s">
        <v>4822</v>
      </c>
      <c r="B2962">
        <v>1</v>
      </c>
    </row>
    <row r="2963" spans="1:2" hidden="1" x14ac:dyDescent="0.3">
      <c r="A2963" s="469" t="s">
        <v>4309</v>
      </c>
      <c r="B2963">
        <v>1</v>
      </c>
    </row>
    <row r="2964" spans="1:2" hidden="1" x14ac:dyDescent="0.3">
      <c r="A2964" s="469" t="s">
        <v>14729</v>
      </c>
      <c r="B2964">
        <v>1</v>
      </c>
    </row>
    <row r="2965" spans="1:2" hidden="1" x14ac:dyDescent="0.3">
      <c r="A2965" s="469" t="s">
        <v>10070</v>
      </c>
      <c r="B2965">
        <v>1</v>
      </c>
    </row>
    <row r="2966" spans="1:2" hidden="1" x14ac:dyDescent="0.3">
      <c r="A2966" s="469" t="s">
        <v>6190</v>
      </c>
      <c r="B2966">
        <v>1</v>
      </c>
    </row>
    <row r="2967" spans="1:2" hidden="1" x14ac:dyDescent="0.3">
      <c r="A2967" s="469" t="s">
        <v>13769</v>
      </c>
      <c r="B2967">
        <v>1</v>
      </c>
    </row>
    <row r="2968" spans="1:2" hidden="1" x14ac:dyDescent="0.3">
      <c r="A2968" s="469" t="s">
        <v>28145</v>
      </c>
      <c r="B2968">
        <v>1</v>
      </c>
    </row>
    <row r="2969" spans="1:2" hidden="1" x14ac:dyDescent="0.3">
      <c r="A2969" s="469" t="s">
        <v>13773</v>
      </c>
      <c r="B2969">
        <v>1</v>
      </c>
    </row>
    <row r="2970" spans="1:2" hidden="1" x14ac:dyDescent="0.3">
      <c r="A2970" s="469" t="s">
        <v>14731</v>
      </c>
      <c r="B2970">
        <v>1</v>
      </c>
    </row>
    <row r="2971" spans="1:2" hidden="1" x14ac:dyDescent="0.3">
      <c r="A2971" s="469" t="s">
        <v>4798</v>
      </c>
      <c r="B2971">
        <v>1</v>
      </c>
    </row>
    <row r="2972" spans="1:2" hidden="1" x14ac:dyDescent="0.3">
      <c r="A2972" s="469" t="s">
        <v>4239</v>
      </c>
      <c r="B2972">
        <v>1</v>
      </c>
    </row>
    <row r="2973" spans="1:2" hidden="1" x14ac:dyDescent="0.3">
      <c r="A2973" s="469" t="s">
        <v>4860</v>
      </c>
      <c r="B2973">
        <v>1</v>
      </c>
    </row>
    <row r="2974" spans="1:2" hidden="1" x14ac:dyDescent="0.3">
      <c r="A2974" s="469" t="s">
        <v>4833</v>
      </c>
      <c r="B2974">
        <v>1</v>
      </c>
    </row>
    <row r="2975" spans="1:2" hidden="1" x14ac:dyDescent="0.3">
      <c r="A2975" s="469" t="s">
        <v>4824</v>
      </c>
      <c r="B2975">
        <v>1</v>
      </c>
    </row>
    <row r="2976" spans="1:2" hidden="1" x14ac:dyDescent="0.3">
      <c r="A2976" s="469" t="s">
        <v>14719</v>
      </c>
      <c r="B2976">
        <v>1</v>
      </c>
    </row>
    <row r="2977" spans="1:2" hidden="1" x14ac:dyDescent="0.3">
      <c r="A2977" s="469" t="s">
        <v>12552</v>
      </c>
      <c r="B2977">
        <v>1</v>
      </c>
    </row>
    <row r="2978" spans="1:2" hidden="1" x14ac:dyDescent="0.3">
      <c r="A2978" s="469" t="s">
        <v>4836</v>
      </c>
      <c r="B2978">
        <v>1</v>
      </c>
    </row>
    <row r="2979" spans="1:2" hidden="1" x14ac:dyDescent="0.3">
      <c r="A2979" s="469" t="s">
        <v>4827</v>
      </c>
      <c r="B2979">
        <v>1</v>
      </c>
    </row>
    <row r="2980" spans="1:2" hidden="1" x14ac:dyDescent="0.3">
      <c r="A2980" s="469" t="s">
        <v>11283</v>
      </c>
      <c r="B2980">
        <v>1</v>
      </c>
    </row>
    <row r="2981" spans="1:2" hidden="1" x14ac:dyDescent="0.3">
      <c r="A2981" s="469" t="s">
        <v>4855</v>
      </c>
      <c r="B2981">
        <v>1</v>
      </c>
    </row>
    <row r="2982" spans="1:2" hidden="1" x14ac:dyDescent="0.3">
      <c r="A2982" s="469" t="s">
        <v>13590</v>
      </c>
      <c r="B2982">
        <v>1</v>
      </c>
    </row>
    <row r="2983" spans="1:2" hidden="1" x14ac:dyDescent="0.3">
      <c r="A2983" s="469" t="s">
        <v>4781</v>
      </c>
      <c r="B2983">
        <v>1</v>
      </c>
    </row>
    <row r="2984" spans="1:2" hidden="1" x14ac:dyDescent="0.3">
      <c r="A2984" s="469" t="s">
        <v>4235</v>
      </c>
      <c r="B2984">
        <v>1</v>
      </c>
    </row>
    <row r="2985" spans="1:2" hidden="1" x14ac:dyDescent="0.3">
      <c r="A2985" s="469" t="s">
        <v>3304</v>
      </c>
      <c r="B2985">
        <v>1</v>
      </c>
    </row>
    <row r="2986" spans="1:2" hidden="1" x14ac:dyDescent="0.3">
      <c r="A2986" s="469" t="s">
        <v>15822</v>
      </c>
      <c r="B2986">
        <v>1</v>
      </c>
    </row>
    <row r="2987" spans="1:2" x14ac:dyDescent="0.3">
      <c r="A2987" s="469" t="s">
        <v>4791</v>
      </c>
      <c r="B2987">
        <v>3</v>
      </c>
    </row>
    <row r="2988" spans="1:2" hidden="1" x14ac:dyDescent="0.3">
      <c r="A2988" s="469" t="s">
        <v>6572</v>
      </c>
      <c r="B2988">
        <v>1</v>
      </c>
    </row>
    <row r="2989" spans="1:2" hidden="1" x14ac:dyDescent="0.3">
      <c r="A2989" s="469" t="s">
        <v>4812</v>
      </c>
      <c r="B2989">
        <v>1</v>
      </c>
    </row>
    <row r="2990" spans="1:2" hidden="1" x14ac:dyDescent="0.3">
      <c r="A2990" s="469" t="s">
        <v>4816</v>
      </c>
      <c r="B2990">
        <v>1</v>
      </c>
    </row>
    <row r="2991" spans="1:2" hidden="1" x14ac:dyDescent="0.3">
      <c r="A2991" s="469" t="s">
        <v>13777</v>
      </c>
      <c r="B2991">
        <v>1</v>
      </c>
    </row>
    <row r="2992" spans="1:2" hidden="1" x14ac:dyDescent="0.3">
      <c r="A2992" s="469" t="s">
        <v>12498</v>
      </c>
      <c r="B2992">
        <v>1</v>
      </c>
    </row>
    <row r="2993" spans="1:2" hidden="1" x14ac:dyDescent="0.3">
      <c r="A2993" s="469" t="s">
        <v>10239</v>
      </c>
      <c r="B2993">
        <v>1</v>
      </c>
    </row>
    <row r="2994" spans="1:2" hidden="1" x14ac:dyDescent="0.3">
      <c r="A2994" s="469" t="s">
        <v>3275</v>
      </c>
      <c r="B2994">
        <v>1</v>
      </c>
    </row>
    <row r="2995" spans="1:2" hidden="1" x14ac:dyDescent="0.3">
      <c r="A2995" s="469" t="s">
        <v>13770</v>
      </c>
      <c r="B2995">
        <v>1</v>
      </c>
    </row>
    <row r="2996" spans="1:2" hidden="1" x14ac:dyDescent="0.3">
      <c r="A2996" s="469" t="s">
        <v>4784</v>
      </c>
      <c r="B2996">
        <v>1</v>
      </c>
    </row>
    <row r="2997" spans="1:2" hidden="1" x14ac:dyDescent="0.3">
      <c r="A2997" s="469" t="s">
        <v>4805</v>
      </c>
      <c r="B2997">
        <v>1</v>
      </c>
    </row>
    <row r="2998" spans="1:2" hidden="1" x14ac:dyDescent="0.3">
      <c r="A2998" s="469" t="s">
        <v>4849</v>
      </c>
      <c r="B2998">
        <v>1</v>
      </c>
    </row>
    <row r="2999" spans="1:2" hidden="1" x14ac:dyDescent="0.3">
      <c r="A2999" s="469" t="s">
        <v>4851</v>
      </c>
      <c r="B2999">
        <v>1</v>
      </c>
    </row>
    <row r="3000" spans="1:2" hidden="1" x14ac:dyDescent="0.3">
      <c r="A3000" s="469" t="s">
        <v>4808</v>
      </c>
      <c r="B3000">
        <v>1</v>
      </c>
    </row>
    <row r="3001" spans="1:2" hidden="1" x14ac:dyDescent="0.3">
      <c r="A3001" s="469" t="s">
        <v>13549</v>
      </c>
      <c r="B3001">
        <v>1</v>
      </c>
    </row>
    <row r="3002" spans="1:2" hidden="1" x14ac:dyDescent="0.3">
      <c r="A3002" s="469" t="s">
        <v>4820</v>
      </c>
      <c r="B3002">
        <v>1</v>
      </c>
    </row>
    <row r="3003" spans="1:2" hidden="1" x14ac:dyDescent="0.3">
      <c r="A3003" s="469" t="s">
        <v>13602</v>
      </c>
      <c r="B3003">
        <v>1</v>
      </c>
    </row>
    <row r="3004" spans="1:2" hidden="1" x14ac:dyDescent="0.3">
      <c r="A3004" s="469" t="s">
        <v>4325</v>
      </c>
      <c r="B3004">
        <v>1</v>
      </c>
    </row>
    <row r="3005" spans="1:2" hidden="1" x14ac:dyDescent="0.3">
      <c r="A3005" s="469" t="s">
        <v>4313</v>
      </c>
      <c r="B3005">
        <v>1</v>
      </c>
    </row>
    <row r="3006" spans="1:2" hidden="1" x14ac:dyDescent="0.3">
      <c r="A3006" s="469" t="s">
        <v>13802</v>
      </c>
      <c r="B3006">
        <v>1</v>
      </c>
    </row>
    <row r="3007" spans="1:2" hidden="1" x14ac:dyDescent="0.3">
      <c r="A3007" s="469" t="s">
        <v>4321</v>
      </c>
      <c r="B3007">
        <v>1</v>
      </c>
    </row>
    <row r="3008" spans="1:2" hidden="1" x14ac:dyDescent="0.3">
      <c r="A3008" s="469" t="s">
        <v>6610</v>
      </c>
      <c r="B3008">
        <v>1</v>
      </c>
    </row>
    <row r="3009" spans="1:2" hidden="1" x14ac:dyDescent="0.3">
      <c r="A3009" s="469" t="s">
        <v>146</v>
      </c>
      <c r="B3009">
        <v>1</v>
      </c>
    </row>
    <row r="3010" spans="1:2" hidden="1" x14ac:dyDescent="0.3">
      <c r="A3010" s="469" t="s">
        <v>6770</v>
      </c>
      <c r="B3010">
        <v>2</v>
      </c>
    </row>
    <row r="3011" spans="1:2" hidden="1" x14ac:dyDescent="0.3">
      <c r="A3011" s="469" t="s">
        <v>6612</v>
      </c>
      <c r="B3011">
        <v>1</v>
      </c>
    </row>
    <row r="3012" spans="1:2" hidden="1" x14ac:dyDescent="0.3">
      <c r="A3012" s="469" t="s">
        <v>608</v>
      </c>
      <c r="B3012">
        <v>1</v>
      </c>
    </row>
    <row r="3013" spans="1:2" hidden="1" x14ac:dyDescent="0.3">
      <c r="A3013" s="469" t="s">
        <v>14645</v>
      </c>
      <c r="B3013">
        <v>1</v>
      </c>
    </row>
    <row r="3014" spans="1:2" hidden="1" x14ac:dyDescent="0.3">
      <c r="A3014" s="469" t="s">
        <v>10241</v>
      </c>
      <c r="B3014">
        <v>1</v>
      </c>
    </row>
    <row r="3015" spans="1:2" hidden="1" x14ac:dyDescent="0.3">
      <c r="A3015" s="469" t="s">
        <v>6616</v>
      </c>
      <c r="B3015">
        <v>1</v>
      </c>
    </row>
    <row r="3016" spans="1:2" hidden="1" x14ac:dyDescent="0.3">
      <c r="A3016" s="469" t="s">
        <v>6602</v>
      </c>
      <c r="B3016">
        <v>1</v>
      </c>
    </row>
    <row r="3017" spans="1:2" hidden="1" x14ac:dyDescent="0.3">
      <c r="A3017" s="469" t="s">
        <v>6603</v>
      </c>
      <c r="B3017">
        <v>1</v>
      </c>
    </row>
    <row r="3018" spans="1:2" hidden="1" x14ac:dyDescent="0.3">
      <c r="A3018" s="469" t="s">
        <v>6487</v>
      </c>
      <c r="B3018">
        <v>1</v>
      </c>
    </row>
    <row r="3019" spans="1:2" hidden="1" x14ac:dyDescent="0.3">
      <c r="A3019" s="469" t="s">
        <v>6584</v>
      </c>
      <c r="B3019">
        <v>1</v>
      </c>
    </row>
    <row r="3020" spans="1:2" hidden="1" x14ac:dyDescent="0.3">
      <c r="A3020" s="469" t="s">
        <v>20467</v>
      </c>
      <c r="B3020">
        <v>1</v>
      </c>
    </row>
    <row r="3021" spans="1:2" hidden="1" x14ac:dyDescent="0.3">
      <c r="A3021" s="469" t="s">
        <v>9097</v>
      </c>
      <c r="B3021">
        <v>1</v>
      </c>
    </row>
    <row r="3022" spans="1:2" hidden="1" x14ac:dyDescent="0.3">
      <c r="A3022" s="469" t="s">
        <v>9098</v>
      </c>
      <c r="B3022">
        <v>1</v>
      </c>
    </row>
    <row r="3023" spans="1:2" hidden="1" x14ac:dyDescent="0.3">
      <c r="A3023" s="469" t="s">
        <v>6609</v>
      </c>
      <c r="B3023">
        <v>1</v>
      </c>
    </row>
    <row r="3024" spans="1:2" hidden="1" x14ac:dyDescent="0.3">
      <c r="A3024" s="469" t="s">
        <v>6806</v>
      </c>
      <c r="B3024">
        <v>1</v>
      </c>
    </row>
    <row r="3025" spans="1:2" hidden="1" x14ac:dyDescent="0.3">
      <c r="A3025" s="469" t="s">
        <v>6434</v>
      </c>
      <c r="B3025">
        <v>1</v>
      </c>
    </row>
    <row r="3026" spans="1:2" hidden="1" x14ac:dyDescent="0.3">
      <c r="A3026" s="469" t="s">
        <v>10336</v>
      </c>
      <c r="B3026">
        <v>1</v>
      </c>
    </row>
    <row r="3027" spans="1:2" hidden="1" x14ac:dyDescent="0.3">
      <c r="A3027" s="469" t="s">
        <v>11206</v>
      </c>
      <c r="B3027">
        <v>1</v>
      </c>
    </row>
    <row r="3028" spans="1:2" hidden="1" x14ac:dyDescent="0.3">
      <c r="A3028" s="469" t="s">
        <v>12619</v>
      </c>
      <c r="B3028">
        <v>1</v>
      </c>
    </row>
    <row r="3029" spans="1:2" hidden="1" x14ac:dyDescent="0.3">
      <c r="A3029" s="469" t="s">
        <v>10291</v>
      </c>
      <c r="B3029">
        <v>1</v>
      </c>
    </row>
    <row r="3030" spans="1:2" hidden="1" x14ac:dyDescent="0.3">
      <c r="A3030" s="469" t="s">
        <v>6590</v>
      </c>
      <c r="B3030">
        <v>1</v>
      </c>
    </row>
    <row r="3031" spans="1:2" hidden="1" x14ac:dyDescent="0.3">
      <c r="A3031" s="469" t="s">
        <v>14826</v>
      </c>
      <c r="B3031">
        <v>1</v>
      </c>
    </row>
    <row r="3032" spans="1:2" hidden="1" x14ac:dyDescent="0.3">
      <c r="A3032" s="469" t="s">
        <v>17506</v>
      </c>
      <c r="B3032">
        <v>1</v>
      </c>
    </row>
    <row r="3033" spans="1:2" hidden="1" x14ac:dyDescent="0.3">
      <c r="A3033" s="469" t="s">
        <v>4083</v>
      </c>
      <c r="B3033">
        <v>1</v>
      </c>
    </row>
    <row r="3034" spans="1:2" hidden="1" x14ac:dyDescent="0.3">
      <c r="A3034" s="469" t="s">
        <v>6599</v>
      </c>
      <c r="B3034">
        <v>1</v>
      </c>
    </row>
    <row r="3035" spans="1:2" hidden="1" x14ac:dyDescent="0.3">
      <c r="A3035" s="469" t="s">
        <v>13711</v>
      </c>
      <c r="B3035">
        <v>1</v>
      </c>
    </row>
    <row r="3036" spans="1:2" hidden="1" x14ac:dyDescent="0.3">
      <c r="A3036" s="469" t="s">
        <v>4339</v>
      </c>
      <c r="B3036">
        <v>1</v>
      </c>
    </row>
    <row r="3037" spans="1:2" hidden="1" x14ac:dyDescent="0.3">
      <c r="A3037" s="469" t="s">
        <v>4519</v>
      </c>
      <c r="B3037">
        <v>1</v>
      </c>
    </row>
    <row r="3038" spans="1:2" hidden="1" x14ac:dyDescent="0.3">
      <c r="A3038" s="469" t="s">
        <v>4523</v>
      </c>
      <c r="B3038">
        <v>1</v>
      </c>
    </row>
    <row r="3039" spans="1:2" hidden="1" x14ac:dyDescent="0.3">
      <c r="A3039" s="469" t="s">
        <v>4544</v>
      </c>
      <c r="B3039">
        <v>1</v>
      </c>
    </row>
    <row r="3040" spans="1:2" hidden="1" x14ac:dyDescent="0.3">
      <c r="A3040" s="469" t="s">
        <v>4880</v>
      </c>
      <c r="B3040">
        <v>1</v>
      </c>
    </row>
    <row r="3041" spans="1:2" x14ac:dyDescent="0.3">
      <c r="A3041" s="469" t="s">
        <v>6825</v>
      </c>
      <c r="B3041">
        <v>3</v>
      </c>
    </row>
    <row r="3042" spans="1:2" hidden="1" x14ac:dyDescent="0.3">
      <c r="A3042" s="469" t="s">
        <v>20356</v>
      </c>
      <c r="B3042">
        <v>1</v>
      </c>
    </row>
    <row r="3043" spans="1:2" hidden="1" x14ac:dyDescent="0.3">
      <c r="A3043" s="469" t="s">
        <v>6594</v>
      </c>
      <c r="B3043">
        <v>1</v>
      </c>
    </row>
    <row r="3044" spans="1:2" hidden="1" x14ac:dyDescent="0.3">
      <c r="A3044" s="469" t="s">
        <v>13853</v>
      </c>
      <c r="B3044">
        <v>1</v>
      </c>
    </row>
    <row r="3045" spans="1:2" hidden="1" x14ac:dyDescent="0.3">
      <c r="A3045" s="469" t="s">
        <v>29992</v>
      </c>
      <c r="B3045">
        <v>1</v>
      </c>
    </row>
    <row r="3046" spans="1:2" hidden="1" x14ac:dyDescent="0.3">
      <c r="A3046" s="469" t="s">
        <v>6601</v>
      </c>
      <c r="B3046">
        <v>1</v>
      </c>
    </row>
    <row r="3047" spans="1:2" hidden="1" x14ac:dyDescent="0.3">
      <c r="A3047" s="469" t="s">
        <v>13865</v>
      </c>
      <c r="B3047">
        <v>1</v>
      </c>
    </row>
    <row r="3048" spans="1:2" hidden="1" x14ac:dyDescent="0.3">
      <c r="A3048" s="469" t="s">
        <v>6596</v>
      </c>
      <c r="B3048">
        <v>1</v>
      </c>
    </row>
    <row r="3049" spans="1:2" hidden="1" x14ac:dyDescent="0.3">
      <c r="A3049" s="469" t="s">
        <v>18653</v>
      </c>
      <c r="B3049">
        <v>1</v>
      </c>
    </row>
    <row r="3050" spans="1:2" hidden="1" x14ac:dyDescent="0.3">
      <c r="A3050" s="469" t="s">
        <v>14846</v>
      </c>
      <c r="B3050">
        <v>1</v>
      </c>
    </row>
    <row r="3051" spans="1:2" hidden="1" x14ac:dyDescent="0.3">
      <c r="A3051" s="469" t="s">
        <v>6591</v>
      </c>
      <c r="B3051">
        <v>1</v>
      </c>
    </row>
    <row r="3052" spans="1:2" hidden="1" x14ac:dyDescent="0.3">
      <c r="A3052" s="469" t="s">
        <v>6593</v>
      </c>
      <c r="B3052">
        <v>1</v>
      </c>
    </row>
    <row r="3053" spans="1:2" hidden="1" x14ac:dyDescent="0.3">
      <c r="A3053" s="469" t="s">
        <v>6598</v>
      </c>
      <c r="B3053">
        <v>1</v>
      </c>
    </row>
    <row r="3054" spans="1:2" hidden="1" x14ac:dyDescent="0.3">
      <c r="A3054" s="469" t="s">
        <v>12622</v>
      </c>
      <c r="B3054">
        <v>1</v>
      </c>
    </row>
    <row r="3055" spans="1:2" hidden="1" x14ac:dyDescent="0.3">
      <c r="A3055" s="469" t="s">
        <v>6423</v>
      </c>
      <c r="B3055">
        <v>1</v>
      </c>
    </row>
    <row r="3056" spans="1:2" hidden="1" x14ac:dyDescent="0.3">
      <c r="A3056" s="469" t="s">
        <v>14734</v>
      </c>
      <c r="B3056">
        <v>1</v>
      </c>
    </row>
    <row r="3057" spans="1:2" hidden="1" x14ac:dyDescent="0.3">
      <c r="A3057" s="469" t="s">
        <v>20361</v>
      </c>
      <c r="B3057">
        <v>1</v>
      </c>
    </row>
    <row r="3058" spans="1:2" hidden="1" x14ac:dyDescent="0.3">
      <c r="A3058" s="469" t="s">
        <v>16066</v>
      </c>
      <c r="B3058">
        <v>1</v>
      </c>
    </row>
    <row r="3059" spans="1:2" hidden="1" x14ac:dyDescent="0.3">
      <c r="A3059" s="469" t="s">
        <v>17569</v>
      </c>
      <c r="B3059">
        <v>1</v>
      </c>
    </row>
    <row r="3060" spans="1:2" hidden="1" x14ac:dyDescent="0.3">
      <c r="A3060" s="469" t="s">
        <v>6831</v>
      </c>
      <c r="B3060">
        <v>1</v>
      </c>
    </row>
    <row r="3061" spans="1:2" hidden="1" x14ac:dyDescent="0.3">
      <c r="A3061" s="469" t="s">
        <v>17841</v>
      </c>
      <c r="B3061">
        <v>1</v>
      </c>
    </row>
    <row r="3062" spans="1:2" hidden="1" x14ac:dyDescent="0.3">
      <c r="A3062" s="469" t="s">
        <v>18679</v>
      </c>
      <c r="B3062">
        <v>1</v>
      </c>
    </row>
    <row r="3063" spans="1:2" hidden="1" x14ac:dyDescent="0.3">
      <c r="A3063" s="469" t="s">
        <v>8325</v>
      </c>
      <c r="B3063">
        <v>1</v>
      </c>
    </row>
    <row r="3064" spans="1:2" hidden="1" x14ac:dyDescent="0.3">
      <c r="A3064" s="469" t="s">
        <v>13775</v>
      </c>
      <c r="B3064">
        <v>1</v>
      </c>
    </row>
    <row r="3065" spans="1:2" hidden="1" x14ac:dyDescent="0.3">
      <c r="A3065" s="469" t="s">
        <v>4846</v>
      </c>
      <c r="B3065">
        <v>1</v>
      </c>
    </row>
    <row r="3066" spans="1:2" hidden="1" x14ac:dyDescent="0.3">
      <c r="A3066" s="469" t="s">
        <v>6224</v>
      </c>
      <c r="B3066">
        <v>1</v>
      </c>
    </row>
    <row r="3067" spans="1:2" hidden="1" x14ac:dyDescent="0.3">
      <c r="A3067" s="469" t="s">
        <v>6564</v>
      </c>
      <c r="B3067">
        <v>1</v>
      </c>
    </row>
    <row r="3068" spans="1:2" hidden="1" x14ac:dyDescent="0.3">
      <c r="A3068" s="469" t="s">
        <v>15987</v>
      </c>
      <c r="B3068">
        <v>1</v>
      </c>
    </row>
    <row r="3069" spans="1:2" hidden="1" x14ac:dyDescent="0.3">
      <c r="A3069" s="469" t="s">
        <v>13827</v>
      </c>
      <c r="B3069">
        <v>1</v>
      </c>
    </row>
    <row r="3070" spans="1:2" hidden="1" x14ac:dyDescent="0.3">
      <c r="A3070" s="469" t="s">
        <v>6606</v>
      </c>
      <c r="B3070">
        <v>1</v>
      </c>
    </row>
    <row r="3071" spans="1:2" hidden="1" x14ac:dyDescent="0.3">
      <c r="A3071" s="469" t="s">
        <v>10333</v>
      </c>
      <c r="B3071">
        <v>1</v>
      </c>
    </row>
    <row r="3072" spans="1:2" hidden="1" x14ac:dyDescent="0.3">
      <c r="A3072" s="469" t="s">
        <v>13818</v>
      </c>
      <c r="B3072">
        <v>1</v>
      </c>
    </row>
    <row r="3073" spans="1:2" hidden="1" x14ac:dyDescent="0.3">
      <c r="A3073" s="469" t="s">
        <v>11298</v>
      </c>
      <c r="B3073">
        <v>1</v>
      </c>
    </row>
    <row r="3074" spans="1:2" hidden="1" x14ac:dyDescent="0.3">
      <c r="A3074" s="469" t="s">
        <v>6604</v>
      </c>
      <c r="B3074">
        <v>1</v>
      </c>
    </row>
    <row r="3075" spans="1:2" hidden="1" x14ac:dyDescent="0.3">
      <c r="A3075" s="469" t="s">
        <v>12617</v>
      </c>
      <c r="B3075">
        <v>1</v>
      </c>
    </row>
    <row r="3076" spans="1:2" hidden="1" x14ac:dyDescent="0.3">
      <c r="A3076" s="469" t="s">
        <v>10331</v>
      </c>
      <c r="B3076">
        <v>1</v>
      </c>
    </row>
    <row r="3077" spans="1:2" hidden="1" x14ac:dyDescent="0.3">
      <c r="A3077" s="469" t="s">
        <v>6632</v>
      </c>
      <c r="B3077">
        <v>1</v>
      </c>
    </row>
    <row r="3078" spans="1:2" hidden="1" x14ac:dyDescent="0.3">
      <c r="A3078" s="469" t="s">
        <v>17838</v>
      </c>
      <c r="B3078">
        <v>1</v>
      </c>
    </row>
    <row r="3079" spans="1:2" hidden="1" x14ac:dyDescent="0.3">
      <c r="A3079" s="469" t="s">
        <v>6634</v>
      </c>
      <c r="B3079">
        <v>1</v>
      </c>
    </row>
    <row r="3080" spans="1:2" hidden="1" x14ac:dyDescent="0.3">
      <c r="A3080" s="469" t="s">
        <v>6643</v>
      </c>
      <c r="B3080">
        <v>1</v>
      </c>
    </row>
    <row r="3081" spans="1:2" hidden="1" x14ac:dyDescent="0.3">
      <c r="A3081" s="469" t="s">
        <v>14738</v>
      </c>
      <c r="B3081">
        <v>1</v>
      </c>
    </row>
    <row r="3082" spans="1:2" hidden="1" x14ac:dyDescent="0.3">
      <c r="A3082" s="469" t="s">
        <v>6786</v>
      </c>
      <c r="B3082">
        <v>1</v>
      </c>
    </row>
    <row r="3083" spans="1:2" hidden="1" x14ac:dyDescent="0.3">
      <c r="A3083" s="469" t="s">
        <v>6619</v>
      </c>
      <c r="B3083">
        <v>1</v>
      </c>
    </row>
    <row r="3084" spans="1:2" hidden="1" x14ac:dyDescent="0.3">
      <c r="A3084" s="469" t="s">
        <v>14755</v>
      </c>
      <c r="B3084">
        <v>1</v>
      </c>
    </row>
    <row r="3085" spans="1:2" hidden="1" x14ac:dyDescent="0.3">
      <c r="A3085" s="469" t="s">
        <v>6629</v>
      </c>
      <c r="B3085">
        <v>1</v>
      </c>
    </row>
    <row r="3086" spans="1:2" hidden="1" x14ac:dyDescent="0.3">
      <c r="A3086" s="469" t="s">
        <v>6631</v>
      </c>
      <c r="B3086">
        <v>1</v>
      </c>
    </row>
    <row r="3087" spans="1:2" hidden="1" x14ac:dyDescent="0.3">
      <c r="A3087" s="469" t="s">
        <v>6630</v>
      </c>
      <c r="B3087">
        <v>1</v>
      </c>
    </row>
    <row r="3088" spans="1:2" hidden="1" x14ac:dyDescent="0.3">
      <c r="A3088" s="469" t="s">
        <v>6622</v>
      </c>
      <c r="B3088">
        <v>1</v>
      </c>
    </row>
    <row r="3089" spans="1:2" hidden="1" x14ac:dyDescent="0.3">
      <c r="A3089" s="469" t="s">
        <v>6625</v>
      </c>
      <c r="B3089">
        <v>1</v>
      </c>
    </row>
    <row r="3090" spans="1:2" hidden="1" x14ac:dyDescent="0.3">
      <c r="A3090" s="469" t="s">
        <v>17560</v>
      </c>
      <c r="B3090">
        <v>1</v>
      </c>
    </row>
    <row r="3091" spans="1:2" hidden="1" x14ac:dyDescent="0.3">
      <c r="A3091" s="469" t="s">
        <v>11234</v>
      </c>
      <c r="B3091">
        <v>1</v>
      </c>
    </row>
    <row r="3092" spans="1:2" hidden="1" x14ac:dyDescent="0.3">
      <c r="A3092" s="469" t="s">
        <v>6636</v>
      </c>
      <c r="B3092">
        <v>1</v>
      </c>
    </row>
    <row r="3093" spans="1:2" hidden="1" x14ac:dyDescent="0.3">
      <c r="A3093" s="469" t="s">
        <v>6640</v>
      </c>
      <c r="B3093">
        <v>1</v>
      </c>
    </row>
    <row r="3094" spans="1:2" hidden="1" x14ac:dyDescent="0.3">
      <c r="A3094" s="469" t="s">
        <v>6794</v>
      </c>
      <c r="B3094">
        <v>1</v>
      </c>
    </row>
    <row r="3095" spans="1:2" hidden="1" x14ac:dyDescent="0.3">
      <c r="A3095" s="469" t="s">
        <v>6621</v>
      </c>
      <c r="B3095">
        <v>1</v>
      </c>
    </row>
    <row r="3096" spans="1:2" hidden="1" x14ac:dyDescent="0.3">
      <c r="A3096" s="469" t="s">
        <v>6626</v>
      </c>
      <c r="B3096">
        <v>1</v>
      </c>
    </row>
    <row r="3097" spans="1:2" hidden="1" x14ac:dyDescent="0.3">
      <c r="A3097" s="469" t="s">
        <v>6826</v>
      </c>
      <c r="B3097">
        <v>1</v>
      </c>
    </row>
    <row r="3098" spans="1:2" hidden="1" x14ac:dyDescent="0.3">
      <c r="A3098" s="469" t="s">
        <v>17645</v>
      </c>
      <c r="B3098">
        <v>1</v>
      </c>
    </row>
    <row r="3099" spans="1:2" hidden="1" x14ac:dyDescent="0.3">
      <c r="A3099" s="469" t="s">
        <v>6618</v>
      </c>
      <c r="B3099">
        <v>1</v>
      </c>
    </row>
    <row r="3100" spans="1:2" hidden="1" x14ac:dyDescent="0.3">
      <c r="A3100" s="469" t="s">
        <v>6638</v>
      </c>
      <c r="B3100">
        <v>1</v>
      </c>
    </row>
    <row r="3101" spans="1:2" hidden="1" x14ac:dyDescent="0.3">
      <c r="A3101" s="469" t="s">
        <v>6801</v>
      </c>
      <c r="B3101">
        <v>1</v>
      </c>
    </row>
    <row r="3102" spans="1:2" hidden="1" x14ac:dyDescent="0.3">
      <c r="A3102" s="469" t="s">
        <v>11237</v>
      </c>
      <c r="B3102">
        <v>1</v>
      </c>
    </row>
    <row r="3103" spans="1:2" hidden="1" x14ac:dyDescent="0.3">
      <c r="A3103" s="469" t="s">
        <v>6341</v>
      </c>
      <c r="B3103">
        <v>1</v>
      </c>
    </row>
    <row r="3104" spans="1:2" hidden="1" x14ac:dyDescent="0.3">
      <c r="A3104" s="469" t="s">
        <v>6836</v>
      </c>
      <c r="B3104">
        <v>1</v>
      </c>
    </row>
    <row r="3105" spans="1:2" hidden="1" x14ac:dyDescent="0.3">
      <c r="A3105" s="469" t="s">
        <v>12557</v>
      </c>
      <c r="B3105">
        <v>1</v>
      </c>
    </row>
    <row r="3106" spans="1:2" hidden="1" x14ac:dyDescent="0.3">
      <c r="A3106" s="469" t="s">
        <v>11239</v>
      </c>
      <c r="B3106">
        <v>1</v>
      </c>
    </row>
    <row r="3107" spans="1:2" hidden="1" x14ac:dyDescent="0.3">
      <c r="A3107" s="469" t="s">
        <v>6656</v>
      </c>
      <c r="B3107">
        <v>1</v>
      </c>
    </row>
    <row r="3108" spans="1:2" hidden="1" x14ac:dyDescent="0.3">
      <c r="A3108" s="469" t="s">
        <v>6647</v>
      </c>
      <c r="B3108">
        <v>1</v>
      </c>
    </row>
    <row r="3109" spans="1:2" hidden="1" x14ac:dyDescent="0.3">
      <c r="A3109" s="469" t="s">
        <v>6650</v>
      </c>
      <c r="B3109">
        <v>1</v>
      </c>
    </row>
    <row r="3110" spans="1:2" hidden="1" x14ac:dyDescent="0.3">
      <c r="A3110" s="469" t="s">
        <v>18704</v>
      </c>
      <c r="B3110">
        <v>1</v>
      </c>
    </row>
    <row r="3111" spans="1:2" hidden="1" x14ac:dyDescent="0.3">
      <c r="A3111" s="469" t="s">
        <v>20501</v>
      </c>
      <c r="B3111">
        <v>1</v>
      </c>
    </row>
    <row r="3112" spans="1:2" hidden="1" x14ac:dyDescent="0.3">
      <c r="A3112" s="469" t="s">
        <v>6764</v>
      </c>
      <c r="B3112">
        <v>1</v>
      </c>
    </row>
    <row r="3113" spans="1:2" hidden="1" x14ac:dyDescent="0.3">
      <c r="A3113" s="469" t="s">
        <v>6783</v>
      </c>
      <c r="B3113">
        <v>1</v>
      </c>
    </row>
    <row r="3114" spans="1:2" hidden="1" x14ac:dyDescent="0.3">
      <c r="A3114" s="469" t="s">
        <v>6667</v>
      </c>
      <c r="B3114">
        <v>1</v>
      </c>
    </row>
    <row r="3115" spans="1:2" hidden="1" x14ac:dyDescent="0.3">
      <c r="A3115" s="469" t="s">
        <v>17630</v>
      </c>
      <c r="B3115">
        <v>1</v>
      </c>
    </row>
    <row r="3116" spans="1:2" hidden="1" x14ac:dyDescent="0.3">
      <c r="A3116" s="469" t="s">
        <v>13822</v>
      </c>
      <c r="B3116">
        <v>1</v>
      </c>
    </row>
    <row r="3117" spans="1:2" hidden="1" x14ac:dyDescent="0.3">
      <c r="A3117" s="469" t="s">
        <v>6659</v>
      </c>
      <c r="B3117">
        <v>1</v>
      </c>
    </row>
    <row r="3118" spans="1:2" hidden="1" x14ac:dyDescent="0.3">
      <c r="A3118" s="469" t="s">
        <v>6660</v>
      </c>
      <c r="B3118">
        <v>1</v>
      </c>
    </row>
    <row r="3119" spans="1:2" hidden="1" x14ac:dyDescent="0.3">
      <c r="A3119" s="469" t="s">
        <v>6645</v>
      </c>
      <c r="B3119">
        <v>1</v>
      </c>
    </row>
    <row r="3120" spans="1:2" hidden="1" x14ac:dyDescent="0.3">
      <c r="A3120" s="469" t="s">
        <v>9099</v>
      </c>
      <c r="B3120">
        <v>1</v>
      </c>
    </row>
    <row r="3121" spans="1:2" hidden="1" x14ac:dyDescent="0.3">
      <c r="A3121" s="469" t="s">
        <v>11230</v>
      </c>
      <c r="B3121">
        <v>1</v>
      </c>
    </row>
    <row r="3122" spans="1:2" hidden="1" x14ac:dyDescent="0.3">
      <c r="A3122" s="469" t="s">
        <v>6662</v>
      </c>
      <c r="B3122">
        <v>1</v>
      </c>
    </row>
    <row r="3123" spans="1:2" hidden="1" x14ac:dyDescent="0.3">
      <c r="A3123" s="469" t="s">
        <v>6652</v>
      </c>
      <c r="B3123">
        <v>1</v>
      </c>
    </row>
    <row r="3124" spans="1:2" hidden="1" x14ac:dyDescent="0.3">
      <c r="A3124" s="469" t="s">
        <v>12522</v>
      </c>
      <c r="B3124">
        <v>1</v>
      </c>
    </row>
    <row r="3125" spans="1:2" hidden="1" x14ac:dyDescent="0.3">
      <c r="A3125" s="469" t="s">
        <v>13873</v>
      </c>
      <c r="B3125">
        <v>1</v>
      </c>
    </row>
    <row r="3126" spans="1:2" hidden="1" x14ac:dyDescent="0.3">
      <c r="A3126" s="469" t="s">
        <v>6664</v>
      </c>
      <c r="B3126">
        <v>1</v>
      </c>
    </row>
    <row r="3127" spans="1:2" hidden="1" x14ac:dyDescent="0.3">
      <c r="A3127" s="469" t="s">
        <v>13584</v>
      </c>
      <c r="B3127">
        <v>1</v>
      </c>
    </row>
    <row r="3128" spans="1:2" hidden="1" x14ac:dyDescent="0.3">
      <c r="A3128" s="469" t="s">
        <v>6655</v>
      </c>
      <c r="B3128">
        <v>1</v>
      </c>
    </row>
    <row r="3129" spans="1:2" hidden="1" x14ac:dyDescent="0.3">
      <c r="A3129" s="469" t="s">
        <v>13608</v>
      </c>
      <c r="B3129">
        <v>1</v>
      </c>
    </row>
    <row r="3130" spans="1:2" hidden="1" x14ac:dyDescent="0.3">
      <c r="A3130" s="469" t="s">
        <v>6657</v>
      </c>
      <c r="B3130">
        <v>1</v>
      </c>
    </row>
    <row r="3131" spans="1:2" hidden="1" x14ac:dyDescent="0.3">
      <c r="A3131" s="469" t="s">
        <v>6834</v>
      </c>
      <c r="B3131">
        <v>1</v>
      </c>
    </row>
    <row r="3132" spans="1:2" hidden="1" x14ac:dyDescent="0.3">
      <c r="A3132" s="469" t="s">
        <v>6790</v>
      </c>
      <c r="B3132">
        <v>1</v>
      </c>
    </row>
    <row r="3133" spans="1:2" hidden="1" x14ac:dyDescent="0.3">
      <c r="A3133" s="469" t="s">
        <v>6798</v>
      </c>
      <c r="B3133">
        <v>2</v>
      </c>
    </row>
    <row r="3134" spans="1:2" hidden="1" x14ac:dyDescent="0.3">
      <c r="A3134" s="469" t="s">
        <v>6684</v>
      </c>
      <c r="B3134">
        <v>1</v>
      </c>
    </row>
    <row r="3135" spans="1:2" hidden="1" x14ac:dyDescent="0.3">
      <c r="A3135" s="469" t="s">
        <v>14660</v>
      </c>
      <c r="B3135">
        <v>1</v>
      </c>
    </row>
    <row r="3136" spans="1:2" hidden="1" x14ac:dyDescent="0.3">
      <c r="A3136" s="469" t="s">
        <v>6681</v>
      </c>
      <c r="B3136">
        <v>1</v>
      </c>
    </row>
    <row r="3137" spans="1:2" hidden="1" x14ac:dyDescent="0.3">
      <c r="A3137" s="469" t="s">
        <v>13767</v>
      </c>
      <c r="B3137">
        <v>1</v>
      </c>
    </row>
    <row r="3138" spans="1:2" hidden="1" x14ac:dyDescent="0.3">
      <c r="A3138" s="469" t="s">
        <v>6691</v>
      </c>
      <c r="B3138">
        <v>1</v>
      </c>
    </row>
    <row r="3139" spans="1:2" hidden="1" x14ac:dyDescent="0.3">
      <c r="A3139" s="469" t="s">
        <v>6671</v>
      </c>
      <c r="B3139">
        <v>1</v>
      </c>
    </row>
    <row r="3140" spans="1:2" hidden="1" x14ac:dyDescent="0.3">
      <c r="A3140" s="469" t="s">
        <v>29965</v>
      </c>
      <c r="B3140">
        <v>1</v>
      </c>
    </row>
    <row r="3141" spans="1:2" hidden="1" x14ac:dyDescent="0.3">
      <c r="A3141" s="469" t="s">
        <v>6670</v>
      </c>
      <c r="B3141">
        <v>1</v>
      </c>
    </row>
    <row r="3142" spans="1:2" hidden="1" x14ac:dyDescent="0.3">
      <c r="A3142" s="469" t="s">
        <v>11224</v>
      </c>
      <c r="B3142">
        <v>1</v>
      </c>
    </row>
    <row r="3143" spans="1:2" hidden="1" x14ac:dyDescent="0.3">
      <c r="A3143" s="469" t="s">
        <v>6644</v>
      </c>
      <c r="B3143">
        <v>1</v>
      </c>
    </row>
    <row r="3144" spans="1:2" hidden="1" x14ac:dyDescent="0.3">
      <c r="A3144" s="469" t="s">
        <v>6677</v>
      </c>
      <c r="B3144">
        <v>1</v>
      </c>
    </row>
    <row r="3145" spans="1:2" hidden="1" x14ac:dyDescent="0.3">
      <c r="A3145" s="469" t="s">
        <v>17792</v>
      </c>
      <c r="B3145">
        <v>1</v>
      </c>
    </row>
    <row r="3146" spans="1:2" hidden="1" x14ac:dyDescent="0.3">
      <c r="A3146" s="469" t="s">
        <v>6800</v>
      </c>
      <c r="B3146">
        <v>1</v>
      </c>
    </row>
    <row r="3147" spans="1:2" hidden="1" x14ac:dyDescent="0.3">
      <c r="A3147" s="469" t="s">
        <v>28664</v>
      </c>
      <c r="B3147">
        <v>1</v>
      </c>
    </row>
    <row r="3148" spans="1:2" hidden="1" x14ac:dyDescent="0.3">
      <c r="A3148" s="469" t="s">
        <v>11296</v>
      </c>
      <c r="B3148">
        <v>1</v>
      </c>
    </row>
    <row r="3149" spans="1:2" hidden="1" x14ac:dyDescent="0.3">
      <c r="A3149" s="469" t="s">
        <v>11292</v>
      </c>
      <c r="B3149">
        <v>1</v>
      </c>
    </row>
    <row r="3150" spans="1:2" hidden="1" x14ac:dyDescent="0.3">
      <c r="A3150" s="469" t="s">
        <v>14793</v>
      </c>
      <c r="B3150">
        <v>1</v>
      </c>
    </row>
    <row r="3151" spans="1:2" hidden="1" x14ac:dyDescent="0.3">
      <c r="A3151" s="469" t="s">
        <v>6686</v>
      </c>
      <c r="B3151">
        <v>1</v>
      </c>
    </row>
    <row r="3152" spans="1:2" hidden="1" x14ac:dyDescent="0.3">
      <c r="A3152" s="469" t="s">
        <v>6682</v>
      </c>
      <c r="B3152">
        <v>1</v>
      </c>
    </row>
    <row r="3153" spans="1:2" hidden="1" x14ac:dyDescent="0.3">
      <c r="A3153" s="469" t="s">
        <v>13825</v>
      </c>
      <c r="B3153">
        <v>1</v>
      </c>
    </row>
    <row r="3154" spans="1:2" hidden="1" x14ac:dyDescent="0.3">
      <c r="A3154" s="469" t="s">
        <v>6668</v>
      </c>
      <c r="B3154">
        <v>1</v>
      </c>
    </row>
    <row r="3155" spans="1:2" hidden="1" x14ac:dyDescent="0.3">
      <c r="A3155" s="469" t="s">
        <v>17796</v>
      </c>
      <c r="B3155">
        <v>1</v>
      </c>
    </row>
    <row r="3156" spans="1:2" hidden="1" x14ac:dyDescent="0.3">
      <c r="A3156" s="469" t="s">
        <v>6689</v>
      </c>
      <c r="B3156">
        <v>1</v>
      </c>
    </row>
    <row r="3157" spans="1:2" hidden="1" x14ac:dyDescent="0.3">
      <c r="A3157" s="469" t="s">
        <v>6676</v>
      </c>
      <c r="B3157">
        <v>1</v>
      </c>
    </row>
    <row r="3158" spans="1:2" hidden="1" x14ac:dyDescent="0.3">
      <c r="A3158" s="469" t="s">
        <v>13640</v>
      </c>
      <c r="B3158">
        <v>1</v>
      </c>
    </row>
    <row r="3159" spans="1:2" hidden="1" x14ac:dyDescent="0.3">
      <c r="A3159" s="469" t="s">
        <v>6675</v>
      </c>
      <c r="B3159">
        <v>1</v>
      </c>
    </row>
    <row r="3160" spans="1:2" hidden="1" x14ac:dyDescent="0.3">
      <c r="A3160" s="469" t="s">
        <v>6672</v>
      </c>
      <c r="B3160">
        <v>1</v>
      </c>
    </row>
    <row r="3161" spans="1:2" hidden="1" x14ac:dyDescent="0.3">
      <c r="A3161" s="469" t="s">
        <v>6687</v>
      </c>
      <c r="B3161">
        <v>1</v>
      </c>
    </row>
    <row r="3162" spans="1:2" hidden="1" x14ac:dyDescent="0.3">
      <c r="A3162" s="469" t="s">
        <v>16060</v>
      </c>
      <c r="B3162">
        <v>1</v>
      </c>
    </row>
    <row r="3163" spans="1:2" hidden="1" x14ac:dyDescent="0.3">
      <c r="A3163" s="469" t="s">
        <v>6678</v>
      </c>
      <c r="B3163">
        <v>1</v>
      </c>
    </row>
    <row r="3164" spans="1:2" hidden="1" x14ac:dyDescent="0.3">
      <c r="A3164" s="469" t="s">
        <v>6680</v>
      </c>
      <c r="B3164">
        <v>1</v>
      </c>
    </row>
    <row r="3165" spans="1:2" hidden="1" x14ac:dyDescent="0.3">
      <c r="A3165" s="469" t="s">
        <v>12600</v>
      </c>
      <c r="B3165">
        <v>1</v>
      </c>
    </row>
    <row r="3166" spans="1:2" hidden="1" x14ac:dyDescent="0.3">
      <c r="A3166" s="469" t="s">
        <v>13820</v>
      </c>
      <c r="B3166">
        <v>1</v>
      </c>
    </row>
    <row r="3167" spans="1:2" hidden="1" x14ac:dyDescent="0.3">
      <c r="A3167" s="469" t="s">
        <v>10342</v>
      </c>
      <c r="B3167">
        <v>1</v>
      </c>
    </row>
    <row r="3168" spans="1:2" hidden="1" x14ac:dyDescent="0.3">
      <c r="A3168" s="469" t="s">
        <v>17822</v>
      </c>
      <c r="B3168">
        <v>1</v>
      </c>
    </row>
    <row r="3169" spans="1:2" hidden="1" x14ac:dyDescent="0.3">
      <c r="A3169" s="469" t="s">
        <v>6704</v>
      </c>
      <c r="B3169">
        <v>1</v>
      </c>
    </row>
    <row r="3170" spans="1:2" hidden="1" x14ac:dyDescent="0.3">
      <c r="A3170" s="469" t="s">
        <v>6706</v>
      </c>
      <c r="B3170">
        <v>1</v>
      </c>
    </row>
    <row r="3171" spans="1:2" hidden="1" x14ac:dyDescent="0.3">
      <c r="A3171" s="469" t="s">
        <v>6799</v>
      </c>
      <c r="B3171">
        <v>1</v>
      </c>
    </row>
    <row r="3172" spans="1:2" hidden="1" x14ac:dyDescent="0.3">
      <c r="A3172" s="469" t="s">
        <v>6823</v>
      </c>
      <c r="B3172">
        <v>2</v>
      </c>
    </row>
    <row r="3173" spans="1:2" hidden="1" x14ac:dyDescent="0.3">
      <c r="A3173" s="469" t="s">
        <v>17798</v>
      </c>
      <c r="B3173">
        <v>1</v>
      </c>
    </row>
    <row r="3174" spans="1:2" hidden="1" x14ac:dyDescent="0.3">
      <c r="A3174" s="469" t="s">
        <v>14827</v>
      </c>
      <c r="B3174">
        <v>1</v>
      </c>
    </row>
    <row r="3175" spans="1:2" hidden="1" x14ac:dyDescent="0.3">
      <c r="A3175" s="469" t="s">
        <v>14788</v>
      </c>
      <c r="B3175">
        <v>1</v>
      </c>
    </row>
    <row r="3176" spans="1:2" hidden="1" x14ac:dyDescent="0.3">
      <c r="A3176" s="469" t="s">
        <v>6698</v>
      </c>
      <c r="B3176">
        <v>2</v>
      </c>
    </row>
    <row r="3177" spans="1:2" hidden="1" x14ac:dyDescent="0.3">
      <c r="A3177" s="469" t="s">
        <v>13893</v>
      </c>
      <c r="B3177">
        <v>1</v>
      </c>
    </row>
    <row r="3178" spans="1:2" hidden="1" x14ac:dyDescent="0.3">
      <c r="A3178" s="469" t="s">
        <v>17399</v>
      </c>
      <c r="B3178">
        <v>1</v>
      </c>
    </row>
    <row r="3179" spans="1:2" hidden="1" x14ac:dyDescent="0.3">
      <c r="A3179" s="469" t="s">
        <v>11265</v>
      </c>
      <c r="B3179">
        <v>1</v>
      </c>
    </row>
    <row r="3180" spans="1:2" hidden="1" x14ac:dyDescent="0.3">
      <c r="A3180" s="469" t="s">
        <v>6701</v>
      </c>
      <c r="B3180">
        <v>1</v>
      </c>
    </row>
    <row r="3181" spans="1:2" hidden="1" x14ac:dyDescent="0.3">
      <c r="A3181" s="469" t="s">
        <v>13891</v>
      </c>
      <c r="B3181">
        <v>1</v>
      </c>
    </row>
    <row r="3182" spans="1:2" hidden="1" x14ac:dyDescent="0.3">
      <c r="A3182" s="469" t="s">
        <v>13661</v>
      </c>
      <c r="B3182">
        <v>1</v>
      </c>
    </row>
    <row r="3183" spans="1:2" hidden="1" x14ac:dyDescent="0.3">
      <c r="A3183" s="469" t="s">
        <v>6707</v>
      </c>
      <c r="B3183">
        <v>1</v>
      </c>
    </row>
    <row r="3184" spans="1:2" hidden="1" x14ac:dyDescent="0.3">
      <c r="A3184" s="469" t="s">
        <v>6700</v>
      </c>
      <c r="B3184">
        <v>1</v>
      </c>
    </row>
    <row r="3185" spans="1:2" hidden="1" x14ac:dyDescent="0.3">
      <c r="A3185" s="469" t="s">
        <v>6702</v>
      </c>
      <c r="B3185">
        <v>1</v>
      </c>
    </row>
    <row r="3186" spans="1:2" hidden="1" x14ac:dyDescent="0.3">
      <c r="A3186" s="469" t="s">
        <v>13889</v>
      </c>
      <c r="B3186">
        <v>1</v>
      </c>
    </row>
    <row r="3187" spans="1:2" hidden="1" x14ac:dyDescent="0.3">
      <c r="A3187" s="469" t="s">
        <v>6696</v>
      </c>
      <c r="B3187">
        <v>1</v>
      </c>
    </row>
    <row r="3188" spans="1:2" hidden="1" x14ac:dyDescent="0.3">
      <c r="A3188" s="469" t="s">
        <v>6694</v>
      </c>
      <c r="B3188">
        <v>1</v>
      </c>
    </row>
    <row r="3189" spans="1:2" hidden="1" x14ac:dyDescent="0.3">
      <c r="A3189" s="469" t="s">
        <v>13616</v>
      </c>
      <c r="B3189">
        <v>1</v>
      </c>
    </row>
    <row r="3190" spans="1:2" hidden="1" x14ac:dyDescent="0.3">
      <c r="A3190" s="469" t="s">
        <v>6627</v>
      </c>
      <c r="B3190">
        <v>1</v>
      </c>
    </row>
    <row r="3191" spans="1:2" hidden="1" x14ac:dyDescent="0.3">
      <c r="A3191" s="469" t="s">
        <v>10315</v>
      </c>
      <c r="B3191">
        <v>1</v>
      </c>
    </row>
    <row r="3192" spans="1:2" hidden="1" x14ac:dyDescent="0.3">
      <c r="A3192" s="469" t="s">
        <v>6692</v>
      </c>
      <c r="B3192">
        <v>1</v>
      </c>
    </row>
    <row r="3193" spans="1:2" hidden="1" x14ac:dyDescent="0.3">
      <c r="A3193" s="469" t="s">
        <v>12534</v>
      </c>
      <c r="B3193">
        <v>1</v>
      </c>
    </row>
    <row r="3194" spans="1:2" hidden="1" x14ac:dyDescent="0.3">
      <c r="A3194" s="469" t="s">
        <v>13729</v>
      </c>
      <c r="B3194">
        <v>1</v>
      </c>
    </row>
    <row r="3195" spans="1:2" hidden="1" x14ac:dyDescent="0.3">
      <c r="A3195" s="469" t="s">
        <v>6710</v>
      </c>
      <c r="B3195">
        <v>1</v>
      </c>
    </row>
    <row r="3196" spans="1:2" hidden="1" x14ac:dyDescent="0.3">
      <c r="A3196" s="469" t="s">
        <v>10111</v>
      </c>
      <c r="B3196">
        <v>1</v>
      </c>
    </row>
    <row r="3197" spans="1:2" hidden="1" x14ac:dyDescent="0.3">
      <c r="A3197" s="469" t="s">
        <v>6713</v>
      </c>
      <c r="B3197">
        <v>1</v>
      </c>
    </row>
    <row r="3198" spans="1:2" hidden="1" x14ac:dyDescent="0.3">
      <c r="A3198" s="469" t="s">
        <v>13816</v>
      </c>
      <c r="B3198">
        <v>1</v>
      </c>
    </row>
    <row r="3199" spans="1:2" hidden="1" x14ac:dyDescent="0.3">
      <c r="A3199" s="469" t="s">
        <v>6712</v>
      </c>
      <c r="B3199">
        <v>1</v>
      </c>
    </row>
    <row r="3200" spans="1:2" hidden="1" x14ac:dyDescent="0.3">
      <c r="A3200" s="469" t="s">
        <v>11270</v>
      </c>
      <c r="B3200">
        <v>1</v>
      </c>
    </row>
    <row r="3201" spans="1:2" hidden="1" x14ac:dyDescent="0.3">
      <c r="A3201" s="469" t="s">
        <v>6796</v>
      </c>
      <c r="B3201">
        <v>1</v>
      </c>
    </row>
    <row r="3202" spans="1:2" hidden="1" x14ac:dyDescent="0.3">
      <c r="A3202" s="469" t="s">
        <v>10296</v>
      </c>
      <c r="B3202">
        <v>1</v>
      </c>
    </row>
    <row r="3203" spans="1:2" hidden="1" x14ac:dyDescent="0.3">
      <c r="A3203" s="469" t="s">
        <v>12606</v>
      </c>
      <c r="B3203">
        <v>1</v>
      </c>
    </row>
    <row r="3204" spans="1:2" hidden="1" x14ac:dyDescent="0.3">
      <c r="A3204" s="469" t="s">
        <v>14766</v>
      </c>
      <c r="B3204">
        <v>1</v>
      </c>
    </row>
    <row r="3205" spans="1:2" hidden="1" x14ac:dyDescent="0.3">
      <c r="A3205" s="469" t="s">
        <v>6835</v>
      </c>
      <c r="B3205">
        <v>1</v>
      </c>
    </row>
    <row r="3206" spans="1:2" hidden="1" x14ac:dyDescent="0.3">
      <c r="A3206" s="469" t="s">
        <v>8209</v>
      </c>
      <c r="B3206">
        <v>1</v>
      </c>
    </row>
    <row r="3207" spans="1:2" hidden="1" x14ac:dyDescent="0.3">
      <c r="A3207" s="469" t="s">
        <v>6715</v>
      </c>
      <c r="B3207">
        <v>1</v>
      </c>
    </row>
    <row r="3208" spans="1:2" hidden="1" x14ac:dyDescent="0.3">
      <c r="A3208" s="469" t="s">
        <v>13752</v>
      </c>
      <c r="B3208">
        <v>1</v>
      </c>
    </row>
    <row r="3209" spans="1:2" hidden="1" x14ac:dyDescent="0.3">
      <c r="A3209" s="469" t="s">
        <v>6807</v>
      </c>
      <c r="B3209">
        <v>2</v>
      </c>
    </row>
    <row r="3210" spans="1:2" hidden="1" x14ac:dyDescent="0.3">
      <c r="A3210" s="469" t="s">
        <v>6716</v>
      </c>
      <c r="B3210">
        <v>1</v>
      </c>
    </row>
    <row r="3211" spans="1:2" hidden="1" x14ac:dyDescent="0.3">
      <c r="A3211" s="469" t="s">
        <v>6795</v>
      </c>
      <c r="B3211">
        <v>1</v>
      </c>
    </row>
    <row r="3212" spans="1:2" hidden="1" x14ac:dyDescent="0.3">
      <c r="A3212" s="469" t="s">
        <v>18701</v>
      </c>
      <c r="B3212">
        <v>1</v>
      </c>
    </row>
    <row r="3213" spans="1:2" hidden="1" x14ac:dyDescent="0.3">
      <c r="A3213" s="469" t="s">
        <v>10320</v>
      </c>
      <c r="B3213">
        <v>1</v>
      </c>
    </row>
    <row r="3214" spans="1:2" hidden="1" x14ac:dyDescent="0.3">
      <c r="A3214" s="469" t="s">
        <v>13814</v>
      </c>
      <c r="B3214">
        <v>1</v>
      </c>
    </row>
    <row r="3215" spans="1:2" hidden="1" x14ac:dyDescent="0.3">
      <c r="A3215" s="469" t="s">
        <v>17827</v>
      </c>
      <c r="B3215">
        <v>1</v>
      </c>
    </row>
    <row r="3216" spans="1:2" hidden="1" x14ac:dyDescent="0.3">
      <c r="A3216" s="469" t="s">
        <v>20660</v>
      </c>
      <c r="B3216">
        <v>1</v>
      </c>
    </row>
    <row r="3217" spans="1:2" hidden="1" x14ac:dyDescent="0.3">
      <c r="A3217" s="469" t="s">
        <v>17825</v>
      </c>
      <c r="B3217">
        <v>1</v>
      </c>
    </row>
    <row r="3218" spans="1:2" hidden="1" x14ac:dyDescent="0.3">
      <c r="A3218" s="469" t="s">
        <v>6793</v>
      </c>
      <c r="B3218">
        <v>1</v>
      </c>
    </row>
    <row r="3219" spans="1:2" hidden="1" x14ac:dyDescent="0.3">
      <c r="A3219" s="469" t="s">
        <v>6717</v>
      </c>
      <c r="B3219">
        <v>1</v>
      </c>
    </row>
    <row r="3220" spans="1:2" hidden="1" x14ac:dyDescent="0.3">
      <c r="A3220" s="469" t="s">
        <v>13810</v>
      </c>
      <c r="B3220">
        <v>1</v>
      </c>
    </row>
    <row r="3221" spans="1:2" hidden="1" x14ac:dyDescent="0.3">
      <c r="A3221" s="469" t="s">
        <v>6720</v>
      </c>
      <c r="B3221">
        <v>1</v>
      </c>
    </row>
    <row r="3222" spans="1:2" hidden="1" x14ac:dyDescent="0.3">
      <c r="A3222" s="469" t="s">
        <v>17641</v>
      </c>
      <c r="B3222">
        <v>1</v>
      </c>
    </row>
    <row r="3223" spans="1:2" hidden="1" x14ac:dyDescent="0.3">
      <c r="A3223" s="469" t="s">
        <v>6722</v>
      </c>
      <c r="B3223">
        <v>1</v>
      </c>
    </row>
    <row r="3224" spans="1:2" hidden="1" x14ac:dyDescent="0.3">
      <c r="A3224" s="469" t="s">
        <v>10079</v>
      </c>
      <c r="B3224">
        <v>1</v>
      </c>
    </row>
    <row r="3225" spans="1:2" hidden="1" x14ac:dyDescent="0.3">
      <c r="A3225" s="469" t="s">
        <v>13745</v>
      </c>
      <c r="B3225">
        <v>1</v>
      </c>
    </row>
    <row r="3226" spans="1:2" hidden="1" x14ac:dyDescent="0.3">
      <c r="A3226" s="469" t="s">
        <v>6724</v>
      </c>
      <c r="B3226">
        <v>1</v>
      </c>
    </row>
    <row r="3227" spans="1:2" hidden="1" x14ac:dyDescent="0.3">
      <c r="A3227" s="469" t="s">
        <v>10313</v>
      </c>
      <c r="B3227">
        <v>1</v>
      </c>
    </row>
    <row r="3228" spans="1:2" hidden="1" x14ac:dyDescent="0.3">
      <c r="A3228" s="469" t="s">
        <v>6732</v>
      </c>
      <c r="B3228">
        <v>1</v>
      </c>
    </row>
    <row r="3229" spans="1:2" hidden="1" x14ac:dyDescent="0.3">
      <c r="A3229" s="469" t="s">
        <v>12587</v>
      </c>
      <c r="B3229">
        <v>1</v>
      </c>
    </row>
    <row r="3230" spans="1:2" hidden="1" x14ac:dyDescent="0.3">
      <c r="A3230" s="469" t="s">
        <v>6708</v>
      </c>
      <c r="B3230">
        <v>1</v>
      </c>
    </row>
    <row r="3231" spans="1:2" hidden="1" x14ac:dyDescent="0.3">
      <c r="A3231" s="469" t="s">
        <v>13781</v>
      </c>
      <c r="B3231">
        <v>1</v>
      </c>
    </row>
    <row r="3232" spans="1:2" hidden="1" x14ac:dyDescent="0.3">
      <c r="A3232" s="469" t="s">
        <v>6726</v>
      </c>
      <c r="B3232">
        <v>1</v>
      </c>
    </row>
    <row r="3233" spans="1:2" hidden="1" x14ac:dyDescent="0.3">
      <c r="A3233" s="469" t="s">
        <v>12598</v>
      </c>
      <c r="B3233">
        <v>1</v>
      </c>
    </row>
    <row r="3234" spans="1:2" hidden="1" x14ac:dyDescent="0.3">
      <c r="A3234" s="469" t="s">
        <v>16048</v>
      </c>
      <c r="B3234">
        <v>1</v>
      </c>
    </row>
    <row r="3235" spans="1:2" hidden="1" x14ac:dyDescent="0.3">
      <c r="A3235" s="469" t="s">
        <v>12590</v>
      </c>
      <c r="B3235">
        <v>1</v>
      </c>
    </row>
    <row r="3236" spans="1:2" hidden="1" x14ac:dyDescent="0.3">
      <c r="A3236" s="469" t="s">
        <v>17586</v>
      </c>
      <c r="B3236">
        <v>1</v>
      </c>
    </row>
    <row r="3237" spans="1:2" hidden="1" x14ac:dyDescent="0.3">
      <c r="A3237" s="469" t="s">
        <v>13750</v>
      </c>
      <c r="B3237">
        <v>1</v>
      </c>
    </row>
    <row r="3238" spans="1:2" hidden="1" x14ac:dyDescent="0.3">
      <c r="A3238" s="469" t="s">
        <v>20670</v>
      </c>
      <c r="B3238">
        <v>1</v>
      </c>
    </row>
    <row r="3239" spans="1:2" hidden="1" x14ac:dyDescent="0.3">
      <c r="A3239" s="469" t="s">
        <v>6728</v>
      </c>
      <c r="B3239">
        <v>1</v>
      </c>
    </row>
    <row r="3240" spans="1:2" hidden="1" x14ac:dyDescent="0.3">
      <c r="A3240" s="469" t="s">
        <v>6730</v>
      </c>
      <c r="B3240">
        <v>1</v>
      </c>
    </row>
    <row r="3241" spans="1:2" hidden="1" x14ac:dyDescent="0.3">
      <c r="A3241" s="469" t="s">
        <v>18641</v>
      </c>
      <c r="B3241">
        <v>1</v>
      </c>
    </row>
    <row r="3242" spans="1:2" hidden="1" x14ac:dyDescent="0.3">
      <c r="A3242" s="469" t="s">
        <v>18643</v>
      </c>
      <c r="B3242">
        <v>1</v>
      </c>
    </row>
    <row r="3243" spans="1:2" hidden="1" x14ac:dyDescent="0.3">
      <c r="A3243" s="469" t="s">
        <v>18706</v>
      </c>
      <c r="B3243">
        <v>1</v>
      </c>
    </row>
    <row r="3244" spans="1:2" hidden="1" x14ac:dyDescent="0.3">
      <c r="A3244" s="469" t="s">
        <v>12614</v>
      </c>
      <c r="B3244">
        <v>1</v>
      </c>
    </row>
    <row r="3245" spans="1:2" hidden="1" x14ac:dyDescent="0.3">
      <c r="A3245" s="469" t="s">
        <v>12578</v>
      </c>
      <c r="B3245">
        <v>1</v>
      </c>
    </row>
    <row r="3246" spans="1:2" hidden="1" x14ac:dyDescent="0.3">
      <c r="A3246" s="469" t="s">
        <v>14786</v>
      </c>
      <c r="B3246">
        <v>1</v>
      </c>
    </row>
    <row r="3247" spans="1:2" hidden="1" x14ac:dyDescent="0.3">
      <c r="A3247" s="469" t="s">
        <v>13812</v>
      </c>
      <c r="B3247">
        <v>1</v>
      </c>
    </row>
    <row r="3248" spans="1:2" hidden="1" x14ac:dyDescent="0.3">
      <c r="A3248" s="469" t="s">
        <v>6727</v>
      </c>
      <c r="B3248">
        <v>1</v>
      </c>
    </row>
    <row r="3249" spans="1:2" hidden="1" x14ac:dyDescent="0.3">
      <c r="A3249" s="469" t="s">
        <v>13727</v>
      </c>
      <c r="B3249">
        <v>1</v>
      </c>
    </row>
    <row r="3250" spans="1:2" hidden="1" x14ac:dyDescent="0.3">
      <c r="A3250" s="469" t="s">
        <v>16137</v>
      </c>
      <c r="B3250">
        <v>1</v>
      </c>
    </row>
    <row r="3251" spans="1:2" hidden="1" x14ac:dyDescent="0.3">
      <c r="A3251" s="469" t="s">
        <v>13808</v>
      </c>
      <c r="B3251">
        <v>1</v>
      </c>
    </row>
    <row r="3252" spans="1:2" hidden="1" x14ac:dyDescent="0.3">
      <c r="A3252" s="469" t="s">
        <v>8332</v>
      </c>
      <c r="B3252">
        <v>1</v>
      </c>
    </row>
    <row r="3253" spans="1:2" hidden="1" x14ac:dyDescent="0.3">
      <c r="A3253" s="469" t="s">
        <v>8335</v>
      </c>
      <c r="B3253">
        <v>1</v>
      </c>
    </row>
    <row r="3254" spans="1:2" hidden="1" x14ac:dyDescent="0.3">
      <c r="A3254" s="469" t="s">
        <v>14677</v>
      </c>
      <c r="B3254">
        <v>1</v>
      </c>
    </row>
    <row r="3255" spans="1:2" hidden="1" x14ac:dyDescent="0.3">
      <c r="A3255" s="469" t="s">
        <v>8338</v>
      </c>
      <c r="B3255">
        <v>1</v>
      </c>
    </row>
    <row r="3256" spans="1:2" hidden="1" x14ac:dyDescent="0.3">
      <c r="A3256" s="469" t="s">
        <v>9100</v>
      </c>
      <c r="B3256">
        <v>1</v>
      </c>
    </row>
    <row r="3257" spans="1:2" hidden="1" x14ac:dyDescent="0.3">
      <c r="A3257" s="469" t="s">
        <v>8342</v>
      </c>
      <c r="B3257">
        <v>1</v>
      </c>
    </row>
    <row r="3258" spans="1:2" hidden="1" x14ac:dyDescent="0.3">
      <c r="A3258" s="469" t="s">
        <v>20664</v>
      </c>
      <c r="B3258">
        <v>1</v>
      </c>
    </row>
    <row r="3259" spans="1:2" hidden="1" x14ac:dyDescent="0.3">
      <c r="A3259" s="469" t="s">
        <v>12623</v>
      </c>
      <c r="B3259">
        <v>1</v>
      </c>
    </row>
    <row r="3260" spans="1:2" hidden="1" x14ac:dyDescent="0.3">
      <c r="A3260" s="469" t="s">
        <v>8346</v>
      </c>
      <c r="B3260">
        <v>1</v>
      </c>
    </row>
    <row r="3261" spans="1:2" hidden="1" x14ac:dyDescent="0.3">
      <c r="A3261" s="469" t="s">
        <v>9101</v>
      </c>
      <c r="B3261">
        <v>1</v>
      </c>
    </row>
    <row r="3262" spans="1:2" hidden="1" x14ac:dyDescent="0.3">
      <c r="A3262" s="469" t="s">
        <v>10295</v>
      </c>
      <c r="B3262">
        <v>1</v>
      </c>
    </row>
    <row r="3263" spans="1:2" hidden="1" x14ac:dyDescent="0.3">
      <c r="A3263" s="469" t="s">
        <v>12576</v>
      </c>
      <c r="B3263">
        <v>1</v>
      </c>
    </row>
    <row r="3264" spans="1:2" hidden="1" x14ac:dyDescent="0.3">
      <c r="A3264" s="469" t="s">
        <v>10302</v>
      </c>
      <c r="B3264">
        <v>1</v>
      </c>
    </row>
    <row r="3265" spans="1:2" hidden="1" x14ac:dyDescent="0.3">
      <c r="A3265" s="469" t="s">
        <v>14713</v>
      </c>
      <c r="B3265">
        <v>1</v>
      </c>
    </row>
    <row r="3266" spans="1:2" hidden="1" x14ac:dyDescent="0.3">
      <c r="A3266" s="469" t="s">
        <v>12566</v>
      </c>
      <c r="B3266">
        <v>1</v>
      </c>
    </row>
    <row r="3267" spans="1:2" hidden="1" x14ac:dyDescent="0.3">
      <c r="A3267" s="469" t="s">
        <v>28323</v>
      </c>
      <c r="B3267">
        <v>1</v>
      </c>
    </row>
    <row r="3268" spans="1:2" hidden="1" x14ac:dyDescent="0.3">
      <c r="A3268" s="469" t="s">
        <v>10305</v>
      </c>
      <c r="B3268">
        <v>1</v>
      </c>
    </row>
    <row r="3269" spans="1:2" hidden="1" x14ac:dyDescent="0.3">
      <c r="A3269" s="469" t="s">
        <v>17855</v>
      </c>
      <c r="B3269">
        <v>1</v>
      </c>
    </row>
    <row r="3270" spans="1:2" hidden="1" x14ac:dyDescent="0.3">
      <c r="A3270" s="469" t="s">
        <v>13632</v>
      </c>
      <c r="B3270">
        <v>1</v>
      </c>
    </row>
    <row r="3271" spans="1:2" hidden="1" x14ac:dyDescent="0.3">
      <c r="A3271" s="469" t="s">
        <v>18668</v>
      </c>
      <c r="B3271">
        <v>1</v>
      </c>
    </row>
    <row r="3272" spans="1:2" hidden="1" x14ac:dyDescent="0.3">
      <c r="A3272" s="469" t="s">
        <v>17810</v>
      </c>
      <c r="B3272">
        <v>1</v>
      </c>
    </row>
    <row r="3273" spans="1:2" hidden="1" x14ac:dyDescent="0.3">
      <c r="A3273" s="469" t="s">
        <v>17872</v>
      </c>
      <c r="B3273">
        <v>1</v>
      </c>
    </row>
    <row r="3274" spans="1:2" hidden="1" x14ac:dyDescent="0.3">
      <c r="A3274" s="469" t="s">
        <v>30440</v>
      </c>
      <c r="B3274">
        <v>1</v>
      </c>
    </row>
    <row r="3275" spans="1:2" hidden="1" x14ac:dyDescent="0.3">
      <c r="A3275" s="469" t="s">
        <v>34244</v>
      </c>
      <c r="B3275">
        <v>3878</v>
      </c>
    </row>
  </sheetData>
  <sheetProtection algorithmName="SHA-512" hashValue="jDeGoUNYSTymgG8Cwywab1IWLG95ZpSwgIstn6xZEYWxo4rdC/tPSXFzafKuoOUPyq+vQs5PLjkEUvb9+5EPnQ==" saltValue="mc1KLd2S+rM5OzsWMxYe9w==" spinCount="100000" sheet="1" objects="1" scenarios="1" sort="0" autoFilter="0" pivotTables="0"/>
  <autoFilter ref="A3:B3275" xr:uid="{8E045C4F-23C7-4B33-9B19-58D182F61B9D}">
    <filterColumn colId="1">
      <filters>
        <filter val="3"/>
        <filter val="4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6">
    <tabColor theme="7" tint="0.79998168889431442"/>
    <pageSetUpPr fitToPage="1"/>
  </sheetPr>
  <dimension ref="B1:N41"/>
  <sheetViews>
    <sheetView showGridLines="0" showRuler="0" zoomScale="90" zoomScaleNormal="90" workbookViewId="0"/>
  </sheetViews>
  <sheetFormatPr baseColWidth="10" defaultColWidth="11.44140625" defaultRowHeight="14.4" x14ac:dyDescent="0.3"/>
  <cols>
    <col min="1" max="1" width="5" style="3" customWidth="1"/>
    <col min="2" max="2" width="4.88671875" style="342" hidden="1" customWidth="1"/>
    <col min="3" max="3" width="40.6640625" style="3" customWidth="1"/>
    <col min="4" max="4" width="6.44140625" style="36" customWidth="1"/>
    <col min="5" max="13" width="11.109375" style="3" customWidth="1"/>
    <col min="14" max="14" width="21.88671875" style="3" customWidth="1"/>
    <col min="15" max="16384" width="11.44140625" style="3"/>
  </cols>
  <sheetData>
    <row r="1" spans="2:14" ht="18" customHeight="1" x14ac:dyDescent="0.4">
      <c r="B1" s="425">
        <v>1</v>
      </c>
      <c r="C1" s="292" t="s">
        <v>13531</v>
      </c>
      <c r="D1" s="293"/>
      <c r="E1" s="294"/>
      <c r="F1" s="294"/>
      <c r="G1" s="294"/>
      <c r="I1" s="40"/>
      <c r="J1" s="40"/>
    </row>
    <row r="2" spans="2:14" ht="18.600000000000001" x14ac:dyDescent="0.3">
      <c r="B2" s="425">
        <v>2</v>
      </c>
      <c r="C2" s="43" t="s">
        <v>16872</v>
      </c>
      <c r="D2" s="293"/>
      <c r="E2" s="295"/>
      <c r="F2" s="295"/>
      <c r="G2" s="295"/>
      <c r="H2" s="295"/>
      <c r="I2" s="295"/>
      <c r="J2" s="295"/>
      <c r="K2" s="295"/>
      <c r="L2" s="295"/>
      <c r="M2" s="295"/>
    </row>
    <row r="3" spans="2:14" ht="19.2" thickBot="1" x14ac:dyDescent="0.35">
      <c r="B3" s="425">
        <v>3</v>
      </c>
      <c r="C3" s="43" t="s">
        <v>16873</v>
      </c>
      <c r="D3" s="297"/>
      <c r="E3" s="296"/>
      <c r="F3" s="296"/>
      <c r="G3" s="296"/>
      <c r="H3" s="296"/>
      <c r="I3" s="296"/>
      <c r="J3" s="296"/>
      <c r="K3" s="296"/>
      <c r="L3" s="296"/>
      <c r="M3" s="296"/>
    </row>
    <row r="4" spans="2:14" ht="33" customHeight="1" thickTop="1" x14ac:dyDescent="0.3">
      <c r="B4" s="425">
        <v>4</v>
      </c>
      <c r="C4" s="660" t="s">
        <v>16874</v>
      </c>
      <c r="D4" s="76"/>
      <c r="E4" s="689" t="s">
        <v>16875</v>
      </c>
      <c r="F4" s="690"/>
      <c r="G4" s="690"/>
      <c r="H4" s="691" t="s">
        <v>13485</v>
      </c>
      <c r="I4" s="690"/>
      <c r="J4" s="692"/>
      <c r="K4" s="691" t="s">
        <v>13486</v>
      </c>
      <c r="L4" s="690"/>
      <c r="M4" s="690"/>
    </row>
    <row r="5" spans="2:14" ht="19.5" customHeight="1" thickBot="1" x14ac:dyDescent="0.35">
      <c r="B5" s="425">
        <v>5</v>
      </c>
      <c r="C5" s="662"/>
      <c r="D5" s="246"/>
      <c r="E5" s="298" t="s">
        <v>0</v>
      </c>
      <c r="F5" s="299" t="s">
        <v>6742</v>
      </c>
      <c r="G5" s="300" t="s">
        <v>6743</v>
      </c>
      <c r="H5" s="301" t="s">
        <v>0</v>
      </c>
      <c r="I5" s="299" t="s">
        <v>6742</v>
      </c>
      <c r="J5" s="302" t="s">
        <v>6743</v>
      </c>
      <c r="K5" s="300" t="s">
        <v>0</v>
      </c>
      <c r="L5" s="299" t="s">
        <v>6742</v>
      </c>
      <c r="M5" s="300" t="s">
        <v>6743</v>
      </c>
    </row>
    <row r="6" spans="2:14" ht="18" customHeight="1" thickTop="1" thickBot="1" x14ac:dyDescent="0.35">
      <c r="B6" s="425">
        <v>6</v>
      </c>
      <c r="C6" s="512" t="s">
        <v>0</v>
      </c>
      <c r="D6" s="303" t="str">
        <f>IF(OR(F6&gt;'CUADRO 1'!E5,G6&gt;'CUADRO 1'!F5),"/*/","")</f>
        <v/>
      </c>
      <c r="E6" s="273">
        <f>+F6+G6</f>
        <v>0</v>
      </c>
      <c r="F6" s="274">
        <f>SUM(F7:F35)</f>
        <v>0</v>
      </c>
      <c r="G6" s="275">
        <f>SUM(G7:G35)</f>
        <v>0</v>
      </c>
      <c r="H6" s="304">
        <f>+I6+J6</f>
        <v>0</v>
      </c>
      <c r="I6" s="274">
        <f>SUM(I7:I35)</f>
        <v>0</v>
      </c>
      <c r="J6" s="305">
        <f>SUM(J7:J35)</f>
        <v>0</v>
      </c>
      <c r="K6" s="275">
        <f>+L6+M6</f>
        <v>0</v>
      </c>
      <c r="L6" s="274">
        <f>SUM(L7:L35)</f>
        <v>0</v>
      </c>
      <c r="M6" s="275">
        <f>SUM(M7:M35)</f>
        <v>0</v>
      </c>
      <c r="N6" s="675" t="str">
        <f>IF(D6="/*/","/*/ = El dato indicado en Extranjeros (hombres o mujeres) es mayor al total del Cuadro 1.","")</f>
        <v/>
      </c>
    </row>
    <row r="7" spans="2:14" ht="18" customHeight="1" x14ac:dyDescent="0.3">
      <c r="B7" s="425">
        <v>7</v>
      </c>
      <c r="C7" s="615" t="s">
        <v>8074</v>
      </c>
      <c r="D7" s="306" t="str">
        <f>IF(OR(I7&gt;F7,L7&gt;F7,J7&gt;G7,M7&gt;G7),"**","")</f>
        <v/>
      </c>
      <c r="E7" s="17">
        <f>+F7+G7</f>
        <v>0</v>
      </c>
      <c r="F7" s="254"/>
      <c r="G7" s="255"/>
      <c r="H7" s="307">
        <f>+I7+J7</f>
        <v>0</v>
      </c>
      <c r="I7" s="254"/>
      <c r="J7" s="308"/>
      <c r="K7" s="131">
        <f>+L7+M7</f>
        <v>0</v>
      </c>
      <c r="L7" s="254"/>
      <c r="M7" s="255"/>
      <c r="N7" s="675"/>
    </row>
    <row r="8" spans="2:14" ht="18" customHeight="1" x14ac:dyDescent="0.3">
      <c r="B8" s="425">
        <v>8</v>
      </c>
      <c r="C8" s="616" t="s">
        <v>8060</v>
      </c>
      <c r="D8" s="309" t="str">
        <f t="shared" ref="D8:D35" si="0">IF(OR(I8&gt;F8,L8&gt;F8,J8&gt;G8,M8&gt;G8),"**","")</f>
        <v/>
      </c>
      <c r="E8" s="259">
        <f>+F8+G8</f>
        <v>0</v>
      </c>
      <c r="F8" s="260"/>
      <c r="G8" s="261"/>
      <c r="H8" s="310">
        <f>+I8+J8</f>
        <v>0</v>
      </c>
      <c r="I8" s="260"/>
      <c r="J8" s="311"/>
      <c r="K8" s="312">
        <f>+L8+M8</f>
        <v>0</v>
      </c>
      <c r="L8" s="260"/>
      <c r="M8" s="261"/>
      <c r="N8" s="675"/>
    </row>
    <row r="9" spans="2:14" ht="18" customHeight="1" x14ac:dyDescent="0.3">
      <c r="B9" s="425">
        <v>9</v>
      </c>
      <c r="C9" s="616" t="s">
        <v>8072</v>
      </c>
      <c r="D9" s="309" t="str">
        <f t="shared" si="0"/>
        <v/>
      </c>
      <c r="E9" s="259">
        <f t="shared" ref="E9:E35" si="1">+F9+G9</f>
        <v>0</v>
      </c>
      <c r="F9" s="260"/>
      <c r="G9" s="261"/>
      <c r="H9" s="310">
        <f t="shared" ref="H9:H35" si="2">+I9+J9</f>
        <v>0</v>
      </c>
      <c r="I9" s="260"/>
      <c r="J9" s="311"/>
      <c r="K9" s="312">
        <f t="shared" ref="K9:K35" si="3">+L9+M9</f>
        <v>0</v>
      </c>
      <c r="L9" s="260"/>
      <c r="M9" s="261"/>
      <c r="N9" s="675"/>
    </row>
    <row r="10" spans="2:14" ht="18" customHeight="1" x14ac:dyDescent="0.3">
      <c r="B10" s="425">
        <v>10</v>
      </c>
      <c r="C10" s="616" t="s">
        <v>8077</v>
      </c>
      <c r="D10" s="309" t="str">
        <f t="shared" si="0"/>
        <v/>
      </c>
      <c r="E10" s="259">
        <f t="shared" si="1"/>
        <v>0</v>
      </c>
      <c r="F10" s="260"/>
      <c r="G10" s="261"/>
      <c r="H10" s="310">
        <f t="shared" si="2"/>
        <v>0</v>
      </c>
      <c r="I10" s="260"/>
      <c r="J10" s="311"/>
      <c r="K10" s="312">
        <f t="shared" si="3"/>
        <v>0</v>
      </c>
      <c r="L10" s="260"/>
      <c r="M10" s="261"/>
      <c r="N10" s="675"/>
    </row>
    <row r="11" spans="2:14" ht="18" customHeight="1" x14ac:dyDescent="0.3">
      <c r="B11" s="425">
        <v>11</v>
      </c>
      <c r="C11" s="616" t="s">
        <v>8057</v>
      </c>
      <c r="D11" s="309" t="str">
        <f t="shared" si="0"/>
        <v/>
      </c>
      <c r="E11" s="259">
        <f t="shared" si="1"/>
        <v>0</v>
      </c>
      <c r="F11" s="260"/>
      <c r="G11" s="261"/>
      <c r="H11" s="310">
        <f t="shared" si="2"/>
        <v>0</v>
      </c>
      <c r="I11" s="260"/>
      <c r="J11" s="311"/>
      <c r="K11" s="312">
        <f t="shared" si="3"/>
        <v>0</v>
      </c>
      <c r="L11" s="260"/>
      <c r="M11" s="261"/>
      <c r="N11" s="675"/>
    </row>
    <row r="12" spans="2:14" ht="18" customHeight="1" x14ac:dyDescent="0.3">
      <c r="B12" s="425">
        <v>12</v>
      </c>
      <c r="C12" s="616" t="s">
        <v>8073</v>
      </c>
      <c r="D12" s="309" t="str">
        <f t="shared" si="0"/>
        <v/>
      </c>
      <c r="E12" s="259">
        <f t="shared" si="1"/>
        <v>0</v>
      </c>
      <c r="F12" s="260"/>
      <c r="G12" s="261"/>
      <c r="H12" s="310">
        <f t="shared" si="2"/>
        <v>0</v>
      </c>
      <c r="I12" s="260"/>
      <c r="J12" s="311"/>
      <c r="K12" s="312">
        <f t="shared" si="3"/>
        <v>0</v>
      </c>
      <c r="L12" s="260"/>
      <c r="M12" s="261"/>
      <c r="N12" s="675"/>
    </row>
    <row r="13" spans="2:14" ht="18" customHeight="1" x14ac:dyDescent="0.3">
      <c r="B13" s="425">
        <v>13</v>
      </c>
      <c r="C13" s="616" t="s">
        <v>8069</v>
      </c>
      <c r="D13" s="309" t="str">
        <f t="shared" si="0"/>
        <v/>
      </c>
      <c r="E13" s="259">
        <f t="shared" si="1"/>
        <v>0</v>
      </c>
      <c r="F13" s="260"/>
      <c r="G13" s="261"/>
      <c r="H13" s="310">
        <f t="shared" si="2"/>
        <v>0</v>
      </c>
      <c r="I13" s="260"/>
      <c r="J13" s="311"/>
      <c r="K13" s="312">
        <f t="shared" si="3"/>
        <v>0</v>
      </c>
      <c r="L13" s="260"/>
      <c r="M13" s="261"/>
      <c r="N13" s="675" t="str">
        <f>IF(OR(D7="**",D8="**",D9="**",D10="**",D11="**",D12="**",D13="**",D14="**",D15="**",D16="**",D17="**",D18="**",D19="**",D20="**",D21="**",D22="**",D23="**",D24="**",D25="**",D26="**",D27="**",D28="**",D29="**",D30="**",D31="**",D32="**",D33="**",D34="**",D35="**",),"** = El dato indicado en Refugiados o en Solicitante de Asilo, es mayor a lo indicado en Extranjeros.","")</f>
        <v/>
      </c>
    </row>
    <row r="14" spans="2:14" ht="18" customHeight="1" x14ac:dyDescent="0.3">
      <c r="B14" s="425">
        <v>14</v>
      </c>
      <c r="C14" s="616" t="s">
        <v>8066</v>
      </c>
      <c r="D14" s="309" t="str">
        <f t="shared" si="0"/>
        <v/>
      </c>
      <c r="E14" s="259">
        <f t="shared" si="1"/>
        <v>0</v>
      </c>
      <c r="F14" s="260"/>
      <c r="G14" s="261"/>
      <c r="H14" s="310">
        <f t="shared" si="2"/>
        <v>0</v>
      </c>
      <c r="I14" s="260"/>
      <c r="J14" s="311"/>
      <c r="K14" s="312">
        <f t="shared" si="3"/>
        <v>0</v>
      </c>
      <c r="L14" s="260"/>
      <c r="M14" s="261"/>
      <c r="N14" s="675"/>
    </row>
    <row r="15" spans="2:14" ht="18" customHeight="1" x14ac:dyDescent="0.3">
      <c r="B15" s="425">
        <v>15</v>
      </c>
      <c r="C15" s="616" t="s">
        <v>8070</v>
      </c>
      <c r="D15" s="309" t="str">
        <f t="shared" si="0"/>
        <v/>
      </c>
      <c r="E15" s="259">
        <f t="shared" si="1"/>
        <v>0</v>
      </c>
      <c r="F15" s="260"/>
      <c r="G15" s="261"/>
      <c r="H15" s="310">
        <f t="shared" si="2"/>
        <v>0</v>
      </c>
      <c r="I15" s="260"/>
      <c r="J15" s="311"/>
      <c r="K15" s="312">
        <f t="shared" si="3"/>
        <v>0</v>
      </c>
      <c r="L15" s="260"/>
      <c r="M15" s="261"/>
      <c r="N15" s="675"/>
    </row>
    <row r="16" spans="2:14" ht="18" customHeight="1" x14ac:dyDescent="0.3">
      <c r="B16" s="425">
        <v>16</v>
      </c>
      <c r="C16" s="616" t="s">
        <v>8063</v>
      </c>
      <c r="D16" s="309" t="str">
        <f t="shared" si="0"/>
        <v/>
      </c>
      <c r="E16" s="259">
        <f t="shared" si="1"/>
        <v>0</v>
      </c>
      <c r="F16" s="260"/>
      <c r="G16" s="261"/>
      <c r="H16" s="310">
        <f t="shared" si="2"/>
        <v>0</v>
      </c>
      <c r="I16" s="260"/>
      <c r="J16" s="311"/>
      <c r="K16" s="312">
        <f t="shared" si="3"/>
        <v>0</v>
      </c>
      <c r="L16" s="260"/>
      <c r="M16" s="261"/>
      <c r="N16" s="675"/>
    </row>
    <row r="17" spans="2:14" ht="18" customHeight="1" x14ac:dyDescent="0.3">
      <c r="B17" s="425">
        <v>17</v>
      </c>
      <c r="C17" s="616" t="s">
        <v>8058</v>
      </c>
      <c r="D17" s="309" t="str">
        <f t="shared" si="0"/>
        <v/>
      </c>
      <c r="E17" s="259">
        <f t="shared" si="1"/>
        <v>0</v>
      </c>
      <c r="F17" s="260"/>
      <c r="G17" s="261"/>
      <c r="H17" s="310">
        <f t="shared" si="2"/>
        <v>0</v>
      </c>
      <c r="I17" s="260"/>
      <c r="J17" s="311"/>
      <c r="K17" s="312">
        <f t="shared" si="3"/>
        <v>0</v>
      </c>
      <c r="L17" s="260"/>
      <c r="M17" s="261"/>
      <c r="N17" s="675"/>
    </row>
    <row r="18" spans="2:14" ht="18" customHeight="1" x14ac:dyDescent="0.3">
      <c r="B18" s="425">
        <v>18</v>
      </c>
      <c r="C18" s="616" t="s">
        <v>8061</v>
      </c>
      <c r="D18" s="309" t="str">
        <f t="shared" si="0"/>
        <v/>
      </c>
      <c r="E18" s="259">
        <f t="shared" si="1"/>
        <v>0</v>
      </c>
      <c r="F18" s="260"/>
      <c r="G18" s="261"/>
      <c r="H18" s="310">
        <f t="shared" si="2"/>
        <v>0</v>
      </c>
      <c r="I18" s="260"/>
      <c r="J18" s="311"/>
      <c r="K18" s="312">
        <f t="shared" si="3"/>
        <v>0</v>
      </c>
      <c r="L18" s="260"/>
      <c r="M18" s="261"/>
      <c r="N18" s="675"/>
    </row>
    <row r="19" spans="2:14" ht="18" customHeight="1" x14ac:dyDescent="0.3">
      <c r="B19" s="425">
        <v>19</v>
      </c>
      <c r="C19" s="616" t="s">
        <v>8079</v>
      </c>
      <c r="D19" s="309" t="str">
        <f t="shared" si="0"/>
        <v/>
      </c>
      <c r="E19" s="259">
        <f t="shared" si="1"/>
        <v>0</v>
      </c>
      <c r="F19" s="260"/>
      <c r="G19" s="261"/>
      <c r="H19" s="310">
        <f t="shared" si="2"/>
        <v>0</v>
      </c>
      <c r="I19" s="260"/>
      <c r="J19" s="311"/>
      <c r="K19" s="312">
        <f t="shared" si="3"/>
        <v>0</v>
      </c>
      <c r="L19" s="260"/>
      <c r="M19" s="261"/>
      <c r="N19" s="675"/>
    </row>
    <row r="20" spans="2:14" ht="18" customHeight="1" x14ac:dyDescent="0.3">
      <c r="B20" s="425">
        <v>20</v>
      </c>
      <c r="C20" s="616" t="s">
        <v>8068</v>
      </c>
      <c r="D20" s="309" t="str">
        <f t="shared" si="0"/>
        <v/>
      </c>
      <c r="E20" s="259">
        <f t="shared" si="1"/>
        <v>0</v>
      </c>
      <c r="F20" s="260"/>
      <c r="G20" s="261"/>
      <c r="H20" s="310">
        <f t="shared" si="2"/>
        <v>0</v>
      </c>
      <c r="I20" s="260"/>
      <c r="J20" s="311"/>
      <c r="K20" s="312">
        <f t="shared" si="3"/>
        <v>0</v>
      </c>
      <c r="L20" s="260"/>
      <c r="M20" s="261"/>
    </row>
    <row r="21" spans="2:14" ht="18" customHeight="1" x14ac:dyDescent="0.3">
      <c r="B21" s="425">
        <v>21</v>
      </c>
      <c r="C21" s="616" t="s">
        <v>8062</v>
      </c>
      <c r="D21" s="309" t="str">
        <f t="shared" si="0"/>
        <v/>
      </c>
      <c r="E21" s="259">
        <f t="shared" si="1"/>
        <v>0</v>
      </c>
      <c r="F21" s="260"/>
      <c r="G21" s="261"/>
      <c r="H21" s="310">
        <f t="shared" si="2"/>
        <v>0</v>
      </c>
      <c r="I21" s="260"/>
      <c r="J21" s="311"/>
      <c r="K21" s="312">
        <f t="shared" si="3"/>
        <v>0</v>
      </c>
      <c r="L21" s="260"/>
      <c r="M21" s="261"/>
    </row>
    <row r="22" spans="2:14" ht="18" customHeight="1" x14ac:dyDescent="0.3">
      <c r="B22" s="425">
        <v>22</v>
      </c>
      <c r="C22" s="616" t="s">
        <v>8059</v>
      </c>
      <c r="D22" s="309" t="str">
        <f t="shared" si="0"/>
        <v/>
      </c>
      <c r="E22" s="259">
        <f t="shared" si="1"/>
        <v>0</v>
      </c>
      <c r="F22" s="260"/>
      <c r="G22" s="261"/>
      <c r="H22" s="310">
        <f t="shared" si="2"/>
        <v>0</v>
      </c>
      <c r="I22" s="260"/>
      <c r="J22" s="311"/>
      <c r="K22" s="312">
        <f t="shared" si="3"/>
        <v>0</v>
      </c>
      <c r="L22" s="260"/>
      <c r="M22" s="261"/>
    </row>
    <row r="23" spans="2:14" ht="18" customHeight="1" x14ac:dyDescent="0.3">
      <c r="B23" s="425">
        <v>23</v>
      </c>
      <c r="C23" s="616" t="s">
        <v>8064</v>
      </c>
      <c r="D23" s="309" t="str">
        <f t="shared" si="0"/>
        <v/>
      </c>
      <c r="E23" s="259">
        <f t="shared" si="1"/>
        <v>0</v>
      </c>
      <c r="F23" s="260"/>
      <c r="G23" s="261"/>
      <c r="H23" s="310">
        <f t="shared" si="2"/>
        <v>0</v>
      </c>
      <c r="I23" s="260"/>
      <c r="J23" s="311"/>
      <c r="K23" s="312">
        <f t="shared" si="3"/>
        <v>0</v>
      </c>
      <c r="L23" s="260"/>
      <c r="M23" s="261"/>
    </row>
    <row r="24" spans="2:14" ht="18" customHeight="1" x14ac:dyDescent="0.3">
      <c r="B24" s="425">
        <v>24</v>
      </c>
      <c r="C24" s="616" t="s">
        <v>8065</v>
      </c>
      <c r="D24" s="309" t="str">
        <f t="shared" si="0"/>
        <v/>
      </c>
      <c r="E24" s="259">
        <f t="shared" si="1"/>
        <v>0</v>
      </c>
      <c r="F24" s="260"/>
      <c r="G24" s="261"/>
      <c r="H24" s="310">
        <f t="shared" si="2"/>
        <v>0</v>
      </c>
      <c r="I24" s="260"/>
      <c r="J24" s="311"/>
      <c r="K24" s="312">
        <f t="shared" si="3"/>
        <v>0</v>
      </c>
      <c r="L24" s="260"/>
      <c r="M24" s="261"/>
    </row>
    <row r="25" spans="2:14" ht="18" customHeight="1" x14ac:dyDescent="0.3">
      <c r="B25" s="425">
        <v>25</v>
      </c>
      <c r="C25" s="616" t="s">
        <v>8075</v>
      </c>
      <c r="D25" s="309" t="str">
        <f t="shared" si="0"/>
        <v/>
      </c>
      <c r="E25" s="259">
        <f t="shared" si="1"/>
        <v>0</v>
      </c>
      <c r="F25" s="260"/>
      <c r="G25" s="261"/>
      <c r="H25" s="310">
        <f t="shared" si="2"/>
        <v>0</v>
      </c>
      <c r="I25" s="260"/>
      <c r="J25" s="311"/>
      <c r="K25" s="312">
        <f t="shared" si="3"/>
        <v>0</v>
      </c>
      <c r="L25" s="260"/>
      <c r="M25" s="261"/>
    </row>
    <row r="26" spans="2:14" ht="18" customHeight="1" x14ac:dyDescent="0.3">
      <c r="B26" s="425">
        <v>26</v>
      </c>
      <c r="C26" s="616" t="s">
        <v>8071</v>
      </c>
      <c r="D26" s="309" t="str">
        <f t="shared" si="0"/>
        <v/>
      </c>
      <c r="E26" s="259">
        <f t="shared" si="1"/>
        <v>0</v>
      </c>
      <c r="F26" s="260"/>
      <c r="G26" s="261"/>
      <c r="H26" s="310">
        <f t="shared" si="2"/>
        <v>0</v>
      </c>
      <c r="I26" s="260"/>
      <c r="J26" s="311"/>
      <c r="K26" s="312">
        <f t="shared" si="3"/>
        <v>0</v>
      </c>
      <c r="L26" s="260"/>
      <c r="M26" s="261"/>
    </row>
    <row r="27" spans="2:14" ht="18" customHeight="1" x14ac:dyDescent="0.3">
      <c r="B27" s="425">
        <v>27</v>
      </c>
      <c r="C27" s="616" t="s">
        <v>8067</v>
      </c>
      <c r="D27" s="309" t="str">
        <f t="shared" si="0"/>
        <v/>
      </c>
      <c r="E27" s="259">
        <f t="shared" si="1"/>
        <v>0</v>
      </c>
      <c r="F27" s="260"/>
      <c r="G27" s="261"/>
      <c r="H27" s="310">
        <f t="shared" si="2"/>
        <v>0</v>
      </c>
      <c r="I27" s="260"/>
      <c r="J27" s="311"/>
      <c r="K27" s="312">
        <f t="shared" si="3"/>
        <v>0</v>
      </c>
      <c r="L27" s="260"/>
      <c r="M27" s="261"/>
    </row>
    <row r="28" spans="2:14" ht="18" customHeight="1" x14ac:dyDescent="0.3">
      <c r="B28" s="425">
        <v>28</v>
      </c>
      <c r="C28" s="616" t="s">
        <v>8076</v>
      </c>
      <c r="D28" s="309" t="str">
        <f t="shared" si="0"/>
        <v/>
      </c>
      <c r="E28" s="259">
        <f t="shared" si="1"/>
        <v>0</v>
      </c>
      <c r="F28" s="260"/>
      <c r="G28" s="261"/>
      <c r="H28" s="310">
        <f t="shared" si="2"/>
        <v>0</v>
      </c>
      <c r="I28" s="260"/>
      <c r="J28" s="311"/>
      <c r="K28" s="312">
        <f t="shared" si="3"/>
        <v>0</v>
      </c>
      <c r="L28" s="260"/>
      <c r="M28" s="261"/>
      <c r="N28" s="37"/>
    </row>
    <row r="29" spans="2:14" ht="18" customHeight="1" x14ac:dyDescent="0.3">
      <c r="B29" s="425">
        <v>29</v>
      </c>
      <c r="C29" s="616" t="s">
        <v>8078</v>
      </c>
      <c r="D29" s="309" t="str">
        <f t="shared" si="0"/>
        <v/>
      </c>
      <c r="E29" s="259">
        <f t="shared" si="1"/>
        <v>0</v>
      </c>
      <c r="F29" s="260"/>
      <c r="G29" s="261"/>
      <c r="H29" s="310">
        <f t="shared" si="2"/>
        <v>0</v>
      </c>
      <c r="I29" s="260"/>
      <c r="J29" s="311"/>
      <c r="K29" s="312">
        <f t="shared" si="3"/>
        <v>0</v>
      </c>
      <c r="L29" s="260"/>
      <c r="M29" s="261"/>
      <c r="N29" s="37"/>
    </row>
    <row r="30" spans="2:14" ht="18" customHeight="1" x14ac:dyDescent="0.3">
      <c r="B30" s="425">
        <v>30</v>
      </c>
      <c r="C30" s="617" t="s">
        <v>8080</v>
      </c>
      <c r="D30" s="313" t="str">
        <f t="shared" si="0"/>
        <v/>
      </c>
      <c r="E30" s="314">
        <f t="shared" si="1"/>
        <v>0</v>
      </c>
      <c r="F30" s="315"/>
      <c r="G30" s="316"/>
      <c r="H30" s="317">
        <f t="shared" si="2"/>
        <v>0</v>
      </c>
      <c r="I30" s="315"/>
      <c r="J30" s="318"/>
      <c r="K30" s="319">
        <f t="shared" si="3"/>
        <v>0</v>
      </c>
      <c r="L30" s="315"/>
      <c r="M30" s="316"/>
      <c r="N30" s="37"/>
    </row>
    <row r="31" spans="2:14" ht="18" customHeight="1" x14ac:dyDescent="0.3">
      <c r="B31" s="425">
        <v>31</v>
      </c>
      <c r="C31" s="617" t="s">
        <v>8049</v>
      </c>
      <c r="D31" s="313" t="str">
        <f t="shared" si="0"/>
        <v/>
      </c>
      <c r="E31" s="314">
        <f t="shared" si="1"/>
        <v>0</v>
      </c>
      <c r="F31" s="315"/>
      <c r="G31" s="316"/>
      <c r="H31" s="317">
        <f t="shared" si="2"/>
        <v>0</v>
      </c>
      <c r="I31" s="315"/>
      <c r="J31" s="318"/>
      <c r="K31" s="319">
        <f t="shared" si="3"/>
        <v>0</v>
      </c>
      <c r="L31" s="315"/>
      <c r="M31" s="316"/>
    </row>
    <row r="32" spans="2:14" ht="18" customHeight="1" x14ac:dyDescent="0.3">
      <c r="B32" s="425">
        <v>32</v>
      </c>
      <c r="C32" s="618" t="s">
        <v>8048</v>
      </c>
      <c r="D32" s="320" t="str">
        <f t="shared" si="0"/>
        <v/>
      </c>
      <c r="E32" s="321">
        <f t="shared" si="1"/>
        <v>0</v>
      </c>
      <c r="F32" s="322"/>
      <c r="G32" s="323"/>
      <c r="H32" s="324">
        <f t="shared" si="2"/>
        <v>0</v>
      </c>
      <c r="I32" s="322"/>
      <c r="J32" s="325"/>
      <c r="K32" s="326">
        <f t="shared" si="3"/>
        <v>0</v>
      </c>
      <c r="L32" s="322"/>
      <c r="M32" s="323"/>
    </row>
    <row r="33" spans="2:13" ht="18" customHeight="1" x14ac:dyDescent="0.3">
      <c r="B33" s="425">
        <v>33</v>
      </c>
      <c r="C33" s="618" t="s">
        <v>8047</v>
      </c>
      <c r="D33" s="320" t="str">
        <f t="shared" si="0"/>
        <v/>
      </c>
      <c r="E33" s="321">
        <f t="shared" si="1"/>
        <v>0</v>
      </c>
      <c r="F33" s="322"/>
      <c r="G33" s="323"/>
      <c r="H33" s="324">
        <f t="shared" si="2"/>
        <v>0</v>
      </c>
      <c r="I33" s="322"/>
      <c r="J33" s="325"/>
      <c r="K33" s="326">
        <f t="shared" si="3"/>
        <v>0</v>
      </c>
      <c r="L33" s="322"/>
      <c r="M33" s="323"/>
    </row>
    <row r="34" spans="2:13" ht="18" customHeight="1" x14ac:dyDescent="0.3">
      <c r="B34" s="425">
        <v>34</v>
      </c>
      <c r="C34" s="618" t="s">
        <v>8046</v>
      </c>
      <c r="D34" s="320" t="str">
        <f t="shared" si="0"/>
        <v/>
      </c>
      <c r="E34" s="321">
        <f t="shared" si="1"/>
        <v>0</v>
      </c>
      <c r="F34" s="322"/>
      <c r="G34" s="323"/>
      <c r="H34" s="324">
        <f t="shared" si="2"/>
        <v>0</v>
      </c>
      <c r="I34" s="322"/>
      <c r="J34" s="325"/>
      <c r="K34" s="326">
        <f t="shared" si="3"/>
        <v>0</v>
      </c>
      <c r="L34" s="322"/>
      <c r="M34" s="323"/>
    </row>
    <row r="35" spans="2:13" ht="18" customHeight="1" thickBot="1" x14ac:dyDescent="0.35">
      <c r="B35" s="425">
        <v>35</v>
      </c>
      <c r="C35" s="619" t="s">
        <v>8045</v>
      </c>
      <c r="D35" s="327" t="str">
        <f t="shared" si="0"/>
        <v/>
      </c>
      <c r="E35" s="328">
        <f t="shared" si="1"/>
        <v>0</v>
      </c>
      <c r="F35" s="329"/>
      <c r="G35" s="330"/>
      <c r="H35" s="331">
        <f t="shared" si="2"/>
        <v>0</v>
      </c>
      <c r="I35" s="329"/>
      <c r="J35" s="332"/>
      <c r="K35" s="333">
        <f t="shared" si="3"/>
        <v>0</v>
      </c>
      <c r="L35" s="329"/>
      <c r="M35" s="330"/>
    </row>
    <row r="36" spans="2:13" ht="17.25" customHeight="1" thickTop="1" x14ac:dyDescent="0.3">
      <c r="B36" s="425">
        <v>36</v>
      </c>
      <c r="C36" s="334"/>
      <c r="D36" s="335"/>
      <c r="E36" s="131"/>
      <c r="F36" s="238"/>
      <c r="G36" s="238"/>
      <c r="H36" s="131"/>
      <c r="I36" s="238"/>
      <c r="J36" s="238"/>
      <c r="K36" s="131"/>
      <c r="L36" s="238"/>
      <c r="M36" s="238"/>
    </row>
    <row r="37" spans="2:13" ht="17.399999999999999" x14ac:dyDescent="0.3">
      <c r="B37" s="425">
        <v>37</v>
      </c>
      <c r="C37" s="74" t="s">
        <v>8361</v>
      </c>
      <c r="E37" s="688"/>
      <c r="F37" s="688"/>
      <c r="G37" s="688"/>
      <c r="H37" s="688"/>
      <c r="I37" s="688"/>
      <c r="J37" s="688"/>
      <c r="K37" s="688"/>
      <c r="L37" s="688"/>
      <c r="M37" s="688"/>
    </row>
    <row r="38" spans="2:13" x14ac:dyDescent="0.3">
      <c r="B38" s="425">
        <v>38</v>
      </c>
      <c r="C38" s="639"/>
      <c r="D38" s="680"/>
      <c r="E38" s="680"/>
      <c r="F38" s="680"/>
      <c r="G38" s="680"/>
      <c r="H38" s="680"/>
      <c r="I38" s="680"/>
      <c r="J38" s="680"/>
      <c r="K38" s="680"/>
      <c r="L38" s="680"/>
      <c r="M38" s="681"/>
    </row>
    <row r="39" spans="2:13" x14ac:dyDescent="0.3">
      <c r="C39" s="682"/>
      <c r="D39" s="683"/>
      <c r="E39" s="683"/>
      <c r="F39" s="683"/>
      <c r="G39" s="683"/>
      <c r="H39" s="683"/>
      <c r="I39" s="683"/>
      <c r="J39" s="683"/>
      <c r="K39" s="683"/>
      <c r="L39" s="683"/>
      <c r="M39" s="684"/>
    </row>
    <row r="40" spans="2:13" x14ac:dyDescent="0.3">
      <c r="C40" s="682"/>
      <c r="D40" s="683"/>
      <c r="E40" s="683"/>
      <c r="F40" s="683"/>
      <c r="G40" s="683"/>
      <c r="H40" s="683"/>
      <c r="I40" s="683"/>
      <c r="J40" s="683"/>
      <c r="K40" s="683"/>
      <c r="L40" s="683"/>
      <c r="M40" s="684"/>
    </row>
    <row r="41" spans="2:13" x14ac:dyDescent="0.3">
      <c r="C41" s="685"/>
      <c r="D41" s="686"/>
      <c r="E41" s="686"/>
      <c r="F41" s="686"/>
      <c r="G41" s="686"/>
      <c r="H41" s="686"/>
      <c r="I41" s="686"/>
      <c r="J41" s="686"/>
      <c r="K41" s="686"/>
      <c r="L41" s="686"/>
      <c r="M41" s="687"/>
    </row>
  </sheetData>
  <sheetProtection algorithmName="SHA-512" hashValue="nXBejTq5nWTNhjh0BMo9N7u9+a1IA1MXQ0f0uQACe2GyY5OtlMOxYAqdSB/WheChqnsSCYIeuAD6lMQ59Roxhg==" saltValue="FuCocnPs3hmXhxzhUREf4w==" spinCount="100000" sheet="1" objects="1" scenarios="1" sort="0" autoFilter="0" pivotTables="0"/>
  <mergeCells count="10">
    <mergeCell ref="N6:N12"/>
    <mergeCell ref="N13:N19"/>
    <mergeCell ref="E4:G4"/>
    <mergeCell ref="H4:J4"/>
    <mergeCell ref="K4:M4"/>
    <mergeCell ref="C38:M41"/>
    <mergeCell ref="E37:G37"/>
    <mergeCell ref="H37:J37"/>
    <mergeCell ref="K37:M37"/>
    <mergeCell ref="C4:C5"/>
  </mergeCells>
  <conditionalFormatting sqref="E7:E36">
    <cfRule type="cellIs" dxfId="24" priority="4" operator="equal">
      <formula>0</formula>
    </cfRule>
  </conditionalFormatting>
  <conditionalFormatting sqref="E6:M6 K7:K36">
    <cfRule type="cellIs" dxfId="23" priority="2" operator="equal">
      <formula>0</formula>
    </cfRule>
  </conditionalFormatting>
  <conditionalFormatting sqref="H7:H36">
    <cfRule type="cellIs" dxfId="22" priority="3" operator="equal">
      <formula>0</formula>
    </cfRule>
  </conditionalFormatting>
  <conditionalFormatting sqref="N6:N19">
    <cfRule type="notContainsBlanks" dxfId="21" priority="1">
      <formula>LEN(TRIM(N6))&gt;0</formula>
    </cfRule>
  </conditionalFormatting>
  <dataValidations count="1">
    <dataValidation type="whole" operator="greaterThanOrEqual" allowBlank="1" showInputMessage="1" showErrorMessage="1" sqref="E6:M35" xr:uid="{00000000-0002-0000-0B00-000000000000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73" orientation="landscape" r:id="rId1"/>
  <headerFooter>
    <oddHeader>&amp;C&amp;G</oddHeader>
    <oddFooter>&amp;R&amp;"Gentium Basic,Normal"&amp;A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7">
    <tabColor theme="7" tint="0.79998168889431442"/>
    <pageSetUpPr fitToPage="1"/>
  </sheetPr>
  <dimension ref="B1:L30"/>
  <sheetViews>
    <sheetView showGridLines="0" showRuler="0" zoomScale="90" zoomScaleNormal="90" workbookViewId="0"/>
  </sheetViews>
  <sheetFormatPr baseColWidth="10" defaultColWidth="11.44140625" defaultRowHeight="14.4" x14ac:dyDescent="0.3"/>
  <cols>
    <col min="1" max="1" width="6.109375" style="3" customWidth="1"/>
    <col min="2" max="2" width="3.33203125" style="36" hidden="1" customWidth="1"/>
    <col min="3" max="3" width="57.44140625" style="3" customWidth="1"/>
    <col min="4" max="9" width="11.109375" style="3" customWidth="1"/>
    <col min="10" max="16384" width="11.44140625" style="3"/>
  </cols>
  <sheetData>
    <row r="1" spans="2:9" ht="18.600000000000001" x14ac:dyDescent="0.3">
      <c r="B1" s="425">
        <v>1</v>
      </c>
      <c r="C1" s="43" t="s">
        <v>9046</v>
      </c>
      <c r="D1" s="75"/>
      <c r="F1" s="40"/>
    </row>
    <row r="2" spans="2:9" ht="19.2" thickBot="1" x14ac:dyDescent="0.35">
      <c r="B2" s="425">
        <v>2</v>
      </c>
      <c r="C2" s="43" t="s">
        <v>9048</v>
      </c>
      <c r="D2" s="75"/>
      <c r="E2" s="75"/>
      <c r="F2" s="75"/>
      <c r="G2" s="75"/>
      <c r="H2" s="75"/>
      <c r="I2" s="267"/>
    </row>
    <row r="3" spans="2:9" ht="100.5" customHeight="1" thickTop="1" x14ac:dyDescent="0.3">
      <c r="B3" s="425">
        <v>3</v>
      </c>
      <c r="C3" s="268" t="str">
        <f>IF(AND('Datos del Centro o Servicio'!D32="Sí",G5=0),"En la portada se indicó que tienen Servicios de Apoyo Educativo, pero en este cuadro (Parte 2) no indica cuántos estudiantes se benefician.",IF(AND(G5&gt;=1,OR('Datos del Centro o Servicio'!D32="",'Datos del Centro o Servicio'!D32="No")),"En la portada NO indicó que tienen Servicios de Apoyo Educativo, pero en la Parte (2) de este cuadro se están indicando datos.",""))</f>
        <v/>
      </c>
      <c r="D3" s="697" t="s">
        <v>20878</v>
      </c>
      <c r="E3" s="698"/>
      <c r="F3" s="698"/>
      <c r="G3" s="699" t="s">
        <v>20879</v>
      </c>
      <c r="H3" s="698"/>
      <c r="I3" s="698"/>
    </row>
    <row r="4" spans="2:9" ht="24" customHeight="1" thickBot="1" x14ac:dyDescent="0.35">
      <c r="B4" s="425">
        <v>4</v>
      </c>
      <c r="C4" s="269" t="s">
        <v>11173</v>
      </c>
      <c r="D4" s="270" t="s">
        <v>0</v>
      </c>
      <c r="E4" s="271" t="s">
        <v>6742</v>
      </c>
      <c r="F4" s="272" t="s">
        <v>6743</v>
      </c>
      <c r="G4" s="7" t="s">
        <v>0</v>
      </c>
      <c r="H4" s="271" t="s">
        <v>6742</v>
      </c>
      <c r="I4" s="272" t="s">
        <v>6743</v>
      </c>
    </row>
    <row r="5" spans="2:9" ht="23.25" customHeight="1" thickTop="1" thickBot="1" x14ac:dyDescent="0.35">
      <c r="B5" s="425">
        <v>5</v>
      </c>
      <c r="C5" s="247" t="s">
        <v>8041</v>
      </c>
      <c r="D5" s="273">
        <f>+E5+F5</f>
        <v>0</v>
      </c>
      <c r="E5" s="274">
        <f>+E6+E7+E8+E9+E10+E11+E12+E13+E14+E15+E16+E17+E18+E19</f>
        <v>0</v>
      </c>
      <c r="F5" s="275">
        <f>+F6+F7+F8+F9+F10+F11+F12+F13+F14+F15+F16+F17+F18+F19</f>
        <v>0</v>
      </c>
      <c r="G5" s="276">
        <f>+H5+I5</f>
        <v>0</v>
      </c>
      <c r="H5" s="274">
        <f>+H6+H7+H8+H9+H10+H11+H12+H13+H14+H15+H16+H17+H18+H19</f>
        <v>0</v>
      </c>
      <c r="I5" s="275">
        <f>+I6+I7+I8+I9+I10+I11+I12+I13+I14+I15+I16+I17+I18+I19</f>
        <v>0</v>
      </c>
    </row>
    <row r="6" spans="2:9" ht="21.75" customHeight="1" x14ac:dyDescent="0.3">
      <c r="B6" s="425">
        <v>6</v>
      </c>
      <c r="C6" s="606" t="s">
        <v>8363</v>
      </c>
      <c r="D6" s="204">
        <f t="shared" ref="D6:D10" si="0">+E6+F6</f>
        <v>0</v>
      </c>
      <c r="E6" s="278"/>
      <c r="F6" s="279"/>
      <c r="G6" s="280">
        <f>+H6+I6</f>
        <v>0</v>
      </c>
      <c r="H6" s="278"/>
      <c r="I6" s="279"/>
    </row>
    <row r="7" spans="2:9" ht="21.75" customHeight="1" x14ac:dyDescent="0.3">
      <c r="B7" s="425">
        <v>7</v>
      </c>
      <c r="C7" s="606" t="s">
        <v>8035</v>
      </c>
      <c r="D7" s="259">
        <f t="shared" ref="D7:D9" si="1">+E7+F7</f>
        <v>0</v>
      </c>
      <c r="E7" s="260"/>
      <c r="F7" s="261"/>
      <c r="G7" s="281">
        <f t="shared" ref="G7:G9" si="2">+H7+I7</f>
        <v>0</v>
      </c>
      <c r="H7" s="260"/>
      <c r="I7" s="261"/>
    </row>
    <row r="8" spans="2:9" ht="21.75" customHeight="1" x14ac:dyDescent="0.3">
      <c r="B8" s="425">
        <v>8</v>
      </c>
      <c r="C8" s="606" t="s">
        <v>8364</v>
      </c>
      <c r="D8" s="259">
        <f t="shared" ref="D8" si="3">+E8+F8</f>
        <v>0</v>
      </c>
      <c r="E8" s="260"/>
      <c r="F8" s="261"/>
      <c r="G8" s="281">
        <f t="shared" ref="G8" si="4">+H8+I8</f>
        <v>0</v>
      </c>
      <c r="H8" s="260"/>
      <c r="I8" s="261"/>
    </row>
    <row r="9" spans="2:9" ht="21.75" customHeight="1" x14ac:dyDescent="0.3">
      <c r="B9" s="425">
        <v>9</v>
      </c>
      <c r="C9" s="606" t="s">
        <v>8365</v>
      </c>
      <c r="D9" s="259">
        <f t="shared" si="1"/>
        <v>0</v>
      </c>
      <c r="E9" s="260"/>
      <c r="F9" s="261"/>
      <c r="G9" s="281">
        <f t="shared" si="2"/>
        <v>0</v>
      </c>
      <c r="H9" s="260"/>
      <c r="I9" s="261"/>
    </row>
    <row r="10" spans="2:9" ht="21.75" customHeight="1" x14ac:dyDescent="0.3">
      <c r="B10" s="425">
        <v>10</v>
      </c>
      <c r="C10" s="606" t="s">
        <v>20880</v>
      </c>
      <c r="D10" s="259">
        <f t="shared" si="0"/>
        <v>0</v>
      </c>
      <c r="E10" s="260"/>
      <c r="F10" s="261"/>
      <c r="G10" s="281">
        <f t="shared" ref="G10" si="5">+H10+I10</f>
        <v>0</v>
      </c>
      <c r="H10" s="260"/>
      <c r="I10" s="261"/>
    </row>
    <row r="11" spans="2:9" ht="21.75" customHeight="1" x14ac:dyDescent="0.3">
      <c r="B11" s="425">
        <v>11</v>
      </c>
      <c r="C11" s="606" t="s">
        <v>14612</v>
      </c>
      <c r="D11" s="259">
        <f t="shared" ref="D11:D14" si="6">+E11+F11</f>
        <v>0</v>
      </c>
      <c r="E11" s="260"/>
      <c r="F11" s="261"/>
      <c r="G11" s="281">
        <f t="shared" ref="G11:G14" si="7">+H11+I11</f>
        <v>0</v>
      </c>
      <c r="H11" s="260"/>
      <c r="I11" s="261"/>
    </row>
    <row r="12" spans="2:9" ht="21.75" customHeight="1" x14ac:dyDescent="0.3">
      <c r="B12" s="425">
        <v>12</v>
      </c>
      <c r="C12" s="606" t="s">
        <v>8038</v>
      </c>
      <c r="D12" s="259">
        <f t="shared" si="6"/>
        <v>0</v>
      </c>
      <c r="E12" s="260"/>
      <c r="F12" s="261"/>
      <c r="G12" s="281">
        <f t="shared" si="7"/>
        <v>0</v>
      </c>
      <c r="H12" s="260"/>
      <c r="I12" s="261"/>
    </row>
    <row r="13" spans="2:9" ht="21.75" customHeight="1" x14ac:dyDescent="0.3">
      <c r="B13" s="425">
        <v>13</v>
      </c>
      <c r="C13" s="607" t="s">
        <v>14629</v>
      </c>
      <c r="D13" s="259">
        <f t="shared" si="6"/>
        <v>0</v>
      </c>
      <c r="E13" s="260"/>
      <c r="F13" s="261"/>
      <c r="G13" s="281">
        <f t="shared" si="7"/>
        <v>0</v>
      </c>
      <c r="H13" s="260"/>
      <c r="I13" s="261"/>
    </row>
    <row r="14" spans="2:9" ht="21.75" customHeight="1" x14ac:dyDescent="0.3">
      <c r="B14" s="425">
        <v>14</v>
      </c>
      <c r="C14" s="606" t="s">
        <v>8039</v>
      </c>
      <c r="D14" s="259">
        <f t="shared" si="6"/>
        <v>0</v>
      </c>
      <c r="E14" s="260"/>
      <c r="F14" s="261"/>
      <c r="G14" s="281">
        <f t="shared" si="7"/>
        <v>0</v>
      </c>
      <c r="H14" s="260"/>
      <c r="I14" s="261"/>
    </row>
    <row r="15" spans="2:9" ht="21.75" customHeight="1" thickBot="1" x14ac:dyDescent="0.35">
      <c r="B15" s="425">
        <v>15</v>
      </c>
      <c r="C15" s="606" t="s">
        <v>16434</v>
      </c>
      <c r="D15" s="259">
        <f t="shared" ref="D15" si="8">+E15+F15</f>
        <v>0</v>
      </c>
      <c r="E15" s="260"/>
      <c r="F15" s="261"/>
      <c r="G15" s="281">
        <f t="shared" ref="G15" si="9">+H15+I15</f>
        <v>0</v>
      </c>
      <c r="H15" s="260"/>
      <c r="I15" s="261"/>
    </row>
    <row r="16" spans="2:9" ht="21.75" customHeight="1" x14ac:dyDescent="0.3">
      <c r="B16" s="425">
        <v>16</v>
      </c>
      <c r="C16" s="608" t="s">
        <v>20881</v>
      </c>
      <c r="D16" s="282">
        <f t="shared" ref="D16:D19" si="10">+E16+F16</f>
        <v>0</v>
      </c>
      <c r="E16" s="283"/>
      <c r="F16" s="284"/>
      <c r="G16" s="285">
        <f t="shared" ref="G16:G19" si="11">+H16+I16</f>
        <v>0</v>
      </c>
      <c r="H16" s="283"/>
      <c r="I16" s="284"/>
    </row>
    <row r="17" spans="2:12" ht="21.75" customHeight="1" x14ac:dyDescent="0.3">
      <c r="B17" s="425">
        <v>17</v>
      </c>
      <c r="C17" s="609" t="s">
        <v>20882</v>
      </c>
      <c r="D17" s="259">
        <f t="shared" ref="D17" si="12">+E17+F17</f>
        <v>0</v>
      </c>
      <c r="E17" s="260"/>
      <c r="F17" s="261"/>
      <c r="G17" s="281">
        <f t="shared" ref="G17" si="13">+H17+I17</f>
        <v>0</v>
      </c>
      <c r="H17" s="260"/>
      <c r="I17" s="261"/>
    </row>
    <row r="18" spans="2:12" ht="21.75" customHeight="1" x14ac:dyDescent="0.3">
      <c r="B18" s="425">
        <v>18</v>
      </c>
      <c r="C18" s="610" t="s">
        <v>14619</v>
      </c>
      <c r="D18" s="259">
        <f t="shared" si="10"/>
        <v>0</v>
      </c>
      <c r="E18" s="260"/>
      <c r="F18" s="261"/>
      <c r="G18" s="281">
        <f t="shared" si="11"/>
        <v>0</v>
      </c>
      <c r="H18" s="260"/>
      <c r="I18" s="261"/>
    </row>
    <row r="19" spans="2:12" ht="21.75" customHeight="1" thickBot="1" x14ac:dyDescent="0.35">
      <c r="B19" s="425">
        <v>19</v>
      </c>
      <c r="C19" s="611" t="s">
        <v>20883</v>
      </c>
      <c r="D19" s="26">
        <f t="shared" si="10"/>
        <v>0</v>
      </c>
      <c r="E19" s="286"/>
      <c r="F19" s="28"/>
      <c r="G19" s="287">
        <f t="shared" si="11"/>
        <v>0</v>
      </c>
      <c r="H19" s="286"/>
      <c r="I19" s="28"/>
    </row>
    <row r="20" spans="2:12" ht="16.5" customHeight="1" thickTop="1" x14ac:dyDescent="0.3">
      <c r="B20" s="425">
        <v>20</v>
      </c>
      <c r="C20" s="288" t="s">
        <v>14615</v>
      </c>
      <c r="D20" s="73"/>
      <c r="E20" s="192" t="str">
        <f>IF(E5&lt;='CUADRO 1'!E5,"","XX")</f>
        <v/>
      </c>
      <c r="F20" s="192" t="str">
        <f>IF(F5&lt;='CUADRO 1'!F5,"","XX")</f>
        <v/>
      </c>
      <c r="G20" s="289"/>
      <c r="H20" s="290" t="str">
        <f>IF(OR(H6&gt;E6,H7&gt;E7,H8&gt;E8,H9&gt;E9,H10&gt;E10,H11&gt;E11,H12&gt;E12,H13&gt;E13,H14&gt;E14,H15&gt;E15,H16&gt;E16,H17&gt;E17,H18&gt;E18,H19&gt;E19),"XXX","")</f>
        <v/>
      </c>
      <c r="I20" s="290" t="str">
        <f>IF(OR(I6&gt;F6,I7&gt;F7,I8&gt;F8,I9&gt;F9,I10&gt;F10,I11&gt;F11,I12&gt;F12,I13&gt;F13,I14&gt;F14,I15&gt;F15,I16&gt;F16,I17&gt;F17,I18&gt;F18,I19&gt;F19),"XXX","")</f>
        <v/>
      </c>
    </row>
    <row r="21" spans="2:12" ht="16.5" customHeight="1" x14ac:dyDescent="0.3">
      <c r="B21" s="425">
        <v>21</v>
      </c>
      <c r="C21" s="288" t="s">
        <v>16435</v>
      </c>
      <c r="D21" s="700" t="str">
        <f>IF(OR(E20="XX",F20="XX"),"XX = ¡VERIFICAR!.  El total de hombres o mujeres de la Parte 1 de este cuadro, es mayor a lo reportado en el Cuadro 1.","")</f>
        <v/>
      </c>
      <c r="E21" s="700"/>
      <c r="F21" s="700"/>
      <c r="G21" s="700"/>
      <c r="H21" s="700"/>
      <c r="I21" s="700"/>
    </row>
    <row r="22" spans="2:12" ht="16.5" customHeight="1" x14ac:dyDescent="0.3">
      <c r="B22" s="425">
        <v>22</v>
      </c>
      <c r="C22" s="288" t="s">
        <v>16436</v>
      </c>
      <c r="D22" s="700"/>
      <c r="E22" s="700"/>
      <c r="F22" s="700"/>
      <c r="G22" s="700"/>
      <c r="H22" s="700"/>
      <c r="I22" s="700"/>
    </row>
    <row r="23" spans="2:12" ht="30.75" customHeight="1" x14ac:dyDescent="0.3">
      <c r="B23" s="425">
        <v>23</v>
      </c>
      <c r="C23" s="291" t="s">
        <v>16437</v>
      </c>
      <c r="D23" s="701" t="str">
        <f>IF(OR(H20="XXX",I20="XXX"),"XXX = ¡VERIFICAR!.  En alguna Discapacidad o Condición se están indicando más estudiantes con Servicios de Apoyo que el total indicado con la Discapacidad o Condición.","")</f>
        <v/>
      </c>
      <c r="E23" s="701"/>
      <c r="F23" s="701"/>
      <c r="G23" s="701"/>
      <c r="H23" s="701"/>
      <c r="I23" s="701"/>
    </row>
    <row r="24" spans="2:12" ht="16.5" customHeight="1" x14ac:dyDescent="0.3">
      <c r="B24" s="425">
        <v>24</v>
      </c>
      <c r="C24" s="37"/>
      <c r="D24" s="701"/>
      <c r="E24" s="701"/>
      <c r="F24" s="701"/>
      <c r="G24" s="701"/>
      <c r="H24" s="701"/>
      <c r="I24" s="701"/>
    </row>
    <row r="25" spans="2:12" x14ac:dyDescent="0.3">
      <c r="B25" s="425">
        <v>25</v>
      </c>
      <c r="D25" s="701"/>
      <c r="E25" s="701"/>
      <c r="F25" s="701"/>
      <c r="G25" s="701"/>
      <c r="H25" s="701"/>
      <c r="I25" s="701"/>
    </row>
    <row r="26" spans="2:12" ht="16.5" customHeight="1" x14ac:dyDescent="0.35">
      <c r="B26" s="425">
        <v>26</v>
      </c>
      <c r="C26" s="194" t="s">
        <v>8361</v>
      </c>
    </row>
    <row r="27" spans="2:12" ht="16.5" customHeight="1" x14ac:dyDescent="0.3">
      <c r="B27" s="425">
        <v>27</v>
      </c>
      <c r="C27" s="639"/>
      <c r="D27" s="693"/>
      <c r="E27" s="693"/>
      <c r="F27" s="693"/>
      <c r="G27" s="693"/>
      <c r="H27" s="693"/>
      <c r="I27" s="694"/>
      <c r="J27" s="37"/>
      <c r="K27" s="37"/>
      <c r="L27" s="37"/>
    </row>
    <row r="28" spans="2:12" ht="16.5" customHeight="1" x14ac:dyDescent="0.3">
      <c r="C28" s="642"/>
      <c r="D28" s="695"/>
      <c r="E28" s="695"/>
      <c r="F28" s="695"/>
      <c r="G28" s="695"/>
      <c r="H28" s="695"/>
      <c r="I28" s="696"/>
      <c r="J28" s="37"/>
      <c r="K28" s="37"/>
      <c r="L28" s="37"/>
    </row>
    <row r="29" spans="2:12" ht="16.5" customHeight="1" x14ac:dyDescent="0.3">
      <c r="C29" s="642"/>
      <c r="D29" s="643"/>
      <c r="E29" s="643"/>
      <c r="F29" s="643"/>
      <c r="G29" s="643"/>
      <c r="H29" s="643"/>
      <c r="I29" s="644"/>
    </row>
    <row r="30" spans="2:12" ht="16.5" customHeight="1" x14ac:dyDescent="0.3">
      <c r="C30" s="645"/>
      <c r="D30" s="646"/>
      <c r="E30" s="646"/>
      <c r="F30" s="646"/>
      <c r="G30" s="646"/>
      <c r="H30" s="646"/>
      <c r="I30" s="647"/>
    </row>
  </sheetData>
  <sheetProtection algorithmName="SHA-512" hashValue="dx5XZ57gOvUKPDvQWZqTL3WDlW9BnfrFnWUpByk2IlInketsJPT7/humC7xVi8FiZ+rG3vo3QNqZD8ANcbxbyg==" saltValue="qGMenPERzzG7vnikejNzwg==" spinCount="100000" sheet="1" objects="1" scenarios="1" sort="0" autoFilter="0" pivotTables="0"/>
  <mergeCells count="5">
    <mergeCell ref="C27:I30"/>
    <mergeCell ref="D3:F3"/>
    <mergeCell ref="G3:I3"/>
    <mergeCell ref="D21:I22"/>
    <mergeCell ref="D23:I25"/>
  </mergeCells>
  <conditionalFormatting sqref="D6:D19 G6:G19">
    <cfRule type="cellIs" dxfId="20" priority="21" operator="equal">
      <formula>0</formula>
    </cfRule>
  </conditionalFormatting>
  <conditionalFormatting sqref="D5:I5">
    <cfRule type="cellIs" dxfId="19" priority="38" operator="equal">
      <formula>0</formula>
    </cfRule>
  </conditionalFormatting>
  <conditionalFormatting sqref="D21:I22">
    <cfRule type="notContainsBlanks" dxfId="18" priority="37">
      <formula>LEN(TRIM(D21))&gt;0</formula>
    </cfRule>
  </conditionalFormatting>
  <conditionalFormatting sqref="D23:I25">
    <cfRule type="notContainsBlanks" dxfId="17" priority="40">
      <formula>LEN(TRIM(D23))&gt;0</formula>
    </cfRule>
  </conditionalFormatting>
  <dataValidations count="1">
    <dataValidation type="whole" operator="greaterThanOrEqual" allowBlank="1" showInputMessage="1" showErrorMessage="1" sqref="D5:I19" xr:uid="{00000000-0002-0000-0C00-000000000000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79" orientation="landscape" r:id="rId1"/>
  <headerFooter>
    <oddHeader>&amp;C&amp;G</oddHeader>
    <oddFooter>&amp;R&amp;"Gentium Basic,Normal"&amp;A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8">
    <tabColor theme="7" tint="0.79998168889431442"/>
    <pageSetUpPr fitToPage="1"/>
  </sheetPr>
  <dimension ref="B1:N34"/>
  <sheetViews>
    <sheetView showGridLines="0" showRuler="0" zoomScale="90" zoomScaleNormal="90" workbookViewId="0"/>
  </sheetViews>
  <sheetFormatPr baseColWidth="10" defaultColWidth="11.44140625" defaultRowHeight="14.4" x14ac:dyDescent="0.3"/>
  <cols>
    <col min="1" max="1" width="6.33203125" style="3" customWidth="1"/>
    <col min="2" max="2" width="3.33203125" style="36" hidden="1" customWidth="1"/>
    <col min="3" max="3" width="56.33203125" style="3" customWidth="1"/>
    <col min="4" max="4" width="6.109375" style="3" customWidth="1"/>
    <col min="5" max="5" width="5.88671875" style="3" customWidth="1"/>
    <col min="6" max="8" width="12.33203125" style="3" customWidth="1"/>
    <col min="9" max="10" width="17.6640625" style="3" customWidth="1"/>
    <col min="11" max="16384" width="11.44140625" style="3"/>
  </cols>
  <sheetData>
    <row r="1" spans="2:14" ht="19.2" customHeight="1" x14ac:dyDescent="0.3">
      <c r="B1" s="425">
        <v>1</v>
      </c>
      <c r="C1" s="75" t="s">
        <v>9047</v>
      </c>
      <c r="D1" s="40"/>
      <c r="E1" s="40"/>
    </row>
    <row r="2" spans="2:14" ht="19.2" customHeight="1" x14ac:dyDescent="0.3">
      <c r="B2" s="425">
        <f t="shared" ref="B2:B20" si="0">+B1+1</f>
        <v>2</v>
      </c>
      <c r="C2" s="704" t="s">
        <v>34292</v>
      </c>
      <c r="D2" s="704"/>
      <c r="E2" s="704"/>
      <c r="F2" s="704"/>
      <c r="G2" s="704"/>
      <c r="H2" s="704"/>
    </row>
    <row r="3" spans="2:14" ht="19.2" customHeight="1" x14ac:dyDescent="0.3">
      <c r="B3" s="425">
        <f t="shared" si="0"/>
        <v>3</v>
      </c>
      <c r="C3" s="704"/>
      <c r="D3" s="704"/>
      <c r="E3" s="704"/>
      <c r="F3" s="704"/>
      <c r="G3" s="704"/>
      <c r="H3" s="704"/>
    </row>
    <row r="4" spans="2:14" ht="19.2" thickBot="1" x14ac:dyDescent="0.35">
      <c r="B4" s="425">
        <f t="shared" si="0"/>
        <v>4</v>
      </c>
      <c r="C4" s="590" t="s">
        <v>34249</v>
      </c>
      <c r="D4" s="241"/>
      <c r="E4" s="241"/>
      <c r="F4" s="241"/>
      <c r="G4" s="241"/>
      <c r="H4" s="241"/>
    </row>
    <row r="5" spans="2:14" ht="27" customHeight="1" thickTop="1" thickBot="1" x14ac:dyDescent="0.35">
      <c r="B5" s="425">
        <f t="shared" si="0"/>
        <v>5</v>
      </c>
      <c r="C5" s="242" t="s">
        <v>6744</v>
      </c>
      <c r="D5" s="100"/>
      <c r="E5" s="243"/>
      <c r="F5" s="244" t="s">
        <v>0</v>
      </c>
      <c r="G5" s="245" t="s">
        <v>6742</v>
      </c>
      <c r="H5" s="246" t="s">
        <v>6743</v>
      </c>
    </row>
    <row r="6" spans="2:14" ht="34.5" customHeight="1" thickTop="1" thickBot="1" x14ac:dyDescent="0.35">
      <c r="B6" s="425">
        <f t="shared" si="0"/>
        <v>6</v>
      </c>
      <c r="C6" s="247" t="s">
        <v>8366</v>
      </c>
      <c r="D6" s="247"/>
      <c r="E6" s="248"/>
      <c r="F6" s="249">
        <f t="shared" ref="F6:F11" si="1">+G6+H6</f>
        <v>0</v>
      </c>
      <c r="G6" s="250">
        <f>SUM(G7:G11)</f>
        <v>0</v>
      </c>
      <c r="H6" s="251">
        <f>SUM(H7:H11)</f>
        <v>0</v>
      </c>
    </row>
    <row r="7" spans="2:14" ht="34.5" customHeight="1" x14ac:dyDescent="0.3">
      <c r="B7" s="425">
        <f t="shared" si="0"/>
        <v>7</v>
      </c>
      <c r="C7" s="252" t="s">
        <v>20874</v>
      </c>
      <c r="D7" s="253" t="s">
        <v>14602</v>
      </c>
      <c r="E7" s="203" t="str">
        <f>IF(AND(F7=0,'CUADRO 7'!F6&gt;0),"**","")</f>
        <v/>
      </c>
      <c r="F7" s="17">
        <f t="shared" si="1"/>
        <v>0</v>
      </c>
      <c r="G7" s="254"/>
      <c r="H7" s="255"/>
    </row>
    <row r="8" spans="2:14" ht="34.5" customHeight="1" x14ac:dyDescent="0.3">
      <c r="B8" s="425">
        <f t="shared" si="0"/>
        <v>8</v>
      </c>
      <c r="C8" s="256" t="s">
        <v>20875</v>
      </c>
      <c r="D8" s="257" t="s">
        <v>14602</v>
      </c>
      <c r="E8" s="258" t="str">
        <f>IF(AND(F8=0,'CUADRO 7'!F11&gt;0),"**","")</f>
        <v/>
      </c>
      <c r="F8" s="259">
        <f t="shared" si="1"/>
        <v>0</v>
      </c>
      <c r="G8" s="260"/>
      <c r="H8" s="261"/>
    </row>
    <row r="9" spans="2:14" ht="34.5" customHeight="1" x14ac:dyDescent="0.3">
      <c r="B9" s="425">
        <f t="shared" si="0"/>
        <v>9</v>
      </c>
      <c r="C9" s="256" t="s">
        <v>34293</v>
      </c>
      <c r="D9" s="257"/>
      <c r="E9" s="258" t="str">
        <f>IF(AND(F9=0,'CUADRO 7'!F16&gt;0),"**","")</f>
        <v/>
      </c>
      <c r="F9" s="259">
        <f t="shared" si="1"/>
        <v>0</v>
      </c>
      <c r="G9" s="260"/>
      <c r="H9" s="261"/>
    </row>
    <row r="10" spans="2:14" ht="34.5" customHeight="1" x14ac:dyDescent="0.3">
      <c r="B10" s="425">
        <f t="shared" si="0"/>
        <v>10</v>
      </c>
      <c r="C10" s="256" t="s">
        <v>20876</v>
      </c>
      <c r="D10" s="257"/>
      <c r="E10" s="258" t="str">
        <f>IF(AND(F10=0,'CUADRO 7'!F33&gt;0),"**","")</f>
        <v/>
      </c>
      <c r="F10" s="259">
        <f t="shared" si="1"/>
        <v>0</v>
      </c>
      <c r="G10" s="260"/>
      <c r="H10" s="261"/>
      <c r="I10" s="705" t="str">
        <f>IF(AND(OR(F10=0),AND(('CUADRO 5'!G5)&gt;0)),"¿Quién atiende los estudiantes que reciben Servicio de Apoyo Educativo?",(IF(AND(OR(F10&gt;0),AND(('CUADRO 5'!G5)=0)),"¡No reportó datos en el Cuadro 5!","")))</f>
        <v/>
      </c>
      <c r="J10" s="705"/>
    </row>
    <row r="11" spans="2:14" ht="34.5" customHeight="1" thickBot="1" x14ac:dyDescent="0.35">
      <c r="B11" s="425">
        <f t="shared" si="0"/>
        <v>11</v>
      </c>
      <c r="C11" s="252" t="s">
        <v>20877</v>
      </c>
      <c r="D11" s="257" t="s">
        <v>14602</v>
      </c>
      <c r="E11" s="262" t="str">
        <f>IF(AND(F11=0,'CUADRO 7'!F44&gt;0),"**","")</f>
        <v/>
      </c>
      <c r="F11" s="17">
        <f t="shared" si="1"/>
        <v>0</v>
      </c>
      <c r="G11" s="263"/>
      <c r="H11" s="264"/>
      <c r="I11" s="705"/>
      <c r="J11" s="705"/>
      <c r="K11" s="31"/>
      <c r="L11" s="31"/>
      <c r="M11" s="31"/>
      <c r="N11" s="31"/>
    </row>
    <row r="12" spans="2:14" ht="18" customHeight="1" thickTop="1" x14ac:dyDescent="0.3">
      <c r="B12" s="425">
        <f t="shared" si="0"/>
        <v>12</v>
      </c>
      <c r="C12" s="702" t="s">
        <v>34307</v>
      </c>
      <c r="D12" s="702"/>
      <c r="E12" s="702"/>
      <c r="F12" s="702"/>
      <c r="G12" s="702"/>
      <c r="H12" s="702"/>
    </row>
    <row r="13" spans="2:14" ht="18" customHeight="1" x14ac:dyDescent="0.3">
      <c r="B13" s="425">
        <f t="shared" si="0"/>
        <v>13</v>
      </c>
      <c r="C13" s="703"/>
      <c r="D13" s="703"/>
      <c r="E13" s="703"/>
      <c r="F13" s="703"/>
      <c r="G13" s="703"/>
      <c r="H13" s="703"/>
    </row>
    <row r="14" spans="2:14" ht="18" customHeight="1" x14ac:dyDescent="0.3">
      <c r="B14" s="425">
        <f t="shared" si="0"/>
        <v>14</v>
      </c>
      <c r="C14" s="703"/>
      <c r="D14" s="703"/>
      <c r="E14" s="703"/>
      <c r="F14" s="703"/>
      <c r="G14" s="703"/>
      <c r="H14" s="703"/>
    </row>
    <row r="15" spans="2:14" ht="18" customHeight="1" x14ac:dyDescent="0.3">
      <c r="B15" s="425">
        <f t="shared" si="0"/>
        <v>15</v>
      </c>
      <c r="C15" s="703"/>
      <c r="D15" s="703"/>
      <c r="E15" s="703"/>
      <c r="F15" s="703"/>
      <c r="G15" s="703"/>
      <c r="H15" s="703"/>
    </row>
    <row r="16" spans="2:14" ht="18" customHeight="1" x14ac:dyDescent="0.3">
      <c r="B16" s="425">
        <f t="shared" si="0"/>
        <v>16</v>
      </c>
      <c r="C16" s="703"/>
      <c r="D16" s="703"/>
      <c r="E16" s="703"/>
      <c r="F16" s="703"/>
      <c r="G16" s="703"/>
      <c r="H16" s="703"/>
      <c r="I16" s="514"/>
    </row>
    <row r="17" spans="2:14" ht="26.25" customHeight="1" x14ac:dyDescent="0.3">
      <c r="B17" s="425">
        <f t="shared" si="0"/>
        <v>17</v>
      </c>
      <c r="C17" s="586" t="str">
        <f>IF(OR(E7="**",E8="**",E9="**",E10="**",E11="**"),"** = En el Cuadro 7 se indicaron datos, debe completar este Cuadro.","")</f>
        <v/>
      </c>
      <c r="D17" s="265"/>
      <c r="E17" s="265"/>
      <c r="F17" s="265"/>
      <c r="G17" s="265"/>
      <c r="H17" s="265"/>
    </row>
    <row r="18" spans="2:14" x14ac:dyDescent="0.3">
      <c r="B18" s="425">
        <f t="shared" si="0"/>
        <v>18</v>
      </c>
      <c r="C18" s="265"/>
      <c r="D18" s="265"/>
      <c r="E18" s="265"/>
      <c r="F18" s="265"/>
      <c r="G18" s="265"/>
      <c r="H18" s="265"/>
    </row>
    <row r="19" spans="2:14" x14ac:dyDescent="0.3">
      <c r="B19" s="425">
        <f t="shared" si="0"/>
        <v>19</v>
      </c>
      <c r="C19" s="35" t="s">
        <v>8361</v>
      </c>
      <c r="D19" s="35"/>
      <c r="E19" s="35"/>
      <c r="G19" s="266"/>
      <c r="H19" s="266"/>
    </row>
    <row r="20" spans="2:14" x14ac:dyDescent="0.3">
      <c r="B20" s="425">
        <f t="shared" si="0"/>
        <v>20</v>
      </c>
      <c r="C20" s="639"/>
      <c r="D20" s="640"/>
      <c r="E20" s="640"/>
      <c r="F20" s="640"/>
      <c r="G20" s="640"/>
      <c r="H20" s="641"/>
    </row>
    <row r="21" spans="2:14" x14ac:dyDescent="0.3">
      <c r="C21" s="642"/>
      <c r="D21" s="643"/>
      <c r="E21" s="643"/>
      <c r="F21" s="643"/>
      <c r="G21" s="643"/>
      <c r="H21" s="644"/>
    </row>
    <row r="22" spans="2:14" ht="18" customHeight="1" x14ac:dyDescent="0.3">
      <c r="C22" s="642"/>
      <c r="D22" s="643"/>
      <c r="E22" s="643"/>
      <c r="F22" s="643"/>
      <c r="G22" s="643"/>
      <c r="H22" s="644"/>
    </row>
    <row r="23" spans="2:14" ht="18" customHeight="1" x14ac:dyDescent="0.3">
      <c r="C23" s="642"/>
      <c r="D23" s="643"/>
      <c r="E23" s="643"/>
      <c r="F23" s="643"/>
      <c r="G23" s="643"/>
      <c r="H23" s="644"/>
      <c r="J23" s="37"/>
    </row>
    <row r="24" spans="2:14" ht="18" customHeight="1" x14ac:dyDescent="0.3">
      <c r="C24" s="645"/>
      <c r="D24" s="646"/>
      <c r="E24" s="646"/>
      <c r="F24" s="646"/>
      <c r="G24" s="646"/>
      <c r="H24" s="647"/>
    </row>
    <row r="31" spans="2:14" x14ac:dyDescent="0.3"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2:14" x14ac:dyDescent="0.3"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3:14" x14ac:dyDescent="0.3"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3:14" x14ac:dyDescent="0.3"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</sheetData>
  <sheetProtection algorithmName="SHA-512" hashValue="BMWQR5F8lEPpoNgdeI3xtVTtb0722ak8cy7cNF7RtNWUsqj2xmxLp4Lchmcjk0mVh/rGQhKiT8AwMsdQOwQZWw==" saltValue="eYL0GoGCl23a05Bth6ZVxg==" spinCount="100000" sheet="1" objects="1" scenarios="1" sort="0" autoFilter="0" pivotTables="0"/>
  <mergeCells count="4">
    <mergeCell ref="C20:H24"/>
    <mergeCell ref="C12:H16"/>
    <mergeCell ref="C2:H3"/>
    <mergeCell ref="I10:J11"/>
  </mergeCells>
  <conditionalFormatting sqref="F6:F11">
    <cfRule type="cellIs" dxfId="16" priority="6" operator="equal">
      <formula>0</formula>
    </cfRule>
  </conditionalFormatting>
  <conditionalFormatting sqref="F6:H6">
    <cfRule type="cellIs" dxfId="15" priority="5" operator="equal">
      <formula>0</formula>
    </cfRule>
  </conditionalFormatting>
  <dataValidations count="1">
    <dataValidation type="whole" operator="greaterThanOrEqual" allowBlank="1" showInputMessage="1" showErrorMessage="1" sqref="F6:H11" xr:uid="{00000000-0002-0000-0D00-000000000000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96" orientation="landscape" r:id="rId1"/>
  <headerFooter>
    <oddHeader>&amp;C&amp;G</oddHeader>
    <oddFooter>&amp;R&amp;"Gentium Basic,Normal"&amp;A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theme="7" tint="0.79998168889431442"/>
    <pageSetUpPr fitToPage="1"/>
  </sheetPr>
  <dimension ref="B1:K64"/>
  <sheetViews>
    <sheetView showGridLines="0" showRuler="0" zoomScale="90" zoomScaleNormal="90" zoomScalePageLayoutView="90" workbookViewId="0"/>
  </sheetViews>
  <sheetFormatPr baseColWidth="10" defaultColWidth="11.44140625" defaultRowHeight="14.4" x14ac:dyDescent="0.3"/>
  <cols>
    <col min="1" max="1" width="8" style="39" customWidth="1"/>
    <col min="2" max="2" width="4.88671875" style="36" hidden="1" customWidth="1"/>
    <col min="3" max="3" width="62.77734375" style="39" customWidth="1"/>
    <col min="4" max="4" width="4.5546875" style="39" customWidth="1"/>
    <col min="5" max="5" width="5.77734375" style="39" customWidth="1"/>
    <col min="6" max="8" width="14.33203125" style="39" customWidth="1"/>
    <col min="9" max="9" width="2.77734375" style="39" customWidth="1"/>
    <col min="10" max="11" width="14.77734375" style="39" customWidth="1"/>
    <col min="12" max="16384" width="11.44140625" style="39"/>
  </cols>
  <sheetData>
    <row r="1" spans="2:11" ht="18.600000000000001" x14ac:dyDescent="0.3">
      <c r="B1" s="425">
        <v>1</v>
      </c>
      <c r="C1" s="38" t="s">
        <v>10131</v>
      </c>
      <c r="D1" s="38"/>
      <c r="E1" s="38"/>
      <c r="F1" s="196"/>
      <c r="G1" s="196"/>
      <c r="H1" s="196"/>
    </row>
    <row r="2" spans="2:11" ht="36.75" customHeight="1" x14ac:dyDescent="0.3">
      <c r="B2" s="425">
        <f>+B1+1</f>
        <v>2</v>
      </c>
      <c r="C2" s="706" t="s">
        <v>19675</v>
      </c>
      <c r="D2" s="706"/>
      <c r="E2" s="706"/>
      <c r="F2" s="706"/>
      <c r="G2" s="706"/>
      <c r="H2" s="706"/>
    </row>
    <row r="3" spans="2:11" ht="19.2" thickBot="1" x14ac:dyDescent="0.35">
      <c r="B3" s="425">
        <f>+B2+1</f>
        <v>3</v>
      </c>
      <c r="C3" s="590" t="s">
        <v>34260</v>
      </c>
      <c r="D3" s="197"/>
      <c r="E3" s="197"/>
      <c r="F3" s="197"/>
      <c r="G3" s="197"/>
      <c r="H3" s="197"/>
    </row>
    <row r="4" spans="2:11" ht="24.75" customHeight="1" thickTop="1" thickBot="1" x14ac:dyDescent="0.35">
      <c r="B4" s="425">
        <f t="shared" ref="B4:B49" si="0">+B3+1</f>
        <v>4</v>
      </c>
      <c r="C4" s="198" t="s">
        <v>6744</v>
      </c>
      <c r="D4" s="198"/>
      <c r="E4" s="158"/>
      <c r="F4" s="159" t="s">
        <v>0</v>
      </c>
      <c r="G4" s="161" t="s">
        <v>6742</v>
      </c>
      <c r="H4" s="162" t="s">
        <v>6743</v>
      </c>
    </row>
    <row r="5" spans="2:11" ht="22.5" customHeight="1" thickTop="1" thickBot="1" x14ac:dyDescent="0.35">
      <c r="B5" s="425">
        <f t="shared" si="0"/>
        <v>5</v>
      </c>
      <c r="C5" s="199" t="s">
        <v>34261</v>
      </c>
      <c r="D5" s="163"/>
      <c r="E5" s="200" t="str">
        <f>IF(AND(F5&gt;0,'CUADRO 6'!F6=0),"|**|","")</f>
        <v/>
      </c>
      <c r="F5" s="164">
        <f>+G5+H5</f>
        <v>0</v>
      </c>
      <c r="G5" s="166">
        <f>+G6+G11+G16+G33+G44</f>
        <v>0</v>
      </c>
      <c r="H5" s="201">
        <f>+H6+H11+H16+H33+H44</f>
        <v>0</v>
      </c>
      <c r="J5" s="21" t="str">
        <f>IF(E5="|**|","|**| = El Cuadro 6 no tiene información.","")</f>
        <v/>
      </c>
    </row>
    <row r="6" spans="2:11" ht="18.75" customHeight="1" x14ac:dyDescent="0.3">
      <c r="B6" s="425">
        <f t="shared" si="0"/>
        <v>6</v>
      </c>
      <c r="C6" s="202" t="s">
        <v>34250</v>
      </c>
      <c r="D6" s="515" t="s">
        <v>14602</v>
      </c>
      <c r="E6" s="203" t="str">
        <f>IF(OR('CUADRO 6'!F7&gt;F6,'CUADRO 6'!G7&gt;G6,'CUADRO 6'!H7&gt;H6),"*","")</f>
        <v/>
      </c>
      <c r="F6" s="204">
        <f t="shared" ref="F6:F18" si="1">+G6+H6</f>
        <v>0</v>
      </c>
      <c r="G6" s="205">
        <f>SUM(G7:G10)</f>
        <v>0</v>
      </c>
      <c r="H6" s="206">
        <f>SUM(H7:H10)</f>
        <v>0</v>
      </c>
      <c r="J6" s="717" t="s">
        <v>34259</v>
      </c>
      <c r="K6" s="717"/>
    </row>
    <row r="7" spans="2:11" ht="18.75" customHeight="1" x14ac:dyDescent="0.3">
      <c r="B7" s="425">
        <f t="shared" si="0"/>
        <v>7</v>
      </c>
      <c r="C7" s="592" t="s">
        <v>6745</v>
      </c>
      <c r="D7" s="207"/>
      <c r="E7" s="208"/>
      <c r="F7" s="22">
        <f t="shared" si="1"/>
        <v>0</v>
      </c>
      <c r="G7" s="176"/>
      <c r="H7" s="209"/>
      <c r="J7" s="717"/>
      <c r="K7" s="717"/>
    </row>
    <row r="8" spans="2:11" ht="18.75" customHeight="1" x14ac:dyDescent="0.3">
      <c r="B8" s="425">
        <f t="shared" si="0"/>
        <v>8</v>
      </c>
      <c r="C8" s="592" t="s">
        <v>6746</v>
      </c>
      <c r="D8" s="207"/>
      <c r="E8" s="208"/>
      <c r="F8" s="22">
        <f t="shared" si="1"/>
        <v>0</v>
      </c>
      <c r="G8" s="176"/>
      <c r="H8" s="209"/>
      <c r="J8" s="717"/>
      <c r="K8" s="717"/>
    </row>
    <row r="9" spans="2:11" ht="18.75" customHeight="1" x14ac:dyDescent="0.3">
      <c r="B9" s="425">
        <f t="shared" si="0"/>
        <v>9</v>
      </c>
      <c r="C9" s="593" t="s">
        <v>8367</v>
      </c>
      <c r="D9" s="210"/>
      <c r="E9" s="211"/>
      <c r="F9" s="22">
        <f t="shared" si="1"/>
        <v>0</v>
      </c>
      <c r="G9" s="182"/>
      <c r="H9" s="24"/>
      <c r="J9" s="717"/>
      <c r="K9" s="717"/>
    </row>
    <row r="10" spans="2:11" ht="18.75" customHeight="1" x14ac:dyDescent="0.3">
      <c r="B10" s="425">
        <f t="shared" si="0"/>
        <v>10</v>
      </c>
      <c r="C10" s="594" t="s">
        <v>10126</v>
      </c>
      <c r="D10" s="212"/>
      <c r="E10" s="213"/>
      <c r="F10" s="214">
        <f t="shared" si="1"/>
        <v>0</v>
      </c>
      <c r="G10" s="215"/>
      <c r="H10" s="216"/>
    </row>
    <row r="11" spans="2:11" ht="18.75" customHeight="1" x14ac:dyDescent="0.3">
      <c r="B11" s="425">
        <f t="shared" si="0"/>
        <v>11</v>
      </c>
      <c r="C11" s="595" t="s">
        <v>34251</v>
      </c>
      <c r="D11" s="517" t="s">
        <v>14602</v>
      </c>
      <c r="E11" s="203" t="str">
        <f>IF(OR('CUADRO 6'!F8&gt;F11,'CUADRO 6'!G8&gt;G11,'CUADRO 6'!H8&gt;H11),"*","")</f>
        <v/>
      </c>
      <c r="F11" s="17">
        <f t="shared" si="1"/>
        <v>0</v>
      </c>
      <c r="G11" s="217">
        <f>SUM(G12:G15)</f>
        <v>0</v>
      </c>
      <c r="H11" s="218">
        <f>SUM(H12:H15)</f>
        <v>0</v>
      </c>
      <c r="I11" s="44"/>
      <c r="J11" s="675" t="str">
        <f>IF(OR(E6="*",E11="*",E16="*",E33="*",E44="*"),"* = Los datos del Cuadro 6 son mayores a los reportados en este Cuadro. Recuerde, los datos de este Cuadro pueden ser mayores, en caso de que una persona desempeñe más de un cargo, sino, deben ser iguales a los indicados en el Cuadro 6.","")</f>
        <v/>
      </c>
      <c r="K11" s="675"/>
    </row>
    <row r="12" spans="2:11" ht="18.75" customHeight="1" x14ac:dyDescent="0.3">
      <c r="B12" s="425">
        <f t="shared" si="0"/>
        <v>12</v>
      </c>
      <c r="C12" s="592" t="s">
        <v>8368</v>
      </c>
      <c r="D12" s="207"/>
      <c r="E12" s="208"/>
      <c r="F12" s="22">
        <f t="shared" si="1"/>
        <v>0</v>
      </c>
      <c r="G12" s="176"/>
      <c r="H12" s="209"/>
      <c r="J12" s="675"/>
      <c r="K12" s="675"/>
    </row>
    <row r="13" spans="2:11" ht="18.75" customHeight="1" x14ac:dyDescent="0.3">
      <c r="B13" s="425">
        <f t="shared" si="0"/>
        <v>13</v>
      </c>
      <c r="C13" s="592" t="s">
        <v>8369</v>
      </c>
      <c r="D13" s="207"/>
      <c r="E13" s="208"/>
      <c r="F13" s="22">
        <f t="shared" si="1"/>
        <v>0</v>
      </c>
      <c r="G13" s="176"/>
      <c r="H13" s="209"/>
      <c r="J13" s="675"/>
      <c r="K13" s="675"/>
    </row>
    <row r="14" spans="2:11" ht="18.75" customHeight="1" x14ac:dyDescent="0.3">
      <c r="B14" s="425">
        <f t="shared" si="0"/>
        <v>14</v>
      </c>
      <c r="C14" s="593" t="s">
        <v>8370</v>
      </c>
      <c r="D14" s="210"/>
      <c r="E14" s="211"/>
      <c r="F14" s="22">
        <f t="shared" si="1"/>
        <v>0</v>
      </c>
      <c r="G14" s="182"/>
      <c r="H14" s="24"/>
      <c r="J14" s="675"/>
      <c r="K14" s="675"/>
    </row>
    <row r="15" spans="2:11" ht="18.75" customHeight="1" x14ac:dyDescent="0.3">
      <c r="B15" s="425">
        <f t="shared" si="0"/>
        <v>15</v>
      </c>
      <c r="C15" s="594" t="s">
        <v>10127</v>
      </c>
      <c r="D15" s="212"/>
      <c r="E15" s="213"/>
      <c r="F15" s="214">
        <f t="shared" si="1"/>
        <v>0</v>
      </c>
      <c r="G15" s="215"/>
      <c r="H15" s="216"/>
      <c r="J15" s="675"/>
      <c r="K15" s="675"/>
    </row>
    <row r="16" spans="2:11" ht="18.75" customHeight="1" x14ac:dyDescent="0.3">
      <c r="B16" s="425">
        <f t="shared" si="0"/>
        <v>16</v>
      </c>
      <c r="C16" s="596" t="s">
        <v>6748</v>
      </c>
      <c r="D16" s="202"/>
      <c r="E16" s="203" t="str">
        <f>IF(OR('CUADRO 6'!F9&gt;F16,'CUADRO 6'!G9&gt;G16,'CUADRO 6'!H9&gt;H16),"*","")</f>
        <v/>
      </c>
      <c r="F16" s="13">
        <f>+G16+H16</f>
        <v>0</v>
      </c>
      <c r="G16" s="171">
        <f>SUM(G17:G32)</f>
        <v>0</v>
      </c>
      <c r="H16" s="15">
        <f>SUM(H17:H32)</f>
        <v>0</v>
      </c>
      <c r="J16" s="675"/>
      <c r="K16" s="675"/>
    </row>
    <row r="17" spans="2:11" ht="18.75" customHeight="1" x14ac:dyDescent="0.3">
      <c r="B17" s="425">
        <f t="shared" si="0"/>
        <v>17</v>
      </c>
      <c r="C17" s="592" t="s">
        <v>8395</v>
      </c>
      <c r="D17" s="207"/>
      <c r="E17" s="208"/>
      <c r="F17" s="22">
        <f t="shared" si="1"/>
        <v>0</v>
      </c>
      <c r="G17" s="176"/>
      <c r="H17" s="209"/>
      <c r="J17" s="675"/>
      <c r="K17" s="675"/>
    </row>
    <row r="18" spans="2:11" ht="18.75" customHeight="1" x14ac:dyDescent="0.3">
      <c r="B18" s="425">
        <f t="shared" si="0"/>
        <v>18</v>
      </c>
      <c r="C18" s="592" t="s">
        <v>18400</v>
      </c>
      <c r="D18" s="207"/>
      <c r="E18" s="208"/>
      <c r="F18" s="22">
        <f t="shared" si="1"/>
        <v>0</v>
      </c>
      <c r="G18" s="176"/>
      <c r="H18" s="209"/>
      <c r="J18" s="675"/>
      <c r="K18" s="675"/>
    </row>
    <row r="19" spans="2:11" ht="18.75" customHeight="1" x14ac:dyDescent="0.3">
      <c r="B19" s="425">
        <f t="shared" si="0"/>
        <v>19</v>
      </c>
      <c r="C19" s="592" t="s">
        <v>17661</v>
      </c>
      <c r="D19" s="207"/>
      <c r="E19" s="208"/>
      <c r="F19" s="22">
        <f t="shared" ref="F19:F21" si="2">+G19+H19</f>
        <v>0</v>
      </c>
      <c r="G19" s="176"/>
      <c r="H19" s="209"/>
    </row>
    <row r="20" spans="2:11" ht="18.75" customHeight="1" x14ac:dyDescent="0.3">
      <c r="B20" s="425">
        <f t="shared" si="0"/>
        <v>20</v>
      </c>
      <c r="C20" s="592" t="s">
        <v>17663</v>
      </c>
      <c r="D20" s="207"/>
      <c r="E20" s="208"/>
      <c r="F20" s="22">
        <f t="shared" si="2"/>
        <v>0</v>
      </c>
      <c r="G20" s="176"/>
      <c r="H20" s="209"/>
    </row>
    <row r="21" spans="2:11" ht="18.75" customHeight="1" x14ac:dyDescent="0.3">
      <c r="B21" s="425">
        <f t="shared" si="0"/>
        <v>21</v>
      </c>
      <c r="C21" s="592" t="s">
        <v>34290</v>
      </c>
      <c r="D21" s="207"/>
      <c r="E21" s="219"/>
      <c r="F21" s="22">
        <f t="shared" si="2"/>
        <v>0</v>
      </c>
      <c r="G21" s="176"/>
      <c r="H21" s="209"/>
    </row>
    <row r="22" spans="2:11" ht="18.75" customHeight="1" x14ac:dyDescent="0.3">
      <c r="B22" s="425">
        <f t="shared" si="0"/>
        <v>22</v>
      </c>
      <c r="C22" s="592" t="s">
        <v>16</v>
      </c>
      <c r="D22" s="207"/>
      <c r="E22" s="208"/>
      <c r="F22" s="22">
        <f t="shared" ref="F22:F32" si="3">+G22+H22</f>
        <v>0</v>
      </c>
      <c r="G22" s="176"/>
      <c r="H22" s="209"/>
    </row>
    <row r="23" spans="2:11" ht="18.75" customHeight="1" x14ac:dyDescent="0.3">
      <c r="B23" s="425">
        <f t="shared" si="0"/>
        <v>23</v>
      </c>
      <c r="C23" s="592" t="s">
        <v>6738</v>
      </c>
      <c r="D23" s="207"/>
      <c r="E23" s="208"/>
      <c r="F23" s="22">
        <f t="shared" si="3"/>
        <v>0</v>
      </c>
      <c r="G23" s="176"/>
      <c r="H23" s="209"/>
    </row>
    <row r="24" spans="2:11" ht="18.75" customHeight="1" x14ac:dyDescent="0.3">
      <c r="B24" s="425">
        <f t="shared" si="0"/>
        <v>24</v>
      </c>
      <c r="C24" s="592" t="s">
        <v>19676</v>
      </c>
      <c r="D24" s="207"/>
      <c r="E24" s="208"/>
      <c r="F24" s="22">
        <f t="shared" si="3"/>
        <v>0</v>
      </c>
      <c r="G24" s="176"/>
      <c r="H24" s="209"/>
    </row>
    <row r="25" spans="2:11" ht="18.75" customHeight="1" x14ac:dyDescent="0.3">
      <c r="B25" s="425">
        <f t="shared" si="0"/>
        <v>25</v>
      </c>
      <c r="C25" s="592" t="s">
        <v>19677</v>
      </c>
      <c r="D25" s="207"/>
      <c r="E25" s="208"/>
      <c r="F25" s="22">
        <f t="shared" si="3"/>
        <v>0</v>
      </c>
      <c r="G25" s="176"/>
      <c r="H25" s="209"/>
    </row>
    <row r="26" spans="2:11" ht="18.75" customHeight="1" x14ac:dyDescent="0.3">
      <c r="B26" s="425">
        <f t="shared" si="0"/>
        <v>26</v>
      </c>
      <c r="C26" s="592" t="s">
        <v>20873</v>
      </c>
      <c r="D26" s="207"/>
      <c r="E26" s="208"/>
      <c r="F26" s="22">
        <f t="shared" si="3"/>
        <v>0</v>
      </c>
      <c r="G26" s="176"/>
      <c r="H26" s="209"/>
    </row>
    <row r="27" spans="2:11" ht="18.75" customHeight="1" x14ac:dyDescent="0.3">
      <c r="B27" s="425">
        <f t="shared" si="0"/>
        <v>27</v>
      </c>
      <c r="C27" s="592" t="s">
        <v>6739</v>
      </c>
      <c r="D27" s="207"/>
      <c r="E27" s="208"/>
      <c r="F27" s="22">
        <f t="shared" si="3"/>
        <v>0</v>
      </c>
      <c r="G27" s="176"/>
      <c r="H27" s="209"/>
    </row>
    <row r="28" spans="2:11" ht="18.75" customHeight="1" x14ac:dyDescent="0.3">
      <c r="B28" s="425">
        <f t="shared" si="0"/>
        <v>28</v>
      </c>
      <c r="C28" s="592" t="s">
        <v>6740</v>
      </c>
      <c r="D28" s="207"/>
      <c r="E28" s="208"/>
      <c r="F28" s="22">
        <f t="shared" si="3"/>
        <v>0</v>
      </c>
      <c r="G28" s="176"/>
      <c r="H28" s="209"/>
    </row>
    <row r="29" spans="2:11" ht="18.75" customHeight="1" x14ac:dyDescent="0.3">
      <c r="B29" s="425">
        <f t="shared" si="0"/>
        <v>29</v>
      </c>
      <c r="C29" s="592" t="s">
        <v>6741</v>
      </c>
      <c r="D29" s="207"/>
      <c r="E29" s="208"/>
      <c r="F29" s="22">
        <f t="shared" si="3"/>
        <v>0</v>
      </c>
      <c r="G29" s="176"/>
      <c r="H29" s="209"/>
    </row>
    <row r="30" spans="2:11" ht="18.75" customHeight="1" x14ac:dyDescent="0.3">
      <c r="B30" s="425">
        <f t="shared" si="0"/>
        <v>30</v>
      </c>
      <c r="C30" s="597" t="s">
        <v>34305</v>
      </c>
      <c r="D30" s="207"/>
      <c r="E30" s="208"/>
      <c r="F30" s="22">
        <f t="shared" si="3"/>
        <v>0</v>
      </c>
      <c r="G30" s="176"/>
      <c r="H30" s="209"/>
      <c r="I30" s="150"/>
      <c r="J30" s="150"/>
    </row>
    <row r="31" spans="2:11" ht="18.75" customHeight="1" x14ac:dyDescent="0.3">
      <c r="B31" s="425">
        <f t="shared" si="0"/>
        <v>31</v>
      </c>
      <c r="C31" s="597" t="s">
        <v>10128</v>
      </c>
      <c r="D31" s="220"/>
      <c r="E31" s="221"/>
      <c r="F31" s="22">
        <f t="shared" si="3"/>
        <v>0</v>
      </c>
      <c r="G31" s="176"/>
      <c r="H31" s="209"/>
      <c r="I31" s="150"/>
      <c r="J31" s="150"/>
    </row>
    <row r="32" spans="2:11" ht="18.75" customHeight="1" x14ac:dyDescent="0.3">
      <c r="B32" s="425">
        <f t="shared" si="0"/>
        <v>32</v>
      </c>
      <c r="C32" s="593" t="s">
        <v>8371</v>
      </c>
      <c r="D32" s="210"/>
      <c r="E32" s="211"/>
      <c r="F32" s="180">
        <f t="shared" si="3"/>
        <v>0</v>
      </c>
      <c r="G32" s="182"/>
      <c r="H32" s="24"/>
      <c r="I32" s="150"/>
      <c r="J32" s="150"/>
    </row>
    <row r="33" spans="2:10" ht="18.75" customHeight="1" x14ac:dyDescent="0.3">
      <c r="B33" s="425">
        <f t="shared" si="0"/>
        <v>33</v>
      </c>
      <c r="C33" s="598" t="s">
        <v>8372</v>
      </c>
      <c r="D33" s="184"/>
      <c r="E33" s="222" t="str">
        <f>IF(OR('CUADRO 6'!F10&gt;F33,'CUADRO 6'!G10&gt;G33,'CUADRO 6'!H10&gt;H33),"*","")</f>
        <v/>
      </c>
      <c r="F33" s="185">
        <f t="shared" ref="F33:F38" si="4">+G33+H33</f>
        <v>0</v>
      </c>
      <c r="G33" s="187">
        <f>SUM(G34:G43)</f>
        <v>0</v>
      </c>
      <c r="H33" s="223">
        <f>SUM(H34:H43)</f>
        <v>0</v>
      </c>
      <c r="I33" s="150"/>
      <c r="J33" s="150"/>
    </row>
    <row r="34" spans="2:10" ht="18.75" customHeight="1" x14ac:dyDescent="0.3">
      <c r="B34" s="425">
        <f t="shared" si="0"/>
        <v>34</v>
      </c>
      <c r="C34" s="592" t="s">
        <v>8044</v>
      </c>
      <c r="D34" s="207"/>
      <c r="E34" s="208"/>
      <c r="F34" s="22">
        <f t="shared" si="4"/>
        <v>0</v>
      </c>
      <c r="G34" s="176"/>
      <c r="H34" s="209"/>
      <c r="I34" s="150"/>
    </row>
    <row r="35" spans="2:10" ht="18.75" customHeight="1" x14ac:dyDescent="0.3">
      <c r="B35" s="425">
        <f t="shared" si="0"/>
        <v>35</v>
      </c>
      <c r="C35" s="592" t="s">
        <v>8035</v>
      </c>
      <c r="D35" s="207"/>
      <c r="E35" s="208"/>
      <c r="F35" s="22">
        <f t="shared" si="4"/>
        <v>0</v>
      </c>
      <c r="G35" s="176"/>
      <c r="H35" s="209"/>
      <c r="I35" s="150"/>
    </row>
    <row r="36" spans="2:10" ht="18.75" customHeight="1" x14ac:dyDescent="0.3">
      <c r="B36" s="425">
        <f t="shared" si="0"/>
        <v>36</v>
      </c>
      <c r="C36" s="592" t="s">
        <v>8036</v>
      </c>
      <c r="D36" s="207"/>
      <c r="E36" s="208"/>
      <c r="F36" s="22">
        <f t="shared" si="4"/>
        <v>0</v>
      </c>
      <c r="G36" s="176"/>
      <c r="H36" s="209"/>
      <c r="I36" s="150"/>
      <c r="J36" s="150"/>
    </row>
    <row r="37" spans="2:10" ht="18.75" customHeight="1" x14ac:dyDescent="0.3">
      <c r="B37" s="425">
        <f t="shared" si="0"/>
        <v>37</v>
      </c>
      <c r="C37" s="597" t="s">
        <v>14613</v>
      </c>
      <c r="D37" s="224"/>
      <c r="E37" s="225"/>
      <c r="F37" s="22">
        <f t="shared" si="4"/>
        <v>0</v>
      </c>
      <c r="G37" s="176"/>
      <c r="H37" s="209"/>
      <c r="I37" s="150"/>
      <c r="J37" s="150"/>
    </row>
    <row r="38" spans="2:10" ht="18.75" customHeight="1" x14ac:dyDescent="0.3">
      <c r="B38" s="425">
        <f t="shared" si="0"/>
        <v>38</v>
      </c>
      <c r="C38" s="597" t="s">
        <v>8043</v>
      </c>
      <c r="D38" s="224"/>
      <c r="E38" s="225"/>
      <c r="F38" s="22">
        <f t="shared" si="4"/>
        <v>0</v>
      </c>
      <c r="G38" s="176"/>
      <c r="H38" s="209"/>
      <c r="I38" s="150"/>
      <c r="J38" s="150"/>
    </row>
    <row r="39" spans="2:10" ht="18.75" customHeight="1" x14ac:dyDescent="0.3">
      <c r="B39" s="425">
        <f t="shared" si="0"/>
        <v>39</v>
      </c>
      <c r="C39" s="597" t="s">
        <v>8037</v>
      </c>
      <c r="D39" s="224"/>
      <c r="E39" s="225"/>
      <c r="F39" s="22">
        <f t="shared" ref="F39:F55" si="5">+G39+H39</f>
        <v>0</v>
      </c>
      <c r="G39" s="176"/>
      <c r="H39" s="209"/>
      <c r="I39" s="150"/>
      <c r="J39" s="150"/>
    </row>
    <row r="40" spans="2:10" ht="18.75" customHeight="1" x14ac:dyDescent="0.3">
      <c r="B40" s="425">
        <f t="shared" si="0"/>
        <v>40</v>
      </c>
      <c r="C40" s="597" t="s">
        <v>8040</v>
      </c>
      <c r="D40" s="224"/>
      <c r="E40" s="225"/>
      <c r="F40" s="22">
        <f t="shared" si="5"/>
        <v>0</v>
      </c>
      <c r="G40" s="176"/>
      <c r="H40" s="209"/>
      <c r="I40" s="150"/>
      <c r="J40" s="150"/>
    </row>
    <row r="41" spans="2:10" ht="18.75" customHeight="1" x14ac:dyDescent="0.3">
      <c r="B41" s="425">
        <f t="shared" si="0"/>
        <v>41</v>
      </c>
      <c r="C41" s="597" t="s">
        <v>8042</v>
      </c>
      <c r="D41" s="224"/>
      <c r="E41" s="225"/>
      <c r="F41" s="22">
        <f t="shared" si="5"/>
        <v>0</v>
      </c>
      <c r="G41" s="176"/>
      <c r="H41" s="209"/>
      <c r="I41" s="150"/>
      <c r="J41" s="150"/>
    </row>
    <row r="42" spans="2:10" ht="18.75" customHeight="1" x14ac:dyDescent="0.3">
      <c r="B42" s="425">
        <f t="shared" si="0"/>
        <v>42</v>
      </c>
      <c r="C42" s="597" t="s">
        <v>10129</v>
      </c>
      <c r="D42" s="224"/>
      <c r="E42" s="225"/>
      <c r="F42" s="22">
        <f t="shared" si="5"/>
        <v>0</v>
      </c>
      <c r="G42" s="176"/>
      <c r="H42" s="209"/>
      <c r="I42" s="150"/>
      <c r="J42" s="150"/>
    </row>
    <row r="43" spans="2:10" ht="18.75" customHeight="1" x14ac:dyDescent="0.3">
      <c r="B43" s="425">
        <f t="shared" si="0"/>
        <v>43</v>
      </c>
      <c r="C43" s="599" t="s">
        <v>8373</v>
      </c>
      <c r="D43" s="226"/>
      <c r="E43" s="227"/>
      <c r="F43" s="214">
        <f t="shared" si="5"/>
        <v>0</v>
      </c>
      <c r="G43" s="215"/>
      <c r="H43" s="216"/>
      <c r="I43" s="150"/>
      <c r="J43" s="150"/>
    </row>
    <row r="44" spans="2:10" ht="18.75" customHeight="1" x14ac:dyDescent="0.3">
      <c r="B44" s="425">
        <f t="shared" si="0"/>
        <v>44</v>
      </c>
      <c r="C44" s="600" t="s">
        <v>10133</v>
      </c>
      <c r="D44" s="228"/>
      <c r="E44" s="203" t="str">
        <f>IF(OR('CUADRO 6'!F11&gt;F44,'CUADRO 6'!G11&gt;G44,'CUADRO 6'!H11&gt;H44),"*","")</f>
        <v/>
      </c>
      <c r="F44" s="17">
        <f t="shared" si="5"/>
        <v>0</v>
      </c>
      <c r="G44" s="217">
        <f>SUM(G45:G57)</f>
        <v>0</v>
      </c>
      <c r="H44" s="131">
        <f>SUM(H45:H57)</f>
        <v>0</v>
      </c>
      <c r="I44" s="150"/>
      <c r="J44" s="150"/>
    </row>
    <row r="45" spans="2:10" ht="18.75" customHeight="1" x14ac:dyDescent="0.3">
      <c r="B45" s="425">
        <f t="shared" si="0"/>
        <v>45</v>
      </c>
      <c r="C45" s="597" t="s">
        <v>34306</v>
      </c>
      <c r="D45" s="224"/>
      <c r="E45" s="225"/>
      <c r="F45" s="22">
        <f t="shared" si="5"/>
        <v>0</v>
      </c>
      <c r="G45" s="176"/>
      <c r="H45" s="209"/>
      <c r="I45" s="150"/>
      <c r="J45" s="150"/>
    </row>
    <row r="46" spans="2:10" ht="18.75" customHeight="1" x14ac:dyDescent="0.3">
      <c r="B46" s="425">
        <f t="shared" si="0"/>
        <v>46</v>
      </c>
      <c r="C46" s="597" t="s">
        <v>18401</v>
      </c>
      <c r="D46" s="224"/>
      <c r="E46" s="225"/>
      <c r="F46" s="22">
        <f t="shared" si="5"/>
        <v>0</v>
      </c>
      <c r="G46" s="176"/>
      <c r="H46" s="209"/>
      <c r="I46" s="150"/>
      <c r="J46" s="150"/>
    </row>
    <row r="47" spans="2:10" ht="18.75" customHeight="1" x14ac:dyDescent="0.3">
      <c r="B47" s="425">
        <f t="shared" si="0"/>
        <v>47</v>
      </c>
      <c r="C47" s="597" t="s">
        <v>18402</v>
      </c>
      <c r="D47" s="224"/>
      <c r="E47" s="225"/>
      <c r="F47" s="22">
        <f t="shared" si="5"/>
        <v>0</v>
      </c>
      <c r="G47" s="176"/>
      <c r="H47" s="209"/>
      <c r="I47" s="150"/>
      <c r="J47" s="150"/>
    </row>
    <row r="48" spans="2:10" ht="18.75" customHeight="1" x14ac:dyDescent="0.3">
      <c r="B48" s="425">
        <f t="shared" si="0"/>
        <v>48</v>
      </c>
      <c r="C48" s="597" t="s">
        <v>18403</v>
      </c>
      <c r="D48" s="224"/>
      <c r="E48" s="225"/>
      <c r="F48" s="22">
        <f t="shared" si="5"/>
        <v>0</v>
      </c>
      <c r="G48" s="176"/>
      <c r="H48" s="209"/>
      <c r="I48" s="150"/>
      <c r="J48" s="150"/>
    </row>
    <row r="49" spans="2:10" ht="18.75" customHeight="1" x14ac:dyDescent="0.3">
      <c r="B49" s="425">
        <f t="shared" si="0"/>
        <v>49</v>
      </c>
      <c r="C49" s="597" t="s">
        <v>18404</v>
      </c>
      <c r="D49" s="224"/>
      <c r="E49" s="225"/>
      <c r="F49" s="22">
        <f t="shared" si="5"/>
        <v>0</v>
      </c>
      <c r="G49" s="176"/>
      <c r="H49" s="209"/>
      <c r="I49" s="150"/>
      <c r="J49" s="150"/>
    </row>
    <row r="50" spans="2:10" ht="18.75" customHeight="1" x14ac:dyDescent="0.3">
      <c r="B50" s="425">
        <f>+B49+1</f>
        <v>50</v>
      </c>
      <c r="C50" s="597" t="s">
        <v>34252</v>
      </c>
      <c r="D50" s="516" t="s">
        <v>14602</v>
      </c>
      <c r="E50" s="225"/>
      <c r="F50" s="22">
        <f t="shared" si="5"/>
        <v>0</v>
      </c>
      <c r="G50" s="176"/>
      <c r="H50" s="209"/>
      <c r="I50" s="150"/>
      <c r="J50" s="150"/>
    </row>
    <row r="51" spans="2:10" ht="18.75" customHeight="1" x14ac:dyDescent="0.3">
      <c r="B51" s="425">
        <f>+B50+1</f>
        <v>51</v>
      </c>
      <c r="C51" s="592" t="s">
        <v>34253</v>
      </c>
      <c r="D51" s="516" t="s">
        <v>14602</v>
      </c>
      <c r="E51" s="208"/>
      <c r="F51" s="22">
        <f t="shared" si="5"/>
        <v>0</v>
      </c>
      <c r="G51" s="176"/>
      <c r="H51" s="209"/>
      <c r="I51" s="150"/>
      <c r="J51" s="150"/>
    </row>
    <row r="52" spans="2:10" ht="18.75" customHeight="1" x14ac:dyDescent="0.3">
      <c r="B52" s="425">
        <f t="shared" ref="B52:B61" si="6">+B51+1</f>
        <v>52</v>
      </c>
      <c r="C52" s="592" t="s">
        <v>34254</v>
      </c>
      <c r="D52" s="516" t="s">
        <v>14602</v>
      </c>
      <c r="E52" s="208"/>
      <c r="F52" s="22">
        <f t="shared" si="5"/>
        <v>0</v>
      </c>
      <c r="G52" s="176"/>
      <c r="H52" s="209"/>
      <c r="I52" s="150"/>
      <c r="J52" s="150"/>
    </row>
    <row r="53" spans="2:10" ht="18.75" customHeight="1" x14ac:dyDescent="0.3">
      <c r="B53" s="425">
        <f t="shared" si="6"/>
        <v>53</v>
      </c>
      <c r="C53" s="592" t="s">
        <v>34255</v>
      </c>
      <c r="D53" s="516" t="s">
        <v>14602</v>
      </c>
      <c r="E53" s="208"/>
      <c r="F53" s="22">
        <f t="shared" si="5"/>
        <v>0</v>
      </c>
      <c r="G53" s="176"/>
      <c r="H53" s="209"/>
      <c r="I53" s="150"/>
      <c r="J53" s="150"/>
    </row>
    <row r="54" spans="2:10" ht="18.75" customHeight="1" x14ac:dyDescent="0.3">
      <c r="B54" s="425">
        <f t="shared" si="6"/>
        <v>54</v>
      </c>
      <c r="C54" s="592" t="s">
        <v>34256</v>
      </c>
      <c r="D54" s="516" t="s">
        <v>14602</v>
      </c>
      <c r="E54" s="208"/>
      <c r="F54" s="22">
        <f t="shared" si="5"/>
        <v>0</v>
      </c>
      <c r="G54" s="176"/>
      <c r="H54" s="209"/>
      <c r="I54" s="150"/>
      <c r="J54" s="150"/>
    </row>
    <row r="55" spans="2:10" ht="18.75" customHeight="1" x14ac:dyDescent="0.3">
      <c r="B55" s="425">
        <f t="shared" si="6"/>
        <v>55</v>
      </c>
      <c r="C55" s="592" t="s">
        <v>34257</v>
      </c>
      <c r="D55" s="516" t="s">
        <v>14602</v>
      </c>
      <c r="E55" s="208"/>
      <c r="F55" s="22">
        <f t="shared" si="5"/>
        <v>0</v>
      </c>
      <c r="G55" s="176"/>
      <c r="H55" s="209"/>
      <c r="I55" s="150"/>
      <c r="J55" s="150"/>
    </row>
    <row r="56" spans="2:10" ht="18.75" customHeight="1" x14ac:dyDescent="0.3">
      <c r="B56" s="425">
        <f t="shared" si="6"/>
        <v>56</v>
      </c>
      <c r="C56" s="597" t="s">
        <v>34258</v>
      </c>
      <c r="D56" s="516" t="s">
        <v>14602</v>
      </c>
      <c r="E56" s="221"/>
      <c r="F56" s="22">
        <f>+G56+H56</f>
        <v>0</v>
      </c>
      <c r="G56" s="176"/>
      <c r="H56" s="209"/>
      <c r="I56" s="150"/>
      <c r="J56" s="150"/>
    </row>
    <row r="57" spans="2:10" ht="18.75" customHeight="1" thickBot="1" x14ac:dyDescent="0.35">
      <c r="B57" s="425">
        <f t="shared" si="6"/>
        <v>57</v>
      </c>
      <c r="C57" s="601" t="s">
        <v>6747</v>
      </c>
      <c r="D57" s="229"/>
      <c r="E57" s="230"/>
      <c r="F57" s="189">
        <f>+G57+H57</f>
        <v>0</v>
      </c>
      <c r="G57" s="190"/>
      <c r="H57" s="231"/>
      <c r="I57" s="150"/>
      <c r="J57" s="150"/>
    </row>
    <row r="58" spans="2:10" ht="18.75" customHeight="1" thickTop="1" x14ac:dyDescent="0.3">
      <c r="B58" s="425">
        <f t="shared" si="6"/>
        <v>58</v>
      </c>
      <c r="C58" s="391" t="s">
        <v>17664</v>
      </c>
      <c r="D58" s="232"/>
      <c r="E58" s="233"/>
      <c r="F58" s="234"/>
      <c r="G58" s="235"/>
      <c r="H58" s="235"/>
      <c r="I58" s="150"/>
      <c r="J58" s="150"/>
    </row>
    <row r="59" spans="2:10" ht="18.75" customHeight="1" x14ac:dyDescent="0.3">
      <c r="B59" s="425">
        <f t="shared" si="6"/>
        <v>59</v>
      </c>
      <c r="D59" s="34"/>
      <c r="E59" s="236"/>
      <c r="F59" s="131"/>
      <c r="G59" s="237"/>
      <c r="H59" s="237"/>
      <c r="I59" s="150"/>
      <c r="J59" s="150"/>
    </row>
    <row r="60" spans="2:10" ht="18.75" customHeight="1" x14ac:dyDescent="0.35">
      <c r="B60" s="425">
        <f t="shared" si="6"/>
        <v>60</v>
      </c>
      <c r="C60" s="194" t="s">
        <v>8361</v>
      </c>
      <c r="D60" s="194"/>
      <c r="E60" s="194"/>
      <c r="F60" s="195"/>
      <c r="G60" s="240"/>
      <c r="H60" s="240"/>
    </row>
    <row r="61" spans="2:10" ht="26.25" customHeight="1" x14ac:dyDescent="0.3">
      <c r="B61" s="425">
        <f t="shared" si="6"/>
        <v>61</v>
      </c>
      <c r="C61" s="707"/>
      <c r="D61" s="708"/>
      <c r="E61" s="709"/>
      <c r="F61" s="709"/>
      <c r="G61" s="709"/>
      <c r="H61" s="710"/>
    </row>
    <row r="62" spans="2:10" ht="26.25" customHeight="1" x14ac:dyDescent="0.3">
      <c r="C62" s="711"/>
      <c r="D62" s="712"/>
      <c r="E62" s="712"/>
      <c r="F62" s="712"/>
      <c r="G62" s="712"/>
      <c r="H62" s="713"/>
    </row>
    <row r="63" spans="2:10" ht="26.25" customHeight="1" x14ac:dyDescent="0.3">
      <c r="C63" s="711"/>
      <c r="D63" s="712"/>
      <c r="E63" s="712"/>
      <c r="F63" s="712"/>
      <c r="G63" s="712"/>
      <c r="H63" s="713"/>
    </row>
    <row r="64" spans="2:10" ht="26.25" customHeight="1" x14ac:dyDescent="0.3">
      <c r="C64" s="714"/>
      <c r="D64" s="715"/>
      <c r="E64" s="715"/>
      <c r="F64" s="715"/>
      <c r="G64" s="715"/>
      <c r="H64" s="716"/>
    </row>
  </sheetData>
  <sheetProtection algorithmName="SHA-512" hashValue="CS4ZviZCRMaZbi60BWbTuHqEPIu9803Ak1lhKqK5RfDZWQYkw7V7kmgydf5fK9Jeyyht0MLK2h7mK3xxbheEaQ==" saltValue="FrdzKvtiYno03wmhx54jcw==" spinCount="100000" sheet="1" objects="1" scenarios="1" sort="0" autoFilter="0" pivotTables="0"/>
  <mergeCells count="4">
    <mergeCell ref="C2:H2"/>
    <mergeCell ref="C61:H64"/>
    <mergeCell ref="J6:K9"/>
    <mergeCell ref="J11:K18"/>
  </mergeCells>
  <conditionalFormatting sqref="F7:F59">
    <cfRule type="cellIs" dxfId="14" priority="2" operator="equal">
      <formula>0</formula>
    </cfRule>
  </conditionalFormatting>
  <conditionalFormatting sqref="F5:H6 G11:H11 G16:H16 G33:H33 G44:H44">
    <cfRule type="cellIs" dxfId="13" priority="3" operator="equal">
      <formula>0</formula>
    </cfRule>
  </conditionalFormatting>
  <dataValidations count="1">
    <dataValidation type="whole" operator="greaterThanOrEqual" allowBlank="1" showInputMessage="1" showErrorMessage="1" sqref="F5:H59" xr:uid="{00000000-0002-0000-0E00-000000000000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42" orientation="landscape" r:id="rId1"/>
  <headerFooter>
    <oddHeader>&amp;C&amp;G</oddHeader>
    <oddFooter>&amp;R&amp;"Gentium Basic,Normal"&amp;A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tabColor theme="7" tint="0.79998168889431442"/>
    <pageSetUpPr fitToPage="1"/>
  </sheetPr>
  <dimension ref="B1:P39"/>
  <sheetViews>
    <sheetView showGridLines="0" showRuler="0" zoomScale="90" zoomScaleNormal="90" zoomScalePageLayoutView="74" workbookViewId="0"/>
  </sheetViews>
  <sheetFormatPr baseColWidth="10" defaultColWidth="11.44140625" defaultRowHeight="14.4" x14ac:dyDescent="0.3"/>
  <cols>
    <col min="1" max="1" width="8.6640625" style="39" customWidth="1"/>
    <col min="2" max="2" width="3.33203125" style="36" hidden="1" customWidth="1"/>
    <col min="3" max="3" width="64.6640625" style="39" customWidth="1"/>
    <col min="4" max="4" width="5" style="39" customWidth="1"/>
    <col min="5" max="15" width="9.109375" style="39" customWidth="1"/>
    <col min="16" max="16384" width="11.44140625" style="39"/>
  </cols>
  <sheetData>
    <row r="1" spans="2:16" ht="18.600000000000001" x14ac:dyDescent="0.3">
      <c r="B1" s="425">
        <v>1</v>
      </c>
      <c r="C1" s="38" t="s">
        <v>10125</v>
      </c>
      <c r="D1" s="155"/>
      <c r="E1" s="38"/>
      <c r="I1" s="40"/>
      <c r="J1" s="40"/>
      <c r="K1" s="40"/>
      <c r="L1" s="40"/>
      <c r="M1" s="3"/>
      <c r="N1" s="3"/>
      <c r="O1" s="3"/>
      <c r="P1" s="3"/>
    </row>
    <row r="2" spans="2:16" ht="19.2" thickBot="1" x14ac:dyDescent="0.35">
      <c r="B2" s="425">
        <f>+B1+1</f>
        <v>2</v>
      </c>
      <c r="C2" s="156" t="s">
        <v>10132</v>
      </c>
      <c r="D2" s="157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2:16" s="3" customFormat="1" ht="40.950000000000003" customHeight="1" thickTop="1" thickBot="1" x14ac:dyDescent="0.35">
      <c r="B3" s="425">
        <f t="shared" ref="B3:B36" si="0">+B2+1</f>
        <v>3</v>
      </c>
      <c r="C3" s="718" t="s">
        <v>6744</v>
      </c>
      <c r="D3" s="719"/>
      <c r="E3" s="159" t="s">
        <v>0</v>
      </c>
      <c r="F3" s="160" t="s">
        <v>10134</v>
      </c>
      <c r="G3" s="160" t="s">
        <v>10135</v>
      </c>
      <c r="H3" s="160" t="s">
        <v>34263</v>
      </c>
      <c r="I3" s="160" t="s">
        <v>34264</v>
      </c>
      <c r="J3" s="160" t="s">
        <v>10136</v>
      </c>
      <c r="K3" s="160" t="s">
        <v>10137</v>
      </c>
      <c r="L3" s="160" t="s">
        <v>10138</v>
      </c>
      <c r="M3" s="160" t="s">
        <v>10139</v>
      </c>
      <c r="N3" s="161" t="s">
        <v>8374</v>
      </c>
      <c r="O3" s="162" t="s">
        <v>6747</v>
      </c>
    </row>
    <row r="4" spans="2:16" ht="21.75" customHeight="1" thickTop="1" thickBot="1" x14ac:dyDescent="0.35">
      <c r="B4" s="425">
        <f t="shared" si="0"/>
        <v>4</v>
      </c>
      <c r="C4" s="163" t="s">
        <v>34262</v>
      </c>
      <c r="D4" s="163"/>
      <c r="E4" s="164">
        <f t="shared" ref="E4:O4" si="1">+E5+E22</f>
        <v>0</v>
      </c>
      <c r="F4" s="165">
        <f t="shared" si="1"/>
        <v>0</v>
      </c>
      <c r="G4" s="166">
        <f t="shared" si="1"/>
        <v>0</v>
      </c>
      <c r="H4" s="166">
        <f t="shared" si="1"/>
        <v>0</v>
      </c>
      <c r="I4" s="165">
        <f t="shared" si="1"/>
        <v>0</v>
      </c>
      <c r="J4" s="165"/>
      <c r="K4" s="165"/>
      <c r="L4" s="166">
        <f t="shared" si="1"/>
        <v>0</v>
      </c>
      <c r="M4" s="166">
        <f t="shared" si="1"/>
        <v>0</v>
      </c>
      <c r="N4" s="166">
        <f t="shared" si="1"/>
        <v>0</v>
      </c>
      <c r="O4" s="167">
        <f t="shared" si="1"/>
        <v>0</v>
      </c>
    </row>
    <row r="5" spans="2:16" ht="19.5" customHeight="1" x14ac:dyDescent="0.3">
      <c r="B5" s="425">
        <f t="shared" si="0"/>
        <v>5</v>
      </c>
      <c r="C5" s="168" t="s">
        <v>6748</v>
      </c>
      <c r="D5" s="168"/>
      <c r="E5" s="169">
        <f t="shared" ref="E5:O5" si="2">SUM(E6:E21)</f>
        <v>0</v>
      </c>
      <c r="F5" s="170">
        <f t="shared" si="2"/>
        <v>0</v>
      </c>
      <c r="G5" s="171">
        <f t="shared" si="2"/>
        <v>0</v>
      </c>
      <c r="H5" s="171">
        <f t="shared" si="2"/>
        <v>0</v>
      </c>
      <c r="I5" s="170">
        <f t="shared" si="2"/>
        <v>0</v>
      </c>
      <c r="J5" s="170"/>
      <c r="K5" s="170"/>
      <c r="L5" s="171">
        <f t="shared" si="2"/>
        <v>0</v>
      </c>
      <c r="M5" s="171">
        <f t="shared" si="2"/>
        <v>0</v>
      </c>
      <c r="N5" s="172">
        <f t="shared" si="2"/>
        <v>0</v>
      </c>
      <c r="O5" s="173">
        <f t="shared" si="2"/>
        <v>0</v>
      </c>
    </row>
    <row r="6" spans="2:16" ht="19.5" customHeight="1" x14ac:dyDescent="0.3">
      <c r="B6" s="425">
        <f t="shared" si="0"/>
        <v>6</v>
      </c>
      <c r="C6" s="602" t="s">
        <v>8395</v>
      </c>
      <c r="D6" s="174" t="str">
        <f>IF(AND(E6=(F6+G6+H6+I6+J6+K6+L6+M6+N6+O6)),"","**")</f>
        <v/>
      </c>
      <c r="E6" s="22">
        <f>+'CUADRO 7'!F17</f>
        <v>0</v>
      </c>
      <c r="F6" s="175"/>
      <c r="G6" s="176"/>
      <c r="H6" s="176"/>
      <c r="I6" s="175"/>
      <c r="J6" s="175"/>
      <c r="K6" s="175"/>
      <c r="L6" s="176"/>
      <c r="M6" s="176"/>
      <c r="N6" s="176"/>
      <c r="O6" s="177"/>
    </row>
    <row r="7" spans="2:16" ht="19.5" customHeight="1" x14ac:dyDescent="0.3">
      <c r="B7" s="425">
        <f t="shared" si="0"/>
        <v>7</v>
      </c>
      <c r="C7" s="602" t="s">
        <v>18400</v>
      </c>
      <c r="D7" s="174" t="str">
        <f t="shared" ref="D7:D21" si="3">IF(AND(E7=(F7+G7+H7+I7+J7+K7+L7+M7+N7+O7)),"","**")</f>
        <v/>
      </c>
      <c r="E7" s="22">
        <f>+'CUADRO 7'!F18</f>
        <v>0</v>
      </c>
      <c r="F7" s="175"/>
      <c r="G7" s="176"/>
      <c r="H7" s="176"/>
      <c r="I7" s="175"/>
      <c r="J7" s="175"/>
      <c r="K7" s="175"/>
      <c r="L7" s="176"/>
      <c r="M7" s="176"/>
      <c r="N7" s="176"/>
      <c r="O7" s="177"/>
    </row>
    <row r="8" spans="2:16" ht="19.5" customHeight="1" x14ac:dyDescent="0.3">
      <c r="B8" s="425">
        <f t="shared" si="0"/>
        <v>8</v>
      </c>
      <c r="C8" s="602" t="s">
        <v>17661</v>
      </c>
      <c r="D8" s="174" t="str">
        <f t="shared" si="3"/>
        <v/>
      </c>
      <c r="E8" s="22">
        <f>+'CUADRO 7'!F19</f>
        <v>0</v>
      </c>
      <c r="F8" s="175"/>
      <c r="G8" s="176"/>
      <c r="H8" s="176"/>
      <c r="I8" s="175"/>
      <c r="J8" s="175"/>
      <c r="K8" s="175"/>
      <c r="L8" s="176"/>
      <c r="M8" s="176"/>
      <c r="N8" s="176"/>
      <c r="O8" s="177"/>
    </row>
    <row r="9" spans="2:16" ht="19.5" customHeight="1" x14ac:dyDescent="0.3">
      <c r="B9" s="425">
        <f t="shared" si="0"/>
        <v>9</v>
      </c>
      <c r="C9" s="602" t="s">
        <v>17663</v>
      </c>
      <c r="D9" s="174" t="str">
        <f t="shared" si="3"/>
        <v/>
      </c>
      <c r="E9" s="22">
        <f>+'CUADRO 7'!F20</f>
        <v>0</v>
      </c>
      <c r="F9" s="175"/>
      <c r="G9" s="176"/>
      <c r="H9" s="176"/>
      <c r="I9" s="175"/>
      <c r="J9" s="175"/>
      <c r="K9" s="175"/>
      <c r="L9" s="176"/>
      <c r="M9" s="176"/>
      <c r="N9" s="176"/>
      <c r="O9" s="177"/>
    </row>
    <row r="10" spans="2:16" ht="19.5" customHeight="1" x14ac:dyDescent="0.3">
      <c r="B10" s="425">
        <f t="shared" si="0"/>
        <v>10</v>
      </c>
      <c r="C10" s="602" t="s">
        <v>34290</v>
      </c>
      <c r="D10" s="174" t="str">
        <f t="shared" si="3"/>
        <v/>
      </c>
      <c r="E10" s="22">
        <f>+'CUADRO 7'!F21</f>
        <v>0</v>
      </c>
      <c r="F10" s="175"/>
      <c r="G10" s="176"/>
      <c r="H10" s="176"/>
      <c r="I10" s="175"/>
      <c r="J10" s="175"/>
      <c r="K10" s="175"/>
      <c r="L10" s="176"/>
      <c r="M10" s="176"/>
      <c r="N10" s="176"/>
      <c r="O10" s="177"/>
    </row>
    <row r="11" spans="2:16" ht="19.5" customHeight="1" x14ac:dyDescent="0.3">
      <c r="B11" s="425">
        <f t="shared" si="0"/>
        <v>11</v>
      </c>
      <c r="C11" s="602" t="s">
        <v>16</v>
      </c>
      <c r="D11" s="174" t="str">
        <f t="shared" si="3"/>
        <v/>
      </c>
      <c r="E11" s="22">
        <f>+'CUADRO 7'!F22</f>
        <v>0</v>
      </c>
      <c r="F11" s="175"/>
      <c r="G11" s="176"/>
      <c r="H11" s="176"/>
      <c r="I11" s="175"/>
      <c r="J11" s="175"/>
      <c r="K11" s="175"/>
      <c r="L11" s="176"/>
      <c r="M11" s="176"/>
      <c r="N11" s="176"/>
      <c r="O11" s="177"/>
    </row>
    <row r="12" spans="2:16" ht="19.5" customHeight="1" x14ac:dyDescent="0.3">
      <c r="B12" s="425">
        <f t="shared" si="0"/>
        <v>12</v>
      </c>
      <c r="C12" s="602" t="s">
        <v>6738</v>
      </c>
      <c r="D12" s="174" t="str">
        <f t="shared" si="3"/>
        <v/>
      </c>
      <c r="E12" s="22">
        <f>+'CUADRO 7'!F23</f>
        <v>0</v>
      </c>
      <c r="F12" s="175"/>
      <c r="G12" s="176"/>
      <c r="H12" s="176"/>
      <c r="I12" s="175"/>
      <c r="J12" s="175"/>
      <c r="K12" s="175"/>
      <c r="L12" s="176"/>
      <c r="M12" s="176"/>
      <c r="N12" s="176"/>
      <c r="O12" s="177"/>
    </row>
    <row r="13" spans="2:16" ht="19.5" customHeight="1" x14ac:dyDescent="0.3">
      <c r="B13" s="425">
        <f t="shared" si="0"/>
        <v>13</v>
      </c>
      <c r="C13" s="602" t="s">
        <v>19676</v>
      </c>
      <c r="D13" s="174" t="str">
        <f t="shared" si="3"/>
        <v/>
      </c>
      <c r="E13" s="22">
        <f>+'CUADRO 7'!F24</f>
        <v>0</v>
      </c>
      <c r="F13" s="175"/>
      <c r="G13" s="176"/>
      <c r="H13" s="176"/>
      <c r="I13" s="175"/>
      <c r="J13" s="175"/>
      <c r="K13" s="175"/>
      <c r="L13" s="176"/>
      <c r="M13" s="176"/>
      <c r="N13" s="176"/>
      <c r="O13" s="177"/>
    </row>
    <row r="14" spans="2:16" ht="19.5" customHeight="1" x14ac:dyDescent="0.3">
      <c r="B14" s="425">
        <f t="shared" si="0"/>
        <v>14</v>
      </c>
      <c r="C14" s="602" t="s">
        <v>19677</v>
      </c>
      <c r="D14" s="174" t="str">
        <f t="shared" si="3"/>
        <v/>
      </c>
      <c r="E14" s="22">
        <f>+'CUADRO 7'!F25</f>
        <v>0</v>
      </c>
      <c r="F14" s="175"/>
      <c r="G14" s="176"/>
      <c r="H14" s="176"/>
      <c r="I14" s="175"/>
      <c r="J14" s="175"/>
      <c r="K14" s="175"/>
      <c r="L14" s="176"/>
      <c r="M14" s="176"/>
      <c r="N14" s="176"/>
      <c r="O14" s="177"/>
    </row>
    <row r="15" spans="2:16" ht="19.5" customHeight="1" x14ac:dyDescent="0.3">
      <c r="B15" s="425">
        <f t="shared" si="0"/>
        <v>15</v>
      </c>
      <c r="C15" s="602" t="s">
        <v>20873</v>
      </c>
      <c r="D15" s="174" t="str">
        <f t="shared" si="3"/>
        <v/>
      </c>
      <c r="E15" s="22">
        <f>+'CUADRO 7'!F26</f>
        <v>0</v>
      </c>
      <c r="F15" s="175"/>
      <c r="G15" s="176"/>
      <c r="H15" s="176"/>
      <c r="I15" s="175"/>
      <c r="J15" s="175"/>
      <c r="K15" s="175"/>
      <c r="L15" s="176"/>
      <c r="M15" s="176"/>
      <c r="N15" s="176"/>
      <c r="O15" s="177"/>
    </row>
    <row r="16" spans="2:16" ht="19.5" customHeight="1" x14ac:dyDescent="0.3">
      <c r="B16" s="425">
        <f t="shared" si="0"/>
        <v>16</v>
      </c>
      <c r="C16" s="602" t="s">
        <v>6739</v>
      </c>
      <c r="D16" s="174" t="str">
        <f t="shared" si="3"/>
        <v/>
      </c>
      <c r="E16" s="22">
        <f>+'CUADRO 7'!F27</f>
        <v>0</v>
      </c>
      <c r="F16" s="175"/>
      <c r="G16" s="176"/>
      <c r="H16" s="176"/>
      <c r="I16" s="175"/>
      <c r="J16" s="175"/>
      <c r="K16" s="175"/>
      <c r="L16" s="176"/>
      <c r="M16" s="176"/>
      <c r="N16" s="176"/>
      <c r="O16" s="177"/>
    </row>
    <row r="17" spans="2:15" ht="19.5" customHeight="1" x14ac:dyDescent="0.3">
      <c r="B17" s="425">
        <f t="shared" si="0"/>
        <v>17</v>
      </c>
      <c r="C17" s="602" t="s">
        <v>6740</v>
      </c>
      <c r="D17" s="174" t="str">
        <f t="shared" si="3"/>
        <v/>
      </c>
      <c r="E17" s="22">
        <f>+'CUADRO 7'!F28</f>
        <v>0</v>
      </c>
      <c r="F17" s="178"/>
      <c r="G17" s="176"/>
      <c r="H17" s="176"/>
      <c r="I17" s="178"/>
      <c r="J17" s="178"/>
      <c r="K17" s="178"/>
      <c r="L17" s="176"/>
      <c r="M17" s="176"/>
      <c r="N17" s="176"/>
      <c r="O17" s="179"/>
    </row>
    <row r="18" spans="2:15" ht="19.5" customHeight="1" x14ac:dyDescent="0.3">
      <c r="B18" s="425">
        <f t="shared" si="0"/>
        <v>18</v>
      </c>
      <c r="C18" s="602" t="s">
        <v>6741</v>
      </c>
      <c r="D18" s="174" t="str">
        <f t="shared" si="3"/>
        <v/>
      </c>
      <c r="E18" s="22">
        <f>+'CUADRO 7'!F29</f>
        <v>0</v>
      </c>
      <c r="F18" s="178"/>
      <c r="G18" s="176"/>
      <c r="H18" s="176"/>
      <c r="I18" s="178"/>
      <c r="J18" s="178"/>
      <c r="K18" s="178"/>
      <c r="L18" s="176"/>
      <c r="M18" s="176"/>
      <c r="N18" s="176"/>
      <c r="O18" s="179"/>
    </row>
    <row r="19" spans="2:15" ht="19.5" customHeight="1" x14ac:dyDescent="0.3">
      <c r="B19" s="425">
        <f t="shared" si="0"/>
        <v>19</v>
      </c>
      <c r="C19" s="603" t="s">
        <v>34305</v>
      </c>
      <c r="D19" s="174" t="str">
        <f t="shared" si="3"/>
        <v/>
      </c>
      <c r="E19" s="22">
        <f>+'CUADRO 7'!F30</f>
        <v>0</v>
      </c>
      <c r="F19" s="175"/>
      <c r="G19" s="176"/>
      <c r="H19" s="176"/>
      <c r="I19" s="175"/>
      <c r="J19" s="175"/>
      <c r="K19" s="175"/>
      <c r="L19" s="176"/>
      <c r="M19" s="176"/>
      <c r="N19" s="176"/>
      <c r="O19" s="177"/>
    </row>
    <row r="20" spans="2:15" ht="19.5" customHeight="1" x14ac:dyDescent="0.3">
      <c r="B20" s="425">
        <f t="shared" si="0"/>
        <v>20</v>
      </c>
      <c r="C20" s="602" t="s">
        <v>10128</v>
      </c>
      <c r="D20" s="174" t="str">
        <f t="shared" si="3"/>
        <v/>
      </c>
      <c r="E20" s="22">
        <f>+'CUADRO 7'!F31</f>
        <v>0</v>
      </c>
      <c r="F20" s="175"/>
      <c r="G20" s="176"/>
      <c r="H20" s="176"/>
      <c r="I20" s="175"/>
      <c r="J20" s="175"/>
      <c r="K20" s="175"/>
      <c r="L20" s="176"/>
      <c r="M20" s="176"/>
      <c r="N20" s="176"/>
      <c r="O20" s="177"/>
    </row>
    <row r="21" spans="2:15" ht="19.5" customHeight="1" x14ac:dyDescent="0.3">
      <c r="B21" s="425">
        <f t="shared" si="0"/>
        <v>21</v>
      </c>
      <c r="C21" s="604" t="s">
        <v>8371</v>
      </c>
      <c r="D21" s="577" t="str">
        <f t="shared" si="3"/>
        <v/>
      </c>
      <c r="E21" s="214">
        <f>+'CUADRO 7'!F32</f>
        <v>0</v>
      </c>
      <c r="F21" s="578"/>
      <c r="G21" s="215"/>
      <c r="H21" s="215"/>
      <c r="I21" s="578"/>
      <c r="J21" s="578"/>
      <c r="K21" s="578"/>
      <c r="L21" s="215"/>
      <c r="M21" s="215"/>
      <c r="N21" s="215"/>
      <c r="O21" s="579"/>
    </row>
    <row r="22" spans="2:15" ht="19.5" customHeight="1" x14ac:dyDescent="0.3">
      <c r="B22" s="425">
        <f t="shared" si="0"/>
        <v>22</v>
      </c>
      <c r="C22" s="184" t="s">
        <v>8372</v>
      </c>
      <c r="D22" s="184"/>
      <c r="E22" s="185">
        <f t="shared" ref="E22:N22" si="4">SUM(E23:E32)</f>
        <v>0</v>
      </c>
      <c r="F22" s="186">
        <f t="shared" si="4"/>
        <v>0</v>
      </c>
      <c r="G22" s="187">
        <f t="shared" si="4"/>
        <v>0</v>
      </c>
      <c r="H22" s="187">
        <f t="shared" si="4"/>
        <v>0</v>
      </c>
      <c r="I22" s="187">
        <f t="shared" si="4"/>
        <v>0</v>
      </c>
      <c r="J22" s="187"/>
      <c r="K22" s="187"/>
      <c r="L22" s="187">
        <f t="shared" si="4"/>
        <v>0</v>
      </c>
      <c r="M22" s="187">
        <f t="shared" si="4"/>
        <v>0</v>
      </c>
      <c r="N22" s="187">
        <f t="shared" si="4"/>
        <v>0</v>
      </c>
      <c r="O22" s="188">
        <f>SUM(O23:O32)</f>
        <v>0</v>
      </c>
    </row>
    <row r="23" spans="2:15" ht="19.5" customHeight="1" x14ac:dyDescent="0.3">
      <c r="B23" s="425">
        <f t="shared" si="0"/>
        <v>23</v>
      </c>
      <c r="C23" s="602" t="s">
        <v>8044</v>
      </c>
      <c r="D23" s="174" t="str">
        <f t="shared" ref="D23:D32" si="5">IF(AND(E23=(F23+G23+H23+I23+J23+K23+L23+M23+N23+O23)),"","**")</f>
        <v/>
      </c>
      <c r="E23" s="22">
        <f>+'CUADRO 7'!F34</f>
        <v>0</v>
      </c>
      <c r="F23" s="175"/>
      <c r="G23" s="176"/>
      <c r="H23" s="176"/>
      <c r="I23" s="175"/>
      <c r="J23" s="175"/>
      <c r="K23" s="175"/>
      <c r="L23" s="176"/>
      <c r="M23" s="176"/>
      <c r="N23" s="176"/>
      <c r="O23" s="177"/>
    </row>
    <row r="24" spans="2:15" ht="19.5" customHeight="1" x14ac:dyDescent="0.3">
      <c r="B24" s="425">
        <f t="shared" si="0"/>
        <v>24</v>
      </c>
      <c r="C24" s="602" t="s">
        <v>8035</v>
      </c>
      <c r="D24" s="174" t="str">
        <f t="shared" si="5"/>
        <v/>
      </c>
      <c r="E24" s="22">
        <f>+'CUADRO 7'!F35</f>
        <v>0</v>
      </c>
      <c r="F24" s="175"/>
      <c r="G24" s="176"/>
      <c r="H24" s="176"/>
      <c r="I24" s="175"/>
      <c r="J24" s="175"/>
      <c r="K24" s="175"/>
      <c r="L24" s="176"/>
      <c r="M24" s="176"/>
      <c r="N24" s="176"/>
      <c r="O24" s="177"/>
    </row>
    <row r="25" spans="2:15" ht="19.5" customHeight="1" x14ac:dyDescent="0.3">
      <c r="B25" s="425">
        <f t="shared" si="0"/>
        <v>25</v>
      </c>
      <c r="C25" s="603" t="s">
        <v>8036</v>
      </c>
      <c r="D25" s="174" t="str">
        <f t="shared" si="5"/>
        <v/>
      </c>
      <c r="E25" s="22">
        <f>+'CUADRO 7'!F36</f>
        <v>0</v>
      </c>
      <c r="F25" s="175"/>
      <c r="G25" s="176"/>
      <c r="H25" s="176"/>
      <c r="I25" s="175"/>
      <c r="J25" s="175"/>
      <c r="K25" s="175"/>
      <c r="L25" s="176"/>
      <c r="M25" s="176"/>
      <c r="N25" s="176"/>
      <c r="O25" s="177"/>
    </row>
    <row r="26" spans="2:15" ht="19.5" customHeight="1" x14ac:dyDescent="0.3">
      <c r="B26" s="425">
        <f t="shared" si="0"/>
        <v>26</v>
      </c>
      <c r="C26" s="603" t="s">
        <v>14613</v>
      </c>
      <c r="D26" s="174" t="str">
        <f t="shared" si="5"/>
        <v/>
      </c>
      <c r="E26" s="22">
        <f>+'CUADRO 7'!F37</f>
        <v>0</v>
      </c>
      <c r="F26" s="175"/>
      <c r="G26" s="176"/>
      <c r="H26" s="176"/>
      <c r="I26" s="175"/>
      <c r="J26" s="175"/>
      <c r="K26" s="175"/>
      <c r="L26" s="176"/>
      <c r="M26" s="176"/>
      <c r="N26" s="176"/>
      <c r="O26" s="177"/>
    </row>
    <row r="27" spans="2:15" ht="19.5" customHeight="1" x14ac:dyDescent="0.3">
      <c r="B27" s="425">
        <f t="shared" si="0"/>
        <v>27</v>
      </c>
      <c r="C27" s="602" t="s">
        <v>8043</v>
      </c>
      <c r="D27" s="174" t="str">
        <f t="shared" si="5"/>
        <v/>
      </c>
      <c r="E27" s="22">
        <f>+'CUADRO 7'!F38</f>
        <v>0</v>
      </c>
      <c r="F27" s="175"/>
      <c r="G27" s="176"/>
      <c r="H27" s="176"/>
      <c r="I27" s="175"/>
      <c r="J27" s="175"/>
      <c r="K27" s="175"/>
      <c r="L27" s="176"/>
      <c r="M27" s="176"/>
      <c r="N27" s="176"/>
      <c r="O27" s="177"/>
    </row>
    <row r="28" spans="2:15" ht="19.5" customHeight="1" x14ac:dyDescent="0.3">
      <c r="B28" s="425">
        <f t="shared" si="0"/>
        <v>28</v>
      </c>
      <c r="C28" s="602" t="s">
        <v>8037</v>
      </c>
      <c r="D28" s="174" t="str">
        <f t="shared" si="5"/>
        <v/>
      </c>
      <c r="E28" s="22">
        <f>+'CUADRO 7'!F39</f>
        <v>0</v>
      </c>
      <c r="F28" s="175"/>
      <c r="G28" s="176"/>
      <c r="H28" s="176"/>
      <c r="I28" s="175"/>
      <c r="J28" s="175"/>
      <c r="K28" s="175"/>
      <c r="L28" s="176"/>
      <c r="M28" s="176"/>
      <c r="N28" s="176"/>
      <c r="O28" s="177"/>
    </row>
    <row r="29" spans="2:15" ht="19.5" customHeight="1" x14ac:dyDescent="0.3">
      <c r="B29" s="425">
        <f t="shared" si="0"/>
        <v>29</v>
      </c>
      <c r="C29" s="602" t="s">
        <v>8040</v>
      </c>
      <c r="D29" s="174" t="str">
        <f t="shared" si="5"/>
        <v/>
      </c>
      <c r="E29" s="22">
        <f>+'CUADRO 7'!F40</f>
        <v>0</v>
      </c>
      <c r="F29" s="175"/>
      <c r="G29" s="176"/>
      <c r="H29" s="176"/>
      <c r="I29" s="175"/>
      <c r="J29" s="175"/>
      <c r="K29" s="175"/>
      <c r="L29" s="176"/>
      <c r="M29" s="176"/>
      <c r="N29" s="176"/>
      <c r="O29" s="177"/>
    </row>
    <row r="30" spans="2:15" ht="19.5" customHeight="1" x14ac:dyDescent="0.3">
      <c r="B30" s="425">
        <f t="shared" si="0"/>
        <v>30</v>
      </c>
      <c r="C30" s="602" t="s">
        <v>8042</v>
      </c>
      <c r="D30" s="174" t="str">
        <f t="shared" si="5"/>
        <v/>
      </c>
      <c r="E30" s="22">
        <f>+'CUADRO 7'!F41</f>
        <v>0</v>
      </c>
      <c r="F30" s="175"/>
      <c r="G30" s="176"/>
      <c r="H30" s="176"/>
      <c r="I30" s="175"/>
      <c r="J30" s="175"/>
      <c r="K30" s="175"/>
      <c r="L30" s="176"/>
      <c r="M30" s="176"/>
      <c r="N30" s="176"/>
      <c r="O30" s="177"/>
    </row>
    <row r="31" spans="2:15" ht="19.5" customHeight="1" x14ac:dyDescent="0.3">
      <c r="B31" s="425">
        <f t="shared" si="0"/>
        <v>31</v>
      </c>
      <c r="C31" s="602" t="s">
        <v>10130</v>
      </c>
      <c r="D31" s="174" t="str">
        <f t="shared" si="5"/>
        <v/>
      </c>
      <c r="E31" s="22">
        <f>+'CUADRO 7'!F42</f>
        <v>0</v>
      </c>
      <c r="F31" s="175"/>
      <c r="G31" s="176"/>
      <c r="H31" s="176"/>
      <c r="I31" s="175"/>
      <c r="J31" s="175"/>
      <c r="K31" s="175"/>
      <c r="L31" s="176"/>
      <c r="M31" s="176"/>
      <c r="N31" s="176"/>
      <c r="O31" s="177"/>
    </row>
    <row r="32" spans="2:15" ht="19.5" customHeight="1" thickBot="1" x14ac:dyDescent="0.35">
      <c r="B32" s="425">
        <f t="shared" si="0"/>
        <v>32</v>
      </c>
      <c r="C32" s="605" t="s">
        <v>8373</v>
      </c>
      <c r="D32" s="518" t="str">
        <f t="shared" si="5"/>
        <v/>
      </c>
      <c r="E32" s="180">
        <f>+'CUADRO 7'!F43</f>
        <v>0</v>
      </c>
      <c r="F32" s="181"/>
      <c r="G32" s="182"/>
      <c r="H32" s="182"/>
      <c r="I32" s="181"/>
      <c r="J32" s="181"/>
      <c r="K32" s="181"/>
      <c r="L32" s="182"/>
      <c r="M32" s="182"/>
      <c r="N32" s="182"/>
      <c r="O32" s="183"/>
    </row>
    <row r="33" spans="2:15" s="3" customFormat="1" ht="31.5" customHeight="1" thickTop="1" x14ac:dyDescent="0.3">
      <c r="B33" s="425">
        <f t="shared" si="0"/>
        <v>33</v>
      </c>
      <c r="C33" s="591" t="s">
        <v>17664</v>
      </c>
      <c r="D33" s="191"/>
      <c r="E33" s="519" t="str" cm="1">
        <f t="array" ref="E33">IF(OR(D6:D32="**"),"**","")</f>
        <v/>
      </c>
      <c r="F33" s="654" t="str">
        <f>IF(E33="**","** = ¡VERIFICAR!. Los datos desglosados no coinciden con el total.","")</f>
        <v/>
      </c>
      <c r="G33" s="654"/>
      <c r="H33" s="654"/>
      <c r="I33" s="654"/>
      <c r="J33" s="654"/>
      <c r="K33" s="654"/>
      <c r="L33" s="654"/>
      <c r="M33" s="654"/>
      <c r="N33" s="654"/>
      <c r="O33" s="654"/>
    </row>
    <row r="34" spans="2:15" s="3" customFormat="1" ht="7.8" customHeight="1" x14ac:dyDescent="0.3">
      <c r="B34" s="425">
        <f t="shared" si="0"/>
        <v>34</v>
      </c>
      <c r="C34" s="520"/>
      <c r="D34" s="520"/>
      <c r="E34" s="513"/>
      <c r="F34" s="351"/>
      <c r="G34" s="351"/>
      <c r="H34" s="351"/>
      <c r="I34" s="351"/>
      <c r="J34" s="351"/>
      <c r="K34" s="351"/>
      <c r="L34" s="351"/>
      <c r="M34" s="351"/>
      <c r="N34" s="351"/>
      <c r="O34" s="351"/>
    </row>
    <row r="35" spans="2:15" ht="16.2" x14ac:dyDescent="0.35">
      <c r="B35" s="425">
        <f t="shared" si="0"/>
        <v>35</v>
      </c>
      <c r="C35" s="521" t="s">
        <v>8361</v>
      </c>
      <c r="D35" s="521"/>
      <c r="E35" s="522"/>
      <c r="F35" s="523"/>
      <c r="G35" s="523"/>
      <c r="H35" s="523"/>
      <c r="I35" s="523"/>
      <c r="J35" s="523"/>
      <c r="K35" s="523"/>
      <c r="L35" s="523"/>
      <c r="M35" s="523"/>
      <c r="N35" s="523"/>
      <c r="O35" s="523"/>
    </row>
    <row r="36" spans="2:15" ht="26.25" customHeight="1" x14ac:dyDescent="0.3">
      <c r="B36" s="425">
        <f t="shared" si="0"/>
        <v>36</v>
      </c>
      <c r="C36" s="707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10"/>
    </row>
    <row r="37" spans="2:15" ht="26.25" customHeight="1" x14ac:dyDescent="0.3">
      <c r="C37" s="711"/>
      <c r="D37" s="712"/>
      <c r="E37" s="712"/>
      <c r="F37" s="712"/>
      <c r="G37" s="712"/>
      <c r="H37" s="712"/>
      <c r="I37" s="712"/>
      <c r="J37" s="712"/>
      <c r="K37" s="712"/>
      <c r="L37" s="712"/>
      <c r="M37" s="712"/>
      <c r="N37" s="712"/>
      <c r="O37" s="713"/>
    </row>
    <row r="38" spans="2:15" ht="26.25" customHeight="1" x14ac:dyDescent="0.3">
      <c r="C38" s="711"/>
      <c r="D38" s="712"/>
      <c r="E38" s="712"/>
      <c r="F38" s="712"/>
      <c r="G38" s="712"/>
      <c r="H38" s="712"/>
      <c r="I38" s="712"/>
      <c r="J38" s="712"/>
      <c r="K38" s="712"/>
      <c r="L38" s="712"/>
      <c r="M38" s="712"/>
      <c r="N38" s="712"/>
      <c r="O38" s="713"/>
    </row>
    <row r="39" spans="2:15" ht="26.25" customHeight="1" x14ac:dyDescent="0.3">
      <c r="C39" s="714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5"/>
      <c r="O39" s="716"/>
    </row>
  </sheetData>
  <sheetProtection algorithmName="SHA-512" hashValue="b+hEpRAYossSgalB2hkVpUK/XWO2OBlTaO0Ya28qEW9QhmvjMUAT86+1gTM7XEI3BEBLR/FemWCRmEBOJfC0Bw==" saltValue="S05gGYWl/CeCfx2a7bjd4Q==" spinCount="100000" sheet="1" objects="1" scenarios="1" sort="0" autoFilter="0" pivotTables="0"/>
  <mergeCells count="3">
    <mergeCell ref="C36:O39"/>
    <mergeCell ref="C3:D3"/>
    <mergeCell ref="F33:O33"/>
  </mergeCells>
  <conditionalFormatting sqref="F4:O5 E4:E32 F22:O22">
    <cfRule type="cellIs" dxfId="12" priority="1" operator="equal">
      <formula>0</formula>
    </cfRule>
  </conditionalFormatting>
  <dataValidations count="1">
    <dataValidation type="whole" operator="greaterThanOrEqual" allowBlank="1" showInputMessage="1" showErrorMessage="1" sqref="E4:O32" xr:uid="{00000000-0002-0000-0F00-000000000000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67" orientation="landscape" r:id="rId1"/>
  <headerFooter>
    <oddHeader>&amp;C&amp;G</oddHeader>
    <oddFooter>&amp;R&amp;"Gentium Basic,Normal"&amp;A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1">
    <tabColor theme="7" tint="0.79998168889431442"/>
    <pageSetUpPr fitToPage="1"/>
  </sheetPr>
  <dimension ref="B1:I86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9.33203125" style="39" customWidth="1"/>
    <col min="2" max="2" width="3.33203125" style="426" hidden="1" customWidth="1"/>
    <col min="3" max="3" width="36.44140625" style="133" hidden="1" customWidth="1"/>
    <col min="4" max="4" width="4.6640625" style="136" customWidth="1"/>
    <col min="5" max="5" width="76.44140625" style="134" customWidth="1"/>
    <col min="6" max="6" width="11.44140625" style="39"/>
    <col min="7" max="7" width="29.5546875" style="39" customWidth="1"/>
    <col min="8" max="9" width="9.33203125" style="39" hidden="1" customWidth="1"/>
    <col min="10" max="10" width="9.33203125" style="39" customWidth="1"/>
    <col min="11" max="16384" width="11.44140625" style="39"/>
  </cols>
  <sheetData>
    <row r="1" spans="2:9" ht="18.600000000000001" x14ac:dyDescent="0.3">
      <c r="B1" s="425">
        <v>1</v>
      </c>
      <c r="D1" s="38" t="s">
        <v>10124</v>
      </c>
      <c r="F1" s="134"/>
    </row>
    <row r="2" spans="2:9" ht="41.4" customHeight="1" x14ac:dyDescent="0.3">
      <c r="B2" s="425">
        <f>+B1+1</f>
        <v>2</v>
      </c>
      <c r="D2" s="704" t="s">
        <v>34300</v>
      </c>
      <c r="E2" s="704"/>
      <c r="F2" s="704"/>
    </row>
    <row r="3" spans="2:9" ht="18.600000000000001" x14ac:dyDescent="0.3">
      <c r="B3" s="425">
        <f t="shared" ref="B3:B59" si="0">+B2+1</f>
        <v>3</v>
      </c>
      <c r="D3" s="96" t="s">
        <v>18444</v>
      </c>
      <c r="E3" s="135"/>
      <c r="F3" s="135"/>
    </row>
    <row r="4" spans="2:9" ht="8.4" customHeight="1" x14ac:dyDescent="0.3">
      <c r="B4" s="425">
        <f t="shared" si="0"/>
        <v>4</v>
      </c>
      <c r="E4" s="43"/>
      <c r="F4" s="137"/>
      <c r="G4" s="587"/>
    </row>
    <row r="5" spans="2:9" ht="18.75" customHeight="1" x14ac:dyDescent="0.3">
      <c r="B5" s="425">
        <f t="shared" si="0"/>
        <v>5</v>
      </c>
      <c r="C5" s="133" t="s">
        <v>18405</v>
      </c>
      <c r="D5" s="138" t="s">
        <v>8050</v>
      </c>
      <c r="E5" s="727" t="s">
        <v>14630</v>
      </c>
      <c r="F5" s="139"/>
      <c r="G5" s="586" t="str">
        <f>IF(F5="","Responda la pregunta 1","")</f>
        <v>Responda la pregunta 1</v>
      </c>
      <c r="H5" s="140" t="s">
        <v>8376</v>
      </c>
      <c r="I5" s="140" t="s">
        <v>8376</v>
      </c>
    </row>
    <row r="6" spans="2:9" ht="18.75" customHeight="1" x14ac:dyDescent="0.3">
      <c r="B6" s="425">
        <f t="shared" si="0"/>
        <v>6</v>
      </c>
      <c r="D6" s="138"/>
      <c r="E6" s="727"/>
      <c r="G6" s="587"/>
      <c r="H6" s="140" t="s">
        <v>8377</v>
      </c>
      <c r="I6" s="140" t="s">
        <v>8377</v>
      </c>
    </row>
    <row r="7" spans="2:9" ht="18.75" customHeight="1" x14ac:dyDescent="0.3">
      <c r="B7" s="425">
        <f t="shared" si="0"/>
        <v>7</v>
      </c>
      <c r="D7" s="138"/>
      <c r="E7" s="727"/>
      <c r="G7" s="587"/>
      <c r="H7" s="140"/>
      <c r="I7" s="73" t="s">
        <v>18406</v>
      </c>
    </row>
    <row r="8" spans="2:9" ht="11.4" customHeight="1" x14ac:dyDescent="0.3">
      <c r="B8" s="425">
        <f t="shared" si="0"/>
        <v>8</v>
      </c>
      <c r="D8" s="138"/>
      <c r="E8" s="141"/>
      <c r="F8" s="142"/>
      <c r="G8" s="587"/>
      <c r="H8" s="140" t="s">
        <v>10141</v>
      </c>
      <c r="I8" s="73"/>
    </row>
    <row r="9" spans="2:9" ht="18.75" customHeight="1" x14ac:dyDescent="0.3">
      <c r="B9" s="425">
        <f t="shared" si="0"/>
        <v>9</v>
      </c>
      <c r="C9" s="143" t="s">
        <v>18407</v>
      </c>
      <c r="D9" s="138" t="s">
        <v>8051</v>
      </c>
      <c r="E9" s="144" t="s">
        <v>14604</v>
      </c>
      <c r="G9" s="587"/>
    </row>
    <row r="10" spans="2:9" ht="18.75" customHeight="1" x14ac:dyDescent="0.3">
      <c r="B10" s="425">
        <f t="shared" si="0"/>
        <v>10</v>
      </c>
      <c r="C10" s="143" t="s">
        <v>18407</v>
      </c>
      <c r="D10" s="138"/>
      <c r="E10" s="145" t="s">
        <v>18408</v>
      </c>
      <c r="F10" s="139"/>
      <c r="G10" s="586" t="str">
        <f>IF(F10="","Responda la pregunta","")</f>
        <v>Responda la pregunta</v>
      </c>
    </row>
    <row r="11" spans="2:9" ht="18.600000000000001" customHeight="1" x14ac:dyDescent="0.3">
      <c r="B11" s="425">
        <f t="shared" si="0"/>
        <v>11</v>
      </c>
      <c r="C11" s="143" t="s">
        <v>18407</v>
      </c>
      <c r="D11" s="138"/>
      <c r="E11" s="111" t="s">
        <v>18409</v>
      </c>
      <c r="F11" s="139"/>
      <c r="G11" s="586" t="str">
        <f t="shared" ref="G11:G14" si="1">IF(F11="","Responda la pregunta","")</f>
        <v>Responda la pregunta</v>
      </c>
    </row>
    <row r="12" spans="2:9" ht="18.75" customHeight="1" x14ac:dyDescent="0.3">
      <c r="B12" s="425">
        <f t="shared" si="0"/>
        <v>12</v>
      </c>
      <c r="C12" s="143" t="s">
        <v>18407</v>
      </c>
      <c r="D12" s="138"/>
      <c r="E12" s="111" t="s">
        <v>18410</v>
      </c>
      <c r="F12" s="139"/>
      <c r="G12" s="586" t="str">
        <f t="shared" si="1"/>
        <v>Responda la pregunta</v>
      </c>
    </row>
    <row r="13" spans="2:9" ht="18.600000000000001" customHeight="1" x14ac:dyDescent="0.3">
      <c r="B13" s="425">
        <f t="shared" si="0"/>
        <v>13</v>
      </c>
      <c r="C13" s="143" t="s">
        <v>18407</v>
      </c>
      <c r="D13" s="138"/>
      <c r="E13" s="111" t="s">
        <v>18411</v>
      </c>
      <c r="F13" s="139"/>
      <c r="G13" s="586" t="str">
        <f t="shared" si="1"/>
        <v>Responda la pregunta</v>
      </c>
    </row>
    <row r="14" spans="2:9" ht="18.75" customHeight="1" x14ac:dyDescent="0.3">
      <c r="B14" s="425">
        <f t="shared" si="0"/>
        <v>14</v>
      </c>
      <c r="C14" s="143" t="s">
        <v>18407</v>
      </c>
      <c r="D14" s="138"/>
      <c r="E14" s="111" t="s">
        <v>18412</v>
      </c>
      <c r="F14" s="139"/>
      <c r="G14" s="586" t="str">
        <f t="shared" si="1"/>
        <v>Responda la pregunta</v>
      </c>
    </row>
    <row r="15" spans="2:9" ht="11.4" customHeight="1" x14ac:dyDescent="0.3">
      <c r="B15" s="425">
        <f t="shared" si="0"/>
        <v>15</v>
      </c>
      <c r="C15" s="134"/>
      <c r="D15" s="138"/>
      <c r="E15" s="146"/>
      <c r="F15" s="147"/>
    </row>
    <row r="16" spans="2:9" ht="18.75" customHeight="1" x14ac:dyDescent="0.3">
      <c r="B16" s="425">
        <f t="shared" si="0"/>
        <v>16</v>
      </c>
      <c r="C16" s="133" t="s">
        <v>18413</v>
      </c>
      <c r="D16" s="138" t="s">
        <v>8052</v>
      </c>
      <c r="E16" s="144" t="s">
        <v>16431</v>
      </c>
    </row>
    <row r="17" spans="2:7" ht="18.75" customHeight="1" x14ac:dyDescent="0.3">
      <c r="B17" s="425">
        <f t="shared" si="0"/>
        <v>17</v>
      </c>
      <c r="C17" s="133" t="s">
        <v>18413</v>
      </c>
      <c r="D17" s="138"/>
      <c r="E17" s="145" t="s">
        <v>18414</v>
      </c>
      <c r="F17" s="139"/>
      <c r="G17" s="720" t="str">
        <f>IF(OR(F17="X",F18="X",F19="X",F20="X"),"","Responda la pregunta 3")</f>
        <v>Responda la pregunta 3</v>
      </c>
    </row>
    <row r="18" spans="2:7" ht="18.75" customHeight="1" x14ac:dyDescent="0.3">
      <c r="B18" s="425">
        <f t="shared" si="0"/>
        <v>18</v>
      </c>
      <c r="C18" s="133" t="s">
        <v>18413</v>
      </c>
      <c r="D18" s="138"/>
      <c r="E18" s="145" t="s">
        <v>18415</v>
      </c>
      <c r="F18" s="139"/>
      <c r="G18" s="720"/>
    </row>
    <row r="19" spans="2:7" ht="18.75" customHeight="1" x14ac:dyDescent="0.3">
      <c r="B19" s="425">
        <f t="shared" si="0"/>
        <v>19</v>
      </c>
      <c r="C19" s="133" t="s">
        <v>18413</v>
      </c>
      <c r="D19" s="138"/>
      <c r="E19" s="145" t="s">
        <v>18416</v>
      </c>
      <c r="F19" s="139"/>
      <c r="G19" s="720"/>
    </row>
    <row r="20" spans="2:7" ht="18.75" customHeight="1" x14ac:dyDescent="0.3">
      <c r="B20" s="425">
        <f t="shared" si="0"/>
        <v>20</v>
      </c>
      <c r="C20" s="133" t="s">
        <v>18413</v>
      </c>
      <c r="D20" s="138"/>
      <c r="E20" s="111" t="s">
        <v>18417</v>
      </c>
      <c r="F20" s="139"/>
      <c r="G20" s="720"/>
    </row>
    <row r="21" spans="2:7" ht="12" customHeight="1" x14ac:dyDescent="0.3">
      <c r="B21" s="425">
        <f t="shared" si="0"/>
        <v>21</v>
      </c>
      <c r="D21" s="138"/>
      <c r="E21" s="148"/>
      <c r="G21" s="587"/>
    </row>
    <row r="22" spans="2:7" ht="18.75" customHeight="1" x14ac:dyDescent="0.3">
      <c r="B22" s="425">
        <f t="shared" si="0"/>
        <v>22</v>
      </c>
      <c r="C22" s="133" t="s">
        <v>18418</v>
      </c>
      <c r="D22" s="138" t="s">
        <v>8053</v>
      </c>
      <c r="E22" s="144" t="s">
        <v>16432</v>
      </c>
      <c r="G22" s="587"/>
    </row>
    <row r="23" spans="2:7" ht="18.75" customHeight="1" x14ac:dyDescent="0.3">
      <c r="B23" s="425">
        <f t="shared" si="0"/>
        <v>23</v>
      </c>
      <c r="C23" s="133" t="s">
        <v>18418</v>
      </c>
      <c r="D23" s="138"/>
      <c r="E23" s="111" t="s">
        <v>18419</v>
      </c>
      <c r="F23" s="139"/>
      <c r="G23" s="720" t="str">
        <f>IF(OR(F23="X",F24="X",F25="X",F26="X",F27="X",F28="X",F29="X",F30="X",F31="X",F32="X",F33="X"),"","Responda la pregunta 4")</f>
        <v>Responda la pregunta 4</v>
      </c>
    </row>
    <row r="24" spans="2:7" ht="18.75" customHeight="1" x14ac:dyDescent="0.3">
      <c r="B24" s="425">
        <f t="shared" si="0"/>
        <v>24</v>
      </c>
      <c r="C24" s="133" t="s">
        <v>18418</v>
      </c>
      <c r="D24" s="138"/>
      <c r="E24" s="111" t="s">
        <v>18420</v>
      </c>
      <c r="F24" s="139"/>
      <c r="G24" s="720"/>
    </row>
    <row r="25" spans="2:7" ht="18.75" customHeight="1" x14ac:dyDescent="0.3">
      <c r="B25" s="425">
        <f t="shared" si="0"/>
        <v>25</v>
      </c>
      <c r="C25" s="133" t="s">
        <v>18418</v>
      </c>
      <c r="D25" s="138"/>
      <c r="E25" s="111" t="s">
        <v>18421</v>
      </c>
      <c r="F25" s="139"/>
      <c r="G25" s="720"/>
    </row>
    <row r="26" spans="2:7" ht="18.75" customHeight="1" x14ac:dyDescent="0.3">
      <c r="B26" s="425">
        <f t="shared" si="0"/>
        <v>26</v>
      </c>
      <c r="C26" s="133" t="s">
        <v>18418</v>
      </c>
      <c r="D26" s="138"/>
      <c r="E26" s="111" t="s">
        <v>18422</v>
      </c>
      <c r="F26" s="139"/>
      <c r="G26" s="720"/>
    </row>
    <row r="27" spans="2:7" ht="18.75" customHeight="1" x14ac:dyDescent="0.3">
      <c r="B27" s="425">
        <f t="shared" si="0"/>
        <v>27</v>
      </c>
      <c r="C27" s="133" t="s">
        <v>18418</v>
      </c>
      <c r="D27" s="138"/>
      <c r="E27" s="111" t="s">
        <v>18423</v>
      </c>
      <c r="F27" s="139"/>
    </row>
    <row r="28" spans="2:7" ht="18.75" customHeight="1" x14ac:dyDescent="0.3">
      <c r="B28" s="425">
        <f t="shared" si="0"/>
        <v>28</v>
      </c>
      <c r="C28" s="133" t="s">
        <v>18418</v>
      </c>
      <c r="D28" s="138"/>
      <c r="E28" s="111" t="s">
        <v>18424</v>
      </c>
      <c r="F28" s="139"/>
    </row>
    <row r="29" spans="2:7" ht="18.75" customHeight="1" x14ac:dyDescent="0.3">
      <c r="B29" s="425">
        <f t="shared" si="0"/>
        <v>29</v>
      </c>
      <c r="C29" s="133" t="s">
        <v>18418</v>
      </c>
      <c r="D29" s="138"/>
      <c r="E29" s="111" t="s">
        <v>14616</v>
      </c>
      <c r="F29" s="139"/>
    </row>
    <row r="30" spans="2:7" ht="18.75" customHeight="1" x14ac:dyDescent="0.3">
      <c r="B30" s="425">
        <f t="shared" si="0"/>
        <v>30</v>
      </c>
      <c r="C30" s="133" t="s">
        <v>18418</v>
      </c>
      <c r="D30" s="138"/>
      <c r="E30" s="111" t="s">
        <v>14607</v>
      </c>
      <c r="F30" s="139"/>
    </row>
    <row r="31" spans="2:7" ht="18.75" customHeight="1" x14ac:dyDescent="0.3">
      <c r="B31" s="425">
        <f t="shared" si="0"/>
        <v>31</v>
      </c>
      <c r="C31" s="133" t="s">
        <v>18418</v>
      </c>
      <c r="D31" s="138"/>
      <c r="E31" s="111" t="s">
        <v>18425</v>
      </c>
      <c r="F31" s="139"/>
    </row>
    <row r="32" spans="2:7" ht="18.75" customHeight="1" x14ac:dyDescent="0.3">
      <c r="B32" s="425">
        <f t="shared" si="0"/>
        <v>32</v>
      </c>
      <c r="C32" s="133" t="s">
        <v>18418</v>
      </c>
      <c r="D32" s="138"/>
      <c r="E32" s="111" t="s">
        <v>18426</v>
      </c>
      <c r="F32" s="139"/>
    </row>
    <row r="33" spans="2:7" ht="18.75" customHeight="1" x14ac:dyDescent="0.3">
      <c r="B33" s="425">
        <f t="shared" si="0"/>
        <v>33</v>
      </c>
      <c r="C33" s="133" t="s">
        <v>18418</v>
      </c>
      <c r="D33" s="138"/>
      <c r="E33" s="111" t="s">
        <v>8084</v>
      </c>
      <c r="F33" s="139"/>
    </row>
    <row r="34" spans="2:7" ht="12" customHeight="1" x14ac:dyDescent="0.3">
      <c r="B34" s="425">
        <f t="shared" si="0"/>
        <v>34</v>
      </c>
      <c r="D34" s="138"/>
      <c r="E34" s="148"/>
      <c r="F34" s="3"/>
    </row>
    <row r="35" spans="2:7" ht="18.75" customHeight="1" x14ac:dyDescent="0.3">
      <c r="B35" s="425">
        <f t="shared" si="0"/>
        <v>35</v>
      </c>
      <c r="C35" s="133" t="s">
        <v>18427</v>
      </c>
      <c r="D35" s="138" t="s">
        <v>8054</v>
      </c>
      <c r="E35" s="144" t="s">
        <v>8085</v>
      </c>
      <c r="F35" s="3"/>
    </row>
    <row r="36" spans="2:7" ht="18.75" customHeight="1" x14ac:dyDescent="0.3">
      <c r="B36" s="425">
        <f t="shared" si="0"/>
        <v>36</v>
      </c>
      <c r="C36" s="133" t="s">
        <v>18427</v>
      </c>
      <c r="D36" s="138"/>
      <c r="E36" s="111" t="s">
        <v>18428</v>
      </c>
      <c r="F36" s="139"/>
      <c r="G36" s="720" t="str">
        <f>IF(OR(F36="X",F37="X",F38="X",F39="X",F40="X",F41="X"),"","Responda la pregunta 5")</f>
        <v>Responda la pregunta 5</v>
      </c>
    </row>
    <row r="37" spans="2:7" ht="18.75" customHeight="1" x14ac:dyDescent="0.3">
      <c r="B37" s="425">
        <f t="shared" si="0"/>
        <v>37</v>
      </c>
      <c r="C37" s="133" t="s">
        <v>18427</v>
      </c>
      <c r="D37" s="138"/>
      <c r="E37" s="111" t="s">
        <v>18429</v>
      </c>
      <c r="F37" s="139"/>
      <c r="G37" s="720"/>
    </row>
    <row r="38" spans="2:7" ht="18.75" customHeight="1" x14ac:dyDescent="0.3">
      <c r="B38" s="425">
        <f t="shared" si="0"/>
        <v>38</v>
      </c>
      <c r="C38" s="133" t="s">
        <v>18427</v>
      </c>
      <c r="D38" s="138"/>
      <c r="E38" s="111" t="s">
        <v>18430</v>
      </c>
      <c r="F38" s="139"/>
      <c r="G38" s="720"/>
    </row>
    <row r="39" spans="2:7" ht="18.75" customHeight="1" x14ac:dyDescent="0.3">
      <c r="B39" s="425">
        <f t="shared" si="0"/>
        <v>39</v>
      </c>
      <c r="C39" s="133" t="s">
        <v>18427</v>
      </c>
      <c r="D39" s="138"/>
      <c r="E39" s="111" t="s">
        <v>18431</v>
      </c>
      <c r="F39" s="139"/>
      <c r="G39" s="720"/>
    </row>
    <row r="40" spans="2:7" ht="18.75" customHeight="1" x14ac:dyDescent="0.3">
      <c r="B40" s="425">
        <f t="shared" si="0"/>
        <v>40</v>
      </c>
      <c r="C40" s="133" t="s">
        <v>18427</v>
      </c>
      <c r="D40" s="138"/>
      <c r="E40" s="111" t="s">
        <v>18432</v>
      </c>
      <c r="F40" s="139"/>
      <c r="G40" s="587"/>
    </row>
    <row r="41" spans="2:7" ht="18.75" customHeight="1" x14ac:dyDescent="0.3">
      <c r="B41" s="425">
        <f t="shared" si="0"/>
        <v>41</v>
      </c>
      <c r="C41" s="133" t="s">
        <v>18427</v>
      </c>
      <c r="D41" s="138"/>
      <c r="E41" s="111" t="s">
        <v>8084</v>
      </c>
      <c r="F41" s="139"/>
      <c r="G41" s="587"/>
    </row>
    <row r="42" spans="2:7" ht="12" customHeight="1" x14ac:dyDescent="0.3">
      <c r="B42" s="425">
        <f t="shared" si="0"/>
        <v>42</v>
      </c>
      <c r="D42" s="138"/>
      <c r="E42" s="143"/>
      <c r="F42" s="3"/>
      <c r="G42" s="587"/>
    </row>
    <row r="43" spans="2:7" ht="24.6" customHeight="1" x14ac:dyDescent="0.3">
      <c r="B43" s="425">
        <f t="shared" si="0"/>
        <v>43</v>
      </c>
      <c r="C43" s="133" t="s">
        <v>18433</v>
      </c>
      <c r="D43" s="138" t="s">
        <v>8055</v>
      </c>
      <c r="E43" s="144" t="s">
        <v>16433</v>
      </c>
      <c r="F43" s="3"/>
      <c r="G43" s="587"/>
    </row>
    <row r="44" spans="2:7" ht="18.75" customHeight="1" x14ac:dyDescent="0.3">
      <c r="B44" s="425">
        <f t="shared" si="0"/>
        <v>44</v>
      </c>
      <c r="C44" s="133" t="s">
        <v>18433</v>
      </c>
      <c r="D44" s="138"/>
      <c r="E44" s="111" t="s">
        <v>18434</v>
      </c>
      <c r="F44" s="139"/>
      <c r="G44" s="720" t="str">
        <f>IF(OR(F44="X",F45="X",F46="X",F47="X",F48="X",F49="X"),"","Responda la pregunta 6")</f>
        <v>Responda la pregunta 6</v>
      </c>
    </row>
    <row r="45" spans="2:7" ht="18.75" customHeight="1" x14ac:dyDescent="0.3">
      <c r="B45" s="425">
        <f t="shared" si="0"/>
        <v>45</v>
      </c>
      <c r="C45" s="133" t="s">
        <v>18433</v>
      </c>
      <c r="D45" s="138"/>
      <c r="E45" s="111" t="s">
        <v>18435</v>
      </c>
      <c r="F45" s="139"/>
      <c r="G45" s="720"/>
    </row>
    <row r="46" spans="2:7" ht="18.75" customHeight="1" x14ac:dyDescent="0.3">
      <c r="B46" s="425">
        <f t="shared" si="0"/>
        <v>46</v>
      </c>
      <c r="C46" s="133" t="s">
        <v>18433</v>
      </c>
      <c r="D46" s="138"/>
      <c r="E46" s="111" t="s">
        <v>18436</v>
      </c>
      <c r="F46" s="139"/>
      <c r="G46" s="720"/>
    </row>
    <row r="47" spans="2:7" ht="18.75" customHeight="1" x14ac:dyDescent="0.3">
      <c r="B47" s="425">
        <f t="shared" si="0"/>
        <v>47</v>
      </c>
      <c r="C47" s="133" t="s">
        <v>18433</v>
      </c>
      <c r="D47" s="138"/>
      <c r="E47" s="111" t="s">
        <v>18437</v>
      </c>
      <c r="F47" s="139"/>
      <c r="G47" s="720"/>
    </row>
    <row r="48" spans="2:7" ht="18.75" customHeight="1" x14ac:dyDescent="0.3">
      <c r="B48" s="425">
        <f t="shared" si="0"/>
        <v>48</v>
      </c>
      <c r="C48" s="133" t="s">
        <v>18433</v>
      </c>
      <c r="D48" s="138"/>
      <c r="E48" s="111" t="s">
        <v>18438</v>
      </c>
      <c r="F48" s="139"/>
      <c r="G48" s="587"/>
    </row>
    <row r="49" spans="2:7" ht="18.75" customHeight="1" x14ac:dyDescent="0.3">
      <c r="B49" s="425">
        <f t="shared" si="0"/>
        <v>49</v>
      </c>
      <c r="C49" s="133" t="s">
        <v>18433</v>
      </c>
      <c r="D49" s="138"/>
      <c r="E49" s="111" t="s">
        <v>18439</v>
      </c>
      <c r="F49" s="139"/>
      <c r="G49" s="587"/>
    </row>
    <row r="50" spans="2:7" ht="12.6" customHeight="1" x14ac:dyDescent="0.3">
      <c r="B50" s="425">
        <f t="shared" si="0"/>
        <v>50</v>
      </c>
      <c r="D50" s="138"/>
      <c r="G50" s="587"/>
    </row>
    <row r="51" spans="2:7" ht="18.75" customHeight="1" x14ac:dyDescent="0.3">
      <c r="B51" s="425">
        <f t="shared" si="0"/>
        <v>51</v>
      </c>
      <c r="C51" s="133" t="s">
        <v>18440</v>
      </c>
      <c r="D51" s="138" t="s">
        <v>8056</v>
      </c>
      <c r="E51" s="144" t="s">
        <v>13488</v>
      </c>
      <c r="F51" s="139"/>
      <c r="G51" s="586" t="str">
        <f>IF(F51="","Responda la pregunta 7","")</f>
        <v>Responda la pregunta 7</v>
      </c>
    </row>
    <row r="52" spans="2:7" ht="18.75" customHeight="1" x14ac:dyDescent="0.3">
      <c r="B52" s="425">
        <f t="shared" si="0"/>
        <v>52</v>
      </c>
      <c r="C52" s="133" t="s">
        <v>18440</v>
      </c>
      <c r="D52" s="138"/>
      <c r="E52" s="149" t="str">
        <f>IF(F51="Sí","Indique nombre y código presupuestario de la institución con la que se comparte","")</f>
        <v/>
      </c>
      <c r="G52" s="588"/>
    </row>
    <row r="53" spans="2:7" ht="18.75" customHeight="1" x14ac:dyDescent="0.3">
      <c r="B53" s="425">
        <f t="shared" si="0"/>
        <v>53</v>
      </c>
      <c r="C53" s="133" t="s">
        <v>18440</v>
      </c>
      <c r="D53" s="138"/>
      <c r="E53" s="151"/>
      <c r="F53" s="139"/>
      <c r="G53" s="720" t="str" cm="1">
        <f t="array" ref="G53">IF(AND(OR(F51="No",F51=""),E53:E56=""),"",IF(AND(OR(F51="No",F51=""),OR(E53:E56&lt;&gt;"")),"¿Comparte edificio? Verifique la respuesta a la pregunta.",IF(AND(F51="Sí",OR(E53:E56&lt;&gt;"")),"","Se indicó que comparte el edificio, complete lo que se le solicita")))</f>
        <v/>
      </c>
    </row>
    <row r="54" spans="2:7" ht="18.75" customHeight="1" x14ac:dyDescent="0.3">
      <c r="B54" s="425">
        <f t="shared" si="0"/>
        <v>54</v>
      </c>
      <c r="C54" s="133" t="s">
        <v>18440</v>
      </c>
      <c r="D54" s="138"/>
      <c r="E54" s="151"/>
      <c r="F54" s="139"/>
      <c r="G54" s="720"/>
    </row>
    <row r="55" spans="2:7" ht="18.75" customHeight="1" x14ac:dyDescent="0.3">
      <c r="B55" s="425">
        <f t="shared" si="0"/>
        <v>55</v>
      </c>
      <c r="C55" s="133" t="s">
        <v>18440</v>
      </c>
      <c r="D55" s="138"/>
      <c r="E55" s="151"/>
      <c r="F55" s="139"/>
      <c r="G55" s="720"/>
    </row>
    <row r="56" spans="2:7" ht="18.75" customHeight="1" x14ac:dyDescent="0.3">
      <c r="B56" s="425">
        <f t="shared" si="0"/>
        <v>56</v>
      </c>
      <c r="C56" s="133" t="s">
        <v>18440</v>
      </c>
      <c r="D56" s="138"/>
      <c r="E56" s="151"/>
      <c r="F56" s="139"/>
      <c r="G56" s="720"/>
    </row>
    <row r="57" spans="2:7" ht="12" customHeight="1" x14ac:dyDescent="0.3">
      <c r="B57" s="425">
        <f t="shared" si="0"/>
        <v>57</v>
      </c>
      <c r="D57" s="138"/>
      <c r="E57" s="152"/>
      <c r="F57" s="153"/>
    </row>
    <row r="58" spans="2:7" ht="18.600000000000001" customHeight="1" x14ac:dyDescent="0.3">
      <c r="B58" s="425">
        <f t="shared" si="0"/>
        <v>58</v>
      </c>
      <c r="D58" s="138"/>
      <c r="E58" s="154" t="s">
        <v>8361</v>
      </c>
    </row>
    <row r="59" spans="2:7" ht="18.75" customHeight="1" x14ac:dyDescent="0.3">
      <c r="B59" s="425">
        <f t="shared" si="0"/>
        <v>59</v>
      </c>
      <c r="C59" s="133" t="s">
        <v>18441</v>
      </c>
      <c r="D59" s="138"/>
      <c r="E59" s="721"/>
      <c r="F59" s="722"/>
    </row>
    <row r="60" spans="2:7" ht="18.75" customHeight="1" x14ac:dyDescent="0.3">
      <c r="D60" s="138"/>
      <c r="E60" s="723"/>
      <c r="F60" s="724"/>
    </row>
    <row r="61" spans="2:7" ht="16.2" x14ac:dyDescent="0.3">
      <c r="D61" s="138"/>
      <c r="E61" s="723"/>
      <c r="F61" s="724"/>
    </row>
    <row r="62" spans="2:7" ht="16.2" x14ac:dyDescent="0.3">
      <c r="D62" s="138"/>
      <c r="E62" s="723"/>
      <c r="F62" s="724"/>
    </row>
    <row r="63" spans="2:7" ht="16.2" x14ac:dyDescent="0.3">
      <c r="D63" s="138"/>
      <c r="E63" s="723"/>
      <c r="F63" s="724"/>
    </row>
    <row r="64" spans="2:7" ht="16.2" x14ac:dyDescent="0.3">
      <c r="D64" s="138"/>
      <c r="E64" s="725"/>
      <c r="F64" s="726"/>
    </row>
    <row r="65" spans="4:4" ht="16.2" x14ac:dyDescent="0.3">
      <c r="D65" s="138"/>
    </row>
    <row r="66" spans="4:4" ht="16.2" x14ac:dyDescent="0.3">
      <c r="D66" s="138"/>
    </row>
    <row r="67" spans="4:4" ht="16.2" x14ac:dyDescent="0.3">
      <c r="D67" s="138"/>
    </row>
    <row r="68" spans="4:4" ht="16.2" x14ac:dyDescent="0.3">
      <c r="D68" s="138"/>
    </row>
    <row r="69" spans="4:4" ht="16.2" x14ac:dyDescent="0.3">
      <c r="D69" s="138"/>
    </row>
    <row r="70" spans="4:4" ht="16.2" x14ac:dyDescent="0.3">
      <c r="D70" s="138"/>
    </row>
    <row r="71" spans="4:4" ht="16.2" x14ac:dyDescent="0.3">
      <c r="D71" s="138"/>
    </row>
    <row r="72" spans="4:4" ht="16.2" x14ac:dyDescent="0.3">
      <c r="D72" s="138"/>
    </row>
    <row r="73" spans="4:4" ht="16.2" x14ac:dyDescent="0.3">
      <c r="D73" s="138"/>
    </row>
    <row r="74" spans="4:4" ht="16.2" x14ac:dyDescent="0.3">
      <c r="D74" s="138"/>
    </row>
    <row r="75" spans="4:4" ht="16.2" x14ac:dyDescent="0.3">
      <c r="D75" s="138"/>
    </row>
    <row r="76" spans="4:4" ht="16.2" x14ac:dyDescent="0.3">
      <c r="D76" s="138"/>
    </row>
    <row r="77" spans="4:4" ht="16.2" x14ac:dyDescent="0.3">
      <c r="D77" s="138"/>
    </row>
    <row r="78" spans="4:4" ht="16.2" x14ac:dyDescent="0.3">
      <c r="D78" s="138"/>
    </row>
    <row r="79" spans="4:4" ht="16.2" x14ac:dyDescent="0.3">
      <c r="D79" s="138"/>
    </row>
    <row r="80" spans="4:4" ht="16.2" x14ac:dyDescent="0.3">
      <c r="D80" s="138"/>
    </row>
    <row r="81" spans="4:4" ht="16.2" x14ac:dyDescent="0.3">
      <c r="D81" s="138"/>
    </row>
    <row r="82" spans="4:4" ht="16.2" x14ac:dyDescent="0.3">
      <c r="D82" s="138"/>
    </row>
    <row r="83" spans="4:4" ht="16.2" x14ac:dyDescent="0.3">
      <c r="D83" s="138"/>
    </row>
    <row r="84" spans="4:4" ht="16.2" x14ac:dyDescent="0.3">
      <c r="D84" s="138"/>
    </row>
    <row r="85" spans="4:4" ht="16.2" x14ac:dyDescent="0.3">
      <c r="D85" s="138"/>
    </row>
    <row r="86" spans="4:4" ht="16.2" x14ac:dyDescent="0.3">
      <c r="D86" s="138"/>
    </row>
  </sheetData>
  <sheetProtection algorithmName="SHA-512" hashValue="lz33K3U8nSWp4DK1zYkHRSUsndm01EVMTfC85Hcs6oC8TWlfwK8s4rD8VBSNPLjLKQdpPnTtT/wQWqsRdOwG2g==" saltValue="8Xet3slz5HU0go+pzWlylw==" spinCount="100000" sheet="1" objects="1" scenarios="1" sort="0" autoFilter="0" pivotTables="0"/>
  <mergeCells count="8">
    <mergeCell ref="G36:G39"/>
    <mergeCell ref="G44:G47"/>
    <mergeCell ref="G53:G56"/>
    <mergeCell ref="E59:F64"/>
    <mergeCell ref="D2:F2"/>
    <mergeCell ref="E5:E7"/>
    <mergeCell ref="G17:G20"/>
    <mergeCell ref="G23:G26"/>
  </mergeCells>
  <conditionalFormatting sqref="C9:C14 E16:E34">
    <cfRule type="cellIs" dxfId="11" priority="3" operator="equal">
      <formula>"Error!"</formula>
    </cfRule>
  </conditionalFormatting>
  <conditionalFormatting sqref="C16:D20">
    <cfRule type="cellIs" dxfId="10" priority="8" operator="equal">
      <formula>"Error!"</formula>
    </cfRule>
  </conditionalFormatting>
  <conditionalFormatting sqref="C22:D33">
    <cfRule type="cellIs" dxfId="9" priority="7" operator="equal">
      <formula>"Error!"</formula>
    </cfRule>
  </conditionalFormatting>
  <conditionalFormatting sqref="E9">
    <cfRule type="cellIs" dxfId="8" priority="5" operator="equal">
      <formula>"Error!"</formula>
    </cfRule>
  </conditionalFormatting>
  <conditionalFormatting sqref="F5">
    <cfRule type="containsBlanks" dxfId="7" priority="6">
      <formula>LEN(TRIM(F5))=0</formula>
    </cfRule>
  </conditionalFormatting>
  <conditionalFormatting sqref="F10:F14">
    <cfRule type="containsBlanks" dxfId="6" priority="1">
      <formula>LEN(TRIM(F10))=0</formula>
    </cfRule>
  </conditionalFormatting>
  <conditionalFormatting sqref="F51">
    <cfRule type="containsBlanks" dxfId="5" priority="4">
      <formula>LEN(TRIM(F51))=0</formula>
    </cfRule>
  </conditionalFormatting>
  <dataValidations count="2">
    <dataValidation type="list" allowBlank="1" showInputMessage="1" showErrorMessage="1" sqref="F5 F10:F14 F51" xr:uid="{BC212F40-53DE-4BE5-BA78-0A99B90955F8}">
      <formula1>sino</formula1>
    </dataValidation>
    <dataValidation type="list" allowBlank="1" showInputMessage="1" showErrorMessage="1" sqref="F23:F33 F17:F20 F36:F41 F44:F49" xr:uid="{3E0B65EF-E660-4C25-9255-14C02D38DDBD}">
      <formula1>marca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46" orientation="landscape" r:id="rId1"/>
  <headerFooter>
    <oddHeader>&amp;C&amp;G</oddHeader>
    <oddFooter>&amp;R&amp;"Gentium Basic,Normal"&amp;A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tabColor theme="7" tint="0.79998168889431442"/>
    <pageSetUpPr fitToPage="1"/>
  </sheetPr>
  <dimension ref="B1:H36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9.33203125" style="39" customWidth="1"/>
    <col min="2" max="2" width="4.109375" style="36" hidden="1" customWidth="1"/>
    <col min="3" max="3" width="55.6640625" style="39" customWidth="1"/>
    <col min="4" max="4" width="8.44140625" style="39" customWidth="1"/>
    <col min="5" max="6" width="15.6640625" style="39" customWidth="1"/>
    <col min="7" max="7" width="15.88671875" style="39" customWidth="1"/>
    <col min="8" max="16384" width="11.44140625" style="39"/>
  </cols>
  <sheetData>
    <row r="1" spans="2:8" ht="18.600000000000001" x14ac:dyDescent="0.3">
      <c r="B1" s="425">
        <v>1</v>
      </c>
      <c r="C1" s="38" t="s">
        <v>13487</v>
      </c>
      <c r="E1" s="38"/>
      <c r="H1" s="38"/>
    </row>
    <row r="2" spans="2:8" ht="18.600000000000001" x14ac:dyDescent="0.3">
      <c r="B2" s="425">
        <f>+B1+1</f>
        <v>2</v>
      </c>
      <c r="C2" s="38" t="s">
        <v>34301</v>
      </c>
      <c r="E2" s="38"/>
      <c r="H2" s="38"/>
    </row>
    <row r="3" spans="2:8" ht="19.2" thickBot="1" x14ac:dyDescent="0.35">
      <c r="B3" s="425">
        <f t="shared" ref="B3:B30" si="0">+B2+1</f>
        <v>3</v>
      </c>
      <c r="C3" s="96" t="s">
        <v>18444</v>
      </c>
      <c r="E3" s="74"/>
      <c r="F3" s="97"/>
      <c r="G3" s="98"/>
    </row>
    <row r="4" spans="2:8" ht="30" thickTop="1" thickBot="1" x14ac:dyDescent="0.35">
      <c r="B4" s="425">
        <f t="shared" si="0"/>
        <v>4</v>
      </c>
      <c r="C4" s="99"/>
      <c r="D4" s="100"/>
      <c r="E4" s="101" t="s">
        <v>8375</v>
      </c>
      <c r="F4" s="102" t="s">
        <v>18443</v>
      </c>
    </row>
    <row r="5" spans="2:8" ht="22.2" customHeight="1" thickTop="1" x14ac:dyDescent="0.3">
      <c r="B5" s="425">
        <f t="shared" si="0"/>
        <v>5</v>
      </c>
      <c r="C5" s="103" t="s">
        <v>14603</v>
      </c>
      <c r="D5" s="103"/>
      <c r="E5" s="104">
        <f>+E6+E7</f>
        <v>0</v>
      </c>
      <c r="F5" s="105">
        <f>+F6+F7</f>
        <v>0</v>
      </c>
    </row>
    <row r="6" spans="2:8" ht="22.2" customHeight="1" x14ac:dyDescent="0.3">
      <c r="B6" s="425">
        <f t="shared" si="0"/>
        <v>6</v>
      </c>
      <c r="C6" s="106" t="s">
        <v>14614</v>
      </c>
      <c r="D6" s="107"/>
      <c r="E6" s="108"/>
      <c r="F6" s="109"/>
      <c r="G6" s="110" t="str">
        <f>IF(AND(OR(E6&gt;0),AND(F6="")),"¿Nada en buen estado?",IF(AND(OR(E6&gt;=0),AND(F6&gt;E6)),"Verifique la cantidad total",""))</f>
        <v/>
      </c>
    </row>
    <row r="7" spans="2:8" ht="22.2" customHeight="1" x14ac:dyDescent="0.3">
      <c r="B7" s="425">
        <f t="shared" si="0"/>
        <v>7</v>
      </c>
      <c r="C7" s="111" t="s">
        <v>9049</v>
      </c>
      <c r="D7" s="111"/>
      <c r="E7" s="17">
        <f>+E8+E9+E10</f>
        <v>0</v>
      </c>
      <c r="F7" s="112">
        <f>+F8+F9+F10</f>
        <v>0</v>
      </c>
    </row>
    <row r="8" spans="2:8" ht="22.2" customHeight="1" x14ac:dyDescent="0.3">
      <c r="B8" s="425">
        <f t="shared" si="0"/>
        <v>8</v>
      </c>
      <c r="C8" s="113"/>
      <c r="D8" s="114"/>
      <c r="E8" s="115"/>
      <c r="F8" s="116"/>
      <c r="G8" s="110" t="str">
        <f>IF(AND(OR(E8&gt;0),AND(F8="")),"¿Nada en buen estado?",IF(AND(OR(E8&gt;=0),AND(F8&gt;E8)),"Verifique la cantidad total",""))</f>
        <v/>
      </c>
    </row>
    <row r="9" spans="2:8" ht="22.2" customHeight="1" x14ac:dyDescent="0.3">
      <c r="B9" s="425">
        <f t="shared" si="0"/>
        <v>9</v>
      </c>
      <c r="C9" s="113"/>
      <c r="D9" s="114"/>
      <c r="E9" s="115"/>
      <c r="F9" s="116"/>
      <c r="G9" s="110" t="str">
        <f t="shared" ref="G9:G25" si="1">IF(AND(OR(E9&gt;0),AND(F9="")),"¿Nada en buen estado?",IF(AND(OR(E9&gt;=0),AND(F9&gt;E9)),"Verifique la cantidad total",""))</f>
        <v/>
      </c>
    </row>
    <row r="10" spans="2:8" ht="22.2" customHeight="1" x14ac:dyDescent="0.3">
      <c r="B10" s="425">
        <f t="shared" si="0"/>
        <v>10</v>
      </c>
      <c r="C10" s="113"/>
      <c r="D10" s="114"/>
      <c r="E10" s="115"/>
      <c r="F10" s="116"/>
      <c r="G10" s="110" t="str">
        <f t="shared" si="1"/>
        <v/>
      </c>
    </row>
    <row r="11" spans="2:8" ht="22.2" customHeight="1" x14ac:dyDescent="0.3">
      <c r="B11" s="425">
        <f t="shared" si="0"/>
        <v>11</v>
      </c>
      <c r="C11" s="117" t="s">
        <v>8362</v>
      </c>
      <c r="D11" s="117"/>
      <c r="E11" s="115"/>
      <c r="F11" s="118"/>
      <c r="G11" s="110" t="str">
        <f t="shared" si="1"/>
        <v/>
      </c>
    </row>
    <row r="12" spans="2:8" ht="22.2" customHeight="1" x14ac:dyDescent="0.3">
      <c r="B12" s="425">
        <f t="shared" si="0"/>
        <v>12</v>
      </c>
      <c r="C12" s="119" t="s">
        <v>12398</v>
      </c>
      <c r="D12" s="119"/>
      <c r="E12" s="115"/>
      <c r="F12" s="118"/>
      <c r="G12" s="110" t="str">
        <f t="shared" si="1"/>
        <v/>
      </c>
    </row>
    <row r="13" spans="2:8" ht="22.2" customHeight="1" x14ac:dyDescent="0.3">
      <c r="B13" s="425">
        <f t="shared" si="0"/>
        <v>13</v>
      </c>
      <c r="C13" s="119" t="s">
        <v>9050</v>
      </c>
      <c r="D13" s="119"/>
      <c r="E13" s="115"/>
      <c r="F13" s="118"/>
      <c r="G13" s="110" t="str">
        <f t="shared" si="1"/>
        <v/>
      </c>
    </row>
    <row r="14" spans="2:8" ht="22.2" customHeight="1" x14ac:dyDescent="0.3">
      <c r="B14" s="425">
        <f t="shared" si="0"/>
        <v>14</v>
      </c>
      <c r="C14" s="117" t="s">
        <v>12401</v>
      </c>
      <c r="D14" s="117"/>
      <c r="E14" s="115"/>
      <c r="F14" s="118"/>
      <c r="G14" s="110" t="str">
        <f t="shared" si="1"/>
        <v/>
      </c>
    </row>
    <row r="15" spans="2:8" ht="22.2" customHeight="1" x14ac:dyDescent="0.3">
      <c r="B15" s="425">
        <f t="shared" si="0"/>
        <v>15</v>
      </c>
      <c r="C15" s="119" t="s">
        <v>8081</v>
      </c>
      <c r="D15" s="119"/>
      <c r="E15" s="115"/>
      <c r="F15" s="118"/>
      <c r="G15" s="110" t="str">
        <f t="shared" si="1"/>
        <v/>
      </c>
    </row>
    <row r="16" spans="2:8" ht="22.2" customHeight="1" x14ac:dyDescent="0.3">
      <c r="B16" s="425">
        <f t="shared" si="0"/>
        <v>16</v>
      </c>
      <c r="C16" s="119" t="s">
        <v>8360</v>
      </c>
      <c r="D16" s="119"/>
      <c r="E16" s="115"/>
      <c r="F16" s="118"/>
      <c r="G16" s="110" t="str">
        <f t="shared" si="1"/>
        <v/>
      </c>
    </row>
    <row r="17" spans="2:7" ht="22.2" customHeight="1" x14ac:dyDescent="0.3">
      <c r="B17" s="425">
        <f t="shared" si="0"/>
        <v>17</v>
      </c>
      <c r="C17" s="117" t="s">
        <v>8393</v>
      </c>
      <c r="D17" s="120" t="str">
        <f>IF(AND('CUADRO 9'!F10="Sí",OR(E17="",E17=0)),"**",IF(AND(E17&gt;0,OR('CUADRO 9'!F10="No",'CUADRO 9'!F10="")),"/**/",""))</f>
        <v/>
      </c>
      <c r="E17" s="115"/>
      <c r="F17" s="118"/>
      <c r="G17" s="110" t="str">
        <f t="shared" si="1"/>
        <v/>
      </c>
    </row>
    <row r="18" spans="2:7" ht="22.2" customHeight="1" x14ac:dyDescent="0.3">
      <c r="B18" s="425">
        <f t="shared" si="0"/>
        <v>18</v>
      </c>
      <c r="C18" s="119" t="s">
        <v>8394</v>
      </c>
      <c r="D18" s="119"/>
      <c r="E18" s="115"/>
      <c r="F18" s="118"/>
      <c r="G18" s="110" t="str">
        <f t="shared" si="1"/>
        <v/>
      </c>
    </row>
    <row r="19" spans="2:7" ht="22.2" customHeight="1" x14ac:dyDescent="0.3">
      <c r="B19" s="425">
        <f t="shared" si="0"/>
        <v>19</v>
      </c>
      <c r="C19" s="119" t="s">
        <v>10140</v>
      </c>
      <c r="D19" s="119"/>
      <c r="E19" s="115"/>
      <c r="F19" s="118"/>
      <c r="G19" s="110" t="str">
        <f t="shared" si="1"/>
        <v/>
      </c>
    </row>
    <row r="20" spans="2:7" ht="22.2" customHeight="1" x14ac:dyDescent="0.3">
      <c r="B20" s="425">
        <f t="shared" si="0"/>
        <v>20</v>
      </c>
      <c r="C20" s="119" t="s">
        <v>14605</v>
      </c>
      <c r="D20" s="119"/>
      <c r="E20" s="115"/>
      <c r="F20" s="118"/>
      <c r="G20" s="110" t="str">
        <f t="shared" si="1"/>
        <v/>
      </c>
    </row>
    <row r="21" spans="2:7" ht="22.2" customHeight="1" x14ac:dyDescent="0.3">
      <c r="B21" s="425">
        <f t="shared" si="0"/>
        <v>21</v>
      </c>
      <c r="C21" s="119" t="s">
        <v>14606</v>
      </c>
      <c r="D21" s="119"/>
      <c r="E21" s="115"/>
      <c r="F21" s="118"/>
      <c r="G21" s="110" t="str">
        <f t="shared" si="1"/>
        <v/>
      </c>
    </row>
    <row r="22" spans="2:7" ht="22.2" customHeight="1" x14ac:dyDescent="0.3">
      <c r="B22" s="425">
        <f t="shared" si="0"/>
        <v>22</v>
      </c>
      <c r="C22" s="121" t="s">
        <v>9051</v>
      </c>
      <c r="D22" s="121"/>
      <c r="E22" s="122"/>
      <c r="F22" s="123"/>
      <c r="G22" s="110" t="str">
        <f t="shared" si="1"/>
        <v/>
      </c>
    </row>
    <row r="23" spans="2:7" ht="22.2" customHeight="1" x14ac:dyDescent="0.3">
      <c r="B23" s="425">
        <f t="shared" si="0"/>
        <v>23</v>
      </c>
      <c r="C23" s="124" t="s">
        <v>15534</v>
      </c>
      <c r="D23" s="124"/>
      <c r="E23" s="125"/>
      <c r="F23" s="126"/>
      <c r="G23" s="110" t="str">
        <f t="shared" si="1"/>
        <v/>
      </c>
    </row>
    <row r="24" spans="2:7" ht="22.2" customHeight="1" x14ac:dyDescent="0.3">
      <c r="B24" s="425">
        <f t="shared" si="0"/>
        <v>24</v>
      </c>
      <c r="C24" s="117" t="s">
        <v>15535</v>
      </c>
      <c r="D24" s="117"/>
      <c r="E24" s="115"/>
      <c r="F24" s="118"/>
      <c r="G24" s="110" t="str">
        <f t="shared" si="1"/>
        <v/>
      </c>
    </row>
    <row r="25" spans="2:7" ht="22.2" customHeight="1" thickBot="1" x14ac:dyDescent="0.35">
      <c r="B25" s="425">
        <f t="shared" si="0"/>
        <v>25</v>
      </c>
      <c r="C25" s="127" t="s">
        <v>15536</v>
      </c>
      <c r="D25" s="127"/>
      <c r="E25" s="128"/>
      <c r="F25" s="129"/>
      <c r="G25" s="110" t="str">
        <f t="shared" si="1"/>
        <v/>
      </c>
    </row>
    <row r="26" spans="2:7" ht="16.95" customHeight="1" thickTop="1" x14ac:dyDescent="0.3">
      <c r="B26" s="425">
        <f t="shared" si="0"/>
        <v>26</v>
      </c>
      <c r="C26" s="110" t="str">
        <f>IF(D17="**","** = En el Cuadro 9 indicó que se cuenta con Servicio de Biblioteca, pero no indica espacio físico en este cuadro.","")</f>
        <v/>
      </c>
      <c r="E26" s="130"/>
      <c r="F26" s="131"/>
      <c r="G26" s="132"/>
    </row>
    <row r="27" spans="2:7" ht="16.95" customHeight="1" x14ac:dyDescent="0.3">
      <c r="B27" s="425">
        <f t="shared" si="0"/>
        <v>27</v>
      </c>
      <c r="C27" s="110" t="str">
        <f>IF(D17="/**/","/**/ = Indicó espacio físico para Biblioteca, pero no indica Servicio de biblioteca en el Cuadro 9.","")</f>
        <v/>
      </c>
      <c r="E27" s="130"/>
      <c r="F27" s="131"/>
      <c r="G27" s="132"/>
    </row>
    <row r="28" spans="2:7" ht="16.95" customHeight="1" x14ac:dyDescent="0.3">
      <c r="B28" s="425">
        <f t="shared" si="0"/>
        <v>28</v>
      </c>
      <c r="C28" s="587"/>
    </row>
    <row r="29" spans="2:7" ht="16.2" x14ac:dyDescent="0.3">
      <c r="B29" s="425">
        <f t="shared" si="0"/>
        <v>29</v>
      </c>
      <c r="C29" s="72" t="s">
        <v>8361</v>
      </c>
    </row>
    <row r="30" spans="2:7" x14ac:dyDescent="0.3">
      <c r="B30" s="425">
        <f t="shared" si="0"/>
        <v>30</v>
      </c>
      <c r="C30" s="721"/>
      <c r="D30" s="728"/>
      <c r="E30" s="728"/>
      <c r="F30" s="722"/>
    </row>
    <row r="31" spans="2:7" x14ac:dyDescent="0.3">
      <c r="C31" s="723"/>
      <c r="D31" s="729"/>
      <c r="E31" s="729"/>
      <c r="F31" s="724"/>
    </row>
    <row r="32" spans="2:7" x14ac:dyDescent="0.3">
      <c r="C32" s="723"/>
      <c r="D32" s="729"/>
      <c r="E32" s="729"/>
      <c r="F32" s="724"/>
    </row>
    <row r="33" spans="3:6" x14ac:dyDescent="0.3">
      <c r="C33" s="723"/>
      <c r="D33" s="729"/>
      <c r="E33" s="729"/>
      <c r="F33" s="724"/>
    </row>
    <row r="34" spans="3:6" x14ac:dyDescent="0.3">
      <c r="C34" s="723"/>
      <c r="D34" s="729"/>
      <c r="E34" s="729"/>
      <c r="F34" s="724"/>
    </row>
    <row r="35" spans="3:6" x14ac:dyDescent="0.3">
      <c r="C35" s="723"/>
      <c r="D35" s="729"/>
      <c r="E35" s="729"/>
      <c r="F35" s="724"/>
    </row>
    <row r="36" spans="3:6" x14ac:dyDescent="0.3">
      <c r="C36" s="725"/>
      <c r="D36" s="730"/>
      <c r="E36" s="730"/>
      <c r="F36" s="726"/>
    </row>
  </sheetData>
  <sheetProtection algorithmName="SHA-512" hashValue="X5wQTLLFmLyWW924mh2hG/NKUqFuyeig5rVsTl/8DiBxUwFiv1luTF8QdH83mwvCeadjb4d4isgwhuJPEBLkjg==" saltValue="4obhtc2xCDBgy/iZ7/Dx0g==" spinCount="100000" sheet="1" objects="1" scenarios="1" sort="0" autoFilter="0" pivotTables="0"/>
  <mergeCells count="1">
    <mergeCell ref="C30:F36"/>
  </mergeCells>
  <conditionalFormatting sqref="E5:F5">
    <cfRule type="cellIs" dxfId="4" priority="4" operator="equal">
      <formula>0</formula>
    </cfRule>
  </conditionalFormatting>
  <conditionalFormatting sqref="E7:F7">
    <cfRule type="cellIs" dxfId="3" priority="5" operator="equal">
      <formula>0</formula>
    </cfRule>
  </conditionalFormatting>
  <conditionalFormatting sqref="G6 G8:G25">
    <cfRule type="cellIs" dxfId="2" priority="3" operator="equal">
      <formula>"Error!"</formula>
    </cfRule>
  </conditionalFormatting>
  <dataValidations count="1">
    <dataValidation type="whole" operator="greaterThanOrEqual" allowBlank="1" showInputMessage="1" showErrorMessage="1" sqref="F26:G27 E5:F25" xr:uid="{866CA12D-6E6D-4F9B-96E4-EFBBC49033BA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75" orientation="landscape" r:id="rId1"/>
  <headerFooter>
    <oddHeader>&amp;C&amp;G</oddHeader>
    <oddFooter>&amp;R&amp;"Gentium Basic,Normal"&amp;A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79FDA-79B3-49FE-AB54-0A7BFEDE29A6}">
  <sheetPr codeName="Hoja10">
    <tabColor theme="7" tint="0.79998168889431442"/>
    <pageSetUpPr fitToPage="1"/>
  </sheetPr>
  <dimension ref="B1:G19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9.33203125" style="39" customWidth="1"/>
    <col min="2" max="2" width="4.109375" style="36" hidden="1" customWidth="1"/>
    <col min="3" max="3" width="43.6640625" style="39" customWidth="1"/>
    <col min="4" max="7" width="15.6640625" style="39" customWidth="1"/>
    <col min="8" max="16384" width="11.44140625" style="39"/>
  </cols>
  <sheetData>
    <row r="1" spans="2:7" ht="18.600000000000001" x14ac:dyDescent="0.3">
      <c r="B1" s="425">
        <v>1</v>
      </c>
      <c r="C1" s="38" t="s">
        <v>18442</v>
      </c>
      <c r="D1" s="38"/>
    </row>
    <row r="2" spans="2:7" ht="18.600000000000001" x14ac:dyDescent="0.3">
      <c r="B2" s="425">
        <f>+B1+1</f>
        <v>2</v>
      </c>
      <c r="C2" s="38" t="s">
        <v>34302</v>
      </c>
      <c r="D2" s="38"/>
    </row>
    <row r="3" spans="2:7" ht="19.2" thickBot="1" x14ac:dyDescent="0.35">
      <c r="B3" s="425">
        <f>+B2+1</f>
        <v>3</v>
      </c>
      <c r="C3" s="42" t="s">
        <v>18444</v>
      </c>
      <c r="D3" s="74"/>
      <c r="E3" s="74"/>
      <c r="F3" s="74"/>
      <c r="G3" s="75"/>
    </row>
    <row r="4" spans="2:7" ht="31.2" customHeight="1" thickTop="1" x14ac:dyDescent="0.3">
      <c r="B4" s="425">
        <f t="shared" ref="B4:B13" si="0">+B3+1</f>
        <v>4</v>
      </c>
      <c r="C4" s="731" t="s">
        <v>8097</v>
      </c>
      <c r="D4" s="733" t="s">
        <v>8096</v>
      </c>
      <c r="E4" s="734"/>
      <c r="F4" s="735" t="s">
        <v>18446</v>
      </c>
      <c r="G4" s="736"/>
    </row>
    <row r="5" spans="2:7" ht="43.2" customHeight="1" thickBot="1" x14ac:dyDescent="0.35">
      <c r="B5" s="425">
        <f t="shared" si="0"/>
        <v>5</v>
      </c>
      <c r="C5" s="732"/>
      <c r="D5" s="77" t="s">
        <v>18447</v>
      </c>
      <c r="E5" s="78" t="s">
        <v>8091</v>
      </c>
      <c r="F5" s="79" t="s">
        <v>18447</v>
      </c>
      <c r="G5" s="80" t="s">
        <v>8091</v>
      </c>
    </row>
    <row r="6" spans="2:7" ht="26.4" customHeight="1" thickTop="1" x14ac:dyDescent="0.3">
      <c r="B6" s="425">
        <f t="shared" si="0"/>
        <v>6</v>
      </c>
      <c r="C6" s="81" t="s">
        <v>8092</v>
      </c>
      <c r="D6" s="82">
        <f>SUM(D7:D9)</f>
        <v>0</v>
      </c>
      <c r="E6" s="83">
        <f>SUM(E7:E9)</f>
        <v>0</v>
      </c>
      <c r="F6" s="84">
        <f>SUM(F7:F9)</f>
        <v>0</v>
      </c>
      <c r="G6" s="85">
        <f>SUM(G7:G9)</f>
        <v>0</v>
      </c>
    </row>
    <row r="7" spans="2:7" ht="26.4" customHeight="1" x14ac:dyDescent="0.3">
      <c r="B7" s="425">
        <f t="shared" si="0"/>
        <v>7</v>
      </c>
      <c r="C7" s="86" t="s">
        <v>8093</v>
      </c>
      <c r="D7" s="87"/>
      <c r="E7" s="88"/>
      <c r="F7" s="89"/>
      <c r="G7" s="90"/>
    </row>
    <row r="8" spans="2:7" ht="26.4" customHeight="1" x14ac:dyDescent="0.3">
      <c r="B8" s="425">
        <f t="shared" si="0"/>
        <v>8</v>
      </c>
      <c r="C8" s="86" t="s">
        <v>8094</v>
      </c>
      <c r="D8" s="87"/>
      <c r="E8" s="88"/>
      <c r="F8" s="89"/>
      <c r="G8" s="90"/>
    </row>
    <row r="9" spans="2:7" ht="26.4" customHeight="1" thickBot="1" x14ac:dyDescent="0.35">
      <c r="B9" s="425">
        <f t="shared" si="0"/>
        <v>9</v>
      </c>
      <c r="C9" s="91" t="s">
        <v>8095</v>
      </c>
      <c r="D9" s="92"/>
      <c r="E9" s="93"/>
      <c r="F9" s="94"/>
      <c r="G9" s="95"/>
    </row>
    <row r="10" spans="2:7" ht="15" thickTop="1" x14ac:dyDescent="0.3">
      <c r="B10" s="425">
        <f t="shared" si="0"/>
        <v>10</v>
      </c>
    </row>
    <row r="11" spans="2:7" x14ac:dyDescent="0.3">
      <c r="B11" s="425">
        <f t="shared" si="0"/>
        <v>11</v>
      </c>
    </row>
    <row r="12" spans="2:7" ht="16.2" x14ac:dyDescent="0.3">
      <c r="B12" s="425">
        <f t="shared" si="0"/>
        <v>12</v>
      </c>
      <c r="C12" s="72" t="s">
        <v>8361</v>
      </c>
    </row>
    <row r="13" spans="2:7" x14ac:dyDescent="0.3">
      <c r="B13" s="425">
        <f t="shared" si="0"/>
        <v>13</v>
      </c>
      <c r="C13" s="721"/>
      <c r="D13" s="728"/>
      <c r="E13" s="728"/>
      <c r="F13" s="728"/>
      <c r="G13" s="722"/>
    </row>
    <row r="14" spans="2:7" x14ac:dyDescent="0.3">
      <c r="C14" s="723"/>
      <c r="D14" s="729"/>
      <c r="E14" s="729"/>
      <c r="F14" s="729"/>
      <c r="G14" s="724"/>
    </row>
    <row r="15" spans="2:7" x14ac:dyDescent="0.3">
      <c r="C15" s="723"/>
      <c r="D15" s="729"/>
      <c r="E15" s="729"/>
      <c r="F15" s="729"/>
      <c r="G15" s="724"/>
    </row>
    <row r="16" spans="2:7" x14ac:dyDescent="0.3">
      <c r="C16" s="723"/>
      <c r="D16" s="729"/>
      <c r="E16" s="729"/>
      <c r="F16" s="729"/>
      <c r="G16" s="724"/>
    </row>
    <row r="17" spans="3:7" x14ac:dyDescent="0.3">
      <c r="C17" s="723"/>
      <c r="D17" s="729"/>
      <c r="E17" s="729"/>
      <c r="F17" s="729"/>
      <c r="G17" s="724"/>
    </row>
    <row r="18" spans="3:7" x14ac:dyDescent="0.3">
      <c r="C18" s="723"/>
      <c r="D18" s="729"/>
      <c r="E18" s="729"/>
      <c r="F18" s="729"/>
      <c r="G18" s="724"/>
    </row>
    <row r="19" spans="3:7" x14ac:dyDescent="0.3">
      <c r="C19" s="725"/>
      <c r="D19" s="730"/>
      <c r="E19" s="730"/>
      <c r="F19" s="730"/>
      <c r="G19" s="726"/>
    </row>
  </sheetData>
  <sheetProtection algorithmName="SHA-512" hashValue="grHkz06+vfymKCB4APtJb1UQ8zirNdGxIC198ECdZvPmLp3SPGs7InzLF+WcBhclQP79Ezx+ddMElaj5jqP5sQ==" saltValue="qIuU+3BRIJ8iyCqf+3Aa8A==" spinCount="100000" sheet="1" objects="1" scenarios="1" sort="0" autoFilter="0" pivotTables="0"/>
  <mergeCells count="4">
    <mergeCell ref="C4:C5"/>
    <mergeCell ref="D4:E4"/>
    <mergeCell ref="F4:G4"/>
    <mergeCell ref="C13:G19"/>
  </mergeCells>
  <conditionalFormatting sqref="D6:G6">
    <cfRule type="cellIs" dxfId="1" priority="1" operator="equal">
      <formula>0</formula>
    </cfRule>
  </conditionalFormatting>
  <dataValidations count="1">
    <dataValidation type="whole" operator="greaterThanOrEqual" allowBlank="1" showInputMessage="1" showErrorMessage="1" sqref="D6:G9" xr:uid="{8F914AD8-98EB-4E4F-B5CE-5520DE7EF69D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orientation="landscape" r:id="rId1"/>
  <headerFooter>
    <oddHeader>&amp;C&amp;G</oddHeader>
    <oddFooter>&amp;R&amp;"Gentium Basic,Normal"&amp;A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ECD70-0DC4-4C7B-AEE4-011AD6CDC967}">
  <sheetPr codeName="Hoja20">
    <tabColor theme="7" tint="0.79998168889431442"/>
    <pageSetUpPr fitToPage="1"/>
  </sheetPr>
  <dimension ref="B1:M18"/>
  <sheetViews>
    <sheetView showGridLines="0" showRuler="0" zoomScale="90" zoomScaleNormal="90" zoomScaleSheetLayoutView="90" zoomScalePageLayoutView="86" workbookViewId="0"/>
  </sheetViews>
  <sheetFormatPr baseColWidth="10" defaultColWidth="11.44140625" defaultRowHeight="14.4" x14ac:dyDescent="0.3"/>
  <cols>
    <col min="1" max="1" width="9.33203125" style="39" customWidth="1"/>
    <col min="2" max="2" width="4" style="36" hidden="1" customWidth="1"/>
    <col min="3" max="3" width="44.44140625" style="39" customWidth="1"/>
    <col min="4" max="11" width="13" style="39" customWidth="1"/>
    <col min="12" max="12" width="23.33203125" style="44" customWidth="1"/>
    <col min="13" max="16384" width="11.44140625" style="39"/>
  </cols>
  <sheetData>
    <row r="1" spans="2:13" ht="18.600000000000001" x14ac:dyDescent="0.3">
      <c r="B1" s="425">
        <v>1</v>
      </c>
      <c r="C1" s="38" t="s">
        <v>18445</v>
      </c>
      <c r="D1" s="38"/>
      <c r="H1" s="38"/>
      <c r="K1" s="40"/>
      <c r="L1" s="41"/>
    </row>
    <row r="2" spans="2:13" ht="18.600000000000001" x14ac:dyDescent="0.3">
      <c r="B2" s="425">
        <f>+B1+1</f>
        <v>2</v>
      </c>
      <c r="C2" s="38" t="s">
        <v>34303</v>
      </c>
      <c r="D2" s="38"/>
      <c r="H2" s="38"/>
      <c r="K2" s="40"/>
      <c r="L2" s="41"/>
    </row>
    <row r="3" spans="2:13" ht="19.2" thickBot="1" x14ac:dyDescent="0.35">
      <c r="B3" s="425">
        <f>+B2+1</f>
        <v>3</v>
      </c>
      <c r="C3" s="42" t="s">
        <v>18444</v>
      </c>
      <c r="D3" s="43"/>
      <c r="H3" s="43"/>
      <c r="I3" s="43"/>
    </row>
    <row r="4" spans="2:13" ht="25.95" customHeight="1" thickTop="1" x14ac:dyDescent="0.3">
      <c r="B4" s="425">
        <f t="shared" ref="B4:B14" si="0">+B3+1</f>
        <v>4</v>
      </c>
      <c r="C4" s="45"/>
      <c r="D4" s="745" t="s">
        <v>0</v>
      </c>
      <c r="E4" s="746"/>
      <c r="F4" s="747" t="s">
        <v>14609</v>
      </c>
      <c r="G4" s="748"/>
      <c r="H4" s="749" t="s">
        <v>14610</v>
      </c>
      <c r="I4" s="746"/>
      <c r="J4" s="749" t="s">
        <v>14611</v>
      </c>
      <c r="K4" s="748"/>
    </row>
    <row r="5" spans="2:13" ht="29.4" customHeight="1" thickBot="1" x14ac:dyDescent="0.35">
      <c r="B5" s="425">
        <f t="shared" si="0"/>
        <v>5</v>
      </c>
      <c r="C5" s="46"/>
      <c r="D5" s="47" t="s">
        <v>0</v>
      </c>
      <c r="E5" s="48" t="s">
        <v>18443</v>
      </c>
      <c r="F5" s="49" t="s">
        <v>0</v>
      </c>
      <c r="G5" s="48" t="s">
        <v>18443</v>
      </c>
      <c r="H5" s="50" t="s">
        <v>0</v>
      </c>
      <c r="I5" s="48" t="s">
        <v>18443</v>
      </c>
      <c r="J5" s="50" t="s">
        <v>0</v>
      </c>
      <c r="K5" s="51" t="s">
        <v>18443</v>
      </c>
    </row>
    <row r="6" spans="2:13" ht="23.4" customHeight="1" thickTop="1" x14ac:dyDescent="0.3">
      <c r="B6" s="425">
        <f t="shared" si="0"/>
        <v>6</v>
      </c>
      <c r="C6" s="52" t="s">
        <v>14608</v>
      </c>
      <c r="D6" s="53">
        <f>+F6+H6+J6</f>
        <v>0</v>
      </c>
      <c r="E6" s="54">
        <f>+G6+I6+K6</f>
        <v>0</v>
      </c>
      <c r="F6" s="55"/>
      <c r="G6" s="56"/>
      <c r="H6" s="57"/>
      <c r="I6" s="58"/>
      <c r="J6" s="57"/>
      <c r="K6" s="56"/>
      <c r="L6" s="737" t="str">
        <f>IF(AND(D6&gt;0,E6=0),"¿Nada en buen estado?",IF(OR(G6&gt;F6,I6&gt;H6,K6&gt;J6),"Verifique la cantidad total, se indicó más cantidad en buen estado",""))</f>
        <v/>
      </c>
      <c r="M6" s="737"/>
    </row>
    <row r="7" spans="2:13" ht="23.4" customHeight="1" x14ac:dyDescent="0.3">
      <c r="B7" s="425">
        <f t="shared" si="0"/>
        <v>7</v>
      </c>
      <c r="C7" s="59" t="s">
        <v>8083</v>
      </c>
      <c r="D7" s="60">
        <f t="shared" ref="D7:E10" si="1">+F7+H7+J7</f>
        <v>0</v>
      </c>
      <c r="E7" s="61">
        <f t="shared" si="1"/>
        <v>0</v>
      </c>
      <c r="F7" s="62"/>
      <c r="G7" s="63"/>
      <c r="H7" s="64"/>
      <c r="I7" s="65"/>
      <c r="J7" s="64"/>
      <c r="K7" s="63"/>
      <c r="L7" s="737" t="str">
        <f>IF(AND(D7&gt;0,E7=0),"¿Nada en buen estado?",IF(OR(G7&gt;F7,I7&gt;H7,K7&gt;J7),"Verifique la cantidad total, se indicó más cantidad en buen estado",""))</f>
        <v/>
      </c>
      <c r="M7" s="737"/>
    </row>
    <row r="8" spans="2:13" ht="23.4" customHeight="1" x14ac:dyDescent="0.3">
      <c r="B8" s="425">
        <f t="shared" si="0"/>
        <v>8</v>
      </c>
      <c r="C8" s="59" t="s">
        <v>8082</v>
      </c>
      <c r="D8" s="60">
        <f t="shared" si="1"/>
        <v>0</v>
      </c>
      <c r="E8" s="61">
        <f t="shared" si="1"/>
        <v>0</v>
      </c>
      <c r="F8" s="62"/>
      <c r="G8" s="63"/>
      <c r="H8" s="64"/>
      <c r="I8" s="65"/>
      <c r="J8" s="64"/>
      <c r="K8" s="63"/>
      <c r="L8" s="737" t="str">
        <f t="shared" ref="L8:L11" si="2">IF(AND(D8&gt;0,E8=0),"¿Nada en buen estado?",IF(OR(G8&gt;F8,I8&gt;H8,K8&gt;J8),"Verifique la cantidad total, se indicó más cantidad en buen estado",""))</f>
        <v/>
      </c>
      <c r="M8" s="737"/>
    </row>
    <row r="9" spans="2:13" ht="23.4" customHeight="1" x14ac:dyDescent="0.3">
      <c r="B9" s="425">
        <f t="shared" si="0"/>
        <v>9</v>
      </c>
      <c r="C9" s="59" t="s">
        <v>14617</v>
      </c>
      <c r="D9" s="60">
        <f t="shared" si="1"/>
        <v>0</v>
      </c>
      <c r="E9" s="61">
        <f t="shared" si="1"/>
        <v>0</v>
      </c>
      <c r="F9" s="62"/>
      <c r="G9" s="63"/>
      <c r="H9" s="64"/>
      <c r="I9" s="65"/>
      <c r="J9" s="64"/>
      <c r="K9" s="63"/>
      <c r="L9" s="737" t="str">
        <f t="shared" si="2"/>
        <v/>
      </c>
      <c r="M9" s="737"/>
    </row>
    <row r="10" spans="2:13" ht="23.4" customHeight="1" x14ac:dyDescent="0.3">
      <c r="B10" s="425">
        <f t="shared" si="0"/>
        <v>10</v>
      </c>
      <c r="C10" s="66" t="s">
        <v>14618</v>
      </c>
      <c r="D10" s="67">
        <f t="shared" si="1"/>
        <v>0</v>
      </c>
      <c r="E10" s="68">
        <f t="shared" si="1"/>
        <v>0</v>
      </c>
      <c r="F10" s="64"/>
      <c r="G10" s="63"/>
      <c r="H10" s="64"/>
      <c r="I10" s="65"/>
      <c r="J10" s="64"/>
      <c r="K10" s="63"/>
      <c r="L10" s="737" t="str">
        <f t="shared" si="2"/>
        <v/>
      </c>
      <c r="M10" s="737"/>
    </row>
    <row r="11" spans="2:13" ht="23.4" customHeight="1" thickBot="1" x14ac:dyDescent="0.35">
      <c r="B11" s="425">
        <f t="shared" si="0"/>
        <v>11</v>
      </c>
      <c r="C11" s="69" t="s">
        <v>14628</v>
      </c>
      <c r="D11" s="70"/>
      <c r="E11" s="71"/>
      <c r="F11" s="750"/>
      <c r="G11" s="750"/>
      <c r="H11" s="750"/>
      <c r="I11" s="750"/>
      <c r="J11" s="750"/>
      <c r="K11" s="750"/>
      <c r="L11" s="737" t="str">
        <f t="shared" si="2"/>
        <v/>
      </c>
      <c r="M11" s="737"/>
    </row>
    <row r="12" spans="2:13" ht="21" customHeight="1" thickTop="1" x14ac:dyDescent="0.3">
      <c r="B12" s="425">
        <f t="shared" si="0"/>
        <v>12</v>
      </c>
    </row>
    <row r="13" spans="2:13" ht="16.2" x14ac:dyDescent="0.3">
      <c r="B13" s="425">
        <f t="shared" si="0"/>
        <v>13</v>
      </c>
      <c r="C13" s="72" t="s">
        <v>8361</v>
      </c>
    </row>
    <row r="14" spans="2:13" ht="20.399999999999999" customHeight="1" x14ac:dyDescent="0.3">
      <c r="B14" s="425">
        <f t="shared" si="0"/>
        <v>14</v>
      </c>
      <c r="C14" s="721"/>
      <c r="D14" s="728"/>
      <c r="E14" s="728"/>
      <c r="F14" s="728"/>
      <c r="G14" s="728"/>
      <c r="H14" s="728"/>
      <c r="I14" s="728"/>
      <c r="J14" s="738"/>
      <c r="K14" s="739"/>
    </row>
    <row r="15" spans="2:13" ht="20.399999999999999" customHeight="1" x14ac:dyDescent="0.3">
      <c r="C15" s="723"/>
      <c r="D15" s="729"/>
      <c r="E15" s="729"/>
      <c r="F15" s="729"/>
      <c r="G15" s="729"/>
      <c r="H15" s="729"/>
      <c r="I15" s="729"/>
      <c r="J15" s="740"/>
      <c r="K15" s="741"/>
    </row>
    <row r="16" spans="2:13" ht="20.399999999999999" customHeight="1" x14ac:dyDescent="0.3">
      <c r="C16" s="723"/>
      <c r="D16" s="729"/>
      <c r="E16" s="729"/>
      <c r="F16" s="729"/>
      <c r="G16" s="729"/>
      <c r="H16" s="729"/>
      <c r="I16" s="729"/>
      <c r="J16" s="740"/>
      <c r="K16" s="741"/>
    </row>
    <row r="17" spans="3:11" ht="20.399999999999999" customHeight="1" x14ac:dyDescent="0.3">
      <c r="C17" s="723"/>
      <c r="D17" s="729"/>
      <c r="E17" s="729"/>
      <c r="F17" s="729"/>
      <c r="G17" s="729"/>
      <c r="H17" s="729"/>
      <c r="I17" s="729"/>
      <c r="J17" s="740"/>
      <c r="K17" s="741"/>
    </row>
    <row r="18" spans="3:11" ht="20.399999999999999" customHeight="1" x14ac:dyDescent="0.3">
      <c r="C18" s="742"/>
      <c r="D18" s="743"/>
      <c r="E18" s="743"/>
      <c r="F18" s="743"/>
      <c r="G18" s="743"/>
      <c r="H18" s="743"/>
      <c r="I18" s="743"/>
      <c r="J18" s="743"/>
      <c r="K18" s="744"/>
    </row>
  </sheetData>
  <sheetProtection algorithmName="SHA-512" hashValue="Qr4pVUIHBkJxdVxQ8r2Jp1rJEnFhq9RvcGSn08gzWvERcsogonkU2ZpfMr+kRUgi1YUnd0TQgkw614qP4ylYUQ==" saltValue="h/+/+P035zekLO+RvLz8Xw==" spinCount="100000" sheet="1" objects="1" scenarios="1" sort="0" autoFilter="0" pivotTables="0"/>
  <mergeCells count="12">
    <mergeCell ref="L6:M6"/>
    <mergeCell ref="C14:K18"/>
    <mergeCell ref="D4:E4"/>
    <mergeCell ref="F4:G4"/>
    <mergeCell ref="H4:I4"/>
    <mergeCell ref="J4:K4"/>
    <mergeCell ref="L7:M7"/>
    <mergeCell ref="L8:M8"/>
    <mergeCell ref="L9:M9"/>
    <mergeCell ref="L10:M10"/>
    <mergeCell ref="L11:M11"/>
    <mergeCell ref="F11:K11"/>
  </mergeCells>
  <conditionalFormatting sqref="D6:E11 L6:L11">
    <cfRule type="cellIs" dxfId="0" priority="1" operator="equal">
      <formula>0</formula>
    </cfRule>
  </conditionalFormatting>
  <printOptions horizontalCentered="1"/>
  <pageMargins left="0.19685039370078741" right="0.19685039370078741" top="0.70866141732283472" bottom="0.19685039370078741" header="0.15748031496062992" footer="0.15748031496062992"/>
  <pageSetup scale="73" orientation="landscape" r:id="rId1"/>
  <headerFooter>
    <oddHeader>&amp;C&amp;G</oddHeader>
    <oddFooter>&amp;R&amp;"Gentium Basic,Normal"&amp;A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9B1C2-7315-45F4-AFC1-ABC5D6E8A3D8}">
  <sheetPr codeName="Hoja3"/>
  <dimension ref="A1:H515"/>
  <sheetViews>
    <sheetView workbookViewId="0">
      <selection activeCell="I1" sqref="I1"/>
    </sheetView>
  </sheetViews>
  <sheetFormatPr baseColWidth="10" defaultRowHeight="14.4" x14ac:dyDescent="0.3"/>
  <cols>
    <col min="5" max="5" width="64.88671875" bestFit="1" customWidth="1"/>
  </cols>
  <sheetData>
    <row r="1" spans="1:8" x14ac:dyDescent="0.3">
      <c r="A1" s="440" t="s">
        <v>20900</v>
      </c>
      <c r="B1" s="541" t="s">
        <v>30463</v>
      </c>
      <c r="C1" s="542" t="s">
        <v>19</v>
      </c>
      <c r="D1" s="542" t="s">
        <v>20</v>
      </c>
      <c r="E1" s="542" t="s">
        <v>21</v>
      </c>
      <c r="F1" s="542" t="s">
        <v>22</v>
      </c>
      <c r="G1" s="542" t="s">
        <v>20901</v>
      </c>
      <c r="H1" s="561" t="s">
        <v>34288</v>
      </c>
    </row>
    <row r="2" spans="1:8" x14ac:dyDescent="0.3">
      <c r="A2" s="538" t="str">
        <f>CONCATENATE(portada_F[[#This Row],[NIVEL]],".",portada_F[[#This Row],[CODINS]])</f>
        <v>1.04028</v>
      </c>
      <c r="B2" s="543" t="s">
        <v>33927</v>
      </c>
      <c r="C2" s="539" t="s">
        <v>16148</v>
      </c>
      <c r="D2" s="539" t="s">
        <v>8396</v>
      </c>
      <c r="E2" s="539" t="s">
        <v>16304</v>
      </c>
      <c r="F2" s="539" t="s">
        <v>3287</v>
      </c>
      <c r="G2" s="539" t="s">
        <v>1</v>
      </c>
    </row>
    <row r="3" spans="1:8" x14ac:dyDescent="0.3">
      <c r="A3" s="540" t="str">
        <f>CONCATENATE(portada_F[[#This Row],[NIVEL]],".",portada_F[[#This Row],[CODINS]])</f>
        <v>1.00632</v>
      </c>
      <c r="B3" s="543" t="s">
        <v>31004</v>
      </c>
      <c r="C3" s="463" t="s">
        <v>7151</v>
      </c>
      <c r="D3" s="463" t="s">
        <v>8396</v>
      </c>
      <c r="E3" s="463" t="s">
        <v>8604</v>
      </c>
      <c r="F3" s="463" t="s">
        <v>889</v>
      </c>
      <c r="G3" s="463" t="s">
        <v>4</v>
      </c>
      <c r="H3" t="str">
        <f>IF(E3=E2,"errOR","")</f>
        <v/>
      </c>
    </row>
    <row r="4" spans="1:8" x14ac:dyDescent="0.3">
      <c r="A4" s="538" t="str">
        <f>CONCATENATE(portada_F[[#This Row],[NIVEL]],".",portada_F[[#This Row],[CODINS]])</f>
        <v>1.01749</v>
      </c>
      <c r="B4" s="543" t="s">
        <v>32007</v>
      </c>
      <c r="C4" s="539" t="s">
        <v>7241</v>
      </c>
      <c r="D4" s="539" t="s">
        <v>8396</v>
      </c>
      <c r="E4" s="539" t="s">
        <v>24651</v>
      </c>
      <c r="F4" s="539" t="s">
        <v>83</v>
      </c>
      <c r="G4" s="539" t="s">
        <v>5</v>
      </c>
      <c r="H4" t="str">
        <f t="shared" ref="H4:H67" si="0">IF(E4=E3,"errOR","")</f>
        <v/>
      </c>
    </row>
    <row r="5" spans="1:8" x14ac:dyDescent="0.3">
      <c r="A5" s="540" t="str">
        <f>CONCATENATE(portada_F[[#This Row],[NIVEL]],".",portada_F[[#This Row],[CODINS]])</f>
        <v>1.00447</v>
      </c>
      <c r="B5" s="543" t="s">
        <v>30839</v>
      </c>
      <c r="C5" s="463" t="s">
        <v>8185</v>
      </c>
      <c r="D5" s="463" t="s">
        <v>8396</v>
      </c>
      <c r="E5" s="463" t="s">
        <v>10147</v>
      </c>
      <c r="F5" s="463" t="s">
        <v>242</v>
      </c>
      <c r="G5" s="463" t="s">
        <v>1</v>
      </c>
      <c r="H5" t="str">
        <f t="shared" si="0"/>
        <v/>
      </c>
    </row>
    <row r="6" spans="1:8" x14ac:dyDescent="0.3">
      <c r="A6" s="538" t="str">
        <f>CONCATENATE(portada_F[[#This Row],[NIVEL]],".",portada_F[[#This Row],[CODINS]])</f>
        <v>1.00101</v>
      </c>
      <c r="B6" s="543" t="s">
        <v>30531</v>
      </c>
      <c r="C6" s="539" t="s">
        <v>8146</v>
      </c>
      <c r="D6" s="539" t="s">
        <v>8396</v>
      </c>
      <c r="E6" s="539" t="s">
        <v>8474</v>
      </c>
      <c r="F6" s="539" t="s">
        <v>13534</v>
      </c>
      <c r="G6" s="539" t="s">
        <v>5</v>
      </c>
      <c r="H6" t="str">
        <f t="shared" si="0"/>
        <v/>
      </c>
    </row>
    <row r="7" spans="1:8" x14ac:dyDescent="0.3">
      <c r="A7" s="540" t="str">
        <f>CONCATENATE(portada_F[[#This Row],[NIVEL]],".",portada_F[[#This Row],[CODINS]])</f>
        <v>1.00730</v>
      </c>
      <c r="B7" s="543" t="s">
        <v>31095</v>
      </c>
      <c r="C7" s="463" t="s">
        <v>8620</v>
      </c>
      <c r="D7" s="463" t="s">
        <v>8396</v>
      </c>
      <c r="E7" s="463" t="s">
        <v>10160</v>
      </c>
      <c r="F7" s="463" t="s">
        <v>17671</v>
      </c>
      <c r="G7" s="463" t="s">
        <v>1</v>
      </c>
      <c r="H7" t="str">
        <f t="shared" si="0"/>
        <v/>
      </c>
    </row>
    <row r="8" spans="1:8" x14ac:dyDescent="0.3">
      <c r="A8" s="538" t="str">
        <f>CONCATENATE(portada_F[[#This Row],[NIVEL]],".",portada_F[[#This Row],[CODINS]])</f>
        <v>1.02924</v>
      </c>
      <c r="B8" s="543" t="s">
        <v>33044</v>
      </c>
      <c r="C8" s="539" t="s">
        <v>7627</v>
      </c>
      <c r="D8" s="539" t="s">
        <v>8396</v>
      </c>
      <c r="E8" s="539" t="s">
        <v>8909</v>
      </c>
      <c r="F8" s="539" t="s">
        <v>137</v>
      </c>
      <c r="G8" s="539" t="s">
        <v>6</v>
      </c>
      <c r="H8" t="str">
        <f t="shared" si="0"/>
        <v/>
      </c>
    </row>
    <row r="9" spans="1:8" x14ac:dyDescent="0.3">
      <c r="A9" s="540" t="str">
        <f>CONCATENATE(portada_F[[#This Row],[NIVEL]],".",portada_F[[#This Row],[CODINS]])</f>
        <v>1.02233</v>
      </c>
      <c r="B9" s="543" t="s">
        <v>32435</v>
      </c>
      <c r="C9" s="463" t="s">
        <v>7276</v>
      </c>
      <c r="D9" s="463" t="s">
        <v>8396</v>
      </c>
      <c r="E9" s="463" t="s">
        <v>10213</v>
      </c>
      <c r="F9" s="463" t="s">
        <v>889</v>
      </c>
      <c r="G9" s="463" t="s">
        <v>3</v>
      </c>
      <c r="H9" t="str">
        <f t="shared" si="0"/>
        <v/>
      </c>
    </row>
    <row r="10" spans="1:8" x14ac:dyDescent="0.3">
      <c r="A10" s="538" t="str">
        <f>CONCATENATE(portada_F[[#This Row],[NIVEL]],".",portada_F[[#This Row],[CODINS]])</f>
        <v>1.00726</v>
      </c>
      <c r="B10" s="543" t="s">
        <v>31091</v>
      </c>
      <c r="C10" s="539" t="s">
        <v>7158</v>
      </c>
      <c r="D10" s="539" t="s">
        <v>8396</v>
      </c>
      <c r="E10" s="539" t="s">
        <v>10158</v>
      </c>
      <c r="F10" s="539" t="s">
        <v>135</v>
      </c>
      <c r="G10" s="539" t="s">
        <v>11</v>
      </c>
      <c r="H10" t="str">
        <f t="shared" si="0"/>
        <v/>
      </c>
    </row>
    <row r="11" spans="1:8" x14ac:dyDescent="0.3">
      <c r="A11" s="540" t="str">
        <f>CONCATENATE(portada_F[[#This Row],[NIVEL]],".",portada_F[[#This Row],[CODINS]])</f>
        <v>1.01757</v>
      </c>
      <c r="B11" s="543" t="s">
        <v>32014</v>
      </c>
      <c r="C11" s="463" t="s">
        <v>7243</v>
      </c>
      <c r="D11" s="463" t="s">
        <v>8396</v>
      </c>
      <c r="E11" s="463" t="s">
        <v>8751</v>
      </c>
      <c r="F11" s="463" t="s">
        <v>3287</v>
      </c>
      <c r="G11" s="463" t="s">
        <v>1</v>
      </c>
      <c r="H11" t="str">
        <f t="shared" si="0"/>
        <v/>
      </c>
    </row>
    <row r="12" spans="1:8" x14ac:dyDescent="0.3">
      <c r="A12" s="538" t="str">
        <f>CONCATENATE(portada_F[[#This Row],[NIVEL]],".",portada_F[[#This Row],[CODINS]])</f>
        <v>1.03942</v>
      </c>
      <c r="B12" s="543" t="s">
        <v>33858</v>
      </c>
      <c r="C12" s="539" t="s">
        <v>12314</v>
      </c>
      <c r="D12" s="539" t="s">
        <v>8396</v>
      </c>
      <c r="E12" s="539" t="s">
        <v>16256</v>
      </c>
      <c r="F12" s="539" t="s">
        <v>41</v>
      </c>
      <c r="G12" s="539" t="s">
        <v>5</v>
      </c>
      <c r="H12" t="str">
        <f t="shared" si="0"/>
        <v/>
      </c>
    </row>
    <row r="13" spans="1:8" x14ac:dyDescent="0.3">
      <c r="A13" s="540" t="str">
        <f>CONCATENATE(portada_F[[#This Row],[NIVEL]],".",portada_F[[#This Row],[CODINS]])</f>
        <v>1.00225</v>
      </c>
      <c r="B13" s="543" t="s">
        <v>30632</v>
      </c>
      <c r="C13" s="463" t="s">
        <v>8192</v>
      </c>
      <c r="D13" s="463" t="s">
        <v>8396</v>
      </c>
      <c r="E13" s="463" t="s">
        <v>8518</v>
      </c>
      <c r="F13" s="463" t="s">
        <v>41</v>
      </c>
      <c r="G13" s="463" t="s">
        <v>6</v>
      </c>
      <c r="H13" t="str">
        <f t="shared" si="0"/>
        <v/>
      </c>
    </row>
    <row r="14" spans="1:8" x14ac:dyDescent="0.3">
      <c r="A14" s="538" t="str">
        <f>CONCATENATE(portada_F[[#This Row],[NIVEL]],".",portada_F[[#This Row],[CODINS]])</f>
        <v>1.04065</v>
      </c>
      <c r="B14" s="543" t="s">
        <v>33959</v>
      </c>
      <c r="C14" s="539" t="s">
        <v>10018</v>
      </c>
      <c r="D14" s="539" t="s">
        <v>8396</v>
      </c>
      <c r="E14" s="539" t="s">
        <v>16358</v>
      </c>
      <c r="F14" s="539" t="s">
        <v>207</v>
      </c>
      <c r="G14" s="539" t="s">
        <v>6</v>
      </c>
      <c r="H14" t="str">
        <f t="shared" si="0"/>
        <v/>
      </c>
    </row>
    <row r="15" spans="1:8" x14ac:dyDescent="0.3">
      <c r="A15" s="540" t="str">
        <f>CONCATENATE(portada_F[[#This Row],[NIVEL]],".",portada_F[[#This Row],[CODINS]])</f>
        <v>1.00557</v>
      </c>
      <c r="B15" s="543" t="s">
        <v>30938</v>
      </c>
      <c r="C15" s="463" t="s">
        <v>7139</v>
      </c>
      <c r="D15" s="463" t="s">
        <v>8396</v>
      </c>
      <c r="E15" s="463" t="s">
        <v>12329</v>
      </c>
      <c r="F15" s="463" t="s">
        <v>207</v>
      </c>
      <c r="G15" s="463" t="s">
        <v>7</v>
      </c>
      <c r="H15" t="str">
        <f t="shared" si="0"/>
        <v/>
      </c>
    </row>
    <row r="16" spans="1:8" x14ac:dyDescent="0.3">
      <c r="A16" s="538" t="str">
        <f>CONCATENATE(portada_F[[#This Row],[NIVEL]],".",portada_F[[#This Row],[CODINS]])</f>
        <v>1.02431</v>
      </c>
      <c r="B16" s="543" t="s">
        <v>32608</v>
      </c>
      <c r="C16" s="539" t="s">
        <v>8842</v>
      </c>
      <c r="D16" s="539" t="s">
        <v>8396</v>
      </c>
      <c r="E16" s="539" t="s">
        <v>8841</v>
      </c>
      <c r="F16" s="539" t="s">
        <v>137</v>
      </c>
      <c r="G16" s="539" t="s">
        <v>1</v>
      </c>
      <c r="H16" t="str">
        <f t="shared" si="0"/>
        <v/>
      </c>
    </row>
    <row r="17" spans="1:8" x14ac:dyDescent="0.3">
      <c r="A17" s="540" t="str">
        <f>CONCATENATE(portada_F[[#This Row],[NIVEL]],".",portada_F[[#This Row],[CODINS]])</f>
        <v>1.02773</v>
      </c>
      <c r="B17" s="543" t="s">
        <v>32915</v>
      </c>
      <c r="C17" s="463" t="s">
        <v>8896</v>
      </c>
      <c r="D17" s="463" t="s">
        <v>8396</v>
      </c>
      <c r="E17" s="463" t="s">
        <v>8895</v>
      </c>
      <c r="F17" s="463" t="s">
        <v>137</v>
      </c>
      <c r="G17" s="463" t="s">
        <v>6</v>
      </c>
      <c r="H17" t="str">
        <f t="shared" si="0"/>
        <v/>
      </c>
    </row>
    <row r="18" spans="1:8" x14ac:dyDescent="0.3">
      <c r="A18" s="538" t="str">
        <f>CONCATENATE(portada_F[[#This Row],[NIVEL]],".",portada_F[[#This Row],[CODINS]])</f>
        <v>1.04120</v>
      </c>
      <c r="B18" s="543" t="s">
        <v>34004</v>
      </c>
      <c r="C18" s="539" t="s">
        <v>16877</v>
      </c>
      <c r="D18" s="539" t="s">
        <v>8396</v>
      </c>
      <c r="E18" s="539" t="s">
        <v>16978</v>
      </c>
      <c r="F18" s="539" t="s">
        <v>82</v>
      </c>
      <c r="G18" s="539" t="s">
        <v>9</v>
      </c>
      <c r="H18" t="str">
        <f t="shared" si="0"/>
        <v/>
      </c>
    </row>
    <row r="19" spans="1:8" x14ac:dyDescent="0.3">
      <c r="A19" s="540" t="str">
        <f>CONCATENATE(portada_F[[#This Row],[NIVEL]],".",portada_F[[#This Row],[CODINS]])</f>
        <v>1.00246</v>
      </c>
      <c r="B19" s="543" t="s">
        <v>30651</v>
      </c>
      <c r="C19" s="463" t="s">
        <v>7111</v>
      </c>
      <c r="D19" s="463" t="s">
        <v>8396</v>
      </c>
      <c r="E19" s="463" t="s">
        <v>8529</v>
      </c>
      <c r="F19" s="463" t="s">
        <v>41</v>
      </c>
      <c r="G19" s="463" t="s">
        <v>3</v>
      </c>
      <c r="H19" t="str">
        <f t="shared" si="0"/>
        <v/>
      </c>
    </row>
    <row r="20" spans="1:8" x14ac:dyDescent="0.3">
      <c r="A20" s="538" t="str">
        <f>CONCATENATE(portada_F[[#This Row],[NIVEL]],".",portada_F[[#This Row],[CODINS]])</f>
        <v>1.03280</v>
      </c>
      <c r="B20" s="543" t="s">
        <v>33338</v>
      </c>
      <c r="C20" s="539" t="s">
        <v>9012</v>
      </c>
      <c r="D20" s="539" t="s">
        <v>8396</v>
      </c>
      <c r="E20" s="539" t="s">
        <v>10271</v>
      </c>
      <c r="F20" s="539" t="s">
        <v>41</v>
      </c>
      <c r="G20" s="539" t="s">
        <v>5</v>
      </c>
      <c r="H20" t="str">
        <f t="shared" si="0"/>
        <v/>
      </c>
    </row>
    <row r="21" spans="1:8" x14ac:dyDescent="0.3">
      <c r="A21" s="540" t="str">
        <f>CONCATENATE(portada_F[[#This Row],[NIVEL]],".",portada_F[[#This Row],[CODINS]])</f>
        <v>1.03298</v>
      </c>
      <c r="B21" s="543" t="s">
        <v>33356</v>
      </c>
      <c r="C21" s="463" t="s">
        <v>7412</v>
      </c>
      <c r="D21" s="463" t="s">
        <v>8396</v>
      </c>
      <c r="E21" s="463" t="s">
        <v>13435</v>
      </c>
      <c r="F21" s="463" t="s">
        <v>13533</v>
      </c>
      <c r="G21" s="463" t="s">
        <v>3</v>
      </c>
      <c r="H21" t="str">
        <f t="shared" si="0"/>
        <v/>
      </c>
    </row>
    <row r="22" spans="1:8" x14ac:dyDescent="0.3">
      <c r="A22" s="538" t="str">
        <f>CONCATENATE(portada_F[[#This Row],[NIVEL]],".",portada_F[[#This Row],[CODINS]])</f>
        <v>1.02759</v>
      </c>
      <c r="B22" s="543" t="s">
        <v>32901</v>
      </c>
      <c r="C22" s="539" t="s">
        <v>8891</v>
      </c>
      <c r="D22" s="539" t="s">
        <v>8396</v>
      </c>
      <c r="E22" s="539" t="s">
        <v>8890</v>
      </c>
      <c r="F22" s="539" t="s">
        <v>83</v>
      </c>
      <c r="G22" s="539" t="s">
        <v>2</v>
      </c>
      <c r="H22" t="str">
        <f t="shared" si="0"/>
        <v/>
      </c>
    </row>
    <row r="23" spans="1:8" x14ac:dyDescent="0.3">
      <c r="A23" s="540" t="str">
        <f>CONCATENATE(portada_F[[#This Row],[NIVEL]],".",portada_F[[#This Row],[CODINS]])</f>
        <v>1.02255</v>
      </c>
      <c r="B23" s="543" t="s">
        <v>32455</v>
      </c>
      <c r="C23" s="463" t="s">
        <v>8812</v>
      </c>
      <c r="D23" s="463" t="s">
        <v>8396</v>
      </c>
      <c r="E23" s="463" t="s">
        <v>10217</v>
      </c>
      <c r="F23" s="463" t="s">
        <v>83</v>
      </c>
      <c r="G23" s="463" t="s">
        <v>9</v>
      </c>
      <c r="H23" t="str">
        <f t="shared" si="0"/>
        <v/>
      </c>
    </row>
    <row r="24" spans="1:8" x14ac:dyDescent="0.3">
      <c r="A24" s="538" t="str">
        <f>CONCATENATE(portada_F[[#This Row],[NIVEL]],".",portada_F[[#This Row],[CODINS]])</f>
        <v>1.03160</v>
      </c>
      <c r="B24" s="543" t="s">
        <v>33243</v>
      </c>
      <c r="C24" s="539" t="s">
        <v>7385</v>
      </c>
      <c r="D24" s="539" t="s">
        <v>8396</v>
      </c>
      <c r="E24" s="539" t="s">
        <v>8978</v>
      </c>
      <c r="F24" s="539" t="s">
        <v>17671</v>
      </c>
      <c r="G24" s="539" t="s">
        <v>5</v>
      </c>
      <c r="H24" t="str">
        <f t="shared" si="0"/>
        <v/>
      </c>
    </row>
    <row r="25" spans="1:8" x14ac:dyDescent="0.3">
      <c r="A25" s="540" t="str">
        <f>CONCATENATE(portada_F[[#This Row],[NIVEL]],".",portada_F[[#This Row],[CODINS]])</f>
        <v>1.00331</v>
      </c>
      <c r="B25" s="543" t="s">
        <v>30727</v>
      </c>
      <c r="C25" s="463" t="s">
        <v>8570</v>
      </c>
      <c r="D25" s="463" t="s">
        <v>8396</v>
      </c>
      <c r="E25" s="463" t="s">
        <v>8569</v>
      </c>
      <c r="F25" s="463" t="s">
        <v>83</v>
      </c>
      <c r="G25" s="463" t="s">
        <v>3</v>
      </c>
      <c r="H25" t="str">
        <f t="shared" si="0"/>
        <v/>
      </c>
    </row>
    <row r="26" spans="1:8" x14ac:dyDescent="0.3">
      <c r="A26" s="538" t="str">
        <f>CONCATENATE(portada_F[[#This Row],[NIVEL]],".",portada_F[[#This Row],[CODINS]])</f>
        <v>1.01394</v>
      </c>
      <c r="B26" s="543" t="s">
        <v>31677</v>
      </c>
      <c r="C26" s="539" t="s">
        <v>7430</v>
      </c>
      <c r="D26" s="539" t="s">
        <v>8396</v>
      </c>
      <c r="E26" s="539" t="s">
        <v>8731</v>
      </c>
      <c r="F26" s="539" t="s">
        <v>13534</v>
      </c>
      <c r="G26" s="539" t="s">
        <v>3</v>
      </c>
      <c r="H26" t="str">
        <f t="shared" si="0"/>
        <v/>
      </c>
    </row>
    <row r="27" spans="1:8" x14ac:dyDescent="0.3">
      <c r="A27" s="540" t="str">
        <f>CONCATENATE(portada_F[[#This Row],[NIVEL]],".",portada_F[[#This Row],[CODINS]])</f>
        <v>1.04059</v>
      </c>
      <c r="B27" s="543" t="s">
        <v>33955</v>
      </c>
      <c r="C27" s="463" t="s">
        <v>16154</v>
      </c>
      <c r="D27" s="463" t="s">
        <v>8396</v>
      </c>
      <c r="E27" s="463" t="s">
        <v>18475</v>
      </c>
      <c r="F27" s="463" t="s">
        <v>13533</v>
      </c>
      <c r="G27" s="463" t="s">
        <v>4</v>
      </c>
      <c r="H27" t="str">
        <f t="shared" si="0"/>
        <v/>
      </c>
    </row>
    <row r="28" spans="1:8" x14ac:dyDescent="0.3">
      <c r="A28" s="538" t="str">
        <f>CONCATENATE(portada_F[[#This Row],[NIVEL]],".",portada_F[[#This Row],[CODINS]])</f>
        <v>1.02746</v>
      </c>
      <c r="B28" s="543" t="s">
        <v>32889</v>
      </c>
      <c r="C28" s="539" t="s">
        <v>7317</v>
      </c>
      <c r="D28" s="539" t="s">
        <v>8396</v>
      </c>
      <c r="E28" s="539" t="s">
        <v>12400</v>
      </c>
      <c r="F28" s="539" t="s">
        <v>13533</v>
      </c>
      <c r="G28" s="539" t="s">
        <v>4</v>
      </c>
      <c r="H28" t="str">
        <f t="shared" si="0"/>
        <v/>
      </c>
    </row>
    <row r="29" spans="1:8" x14ac:dyDescent="0.3">
      <c r="A29" s="540" t="str">
        <f>CONCATENATE(portada_F[[#This Row],[NIVEL]],".",portada_F[[#This Row],[CODINS]])</f>
        <v>1.00027</v>
      </c>
      <c r="B29" s="543" t="s">
        <v>30481</v>
      </c>
      <c r="C29" s="463" t="s">
        <v>8415</v>
      </c>
      <c r="D29" s="463" t="s">
        <v>8396</v>
      </c>
      <c r="E29" s="463" t="s">
        <v>8414</v>
      </c>
      <c r="F29" s="463" t="s">
        <v>13534</v>
      </c>
      <c r="G29" s="463" t="s">
        <v>3</v>
      </c>
      <c r="H29" t="str">
        <f t="shared" si="0"/>
        <v/>
      </c>
    </row>
    <row r="30" spans="1:8" x14ac:dyDescent="0.3">
      <c r="A30" s="538" t="str">
        <f>CONCATENATE(portada_F[[#This Row],[NIVEL]],".",portada_F[[#This Row],[CODINS]])</f>
        <v>1.03388</v>
      </c>
      <c r="B30" s="543" t="s">
        <v>33438</v>
      </c>
      <c r="C30" s="539" t="s">
        <v>10327</v>
      </c>
      <c r="D30" s="539" t="s">
        <v>8396</v>
      </c>
      <c r="E30" s="539" t="s">
        <v>15374</v>
      </c>
      <c r="F30" s="539" t="s">
        <v>1167</v>
      </c>
      <c r="G30" s="539" t="s">
        <v>3</v>
      </c>
      <c r="H30" t="str">
        <f t="shared" si="0"/>
        <v/>
      </c>
    </row>
    <row r="31" spans="1:8" x14ac:dyDescent="0.3">
      <c r="A31" s="540" t="str">
        <f>CONCATENATE(portada_F[[#This Row],[NIVEL]],".",portada_F[[#This Row],[CODINS]])</f>
        <v>1.04029</v>
      </c>
      <c r="B31" s="543" t="s">
        <v>33928</v>
      </c>
      <c r="C31" s="463" t="s">
        <v>7996</v>
      </c>
      <c r="D31" s="463" t="s">
        <v>8396</v>
      </c>
      <c r="E31" s="463" t="s">
        <v>29348</v>
      </c>
      <c r="F31" s="463" t="s">
        <v>242</v>
      </c>
      <c r="G31" s="463" t="s">
        <v>4</v>
      </c>
      <c r="H31" t="str">
        <f t="shared" si="0"/>
        <v/>
      </c>
    </row>
    <row r="32" spans="1:8" x14ac:dyDescent="0.3">
      <c r="A32" s="538" t="str">
        <f>CONCATENATE(portada_F[[#This Row],[NIVEL]],".",portada_F[[#This Row],[CODINS]])</f>
        <v>1.03195</v>
      </c>
      <c r="B32" s="543" t="s">
        <v>33271</v>
      </c>
      <c r="C32" s="539" t="s">
        <v>8980</v>
      </c>
      <c r="D32" s="539" t="s">
        <v>8396</v>
      </c>
      <c r="E32" s="539" t="s">
        <v>10265</v>
      </c>
      <c r="F32" s="539" t="s">
        <v>207</v>
      </c>
      <c r="G32" s="539" t="s">
        <v>2</v>
      </c>
      <c r="H32" t="str">
        <f t="shared" si="0"/>
        <v/>
      </c>
    </row>
    <row r="33" spans="1:8" x14ac:dyDescent="0.3">
      <c r="A33" s="540" t="str">
        <f>CONCATENATE(portada_F[[#This Row],[NIVEL]],".",portada_F[[#This Row],[CODINS]])</f>
        <v>1.02516</v>
      </c>
      <c r="B33" s="543" t="s">
        <v>32687</v>
      </c>
      <c r="C33" s="463" t="s">
        <v>8850</v>
      </c>
      <c r="D33" s="463" t="s">
        <v>8396</v>
      </c>
      <c r="E33" s="463" t="s">
        <v>10232</v>
      </c>
      <c r="F33" s="463" t="s">
        <v>242</v>
      </c>
      <c r="G33" s="463" t="s">
        <v>1</v>
      </c>
      <c r="H33" t="str">
        <f t="shared" si="0"/>
        <v/>
      </c>
    </row>
    <row r="34" spans="1:8" x14ac:dyDescent="0.3">
      <c r="A34" s="538" t="str">
        <f>CONCATENATE(portada_F[[#This Row],[NIVEL]],".",portada_F[[#This Row],[CODINS]])</f>
        <v>1.03043</v>
      </c>
      <c r="B34" s="543" t="s">
        <v>33145</v>
      </c>
      <c r="C34" s="539" t="s">
        <v>7360</v>
      </c>
      <c r="D34" s="539" t="s">
        <v>8396</v>
      </c>
      <c r="E34" s="539" t="s">
        <v>10261</v>
      </c>
      <c r="F34" s="539" t="s">
        <v>207</v>
      </c>
      <c r="G34" s="539" t="s">
        <v>2</v>
      </c>
      <c r="H34" t="str">
        <f t="shared" si="0"/>
        <v/>
      </c>
    </row>
    <row r="35" spans="1:8" x14ac:dyDescent="0.3">
      <c r="A35" s="540" t="str">
        <f>CONCATENATE(portada_F[[#This Row],[NIVEL]],".",portada_F[[#This Row],[CODINS]])</f>
        <v>1.00972</v>
      </c>
      <c r="B35" s="543" t="s">
        <v>31296</v>
      </c>
      <c r="C35" s="463" t="s">
        <v>8207</v>
      </c>
      <c r="D35" s="463" t="s">
        <v>8396</v>
      </c>
      <c r="E35" s="463" t="s">
        <v>23023</v>
      </c>
      <c r="F35" s="463" t="s">
        <v>1374</v>
      </c>
      <c r="G35" s="463" t="s">
        <v>5</v>
      </c>
      <c r="H35" t="str">
        <f t="shared" si="0"/>
        <v/>
      </c>
    </row>
    <row r="36" spans="1:8" x14ac:dyDescent="0.3">
      <c r="A36" s="538" t="str">
        <f>CONCATENATE(portada_F[[#This Row],[NIVEL]],".",portada_F[[#This Row],[CODINS]])</f>
        <v>1.02961</v>
      </c>
      <c r="B36" s="543" t="s">
        <v>33072</v>
      </c>
      <c r="C36" s="539" t="s">
        <v>7345</v>
      </c>
      <c r="D36" s="539" t="s">
        <v>8396</v>
      </c>
      <c r="E36" s="539" t="s">
        <v>8925</v>
      </c>
      <c r="F36" s="539" t="s">
        <v>207</v>
      </c>
      <c r="G36" s="539" t="s">
        <v>5</v>
      </c>
      <c r="H36" t="str">
        <f t="shared" si="0"/>
        <v/>
      </c>
    </row>
    <row r="37" spans="1:8" x14ac:dyDescent="0.3">
      <c r="A37" s="540" t="str">
        <f>CONCATENATE(portada_F[[#This Row],[NIVEL]],".",portada_F[[#This Row],[CODINS]])</f>
        <v>1.02583</v>
      </c>
      <c r="B37" s="543" t="s">
        <v>32740</v>
      </c>
      <c r="C37" s="463" t="s">
        <v>8870</v>
      </c>
      <c r="D37" s="463" t="s">
        <v>8396</v>
      </c>
      <c r="E37" s="463" t="s">
        <v>16914</v>
      </c>
      <c r="F37" s="463" t="s">
        <v>47</v>
      </c>
      <c r="G37" s="463" t="s">
        <v>2</v>
      </c>
      <c r="H37" t="str">
        <f t="shared" si="0"/>
        <v/>
      </c>
    </row>
    <row r="38" spans="1:8" x14ac:dyDescent="0.3">
      <c r="A38" s="538" t="str">
        <f>CONCATENATE(portada_F[[#This Row],[NIVEL]],".",portada_F[[#This Row],[CODINS]])</f>
        <v>1.01972</v>
      </c>
      <c r="B38" s="543" t="s">
        <v>32202</v>
      </c>
      <c r="C38" s="539" t="s">
        <v>7256</v>
      </c>
      <c r="D38" s="539" t="s">
        <v>8396</v>
      </c>
      <c r="E38" s="539" t="s">
        <v>10196</v>
      </c>
      <c r="F38" s="539" t="s">
        <v>242</v>
      </c>
      <c r="G38" s="539" t="s">
        <v>1</v>
      </c>
      <c r="H38" t="str">
        <f t="shared" si="0"/>
        <v/>
      </c>
    </row>
    <row r="39" spans="1:8" x14ac:dyDescent="0.3">
      <c r="A39" s="540" t="str">
        <f>CONCATENATE(portada_F[[#This Row],[NIVEL]],".",portada_F[[#This Row],[CODINS]])</f>
        <v>1.02217</v>
      </c>
      <c r="B39" s="543" t="s">
        <v>32422</v>
      </c>
      <c r="C39" s="463" t="s">
        <v>8790</v>
      </c>
      <c r="D39" s="463" t="s">
        <v>8396</v>
      </c>
      <c r="E39" s="463" t="s">
        <v>16906</v>
      </c>
      <c r="F39" s="463" t="s">
        <v>207</v>
      </c>
      <c r="G39" s="463" t="s">
        <v>4</v>
      </c>
      <c r="H39" t="str">
        <f t="shared" si="0"/>
        <v/>
      </c>
    </row>
    <row r="40" spans="1:8" x14ac:dyDescent="0.3">
      <c r="A40" s="538" t="str">
        <f>CONCATENATE(portada_F[[#This Row],[NIVEL]],".",portada_F[[#This Row],[CODINS]])</f>
        <v>1.01226</v>
      </c>
      <c r="B40" s="543" t="s">
        <v>31514</v>
      </c>
      <c r="C40" s="539" t="s">
        <v>8715</v>
      </c>
      <c r="D40" s="539" t="s">
        <v>8396</v>
      </c>
      <c r="E40" s="539" t="s">
        <v>8714</v>
      </c>
      <c r="F40" s="539" t="s">
        <v>207</v>
      </c>
      <c r="G40" s="539" t="s">
        <v>3</v>
      </c>
      <c r="H40" t="str">
        <f t="shared" si="0"/>
        <v/>
      </c>
    </row>
    <row r="41" spans="1:8" x14ac:dyDescent="0.3">
      <c r="A41" s="540" t="str">
        <f>CONCATENATE(portada_F[[#This Row],[NIVEL]],".",portada_F[[#This Row],[CODINS]])</f>
        <v>1.02575</v>
      </c>
      <c r="B41" s="543" t="s">
        <v>32734</v>
      </c>
      <c r="C41" s="463" t="s">
        <v>8859</v>
      </c>
      <c r="D41" s="463" t="s">
        <v>8396</v>
      </c>
      <c r="E41" s="463" t="s">
        <v>26318</v>
      </c>
      <c r="F41" s="463" t="s">
        <v>41</v>
      </c>
      <c r="G41" s="463" t="s">
        <v>5</v>
      </c>
      <c r="H41" t="str">
        <f t="shared" si="0"/>
        <v/>
      </c>
    </row>
    <row r="42" spans="1:8" x14ac:dyDescent="0.3">
      <c r="A42" s="538" t="str">
        <f>CONCATENATE(portada_F[[#This Row],[NIVEL]],".",portada_F[[#This Row],[CODINS]])</f>
        <v>1.01529</v>
      </c>
      <c r="B42" s="543" t="s">
        <v>31806</v>
      </c>
      <c r="C42" s="539" t="s">
        <v>7226</v>
      </c>
      <c r="D42" s="539" t="s">
        <v>8396</v>
      </c>
      <c r="E42" s="539" t="s">
        <v>16902</v>
      </c>
      <c r="F42" s="539" t="s">
        <v>3287</v>
      </c>
      <c r="G42" s="539" t="s">
        <v>1</v>
      </c>
      <c r="H42" t="str">
        <f t="shared" si="0"/>
        <v/>
      </c>
    </row>
    <row r="43" spans="1:8" x14ac:dyDescent="0.3">
      <c r="A43" s="540" t="str">
        <f>CONCATENATE(portada_F[[#This Row],[NIVEL]],".",portada_F[[#This Row],[CODINS]])</f>
        <v>1.03004</v>
      </c>
      <c r="B43" s="543" t="s">
        <v>33111</v>
      </c>
      <c r="C43" s="463" t="s">
        <v>8940</v>
      </c>
      <c r="D43" s="463" t="s">
        <v>8396</v>
      </c>
      <c r="E43" s="463" t="s">
        <v>10259</v>
      </c>
      <c r="F43" s="463" t="s">
        <v>224</v>
      </c>
      <c r="G43" s="463" t="s">
        <v>5</v>
      </c>
      <c r="H43" t="str">
        <f t="shared" si="0"/>
        <v/>
      </c>
    </row>
    <row r="44" spans="1:8" x14ac:dyDescent="0.3">
      <c r="A44" s="538" t="str">
        <f>CONCATENATE(portada_F[[#This Row],[NIVEL]],".",portada_F[[#This Row],[CODINS]])</f>
        <v>1.01043</v>
      </c>
      <c r="B44" s="543" t="s">
        <v>31361</v>
      </c>
      <c r="C44" s="539" t="s">
        <v>7191</v>
      </c>
      <c r="D44" s="539" t="s">
        <v>8396</v>
      </c>
      <c r="E44" s="539" t="s">
        <v>8682</v>
      </c>
      <c r="F44" s="539" t="s">
        <v>83</v>
      </c>
      <c r="G44" s="539" t="s">
        <v>6</v>
      </c>
      <c r="H44" t="str">
        <f t="shared" si="0"/>
        <v/>
      </c>
    </row>
    <row r="45" spans="1:8" x14ac:dyDescent="0.3">
      <c r="A45" s="540" t="str">
        <f>CONCATENATE(portada_F[[#This Row],[NIVEL]],".",portada_F[[#This Row],[CODINS]])</f>
        <v>1.02925</v>
      </c>
      <c r="B45" s="543" t="s">
        <v>33045</v>
      </c>
      <c r="C45" s="463" t="s">
        <v>7341</v>
      </c>
      <c r="D45" s="463" t="s">
        <v>8396</v>
      </c>
      <c r="E45" s="463" t="s">
        <v>8913</v>
      </c>
      <c r="F45" s="463" t="s">
        <v>137</v>
      </c>
      <c r="G45" s="463" t="s">
        <v>7</v>
      </c>
      <c r="H45" t="str">
        <f t="shared" si="0"/>
        <v/>
      </c>
    </row>
    <row r="46" spans="1:8" x14ac:dyDescent="0.3">
      <c r="A46" s="538" t="str">
        <f>CONCATENATE(portada_F[[#This Row],[NIVEL]],".",portada_F[[#This Row],[CODINS]])</f>
        <v>1.00449</v>
      </c>
      <c r="B46" s="543" t="s">
        <v>30840</v>
      </c>
      <c r="C46" s="539" t="s">
        <v>7128</v>
      </c>
      <c r="D46" s="539" t="s">
        <v>8396</v>
      </c>
      <c r="E46" s="539" t="s">
        <v>10148</v>
      </c>
      <c r="F46" s="539" t="s">
        <v>242</v>
      </c>
      <c r="G46" s="539" t="s">
        <v>1</v>
      </c>
      <c r="H46" t="str">
        <f t="shared" si="0"/>
        <v/>
      </c>
    </row>
    <row r="47" spans="1:8" x14ac:dyDescent="0.3">
      <c r="A47" s="540" t="str">
        <f>CONCATENATE(portada_F[[#This Row],[NIVEL]],".",portada_F[[#This Row],[CODINS]])</f>
        <v>1.00495</v>
      </c>
      <c r="B47" s="543" t="s">
        <v>30885</v>
      </c>
      <c r="C47" s="463" t="s">
        <v>8186</v>
      </c>
      <c r="D47" s="463" t="s">
        <v>8396</v>
      </c>
      <c r="E47" s="463" t="s">
        <v>8586</v>
      </c>
      <c r="F47" s="463" t="s">
        <v>242</v>
      </c>
      <c r="G47" s="463" t="s">
        <v>5</v>
      </c>
      <c r="H47" t="str">
        <f t="shared" si="0"/>
        <v/>
      </c>
    </row>
    <row r="48" spans="1:8" x14ac:dyDescent="0.3">
      <c r="A48" s="538" t="str">
        <f>CONCATENATE(portada_F[[#This Row],[NIVEL]],".",portada_F[[#This Row],[CODINS]])</f>
        <v>1.00859</v>
      </c>
      <c r="B48" s="543" t="s">
        <v>31203</v>
      </c>
      <c r="C48" s="539" t="s">
        <v>7174</v>
      </c>
      <c r="D48" s="539" t="s">
        <v>8396</v>
      </c>
      <c r="E48" s="539" t="s">
        <v>16896</v>
      </c>
      <c r="F48" s="539" t="s">
        <v>47</v>
      </c>
      <c r="G48" s="539" t="s">
        <v>7</v>
      </c>
      <c r="H48" t="str">
        <f t="shared" si="0"/>
        <v/>
      </c>
    </row>
    <row r="49" spans="1:8" x14ac:dyDescent="0.3">
      <c r="A49" s="540" t="str">
        <f>CONCATENATE(portada_F[[#This Row],[NIVEL]],".",portada_F[[#This Row],[CODINS]])</f>
        <v>1.02580</v>
      </c>
      <c r="B49" s="543" t="s">
        <v>32737</v>
      </c>
      <c r="C49" s="463" t="s">
        <v>7302</v>
      </c>
      <c r="D49" s="463" t="s">
        <v>8396</v>
      </c>
      <c r="E49" s="463" t="s">
        <v>17775</v>
      </c>
      <c r="F49" s="463" t="s">
        <v>242</v>
      </c>
      <c r="G49" s="463" t="s">
        <v>6</v>
      </c>
      <c r="H49" t="str">
        <f t="shared" si="0"/>
        <v/>
      </c>
    </row>
    <row r="50" spans="1:8" x14ac:dyDescent="0.3">
      <c r="A50" s="538" t="str">
        <f>CONCATENATE(portada_F[[#This Row],[NIVEL]],".",portada_F[[#This Row],[CODINS]])</f>
        <v>1.02248</v>
      </c>
      <c r="B50" s="543" t="s">
        <v>32448</v>
      </c>
      <c r="C50" s="539" t="s">
        <v>10214</v>
      </c>
      <c r="D50" s="539" t="s">
        <v>8396</v>
      </c>
      <c r="E50" s="539" t="s">
        <v>10215</v>
      </c>
      <c r="F50" s="539" t="s">
        <v>207</v>
      </c>
      <c r="G50" s="539" t="s">
        <v>2</v>
      </c>
      <c r="H50" t="str">
        <f t="shared" si="0"/>
        <v/>
      </c>
    </row>
    <row r="51" spans="1:8" x14ac:dyDescent="0.3">
      <c r="A51" s="540" t="str">
        <f>CONCATENATE(portada_F[[#This Row],[NIVEL]],".",portada_F[[#This Row],[CODINS]])</f>
        <v>1.03920</v>
      </c>
      <c r="B51" s="543" t="s">
        <v>33839</v>
      </c>
      <c r="C51" s="463" t="s">
        <v>15359</v>
      </c>
      <c r="D51" s="463" t="s">
        <v>8396</v>
      </c>
      <c r="E51" s="463" t="s">
        <v>16224</v>
      </c>
      <c r="F51" s="463" t="s">
        <v>207</v>
      </c>
      <c r="G51" s="463" t="s">
        <v>2</v>
      </c>
      <c r="H51" t="str">
        <f t="shared" si="0"/>
        <v/>
      </c>
    </row>
    <row r="52" spans="1:8" x14ac:dyDescent="0.3">
      <c r="A52" s="538" t="str">
        <f>CONCATENATE(portada_F[[#This Row],[NIVEL]],".",portada_F[[#This Row],[CODINS]])</f>
        <v>1.04127</v>
      </c>
      <c r="B52" s="543" t="s">
        <v>34011</v>
      </c>
      <c r="C52" s="539" t="s">
        <v>7977</v>
      </c>
      <c r="D52" s="539" t="s">
        <v>8396</v>
      </c>
      <c r="E52" s="539" t="s">
        <v>16991</v>
      </c>
      <c r="F52" s="539" t="s">
        <v>242</v>
      </c>
      <c r="G52" s="539" t="s">
        <v>6</v>
      </c>
      <c r="H52" t="str">
        <f t="shared" si="0"/>
        <v/>
      </c>
    </row>
    <row r="53" spans="1:8" x14ac:dyDescent="0.3">
      <c r="A53" s="540" t="str">
        <f>CONCATENATE(portada_F[[#This Row],[NIVEL]],".",portada_F[[#This Row],[CODINS]])</f>
        <v>1.00797</v>
      </c>
      <c r="B53" s="543" t="s">
        <v>31156</v>
      </c>
      <c r="C53" s="463" t="s">
        <v>7162</v>
      </c>
      <c r="D53" s="463" t="s">
        <v>8396</v>
      </c>
      <c r="E53" s="463" t="s">
        <v>8626</v>
      </c>
      <c r="F53" s="463" t="s">
        <v>83</v>
      </c>
      <c r="G53" s="463" t="s">
        <v>1</v>
      </c>
      <c r="H53" t="str">
        <f t="shared" si="0"/>
        <v/>
      </c>
    </row>
    <row r="54" spans="1:8" x14ac:dyDescent="0.3">
      <c r="A54" s="538" t="str">
        <f>CONCATENATE(portada_F[[#This Row],[NIVEL]],".",portada_F[[#This Row],[CODINS]])</f>
        <v>1.04214</v>
      </c>
      <c r="B54" s="543" t="s">
        <v>34069</v>
      </c>
      <c r="C54" s="539" t="s">
        <v>11115</v>
      </c>
      <c r="D54" s="539" t="s">
        <v>8396</v>
      </c>
      <c r="E54" s="539" t="s">
        <v>17685</v>
      </c>
      <c r="F54" s="539" t="s">
        <v>13534</v>
      </c>
      <c r="G54" s="539" t="s">
        <v>3</v>
      </c>
      <c r="H54" t="str">
        <f t="shared" si="0"/>
        <v/>
      </c>
    </row>
    <row r="55" spans="1:8" x14ac:dyDescent="0.3">
      <c r="A55" s="540" t="str">
        <f>CONCATENATE(portada_F[[#This Row],[NIVEL]],".",portada_F[[#This Row],[CODINS]])</f>
        <v>1.00089</v>
      </c>
      <c r="B55" s="543" t="s">
        <v>30520</v>
      </c>
      <c r="C55" s="463" t="s">
        <v>8464</v>
      </c>
      <c r="D55" s="463" t="s">
        <v>8396</v>
      </c>
      <c r="E55" s="463" t="s">
        <v>13425</v>
      </c>
      <c r="F55" s="463" t="s">
        <v>13533</v>
      </c>
      <c r="G55" s="463" t="s">
        <v>2</v>
      </c>
      <c r="H55" t="str">
        <f t="shared" si="0"/>
        <v/>
      </c>
    </row>
    <row r="56" spans="1:8" x14ac:dyDescent="0.3">
      <c r="A56" s="538" t="str">
        <f>CONCATENATE(portada_F[[#This Row],[NIVEL]],".",portada_F[[#This Row],[CODINS]])</f>
        <v>1.02222</v>
      </c>
      <c r="B56" s="543" t="s">
        <v>32427</v>
      </c>
      <c r="C56" s="539" t="s">
        <v>8796</v>
      </c>
      <c r="D56" s="539" t="s">
        <v>8396</v>
      </c>
      <c r="E56" s="539" t="s">
        <v>8795</v>
      </c>
      <c r="F56" s="539" t="s">
        <v>235</v>
      </c>
      <c r="G56" s="539" t="s">
        <v>1</v>
      </c>
      <c r="H56" t="str">
        <f t="shared" si="0"/>
        <v/>
      </c>
    </row>
    <row r="57" spans="1:8" x14ac:dyDescent="0.3">
      <c r="A57" s="540" t="str">
        <f>CONCATENATE(portada_F[[#This Row],[NIVEL]],".",portada_F[[#This Row],[CODINS]])</f>
        <v>1.02246</v>
      </c>
      <c r="B57" s="543" t="s">
        <v>32447</v>
      </c>
      <c r="C57" s="463" t="s">
        <v>8806</v>
      </c>
      <c r="D57" s="463" t="s">
        <v>8396</v>
      </c>
      <c r="E57" s="463" t="s">
        <v>8805</v>
      </c>
      <c r="F57" s="463" t="s">
        <v>137</v>
      </c>
      <c r="G57" s="463" t="s">
        <v>1</v>
      </c>
      <c r="H57" t="str">
        <f t="shared" si="0"/>
        <v/>
      </c>
    </row>
    <row r="58" spans="1:8" x14ac:dyDescent="0.3">
      <c r="A58" s="538" t="str">
        <f>CONCATENATE(portada_F[[#This Row],[NIVEL]],".",portada_F[[#This Row],[CODINS]])</f>
        <v>1.03198</v>
      </c>
      <c r="B58" s="543" t="s">
        <v>33273</v>
      </c>
      <c r="C58" s="539" t="s">
        <v>7394</v>
      </c>
      <c r="D58" s="539" t="s">
        <v>8396</v>
      </c>
      <c r="E58" s="539" t="s">
        <v>12335</v>
      </c>
      <c r="F58" s="539" t="s">
        <v>207</v>
      </c>
      <c r="G58" s="539" t="s">
        <v>6</v>
      </c>
      <c r="H58" t="str">
        <f t="shared" si="0"/>
        <v/>
      </c>
    </row>
    <row r="59" spans="1:8" x14ac:dyDescent="0.3">
      <c r="A59" s="540" t="str">
        <f>CONCATENATE(portada_F[[#This Row],[NIVEL]],".",portada_F[[#This Row],[CODINS]])</f>
        <v>1.00249</v>
      </c>
      <c r="B59" s="543" t="s">
        <v>30652</v>
      </c>
      <c r="C59" s="463" t="s">
        <v>8531</v>
      </c>
      <c r="D59" s="463" t="s">
        <v>8396</v>
      </c>
      <c r="E59" s="463" t="s">
        <v>8530</v>
      </c>
      <c r="F59" s="463" t="s">
        <v>41</v>
      </c>
      <c r="G59" s="463" t="s">
        <v>3</v>
      </c>
      <c r="H59" t="str">
        <f t="shared" si="0"/>
        <v/>
      </c>
    </row>
    <row r="60" spans="1:8" x14ac:dyDescent="0.3">
      <c r="A60" s="538" t="str">
        <f>CONCATENATE(portada_F[[#This Row],[NIVEL]],".",portada_F[[#This Row],[CODINS]])</f>
        <v>1.04016</v>
      </c>
      <c r="B60" s="543" t="s">
        <v>33917</v>
      </c>
      <c r="C60" s="539" t="s">
        <v>10010</v>
      </c>
      <c r="D60" s="539" t="s">
        <v>8396</v>
      </c>
      <c r="E60" s="539" t="s">
        <v>16296</v>
      </c>
      <c r="F60" s="539" t="s">
        <v>207</v>
      </c>
      <c r="G60" s="539" t="s">
        <v>2</v>
      </c>
      <c r="H60" t="str">
        <f t="shared" si="0"/>
        <v/>
      </c>
    </row>
    <row r="61" spans="1:8" x14ac:dyDescent="0.3">
      <c r="A61" s="540" t="str">
        <f>CONCATENATE(portada_F[[#This Row],[NIVEL]],".",portada_F[[#This Row],[CODINS]])</f>
        <v>1.00063</v>
      </c>
      <c r="B61" s="543" t="s">
        <v>30504</v>
      </c>
      <c r="C61" s="463" t="s">
        <v>8453</v>
      </c>
      <c r="D61" s="463" t="s">
        <v>8396</v>
      </c>
      <c r="E61" s="463" t="s">
        <v>8452</v>
      </c>
      <c r="F61" s="463" t="s">
        <v>13533</v>
      </c>
      <c r="G61" s="463" t="s">
        <v>5</v>
      </c>
      <c r="H61" t="str">
        <f t="shared" si="0"/>
        <v/>
      </c>
    </row>
    <row r="62" spans="1:8" x14ac:dyDescent="0.3">
      <c r="A62" s="538" t="str">
        <f>CONCATENATE(portada_F[[#This Row],[NIVEL]],".",portada_F[[#This Row],[CODINS]])</f>
        <v>1.00258</v>
      </c>
      <c r="B62" s="543" t="s">
        <v>30658</v>
      </c>
      <c r="C62" s="539" t="s">
        <v>7114</v>
      </c>
      <c r="D62" s="539" t="s">
        <v>8396</v>
      </c>
      <c r="E62" s="539" t="s">
        <v>10145</v>
      </c>
      <c r="F62" s="539" t="s">
        <v>41</v>
      </c>
      <c r="G62" s="539" t="s">
        <v>3</v>
      </c>
      <c r="H62" t="str">
        <f t="shared" si="0"/>
        <v/>
      </c>
    </row>
    <row r="63" spans="1:8" x14ac:dyDescent="0.3">
      <c r="A63" s="540" t="str">
        <f>CONCATENATE(portada_F[[#This Row],[NIVEL]],".",portada_F[[#This Row],[CODINS]])</f>
        <v>1.04277</v>
      </c>
      <c r="B63" s="543" t="s">
        <v>34115</v>
      </c>
      <c r="C63" s="463" t="s">
        <v>10060</v>
      </c>
      <c r="D63" s="463" t="s">
        <v>8396</v>
      </c>
      <c r="E63" s="463" t="s">
        <v>20802</v>
      </c>
      <c r="F63" s="463" t="s">
        <v>83</v>
      </c>
      <c r="G63" s="463" t="s">
        <v>11</v>
      </c>
      <c r="H63" t="str">
        <f t="shared" si="0"/>
        <v/>
      </c>
    </row>
    <row r="64" spans="1:8" x14ac:dyDescent="0.3">
      <c r="A64" s="538" t="str">
        <f>CONCATENATE(portada_F[[#This Row],[NIVEL]],".",portada_F[[#This Row],[CODINS]])</f>
        <v>1.00729</v>
      </c>
      <c r="B64" s="543" t="s">
        <v>31094</v>
      </c>
      <c r="C64" s="539" t="s">
        <v>8618</v>
      </c>
      <c r="D64" s="539" t="s">
        <v>8396</v>
      </c>
      <c r="E64" s="539" t="s">
        <v>10159</v>
      </c>
      <c r="F64" s="539" t="s">
        <v>17671</v>
      </c>
      <c r="G64" s="539" t="s">
        <v>1</v>
      </c>
      <c r="H64" t="str">
        <f t="shared" si="0"/>
        <v/>
      </c>
    </row>
    <row r="65" spans="1:8" x14ac:dyDescent="0.3">
      <c r="A65" s="540" t="str">
        <f>CONCATENATE(portada_F[[#This Row],[NIVEL]],".",portada_F[[#This Row],[CODINS]])</f>
        <v>1.03396</v>
      </c>
      <c r="B65" s="543" t="s">
        <v>33446</v>
      </c>
      <c r="C65" s="463" t="s">
        <v>7980</v>
      </c>
      <c r="D65" s="463" t="s">
        <v>8396</v>
      </c>
      <c r="E65" s="463" t="s">
        <v>10340</v>
      </c>
      <c r="F65" s="463" t="s">
        <v>4404</v>
      </c>
      <c r="G65" s="463" t="s">
        <v>1</v>
      </c>
      <c r="H65" t="str">
        <f t="shared" si="0"/>
        <v/>
      </c>
    </row>
    <row r="66" spans="1:8" x14ac:dyDescent="0.3">
      <c r="A66" s="538" t="str">
        <f>CONCATENATE(portada_F[[#This Row],[NIVEL]],".",portada_F[[#This Row],[CODINS]])</f>
        <v>1.04130</v>
      </c>
      <c r="B66" s="543" t="s">
        <v>34014</v>
      </c>
      <c r="C66" s="539" t="s">
        <v>16878</v>
      </c>
      <c r="D66" s="539" t="s">
        <v>8396</v>
      </c>
      <c r="E66" s="539" t="s">
        <v>16999</v>
      </c>
      <c r="F66" s="539" t="s">
        <v>4404</v>
      </c>
      <c r="G66" s="539" t="s">
        <v>6</v>
      </c>
      <c r="H66" t="str">
        <f t="shared" si="0"/>
        <v/>
      </c>
    </row>
    <row r="67" spans="1:8" x14ac:dyDescent="0.3">
      <c r="A67" s="540" t="str">
        <f>CONCATENATE(portada_F[[#This Row],[NIVEL]],".",portada_F[[#This Row],[CODINS]])</f>
        <v>1.03031</v>
      </c>
      <c r="B67" s="543" t="s">
        <v>33135</v>
      </c>
      <c r="C67" s="463" t="s">
        <v>7356</v>
      </c>
      <c r="D67" s="463" t="s">
        <v>8396</v>
      </c>
      <c r="E67" s="463" t="s">
        <v>8943</v>
      </c>
      <c r="F67" s="463" t="s">
        <v>207</v>
      </c>
      <c r="G67" s="463" t="s">
        <v>4</v>
      </c>
      <c r="H67" t="str">
        <f t="shared" si="0"/>
        <v/>
      </c>
    </row>
    <row r="68" spans="1:8" x14ac:dyDescent="0.3">
      <c r="A68" s="538" t="str">
        <f>CONCATENATE(portada_F[[#This Row],[NIVEL]],".",portada_F[[#This Row],[CODINS]])</f>
        <v>1.03409</v>
      </c>
      <c r="B68" s="543" t="s">
        <v>33459</v>
      </c>
      <c r="C68" s="539" t="s">
        <v>12351</v>
      </c>
      <c r="D68" s="539" t="s">
        <v>8396</v>
      </c>
      <c r="E68" s="539" t="s">
        <v>12341</v>
      </c>
      <c r="F68" s="539" t="s">
        <v>207</v>
      </c>
      <c r="G68" s="539" t="s">
        <v>2</v>
      </c>
      <c r="H68" t="str">
        <f t="shared" ref="H68:H131" si="1">IF(E68=E67,"errOR","")</f>
        <v/>
      </c>
    </row>
    <row r="69" spans="1:8" x14ac:dyDescent="0.3">
      <c r="A69" s="540" t="str">
        <f>CONCATENATE(portada_F[[#This Row],[NIVEL]],".",portada_F[[#This Row],[CODINS]])</f>
        <v>1.03934</v>
      </c>
      <c r="B69" s="543" t="s">
        <v>33850</v>
      </c>
      <c r="C69" s="463" t="s">
        <v>7883</v>
      </c>
      <c r="D69" s="463" t="s">
        <v>8396</v>
      </c>
      <c r="E69" s="463" t="s">
        <v>15410</v>
      </c>
      <c r="F69" s="463" t="s">
        <v>224</v>
      </c>
      <c r="G69" s="463" t="s">
        <v>6</v>
      </c>
      <c r="H69" t="str">
        <f t="shared" si="1"/>
        <v/>
      </c>
    </row>
    <row r="70" spans="1:8" x14ac:dyDescent="0.3">
      <c r="A70" s="538" t="str">
        <f>CONCATENATE(portada_F[[#This Row],[NIVEL]],".",portada_F[[#This Row],[CODINS]])</f>
        <v>1.00001</v>
      </c>
      <c r="B70" s="543" t="s">
        <v>34265</v>
      </c>
      <c r="C70" s="539" t="s">
        <v>8397</v>
      </c>
      <c r="D70" s="539" t="s">
        <v>8396</v>
      </c>
      <c r="E70" s="539" t="s">
        <v>13424</v>
      </c>
      <c r="F70" s="539" t="s">
        <v>13533</v>
      </c>
      <c r="G70" s="539" t="s">
        <v>4</v>
      </c>
      <c r="H70" t="str">
        <f t="shared" si="1"/>
        <v/>
      </c>
    </row>
    <row r="71" spans="1:8" x14ac:dyDescent="0.3">
      <c r="A71" s="540" t="str">
        <f>CONCATENATE(portada_F[[#This Row],[NIVEL]],".",portada_F[[#This Row],[CODINS]])</f>
        <v>1.01115</v>
      </c>
      <c r="B71" s="543" t="s">
        <v>31426</v>
      </c>
      <c r="C71" s="463" t="s">
        <v>7195</v>
      </c>
      <c r="D71" s="463" t="s">
        <v>8396</v>
      </c>
      <c r="E71" s="463" t="s">
        <v>8690</v>
      </c>
      <c r="F71" s="463" t="s">
        <v>1762</v>
      </c>
      <c r="G71" s="463" t="s">
        <v>1</v>
      </c>
      <c r="H71" t="str">
        <f t="shared" si="1"/>
        <v/>
      </c>
    </row>
    <row r="72" spans="1:8" x14ac:dyDescent="0.3">
      <c r="A72" s="538" t="str">
        <f>CONCATENATE(portada_F[[#This Row],[NIVEL]],".",portada_F[[#This Row],[CODINS]])</f>
        <v>1.04039</v>
      </c>
      <c r="B72" s="543" t="s">
        <v>33937</v>
      </c>
      <c r="C72" s="539" t="s">
        <v>16150</v>
      </c>
      <c r="D72" s="539" t="s">
        <v>8396</v>
      </c>
      <c r="E72" s="539" t="s">
        <v>16325</v>
      </c>
      <c r="F72" s="539" t="s">
        <v>242</v>
      </c>
      <c r="G72" s="539" t="s">
        <v>6</v>
      </c>
      <c r="H72" t="str">
        <f t="shared" si="1"/>
        <v/>
      </c>
    </row>
    <row r="73" spans="1:8" x14ac:dyDescent="0.3">
      <c r="A73" s="540" t="str">
        <f>CONCATENATE(portada_F[[#This Row],[NIVEL]],".",portada_F[[#This Row],[CODINS]])</f>
        <v>1.04230</v>
      </c>
      <c r="B73" s="543" t="s">
        <v>34077</v>
      </c>
      <c r="C73" s="463" t="s">
        <v>15985</v>
      </c>
      <c r="D73" s="463" t="s">
        <v>8396</v>
      </c>
      <c r="E73" s="463" t="s">
        <v>29736</v>
      </c>
      <c r="F73" s="463" t="s">
        <v>242</v>
      </c>
      <c r="G73" s="463" t="s">
        <v>2</v>
      </c>
      <c r="H73" t="str">
        <f t="shared" si="1"/>
        <v/>
      </c>
    </row>
    <row r="74" spans="1:8" x14ac:dyDescent="0.3">
      <c r="A74" s="538" t="str">
        <f>CONCATENATE(portada_F[[#This Row],[NIVEL]],".",portada_F[[#This Row],[CODINS]])</f>
        <v>1.03397</v>
      </c>
      <c r="B74" s="543" t="s">
        <v>33447</v>
      </c>
      <c r="C74" s="539" t="s">
        <v>7503</v>
      </c>
      <c r="D74" s="539" t="s">
        <v>8396</v>
      </c>
      <c r="E74" s="539" t="s">
        <v>17677</v>
      </c>
      <c r="F74" s="539" t="s">
        <v>82</v>
      </c>
      <c r="G74" s="539" t="s">
        <v>1</v>
      </c>
      <c r="H74" t="str">
        <f t="shared" si="1"/>
        <v/>
      </c>
    </row>
    <row r="75" spans="1:8" x14ac:dyDescent="0.3">
      <c r="A75" s="540" t="str">
        <f>CONCATENATE(portada_F[[#This Row],[NIVEL]],".",portada_F[[#This Row],[CODINS]])</f>
        <v>1.01217</v>
      </c>
      <c r="B75" s="543" t="s">
        <v>31510</v>
      </c>
      <c r="C75" s="463" t="s">
        <v>8706</v>
      </c>
      <c r="D75" s="463" t="s">
        <v>8396</v>
      </c>
      <c r="E75" s="463" t="s">
        <v>14528</v>
      </c>
      <c r="F75" s="463" t="s">
        <v>235</v>
      </c>
      <c r="G75" s="463" t="s">
        <v>3</v>
      </c>
      <c r="H75" t="str">
        <f t="shared" si="1"/>
        <v/>
      </c>
    </row>
    <row r="76" spans="1:8" x14ac:dyDescent="0.3">
      <c r="A76" s="538" t="str">
        <f>CONCATENATE(portada_F[[#This Row],[NIVEL]],".",portada_F[[#This Row],[CODINS]])</f>
        <v>1.04078</v>
      </c>
      <c r="B76" s="543" t="s">
        <v>33970</v>
      </c>
      <c r="C76" s="539" t="s">
        <v>14500</v>
      </c>
      <c r="D76" s="539" t="s">
        <v>8396</v>
      </c>
      <c r="E76" s="539" t="s">
        <v>16968</v>
      </c>
      <c r="F76" s="539" t="s">
        <v>41</v>
      </c>
      <c r="G76" s="539" t="s">
        <v>6</v>
      </c>
      <c r="H76" t="str">
        <f t="shared" si="1"/>
        <v/>
      </c>
    </row>
    <row r="77" spans="1:8" x14ac:dyDescent="0.3">
      <c r="A77" s="540" t="str">
        <f>CONCATENATE(portada_F[[#This Row],[NIVEL]],".",portada_F[[#This Row],[CODINS]])</f>
        <v>1.03971</v>
      </c>
      <c r="B77" s="543" t="s">
        <v>33879</v>
      </c>
      <c r="C77" s="463" t="s">
        <v>16146</v>
      </c>
      <c r="D77" s="463" t="s">
        <v>8396</v>
      </c>
      <c r="E77" s="463" t="s">
        <v>29220</v>
      </c>
      <c r="F77" s="463" t="s">
        <v>207</v>
      </c>
      <c r="G77" s="463" t="s">
        <v>6</v>
      </c>
      <c r="H77" t="str">
        <f t="shared" si="1"/>
        <v/>
      </c>
    </row>
    <row r="78" spans="1:8" x14ac:dyDescent="0.3">
      <c r="A78" s="538" t="str">
        <f>CONCATENATE(portada_F[[#This Row],[NIVEL]],".",portada_F[[#This Row],[CODINS]])</f>
        <v>1.03079</v>
      </c>
      <c r="B78" s="543" t="s">
        <v>33174</v>
      </c>
      <c r="C78" s="539" t="s">
        <v>7365</v>
      </c>
      <c r="D78" s="539" t="s">
        <v>8396</v>
      </c>
      <c r="E78" s="539" t="s">
        <v>18473</v>
      </c>
      <c r="F78" s="539" t="s">
        <v>13534</v>
      </c>
      <c r="G78" s="539" t="s">
        <v>6</v>
      </c>
      <c r="H78" t="str">
        <f t="shared" si="1"/>
        <v/>
      </c>
    </row>
    <row r="79" spans="1:8" x14ac:dyDescent="0.3">
      <c r="A79" s="540" t="str">
        <f>CONCATENATE(portada_F[[#This Row],[NIVEL]],".",portada_F[[#This Row],[CODINS]])</f>
        <v>1.04281</v>
      </c>
      <c r="B79" s="543" t="s">
        <v>34119</v>
      </c>
      <c r="C79" s="463" t="s">
        <v>13525</v>
      </c>
      <c r="D79" s="463" t="s">
        <v>8396</v>
      </c>
      <c r="E79" s="463" t="s">
        <v>18486</v>
      </c>
      <c r="F79" s="463" t="s">
        <v>47</v>
      </c>
      <c r="G79" s="463" t="s">
        <v>1</v>
      </c>
      <c r="H79" t="str">
        <f t="shared" si="1"/>
        <v/>
      </c>
    </row>
    <row r="80" spans="1:8" x14ac:dyDescent="0.3">
      <c r="A80" s="538" t="str">
        <f>CONCATENATE(portada_F[[#This Row],[NIVEL]],".",portada_F[[#This Row],[CODINS]])</f>
        <v>1.04031</v>
      </c>
      <c r="B80" s="543" t="s">
        <v>33930</v>
      </c>
      <c r="C80" s="539" t="s">
        <v>7853</v>
      </c>
      <c r="D80" s="539" t="s">
        <v>8396</v>
      </c>
      <c r="E80" s="539" t="s">
        <v>16310</v>
      </c>
      <c r="F80" s="539" t="s">
        <v>41</v>
      </c>
      <c r="G80" s="539" t="s">
        <v>5</v>
      </c>
      <c r="H80" t="str">
        <f t="shared" si="1"/>
        <v/>
      </c>
    </row>
    <row r="81" spans="1:8" x14ac:dyDescent="0.3">
      <c r="A81" s="540" t="str">
        <f>CONCATENATE(portada_F[[#This Row],[NIVEL]],".",portada_F[[#This Row],[CODINS]])</f>
        <v>1.04233</v>
      </c>
      <c r="B81" s="543" t="s">
        <v>34079</v>
      </c>
      <c r="C81" s="463" t="s">
        <v>13509</v>
      </c>
      <c r="D81" s="463" t="s">
        <v>8396</v>
      </c>
      <c r="E81" s="463" t="s">
        <v>17878</v>
      </c>
      <c r="F81" s="463" t="s">
        <v>360</v>
      </c>
      <c r="G81" s="463" t="s">
        <v>5</v>
      </c>
      <c r="H81" t="str">
        <f t="shared" si="1"/>
        <v/>
      </c>
    </row>
    <row r="82" spans="1:8" x14ac:dyDescent="0.3">
      <c r="A82" s="538" t="str">
        <f>CONCATENATE(portada_F[[#This Row],[NIVEL]],".",portada_F[[#This Row],[CODINS]])</f>
        <v>1.02966</v>
      </c>
      <c r="B82" s="543" t="s">
        <v>33077</v>
      </c>
      <c r="C82" s="539" t="s">
        <v>8929</v>
      </c>
      <c r="D82" s="539" t="s">
        <v>8396</v>
      </c>
      <c r="E82" s="539" t="s">
        <v>12346</v>
      </c>
      <c r="F82" s="539" t="s">
        <v>207</v>
      </c>
      <c r="G82" s="539" t="s">
        <v>2</v>
      </c>
      <c r="H82" t="str">
        <f t="shared" si="1"/>
        <v/>
      </c>
    </row>
    <row r="83" spans="1:8" x14ac:dyDescent="0.3">
      <c r="A83" s="540" t="str">
        <f>CONCATENATE(portada_F[[#This Row],[NIVEL]],".",portada_F[[#This Row],[CODINS]])</f>
        <v>1.04068</v>
      </c>
      <c r="B83" s="543" t="s">
        <v>33962</v>
      </c>
      <c r="C83" s="463" t="s">
        <v>16157</v>
      </c>
      <c r="D83" s="463" t="s">
        <v>8396</v>
      </c>
      <c r="E83" s="463" t="s">
        <v>16367</v>
      </c>
      <c r="F83" s="463" t="s">
        <v>207</v>
      </c>
      <c r="G83" s="463" t="s">
        <v>7</v>
      </c>
      <c r="H83" t="str">
        <f t="shared" si="1"/>
        <v/>
      </c>
    </row>
    <row r="84" spans="1:8" x14ac:dyDescent="0.3">
      <c r="A84" s="538" t="str">
        <f>CONCATENATE(portada_F[[#This Row],[NIVEL]],".",portada_F[[#This Row],[CODINS]])</f>
        <v>1.04332</v>
      </c>
      <c r="B84" s="543" t="s">
        <v>34157</v>
      </c>
      <c r="C84" s="539" t="s">
        <v>12392</v>
      </c>
      <c r="D84" s="539" t="s">
        <v>8396</v>
      </c>
      <c r="E84" s="539" t="s">
        <v>20839</v>
      </c>
      <c r="F84" s="539" t="s">
        <v>13534</v>
      </c>
      <c r="G84" s="539" t="s">
        <v>1</v>
      </c>
      <c r="H84" t="str">
        <f t="shared" si="1"/>
        <v/>
      </c>
    </row>
    <row r="85" spans="1:8" x14ac:dyDescent="0.3">
      <c r="A85" s="540" t="str">
        <f>CONCATENATE(portada_F[[#This Row],[NIVEL]],".",portada_F[[#This Row],[CODINS]])</f>
        <v>1.04276</v>
      </c>
      <c r="B85" s="543" t="s">
        <v>34114</v>
      </c>
      <c r="C85" s="463" t="s">
        <v>10059</v>
      </c>
      <c r="D85" s="463" t="s">
        <v>8396</v>
      </c>
      <c r="E85" s="463" t="s">
        <v>18484</v>
      </c>
      <c r="F85" s="463" t="s">
        <v>83</v>
      </c>
      <c r="G85" s="463" t="s">
        <v>11</v>
      </c>
      <c r="H85" t="str">
        <f t="shared" si="1"/>
        <v/>
      </c>
    </row>
    <row r="86" spans="1:8" x14ac:dyDescent="0.3">
      <c r="A86" s="538" t="str">
        <f>CONCATENATE(portada_F[[#This Row],[NIVEL]],".",portada_F[[#This Row],[CODINS]])</f>
        <v>1.00034</v>
      </c>
      <c r="B86" s="543" t="s">
        <v>30484</v>
      </c>
      <c r="C86" s="539" t="s">
        <v>8421</v>
      </c>
      <c r="D86" s="539" t="s">
        <v>8396</v>
      </c>
      <c r="E86" s="539" t="s">
        <v>20983</v>
      </c>
      <c r="F86" s="539" t="s">
        <v>83</v>
      </c>
      <c r="G86" s="539" t="s">
        <v>5</v>
      </c>
      <c r="H86" t="str">
        <f t="shared" si="1"/>
        <v/>
      </c>
    </row>
    <row r="87" spans="1:8" x14ac:dyDescent="0.3">
      <c r="A87" s="540" t="str">
        <f>CONCATENATE(portada_F[[#This Row],[NIVEL]],".",portada_F[[#This Row],[CODINS]])</f>
        <v>1.04125</v>
      </c>
      <c r="B87" s="543" t="s">
        <v>34009</v>
      </c>
      <c r="C87" s="463" t="s">
        <v>14520</v>
      </c>
      <c r="D87" s="463" t="s">
        <v>8396</v>
      </c>
      <c r="E87" s="463" t="s">
        <v>16985</v>
      </c>
      <c r="F87" s="463" t="s">
        <v>242</v>
      </c>
      <c r="G87" s="463" t="s">
        <v>3</v>
      </c>
      <c r="H87" t="str">
        <f t="shared" si="1"/>
        <v/>
      </c>
    </row>
    <row r="88" spans="1:8" x14ac:dyDescent="0.3">
      <c r="A88" s="538" t="str">
        <f>CONCATENATE(portada_F[[#This Row],[NIVEL]],".",portada_F[[#This Row],[CODINS]])</f>
        <v>1.04062</v>
      </c>
      <c r="B88" s="543" t="s">
        <v>33957</v>
      </c>
      <c r="C88" s="539" t="s">
        <v>16155</v>
      </c>
      <c r="D88" s="539" t="s">
        <v>8396</v>
      </c>
      <c r="E88" s="539" t="s">
        <v>16353</v>
      </c>
      <c r="F88" s="539" t="s">
        <v>13534</v>
      </c>
      <c r="G88" s="539" t="s">
        <v>6</v>
      </c>
      <c r="H88" t="str">
        <f t="shared" si="1"/>
        <v/>
      </c>
    </row>
    <row r="89" spans="1:8" x14ac:dyDescent="0.3">
      <c r="A89" s="540" t="str">
        <f>CONCATENATE(portada_F[[#This Row],[NIVEL]],".",portada_F[[#This Row],[CODINS]])</f>
        <v>1.04349</v>
      </c>
      <c r="B89" s="543" t="s">
        <v>34172</v>
      </c>
      <c r="C89" s="463" t="s">
        <v>14596</v>
      </c>
      <c r="D89" s="463" t="s">
        <v>8396</v>
      </c>
      <c r="E89" s="463" t="s">
        <v>30043</v>
      </c>
      <c r="F89" s="463" t="s">
        <v>207</v>
      </c>
      <c r="G89" s="463" t="s">
        <v>4</v>
      </c>
      <c r="H89" t="str">
        <f t="shared" si="1"/>
        <v/>
      </c>
    </row>
    <row r="90" spans="1:8" x14ac:dyDescent="0.3">
      <c r="A90" s="538" t="str">
        <f>CONCATENATE(portada_F[[#This Row],[NIVEL]],".",portada_F[[#This Row],[CODINS]])</f>
        <v>1.04409</v>
      </c>
      <c r="B90" s="544" t="s">
        <v>34228</v>
      </c>
      <c r="C90" s="545" t="s">
        <v>30413</v>
      </c>
      <c r="D90" s="546" t="s">
        <v>8396</v>
      </c>
      <c r="E90" s="547" t="s">
        <v>30414</v>
      </c>
      <c r="F90" s="548" t="s">
        <v>1374</v>
      </c>
      <c r="G90" s="549" t="s">
        <v>3</v>
      </c>
      <c r="H90" t="str">
        <f t="shared" si="1"/>
        <v/>
      </c>
    </row>
    <row r="91" spans="1:8" x14ac:dyDescent="0.3">
      <c r="A91" s="540" t="str">
        <f>CONCATENATE(portada_F[[#This Row],[NIVEL]],".",portada_F[[#This Row],[CODINS]])</f>
        <v>1.03321</v>
      </c>
      <c r="B91" s="543" t="s">
        <v>33374</v>
      </c>
      <c r="C91" s="463" t="s">
        <v>9026</v>
      </c>
      <c r="D91" s="463" t="s">
        <v>8396</v>
      </c>
      <c r="E91" s="463" t="s">
        <v>12337</v>
      </c>
      <c r="F91" s="463" t="s">
        <v>13534</v>
      </c>
      <c r="G91" s="463" t="s">
        <v>3</v>
      </c>
      <c r="H91" t="str">
        <f t="shared" si="1"/>
        <v/>
      </c>
    </row>
    <row r="92" spans="1:8" x14ac:dyDescent="0.3">
      <c r="A92" s="538" t="str">
        <f>CONCATENATE(portada_F[[#This Row],[NIVEL]],".",portada_F[[#This Row],[CODINS]])</f>
        <v>1.03395</v>
      </c>
      <c r="B92" s="543" t="s">
        <v>33445</v>
      </c>
      <c r="C92" s="539" t="s">
        <v>10339</v>
      </c>
      <c r="D92" s="539" t="s">
        <v>8396</v>
      </c>
      <c r="E92" s="539" t="s">
        <v>15375</v>
      </c>
      <c r="F92" s="539" t="s">
        <v>83</v>
      </c>
      <c r="G92" s="539" t="s">
        <v>7</v>
      </c>
      <c r="H92" t="str">
        <f t="shared" si="1"/>
        <v/>
      </c>
    </row>
    <row r="93" spans="1:8" x14ac:dyDescent="0.3">
      <c r="A93" s="540" t="str">
        <f>CONCATENATE(portada_F[[#This Row],[NIVEL]],".",portada_F[[#This Row],[CODINS]])</f>
        <v>1.03569</v>
      </c>
      <c r="B93" s="543" t="s">
        <v>33565</v>
      </c>
      <c r="C93" s="463" t="s">
        <v>7547</v>
      </c>
      <c r="D93" s="463" t="s">
        <v>8396</v>
      </c>
      <c r="E93" s="463" t="s">
        <v>14542</v>
      </c>
      <c r="F93" s="463" t="s">
        <v>41</v>
      </c>
      <c r="G93" s="463" t="s">
        <v>5</v>
      </c>
      <c r="H93" t="str">
        <f t="shared" si="1"/>
        <v/>
      </c>
    </row>
    <row r="94" spans="1:8" x14ac:dyDescent="0.3">
      <c r="A94" s="538" t="str">
        <f>CONCATENATE(portada_F[[#This Row],[NIVEL]],".",portada_F[[#This Row],[CODINS]])</f>
        <v>1.03346</v>
      </c>
      <c r="B94" s="543" t="s">
        <v>33398</v>
      </c>
      <c r="C94" s="539" t="s">
        <v>9032</v>
      </c>
      <c r="D94" s="539" t="s">
        <v>8396</v>
      </c>
      <c r="E94" s="539" t="s">
        <v>15448</v>
      </c>
      <c r="F94" s="539" t="s">
        <v>137</v>
      </c>
      <c r="G94" s="539" t="s">
        <v>9</v>
      </c>
      <c r="H94" t="str">
        <f t="shared" si="1"/>
        <v/>
      </c>
    </row>
    <row r="95" spans="1:8" x14ac:dyDescent="0.3">
      <c r="A95" s="540" t="str">
        <f>CONCATENATE(portada_F[[#This Row],[NIVEL]],".",portada_F[[#This Row],[CODINS]])</f>
        <v>1.03372</v>
      </c>
      <c r="B95" s="543" t="s">
        <v>33422</v>
      </c>
      <c r="C95" s="463" t="s">
        <v>7994</v>
      </c>
      <c r="D95" s="463" t="s">
        <v>8396</v>
      </c>
      <c r="E95" s="463" t="s">
        <v>14535</v>
      </c>
      <c r="F95" s="463" t="s">
        <v>224</v>
      </c>
      <c r="G95" s="463" t="s">
        <v>225</v>
      </c>
      <c r="H95" t="str">
        <f t="shared" si="1"/>
        <v/>
      </c>
    </row>
    <row r="96" spans="1:8" x14ac:dyDescent="0.3">
      <c r="A96" s="538" t="str">
        <f>CONCATENATE(portada_F[[#This Row],[NIVEL]],".",portada_F[[#This Row],[CODINS]])</f>
        <v>1.04309</v>
      </c>
      <c r="B96" s="543" t="s">
        <v>34138</v>
      </c>
      <c r="C96" s="539" t="s">
        <v>10068</v>
      </c>
      <c r="D96" s="539" t="s">
        <v>8396</v>
      </c>
      <c r="E96" s="539" t="s">
        <v>20818</v>
      </c>
      <c r="F96" s="539" t="s">
        <v>207</v>
      </c>
      <c r="G96" s="539" t="s">
        <v>7</v>
      </c>
      <c r="H96" t="str">
        <f t="shared" si="1"/>
        <v/>
      </c>
    </row>
    <row r="97" spans="1:8" x14ac:dyDescent="0.3">
      <c r="A97" s="540" t="str">
        <f>CONCATENATE(portada_F[[#This Row],[NIVEL]],".",portada_F[[#This Row],[CODINS]])</f>
        <v>1.03742</v>
      </c>
      <c r="B97" s="543" t="s">
        <v>33699</v>
      </c>
      <c r="C97" s="463" t="s">
        <v>7746</v>
      </c>
      <c r="D97" s="463" t="s">
        <v>8396</v>
      </c>
      <c r="E97" s="463" t="s">
        <v>14545</v>
      </c>
      <c r="F97" s="463" t="s">
        <v>82</v>
      </c>
      <c r="G97" s="463" t="s">
        <v>1</v>
      </c>
      <c r="H97" t="str">
        <f t="shared" si="1"/>
        <v/>
      </c>
    </row>
    <row r="98" spans="1:8" x14ac:dyDescent="0.3">
      <c r="A98" s="538" t="str">
        <f>CONCATENATE(portada_F[[#This Row],[NIVEL]],".",portada_F[[#This Row],[CODINS]])</f>
        <v>1.04413</v>
      </c>
      <c r="B98" s="544" t="s">
        <v>34235</v>
      </c>
      <c r="C98" s="550" t="s">
        <v>30021</v>
      </c>
      <c r="D98" s="550" t="s">
        <v>8396</v>
      </c>
      <c r="E98" s="551" t="s">
        <v>34236</v>
      </c>
      <c r="F98" s="551" t="s">
        <v>41</v>
      </c>
      <c r="G98" s="549" t="s">
        <v>4</v>
      </c>
      <c r="H98" t="str">
        <f t="shared" si="1"/>
        <v/>
      </c>
    </row>
    <row r="99" spans="1:8" x14ac:dyDescent="0.3">
      <c r="A99" s="540" t="str">
        <f>CONCATENATE(portada_F[[#This Row],[NIVEL]],".",portada_F[[#This Row],[CODINS]])</f>
        <v>1.04329</v>
      </c>
      <c r="B99" s="543" t="s">
        <v>34155</v>
      </c>
      <c r="C99" s="463" t="s">
        <v>12394</v>
      </c>
      <c r="D99" s="463" t="s">
        <v>8396</v>
      </c>
      <c r="E99" s="463" t="s">
        <v>20838</v>
      </c>
      <c r="F99" s="463" t="s">
        <v>235</v>
      </c>
      <c r="G99" s="463" t="s">
        <v>3</v>
      </c>
      <c r="H99" t="str">
        <f t="shared" si="1"/>
        <v/>
      </c>
    </row>
    <row r="100" spans="1:8" x14ac:dyDescent="0.3">
      <c r="A100" s="538" t="str">
        <f>CONCATENATE(portada_F[[#This Row],[NIVEL]],".",portada_F[[#This Row],[CODINS]])</f>
        <v>1.03282</v>
      </c>
      <c r="B100" s="543" t="s">
        <v>33340</v>
      </c>
      <c r="C100" s="539" t="s">
        <v>9014</v>
      </c>
      <c r="D100" s="539" t="s">
        <v>8396</v>
      </c>
      <c r="E100" s="539" t="s">
        <v>14533</v>
      </c>
      <c r="F100" s="539" t="s">
        <v>47</v>
      </c>
      <c r="G100" s="539" t="s">
        <v>2</v>
      </c>
      <c r="H100" t="str">
        <f t="shared" si="1"/>
        <v/>
      </c>
    </row>
    <row r="101" spans="1:8" x14ac:dyDescent="0.3">
      <c r="A101" s="540" t="str">
        <f>CONCATENATE(portada_F[[#This Row],[NIVEL]],".",portada_F[[#This Row],[CODINS]])</f>
        <v>1.03852</v>
      </c>
      <c r="B101" s="543" t="s">
        <v>34237</v>
      </c>
      <c r="C101" s="552" t="s">
        <v>7830</v>
      </c>
      <c r="D101" s="539" t="s">
        <v>8396</v>
      </c>
      <c r="E101" s="553" t="s">
        <v>15392</v>
      </c>
      <c r="F101" s="539" t="s">
        <v>13534</v>
      </c>
      <c r="G101" s="539" t="s">
        <v>6</v>
      </c>
      <c r="H101" t="str">
        <f t="shared" si="1"/>
        <v/>
      </c>
    </row>
    <row r="102" spans="1:8" x14ac:dyDescent="0.3">
      <c r="A102" s="538" t="str">
        <f>CONCATENATE(portada_F[[#This Row],[NIVEL]],".",portada_F[[#This Row],[CODINS]])</f>
        <v>1.02983</v>
      </c>
      <c r="B102" s="543" t="s">
        <v>33093</v>
      </c>
      <c r="C102" s="539" t="s">
        <v>7348</v>
      </c>
      <c r="D102" s="539" t="s">
        <v>8396</v>
      </c>
      <c r="E102" s="539" t="s">
        <v>12347</v>
      </c>
      <c r="F102" s="539" t="s">
        <v>1167</v>
      </c>
      <c r="G102" s="539" t="s">
        <v>1</v>
      </c>
      <c r="H102" t="str">
        <f t="shared" si="1"/>
        <v/>
      </c>
    </row>
    <row r="103" spans="1:8" x14ac:dyDescent="0.3">
      <c r="A103" s="540" t="str">
        <f>CONCATENATE(portada_F[[#This Row],[NIVEL]],".",portada_F[[#This Row],[CODINS]])</f>
        <v>1.04328</v>
      </c>
      <c r="B103" s="543" t="s">
        <v>34154</v>
      </c>
      <c r="C103" s="463" t="s">
        <v>12397</v>
      </c>
      <c r="D103" s="463" t="s">
        <v>8396</v>
      </c>
      <c r="E103" s="463" t="s">
        <v>20835</v>
      </c>
      <c r="F103" s="463" t="s">
        <v>235</v>
      </c>
      <c r="G103" s="463" t="s">
        <v>3</v>
      </c>
      <c r="H103" t="str">
        <f t="shared" si="1"/>
        <v/>
      </c>
    </row>
    <row r="104" spans="1:8" x14ac:dyDescent="0.3">
      <c r="A104" s="538" t="str">
        <f>CONCATENATE(portada_F[[#This Row],[NIVEL]],".",portada_F[[#This Row],[CODINS]])</f>
        <v>1.04321</v>
      </c>
      <c r="B104" s="543" t="s">
        <v>34149</v>
      </c>
      <c r="C104" s="539" t="s">
        <v>11156</v>
      </c>
      <c r="D104" s="539" t="s">
        <v>8396</v>
      </c>
      <c r="E104" s="539" t="s">
        <v>20825</v>
      </c>
      <c r="F104" s="539" t="s">
        <v>41</v>
      </c>
      <c r="G104" s="539" t="s">
        <v>1</v>
      </c>
      <c r="H104" t="str">
        <f t="shared" si="1"/>
        <v/>
      </c>
    </row>
    <row r="105" spans="1:8" x14ac:dyDescent="0.3">
      <c r="A105" s="540" t="str">
        <f>CONCATENATE(portada_F[[#This Row],[NIVEL]],".",portada_F[[#This Row],[CODINS]])</f>
        <v>1.04046</v>
      </c>
      <c r="B105" s="543" t="s">
        <v>33944</v>
      </c>
      <c r="C105" s="463" t="s">
        <v>7937</v>
      </c>
      <c r="D105" s="463" t="s">
        <v>8396</v>
      </c>
      <c r="E105" s="463" t="s">
        <v>29386</v>
      </c>
      <c r="F105" s="463" t="s">
        <v>224</v>
      </c>
      <c r="G105" s="463" t="s">
        <v>6</v>
      </c>
      <c r="H105" t="str">
        <f t="shared" si="1"/>
        <v/>
      </c>
    </row>
    <row r="106" spans="1:8" x14ac:dyDescent="0.3">
      <c r="A106" s="538" t="str">
        <f>CONCATENATE(portada_F[[#This Row],[NIVEL]],".",portada_F[[#This Row],[CODINS]])</f>
        <v>1.04341</v>
      </c>
      <c r="B106" s="543" t="s">
        <v>34165</v>
      </c>
      <c r="C106" s="539" t="s">
        <v>13527</v>
      </c>
      <c r="D106" s="539" t="s">
        <v>8396</v>
      </c>
      <c r="E106" s="539" t="s">
        <v>29998</v>
      </c>
      <c r="F106" s="539" t="s">
        <v>4404</v>
      </c>
      <c r="G106" s="539" t="s">
        <v>1</v>
      </c>
      <c r="H106" t="str">
        <f t="shared" si="1"/>
        <v/>
      </c>
    </row>
    <row r="107" spans="1:8" x14ac:dyDescent="0.3">
      <c r="A107" s="540" t="str">
        <f>CONCATENATE(portada_F[[#This Row],[NIVEL]],".",portada_F[[#This Row],[CODINS]])</f>
        <v>1.03767</v>
      </c>
      <c r="B107" s="543" t="s">
        <v>33709</v>
      </c>
      <c r="C107" s="463" t="s">
        <v>15361</v>
      </c>
      <c r="D107" s="463" t="s">
        <v>8396</v>
      </c>
      <c r="E107" s="463" t="s">
        <v>15383</v>
      </c>
      <c r="F107" s="463" t="s">
        <v>83</v>
      </c>
      <c r="G107" s="463" t="s">
        <v>2</v>
      </c>
      <c r="H107" t="str">
        <f t="shared" si="1"/>
        <v/>
      </c>
    </row>
    <row r="108" spans="1:8" x14ac:dyDescent="0.3">
      <c r="A108" s="538" t="str">
        <f>CONCATENATE(portada_F[[#This Row],[NIVEL]],".",portada_F[[#This Row],[CODINS]])</f>
        <v>1.03925</v>
      </c>
      <c r="B108" s="543" t="s">
        <v>33844</v>
      </c>
      <c r="C108" s="539" t="s">
        <v>7770</v>
      </c>
      <c r="D108" s="539" t="s">
        <v>8396</v>
      </c>
      <c r="E108" s="539" t="s">
        <v>16936</v>
      </c>
      <c r="F108" s="539" t="s">
        <v>83</v>
      </c>
      <c r="G108" s="539" t="s">
        <v>1</v>
      </c>
      <c r="H108" t="str">
        <f t="shared" si="1"/>
        <v/>
      </c>
    </row>
    <row r="109" spans="1:8" x14ac:dyDescent="0.3">
      <c r="A109" s="540" t="str">
        <f>CONCATENATE(portada_F[[#This Row],[NIVEL]],".",portada_F[[#This Row],[CODINS]])</f>
        <v>1.04320</v>
      </c>
      <c r="B109" s="543" t="s">
        <v>34148</v>
      </c>
      <c r="C109" s="463" t="s">
        <v>11139</v>
      </c>
      <c r="D109" s="463" t="s">
        <v>8396</v>
      </c>
      <c r="E109" s="463" t="s">
        <v>20824</v>
      </c>
      <c r="F109" s="463" t="s">
        <v>13533</v>
      </c>
      <c r="G109" s="463" t="s">
        <v>4</v>
      </c>
      <c r="H109" t="str">
        <f t="shared" si="1"/>
        <v/>
      </c>
    </row>
    <row r="110" spans="1:8" x14ac:dyDescent="0.3">
      <c r="A110" s="538" t="str">
        <f>CONCATENATE(portada_F[[#This Row],[NIVEL]],".",portada_F[[#This Row],[CODINS]])</f>
        <v>1.03741</v>
      </c>
      <c r="B110" s="543" t="s">
        <v>33698</v>
      </c>
      <c r="C110" s="539" t="s">
        <v>9964</v>
      </c>
      <c r="D110" s="539" t="s">
        <v>8396</v>
      </c>
      <c r="E110" s="539" t="s">
        <v>14544</v>
      </c>
      <c r="F110" s="539" t="s">
        <v>13534</v>
      </c>
      <c r="G110" s="539" t="s">
        <v>4</v>
      </c>
      <c r="H110" t="str">
        <f t="shared" si="1"/>
        <v/>
      </c>
    </row>
    <row r="111" spans="1:8" x14ac:dyDescent="0.3">
      <c r="A111" s="540" t="str">
        <f>CONCATENATE(portada_F[[#This Row],[NIVEL]],".",portada_F[[#This Row],[CODINS]])</f>
        <v>1.04319</v>
      </c>
      <c r="B111" s="543" t="s">
        <v>34147</v>
      </c>
      <c r="C111" s="463" t="s">
        <v>13505</v>
      </c>
      <c r="D111" s="463" t="s">
        <v>8396</v>
      </c>
      <c r="E111" s="463" t="s">
        <v>20821</v>
      </c>
      <c r="F111" s="463" t="s">
        <v>13533</v>
      </c>
      <c r="G111" s="463" t="s">
        <v>3</v>
      </c>
      <c r="H111" t="str">
        <f t="shared" si="1"/>
        <v/>
      </c>
    </row>
    <row r="112" spans="1:8" x14ac:dyDescent="0.3">
      <c r="A112" s="538" t="str">
        <f>CONCATENATE(portada_F[[#This Row],[NIVEL]],".",portada_F[[#This Row],[CODINS]])</f>
        <v>1.03763</v>
      </c>
      <c r="B112" s="543" t="s">
        <v>33705</v>
      </c>
      <c r="C112" s="539" t="s">
        <v>15344</v>
      </c>
      <c r="D112" s="539" t="s">
        <v>8396</v>
      </c>
      <c r="E112" s="539" t="s">
        <v>15380</v>
      </c>
      <c r="F112" s="539" t="s">
        <v>82</v>
      </c>
      <c r="G112" s="539" t="s">
        <v>2</v>
      </c>
      <c r="H112" t="str">
        <f t="shared" si="1"/>
        <v/>
      </c>
    </row>
    <row r="113" spans="1:8" x14ac:dyDescent="0.3">
      <c r="A113" s="540" t="str">
        <f>CONCATENATE(portada_F[[#This Row],[NIVEL]],".",portada_F[[#This Row],[CODINS]])</f>
        <v>1.04143</v>
      </c>
      <c r="B113" s="543" t="s">
        <v>34022</v>
      </c>
      <c r="C113" s="463" t="s">
        <v>10035</v>
      </c>
      <c r="D113" s="463" t="s">
        <v>8396</v>
      </c>
      <c r="E113" s="463" t="s">
        <v>17007</v>
      </c>
      <c r="F113" s="463" t="s">
        <v>13533</v>
      </c>
      <c r="G113" s="463" t="s">
        <v>3</v>
      </c>
      <c r="H113" t="str">
        <f t="shared" si="1"/>
        <v/>
      </c>
    </row>
    <row r="114" spans="1:8" x14ac:dyDescent="0.3">
      <c r="A114" s="538" t="str">
        <f>CONCATENATE(portada_F[[#This Row],[NIVEL]],".",portada_F[[#This Row],[CODINS]])</f>
        <v>1.03938</v>
      </c>
      <c r="B114" s="543" t="s">
        <v>33854</v>
      </c>
      <c r="C114" s="539" t="s">
        <v>12312</v>
      </c>
      <c r="D114" s="539" t="s">
        <v>8396</v>
      </c>
      <c r="E114" s="539" t="s">
        <v>16245</v>
      </c>
      <c r="F114" s="539" t="s">
        <v>207</v>
      </c>
      <c r="G114" s="539" t="s">
        <v>7</v>
      </c>
      <c r="H114" t="str">
        <f t="shared" si="1"/>
        <v/>
      </c>
    </row>
    <row r="115" spans="1:8" x14ac:dyDescent="0.3">
      <c r="A115" s="540" t="str">
        <f>CONCATENATE(portada_F[[#This Row],[NIVEL]],".",portada_F[[#This Row],[CODINS]])</f>
        <v>1.03534</v>
      </c>
      <c r="B115" s="543" t="s">
        <v>33538</v>
      </c>
      <c r="C115" s="463" t="s">
        <v>7606</v>
      </c>
      <c r="D115" s="463" t="s">
        <v>8396</v>
      </c>
      <c r="E115" s="463" t="s">
        <v>14537</v>
      </c>
      <c r="F115" s="463" t="s">
        <v>83</v>
      </c>
      <c r="G115" s="463" t="s">
        <v>9</v>
      </c>
      <c r="H115" t="str">
        <f t="shared" si="1"/>
        <v/>
      </c>
    </row>
    <row r="116" spans="1:8" x14ac:dyDescent="0.3">
      <c r="A116" s="538" t="str">
        <f>CONCATENATE(portada_F[[#This Row],[NIVEL]],".",portada_F[[#This Row],[CODINS]])</f>
        <v>1.04258</v>
      </c>
      <c r="B116" s="543" t="s">
        <v>34100</v>
      </c>
      <c r="C116" s="539" t="s">
        <v>18466</v>
      </c>
      <c r="D116" s="539" t="s">
        <v>8396</v>
      </c>
      <c r="E116" s="539" t="s">
        <v>18481</v>
      </c>
      <c r="F116" s="539" t="s">
        <v>242</v>
      </c>
      <c r="G116" s="539" t="s">
        <v>1</v>
      </c>
      <c r="H116" t="str">
        <f t="shared" si="1"/>
        <v/>
      </c>
    </row>
    <row r="117" spans="1:8" x14ac:dyDescent="0.3">
      <c r="A117" s="540" t="str">
        <f>CONCATENATE(portada_F[[#This Row],[NIVEL]],".",portada_F[[#This Row],[CODINS]])</f>
        <v>1.04322</v>
      </c>
      <c r="B117" s="543" t="s">
        <v>34150</v>
      </c>
      <c r="C117" s="463" t="s">
        <v>11157</v>
      </c>
      <c r="D117" s="463" t="s">
        <v>8396</v>
      </c>
      <c r="E117" s="463" t="s">
        <v>20832</v>
      </c>
      <c r="F117" s="463" t="s">
        <v>242</v>
      </c>
      <c r="G117" s="463" t="s">
        <v>1</v>
      </c>
      <c r="H117" t="str">
        <f t="shared" si="1"/>
        <v/>
      </c>
    </row>
    <row r="118" spans="1:8" x14ac:dyDescent="0.3">
      <c r="A118" s="538" t="str">
        <f>CONCATENATE(portada_F[[#This Row],[NIVEL]],".",portada_F[[#This Row],[CODINS]])</f>
        <v>1.04129</v>
      </c>
      <c r="B118" s="543" t="s">
        <v>34013</v>
      </c>
      <c r="C118" s="539" t="s">
        <v>10030</v>
      </c>
      <c r="D118" s="539" t="s">
        <v>8396</v>
      </c>
      <c r="E118" s="539" t="s">
        <v>16996</v>
      </c>
      <c r="F118" s="539" t="s">
        <v>360</v>
      </c>
      <c r="G118" s="539" t="s">
        <v>5</v>
      </c>
      <c r="H118" t="str">
        <f t="shared" si="1"/>
        <v/>
      </c>
    </row>
    <row r="119" spans="1:8" x14ac:dyDescent="0.3">
      <c r="A119" s="540" t="str">
        <f>CONCATENATE(portada_F[[#This Row],[NIVEL]],".",portada_F[[#This Row],[CODINS]])</f>
        <v>1.04056</v>
      </c>
      <c r="B119" s="543" t="s">
        <v>33952</v>
      </c>
      <c r="C119" s="463" t="s">
        <v>7845</v>
      </c>
      <c r="D119" s="463" t="s">
        <v>8396</v>
      </c>
      <c r="E119" s="463" t="s">
        <v>16344</v>
      </c>
      <c r="F119" s="463" t="s">
        <v>82</v>
      </c>
      <c r="G119" s="463" t="s">
        <v>9</v>
      </c>
      <c r="H119" t="str">
        <f t="shared" si="1"/>
        <v/>
      </c>
    </row>
    <row r="120" spans="1:8" x14ac:dyDescent="0.3">
      <c r="A120" s="538" t="str">
        <f>CONCATENATE(portada_F[[#This Row],[NIVEL]],".",portada_F[[#This Row],[CODINS]])</f>
        <v>1.04259</v>
      </c>
      <c r="B120" s="543" t="s">
        <v>34101</v>
      </c>
      <c r="C120" s="539" t="s">
        <v>10052</v>
      </c>
      <c r="D120" s="539" t="s">
        <v>8396</v>
      </c>
      <c r="E120" s="539" t="s">
        <v>18482</v>
      </c>
      <c r="F120" s="539" t="s">
        <v>242</v>
      </c>
      <c r="G120" s="539" t="s">
        <v>6</v>
      </c>
      <c r="H120" t="str">
        <f t="shared" si="1"/>
        <v/>
      </c>
    </row>
    <row r="121" spans="1:8" x14ac:dyDescent="0.3">
      <c r="A121" s="540" t="str">
        <f>CONCATENATE(portada_F[[#This Row],[NIVEL]],".",portada_F[[#This Row],[CODINS]])</f>
        <v>1.04134</v>
      </c>
      <c r="B121" s="543" t="s">
        <v>34016</v>
      </c>
      <c r="C121" s="463" t="s">
        <v>7939</v>
      </c>
      <c r="D121" s="463" t="s">
        <v>8396</v>
      </c>
      <c r="E121" s="463" t="s">
        <v>17001</v>
      </c>
      <c r="F121" s="463" t="s">
        <v>889</v>
      </c>
      <c r="G121" s="463" t="s">
        <v>2</v>
      </c>
      <c r="H121" t="str">
        <f t="shared" si="1"/>
        <v/>
      </c>
    </row>
    <row r="122" spans="1:8" x14ac:dyDescent="0.3">
      <c r="A122" s="538" t="str">
        <f>CONCATENATE(portada_F[[#This Row],[NIVEL]],".",portada_F[[#This Row],[CODINS]])</f>
        <v>1.02127</v>
      </c>
      <c r="B122" s="543" t="s">
        <v>32342</v>
      </c>
      <c r="C122" s="539" t="s">
        <v>7267</v>
      </c>
      <c r="D122" s="539" t="s">
        <v>8396</v>
      </c>
      <c r="E122" s="539" t="s">
        <v>25410</v>
      </c>
      <c r="F122" s="539" t="s">
        <v>17671</v>
      </c>
      <c r="G122" s="539" t="s">
        <v>1</v>
      </c>
      <c r="H122" t="str">
        <f t="shared" si="1"/>
        <v/>
      </c>
    </row>
    <row r="123" spans="1:8" x14ac:dyDescent="0.3">
      <c r="A123" s="540" t="str">
        <f>CONCATENATE(portada_F[[#This Row],[NIVEL]],".",portada_F[[#This Row],[CODINS]])</f>
        <v>1.04181</v>
      </c>
      <c r="B123" s="543" t="s">
        <v>34052</v>
      </c>
      <c r="C123" s="463" t="s">
        <v>17667</v>
      </c>
      <c r="D123" s="463" t="s">
        <v>8396</v>
      </c>
      <c r="E123" s="463" t="s">
        <v>17682</v>
      </c>
      <c r="F123" s="463" t="s">
        <v>889</v>
      </c>
      <c r="G123" s="463" t="s">
        <v>3</v>
      </c>
      <c r="H123" t="str">
        <f t="shared" si="1"/>
        <v/>
      </c>
    </row>
    <row r="124" spans="1:8" x14ac:dyDescent="0.3">
      <c r="A124" s="538" t="str">
        <f>CONCATENATE(portada_F[[#This Row],[NIVEL]],".",portada_F[[#This Row],[CODINS]])</f>
        <v>1.03121</v>
      </c>
      <c r="B124" s="543" t="s">
        <v>33211</v>
      </c>
      <c r="C124" s="539" t="s">
        <v>7378</v>
      </c>
      <c r="D124" s="539" t="s">
        <v>8396</v>
      </c>
      <c r="E124" s="539" t="s">
        <v>14532</v>
      </c>
      <c r="F124" s="539" t="s">
        <v>235</v>
      </c>
      <c r="G124" s="539" t="s">
        <v>5</v>
      </c>
      <c r="H124" t="str">
        <f t="shared" si="1"/>
        <v/>
      </c>
    </row>
    <row r="125" spans="1:8" x14ac:dyDescent="0.3">
      <c r="A125" s="540" t="str">
        <f>CONCATENATE(portada_F[[#This Row],[NIVEL]],".",portada_F[[#This Row],[CODINS]])</f>
        <v>1.04348</v>
      </c>
      <c r="B125" s="543" t="s">
        <v>34171</v>
      </c>
      <c r="C125" s="463" t="s">
        <v>14598</v>
      </c>
      <c r="D125" s="463" t="s">
        <v>8396</v>
      </c>
      <c r="E125" s="463" t="s">
        <v>30038</v>
      </c>
      <c r="F125" s="463" t="s">
        <v>207</v>
      </c>
      <c r="G125" s="463" t="s">
        <v>4</v>
      </c>
      <c r="H125" t="str">
        <f t="shared" si="1"/>
        <v/>
      </c>
    </row>
    <row r="126" spans="1:8" x14ac:dyDescent="0.3">
      <c r="A126" s="538" t="str">
        <f>CONCATENATE(portada_F[[#This Row],[NIVEL]],".",portada_F[[#This Row],[CODINS]])</f>
        <v>1.04170</v>
      </c>
      <c r="B126" s="543" t="s">
        <v>34046</v>
      </c>
      <c r="C126" s="539" t="s">
        <v>17666</v>
      </c>
      <c r="D126" s="539" t="s">
        <v>8396</v>
      </c>
      <c r="E126" s="539" t="s">
        <v>17681</v>
      </c>
      <c r="F126" s="539" t="s">
        <v>82</v>
      </c>
      <c r="G126" s="539" t="s">
        <v>7</v>
      </c>
      <c r="H126" t="str">
        <f t="shared" si="1"/>
        <v/>
      </c>
    </row>
    <row r="127" spans="1:8" x14ac:dyDescent="0.3">
      <c r="A127" s="540" t="str">
        <f>CONCATENATE(portada_F[[#This Row],[NIVEL]],".",portada_F[[#This Row],[CODINS]])</f>
        <v>1.00164</v>
      </c>
      <c r="B127" s="543" t="s">
        <v>30583</v>
      </c>
      <c r="C127" s="463" t="s">
        <v>7100</v>
      </c>
      <c r="D127" s="463" t="s">
        <v>8396</v>
      </c>
      <c r="E127" s="463" t="s">
        <v>14524</v>
      </c>
      <c r="F127" s="463" t="s">
        <v>13533</v>
      </c>
      <c r="G127" s="463" t="s">
        <v>3</v>
      </c>
      <c r="H127" t="str">
        <f t="shared" si="1"/>
        <v/>
      </c>
    </row>
    <row r="128" spans="1:8" x14ac:dyDescent="0.3">
      <c r="A128" s="538" t="str">
        <f>CONCATENATE(portada_F[[#This Row],[NIVEL]],".",portada_F[[#This Row],[CODINS]])</f>
        <v>1.00421</v>
      </c>
      <c r="B128" s="543" t="s">
        <v>30816</v>
      </c>
      <c r="C128" s="539" t="s">
        <v>8578</v>
      </c>
      <c r="D128" s="539" t="s">
        <v>8396</v>
      </c>
      <c r="E128" s="539" t="s">
        <v>14525</v>
      </c>
      <c r="F128" s="539" t="s">
        <v>224</v>
      </c>
      <c r="G128" s="539" t="s">
        <v>3</v>
      </c>
      <c r="H128" t="str">
        <f t="shared" si="1"/>
        <v/>
      </c>
    </row>
    <row r="129" spans="1:8" x14ac:dyDescent="0.3">
      <c r="A129" s="540" t="str">
        <f>CONCATENATE(portada_F[[#This Row],[NIVEL]],".",portada_F[[#This Row],[CODINS]])</f>
        <v>1.04041</v>
      </c>
      <c r="B129" s="543" t="s">
        <v>33939</v>
      </c>
      <c r="C129" s="463" t="s">
        <v>16152</v>
      </c>
      <c r="D129" s="463" t="s">
        <v>8396</v>
      </c>
      <c r="E129" s="463" t="s">
        <v>16330</v>
      </c>
      <c r="F129" s="463" t="s">
        <v>242</v>
      </c>
      <c r="G129" s="463" t="s">
        <v>3</v>
      </c>
      <c r="H129" t="str">
        <f t="shared" si="1"/>
        <v/>
      </c>
    </row>
    <row r="130" spans="1:8" x14ac:dyDescent="0.3">
      <c r="A130" s="538" t="str">
        <f>CONCATENATE(portada_F[[#This Row],[NIVEL]],".",portada_F[[#This Row],[CODINS]])</f>
        <v>1.00610</v>
      </c>
      <c r="B130" s="543" t="s">
        <v>30983</v>
      </c>
      <c r="C130" s="539" t="s">
        <v>8115</v>
      </c>
      <c r="D130" s="539" t="s">
        <v>8396</v>
      </c>
      <c r="E130" s="539" t="s">
        <v>14527</v>
      </c>
      <c r="F130" s="539" t="s">
        <v>207</v>
      </c>
      <c r="G130" s="539" t="s">
        <v>5</v>
      </c>
      <c r="H130" t="str">
        <f t="shared" si="1"/>
        <v/>
      </c>
    </row>
    <row r="131" spans="1:8" x14ac:dyDescent="0.3">
      <c r="A131" s="540" t="str">
        <f>CONCATENATE(portada_F[[#This Row],[NIVEL]],".",portada_F[[#This Row],[CODINS]])</f>
        <v>1.04333</v>
      </c>
      <c r="B131" s="543" t="s">
        <v>34158</v>
      </c>
      <c r="C131" s="463" t="s">
        <v>13526</v>
      </c>
      <c r="D131" s="463" t="s">
        <v>8396</v>
      </c>
      <c r="E131" s="463" t="s">
        <v>20841</v>
      </c>
      <c r="F131" s="463" t="s">
        <v>13534</v>
      </c>
      <c r="G131" s="463" t="s">
        <v>3</v>
      </c>
      <c r="H131" t="str">
        <f t="shared" si="1"/>
        <v/>
      </c>
    </row>
    <row r="132" spans="1:8" x14ac:dyDescent="0.3">
      <c r="A132" s="538" t="str">
        <f>CONCATENATE(portada_F[[#This Row],[NIVEL]],".",portada_F[[#This Row],[CODINS]])</f>
        <v>1.03919</v>
      </c>
      <c r="B132" s="543" t="s">
        <v>33838</v>
      </c>
      <c r="C132" s="539" t="s">
        <v>8002</v>
      </c>
      <c r="D132" s="539" t="s">
        <v>8396</v>
      </c>
      <c r="E132" s="539" t="s">
        <v>15403</v>
      </c>
      <c r="F132" s="539" t="s">
        <v>242</v>
      </c>
      <c r="G132" s="539" t="s">
        <v>5</v>
      </c>
      <c r="H132" t="str">
        <f t="shared" ref="H132:H195" si="2">IF(E132=E131,"errOR","")</f>
        <v/>
      </c>
    </row>
    <row r="133" spans="1:8" x14ac:dyDescent="0.3">
      <c r="A133" s="540" t="str">
        <f>CONCATENATE(portada_F[[#This Row],[NIVEL]],".",portada_F[[#This Row],[CODINS]])</f>
        <v>1.04347</v>
      </c>
      <c r="B133" s="543" t="s">
        <v>34170</v>
      </c>
      <c r="C133" s="463" t="s">
        <v>14597</v>
      </c>
      <c r="D133" s="463" t="s">
        <v>8396</v>
      </c>
      <c r="E133" s="463" t="s">
        <v>30032</v>
      </c>
      <c r="F133" s="463" t="s">
        <v>207</v>
      </c>
      <c r="G133" s="463" t="s">
        <v>7</v>
      </c>
      <c r="H133" t="str">
        <f t="shared" si="2"/>
        <v/>
      </c>
    </row>
    <row r="134" spans="1:8" x14ac:dyDescent="0.3">
      <c r="A134" s="538" t="str">
        <f>CONCATENATE(portada_F[[#This Row],[NIVEL]],".",portada_F[[#This Row],[CODINS]])</f>
        <v>1.03698</v>
      </c>
      <c r="B134" s="543" t="s">
        <v>33669</v>
      </c>
      <c r="C134" s="539" t="s">
        <v>8299</v>
      </c>
      <c r="D134" s="539" t="s">
        <v>8396</v>
      </c>
      <c r="E134" s="539" t="s">
        <v>14543</v>
      </c>
      <c r="F134" s="539" t="s">
        <v>235</v>
      </c>
      <c r="G134" s="539" t="s">
        <v>1</v>
      </c>
      <c r="H134" t="str">
        <f t="shared" si="2"/>
        <v/>
      </c>
    </row>
    <row r="135" spans="1:8" x14ac:dyDescent="0.3">
      <c r="A135" s="540" t="str">
        <f>CONCATENATE(portada_F[[#This Row],[NIVEL]],".",portada_F[[#This Row],[CODINS]])</f>
        <v>1.03743</v>
      </c>
      <c r="B135" s="543" t="s">
        <v>33700</v>
      </c>
      <c r="C135" s="463" t="s">
        <v>7659</v>
      </c>
      <c r="D135" s="463" t="s">
        <v>8396</v>
      </c>
      <c r="E135" s="463" t="s">
        <v>28768</v>
      </c>
      <c r="F135" s="463" t="s">
        <v>47</v>
      </c>
      <c r="G135" s="463" t="s">
        <v>2</v>
      </c>
      <c r="H135" t="str">
        <f t="shared" si="2"/>
        <v/>
      </c>
    </row>
    <row r="136" spans="1:8" x14ac:dyDescent="0.3">
      <c r="A136" s="538" t="str">
        <f>CONCATENATE(portada_F[[#This Row],[NIVEL]],".",portada_F[[#This Row],[CODINS]])</f>
        <v>1.03429</v>
      </c>
      <c r="B136" s="543" t="s">
        <v>33475</v>
      </c>
      <c r="C136" s="539" t="s">
        <v>9909</v>
      </c>
      <c r="D136" s="539" t="s">
        <v>8396</v>
      </c>
      <c r="E136" s="539" t="s">
        <v>12343</v>
      </c>
      <c r="F136" s="539" t="s">
        <v>205</v>
      </c>
      <c r="G136" s="539" t="s">
        <v>3</v>
      </c>
      <c r="H136" t="str">
        <f t="shared" si="2"/>
        <v/>
      </c>
    </row>
    <row r="137" spans="1:8" x14ac:dyDescent="0.3">
      <c r="A137" s="540" t="str">
        <f>CONCATENATE(portada_F[[#This Row],[NIVEL]],".",portada_F[[#This Row],[CODINS]])</f>
        <v>1.03918</v>
      </c>
      <c r="B137" s="543" t="s">
        <v>33837</v>
      </c>
      <c r="C137" s="463" t="s">
        <v>7973</v>
      </c>
      <c r="D137" s="463" t="s">
        <v>8396</v>
      </c>
      <c r="E137" s="463" t="s">
        <v>15402</v>
      </c>
      <c r="F137" s="463" t="s">
        <v>137</v>
      </c>
      <c r="G137" s="463" t="s">
        <v>5</v>
      </c>
      <c r="H137" t="str">
        <f t="shared" si="2"/>
        <v/>
      </c>
    </row>
    <row r="138" spans="1:8" x14ac:dyDescent="0.3">
      <c r="A138" s="538" t="str">
        <f>CONCATENATE(portada_F[[#This Row],[NIVEL]],".",portada_F[[#This Row],[CODINS]])</f>
        <v>1.02027</v>
      </c>
      <c r="B138" s="543" t="s">
        <v>32253</v>
      </c>
      <c r="C138" s="539" t="s">
        <v>8783</v>
      </c>
      <c r="D138" s="539" t="s">
        <v>8396</v>
      </c>
      <c r="E138" s="539" t="s">
        <v>16905</v>
      </c>
      <c r="F138" s="539" t="s">
        <v>13533</v>
      </c>
      <c r="G138" s="539" t="s">
        <v>2</v>
      </c>
      <c r="H138" t="str">
        <f t="shared" si="2"/>
        <v/>
      </c>
    </row>
    <row r="139" spans="1:8" x14ac:dyDescent="0.3">
      <c r="A139" s="540" t="str">
        <f>CONCATENATE(portada_F[[#This Row],[NIVEL]],".",portada_F[[#This Row],[CODINS]])</f>
        <v>1.04223</v>
      </c>
      <c r="B139" s="543" t="s">
        <v>34073</v>
      </c>
      <c r="C139" s="463" t="s">
        <v>17669</v>
      </c>
      <c r="D139" s="463" t="s">
        <v>8396</v>
      </c>
      <c r="E139" s="463" t="s">
        <v>17686</v>
      </c>
      <c r="F139" s="463" t="s">
        <v>83</v>
      </c>
      <c r="G139" s="463" t="s">
        <v>4</v>
      </c>
      <c r="H139" t="str">
        <f t="shared" si="2"/>
        <v/>
      </c>
    </row>
    <row r="140" spans="1:8" x14ac:dyDescent="0.3">
      <c r="A140" s="538" t="str">
        <f>CONCATENATE(portada_F[[#This Row],[NIVEL]],".",portada_F[[#This Row],[CODINS]])</f>
        <v>1.03882</v>
      </c>
      <c r="B140" s="543" t="s">
        <v>33807</v>
      </c>
      <c r="C140" s="539" t="s">
        <v>11102</v>
      </c>
      <c r="D140" s="539" t="s">
        <v>8396</v>
      </c>
      <c r="E140" s="539" t="s">
        <v>15395</v>
      </c>
      <c r="F140" s="539" t="s">
        <v>224</v>
      </c>
      <c r="G140" s="539" t="s">
        <v>3</v>
      </c>
      <c r="H140" t="str">
        <f t="shared" si="2"/>
        <v/>
      </c>
    </row>
    <row r="141" spans="1:8" x14ac:dyDescent="0.3">
      <c r="A141" s="540" t="str">
        <f>CONCATENATE(portada_F[[#This Row],[NIVEL]],".",portada_F[[#This Row],[CODINS]])</f>
        <v>1.04280</v>
      </c>
      <c r="B141" s="543" t="s">
        <v>34118</v>
      </c>
      <c r="C141" s="463" t="s">
        <v>10061</v>
      </c>
      <c r="D141" s="463" t="s">
        <v>8396</v>
      </c>
      <c r="E141" s="463" t="s">
        <v>18485</v>
      </c>
      <c r="F141" s="463" t="s">
        <v>224</v>
      </c>
      <c r="G141" s="463" t="s">
        <v>225</v>
      </c>
      <c r="H141" t="str">
        <f t="shared" si="2"/>
        <v/>
      </c>
    </row>
    <row r="142" spans="1:8" x14ac:dyDescent="0.3">
      <c r="A142" s="538" t="str">
        <f>CONCATENATE(portada_F[[#This Row],[NIVEL]],".",portada_F[[#This Row],[CODINS]])</f>
        <v>1.04403</v>
      </c>
      <c r="B142" s="543" t="s">
        <v>34216</v>
      </c>
      <c r="C142" s="539" t="s">
        <v>18617</v>
      </c>
      <c r="D142" s="539" t="s">
        <v>8396</v>
      </c>
      <c r="E142" s="539" t="s">
        <v>30354</v>
      </c>
      <c r="F142" s="539" t="s">
        <v>41</v>
      </c>
      <c r="G142" s="539" t="s">
        <v>1</v>
      </c>
      <c r="H142" t="str">
        <f t="shared" si="2"/>
        <v/>
      </c>
    </row>
    <row r="143" spans="1:8" x14ac:dyDescent="0.3">
      <c r="A143" s="540" t="str">
        <f>CONCATENATE(portada_F[[#This Row],[NIVEL]],".",portada_F[[#This Row],[CODINS]])</f>
        <v>1.00546</v>
      </c>
      <c r="B143" s="543" t="s">
        <v>30930</v>
      </c>
      <c r="C143" s="463" t="s">
        <v>7136</v>
      </c>
      <c r="D143" s="463" t="s">
        <v>8396</v>
      </c>
      <c r="E143" s="463" t="s">
        <v>14526</v>
      </c>
      <c r="F143" s="463" t="s">
        <v>207</v>
      </c>
      <c r="G143" s="463" t="s">
        <v>1</v>
      </c>
      <c r="H143" t="str">
        <f t="shared" si="2"/>
        <v/>
      </c>
    </row>
    <row r="144" spans="1:8" x14ac:dyDescent="0.3">
      <c r="A144" s="538" t="str">
        <f>CONCATENATE(portada_F[[#This Row],[NIVEL]],".",portada_F[[#This Row],[CODINS]])</f>
        <v>1.04383</v>
      </c>
      <c r="B144" s="543" t="s">
        <v>34197</v>
      </c>
      <c r="C144" s="539" t="s">
        <v>17021</v>
      </c>
      <c r="D144" s="539" t="s">
        <v>8396</v>
      </c>
      <c r="E144" s="539" t="s">
        <v>30232</v>
      </c>
      <c r="F144" s="539" t="s">
        <v>360</v>
      </c>
      <c r="G144" s="539" t="s">
        <v>5</v>
      </c>
      <c r="H144" t="str">
        <f t="shared" si="2"/>
        <v/>
      </c>
    </row>
    <row r="145" spans="1:8" x14ac:dyDescent="0.3">
      <c r="A145" s="540" t="str">
        <f>CONCATENATE(portada_F[[#This Row],[NIVEL]],".",portada_F[[#This Row],[CODINS]])</f>
        <v>1.04392</v>
      </c>
      <c r="B145" s="543" t="s">
        <v>34205</v>
      </c>
      <c r="C145" s="463" t="s">
        <v>30284</v>
      </c>
      <c r="D145" s="463" t="s">
        <v>8396</v>
      </c>
      <c r="E145" s="463" t="s">
        <v>30285</v>
      </c>
      <c r="F145" s="463" t="s">
        <v>13534</v>
      </c>
      <c r="G145" s="463" t="s">
        <v>6</v>
      </c>
      <c r="H145" t="str">
        <f t="shared" si="2"/>
        <v/>
      </c>
    </row>
    <row r="146" spans="1:8" x14ac:dyDescent="0.3">
      <c r="A146" s="538" t="str">
        <f>CONCATENATE(portada_F[[#This Row],[NIVEL]],".",portada_F[[#This Row],[CODINS]])</f>
        <v>1.04393</v>
      </c>
      <c r="B146" s="543" t="s">
        <v>34206</v>
      </c>
      <c r="C146" s="539" t="s">
        <v>18315</v>
      </c>
      <c r="D146" s="539" t="s">
        <v>8396</v>
      </c>
      <c r="E146" s="539" t="s">
        <v>30290</v>
      </c>
      <c r="F146" s="539" t="s">
        <v>41</v>
      </c>
      <c r="G146" s="539" t="s">
        <v>2</v>
      </c>
      <c r="H146" t="str">
        <f t="shared" si="2"/>
        <v/>
      </c>
    </row>
    <row r="147" spans="1:8" x14ac:dyDescent="0.3">
      <c r="A147" s="540" t="str">
        <f>CONCATENATE(portada_F[[#This Row],[NIVEL]],".",portada_F[[#This Row],[CODINS]])</f>
        <v>1.04381</v>
      </c>
      <c r="B147" s="543" t="s">
        <v>34195</v>
      </c>
      <c r="C147" s="463" t="s">
        <v>17024</v>
      </c>
      <c r="D147" s="463" t="s">
        <v>8396</v>
      </c>
      <c r="E147" s="463" t="s">
        <v>30219</v>
      </c>
      <c r="F147" s="463" t="s">
        <v>137</v>
      </c>
      <c r="G147" s="463" t="s">
        <v>9</v>
      </c>
      <c r="H147" t="str">
        <f t="shared" si="2"/>
        <v/>
      </c>
    </row>
    <row r="148" spans="1:8" x14ac:dyDescent="0.3">
      <c r="A148" s="538" t="str">
        <f>CONCATENATE(portada_F[[#This Row],[NIVEL]],".",portada_F[[#This Row],[CODINS]])</f>
        <v>1.04385</v>
      </c>
      <c r="B148" s="543" t="s">
        <v>34199</v>
      </c>
      <c r="C148" s="539" t="s">
        <v>17025</v>
      </c>
      <c r="D148" s="539" t="s">
        <v>8396</v>
      </c>
      <c r="E148" s="539" t="s">
        <v>30245</v>
      </c>
      <c r="F148" s="539" t="s">
        <v>13534</v>
      </c>
      <c r="G148" s="539" t="s">
        <v>1</v>
      </c>
      <c r="H148" t="str">
        <f t="shared" si="2"/>
        <v/>
      </c>
    </row>
    <row r="149" spans="1:8" x14ac:dyDescent="0.3">
      <c r="A149" s="540" t="str">
        <f>CONCATENATE(portada_F[[#This Row],[NIVEL]],".",portada_F[[#This Row],[CODINS]])</f>
        <v>1.04394</v>
      </c>
      <c r="B149" s="543" t="s">
        <v>34207</v>
      </c>
      <c r="C149" s="463" t="s">
        <v>18320</v>
      </c>
      <c r="D149" s="463" t="s">
        <v>8396</v>
      </c>
      <c r="E149" s="463" t="s">
        <v>30296</v>
      </c>
      <c r="F149" s="463" t="s">
        <v>41</v>
      </c>
      <c r="G149" s="463" t="s">
        <v>2</v>
      </c>
      <c r="H149" t="str">
        <f t="shared" si="2"/>
        <v/>
      </c>
    </row>
    <row r="150" spans="1:8" x14ac:dyDescent="0.3">
      <c r="A150" s="538" t="str">
        <f>CONCATENATE(portada_F[[#This Row],[NIVEL]],".",portada_F[[#This Row],[CODINS]])</f>
        <v>1.04355</v>
      </c>
      <c r="B150" s="543" t="s">
        <v>34177</v>
      </c>
      <c r="C150" s="539" t="s">
        <v>30079</v>
      </c>
      <c r="D150" s="539" t="s">
        <v>8396</v>
      </c>
      <c r="E150" s="539" t="s">
        <v>30080</v>
      </c>
      <c r="F150" s="539" t="s">
        <v>41</v>
      </c>
      <c r="G150" s="539" t="s">
        <v>3</v>
      </c>
      <c r="H150" t="str">
        <f t="shared" si="2"/>
        <v/>
      </c>
    </row>
    <row r="151" spans="1:8" x14ac:dyDescent="0.3">
      <c r="A151" s="540" t="str">
        <f>CONCATENATE(portada_F[[#This Row],[NIVEL]],".",portada_F[[#This Row],[CODINS]])</f>
        <v>1.04354</v>
      </c>
      <c r="B151" s="543" t="s">
        <v>34176</v>
      </c>
      <c r="C151" s="463" t="s">
        <v>19667</v>
      </c>
      <c r="D151" s="463" t="s">
        <v>8396</v>
      </c>
      <c r="E151" s="463" t="s">
        <v>30072</v>
      </c>
      <c r="F151" s="463" t="s">
        <v>41</v>
      </c>
      <c r="G151" s="463" t="s">
        <v>1</v>
      </c>
      <c r="H151" t="str">
        <f t="shared" si="2"/>
        <v/>
      </c>
    </row>
    <row r="152" spans="1:8" x14ac:dyDescent="0.3">
      <c r="A152" s="538" t="str">
        <f>CONCATENATE(portada_F[[#This Row],[NIVEL]],".",portada_F[[#This Row],[CODINS]])</f>
        <v>1.04397</v>
      </c>
      <c r="B152" s="543" t="s">
        <v>34210</v>
      </c>
      <c r="C152" s="539" t="s">
        <v>30316</v>
      </c>
      <c r="D152" s="539" t="s">
        <v>8396</v>
      </c>
      <c r="E152" s="539" t="s">
        <v>30317</v>
      </c>
      <c r="F152" s="539" t="s">
        <v>41</v>
      </c>
      <c r="G152" s="539" t="s">
        <v>6</v>
      </c>
      <c r="H152" t="str">
        <f t="shared" si="2"/>
        <v/>
      </c>
    </row>
    <row r="153" spans="1:8" x14ac:dyDescent="0.3">
      <c r="A153" s="540" t="str">
        <f>CONCATENATE(portada_F[[#This Row],[NIVEL]],".",portada_F[[#This Row],[CODINS]])</f>
        <v>1.04401</v>
      </c>
      <c r="B153" s="543" t="s">
        <v>34214</v>
      </c>
      <c r="C153" s="463" t="s">
        <v>30342</v>
      </c>
      <c r="D153" s="463" t="s">
        <v>8396</v>
      </c>
      <c r="E153" s="463" t="s">
        <v>30343</v>
      </c>
      <c r="F153" s="463" t="s">
        <v>13533</v>
      </c>
      <c r="G153" s="463" t="s">
        <v>4</v>
      </c>
      <c r="H153" t="str">
        <f t="shared" si="2"/>
        <v/>
      </c>
    </row>
    <row r="154" spans="1:8" x14ac:dyDescent="0.3">
      <c r="A154" s="538" t="str">
        <f>CONCATENATE(portada_F[[#This Row],[NIVEL]],".",portada_F[[#This Row],[CODINS]])</f>
        <v>1.04398</v>
      </c>
      <c r="B154" s="543" t="s">
        <v>34211</v>
      </c>
      <c r="C154" s="539" t="s">
        <v>30322</v>
      </c>
      <c r="D154" s="539" t="s">
        <v>8396</v>
      </c>
      <c r="E154" s="539" t="s">
        <v>30323</v>
      </c>
      <c r="F154" s="539" t="s">
        <v>13533</v>
      </c>
      <c r="G154" s="539" t="s">
        <v>2</v>
      </c>
      <c r="H154" t="str">
        <f t="shared" si="2"/>
        <v/>
      </c>
    </row>
    <row r="155" spans="1:8" x14ac:dyDescent="0.3">
      <c r="A155" s="540" t="str">
        <f>CONCATENATE(portada_F[[#This Row],[NIVEL]],".",portada_F[[#This Row],[CODINS]])</f>
        <v>1.04395</v>
      </c>
      <c r="B155" s="543" t="s">
        <v>34208</v>
      </c>
      <c r="C155" s="463" t="s">
        <v>30303</v>
      </c>
      <c r="D155" s="463" t="s">
        <v>8396</v>
      </c>
      <c r="E155" s="463" t="s">
        <v>30304</v>
      </c>
      <c r="F155" s="463" t="s">
        <v>41</v>
      </c>
      <c r="G155" s="463" t="s">
        <v>3</v>
      </c>
      <c r="H155" t="str">
        <f t="shared" si="2"/>
        <v/>
      </c>
    </row>
    <row r="156" spans="1:8" x14ac:dyDescent="0.3">
      <c r="A156" s="538" t="str">
        <f>CONCATENATE(portada_F[[#This Row],[NIVEL]],".",portada_F[[#This Row],[CODINS]])</f>
        <v>1.04378</v>
      </c>
      <c r="B156" s="543" t="s">
        <v>34192</v>
      </c>
      <c r="C156" s="539" t="s">
        <v>16207</v>
      </c>
      <c r="D156" s="539" t="s">
        <v>8396</v>
      </c>
      <c r="E156" s="539" t="s">
        <v>30203</v>
      </c>
      <c r="F156" s="539" t="s">
        <v>17671</v>
      </c>
      <c r="G156" s="539" t="s">
        <v>10</v>
      </c>
      <c r="H156" t="str">
        <f t="shared" si="2"/>
        <v/>
      </c>
    </row>
    <row r="157" spans="1:8" x14ac:dyDescent="0.3">
      <c r="A157" s="540" t="str">
        <f>CONCATENATE(portada_F[[#This Row],[NIVEL]],".",portada_F[[#This Row],[CODINS]])</f>
        <v>1.04399</v>
      </c>
      <c r="B157" s="543" t="s">
        <v>34212</v>
      </c>
      <c r="C157" s="463" t="s">
        <v>17773</v>
      </c>
      <c r="D157" s="463" t="s">
        <v>8396</v>
      </c>
      <c r="E157" s="463" t="s">
        <v>30328</v>
      </c>
      <c r="F157" s="463" t="s">
        <v>13533</v>
      </c>
      <c r="G157" s="463" t="s">
        <v>2</v>
      </c>
      <c r="H157" t="str">
        <f t="shared" si="2"/>
        <v/>
      </c>
    </row>
    <row r="158" spans="1:8" x14ac:dyDescent="0.3">
      <c r="A158" s="538" t="str">
        <f>CONCATENATE(portada_F[[#This Row],[NIVEL]],".",portada_F[[#This Row],[CODINS]])</f>
        <v>1.04390</v>
      </c>
      <c r="B158" s="543" t="s">
        <v>34203</v>
      </c>
      <c r="C158" s="539" t="s">
        <v>17772</v>
      </c>
      <c r="D158" s="539" t="s">
        <v>8396</v>
      </c>
      <c r="E158" s="539" t="s">
        <v>30271</v>
      </c>
      <c r="F158" s="539" t="s">
        <v>13534</v>
      </c>
      <c r="G158" s="539" t="s">
        <v>6</v>
      </c>
      <c r="H158" t="str">
        <f t="shared" si="2"/>
        <v/>
      </c>
    </row>
    <row r="159" spans="1:8" x14ac:dyDescent="0.3">
      <c r="A159" s="540" t="str">
        <f>CONCATENATE(portada_F[[#This Row],[NIVEL]],".",portada_F[[#This Row],[CODINS]])</f>
        <v>1.04353</v>
      </c>
      <c r="B159" s="543" t="s">
        <v>34175</v>
      </c>
      <c r="C159" s="463" t="s">
        <v>30070</v>
      </c>
      <c r="D159" s="463" t="s">
        <v>8396</v>
      </c>
      <c r="E159" s="463" t="s">
        <v>30071</v>
      </c>
      <c r="F159" s="463" t="s">
        <v>224</v>
      </c>
      <c r="G159" s="463" t="s">
        <v>225</v>
      </c>
      <c r="H159" t="str">
        <f t="shared" si="2"/>
        <v/>
      </c>
    </row>
    <row r="160" spans="1:8" x14ac:dyDescent="0.3">
      <c r="A160" s="538" t="str">
        <f>CONCATENATE(portada_F[[#This Row],[NIVEL]],".",portada_F[[#This Row],[CODINS]])</f>
        <v>1.04375</v>
      </c>
      <c r="B160" s="543" t="s">
        <v>34189</v>
      </c>
      <c r="C160" s="539" t="s">
        <v>17771</v>
      </c>
      <c r="D160" s="539" t="s">
        <v>8396</v>
      </c>
      <c r="E160" s="539" t="s">
        <v>30182</v>
      </c>
      <c r="F160" s="539" t="s">
        <v>47</v>
      </c>
      <c r="G160" s="539" t="s">
        <v>3</v>
      </c>
      <c r="H160" t="str">
        <f t="shared" si="2"/>
        <v/>
      </c>
    </row>
    <row r="161" spans="1:8" x14ac:dyDescent="0.3">
      <c r="A161" s="540" t="str">
        <f>CONCATENATE(portada_F[[#This Row],[NIVEL]],".",portada_F[[#This Row],[CODINS]])</f>
        <v>1.04384</v>
      </c>
      <c r="B161" s="543" t="s">
        <v>34198</v>
      </c>
      <c r="C161" s="463" t="s">
        <v>30238</v>
      </c>
      <c r="D161" s="463" t="s">
        <v>8396</v>
      </c>
      <c r="E161" s="463" t="s">
        <v>30239</v>
      </c>
      <c r="F161" s="463" t="s">
        <v>13534</v>
      </c>
      <c r="G161" s="463" t="s">
        <v>1</v>
      </c>
      <c r="H161" t="str">
        <f t="shared" si="2"/>
        <v/>
      </c>
    </row>
    <row r="162" spans="1:8" x14ac:dyDescent="0.3">
      <c r="A162" s="538" t="str">
        <f>CONCATENATE(portada_F[[#This Row],[NIVEL]],".",portada_F[[#This Row],[CODINS]])</f>
        <v>1.04316</v>
      </c>
      <c r="B162" s="543" t="s">
        <v>34186</v>
      </c>
      <c r="C162" s="539" t="s">
        <v>16211</v>
      </c>
      <c r="D162" s="539" t="s">
        <v>8396</v>
      </c>
      <c r="E162" s="539" t="s">
        <v>30166</v>
      </c>
      <c r="F162" s="539" t="s">
        <v>242</v>
      </c>
      <c r="G162" s="539" t="s">
        <v>1</v>
      </c>
      <c r="H162" t="str">
        <f t="shared" si="2"/>
        <v/>
      </c>
    </row>
    <row r="163" spans="1:8" x14ac:dyDescent="0.3">
      <c r="A163" s="540" t="str">
        <f>CONCATENATE(portada_F[[#This Row],[NIVEL]],".",portada_F[[#This Row],[CODINS]])</f>
        <v>1.04372</v>
      </c>
      <c r="B163" s="543" t="s">
        <v>34209</v>
      </c>
      <c r="C163" s="463" t="s">
        <v>17774</v>
      </c>
      <c r="D163" s="463" t="s">
        <v>8396</v>
      </c>
      <c r="E163" s="463" t="s">
        <v>30309</v>
      </c>
      <c r="F163" s="463" t="s">
        <v>41</v>
      </c>
      <c r="G163" s="463" t="s">
        <v>4</v>
      </c>
      <c r="H163" t="str">
        <f t="shared" si="2"/>
        <v/>
      </c>
    </row>
    <row r="164" spans="1:8" x14ac:dyDescent="0.3">
      <c r="A164" s="538" t="str">
        <f>CONCATENATE(portada_F[[#This Row],[NIVEL]],".",portada_F[[#This Row],[CODINS]])</f>
        <v>1.04396</v>
      </c>
      <c r="B164" s="543" t="s">
        <v>34191</v>
      </c>
      <c r="C164" s="539" t="s">
        <v>30196</v>
      </c>
      <c r="D164" s="539" t="s">
        <v>8396</v>
      </c>
      <c r="E164" s="539" t="s">
        <v>30197</v>
      </c>
      <c r="F164" s="539" t="s">
        <v>47</v>
      </c>
      <c r="G164" s="539" t="s">
        <v>7</v>
      </c>
      <c r="H164" t="str">
        <f t="shared" si="2"/>
        <v/>
      </c>
    </row>
    <row r="165" spans="1:8" x14ac:dyDescent="0.3">
      <c r="A165" s="540" t="str">
        <f>CONCATENATE(portada_F[[#This Row],[NIVEL]],".",portada_F[[#This Row],[CODINS]])</f>
        <v>1.04377</v>
      </c>
      <c r="B165" s="543" t="s">
        <v>34213</v>
      </c>
      <c r="C165" s="463" t="s">
        <v>30335</v>
      </c>
      <c r="D165" s="463" t="s">
        <v>8396</v>
      </c>
      <c r="E165" s="463" t="s">
        <v>30336</v>
      </c>
      <c r="F165" s="463" t="s">
        <v>13533</v>
      </c>
      <c r="G165" s="463" t="s">
        <v>3</v>
      </c>
      <c r="H165" t="str">
        <f t="shared" si="2"/>
        <v/>
      </c>
    </row>
    <row r="166" spans="1:8" x14ac:dyDescent="0.3">
      <c r="A166" s="538" t="str">
        <f>CONCATENATE(portada_F[[#This Row],[NIVEL]],".",portada_F[[#This Row],[CODINS]])</f>
        <v>1.04400</v>
      </c>
      <c r="B166" s="543" t="s">
        <v>34188</v>
      </c>
      <c r="C166" s="539" t="s">
        <v>30175</v>
      </c>
      <c r="D166" s="539" t="s">
        <v>8396</v>
      </c>
      <c r="E166" s="539" t="s">
        <v>30176</v>
      </c>
      <c r="F166" s="539" t="s">
        <v>47</v>
      </c>
      <c r="G166" s="539" t="s">
        <v>1</v>
      </c>
      <c r="H166" t="str">
        <f t="shared" si="2"/>
        <v/>
      </c>
    </row>
    <row r="167" spans="1:8" x14ac:dyDescent="0.3">
      <c r="A167" s="540" t="str">
        <f>CONCATENATE(portada_F[[#This Row],[NIVEL]],".",portada_F[[#This Row],[CODINS]])</f>
        <v>1.04374</v>
      </c>
      <c r="B167" s="543" t="s">
        <v>34169</v>
      </c>
      <c r="C167" s="463" t="s">
        <v>18318</v>
      </c>
      <c r="D167" s="463" t="s">
        <v>8396</v>
      </c>
      <c r="E167" s="463" t="s">
        <v>30022</v>
      </c>
      <c r="F167" s="463" t="s">
        <v>3287</v>
      </c>
      <c r="G167" s="463" t="s">
        <v>4</v>
      </c>
      <c r="H167" t="str">
        <f t="shared" si="2"/>
        <v/>
      </c>
    </row>
    <row r="168" spans="1:8" x14ac:dyDescent="0.3">
      <c r="A168" s="538" t="str">
        <f>CONCATENATE(portada_F[[#This Row],[NIVEL]],".",portada_F[[#This Row],[CODINS]])</f>
        <v>1.04345</v>
      </c>
      <c r="B168" s="543" t="s">
        <v>34173</v>
      </c>
      <c r="C168" s="539" t="s">
        <v>30056</v>
      </c>
      <c r="D168" s="539" t="s">
        <v>8396</v>
      </c>
      <c r="E168" s="539" t="s">
        <v>30057</v>
      </c>
      <c r="F168" s="539" t="s">
        <v>3287</v>
      </c>
      <c r="G168" s="539" t="s">
        <v>1</v>
      </c>
      <c r="H168" t="str">
        <f t="shared" si="2"/>
        <v/>
      </c>
    </row>
    <row r="169" spans="1:8" x14ac:dyDescent="0.3">
      <c r="A169" s="540" t="str">
        <f>CONCATENATE(portada_F[[#This Row],[NIVEL]],".",portada_F[[#This Row],[CODINS]])</f>
        <v>1.04351</v>
      </c>
      <c r="B169" s="543" t="s">
        <v>34202</v>
      </c>
      <c r="C169" s="463" t="s">
        <v>17028</v>
      </c>
      <c r="D169" s="463" t="s">
        <v>8396</v>
      </c>
      <c r="E169" s="463" t="s">
        <v>30266</v>
      </c>
      <c r="F169" s="463" t="s">
        <v>13534</v>
      </c>
      <c r="G169" s="463" t="s">
        <v>5</v>
      </c>
      <c r="H169" t="str">
        <f t="shared" si="2"/>
        <v/>
      </c>
    </row>
    <row r="170" spans="1:8" x14ac:dyDescent="0.3">
      <c r="A170" s="538" t="str">
        <f>CONCATENATE(portada_F[[#This Row],[NIVEL]],".",portada_F[[#This Row],[CODINS]])</f>
        <v>1.04388</v>
      </c>
      <c r="B170" s="543" t="s">
        <v>34204</v>
      </c>
      <c r="C170" s="539" t="s">
        <v>30278</v>
      </c>
      <c r="D170" s="539" t="s">
        <v>8396</v>
      </c>
      <c r="E170" s="539" t="s">
        <v>30279</v>
      </c>
      <c r="F170" s="539" t="s">
        <v>13534</v>
      </c>
      <c r="G170" s="539" t="s">
        <v>6</v>
      </c>
      <c r="H170" t="str">
        <f t="shared" si="2"/>
        <v/>
      </c>
    </row>
    <row r="171" spans="1:8" x14ac:dyDescent="0.3">
      <c r="A171" s="540" t="str">
        <f>CONCATENATE(portada_F[[#This Row],[NIVEL]],".",portada_F[[#This Row],[CODINS]])</f>
        <v>1.04391</v>
      </c>
      <c r="B171" s="543" t="s">
        <v>34163</v>
      </c>
      <c r="C171" s="463" t="s">
        <v>28007</v>
      </c>
      <c r="D171" s="463" t="s">
        <v>8396</v>
      </c>
      <c r="E171" s="463" t="s">
        <v>29984</v>
      </c>
      <c r="F171" s="463" t="s">
        <v>13533</v>
      </c>
      <c r="G171" s="463" t="s">
        <v>5</v>
      </c>
      <c r="H171" t="str">
        <f t="shared" si="2"/>
        <v/>
      </c>
    </row>
    <row r="172" spans="1:8" x14ac:dyDescent="0.3">
      <c r="A172" s="538" t="str">
        <f>CONCATENATE(portada_F[[#This Row],[NIVEL]],".",portada_F[[#This Row],[CODINS]])</f>
        <v>1.04339</v>
      </c>
      <c r="B172" s="543" t="s">
        <v>34187</v>
      </c>
      <c r="C172" s="539" t="s">
        <v>16233</v>
      </c>
      <c r="D172" s="539" t="s">
        <v>8396</v>
      </c>
      <c r="E172" s="539" t="s">
        <v>30170</v>
      </c>
      <c r="F172" s="539" t="s">
        <v>242</v>
      </c>
      <c r="G172" s="539" t="s">
        <v>5</v>
      </c>
      <c r="H172" t="str">
        <f t="shared" si="2"/>
        <v/>
      </c>
    </row>
    <row r="173" spans="1:8" x14ac:dyDescent="0.3">
      <c r="A173" s="540" t="str">
        <f>CONCATENATE(portada_F[[#This Row],[NIVEL]],".",portada_F[[#This Row],[CODINS]])</f>
        <v>1.04373</v>
      </c>
      <c r="B173" s="543" t="s">
        <v>34193</v>
      </c>
      <c r="C173" s="463" t="s">
        <v>16365</v>
      </c>
      <c r="D173" s="463" t="s">
        <v>8396</v>
      </c>
      <c r="E173" s="463" t="s">
        <v>30208</v>
      </c>
      <c r="F173" s="463" t="s">
        <v>82</v>
      </c>
      <c r="G173" s="463" t="s">
        <v>5</v>
      </c>
      <c r="H173" t="str">
        <f t="shared" si="2"/>
        <v/>
      </c>
    </row>
    <row r="174" spans="1:8" x14ac:dyDescent="0.3">
      <c r="A174" s="538" t="str">
        <f>CONCATENATE(portada_F[[#This Row],[NIVEL]],".",portada_F[[#This Row],[CODINS]])</f>
        <v>1.04379</v>
      </c>
      <c r="B174" s="543" t="s">
        <v>34201</v>
      </c>
      <c r="C174" s="539" t="s">
        <v>30258</v>
      </c>
      <c r="D174" s="539" t="s">
        <v>8396</v>
      </c>
      <c r="E174" s="539" t="s">
        <v>30259</v>
      </c>
      <c r="F174" s="539" t="s">
        <v>13534</v>
      </c>
      <c r="G174" s="539" t="s">
        <v>3</v>
      </c>
      <c r="H174" t="str">
        <f t="shared" si="2"/>
        <v/>
      </c>
    </row>
    <row r="175" spans="1:8" x14ac:dyDescent="0.3">
      <c r="A175" s="540" t="str">
        <f>CONCATENATE(portada_F[[#This Row],[NIVEL]],".",portada_F[[#This Row],[CODINS]])</f>
        <v>1.04387</v>
      </c>
      <c r="B175" s="543" t="s">
        <v>34194</v>
      </c>
      <c r="C175" s="463" t="s">
        <v>16370</v>
      </c>
      <c r="D175" s="463" t="s">
        <v>8396</v>
      </c>
      <c r="E175" s="463" t="s">
        <v>30213</v>
      </c>
      <c r="F175" s="463" t="s">
        <v>1167</v>
      </c>
      <c r="G175" s="463" t="s">
        <v>1</v>
      </c>
      <c r="H175" t="str">
        <f t="shared" si="2"/>
        <v/>
      </c>
    </row>
    <row r="176" spans="1:8" x14ac:dyDescent="0.3">
      <c r="A176" s="538" t="str">
        <f>CONCATENATE(portada_F[[#This Row],[NIVEL]],".",portada_F[[#This Row],[CODINS]])</f>
        <v>1.04380</v>
      </c>
      <c r="B176" s="543" t="s">
        <v>34190</v>
      </c>
      <c r="C176" s="539" t="s">
        <v>17022</v>
      </c>
      <c r="D176" s="539" t="s">
        <v>8396</v>
      </c>
      <c r="E176" s="539" t="s">
        <v>30189</v>
      </c>
      <c r="F176" s="539" t="s">
        <v>47</v>
      </c>
      <c r="G176" s="539" t="s">
        <v>7</v>
      </c>
      <c r="H176" t="str">
        <f t="shared" si="2"/>
        <v/>
      </c>
    </row>
    <row r="177" spans="1:8" x14ac:dyDescent="0.3">
      <c r="A177" s="540" t="str">
        <f>CONCATENATE(portada_F[[#This Row],[NIVEL]],".",portada_F[[#This Row],[CODINS]])</f>
        <v>1.04376</v>
      </c>
      <c r="B177" s="543" t="s">
        <v>34215</v>
      </c>
      <c r="C177" s="463" t="s">
        <v>18619</v>
      </c>
      <c r="D177" s="463" t="s">
        <v>8396</v>
      </c>
      <c r="E177" s="463" t="s">
        <v>30348</v>
      </c>
      <c r="F177" s="463" t="s">
        <v>235</v>
      </c>
      <c r="G177" s="463" t="s">
        <v>1</v>
      </c>
      <c r="H177" t="str">
        <f t="shared" si="2"/>
        <v/>
      </c>
    </row>
    <row r="178" spans="1:8" x14ac:dyDescent="0.3">
      <c r="A178" s="538" t="str">
        <f>CONCATENATE(portada_F[[#This Row],[NIVEL]],".",portada_F[[#This Row],[CODINS]])</f>
        <v>1.04402</v>
      </c>
      <c r="B178" s="543" t="s">
        <v>34196</v>
      </c>
      <c r="C178" s="539" t="s">
        <v>17026</v>
      </c>
      <c r="D178" s="539" t="s">
        <v>8396</v>
      </c>
      <c r="E178" s="539" t="s">
        <v>30225</v>
      </c>
      <c r="F178" s="539" t="s">
        <v>360</v>
      </c>
      <c r="G178" s="539" t="s">
        <v>1</v>
      </c>
      <c r="H178" t="str">
        <f t="shared" si="2"/>
        <v/>
      </c>
    </row>
    <row r="179" spans="1:8" x14ac:dyDescent="0.3">
      <c r="A179" s="540" t="str">
        <f>CONCATENATE(portada_F[[#This Row],[NIVEL]],".",portada_F[[#This Row],[CODINS]])</f>
        <v>1.04382</v>
      </c>
      <c r="B179" s="543" t="s">
        <v>34200</v>
      </c>
      <c r="C179" s="463" t="s">
        <v>17027</v>
      </c>
      <c r="D179" s="463" t="s">
        <v>8396</v>
      </c>
      <c r="E179" s="463" t="s">
        <v>30252</v>
      </c>
      <c r="F179" s="463" t="s">
        <v>13534</v>
      </c>
      <c r="G179" s="463" t="s">
        <v>3</v>
      </c>
      <c r="H179" t="str">
        <f t="shared" si="2"/>
        <v/>
      </c>
    </row>
    <row r="180" spans="1:8" x14ac:dyDescent="0.3">
      <c r="A180" s="538" t="str">
        <f>CONCATENATE(portada_F[[#This Row],[NIVEL]],".",portada_F[[#This Row],[CODINS]])</f>
        <v>1.04386</v>
      </c>
      <c r="B180" s="543" t="s">
        <v>34098</v>
      </c>
      <c r="C180" s="539" t="s">
        <v>18465</v>
      </c>
      <c r="D180" s="539" t="s">
        <v>8396</v>
      </c>
      <c r="E180" s="539" t="s">
        <v>18480</v>
      </c>
      <c r="F180" s="539" t="s">
        <v>889</v>
      </c>
      <c r="G180" s="539" t="s">
        <v>2</v>
      </c>
      <c r="H180" t="str">
        <f t="shared" si="2"/>
        <v/>
      </c>
    </row>
    <row r="181" spans="1:8" x14ac:dyDescent="0.3">
      <c r="A181" s="540" t="str">
        <f>CONCATENATE(portada_F[[#This Row],[NIVEL]],".",portada_F[[#This Row],[CODINS]])</f>
        <v>1.04256</v>
      </c>
      <c r="B181" s="543" t="s">
        <v>33102</v>
      </c>
      <c r="C181" s="463" t="s">
        <v>8936</v>
      </c>
      <c r="D181" s="463" t="s">
        <v>8396</v>
      </c>
      <c r="E181" s="463" t="s">
        <v>17675</v>
      </c>
      <c r="F181" s="463" t="s">
        <v>13534</v>
      </c>
      <c r="G181" s="463" t="s">
        <v>2</v>
      </c>
      <c r="H181" t="str">
        <f t="shared" si="2"/>
        <v/>
      </c>
    </row>
    <row r="182" spans="1:8" x14ac:dyDescent="0.3">
      <c r="A182" s="538" t="str">
        <f>CONCATENATE(portada_F[[#This Row],[NIVEL]],".",portada_F[[#This Row],[CODINS]])</f>
        <v>1.02993</v>
      </c>
      <c r="B182" s="543" t="s">
        <v>33704</v>
      </c>
      <c r="C182" s="539" t="s">
        <v>7743</v>
      </c>
      <c r="D182" s="539" t="s">
        <v>8396</v>
      </c>
      <c r="E182" s="539" t="s">
        <v>15379</v>
      </c>
      <c r="F182" s="539" t="s">
        <v>47</v>
      </c>
      <c r="G182" s="539" t="s">
        <v>1</v>
      </c>
      <c r="H182" t="str">
        <f t="shared" si="2"/>
        <v/>
      </c>
    </row>
    <row r="183" spans="1:8" x14ac:dyDescent="0.3">
      <c r="A183" s="540" t="str">
        <f>CONCATENATE(portada_F[[#This Row],[NIVEL]],".",portada_F[[#This Row],[CODINS]])</f>
        <v>1.03760</v>
      </c>
      <c r="B183" s="543" t="s">
        <v>33919</v>
      </c>
      <c r="C183" s="463" t="s">
        <v>16147</v>
      </c>
      <c r="D183" s="463" t="s">
        <v>8396</v>
      </c>
      <c r="E183" s="463" t="s">
        <v>16299</v>
      </c>
      <c r="F183" s="463" t="s">
        <v>13534</v>
      </c>
      <c r="G183" s="463" t="s">
        <v>3</v>
      </c>
      <c r="H183" t="str">
        <f t="shared" si="2"/>
        <v/>
      </c>
    </row>
    <row r="184" spans="1:8" x14ac:dyDescent="0.3">
      <c r="A184" s="538" t="str">
        <f>CONCATENATE(portada_F[[#This Row],[NIVEL]],".",portada_F[[#This Row],[CODINS]])</f>
        <v>1.04019</v>
      </c>
      <c r="B184" s="543" t="s">
        <v>34185</v>
      </c>
      <c r="C184" s="539" t="s">
        <v>16219</v>
      </c>
      <c r="D184" s="539" t="s">
        <v>8396</v>
      </c>
      <c r="E184" s="539" t="s">
        <v>30155</v>
      </c>
      <c r="F184" s="539" t="s">
        <v>82</v>
      </c>
      <c r="G184" s="539" t="s">
        <v>1</v>
      </c>
      <c r="H184" t="str">
        <f t="shared" si="2"/>
        <v/>
      </c>
    </row>
    <row r="185" spans="1:8" x14ac:dyDescent="0.3">
      <c r="A185" s="540" t="str">
        <f>CONCATENATE(portada_F[[#This Row],[NIVEL]],".",portada_F[[#This Row],[CODINS]])</f>
        <v>1.04366</v>
      </c>
      <c r="B185" s="543" t="s">
        <v>33756</v>
      </c>
      <c r="C185" s="463" t="s">
        <v>7708</v>
      </c>
      <c r="D185" s="463" t="s">
        <v>8396</v>
      </c>
      <c r="E185" s="463" t="s">
        <v>15390</v>
      </c>
      <c r="F185" s="463" t="s">
        <v>889</v>
      </c>
      <c r="G185" s="463" t="s">
        <v>2</v>
      </c>
      <c r="H185" t="str">
        <f t="shared" si="2"/>
        <v/>
      </c>
    </row>
    <row r="186" spans="1:8" x14ac:dyDescent="0.3">
      <c r="A186" s="538" t="str">
        <f>CONCATENATE(portada_F[[#This Row],[NIVEL]],".",portada_F[[#This Row],[CODINS]])</f>
        <v>1.03824</v>
      </c>
      <c r="B186" s="543" t="s">
        <v>33840</v>
      </c>
      <c r="C186" s="539" t="s">
        <v>9987</v>
      </c>
      <c r="D186" s="539" t="s">
        <v>8396</v>
      </c>
      <c r="E186" s="539" t="s">
        <v>16935</v>
      </c>
      <c r="F186" s="539" t="s">
        <v>207</v>
      </c>
      <c r="G186" s="539" t="s">
        <v>2</v>
      </c>
      <c r="H186" t="str">
        <f t="shared" si="2"/>
        <v/>
      </c>
    </row>
    <row r="187" spans="1:8" x14ac:dyDescent="0.3">
      <c r="A187" s="540" t="str">
        <f>CONCATENATE(portada_F[[#This Row],[NIVEL]],".",portada_F[[#This Row],[CODINS]])</f>
        <v>1.03921</v>
      </c>
      <c r="B187" s="543" t="s">
        <v>33931</v>
      </c>
      <c r="C187" s="463" t="s">
        <v>10013</v>
      </c>
      <c r="D187" s="463" t="s">
        <v>8396</v>
      </c>
      <c r="E187" s="463" t="s">
        <v>16314</v>
      </c>
      <c r="F187" s="463" t="s">
        <v>82</v>
      </c>
      <c r="G187" s="463" t="s">
        <v>2</v>
      </c>
      <c r="H187" t="str">
        <f t="shared" si="2"/>
        <v/>
      </c>
    </row>
    <row r="188" spans="1:8" x14ac:dyDescent="0.3">
      <c r="A188" s="538" t="str">
        <f>CONCATENATE(portada_F[[#This Row],[NIVEL]],".",portada_F[[#This Row],[CODINS]])</f>
        <v>1.04032</v>
      </c>
      <c r="B188" s="543" t="s">
        <v>33736</v>
      </c>
      <c r="C188" s="539" t="s">
        <v>15363</v>
      </c>
      <c r="D188" s="539" t="s">
        <v>8396</v>
      </c>
      <c r="E188" s="539" t="s">
        <v>15388</v>
      </c>
      <c r="F188" s="539" t="s">
        <v>83</v>
      </c>
      <c r="G188" s="539" t="s">
        <v>4</v>
      </c>
      <c r="H188" t="str">
        <f t="shared" si="2"/>
        <v/>
      </c>
    </row>
    <row r="189" spans="1:8" x14ac:dyDescent="0.3">
      <c r="A189" s="540" t="str">
        <f>CONCATENATE(portada_F[[#This Row],[NIVEL]],".",portada_F[[#This Row],[CODINS]])</f>
        <v>1.03798</v>
      </c>
      <c r="B189" s="544"/>
      <c r="C189" s="463" t="s">
        <v>11110</v>
      </c>
      <c r="D189" s="463" t="s">
        <v>8396</v>
      </c>
      <c r="E189" s="463" t="s">
        <v>16974</v>
      </c>
      <c r="F189" s="463" t="s">
        <v>17671</v>
      </c>
      <c r="G189" s="463" t="s">
        <v>2</v>
      </c>
      <c r="H189" t="str">
        <f t="shared" si="2"/>
        <v/>
      </c>
    </row>
    <row r="190" spans="1:8" x14ac:dyDescent="0.3">
      <c r="A190" s="538" t="str">
        <f>CONCATENATE(portada_F[[#This Row],[NIVEL]],".",portada_F[[#This Row],[CODINS]])</f>
        <v>1.04096</v>
      </c>
      <c r="B190" s="543" t="s">
        <v>31183</v>
      </c>
      <c r="C190" s="539" t="s">
        <v>7167</v>
      </c>
      <c r="D190" s="539" t="s">
        <v>8396</v>
      </c>
      <c r="E190" s="539" t="s">
        <v>13429</v>
      </c>
      <c r="F190" s="539" t="s">
        <v>207</v>
      </c>
      <c r="G190" s="539" t="s">
        <v>7</v>
      </c>
      <c r="H190" t="str">
        <f t="shared" si="2"/>
        <v/>
      </c>
    </row>
    <row r="191" spans="1:8" x14ac:dyDescent="0.3">
      <c r="A191" s="540" t="str">
        <f>CONCATENATE(portada_F[[#This Row],[NIVEL]],".",portada_F[[#This Row],[CODINS]])</f>
        <v>1.00830</v>
      </c>
      <c r="B191" s="543" t="s">
        <v>33529</v>
      </c>
      <c r="C191" s="463" t="s">
        <v>7745</v>
      </c>
      <c r="D191" s="463" t="s">
        <v>8396</v>
      </c>
      <c r="E191" s="463" t="s">
        <v>16924</v>
      </c>
      <c r="F191" s="463" t="s">
        <v>13534</v>
      </c>
      <c r="G191" s="463" t="s">
        <v>6</v>
      </c>
      <c r="H191" t="str">
        <f t="shared" si="2"/>
        <v/>
      </c>
    </row>
    <row r="192" spans="1:8" x14ac:dyDescent="0.3">
      <c r="A192" s="538" t="str">
        <f>CONCATENATE(portada_F[[#This Row],[NIVEL]],".",portada_F[[#This Row],[CODINS]])</f>
        <v>1.03520</v>
      </c>
      <c r="B192" s="543" t="s">
        <v>33846</v>
      </c>
      <c r="C192" s="539" t="s">
        <v>14475</v>
      </c>
      <c r="D192" s="539" t="s">
        <v>8396</v>
      </c>
      <c r="E192" s="539" t="s">
        <v>15405</v>
      </c>
      <c r="F192" s="539" t="s">
        <v>4404</v>
      </c>
      <c r="G192" s="539" t="s">
        <v>1</v>
      </c>
      <c r="H192" t="str">
        <f t="shared" si="2"/>
        <v/>
      </c>
    </row>
    <row r="193" spans="1:8" x14ac:dyDescent="0.3">
      <c r="A193" s="540" t="str">
        <f>CONCATENATE(portada_F[[#This Row],[NIVEL]],".",portada_F[[#This Row],[CODINS]])</f>
        <v>1.03927</v>
      </c>
      <c r="B193" s="543" t="s">
        <v>31908</v>
      </c>
      <c r="C193" s="463" t="s">
        <v>8749</v>
      </c>
      <c r="D193" s="463" t="s">
        <v>8396</v>
      </c>
      <c r="E193" s="463" t="s">
        <v>18470</v>
      </c>
      <c r="F193" s="463" t="s">
        <v>13534</v>
      </c>
      <c r="G193" s="463" t="s">
        <v>4</v>
      </c>
      <c r="H193" t="str">
        <f t="shared" si="2"/>
        <v/>
      </c>
    </row>
    <row r="194" spans="1:8" x14ac:dyDescent="0.3">
      <c r="A194" s="538" t="str">
        <f>CONCATENATE(portada_F[[#This Row],[NIVEL]],".",portada_F[[#This Row],[CODINS]])</f>
        <v>1.01636</v>
      </c>
      <c r="B194" s="543" t="s">
        <v>33710</v>
      </c>
      <c r="C194" s="539" t="s">
        <v>7923</v>
      </c>
      <c r="D194" s="539" t="s">
        <v>8396</v>
      </c>
      <c r="E194" s="539" t="s">
        <v>15384</v>
      </c>
      <c r="F194" s="539" t="s">
        <v>207</v>
      </c>
      <c r="G194" s="539" t="s">
        <v>4</v>
      </c>
      <c r="H194" t="str">
        <f t="shared" si="2"/>
        <v/>
      </c>
    </row>
    <row r="195" spans="1:8" x14ac:dyDescent="0.3">
      <c r="A195" s="540" t="str">
        <f>CONCATENATE(portada_F[[#This Row],[NIVEL]],".",portada_F[[#This Row],[CODINS]])</f>
        <v>1.03768</v>
      </c>
      <c r="B195" s="543" t="s">
        <v>31548</v>
      </c>
      <c r="C195" s="463" t="s">
        <v>7209</v>
      </c>
      <c r="D195" s="463" t="s">
        <v>8396</v>
      </c>
      <c r="E195" s="463" t="s">
        <v>10173</v>
      </c>
      <c r="F195" s="463" t="s">
        <v>13534</v>
      </c>
      <c r="G195" s="463" t="s">
        <v>1</v>
      </c>
      <c r="H195" t="str">
        <f t="shared" si="2"/>
        <v/>
      </c>
    </row>
    <row r="196" spans="1:8" x14ac:dyDescent="0.3">
      <c r="A196" s="538" t="str">
        <f>CONCATENATE(portada_F[[#This Row],[NIVEL]],".",portada_F[[#This Row],[CODINS]])</f>
        <v>1.01263</v>
      </c>
      <c r="B196" s="543" t="s">
        <v>34231</v>
      </c>
      <c r="C196" s="554" t="s">
        <v>7328</v>
      </c>
      <c r="D196" s="554" t="s">
        <v>8396</v>
      </c>
      <c r="E196" s="554" t="s">
        <v>8903</v>
      </c>
      <c r="F196" s="554" t="s">
        <v>207</v>
      </c>
      <c r="G196" s="554" t="s">
        <v>4</v>
      </c>
      <c r="H196" t="str">
        <f t="shared" ref="H196:H259" si="3">IF(E196=E195,"errOR","")</f>
        <v/>
      </c>
    </row>
    <row r="197" spans="1:8" x14ac:dyDescent="0.3">
      <c r="A197" s="540" t="str">
        <f>CONCATENATE(portada_F[[#This Row],[NIVEL]],".",portada_F[[#This Row],[CODINS]])</f>
        <v>1.02891</v>
      </c>
      <c r="B197" s="543" t="s">
        <v>33960</v>
      </c>
      <c r="C197" s="463" t="s">
        <v>10019</v>
      </c>
      <c r="D197" s="463" t="s">
        <v>8396</v>
      </c>
      <c r="E197" s="463" t="s">
        <v>16361</v>
      </c>
      <c r="F197" s="463" t="s">
        <v>207</v>
      </c>
      <c r="G197" s="463" t="s">
        <v>1</v>
      </c>
      <c r="H197" t="str">
        <f t="shared" si="3"/>
        <v/>
      </c>
    </row>
    <row r="198" spans="1:8" x14ac:dyDescent="0.3">
      <c r="A198" s="538" t="str">
        <f>CONCATENATE(portada_F[[#This Row],[NIVEL]],".",portada_F[[#This Row],[CODINS]])</f>
        <v>1.04066</v>
      </c>
      <c r="B198" s="543" t="s">
        <v>33101</v>
      </c>
      <c r="C198" s="539" t="s">
        <v>7353</v>
      </c>
      <c r="D198" s="539" t="s">
        <v>8396</v>
      </c>
      <c r="E198" s="539" t="s">
        <v>1293</v>
      </c>
      <c r="F198" s="539" t="s">
        <v>41</v>
      </c>
      <c r="G198" s="539" t="s">
        <v>3</v>
      </c>
      <c r="H198" t="str">
        <f t="shared" si="3"/>
        <v/>
      </c>
    </row>
    <row r="199" spans="1:8" x14ac:dyDescent="0.3">
      <c r="A199" s="540" t="str">
        <f>CONCATENATE(portada_F[[#This Row],[NIVEL]],".",portada_F[[#This Row],[CODINS]])</f>
        <v>1.02992</v>
      </c>
      <c r="B199" s="543" t="s">
        <v>32618</v>
      </c>
      <c r="C199" s="463" t="s">
        <v>7293</v>
      </c>
      <c r="D199" s="463" t="s">
        <v>8396</v>
      </c>
      <c r="E199" s="463" t="s">
        <v>16913</v>
      </c>
      <c r="F199" s="463" t="s">
        <v>889</v>
      </c>
      <c r="G199" s="463" t="s">
        <v>2</v>
      </c>
      <c r="H199" t="str">
        <f t="shared" si="3"/>
        <v/>
      </c>
    </row>
    <row r="200" spans="1:8" x14ac:dyDescent="0.3">
      <c r="A200" s="538" t="str">
        <f>CONCATENATE(portada_F[[#This Row],[NIVEL]],".",portada_F[[#This Row],[CODINS]])</f>
        <v>1.02442</v>
      </c>
      <c r="B200" s="543" t="s">
        <v>31688</v>
      </c>
      <c r="C200" s="539" t="s">
        <v>7216</v>
      </c>
      <c r="D200" s="539" t="s">
        <v>8396</v>
      </c>
      <c r="E200" s="539" t="s">
        <v>16900</v>
      </c>
      <c r="F200" s="539" t="s">
        <v>13533</v>
      </c>
      <c r="G200" s="539" t="s">
        <v>2</v>
      </c>
      <c r="H200" t="str">
        <f t="shared" si="3"/>
        <v/>
      </c>
    </row>
    <row r="201" spans="1:8" x14ac:dyDescent="0.3">
      <c r="A201" s="540" t="str">
        <f>CONCATENATE(portada_F[[#This Row],[NIVEL]],".",portada_F[[#This Row],[CODINS]])</f>
        <v>1.01405</v>
      </c>
      <c r="B201" s="543" t="s">
        <v>30782</v>
      </c>
      <c r="C201" s="463" t="s">
        <v>8576</v>
      </c>
      <c r="D201" s="463" t="s">
        <v>8396</v>
      </c>
      <c r="E201" s="463" t="s">
        <v>13427</v>
      </c>
      <c r="F201" s="463" t="s">
        <v>82</v>
      </c>
      <c r="G201" s="463" t="s">
        <v>3</v>
      </c>
      <c r="H201" t="str">
        <f t="shared" si="3"/>
        <v/>
      </c>
    </row>
    <row r="202" spans="1:8" x14ac:dyDescent="0.3">
      <c r="A202" s="538" t="str">
        <f>CONCATENATE(portada_F[[#This Row],[NIVEL]],".",portada_F[[#This Row],[CODINS]])</f>
        <v>1.00387</v>
      </c>
      <c r="B202" s="543" t="s">
        <v>30982</v>
      </c>
      <c r="C202" s="539" t="s">
        <v>7150</v>
      </c>
      <c r="D202" s="539" t="s">
        <v>8396</v>
      </c>
      <c r="E202" s="539" t="s">
        <v>22201</v>
      </c>
      <c r="F202" s="539" t="s">
        <v>207</v>
      </c>
      <c r="G202" s="539" t="s">
        <v>5</v>
      </c>
      <c r="H202" t="str">
        <f t="shared" si="3"/>
        <v/>
      </c>
    </row>
    <row r="203" spans="1:8" x14ac:dyDescent="0.3">
      <c r="A203" s="540" t="str">
        <f>CONCATENATE(portada_F[[#This Row],[NIVEL]],".",portada_F[[#This Row],[CODINS]])</f>
        <v>1.00608</v>
      </c>
      <c r="B203" s="543" t="s">
        <v>31502</v>
      </c>
      <c r="C203" s="463" t="s">
        <v>7204</v>
      </c>
      <c r="D203" s="463" t="s">
        <v>8396</v>
      </c>
      <c r="E203" s="463" t="s">
        <v>20721</v>
      </c>
      <c r="F203" s="463" t="s">
        <v>13534</v>
      </c>
      <c r="G203" s="463" t="s">
        <v>3</v>
      </c>
      <c r="H203" t="str">
        <f t="shared" si="3"/>
        <v/>
      </c>
    </row>
    <row r="204" spans="1:8" x14ac:dyDescent="0.3">
      <c r="A204" s="538" t="str">
        <f>CONCATENATE(portada_F[[#This Row],[NIVEL]],".",portada_F[[#This Row],[CODINS]])</f>
        <v>1.01208</v>
      </c>
      <c r="B204" s="543" t="s">
        <v>30610</v>
      </c>
      <c r="C204" s="539" t="s">
        <v>8500</v>
      </c>
      <c r="D204" s="539" t="s">
        <v>8396</v>
      </c>
      <c r="E204" s="539" t="s">
        <v>8499</v>
      </c>
      <c r="F204" s="539" t="s">
        <v>41</v>
      </c>
      <c r="G204" s="539" t="s">
        <v>2</v>
      </c>
      <c r="H204" t="str">
        <f t="shared" si="3"/>
        <v/>
      </c>
    </row>
    <row r="205" spans="1:8" x14ac:dyDescent="0.3">
      <c r="A205" s="540" t="str">
        <f>CONCATENATE(portada_F[[#This Row],[NIVEL]],".",portada_F[[#This Row],[CODINS]])</f>
        <v>1.00195</v>
      </c>
      <c r="B205" s="543" t="s">
        <v>30518</v>
      </c>
      <c r="C205" s="463" t="s">
        <v>8154</v>
      </c>
      <c r="D205" s="463" t="s">
        <v>8396</v>
      </c>
      <c r="E205" s="463" t="s">
        <v>16884</v>
      </c>
      <c r="F205" s="463" t="s">
        <v>13533</v>
      </c>
      <c r="G205" s="463" t="s">
        <v>2</v>
      </c>
      <c r="H205" t="str">
        <f t="shared" si="3"/>
        <v/>
      </c>
    </row>
    <row r="206" spans="1:8" x14ac:dyDescent="0.3">
      <c r="A206" s="538" t="str">
        <f>CONCATENATE(portada_F[[#This Row],[NIVEL]],".",portada_F[[#This Row],[CODINS]])</f>
        <v>1.00084</v>
      </c>
      <c r="B206" s="543" t="s">
        <v>30521</v>
      </c>
      <c r="C206" s="539" t="s">
        <v>8466</v>
      </c>
      <c r="D206" s="539" t="s">
        <v>8396</v>
      </c>
      <c r="E206" s="539" t="s">
        <v>16886</v>
      </c>
      <c r="F206" s="539" t="s">
        <v>13533</v>
      </c>
      <c r="G206" s="539" t="s">
        <v>1</v>
      </c>
      <c r="H206" t="str">
        <f t="shared" si="3"/>
        <v/>
      </c>
    </row>
    <row r="207" spans="1:8" x14ac:dyDescent="0.3">
      <c r="A207" s="540" t="str">
        <f>CONCATENATE(portada_F[[#This Row],[NIVEL]],".",portada_F[[#This Row],[CODINS]])</f>
        <v>1.00090</v>
      </c>
      <c r="B207" s="543" t="s">
        <v>31264</v>
      </c>
      <c r="C207" s="555" t="s">
        <v>8672</v>
      </c>
      <c r="D207" s="463" t="s">
        <v>8396</v>
      </c>
      <c r="E207" s="463" t="s">
        <v>8671</v>
      </c>
      <c r="F207" s="463" t="s">
        <v>41</v>
      </c>
      <c r="G207" s="463" t="s">
        <v>3</v>
      </c>
      <c r="H207" t="str">
        <f t="shared" si="3"/>
        <v/>
      </c>
    </row>
    <row r="208" spans="1:8" x14ac:dyDescent="0.3">
      <c r="A208" s="538" t="str">
        <f>CONCATENATE(portada_F[[#This Row],[NIVEL]],".",portada_F[[#This Row],[CODINS]])</f>
        <v>1.00937</v>
      </c>
      <c r="B208" s="543" t="s">
        <v>30567</v>
      </c>
      <c r="C208" s="539" t="s">
        <v>8181</v>
      </c>
      <c r="D208" s="539" t="s">
        <v>8396</v>
      </c>
      <c r="E208" s="539" t="s">
        <v>20694</v>
      </c>
      <c r="F208" s="539" t="s">
        <v>13533</v>
      </c>
      <c r="G208" s="539" t="s">
        <v>3</v>
      </c>
      <c r="H208" t="str">
        <f t="shared" si="3"/>
        <v/>
      </c>
    </row>
    <row r="209" spans="1:8" x14ac:dyDescent="0.3">
      <c r="A209" s="540" t="str">
        <f>CONCATENATE(portada_F[[#This Row],[NIVEL]],".",portada_F[[#This Row],[CODINS]])</f>
        <v>1.00146</v>
      </c>
      <c r="B209" s="543" t="s">
        <v>32802</v>
      </c>
      <c r="C209" s="463" t="s">
        <v>7309</v>
      </c>
      <c r="D209" s="463" t="s">
        <v>8396</v>
      </c>
      <c r="E209" s="463" t="s">
        <v>18472</v>
      </c>
      <c r="F209" s="463" t="s">
        <v>13534</v>
      </c>
      <c r="G209" s="463" t="s">
        <v>3</v>
      </c>
      <c r="H209" t="str">
        <f t="shared" si="3"/>
        <v/>
      </c>
    </row>
    <row r="210" spans="1:8" x14ac:dyDescent="0.3">
      <c r="A210" s="538" t="str">
        <f>CONCATENATE(portada_F[[#This Row],[NIVEL]],".",portada_F[[#This Row],[CODINS]])</f>
        <v>1.02654</v>
      </c>
      <c r="B210" s="543" t="s">
        <v>30628</v>
      </c>
      <c r="C210" s="539" t="s">
        <v>8506</v>
      </c>
      <c r="D210" s="539" t="s">
        <v>8396</v>
      </c>
      <c r="E210" s="539" t="s">
        <v>8505</v>
      </c>
      <c r="F210" s="539" t="s">
        <v>41</v>
      </c>
      <c r="G210" s="539" t="s">
        <v>5</v>
      </c>
      <c r="H210" t="str">
        <f t="shared" si="3"/>
        <v/>
      </c>
    </row>
    <row r="211" spans="1:8" x14ac:dyDescent="0.3">
      <c r="A211" s="540" t="str">
        <f>CONCATENATE(portada_F[[#This Row],[NIVEL]],".",portada_F[[#This Row],[CODINS]])</f>
        <v>1.00221</v>
      </c>
      <c r="B211" s="543" t="s">
        <v>30566</v>
      </c>
      <c r="C211" s="463" t="s">
        <v>8487</v>
      </c>
      <c r="D211" s="463" t="s">
        <v>8396</v>
      </c>
      <c r="E211" s="463" t="s">
        <v>8486</v>
      </c>
      <c r="F211" s="463" t="s">
        <v>13533</v>
      </c>
      <c r="G211" s="463" t="s">
        <v>4</v>
      </c>
      <c r="H211" t="str">
        <f t="shared" si="3"/>
        <v/>
      </c>
    </row>
    <row r="212" spans="1:8" x14ac:dyDescent="0.3">
      <c r="A212" s="538" t="str">
        <f>CONCATENATE(portada_F[[#This Row],[NIVEL]],".",portada_F[[#This Row],[CODINS]])</f>
        <v>1.00145</v>
      </c>
      <c r="B212" s="543" t="s">
        <v>30949</v>
      </c>
      <c r="C212" s="539" t="s">
        <v>7142</v>
      </c>
      <c r="D212" s="539" t="s">
        <v>8396</v>
      </c>
      <c r="E212" s="539" t="s">
        <v>18469</v>
      </c>
      <c r="F212" s="539" t="s">
        <v>207</v>
      </c>
      <c r="G212" s="539" t="s">
        <v>7</v>
      </c>
      <c r="H212" t="str">
        <f t="shared" si="3"/>
        <v/>
      </c>
    </row>
    <row r="213" spans="1:8" x14ac:dyDescent="0.3">
      <c r="A213" s="540" t="str">
        <f>CONCATENATE(portada_F[[#This Row],[NIVEL]],".",portada_F[[#This Row],[CODINS]])</f>
        <v>1.00569</v>
      </c>
      <c r="B213" s="543" t="s">
        <v>33723</v>
      </c>
      <c r="C213" s="463" t="s">
        <v>15362</v>
      </c>
      <c r="D213" s="463" t="s">
        <v>8396</v>
      </c>
      <c r="E213" s="463" t="s">
        <v>15386</v>
      </c>
      <c r="F213" s="463" t="s">
        <v>360</v>
      </c>
      <c r="G213" s="463" t="s">
        <v>1</v>
      </c>
      <c r="H213" t="str">
        <f t="shared" si="3"/>
        <v/>
      </c>
    </row>
    <row r="214" spans="1:8" x14ac:dyDescent="0.3">
      <c r="A214" s="538" t="str">
        <f>CONCATENATE(portada_F[[#This Row],[NIVEL]],".",portada_F[[#This Row],[CODINS]])</f>
        <v>1.03785</v>
      </c>
      <c r="B214" s="543" t="s">
        <v>33337</v>
      </c>
      <c r="C214" s="539" t="s">
        <v>9010</v>
      </c>
      <c r="D214" s="539" t="s">
        <v>8396</v>
      </c>
      <c r="E214" s="539" t="s">
        <v>9009</v>
      </c>
      <c r="F214" s="539" t="s">
        <v>207</v>
      </c>
      <c r="G214" s="539" t="s">
        <v>2</v>
      </c>
      <c r="H214" t="str">
        <f t="shared" si="3"/>
        <v/>
      </c>
    </row>
    <row r="215" spans="1:8" x14ac:dyDescent="0.3">
      <c r="A215" s="540" t="str">
        <f>CONCATENATE(portada_F[[#This Row],[NIVEL]],".",portada_F[[#This Row],[CODINS]])</f>
        <v>1.03278</v>
      </c>
      <c r="B215" s="543" t="s">
        <v>31270</v>
      </c>
      <c r="C215" s="463" t="s">
        <v>7188</v>
      </c>
      <c r="D215" s="463" t="s">
        <v>8396</v>
      </c>
      <c r="E215" s="463" t="s">
        <v>8675</v>
      </c>
      <c r="F215" s="463" t="s">
        <v>17671</v>
      </c>
      <c r="G215" s="463" t="s">
        <v>9</v>
      </c>
      <c r="H215" t="str">
        <f t="shared" si="3"/>
        <v/>
      </c>
    </row>
    <row r="216" spans="1:8" x14ac:dyDescent="0.3">
      <c r="A216" s="538" t="str">
        <f>CONCATENATE(portada_F[[#This Row],[NIVEL]],".",portada_F[[#This Row],[CODINS]])</f>
        <v>1.00944</v>
      </c>
      <c r="B216" s="543" t="s">
        <v>32593</v>
      </c>
      <c r="C216" s="539" t="s">
        <v>8837</v>
      </c>
      <c r="D216" s="539" t="s">
        <v>8396</v>
      </c>
      <c r="E216" s="539" t="s">
        <v>8836</v>
      </c>
      <c r="F216" s="539" t="s">
        <v>207</v>
      </c>
      <c r="G216" s="539" t="s">
        <v>4</v>
      </c>
      <c r="H216" t="str">
        <f t="shared" si="3"/>
        <v/>
      </c>
    </row>
    <row r="217" spans="1:8" x14ac:dyDescent="0.3">
      <c r="A217" s="540" t="str">
        <f>CONCATENATE(portada_F[[#This Row],[NIVEL]],".",portada_F[[#This Row],[CODINS]])</f>
        <v>1.02415</v>
      </c>
      <c r="B217" s="543" t="s">
        <v>30502</v>
      </c>
      <c r="C217" s="463" t="s">
        <v>12350</v>
      </c>
      <c r="D217" s="463" t="s">
        <v>8396</v>
      </c>
      <c r="E217" s="463" t="s">
        <v>12345</v>
      </c>
      <c r="F217" s="463" t="s">
        <v>41</v>
      </c>
      <c r="G217" s="463" t="s">
        <v>4</v>
      </c>
      <c r="H217" t="str">
        <f t="shared" si="3"/>
        <v/>
      </c>
    </row>
    <row r="218" spans="1:8" x14ac:dyDescent="0.3">
      <c r="A218" s="538" t="str">
        <f>CONCATENATE(portada_F[[#This Row],[NIVEL]],".",portada_F[[#This Row],[CODINS]])</f>
        <v>1.00060</v>
      </c>
      <c r="B218" s="543" t="s">
        <v>33400</v>
      </c>
      <c r="C218" s="539" t="s">
        <v>7592</v>
      </c>
      <c r="D218" s="539" t="s">
        <v>8396</v>
      </c>
      <c r="E218" s="539" t="s">
        <v>9037</v>
      </c>
      <c r="F218" s="539" t="s">
        <v>13533</v>
      </c>
      <c r="G218" s="539" t="s">
        <v>4</v>
      </c>
      <c r="H218" t="str">
        <f t="shared" si="3"/>
        <v/>
      </c>
    </row>
    <row r="219" spans="1:8" x14ac:dyDescent="0.3">
      <c r="A219" s="540" t="str">
        <f>CONCATENATE(portada_F[[#This Row],[NIVEL]],".",portada_F[[#This Row],[CODINS]])</f>
        <v>1.03349</v>
      </c>
      <c r="B219" s="543" t="s">
        <v>32781</v>
      </c>
      <c r="C219" s="463" t="s">
        <v>8875</v>
      </c>
      <c r="D219" s="463" t="s">
        <v>8396</v>
      </c>
      <c r="E219" s="463" t="s">
        <v>10235</v>
      </c>
      <c r="F219" s="463" t="s">
        <v>3287</v>
      </c>
      <c r="G219" s="463" t="s">
        <v>1</v>
      </c>
      <c r="H219" t="str">
        <f t="shared" si="3"/>
        <v/>
      </c>
    </row>
    <row r="220" spans="1:8" x14ac:dyDescent="0.3">
      <c r="A220" s="538" t="str">
        <f>CONCATENATE(portada_F[[#This Row],[NIVEL]],".",portada_F[[#This Row],[CODINS]])</f>
        <v>1.02631</v>
      </c>
      <c r="B220" s="543" t="s">
        <v>31793</v>
      </c>
      <c r="C220" s="539" t="s">
        <v>7225</v>
      </c>
      <c r="D220" s="539" t="s">
        <v>8396</v>
      </c>
      <c r="E220" s="539" t="s">
        <v>14530</v>
      </c>
      <c r="F220" s="539" t="s">
        <v>47</v>
      </c>
      <c r="G220" s="539" t="s">
        <v>3</v>
      </c>
      <c r="H220" t="str">
        <f t="shared" si="3"/>
        <v/>
      </c>
    </row>
    <row r="221" spans="1:8" x14ac:dyDescent="0.3">
      <c r="A221" s="540" t="str">
        <f>CONCATENATE(portada_F[[#This Row],[NIVEL]],".",portada_F[[#This Row],[CODINS]])</f>
        <v>1.01515</v>
      </c>
      <c r="B221" s="543" t="s">
        <v>33444</v>
      </c>
      <c r="C221" s="463" t="s">
        <v>7566</v>
      </c>
      <c r="D221" s="463" t="s">
        <v>8396</v>
      </c>
      <c r="E221" s="463" t="s">
        <v>10338</v>
      </c>
      <c r="F221" s="463" t="s">
        <v>13536</v>
      </c>
      <c r="G221" s="463" t="s">
        <v>6</v>
      </c>
      <c r="H221" t="str">
        <f t="shared" si="3"/>
        <v/>
      </c>
    </row>
    <row r="222" spans="1:8" x14ac:dyDescent="0.3">
      <c r="A222" s="538" t="str">
        <f>CONCATENATE(portada_F[[#This Row],[NIVEL]],".",portada_F[[#This Row],[CODINS]])</f>
        <v>1.03394</v>
      </c>
      <c r="B222" s="543" t="s">
        <v>32095</v>
      </c>
      <c r="C222" s="539" t="s">
        <v>7246</v>
      </c>
      <c r="D222" s="539" t="s">
        <v>8396</v>
      </c>
      <c r="E222" s="539" t="s">
        <v>8757</v>
      </c>
      <c r="F222" s="539" t="s">
        <v>41</v>
      </c>
      <c r="G222" s="539" t="s">
        <v>6</v>
      </c>
      <c r="H222" t="str">
        <f t="shared" si="3"/>
        <v/>
      </c>
    </row>
    <row r="223" spans="1:8" x14ac:dyDescent="0.3">
      <c r="A223" s="540" t="str">
        <f>CONCATENATE(portada_F[[#This Row],[NIVEL]],".",portada_F[[#This Row],[CODINS]])</f>
        <v>1.01850</v>
      </c>
      <c r="B223" s="543" t="s">
        <v>33341</v>
      </c>
      <c r="C223" s="463" t="s">
        <v>10272</v>
      </c>
      <c r="D223" s="463" t="s">
        <v>8396</v>
      </c>
      <c r="E223" s="463" t="s">
        <v>12336</v>
      </c>
      <c r="F223" s="463" t="s">
        <v>235</v>
      </c>
      <c r="G223" s="463" t="s">
        <v>3</v>
      </c>
      <c r="H223" t="str">
        <f t="shared" si="3"/>
        <v/>
      </c>
    </row>
    <row r="224" spans="1:8" x14ac:dyDescent="0.3">
      <c r="A224" s="538" t="str">
        <f>CONCATENATE(portada_F[[#This Row],[NIVEL]],".",portada_F[[#This Row],[CODINS]])</f>
        <v>1.03283</v>
      </c>
      <c r="B224" s="543" t="s">
        <v>30562</v>
      </c>
      <c r="C224" s="539" t="s">
        <v>8200</v>
      </c>
      <c r="D224" s="539" t="s">
        <v>8396</v>
      </c>
      <c r="E224" s="539" t="s">
        <v>13426</v>
      </c>
      <c r="F224" s="539" t="s">
        <v>83</v>
      </c>
      <c r="G224" s="539" t="s">
        <v>4</v>
      </c>
      <c r="H224" t="str">
        <f t="shared" si="3"/>
        <v/>
      </c>
    </row>
    <row r="225" spans="1:8" x14ac:dyDescent="0.3">
      <c r="A225" s="540" t="str">
        <f>CONCATENATE(portada_F[[#This Row],[NIVEL]],".",portada_F[[#This Row],[CODINS]])</f>
        <v>1.00136</v>
      </c>
      <c r="B225" s="543" t="s">
        <v>33557</v>
      </c>
      <c r="C225" s="463" t="s">
        <v>9931</v>
      </c>
      <c r="D225" s="463" t="s">
        <v>8396</v>
      </c>
      <c r="E225" s="463" t="s">
        <v>16195</v>
      </c>
      <c r="F225" s="463" t="s">
        <v>137</v>
      </c>
      <c r="G225" s="463" t="s">
        <v>7</v>
      </c>
      <c r="H225" t="str">
        <f t="shared" si="3"/>
        <v/>
      </c>
    </row>
    <row r="226" spans="1:8" x14ac:dyDescent="0.3">
      <c r="A226" s="538" t="str">
        <f>CONCATENATE(portada_F[[#This Row],[NIVEL]],".",portada_F[[#This Row],[CODINS]])</f>
        <v>1.03560</v>
      </c>
      <c r="B226" s="543" t="s">
        <v>33029</v>
      </c>
      <c r="C226" s="539" t="s">
        <v>7334</v>
      </c>
      <c r="D226" s="539" t="s">
        <v>8396</v>
      </c>
      <c r="E226" s="539" t="s">
        <v>17674</v>
      </c>
      <c r="F226" s="539" t="s">
        <v>137</v>
      </c>
      <c r="G226" s="539" t="s">
        <v>6</v>
      </c>
      <c r="H226" t="str">
        <f t="shared" si="3"/>
        <v/>
      </c>
    </row>
    <row r="227" spans="1:8" x14ac:dyDescent="0.3">
      <c r="A227" s="540" t="str">
        <f>CONCATENATE(portada_F[[#This Row],[NIVEL]],".",portada_F[[#This Row],[CODINS]])</f>
        <v>1.02904</v>
      </c>
      <c r="B227" s="543" t="s">
        <v>33856</v>
      </c>
      <c r="C227" s="463" t="s">
        <v>15342</v>
      </c>
      <c r="D227" s="463" t="s">
        <v>8396</v>
      </c>
      <c r="E227" s="463" t="s">
        <v>16252</v>
      </c>
      <c r="F227" s="463" t="s">
        <v>41</v>
      </c>
      <c r="G227" s="463" t="s">
        <v>3</v>
      </c>
      <c r="H227" t="str">
        <f t="shared" si="3"/>
        <v/>
      </c>
    </row>
    <row r="228" spans="1:8" x14ac:dyDescent="0.3">
      <c r="A228" s="538" t="str">
        <f>CONCATENATE(portada_F[[#This Row],[NIVEL]],".",portada_F[[#This Row],[CODINS]])</f>
        <v>1.03940</v>
      </c>
      <c r="B228" s="543" t="s">
        <v>34121</v>
      </c>
      <c r="C228" s="539" t="s">
        <v>20810</v>
      </c>
      <c r="D228" s="539" t="s">
        <v>8396</v>
      </c>
      <c r="E228" s="539" t="s">
        <v>20811</v>
      </c>
      <c r="F228" s="539" t="s">
        <v>13534</v>
      </c>
      <c r="G228" s="539" t="s">
        <v>4</v>
      </c>
      <c r="H228" t="str">
        <f t="shared" si="3"/>
        <v/>
      </c>
    </row>
    <row r="229" spans="1:8" x14ac:dyDescent="0.3">
      <c r="A229" s="540" t="str">
        <f>CONCATENATE(portada_F[[#This Row],[NIVEL]],".",portada_F[[#This Row],[CODINS]])</f>
        <v>1.04285</v>
      </c>
      <c r="B229" s="543" t="s">
        <v>33834</v>
      </c>
      <c r="C229" s="463" t="s">
        <v>15365</v>
      </c>
      <c r="D229" s="463" t="s">
        <v>8396</v>
      </c>
      <c r="E229" s="463" t="s">
        <v>15399</v>
      </c>
      <c r="F229" s="463" t="s">
        <v>41</v>
      </c>
      <c r="G229" s="463" t="s">
        <v>6</v>
      </c>
      <c r="H229" t="str">
        <f t="shared" si="3"/>
        <v/>
      </c>
    </row>
    <row r="230" spans="1:8" x14ac:dyDescent="0.3">
      <c r="A230" s="538" t="str">
        <f>CONCATENATE(portada_F[[#This Row],[NIVEL]],".",portada_F[[#This Row],[CODINS]])</f>
        <v>1.03915</v>
      </c>
      <c r="B230" s="543" t="s">
        <v>30758</v>
      </c>
      <c r="C230" s="539" t="s">
        <v>8183</v>
      </c>
      <c r="D230" s="539" t="s">
        <v>8396</v>
      </c>
      <c r="E230" s="539" t="s">
        <v>8574</v>
      </c>
      <c r="F230" s="539" t="s">
        <v>83</v>
      </c>
      <c r="G230" s="539" t="s">
        <v>6</v>
      </c>
      <c r="H230" t="str">
        <f t="shared" si="3"/>
        <v/>
      </c>
    </row>
    <row r="231" spans="1:8" x14ac:dyDescent="0.3">
      <c r="A231" s="540" t="str">
        <f>CONCATENATE(portada_F[[#This Row],[NIVEL]],".",portada_F[[#This Row],[CODINS]])</f>
        <v>1.00363</v>
      </c>
      <c r="B231" s="543" t="s">
        <v>31147</v>
      </c>
      <c r="C231" s="463" t="s">
        <v>8205</v>
      </c>
      <c r="D231" s="463" t="s">
        <v>8396</v>
      </c>
      <c r="E231" s="463" t="s">
        <v>15369</v>
      </c>
      <c r="F231" s="463" t="s">
        <v>137</v>
      </c>
      <c r="G231" s="463" t="s">
        <v>1</v>
      </c>
      <c r="H231" t="str">
        <f t="shared" si="3"/>
        <v/>
      </c>
    </row>
    <row r="232" spans="1:8" x14ac:dyDescent="0.3">
      <c r="A232" s="538" t="str">
        <f>CONCATENATE(portada_F[[#This Row],[NIVEL]],".",portada_F[[#This Row],[CODINS]])</f>
        <v>1.00787</v>
      </c>
      <c r="B232" s="543" t="s">
        <v>31104</v>
      </c>
      <c r="C232" s="539" t="s">
        <v>7160</v>
      </c>
      <c r="D232" s="539" t="s">
        <v>8396</v>
      </c>
      <c r="E232" s="539" t="s">
        <v>16893</v>
      </c>
      <c r="F232" s="539" t="s">
        <v>17671</v>
      </c>
      <c r="G232" s="539" t="s">
        <v>2</v>
      </c>
      <c r="H232" t="str">
        <f t="shared" si="3"/>
        <v/>
      </c>
    </row>
    <row r="233" spans="1:8" x14ac:dyDescent="0.3">
      <c r="A233" s="540" t="str">
        <f>CONCATENATE(portada_F[[#This Row],[NIVEL]],".",portada_F[[#This Row],[CODINS]])</f>
        <v>1.00740</v>
      </c>
      <c r="B233" s="543" t="s">
        <v>31269</v>
      </c>
      <c r="C233" s="463" t="s">
        <v>7187</v>
      </c>
      <c r="D233" s="463" t="s">
        <v>8396</v>
      </c>
      <c r="E233" s="463" t="s">
        <v>11170</v>
      </c>
      <c r="F233" s="463" t="s">
        <v>47</v>
      </c>
      <c r="G233" s="463" t="s">
        <v>2</v>
      </c>
      <c r="H233" t="str">
        <f t="shared" si="3"/>
        <v/>
      </c>
    </row>
    <row r="234" spans="1:8" x14ac:dyDescent="0.3">
      <c r="A234" s="538" t="str">
        <f>CONCATENATE(portada_F[[#This Row],[NIVEL]],".",portada_F[[#This Row],[CODINS]])</f>
        <v>1.00943</v>
      </c>
      <c r="B234" s="543" t="s">
        <v>31198</v>
      </c>
      <c r="C234" s="539" t="s">
        <v>7169</v>
      </c>
      <c r="D234" s="539" t="s">
        <v>8396</v>
      </c>
      <c r="E234" s="539" t="s">
        <v>10165</v>
      </c>
      <c r="F234" s="539" t="s">
        <v>47</v>
      </c>
      <c r="G234" s="539" t="s">
        <v>1</v>
      </c>
      <c r="H234" t="str">
        <f t="shared" si="3"/>
        <v/>
      </c>
    </row>
    <row r="235" spans="1:8" x14ac:dyDescent="0.3">
      <c r="A235" s="540" t="str">
        <f>CONCATENATE(portada_F[[#This Row],[NIVEL]],".",portada_F[[#This Row],[CODINS]])</f>
        <v>1.00848</v>
      </c>
      <c r="B235" s="543" t="s">
        <v>31486</v>
      </c>
      <c r="C235" s="463" t="s">
        <v>7202</v>
      </c>
      <c r="D235" s="463" t="s">
        <v>8396</v>
      </c>
      <c r="E235" s="463" t="s">
        <v>8694</v>
      </c>
      <c r="F235" s="463" t="s">
        <v>41</v>
      </c>
      <c r="G235" s="463" t="s">
        <v>5</v>
      </c>
      <c r="H235" t="str">
        <f t="shared" si="3"/>
        <v/>
      </c>
    </row>
    <row r="236" spans="1:8" x14ac:dyDescent="0.3">
      <c r="A236" s="538" t="str">
        <f>CONCATENATE(portada_F[[#This Row],[NIVEL]],".",portada_F[[#This Row],[CODINS]])</f>
        <v>1.01187</v>
      </c>
      <c r="B236" s="543" t="s">
        <v>30703</v>
      </c>
      <c r="C236" s="539" t="s">
        <v>8555</v>
      </c>
      <c r="D236" s="539" t="s">
        <v>8396</v>
      </c>
      <c r="E236" s="539" t="s">
        <v>8554</v>
      </c>
      <c r="F236" s="539" t="s">
        <v>83</v>
      </c>
      <c r="G236" s="539" t="s">
        <v>4</v>
      </c>
      <c r="H236" t="str">
        <f t="shared" si="3"/>
        <v/>
      </c>
    </row>
    <row r="237" spans="1:8" x14ac:dyDescent="0.3">
      <c r="A237" s="540" t="str">
        <f>CONCATENATE(portada_F[[#This Row],[NIVEL]],".",portada_F[[#This Row],[CODINS]])</f>
        <v>1.00304</v>
      </c>
      <c r="B237" s="543" t="s">
        <v>31262</v>
      </c>
      <c r="C237" s="463" t="s">
        <v>8135</v>
      </c>
      <c r="D237" s="463" t="s">
        <v>8396</v>
      </c>
      <c r="E237" s="463" t="s">
        <v>8666</v>
      </c>
      <c r="F237" s="463" t="s">
        <v>41</v>
      </c>
      <c r="G237" s="463" t="s">
        <v>2</v>
      </c>
      <c r="H237" t="str">
        <f t="shared" si="3"/>
        <v/>
      </c>
    </row>
    <row r="238" spans="1:8" x14ac:dyDescent="0.3">
      <c r="A238" s="538" t="str">
        <f>CONCATENATE(portada_F[[#This Row],[NIVEL]],".",portada_F[[#This Row],[CODINS]])</f>
        <v>1.00935</v>
      </c>
      <c r="B238" s="543" t="s">
        <v>33809</v>
      </c>
      <c r="C238" s="539" t="s">
        <v>9981</v>
      </c>
      <c r="D238" s="539" t="s">
        <v>8396</v>
      </c>
      <c r="E238" s="539" t="s">
        <v>15396</v>
      </c>
      <c r="F238" s="539" t="s">
        <v>83</v>
      </c>
      <c r="G238" s="539" t="s">
        <v>7</v>
      </c>
      <c r="H238" t="str">
        <f t="shared" si="3"/>
        <v/>
      </c>
    </row>
    <row r="239" spans="1:8" x14ac:dyDescent="0.3">
      <c r="A239" s="540" t="str">
        <f>CONCATENATE(portada_F[[#This Row],[NIVEL]],".",portada_F[[#This Row],[CODINS]])</f>
        <v>1.03884</v>
      </c>
      <c r="B239" s="543" t="s">
        <v>33310</v>
      </c>
      <c r="C239" s="555" t="s">
        <v>8996</v>
      </c>
      <c r="D239" s="463" t="s">
        <v>8396</v>
      </c>
      <c r="E239" s="463" t="s">
        <v>8995</v>
      </c>
      <c r="F239" s="463" t="s">
        <v>4404</v>
      </c>
      <c r="G239" s="463" t="s">
        <v>6</v>
      </c>
      <c r="H239" t="str">
        <f t="shared" si="3"/>
        <v/>
      </c>
    </row>
    <row r="240" spans="1:8" x14ac:dyDescent="0.3">
      <c r="A240" s="538" t="str">
        <f>CONCATENATE(portada_F[[#This Row],[NIVEL]],".",portada_F[[#This Row],[CODINS]])</f>
        <v>1.03243</v>
      </c>
      <c r="B240" s="543" t="s">
        <v>31213</v>
      </c>
      <c r="C240" s="539" t="s">
        <v>7178</v>
      </c>
      <c r="D240" s="539" t="s">
        <v>8396</v>
      </c>
      <c r="E240" s="539" t="s">
        <v>8654</v>
      </c>
      <c r="F240" s="539" t="s">
        <v>1167</v>
      </c>
      <c r="G240" s="539" t="s">
        <v>1</v>
      </c>
      <c r="H240" t="str">
        <f t="shared" si="3"/>
        <v/>
      </c>
    </row>
    <row r="241" spans="1:8" x14ac:dyDescent="0.3">
      <c r="A241" s="540" t="str">
        <f>CONCATENATE(portada_F[[#This Row],[NIVEL]],".",portada_F[[#This Row],[CODINS]])</f>
        <v>1.00873</v>
      </c>
      <c r="B241" s="543" t="s">
        <v>33242</v>
      </c>
      <c r="C241" s="463" t="s">
        <v>7384</v>
      </c>
      <c r="D241" s="463" t="s">
        <v>8396</v>
      </c>
      <c r="E241" s="463" t="s">
        <v>8975</v>
      </c>
      <c r="F241" s="463" t="s">
        <v>41</v>
      </c>
      <c r="G241" s="463" t="s">
        <v>3</v>
      </c>
      <c r="H241" t="str">
        <f t="shared" si="3"/>
        <v/>
      </c>
    </row>
    <row r="242" spans="1:8" x14ac:dyDescent="0.3">
      <c r="A242" s="538" t="str">
        <f>CONCATENATE(portada_F[[#This Row],[NIVEL]],".",portada_F[[#This Row],[CODINS]])</f>
        <v>1.03159</v>
      </c>
      <c r="B242" s="543" t="s">
        <v>34059</v>
      </c>
      <c r="C242" s="539" t="s">
        <v>17668</v>
      </c>
      <c r="D242" s="539" t="s">
        <v>8396</v>
      </c>
      <c r="E242" s="539" t="s">
        <v>17683</v>
      </c>
      <c r="F242" s="539" t="s">
        <v>207</v>
      </c>
      <c r="G242" s="539" t="s">
        <v>1</v>
      </c>
      <c r="H242" t="str">
        <f t="shared" si="3"/>
        <v/>
      </c>
    </row>
    <row r="243" spans="1:8" x14ac:dyDescent="0.3">
      <c r="A243" s="540" t="str">
        <f>CONCATENATE(portada_F[[#This Row],[NIVEL]],".",portada_F[[#This Row],[CODINS]])</f>
        <v>1.04194</v>
      </c>
      <c r="B243" s="543" t="s">
        <v>33270</v>
      </c>
      <c r="C243" s="463" t="s">
        <v>7392</v>
      </c>
      <c r="D243" s="463" t="s">
        <v>8396</v>
      </c>
      <c r="E243" s="463" t="s">
        <v>16918</v>
      </c>
      <c r="F243" s="463" t="s">
        <v>207</v>
      </c>
      <c r="G243" s="463" t="s">
        <v>7</v>
      </c>
      <c r="H243" t="str">
        <f t="shared" si="3"/>
        <v/>
      </c>
    </row>
    <row r="244" spans="1:8" x14ac:dyDescent="0.3">
      <c r="A244" s="538" t="str">
        <f>CONCATENATE(portada_F[[#This Row],[NIVEL]],".",portada_F[[#This Row],[CODINS]])</f>
        <v>1.03193</v>
      </c>
      <c r="B244" s="543" t="s">
        <v>34017</v>
      </c>
      <c r="C244" s="539" t="s">
        <v>16879</v>
      </c>
      <c r="D244" s="539" t="s">
        <v>8396</v>
      </c>
      <c r="E244" s="539" t="s">
        <v>29577</v>
      </c>
      <c r="F244" s="539" t="s">
        <v>41</v>
      </c>
      <c r="G244" s="539" t="s">
        <v>1</v>
      </c>
      <c r="H244" t="str">
        <f t="shared" si="3"/>
        <v/>
      </c>
    </row>
    <row r="245" spans="1:8" x14ac:dyDescent="0.3">
      <c r="A245" s="540" t="str">
        <f>CONCATENATE(portada_F[[#This Row],[NIVEL]],".",portada_F[[#This Row],[CODINS]])</f>
        <v>1.04136</v>
      </c>
      <c r="B245" s="543" t="s">
        <v>33397</v>
      </c>
      <c r="C245" s="463" t="s">
        <v>7475</v>
      </c>
      <c r="D245" s="463" t="s">
        <v>8396</v>
      </c>
      <c r="E245" s="463" t="s">
        <v>9031</v>
      </c>
      <c r="F245" s="463" t="s">
        <v>235</v>
      </c>
      <c r="G245" s="463" t="s">
        <v>6</v>
      </c>
      <c r="H245" t="str">
        <f t="shared" si="3"/>
        <v/>
      </c>
    </row>
    <row r="246" spans="1:8" x14ac:dyDescent="0.3">
      <c r="A246" s="538" t="str">
        <f>CONCATENATE(portada_F[[#This Row],[NIVEL]],".",portada_F[[#This Row],[CODINS]])</f>
        <v>1.03345</v>
      </c>
      <c r="B246" s="543" t="s">
        <v>31538</v>
      </c>
      <c r="C246" s="539" t="s">
        <v>8725</v>
      </c>
      <c r="D246" s="539" t="s">
        <v>8396</v>
      </c>
      <c r="E246" s="539" t="s">
        <v>20722</v>
      </c>
      <c r="F246" s="539" t="s">
        <v>889</v>
      </c>
      <c r="G246" s="539" t="s">
        <v>2</v>
      </c>
      <c r="H246" t="str">
        <f t="shared" si="3"/>
        <v/>
      </c>
    </row>
    <row r="247" spans="1:8" x14ac:dyDescent="0.3">
      <c r="A247" s="540" t="str">
        <f>CONCATENATE(portada_F[[#This Row],[NIVEL]],".",portada_F[[#This Row],[CODINS]])</f>
        <v>1.01252</v>
      </c>
      <c r="B247" s="543" t="s">
        <v>33754</v>
      </c>
      <c r="C247" s="463" t="s">
        <v>7758</v>
      </c>
      <c r="D247" s="463" t="s">
        <v>8396</v>
      </c>
      <c r="E247" s="463" t="s">
        <v>16212</v>
      </c>
      <c r="F247" s="463" t="s">
        <v>83</v>
      </c>
      <c r="G247" s="463" t="s">
        <v>9</v>
      </c>
      <c r="H247" t="str">
        <f t="shared" si="3"/>
        <v/>
      </c>
    </row>
    <row r="248" spans="1:8" x14ac:dyDescent="0.3">
      <c r="A248" s="538" t="str">
        <f>CONCATENATE(portada_F[[#This Row],[NIVEL]],".",portada_F[[#This Row],[CODINS]])</f>
        <v>1.03822</v>
      </c>
      <c r="B248" s="543" t="s">
        <v>32021</v>
      </c>
      <c r="C248" s="539" t="s">
        <v>7244</v>
      </c>
      <c r="D248" s="539" t="s">
        <v>8396</v>
      </c>
      <c r="E248" s="539" t="s">
        <v>10186</v>
      </c>
      <c r="F248" s="539" t="s">
        <v>41</v>
      </c>
      <c r="G248" s="539" t="s">
        <v>5</v>
      </c>
      <c r="H248" t="str">
        <f t="shared" si="3"/>
        <v/>
      </c>
    </row>
    <row r="249" spans="1:8" x14ac:dyDescent="0.3">
      <c r="A249" s="540" t="str">
        <f>CONCATENATE(portada_F[[#This Row],[NIVEL]],".",portada_F[[#This Row],[CODINS]])</f>
        <v>1.01769</v>
      </c>
      <c r="B249" s="543" t="s">
        <v>33238</v>
      </c>
      <c r="C249" s="463" t="s">
        <v>8970</v>
      </c>
      <c r="D249" s="463" t="s">
        <v>8396</v>
      </c>
      <c r="E249" s="463" t="s">
        <v>12334</v>
      </c>
      <c r="F249" s="463" t="s">
        <v>207</v>
      </c>
      <c r="G249" s="463" t="s">
        <v>4</v>
      </c>
      <c r="H249" t="str">
        <f t="shared" si="3"/>
        <v/>
      </c>
    </row>
    <row r="250" spans="1:8" x14ac:dyDescent="0.3">
      <c r="A250" s="538" t="str">
        <f>CONCATENATE(portada_F[[#This Row],[NIVEL]],".",portada_F[[#This Row],[CODINS]])</f>
        <v>1.03155</v>
      </c>
      <c r="B250" s="543" t="s">
        <v>31068</v>
      </c>
      <c r="C250" s="539" t="s">
        <v>7157</v>
      </c>
      <c r="D250" s="539" t="s">
        <v>8396</v>
      </c>
      <c r="E250" s="539" t="s">
        <v>8614</v>
      </c>
      <c r="F250" s="539" t="s">
        <v>1374</v>
      </c>
      <c r="G250" s="539" t="s">
        <v>1</v>
      </c>
      <c r="H250" t="str">
        <f t="shared" si="3"/>
        <v/>
      </c>
    </row>
    <row r="251" spans="1:8" x14ac:dyDescent="0.3">
      <c r="A251" s="540" t="str">
        <f>CONCATENATE(portada_F[[#This Row],[NIVEL]],".",portada_F[[#This Row],[CODINS]])</f>
        <v>1.00701</v>
      </c>
      <c r="B251" s="543" t="s">
        <v>32181</v>
      </c>
      <c r="C251" s="463" t="s">
        <v>8772</v>
      </c>
      <c r="D251" s="463" t="s">
        <v>8396</v>
      </c>
      <c r="E251" s="463" t="s">
        <v>14531</v>
      </c>
      <c r="F251" s="463" t="s">
        <v>83</v>
      </c>
      <c r="G251" s="463" t="s">
        <v>6</v>
      </c>
      <c r="H251" t="str">
        <f t="shared" si="3"/>
        <v/>
      </c>
    </row>
    <row r="252" spans="1:8" x14ac:dyDescent="0.3">
      <c r="A252" s="538" t="str">
        <f>CONCATENATE(portada_F[[#This Row],[NIVEL]],".",portada_F[[#This Row],[CODINS]])</f>
        <v>1.01947</v>
      </c>
      <c r="B252" s="543" t="s">
        <v>30464</v>
      </c>
      <c r="C252" s="539" t="s">
        <v>8399</v>
      </c>
      <c r="D252" s="539" t="s">
        <v>8396</v>
      </c>
      <c r="E252" s="539" t="s">
        <v>8398</v>
      </c>
      <c r="F252" s="539" t="s">
        <v>13534</v>
      </c>
      <c r="G252" s="539" t="s">
        <v>1</v>
      </c>
      <c r="H252" t="str">
        <f t="shared" si="3"/>
        <v/>
      </c>
    </row>
    <row r="253" spans="1:8" x14ac:dyDescent="0.3">
      <c r="A253" s="540" t="str">
        <f>CONCATENATE(portada_F[[#This Row],[NIVEL]],".",portada_F[[#This Row],[CODINS]])</f>
        <v>1.00003</v>
      </c>
      <c r="B253" s="543" t="s">
        <v>33047</v>
      </c>
      <c r="C253" s="463" t="s">
        <v>8915</v>
      </c>
      <c r="D253" s="463" t="s">
        <v>8396</v>
      </c>
      <c r="E253" s="463" t="s">
        <v>8914</v>
      </c>
      <c r="F253" s="463" t="s">
        <v>47</v>
      </c>
      <c r="G253" s="463" t="s">
        <v>2</v>
      </c>
      <c r="H253" t="str">
        <f t="shared" si="3"/>
        <v/>
      </c>
    </row>
    <row r="254" spans="1:8" x14ac:dyDescent="0.3">
      <c r="A254" s="538" t="str">
        <f>CONCATENATE(portada_F[[#This Row],[NIVEL]],".",portada_F[[#This Row],[CODINS]])</f>
        <v>1.02927</v>
      </c>
      <c r="B254" s="543" t="s">
        <v>30500</v>
      </c>
      <c r="C254" s="539" t="s">
        <v>8443</v>
      </c>
      <c r="D254" s="539" t="s">
        <v>8396</v>
      </c>
      <c r="E254" s="539" t="s">
        <v>8442</v>
      </c>
      <c r="F254" s="539" t="s">
        <v>41</v>
      </c>
      <c r="G254" s="539" t="s">
        <v>4</v>
      </c>
      <c r="H254" t="str">
        <f t="shared" si="3"/>
        <v/>
      </c>
    </row>
    <row r="255" spans="1:8" x14ac:dyDescent="0.3">
      <c r="A255" s="540" t="str">
        <f>CONCATENATE(portada_F[[#This Row],[NIVEL]],".",portada_F[[#This Row],[CODINS]])</f>
        <v>1.00058</v>
      </c>
      <c r="B255" s="543" t="s">
        <v>33880</v>
      </c>
      <c r="C255" s="463" t="s">
        <v>14508</v>
      </c>
      <c r="D255" s="463" t="s">
        <v>8396</v>
      </c>
      <c r="E255" s="463" t="s">
        <v>15406</v>
      </c>
      <c r="F255" s="463" t="s">
        <v>4404</v>
      </c>
      <c r="G255" s="463" t="s">
        <v>6</v>
      </c>
      <c r="H255" t="str">
        <f t="shared" si="3"/>
        <v/>
      </c>
    </row>
    <row r="256" spans="1:8" x14ac:dyDescent="0.3">
      <c r="A256" s="538" t="str">
        <f>CONCATENATE(portada_F[[#This Row],[NIVEL]],".",portada_F[[#This Row],[CODINS]])</f>
        <v>1.03973</v>
      </c>
      <c r="B256" s="543" t="s">
        <v>33853</v>
      </c>
      <c r="C256" s="539" t="s">
        <v>16071</v>
      </c>
      <c r="D256" s="539" t="s">
        <v>8396</v>
      </c>
      <c r="E256" s="539" t="s">
        <v>16939</v>
      </c>
      <c r="F256" s="539" t="s">
        <v>83</v>
      </c>
      <c r="G256" s="539" t="s">
        <v>10</v>
      </c>
      <c r="H256" t="str">
        <f t="shared" si="3"/>
        <v/>
      </c>
    </row>
    <row r="257" spans="1:8" x14ac:dyDescent="0.3">
      <c r="A257" s="540" t="str">
        <f>CONCATENATE(portada_F[[#This Row],[NIVEL]],".",portada_F[[#This Row],[CODINS]])</f>
        <v>1.03937</v>
      </c>
      <c r="B257" s="543" t="s">
        <v>34180</v>
      </c>
      <c r="C257" s="463" t="s">
        <v>15489</v>
      </c>
      <c r="D257" s="463" t="s">
        <v>8396</v>
      </c>
      <c r="E257" s="463" t="s">
        <v>30117</v>
      </c>
      <c r="F257" s="463" t="s">
        <v>1374</v>
      </c>
      <c r="G257" s="463" t="s">
        <v>1</v>
      </c>
      <c r="H257" t="str">
        <f t="shared" si="3"/>
        <v/>
      </c>
    </row>
    <row r="258" spans="1:8" x14ac:dyDescent="0.3">
      <c r="A258" s="538" t="str">
        <f>CONCATENATE(portada_F[[#This Row],[NIVEL]],".",portada_F[[#This Row],[CODINS]])</f>
        <v>1.04361</v>
      </c>
      <c r="B258" s="543" t="s">
        <v>31028</v>
      </c>
      <c r="C258" s="539" t="s">
        <v>8609</v>
      </c>
      <c r="D258" s="539" t="s">
        <v>8396</v>
      </c>
      <c r="E258" s="539" t="s">
        <v>5147</v>
      </c>
      <c r="F258" s="539" t="s">
        <v>235</v>
      </c>
      <c r="G258" s="539" t="s">
        <v>1</v>
      </c>
      <c r="H258" t="str">
        <f t="shared" si="3"/>
        <v/>
      </c>
    </row>
    <row r="259" spans="1:8" x14ac:dyDescent="0.3">
      <c r="A259" s="540" t="str">
        <f>CONCATENATE(portada_F[[#This Row],[NIVEL]],".",portada_F[[#This Row],[CODINS]])</f>
        <v>1.00658</v>
      </c>
      <c r="B259" s="543" t="s">
        <v>33792</v>
      </c>
      <c r="C259" s="463" t="s">
        <v>13515</v>
      </c>
      <c r="D259" s="463" t="s">
        <v>8396</v>
      </c>
      <c r="E259" s="463" t="s">
        <v>15393</v>
      </c>
      <c r="F259" s="463" t="s">
        <v>207</v>
      </c>
      <c r="G259" s="463" t="s">
        <v>7</v>
      </c>
      <c r="H259" t="str">
        <f t="shared" si="3"/>
        <v/>
      </c>
    </row>
    <row r="260" spans="1:8" x14ac:dyDescent="0.3">
      <c r="A260" s="538" t="str">
        <f>CONCATENATE(portada_F[[#This Row],[NIVEL]],".",portada_F[[#This Row],[CODINS]])</f>
        <v>1.03864</v>
      </c>
      <c r="B260" s="543" t="s">
        <v>33384</v>
      </c>
      <c r="C260" s="539" t="s">
        <v>17665</v>
      </c>
      <c r="D260" s="539" t="s">
        <v>8396</v>
      </c>
      <c r="E260" s="539" t="s">
        <v>17676</v>
      </c>
      <c r="F260" s="539" t="s">
        <v>137</v>
      </c>
      <c r="G260" s="539" t="s">
        <v>5</v>
      </c>
      <c r="H260" t="str">
        <f t="shared" ref="H260:H323" si="4">IF(E260=E259,"errOR","")</f>
        <v/>
      </c>
    </row>
    <row r="261" spans="1:8" x14ac:dyDescent="0.3">
      <c r="A261" s="540" t="str">
        <f>CONCATENATE(portada_F[[#This Row],[NIVEL]],".",portada_F[[#This Row],[CODINS]])</f>
        <v>1.03332</v>
      </c>
      <c r="B261" s="543" t="s">
        <v>31516</v>
      </c>
      <c r="C261" s="463" t="s">
        <v>8721</v>
      </c>
      <c r="D261" s="463" t="s">
        <v>8396</v>
      </c>
      <c r="E261" s="463" t="s">
        <v>8720</v>
      </c>
      <c r="F261" s="463" t="s">
        <v>207</v>
      </c>
      <c r="G261" s="463" t="s">
        <v>6</v>
      </c>
      <c r="H261" t="str">
        <f t="shared" si="4"/>
        <v/>
      </c>
    </row>
    <row r="262" spans="1:8" x14ac:dyDescent="0.3">
      <c r="A262" s="538" t="str">
        <f>CONCATENATE(portada_F[[#This Row],[NIVEL]],".",portada_F[[#This Row],[CODINS]])</f>
        <v>1.01229</v>
      </c>
      <c r="B262" s="543" t="s">
        <v>33859</v>
      </c>
      <c r="C262" s="539" t="s">
        <v>7861</v>
      </c>
      <c r="D262" s="539" t="s">
        <v>8396</v>
      </c>
      <c r="E262" s="539" t="s">
        <v>16260</v>
      </c>
      <c r="F262" s="539" t="s">
        <v>41</v>
      </c>
      <c r="G262" s="539" t="s">
        <v>3</v>
      </c>
      <c r="H262" t="str">
        <f t="shared" si="4"/>
        <v/>
      </c>
    </row>
    <row r="263" spans="1:8" x14ac:dyDescent="0.3">
      <c r="A263" s="540" t="str">
        <f>CONCATENATE(portada_F[[#This Row],[NIVEL]],".",portada_F[[#This Row],[CODINS]])</f>
        <v>1.03943</v>
      </c>
      <c r="B263" s="543" t="s">
        <v>33408</v>
      </c>
      <c r="C263" s="463" t="s">
        <v>7789</v>
      </c>
      <c r="D263" s="463" t="s">
        <v>8396</v>
      </c>
      <c r="E263" s="463" t="s">
        <v>10275</v>
      </c>
      <c r="F263" s="463" t="s">
        <v>1374</v>
      </c>
      <c r="G263" s="463" t="s">
        <v>5</v>
      </c>
      <c r="H263" t="str">
        <f t="shared" si="4"/>
        <v/>
      </c>
    </row>
    <row r="264" spans="1:8" x14ac:dyDescent="0.3">
      <c r="A264" s="538" t="str">
        <f>CONCATENATE(portada_F[[#This Row],[NIVEL]],".",portada_F[[#This Row],[CODINS]])</f>
        <v>1.03358</v>
      </c>
      <c r="B264" s="543" t="s">
        <v>33953</v>
      </c>
      <c r="C264" s="539" t="s">
        <v>7731</v>
      </c>
      <c r="D264" s="539" t="s">
        <v>8396</v>
      </c>
      <c r="E264" s="539" t="s">
        <v>16345</v>
      </c>
      <c r="F264" s="539" t="s">
        <v>83</v>
      </c>
      <c r="G264" s="539" t="s">
        <v>4</v>
      </c>
      <c r="H264" t="str">
        <f t="shared" si="4"/>
        <v/>
      </c>
    </row>
    <row r="265" spans="1:8" x14ac:dyDescent="0.3">
      <c r="A265" s="540" t="str">
        <f>CONCATENATE(portada_F[[#This Row],[NIVEL]],".",portada_F[[#This Row],[CODINS]])</f>
        <v>1.04057</v>
      </c>
      <c r="B265" s="543" t="s">
        <v>30496</v>
      </c>
      <c r="C265" s="463" t="s">
        <v>8170</v>
      </c>
      <c r="D265" s="463" t="s">
        <v>8396</v>
      </c>
      <c r="E265" s="463" t="s">
        <v>8430</v>
      </c>
      <c r="F265" s="463" t="s">
        <v>13534</v>
      </c>
      <c r="G265" s="463" t="s">
        <v>4</v>
      </c>
      <c r="H265" t="str">
        <f t="shared" si="4"/>
        <v/>
      </c>
    </row>
    <row r="266" spans="1:8" x14ac:dyDescent="0.3">
      <c r="A266" s="538" t="str">
        <f>CONCATENATE(portada_F[[#This Row],[NIVEL]],".",portada_F[[#This Row],[CODINS]])</f>
        <v>1.00051</v>
      </c>
      <c r="B266" s="543" t="s">
        <v>33558</v>
      </c>
      <c r="C266" s="539" t="s">
        <v>7813</v>
      </c>
      <c r="D266" s="539" t="s">
        <v>8396</v>
      </c>
      <c r="E266" s="539" t="s">
        <v>14541</v>
      </c>
      <c r="F266" s="539" t="s">
        <v>13533</v>
      </c>
      <c r="G266" s="539" t="s">
        <v>3</v>
      </c>
      <c r="H266" t="str">
        <f t="shared" si="4"/>
        <v/>
      </c>
    </row>
    <row r="267" spans="1:8" x14ac:dyDescent="0.3">
      <c r="A267" s="540" t="str">
        <f>CONCATENATE(portada_F[[#This Row],[NIVEL]],".",portada_F[[#This Row],[CODINS]])</f>
        <v>1.03561</v>
      </c>
      <c r="B267" s="543" t="s">
        <v>32797</v>
      </c>
      <c r="C267" s="463" t="s">
        <v>8882</v>
      </c>
      <c r="D267" s="463" t="s">
        <v>8396</v>
      </c>
      <c r="E267" s="463" t="s">
        <v>8881</v>
      </c>
      <c r="F267" s="463" t="s">
        <v>13534</v>
      </c>
      <c r="G267" s="463" t="s">
        <v>6</v>
      </c>
      <c r="H267" t="str">
        <f t="shared" si="4"/>
        <v/>
      </c>
    </row>
    <row r="268" spans="1:8" x14ac:dyDescent="0.3">
      <c r="A268" s="538" t="str">
        <f>CONCATENATE(portada_F[[#This Row],[NIVEL]],".",portada_F[[#This Row],[CODINS]])</f>
        <v>1.02649</v>
      </c>
      <c r="B268" s="543" t="s">
        <v>34021</v>
      </c>
      <c r="C268" s="539" t="s">
        <v>16880</v>
      </c>
      <c r="D268" s="539" t="s">
        <v>8396</v>
      </c>
      <c r="E268" s="539" t="s">
        <v>17003</v>
      </c>
      <c r="F268" s="539" t="s">
        <v>889</v>
      </c>
      <c r="G268" s="539" t="s">
        <v>4</v>
      </c>
      <c r="H268" t="str">
        <f t="shared" si="4"/>
        <v/>
      </c>
    </row>
    <row r="269" spans="1:8" x14ac:dyDescent="0.3">
      <c r="A269" s="540" t="str">
        <f>CONCATENATE(portada_F[[#This Row],[NIVEL]],".",portada_F[[#This Row],[CODINS]])</f>
        <v>1.04142</v>
      </c>
      <c r="B269" s="543" t="s">
        <v>33940</v>
      </c>
      <c r="C269" s="463" t="s">
        <v>7847</v>
      </c>
      <c r="D269" s="463" t="s">
        <v>8396</v>
      </c>
      <c r="E269" s="463" t="s">
        <v>16179</v>
      </c>
      <c r="F269" s="463" t="s">
        <v>83</v>
      </c>
      <c r="G269" s="463" t="s">
        <v>2</v>
      </c>
      <c r="H269" t="str">
        <f t="shared" si="4"/>
        <v/>
      </c>
    </row>
    <row r="270" spans="1:8" x14ac:dyDescent="0.3">
      <c r="A270" s="538" t="str">
        <f>CONCATENATE(portada_F[[#This Row],[NIVEL]],".",portada_F[[#This Row],[CODINS]])</f>
        <v>1.04042</v>
      </c>
      <c r="B270" s="543" t="s">
        <v>32605</v>
      </c>
      <c r="C270" s="539" t="s">
        <v>8839</v>
      </c>
      <c r="D270" s="539" t="s">
        <v>8396</v>
      </c>
      <c r="E270" s="539" t="s">
        <v>16911</v>
      </c>
      <c r="F270" s="539" t="s">
        <v>207</v>
      </c>
      <c r="G270" s="539" t="s">
        <v>6</v>
      </c>
      <c r="H270" t="str">
        <f t="shared" si="4"/>
        <v/>
      </c>
    </row>
    <row r="271" spans="1:8" x14ac:dyDescent="0.3">
      <c r="A271" s="540" t="str">
        <f>CONCATENATE(portada_F[[#This Row],[NIVEL]],".",portada_F[[#This Row],[CODINS]])</f>
        <v>1.02428</v>
      </c>
      <c r="B271" s="543" t="s">
        <v>32605</v>
      </c>
      <c r="C271" s="463" t="s">
        <v>14484</v>
      </c>
      <c r="D271" s="463" t="s">
        <v>8396</v>
      </c>
      <c r="E271" s="463" t="s">
        <v>17684</v>
      </c>
      <c r="F271" s="463" t="s">
        <v>207</v>
      </c>
      <c r="G271" s="463" t="s">
        <v>6</v>
      </c>
      <c r="H271" t="str">
        <f t="shared" si="4"/>
        <v/>
      </c>
    </row>
    <row r="272" spans="1:8" x14ac:dyDescent="0.3">
      <c r="A272" s="538" t="str">
        <f>CONCATENATE(portada_F[[#This Row],[NIVEL]],".",portada_F[[#This Row],[CODINS]])</f>
        <v>1.04197</v>
      </c>
      <c r="B272" s="543" t="s">
        <v>34085</v>
      </c>
      <c r="C272" s="539" t="s">
        <v>14483</v>
      </c>
      <c r="D272" s="539" t="s">
        <v>8396</v>
      </c>
      <c r="E272" s="539" t="s">
        <v>18478</v>
      </c>
      <c r="F272" s="539" t="s">
        <v>83</v>
      </c>
      <c r="G272" s="539" t="s">
        <v>5</v>
      </c>
      <c r="H272" t="str">
        <f t="shared" si="4"/>
        <v/>
      </c>
    </row>
    <row r="273" spans="1:8" x14ac:dyDescent="0.3">
      <c r="A273" s="540" t="str">
        <f>CONCATENATE(portada_F[[#This Row],[NIVEL]],".",portada_F[[#This Row],[CODINS]])</f>
        <v>1.04241</v>
      </c>
      <c r="B273" s="543" t="s">
        <v>33554</v>
      </c>
      <c r="C273" s="463" t="s">
        <v>14473</v>
      </c>
      <c r="D273" s="463" t="s">
        <v>8396</v>
      </c>
      <c r="E273" s="463" t="s">
        <v>14540</v>
      </c>
      <c r="F273" s="463" t="s">
        <v>83</v>
      </c>
      <c r="G273" s="463" t="s">
        <v>4</v>
      </c>
      <c r="H273" t="str">
        <f t="shared" si="4"/>
        <v/>
      </c>
    </row>
    <row r="274" spans="1:8" x14ac:dyDescent="0.3">
      <c r="A274" s="538" t="str">
        <f>CONCATENATE(portada_F[[#This Row],[NIVEL]],".",portada_F[[#This Row],[CODINS]])</f>
        <v>1.03554</v>
      </c>
      <c r="B274" s="543" t="s">
        <v>31253</v>
      </c>
      <c r="C274" s="539" t="s">
        <v>7183</v>
      </c>
      <c r="D274" s="539" t="s">
        <v>8396</v>
      </c>
      <c r="E274" s="556" t="s">
        <v>8661</v>
      </c>
      <c r="F274" s="539" t="s">
        <v>224</v>
      </c>
      <c r="G274" s="539" t="s">
        <v>3</v>
      </c>
      <c r="H274" t="str">
        <f t="shared" si="4"/>
        <v/>
      </c>
    </row>
    <row r="275" spans="1:8" x14ac:dyDescent="0.3">
      <c r="A275" s="540" t="str">
        <f>CONCATENATE(portada_F[[#This Row],[NIVEL]],".",portada_F[[#This Row],[CODINS]])</f>
        <v>1.00922</v>
      </c>
      <c r="B275" s="543" t="s">
        <v>32052</v>
      </c>
      <c r="C275" s="463" t="s">
        <v>7678</v>
      </c>
      <c r="D275" s="463" t="s">
        <v>8396</v>
      </c>
      <c r="E275" s="463" t="s">
        <v>8755</v>
      </c>
      <c r="F275" s="463" t="s">
        <v>207</v>
      </c>
      <c r="G275" s="463" t="s">
        <v>7</v>
      </c>
      <c r="H275" t="str">
        <f t="shared" si="4"/>
        <v/>
      </c>
    </row>
    <row r="276" spans="1:8" x14ac:dyDescent="0.3">
      <c r="A276" s="538" t="str">
        <f>CONCATENATE(portada_F[[#This Row],[NIVEL]],".",portada_F[[#This Row],[CODINS]])</f>
        <v>1.01802</v>
      </c>
      <c r="B276" s="543" t="s">
        <v>34084</v>
      </c>
      <c r="C276" s="539" t="s">
        <v>14478</v>
      </c>
      <c r="D276" s="539" t="s">
        <v>8396</v>
      </c>
      <c r="E276" s="539" t="s">
        <v>18477</v>
      </c>
      <c r="F276" s="539" t="s">
        <v>83</v>
      </c>
      <c r="G276" s="539" t="s">
        <v>2</v>
      </c>
      <c r="H276" t="str">
        <f t="shared" si="4"/>
        <v/>
      </c>
    </row>
    <row r="277" spans="1:8" x14ac:dyDescent="0.3">
      <c r="A277" s="540" t="str">
        <f>CONCATENATE(portada_F[[#This Row],[NIVEL]],".",portada_F[[#This Row],[CODINS]])</f>
        <v>1.04240</v>
      </c>
      <c r="B277" s="543" t="s">
        <v>30668</v>
      </c>
      <c r="C277" s="463" t="s">
        <v>8550</v>
      </c>
      <c r="D277" s="463" t="s">
        <v>8396</v>
      </c>
      <c r="E277" s="463" t="s">
        <v>8549</v>
      </c>
      <c r="F277" s="463" t="s">
        <v>3287</v>
      </c>
      <c r="G277" s="463" t="s">
        <v>1</v>
      </c>
      <c r="H277" t="str">
        <f t="shared" si="4"/>
        <v/>
      </c>
    </row>
    <row r="278" spans="1:8" x14ac:dyDescent="0.3">
      <c r="A278" s="538" t="str">
        <f>CONCATENATE(portada_F[[#This Row],[NIVEL]],".",portada_F[[#This Row],[CODINS]])</f>
        <v>1.00268</v>
      </c>
      <c r="B278" s="543" t="s">
        <v>33149</v>
      </c>
      <c r="C278" s="539" t="s">
        <v>8950</v>
      </c>
      <c r="D278" s="539" t="s">
        <v>8396</v>
      </c>
      <c r="E278" s="539" t="s">
        <v>8949</v>
      </c>
      <c r="F278" s="539" t="s">
        <v>207</v>
      </c>
      <c r="G278" s="539" t="s">
        <v>6</v>
      </c>
      <c r="H278" t="str">
        <f t="shared" si="4"/>
        <v/>
      </c>
    </row>
    <row r="279" spans="1:8" x14ac:dyDescent="0.3">
      <c r="A279" s="540" t="str">
        <f>CONCATENATE(portada_F[[#This Row],[NIVEL]],".",portada_F[[#This Row],[CODINS]])</f>
        <v>1.03051</v>
      </c>
      <c r="B279" s="543" t="s">
        <v>33527</v>
      </c>
      <c r="C279" s="463" t="s">
        <v>7614</v>
      </c>
      <c r="D279" s="463" t="s">
        <v>8396</v>
      </c>
      <c r="E279" s="463" t="s">
        <v>13436</v>
      </c>
      <c r="F279" s="463" t="s">
        <v>13533</v>
      </c>
      <c r="G279" s="463" t="s">
        <v>3</v>
      </c>
      <c r="H279" t="str">
        <f t="shared" si="4"/>
        <v/>
      </c>
    </row>
    <row r="280" spans="1:8" x14ac:dyDescent="0.3">
      <c r="A280" s="538" t="str">
        <f>CONCATENATE(portada_F[[#This Row],[NIVEL]],".",portada_F[[#This Row],[CODINS]])</f>
        <v>1.03516</v>
      </c>
      <c r="B280" s="543" t="s">
        <v>34161</v>
      </c>
      <c r="C280" s="539" t="s">
        <v>29971</v>
      </c>
      <c r="D280" s="539" t="s">
        <v>8396</v>
      </c>
      <c r="E280" s="539" t="s">
        <v>29972</v>
      </c>
      <c r="F280" s="539" t="s">
        <v>47</v>
      </c>
      <c r="G280" s="539" t="s">
        <v>1</v>
      </c>
      <c r="H280" t="str">
        <f t="shared" si="4"/>
        <v/>
      </c>
    </row>
    <row r="281" spans="1:8" x14ac:dyDescent="0.3">
      <c r="A281" s="540" t="str">
        <f>CONCATENATE(portada_F[[#This Row],[NIVEL]],".",portada_F[[#This Row],[CODINS]])</f>
        <v>1.04337</v>
      </c>
      <c r="B281" s="543" t="s">
        <v>30480</v>
      </c>
      <c r="C281" s="463" t="s">
        <v>8412</v>
      </c>
      <c r="D281" s="463" t="s">
        <v>8396</v>
      </c>
      <c r="E281" s="463" t="s">
        <v>8411</v>
      </c>
      <c r="F281" s="463" t="s">
        <v>13534</v>
      </c>
      <c r="G281" s="463" t="s">
        <v>3</v>
      </c>
      <c r="H281" t="str">
        <f t="shared" si="4"/>
        <v/>
      </c>
    </row>
    <row r="282" spans="1:8" x14ac:dyDescent="0.3">
      <c r="A282" s="538" t="str">
        <f>CONCATENATE(portada_F[[#This Row],[NIVEL]],".",portada_F[[#This Row],[CODINS]])</f>
        <v>1.00026</v>
      </c>
      <c r="B282" s="543" t="s">
        <v>33793</v>
      </c>
      <c r="C282" s="539" t="s">
        <v>8132</v>
      </c>
      <c r="D282" s="539" t="s">
        <v>8396</v>
      </c>
      <c r="E282" s="539" t="s">
        <v>15394</v>
      </c>
      <c r="F282" s="539" t="s">
        <v>4727</v>
      </c>
      <c r="G282" s="539" t="s">
        <v>2</v>
      </c>
      <c r="H282" t="str">
        <f t="shared" si="4"/>
        <v/>
      </c>
    </row>
    <row r="283" spans="1:8" x14ac:dyDescent="0.3">
      <c r="A283" s="540" t="str">
        <f>CONCATENATE(portada_F[[#This Row],[NIVEL]],".",portada_F[[#This Row],[CODINS]])</f>
        <v>1.03865</v>
      </c>
      <c r="B283" s="543" t="s">
        <v>33701</v>
      </c>
      <c r="C283" s="463" t="s">
        <v>7637</v>
      </c>
      <c r="D283" s="463" t="s">
        <v>8396</v>
      </c>
      <c r="E283" s="463" t="s">
        <v>14546</v>
      </c>
      <c r="F283" s="463" t="s">
        <v>13533</v>
      </c>
      <c r="G283" s="463" t="s">
        <v>3</v>
      </c>
      <c r="H283" t="str">
        <f t="shared" si="4"/>
        <v/>
      </c>
    </row>
    <row r="284" spans="1:8" x14ac:dyDescent="0.3">
      <c r="A284" s="538" t="str">
        <f>CONCATENATE(portada_F[[#This Row],[NIVEL]],".",portada_F[[#This Row],[CODINS]])</f>
        <v>1.03744</v>
      </c>
      <c r="B284" s="543" t="s">
        <v>33964</v>
      </c>
      <c r="C284" s="539" t="s">
        <v>10020</v>
      </c>
      <c r="D284" s="539" t="s">
        <v>8396</v>
      </c>
      <c r="E284" s="539" t="s">
        <v>16438</v>
      </c>
      <c r="F284" s="539" t="s">
        <v>13534</v>
      </c>
      <c r="G284" s="539" t="s">
        <v>3</v>
      </c>
      <c r="H284" t="str">
        <f t="shared" si="4"/>
        <v/>
      </c>
    </row>
    <row r="285" spans="1:8" x14ac:dyDescent="0.3">
      <c r="A285" s="540" t="str">
        <f>CONCATENATE(portada_F[[#This Row],[NIVEL]],".",portada_F[[#This Row],[CODINS]])</f>
        <v>1.04071</v>
      </c>
      <c r="B285" s="543" t="s">
        <v>32160</v>
      </c>
      <c r="C285" s="463" t="s">
        <v>8770</v>
      </c>
      <c r="D285" s="463" t="s">
        <v>8396</v>
      </c>
      <c r="E285" s="463" t="s">
        <v>15371</v>
      </c>
      <c r="F285" s="463" t="s">
        <v>83</v>
      </c>
      <c r="G285" s="463" t="s">
        <v>4</v>
      </c>
      <c r="H285" t="str">
        <f t="shared" si="4"/>
        <v/>
      </c>
    </row>
    <row r="286" spans="1:8" x14ac:dyDescent="0.3">
      <c r="A286" s="538" t="str">
        <f>CONCATENATE(portada_F[[#This Row],[NIVEL]],".",portada_F[[#This Row],[CODINS]])</f>
        <v>1.01921</v>
      </c>
      <c r="B286" s="543" t="s">
        <v>32741</v>
      </c>
      <c r="C286" s="539" t="s">
        <v>8873</v>
      </c>
      <c r="D286" s="539" t="s">
        <v>8396</v>
      </c>
      <c r="E286" s="539" t="s">
        <v>8872</v>
      </c>
      <c r="F286" s="539" t="s">
        <v>47</v>
      </c>
      <c r="G286" s="539" t="s">
        <v>3</v>
      </c>
      <c r="H286" t="str">
        <f t="shared" si="4"/>
        <v/>
      </c>
    </row>
    <row r="287" spans="1:8" x14ac:dyDescent="0.3">
      <c r="A287" s="540" t="str">
        <f>CONCATENATE(portada_F[[#This Row],[NIVEL]],".",portada_F[[#This Row],[CODINS]])</f>
        <v>1.02584</v>
      </c>
      <c r="B287" s="543" t="s">
        <v>34030</v>
      </c>
      <c r="C287" s="463" t="s">
        <v>16882</v>
      </c>
      <c r="D287" s="463" t="s">
        <v>8396</v>
      </c>
      <c r="E287" s="463" t="s">
        <v>17013</v>
      </c>
      <c r="F287" s="463" t="s">
        <v>13534</v>
      </c>
      <c r="G287" s="463" t="s">
        <v>3</v>
      </c>
      <c r="H287" t="str">
        <f t="shared" si="4"/>
        <v/>
      </c>
    </row>
    <row r="288" spans="1:8" x14ac:dyDescent="0.3">
      <c r="A288" s="538" t="str">
        <f>CONCATENATE(portada_F[[#This Row],[NIVEL]],".",portada_F[[#This Row],[CODINS]])</f>
        <v>1.04153</v>
      </c>
      <c r="B288" s="543" t="s">
        <v>33703</v>
      </c>
      <c r="C288" s="539" t="s">
        <v>15360</v>
      </c>
      <c r="D288" s="539" t="s">
        <v>8396</v>
      </c>
      <c r="E288" s="539" t="s">
        <v>15378</v>
      </c>
      <c r="F288" s="539" t="s">
        <v>83</v>
      </c>
      <c r="G288" s="539" t="s">
        <v>5</v>
      </c>
      <c r="H288" t="str">
        <f t="shared" si="4"/>
        <v/>
      </c>
    </row>
    <row r="289" spans="1:8" x14ac:dyDescent="0.3">
      <c r="A289" s="540" t="str">
        <f>CONCATENATE(portada_F[[#This Row],[NIVEL]],".",portada_F[[#This Row],[CODINS]])</f>
        <v>1.03759</v>
      </c>
      <c r="B289" s="543" t="s">
        <v>30653</v>
      </c>
      <c r="C289" s="463" t="s">
        <v>8178</v>
      </c>
      <c r="D289" s="463" t="s">
        <v>8396</v>
      </c>
      <c r="E289" s="463" t="s">
        <v>16166</v>
      </c>
      <c r="F289" s="463" t="s">
        <v>207</v>
      </c>
      <c r="G289" s="463" t="s">
        <v>5</v>
      </c>
      <c r="H289" t="str">
        <f t="shared" si="4"/>
        <v/>
      </c>
    </row>
    <row r="290" spans="1:8" x14ac:dyDescent="0.3">
      <c r="A290" s="538" t="str">
        <f>CONCATENATE(portada_F[[#This Row],[NIVEL]],".",portada_F[[#This Row],[CODINS]])</f>
        <v>1.00251</v>
      </c>
      <c r="B290" s="543" t="s">
        <v>33871</v>
      </c>
      <c r="C290" s="539" t="s">
        <v>8329</v>
      </c>
      <c r="D290" s="539" t="s">
        <v>8396</v>
      </c>
      <c r="E290" s="539" t="s">
        <v>16271</v>
      </c>
      <c r="F290" s="539" t="s">
        <v>13533</v>
      </c>
      <c r="G290" s="539" t="s">
        <v>4</v>
      </c>
      <c r="H290" t="str">
        <f t="shared" si="4"/>
        <v/>
      </c>
    </row>
    <row r="291" spans="1:8" x14ac:dyDescent="0.3">
      <c r="A291" s="540" t="str">
        <f>CONCATENATE(portada_F[[#This Row],[NIVEL]],".",portada_F[[#This Row],[CODINS]])</f>
        <v>1.03961</v>
      </c>
      <c r="B291" s="543" t="s">
        <v>33938</v>
      </c>
      <c r="C291" s="463" t="s">
        <v>16151</v>
      </c>
      <c r="D291" s="463" t="s">
        <v>8396</v>
      </c>
      <c r="E291" s="463" t="s">
        <v>16328</v>
      </c>
      <c r="F291" s="463" t="s">
        <v>242</v>
      </c>
      <c r="G291" s="463" t="s">
        <v>7</v>
      </c>
      <c r="H291" t="str">
        <f t="shared" si="4"/>
        <v/>
      </c>
    </row>
    <row r="292" spans="1:8" x14ac:dyDescent="0.3">
      <c r="A292" s="538" t="str">
        <f>CONCATENATE(portada_F[[#This Row],[NIVEL]],".",portada_F[[#This Row],[CODINS]])</f>
        <v>1.04040</v>
      </c>
      <c r="B292" s="543" t="s">
        <v>33274</v>
      </c>
      <c r="C292" s="539" t="s">
        <v>8984</v>
      </c>
      <c r="D292" s="539" t="s">
        <v>8396</v>
      </c>
      <c r="E292" s="539" t="s">
        <v>10266</v>
      </c>
      <c r="F292" s="539" t="s">
        <v>242</v>
      </c>
      <c r="G292" s="539" t="s">
        <v>6</v>
      </c>
      <c r="H292" t="str">
        <f t="shared" si="4"/>
        <v/>
      </c>
    </row>
    <row r="293" spans="1:8" x14ac:dyDescent="0.3">
      <c r="A293" s="540" t="str">
        <f>CONCATENATE(portada_F[[#This Row],[NIVEL]],".",portada_F[[#This Row],[CODINS]])</f>
        <v>1.03200</v>
      </c>
      <c r="B293" s="543" t="s">
        <v>33935</v>
      </c>
      <c r="C293" s="463" t="s">
        <v>10016</v>
      </c>
      <c r="D293" s="463" t="s">
        <v>8396</v>
      </c>
      <c r="E293" s="463" t="s">
        <v>16320</v>
      </c>
      <c r="F293" s="463" t="s">
        <v>13533</v>
      </c>
      <c r="G293" s="463" t="s">
        <v>4</v>
      </c>
      <c r="H293" t="str">
        <f t="shared" si="4"/>
        <v/>
      </c>
    </row>
    <row r="294" spans="1:8" x14ac:dyDescent="0.3">
      <c r="A294" s="538" t="str">
        <f>CONCATENATE(portada_F[[#This Row],[NIVEL]],".",portada_F[[#This Row],[CODINS]])</f>
        <v>1.04037</v>
      </c>
      <c r="B294" s="543" t="s">
        <v>30528</v>
      </c>
      <c r="C294" s="539" t="s">
        <v>8164</v>
      </c>
      <c r="D294" s="539" t="s">
        <v>8396</v>
      </c>
      <c r="E294" s="539" t="s">
        <v>8470</v>
      </c>
      <c r="F294" s="539" t="s">
        <v>13534</v>
      </c>
      <c r="G294" s="539" t="s">
        <v>5</v>
      </c>
      <c r="H294" t="str">
        <f t="shared" si="4"/>
        <v/>
      </c>
    </row>
    <row r="295" spans="1:8" x14ac:dyDescent="0.3">
      <c r="A295" s="540" t="str">
        <f>CONCATENATE(portada_F[[#This Row],[NIVEL]],".",portada_F[[#This Row],[CODINS]])</f>
        <v>1.00097</v>
      </c>
      <c r="B295" s="543" t="s">
        <v>30635</v>
      </c>
      <c r="C295" s="463" t="s">
        <v>8527</v>
      </c>
      <c r="D295" s="463" t="s">
        <v>8396</v>
      </c>
      <c r="E295" s="463" t="s">
        <v>14594</v>
      </c>
      <c r="F295" s="463" t="s">
        <v>41</v>
      </c>
      <c r="G295" s="463" t="s">
        <v>5</v>
      </c>
      <c r="H295" t="str">
        <f t="shared" si="4"/>
        <v/>
      </c>
    </row>
    <row r="296" spans="1:8" x14ac:dyDescent="0.3">
      <c r="A296" s="538" t="str">
        <f>CONCATENATE(portada_F[[#This Row],[NIVEL]],".",portada_F[[#This Row],[CODINS]])</f>
        <v>1.00228</v>
      </c>
      <c r="B296" s="543" t="s">
        <v>30519</v>
      </c>
      <c r="C296" s="539" t="s">
        <v>8461</v>
      </c>
      <c r="D296" s="539" t="s">
        <v>8396</v>
      </c>
      <c r="E296" s="539" t="s">
        <v>16885</v>
      </c>
      <c r="F296" s="539" t="s">
        <v>13533</v>
      </c>
      <c r="G296" s="539" t="s">
        <v>1</v>
      </c>
      <c r="H296" t="str">
        <f t="shared" si="4"/>
        <v/>
      </c>
    </row>
    <row r="297" spans="1:8" x14ac:dyDescent="0.3">
      <c r="A297" s="540" t="str">
        <f>CONCATENATE(portada_F[[#This Row],[NIVEL]],".",portada_F[[#This Row],[CODINS]])</f>
        <v>1.00088</v>
      </c>
      <c r="B297" s="543" t="s">
        <v>33137</v>
      </c>
      <c r="C297" s="463" t="s">
        <v>7357</v>
      </c>
      <c r="D297" s="463" t="s">
        <v>8396</v>
      </c>
      <c r="E297" s="463" t="s">
        <v>13433</v>
      </c>
      <c r="F297" s="463" t="s">
        <v>207</v>
      </c>
      <c r="G297" s="463" t="s">
        <v>2</v>
      </c>
      <c r="H297" t="str">
        <f t="shared" si="4"/>
        <v/>
      </c>
    </row>
    <row r="298" spans="1:8" x14ac:dyDescent="0.3">
      <c r="A298" s="538" t="str">
        <f>CONCATENATE(portada_F[[#This Row],[NIVEL]],".",portada_F[[#This Row],[CODINS]])</f>
        <v>1.03033</v>
      </c>
      <c r="B298" s="543" t="s">
        <v>30479</v>
      </c>
      <c r="C298" s="539" t="s">
        <v>8408</v>
      </c>
      <c r="D298" s="539" t="s">
        <v>8396</v>
      </c>
      <c r="E298" s="539" t="s">
        <v>9895</v>
      </c>
      <c r="F298" s="539" t="s">
        <v>13534</v>
      </c>
      <c r="G298" s="539" t="s">
        <v>3</v>
      </c>
      <c r="H298" t="str">
        <f t="shared" si="4"/>
        <v/>
      </c>
    </row>
    <row r="299" spans="1:8" x14ac:dyDescent="0.3">
      <c r="A299" s="540" t="str">
        <f>CONCATENATE(portada_F[[#This Row],[NIVEL]],".",portada_F[[#This Row],[CODINS]])</f>
        <v>1.00025</v>
      </c>
      <c r="B299" s="543" t="s">
        <v>32270</v>
      </c>
      <c r="C299" s="463" t="s">
        <v>7261</v>
      </c>
      <c r="D299" s="463" t="s">
        <v>8396</v>
      </c>
      <c r="E299" s="463" t="s">
        <v>18471</v>
      </c>
      <c r="F299" s="463" t="s">
        <v>41</v>
      </c>
      <c r="G299" s="463" t="s">
        <v>6</v>
      </c>
      <c r="H299" t="str">
        <f t="shared" si="4"/>
        <v/>
      </c>
    </row>
    <row r="300" spans="1:8" x14ac:dyDescent="0.3">
      <c r="A300" s="538" t="str">
        <f>CONCATENATE(portada_F[[#This Row],[NIVEL]],".",portada_F[[#This Row],[CODINS]])</f>
        <v>1.02049</v>
      </c>
      <c r="B300" s="543" t="s">
        <v>30914</v>
      </c>
      <c r="C300" s="539" t="s">
        <v>7131</v>
      </c>
      <c r="D300" s="539" t="s">
        <v>8396</v>
      </c>
      <c r="E300" s="539" t="s">
        <v>10151</v>
      </c>
      <c r="F300" s="539" t="s">
        <v>3749</v>
      </c>
      <c r="G300" s="539" t="s">
        <v>2</v>
      </c>
      <c r="H300" t="str">
        <f t="shared" si="4"/>
        <v/>
      </c>
    </row>
    <row r="301" spans="1:8" x14ac:dyDescent="0.3">
      <c r="A301" s="540" t="str">
        <f>CONCATENATE(portada_F[[#This Row],[NIVEL]],".",portada_F[[#This Row],[CODINS]])</f>
        <v>1.00528</v>
      </c>
      <c r="B301" s="543" t="s">
        <v>33366</v>
      </c>
      <c r="C301" s="463" t="s">
        <v>7854</v>
      </c>
      <c r="D301" s="463" t="s">
        <v>8396</v>
      </c>
      <c r="E301" s="463" t="s">
        <v>15373</v>
      </c>
      <c r="F301" s="463" t="s">
        <v>3287</v>
      </c>
      <c r="G301" s="463" t="s">
        <v>4</v>
      </c>
      <c r="H301" t="str">
        <f t="shared" si="4"/>
        <v/>
      </c>
    </row>
    <row r="302" spans="1:8" x14ac:dyDescent="0.3">
      <c r="A302" s="538" t="str">
        <f>CONCATENATE(portada_F[[#This Row],[NIVEL]],".",portada_F[[#This Row],[CODINS]])</f>
        <v>1.03312</v>
      </c>
      <c r="B302" s="543" t="s">
        <v>31236</v>
      </c>
      <c r="C302" s="539" t="s">
        <v>7182</v>
      </c>
      <c r="D302" s="539" t="s">
        <v>8396</v>
      </c>
      <c r="E302" s="539" t="s">
        <v>8657</v>
      </c>
      <c r="F302" s="539" t="s">
        <v>13534</v>
      </c>
      <c r="G302" s="539" t="s">
        <v>3</v>
      </c>
      <c r="H302" t="str">
        <f t="shared" si="4"/>
        <v/>
      </c>
    </row>
    <row r="303" spans="1:8" x14ac:dyDescent="0.3">
      <c r="A303" s="540" t="str">
        <f>CONCATENATE(portada_F[[#This Row],[NIVEL]],".",portada_F[[#This Row],[CODINS]])</f>
        <v>1.00900</v>
      </c>
      <c r="B303" s="543" t="s">
        <v>31694</v>
      </c>
      <c r="C303" s="463" t="s">
        <v>7218</v>
      </c>
      <c r="D303" s="463" t="s">
        <v>8396</v>
      </c>
      <c r="E303" s="463" t="s">
        <v>16901</v>
      </c>
      <c r="F303" s="463" t="s">
        <v>13533</v>
      </c>
      <c r="G303" s="463" t="s">
        <v>3</v>
      </c>
      <c r="H303" t="str">
        <f t="shared" si="4"/>
        <v/>
      </c>
    </row>
    <row r="304" spans="1:8" x14ac:dyDescent="0.3">
      <c r="A304" s="538" t="str">
        <f>CONCATENATE(portada_F[[#This Row],[NIVEL]],".",portada_F[[#This Row],[CODINS]])</f>
        <v>1.01413</v>
      </c>
      <c r="B304" s="543" t="s">
        <v>32114</v>
      </c>
      <c r="C304" s="539" t="s">
        <v>8759</v>
      </c>
      <c r="D304" s="539" t="s">
        <v>8396</v>
      </c>
      <c r="E304" s="539" t="s">
        <v>10189</v>
      </c>
      <c r="F304" s="539" t="s">
        <v>242</v>
      </c>
      <c r="G304" s="539" t="s">
        <v>3</v>
      </c>
      <c r="H304" t="str">
        <f t="shared" si="4"/>
        <v/>
      </c>
    </row>
    <row r="305" spans="1:8" x14ac:dyDescent="0.3">
      <c r="A305" s="540" t="str">
        <f>CONCATENATE(portada_F[[#This Row],[NIVEL]],".",portada_F[[#This Row],[CODINS]])</f>
        <v>1.01869</v>
      </c>
      <c r="B305" s="543" t="s">
        <v>33936</v>
      </c>
      <c r="C305" s="463" t="s">
        <v>10017</v>
      </c>
      <c r="D305" s="463" t="s">
        <v>8396</v>
      </c>
      <c r="E305" s="463" t="s">
        <v>16323</v>
      </c>
      <c r="F305" s="463" t="s">
        <v>13533</v>
      </c>
      <c r="G305" s="463" t="s">
        <v>2</v>
      </c>
      <c r="H305" t="str">
        <f t="shared" si="4"/>
        <v/>
      </c>
    </row>
    <row r="306" spans="1:8" x14ac:dyDescent="0.3">
      <c r="A306" s="538" t="str">
        <f>CONCATENATE(portada_F[[#This Row],[NIVEL]],".",portada_F[[#This Row],[CODINS]])</f>
        <v>1.04038</v>
      </c>
      <c r="B306" s="543" t="s">
        <v>31019</v>
      </c>
      <c r="C306" s="539" t="s">
        <v>7154</v>
      </c>
      <c r="D306" s="539" t="s">
        <v>8396</v>
      </c>
      <c r="E306" s="539" t="s">
        <v>20712</v>
      </c>
      <c r="F306" s="539" t="s">
        <v>4404</v>
      </c>
      <c r="G306" s="539" t="s">
        <v>1</v>
      </c>
      <c r="H306" t="str">
        <f t="shared" si="4"/>
        <v/>
      </c>
    </row>
    <row r="307" spans="1:8" x14ac:dyDescent="0.3">
      <c r="A307" s="540" t="str">
        <f>CONCATENATE(portada_F[[#This Row],[NIVEL]],".",portada_F[[#This Row],[CODINS]])</f>
        <v>1.00649</v>
      </c>
      <c r="B307" s="543" t="s">
        <v>33035</v>
      </c>
      <c r="C307" s="463" t="s">
        <v>7338</v>
      </c>
      <c r="D307" s="463" t="s">
        <v>8396</v>
      </c>
      <c r="E307" s="463" t="s">
        <v>16183</v>
      </c>
      <c r="F307" s="463" t="s">
        <v>889</v>
      </c>
      <c r="G307" s="463" t="s">
        <v>3</v>
      </c>
      <c r="H307" t="str">
        <f t="shared" si="4"/>
        <v/>
      </c>
    </row>
    <row r="308" spans="1:8" x14ac:dyDescent="0.3">
      <c r="A308" s="538" t="str">
        <f>CONCATENATE(portada_F[[#This Row],[NIVEL]],".",portada_F[[#This Row],[CODINS]])</f>
        <v>1.02912</v>
      </c>
      <c r="B308" s="543" t="s">
        <v>30931</v>
      </c>
      <c r="C308" s="539" t="s">
        <v>8597</v>
      </c>
      <c r="D308" s="539" t="s">
        <v>8396</v>
      </c>
      <c r="E308" s="539" t="s">
        <v>8596</v>
      </c>
      <c r="F308" s="539" t="s">
        <v>13534</v>
      </c>
      <c r="G308" s="539" t="s">
        <v>1</v>
      </c>
      <c r="H308" t="str">
        <f t="shared" si="4"/>
        <v/>
      </c>
    </row>
    <row r="309" spans="1:8" x14ac:dyDescent="0.3">
      <c r="A309" s="540" t="str">
        <f>CONCATENATE(portada_F[[#This Row],[NIVEL]],".",portada_F[[#This Row],[CODINS]])</f>
        <v>1.00547</v>
      </c>
      <c r="B309" s="543" t="s">
        <v>32787</v>
      </c>
      <c r="C309" s="463" t="s">
        <v>7307</v>
      </c>
      <c r="D309" s="463" t="s">
        <v>8396</v>
      </c>
      <c r="E309" s="463" t="s">
        <v>17673</v>
      </c>
      <c r="F309" s="463" t="s">
        <v>889</v>
      </c>
      <c r="G309" s="463" t="s">
        <v>4</v>
      </c>
      <c r="H309" t="str">
        <f t="shared" si="4"/>
        <v/>
      </c>
    </row>
    <row r="310" spans="1:8" x14ac:dyDescent="0.3">
      <c r="A310" s="538" t="str">
        <f>CONCATENATE(portada_F[[#This Row],[NIVEL]],".",portada_F[[#This Row],[CODINS]])</f>
        <v>1.02637</v>
      </c>
      <c r="B310" s="543" t="s">
        <v>30929</v>
      </c>
      <c r="C310" s="539" t="s">
        <v>8102</v>
      </c>
      <c r="D310" s="539" t="s">
        <v>8396</v>
      </c>
      <c r="E310" s="539" t="s">
        <v>8594</v>
      </c>
      <c r="F310" s="539" t="s">
        <v>207</v>
      </c>
      <c r="G310" s="539" t="s">
        <v>2</v>
      </c>
      <c r="H310" t="str">
        <f t="shared" si="4"/>
        <v/>
      </c>
    </row>
    <row r="311" spans="1:8" x14ac:dyDescent="0.3">
      <c r="A311" s="540" t="str">
        <f>CONCATENATE(portada_F[[#This Row],[NIVEL]],".",portada_F[[#This Row],[CODINS]])</f>
        <v>1.00545</v>
      </c>
      <c r="B311" s="543" t="s">
        <v>34012</v>
      </c>
      <c r="C311" s="463" t="s">
        <v>10029</v>
      </c>
      <c r="D311" s="463" t="s">
        <v>8396</v>
      </c>
      <c r="E311" s="463" t="s">
        <v>16993</v>
      </c>
      <c r="F311" s="463" t="s">
        <v>360</v>
      </c>
      <c r="G311" s="463" t="s">
        <v>5</v>
      </c>
      <c r="H311" t="str">
        <f t="shared" si="4"/>
        <v/>
      </c>
    </row>
    <row r="312" spans="1:8" x14ac:dyDescent="0.3">
      <c r="A312" s="538" t="str">
        <f>CONCATENATE(portada_F[[#This Row],[NIVEL]],".",portada_F[[#This Row],[CODINS]])</f>
        <v>1.04128</v>
      </c>
      <c r="B312" s="543" t="s">
        <v>33221</v>
      </c>
      <c r="C312" s="539" t="s">
        <v>7382</v>
      </c>
      <c r="D312" s="539" t="s">
        <v>8396</v>
      </c>
      <c r="E312" s="539" t="s">
        <v>8966</v>
      </c>
      <c r="F312" s="539" t="s">
        <v>83</v>
      </c>
      <c r="G312" s="539" t="s">
        <v>2</v>
      </c>
      <c r="H312" t="str">
        <f t="shared" si="4"/>
        <v/>
      </c>
    </row>
    <row r="313" spans="1:8" x14ac:dyDescent="0.3">
      <c r="A313" s="540" t="str">
        <f>CONCATENATE(portada_F[[#This Row],[NIVEL]],".",portada_F[[#This Row],[CODINS]])</f>
        <v>1.03135</v>
      </c>
      <c r="B313" s="543" t="s">
        <v>30547</v>
      </c>
      <c r="C313" s="463" t="s">
        <v>8159</v>
      </c>
      <c r="D313" s="463" t="s">
        <v>8396</v>
      </c>
      <c r="E313" s="463" t="s">
        <v>8480</v>
      </c>
      <c r="F313" s="463" t="s">
        <v>13534</v>
      </c>
      <c r="G313" s="463" t="s">
        <v>1</v>
      </c>
      <c r="H313" t="str">
        <f t="shared" si="4"/>
        <v/>
      </c>
    </row>
    <row r="314" spans="1:8" x14ac:dyDescent="0.3">
      <c r="A314" s="538" t="str">
        <f>CONCATENATE(portada_F[[#This Row],[NIVEL]],".",portada_F[[#This Row],[CODINS]])</f>
        <v>1.00119</v>
      </c>
      <c r="B314" s="543" t="s">
        <v>32739</v>
      </c>
      <c r="C314" s="539" t="s">
        <v>7303</v>
      </c>
      <c r="D314" s="539" t="s">
        <v>8396</v>
      </c>
      <c r="E314" s="539" t="s">
        <v>20740</v>
      </c>
      <c r="F314" s="539" t="s">
        <v>47</v>
      </c>
      <c r="G314" s="539" t="s">
        <v>2</v>
      </c>
      <c r="H314" t="str">
        <f t="shared" si="4"/>
        <v/>
      </c>
    </row>
    <row r="315" spans="1:8" x14ac:dyDescent="0.3">
      <c r="A315" s="540" t="str">
        <f>CONCATENATE(portada_F[[#This Row],[NIVEL]],".",portada_F[[#This Row],[CODINS]])</f>
        <v>1.02582</v>
      </c>
      <c r="B315" s="543" t="s">
        <v>33781</v>
      </c>
      <c r="C315" s="463" t="s">
        <v>7922</v>
      </c>
      <c r="D315" s="463" t="s">
        <v>8396</v>
      </c>
      <c r="E315" s="463" t="s">
        <v>15391</v>
      </c>
      <c r="F315" s="463" t="s">
        <v>41</v>
      </c>
      <c r="G315" s="463" t="s">
        <v>4</v>
      </c>
      <c r="H315" t="str">
        <f t="shared" si="4"/>
        <v/>
      </c>
    </row>
    <row r="316" spans="1:8" x14ac:dyDescent="0.3">
      <c r="A316" s="538" t="str">
        <f>CONCATENATE(portada_F[[#This Row],[NIVEL]],".",portada_F[[#This Row],[CODINS]])</f>
        <v>1.03850</v>
      </c>
      <c r="B316" s="543" t="s">
        <v>31423</v>
      </c>
      <c r="C316" s="539" t="s">
        <v>7194</v>
      </c>
      <c r="D316" s="539" t="s">
        <v>8396</v>
      </c>
      <c r="E316" s="539" t="s">
        <v>13431</v>
      </c>
      <c r="F316" s="539" t="s">
        <v>13533</v>
      </c>
      <c r="G316" s="539" t="s">
        <v>5</v>
      </c>
      <c r="H316" t="str">
        <f t="shared" si="4"/>
        <v/>
      </c>
    </row>
    <row r="317" spans="1:8" x14ac:dyDescent="0.3">
      <c r="A317" s="540" t="str">
        <f>CONCATENATE(portada_F[[#This Row],[NIVEL]],".",portada_F[[#This Row],[CODINS]])</f>
        <v>1.01111</v>
      </c>
      <c r="B317" s="543" t="s">
        <v>32792</v>
      </c>
      <c r="C317" s="463" t="s">
        <v>7308</v>
      </c>
      <c r="D317" s="463" t="s">
        <v>8396</v>
      </c>
      <c r="E317" s="463" t="s">
        <v>13432</v>
      </c>
      <c r="F317" s="463" t="s">
        <v>13533</v>
      </c>
      <c r="G317" s="463" t="s">
        <v>3</v>
      </c>
      <c r="H317" t="str">
        <f t="shared" si="4"/>
        <v/>
      </c>
    </row>
    <row r="318" spans="1:8" x14ac:dyDescent="0.3">
      <c r="A318" s="538" t="str">
        <f>CONCATENATE(portada_F[[#This Row],[NIVEL]],".",portada_F[[#This Row],[CODINS]])</f>
        <v>1.02643</v>
      </c>
      <c r="B318" s="543" t="s">
        <v>30939</v>
      </c>
      <c r="C318" s="539" t="s">
        <v>7141</v>
      </c>
      <c r="D318" s="539" t="s">
        <v>8396</v>
      </c>
      <c r="E318" s="539" t="s">
        <v>8599</v>
      </c>
      <c r="F318" s="539" t="s">
        <v>207</v>
      </c>
      <c r="G318" s="539" t="s">
        <v>2</v>
      </c>
      <c r="H318" t="str">
        <f t="shared" si="4"/>
        <v/>
      </c>
    </row>
    <row r="319" spans="1:8" x14ac:dyDescent="0.3">
      <c r="A319" s="540" t="str">
        <f>CONCATENATE(portada_F[[#This Row],[NIVEL]],".",portada_F[[#This Row],[CODINS]])</f>
        <v>1.00559</v>
      </c>
      <c r="B319" s="543" t="s">
        <v>33311</v>
      </c>
      <c r="C319" s="463" t="s">
        <v>8998</v>
      </c>
      <c r="D319" s="463" t="s">
        <v>8396</v>
      </c>
      <c r="E319" s="463" t="s">
        <v>8997</v>
      </c>
      <c r="F319" s="463" t="s">
        <v>242</v>
      </c>
      <c r="G319" s="463" t="s">
        <v>1</v>
      </c>
      <c r="H319" t="str">
        <f t="shared" si="4"/>
        <v/>
      </c>
    </row>
    <row r="320" spans="1:8" x14ac:dyDescent="0.3">
      <c r="A320" s="538" t="str">
        <f>CONCATENATE(portada_F[[#This Row],[NIVEL]],".",portada_F[[#This Row],[CODINS]])</f>
        <v>1.03244</v>
      </c>
      <c r="B320" s="543" t="s">
        <v>30563</v>
      </c>
      <c r="C320" s="539" t="s">
        <v>8198</v>
      </c>
      <c r="D320" s="539" t="s">
        <v>8396</v>
      </c>
      <c r="E320" s="539" t="s">
        <v>18468</v>
      </c>
      <c r="F320" s="539" t="s">
        <v>13533</v>
      </c>
      <c r="G320" s="539" t="s">
        <v>3</v>
      </c>
      <c r="H320" t="str">
        <f t="shared" si="4"/>
        <v/>
      </c>
    </row>
    <row r="321" spans="1:8" x14ac:dyDescent="0.3">
      <c r="A321" s="540" t="str">
        <f>CONCATENATE(portada_F[[#This Row],[NIVEL]],".",portada_F[[#This Row],[CODINS]])</f>
        <v>1.00137</v>
      </c>
      <c r="B321" s="543" t="s">
        <v>30913</v>
      </c>
      <c r="C321" s="463" t="s">
        <v>8190</v>
      </c>
      <c r="D321" s="463" t="s">
        <v>8396</v>
      </c>
      <c r="E321" s="463" t="s">
        <v>8589</v>
      </c>
      <c r="F321" s="463" t="s">
        <v>3749</v>
      </c>
      <c r="G321" s="463" t="s">
        <v>2</v>
      </c>
      <c r="H321" t="str">
        <f t="shared" si="4"/>
        <v/>
      </c>
    </row>
    <row r="322" spans="1:8" x14ac:dyDescent="0.3">
      <c r="A322" s="538" t="str">
        <f>CONCATENATE(portada_F[[#This Row],[NIVEL]],".",portada_F[[#This Row],[CODINS]])</f>
        <v>1.00526</v>
      </c>
      <c r="B322" s="543" t="s">
        <v>33070</v>
      </c>
      <c r="C322" s="539" t="s">
        <v>8921</v>
      </c>
      <c r="D322" s="539" t="s">
        <v>8396</v>
      </c>
      <c r="E322" s="539" t="s">
        <v>8920</v>
      </c>
      <c r="F322" s="539" t="s">
        <v>207</v>
      </c>
      <c r="G322" s="539" t="s">
        <v>5</v>
      </c>
      <c r="H322" t="str">
        <f t="shared" si="4"/>
        <v/>
      </c>
    </row>
    <row r="323" spans="1:8" x14ac:dyDescent="0.3">
      <c r="A323" s="540" t="str">
        <f>CONCATENATE(portada_F[[#This Row],[NIVEL]],".",portada_F[[#This Row],[CODINS]])</f>
        <v>1.02954</v>
      </c>
      <c r="B323" s="543" t="s">
        <v>33426</v>
      </c>
      <c r="C323" s="463" t="s">
        <v>10307</v>
      </c>
      <c r="D323" s="463" t="s">
        <v>8396</v>
      </c>
      <c r="E323" s="463" t="s">
        <v>10308</v>
      </c>
      <c r="F323" s="463" t="s">
        <v>242</v>
      </c>
      <c r="G323" s="463" t="s">
        <v>2</v>
      </c>
      <c r="H323" t="str">
        <f t="shared" si="4"/>
        <v/>
      </c>
    </row>
    <row r="324" spans="1:8" x14ac:dyDescent="0.3">
      <c r="A324" s="538" t="str">
        <f>CONCATENATE(portada_F[[#This Row],[NIVEL]],".",portada_F[[#This Row],[CODINS]])</f>
        <v>1.03376</v>
      </c>
      <c r="B324" s="543" t="s">
        <v>30493</v>
      </c>
      <c r="C324" s="539" t="s">
        <v>8426</v>
      </c>
      <c r="D324" s="539" t="s">
        <v>8396</v>
      </c>
      <c r="E324" s="539" t="s">
        <v>8425</v>
      </c>
      <c r="F324" s="539" t="s">
        <v>13534</v>
      </c>
      <c r="G324" s="539" t="s">
        <v>4</v>
      </c>
      <c r="H324" t="str">
        <f t="shared" ref="H324:H387" si="5">IF(E324=E323,"errOR","")</f>
        <v/>
      </c>
    </row>
    <row r="325" spans="1:8" x14ac:dyDescent="0.3">
      <c r="A325" s="540" t="str">
        <f>CONCATENATE(portada_F[[#This Row],[NIVEL]],".",portada_F[[#This Row],[CODINS]])</f>
        <v>1.00048</v>
      </c>
      <c r="B325" s="543" t="s">
        <v>30501</v>
      </c>
      <c r="C325" s="463" t="s">
        <v>8447</v>
      </c>
      <c r="D325" s="463" t="s">
        <v>8396</v>
      </c>
      <c r="E325" s="463" t="s">
        <v>8446</v>
      </c>
      <c r="F325" s="463" t="s">
        <v>41</v>
      </c>
      <c r="G325" s="463" t="s">
        <v>4</v>
      </c>
      <c r="H325" t="str">
        <f t="shared" si="5"/>
        <v/>
      </c>
    </row>
    <row r="326" spans="1:8" x14ac:dyDescent="0.3">
      <c r="A326" s="538" t="str">
        <f>CONCATENATE(portada_F[[#This Row],[NIVEL]],".",portada_F[[#This Row],[CODINS]])</f>
        <v>1.00059</v>
      </c>
      <c r="B326" s="543" t="s">
        <v>32227</v>
      </c>
      <c r="C326" s="539" t="s">
        <v>8779</v>
      </c>
      <c r="D326" s="539" t="s">
        <v>8396</v>
      </c>
      <c r="E326" s="539" t="s">
        <v>8778</v>
      </c>
      <c r="F326" s="539" t="s">
        <v>13534</v>
      </c>
      <c r="G326" s="539" t="s">
        <v>5</v>
      </c>
      <c r="H326" t="str">
        <f t="shared" si="5"/>
        <v/>
      </c>
    </row>
    <row r="327" spans="1:8" x14ac:dyDescent="0.3">
      <c r="A327" s="540" t="str">
        <f>CONCATENATE(portada_F[[#This Row],[NIVEL]],".",portada_F[[#This Row],[CODINS]])</f>
        <v>1.01997</v>
      </c>
      <c r="B327" s="543" t="s">
        <v>34182</v>
      </c>
      <c r="C327" s="463" t="s">
        <v>15452</v>
      </c>
      <c r="D327" s="463" t="s">
        <v>8396</v>
      </c>
      <c r="E327" s="463" t="s">
        <v>30133</v>
      </c>
      <c r="F327" s="463" t="s">
        <v>83</v>
      </c>
      <c r="G327" s="463" t="s">
        <v>5</v>
      </c>
      <c r="H327" t="str">
        <f t="shared" si="5"/>
        <v/>
      </c>
    </row>
    <row r="328" spans="1:8" x14ac:dyDescent="0.3">
      <c r="A328" s="538" t="str">
        <f>CONCATENATE(portada_F[[#This Row],[NIVEL]],".",portada_F[[#This Row],[CODINS]])</f>
        <v>1.04363</v>
      </c>
      <c r="B328" s="543" t="s">
        <v>34184</v>
      </c>
      <c r="C328" s="539" t="s">
        <v>16265</v>
      </c>
      <c r="D328" s="539" t="s">
        <v>8396</v>
      </c>
      <c r="E328" s="539" t="s">
        <v>30148</v>
      </c>
      <c r="F328" s="539" t="s">
        <v>83</v>
      </c>
      <c r="G328" s="539" t="s">
        <v>5</v>
      </c>
      <c r="H328" t="str">
        <f t="shared" si="5"/>
        <v/>
      </c>
    </row>
    <row r="329" spans="1:8" x14ac:dyDescent="0.3">
      <c r="A329" s="540" t="str">
        <f>CONCATENATE(portada_F[[#This Row],[NIVEL]],".",portada_F[[#This Row],[CODINS]])</f>
        <v>1.04365</v>
      </c>
      <c r="B329" s="543" t="s">
        <v>33872</v>
      </c>
      <c r="C329" s="463" t="s">
        <v>10967</v>
      </c>
      <c r="D329" s="463" t="s">
        <v>8396</v>
      </c>
      <c r="E329" s="463" t="s">
        <v>16275</v>
      </c>
      <c r="F329" s="463" t="s">
        <v>13533</v>
      </c>
      <c r="G329" s="463" t="s">
        <v>5</v>
      </c>
      <c r="H329" t="str">
        <f t="shared" si="5"/>
        <v/>
      </c>
    </row>
    <row r="330" spans="1:8" x14ac:dyDescent="0.3">
      <c r="A330" s="538" t="str">
        <f>CONCATENATE(portada_F[[#This Row],[NIVEL]],".",portada_F[[#This Row],[CODINS]])</f>
        <v>1.03962</v>
      </c>
      <c r="B330" s="543" t="s">
        <v>33826</v>
      </c>
      <c r="C330" s="539" t="s">
        <v>15364</v>
      </c>
      <c r="D330" s="539" t="s">
        <v>8396</v>
      </c>
      <c r="E330" s="539" t="s">
        <v>15397</v>
      </c>
      <c r="F330" s="539" t="s">
        <v>13534</v>
      </c>
      <c r="G330" s="539" t="s">
        <v>4</v>
      </c>
      <c r="H330" t="str">
        <f t="shared" si="5"/>
        <v/>
      </c>
    </row>
    <row r="331" spans="1:8" x14ac:dyDescent="0.3">
      <c r="A331" s="540" t="str">
        <f>CONCATENATE(portada_F[[#This Row],[NIVEL]],".",portada_F[[#This Row],[CODINS]])</f>
        <v>1.03906</v>
      </c>
      <c r="B331" s="543" t="s">
        <v>33849</v>
      </c>
      <c r="C331" s="555" t="s">
        <v>15367</v>
      </c>
      <c r="D331" s="463" t="s">
        <v>8396</v>
      </c>
      <c r="E331" s="463" t="s">
        <v>15409</v>
      </c>
      <c r="F331" s="463" t="s">
        <v>13534</v>
      </c>
      <c r="G331" s="463" t="s">
        <v>2</v>
      </c>
      <c r="H331" t="str">
        <f t="shared" si="5"/>
        <v/>
      </c>
    </row>
    <row r="332" spans="1:8" x14ac:dyDescent="0.3">
      <c r="A332" s="538" t="str">
        <f>CONCATENATE(portada_F[[#This Row],[NIVEL]],".",portada_F[[#This Row],[CODINS]])</f>
        <v>1.03932</v>
      </c>
      <c r="B332" s="543" t="s">
        <v>33933</v>
      </c>
      <c r="C332" s="539" t="s">
        <v>16149</v>
      </c>
      <c r="D332" s="539" t="s">
        <v>8396</v>
      </c>
      <c r="E332" s="539" t="s">
        <v>16317</v>
      </c>
      <c r="F332" s="539" t="s">
        <v>13533</v>
      </c>
      <c r="G332" s="539" t="s">
        <v>3</v>
      </c>
      <c r="H332" t="str">
        <f t="shared" si="5"/>
        <v/>
      </c>
    </row>
    <row r="333" spans="1:8" x14ac:dyDescent="0.3">
      <c r="A333" s="540" t="str">
        <f>CONCATENATE(portada_F[[#This Row],[NIVEL]],".",portada_F[[#This Row],[CODINS]])</f>
        <v>1.04035</v>
      </c>
      <c r="B333" s="543" t="s">
        <v>34035</v>
      </c>
      <c r="C333" s="463" t="s">
        <v>10036</v>
      </c>
      <c r="D333" s="463" t="s">
        <v>8396</v>
      </c>
      <c r="E333" s="463" t="s">
        <v>17680</v>
      </c>
      <c r="F333" s="463" t="s">
        <v>13533</v>
      </c>
      <c r="G333" s="463" t="s">
        <v>2</v>
      </c>
      <c r="H333" t="str">
        <f t="shared" si="5"/>
        <v/>
      </c>
    </row>
    <row r="334" spans="1:8" x14ac:dyDescent="0.3">
      <c r="A334" s="538" t="str">
        <f>CONCATENATE(portada_F[[#This Row],[NIVEL]],".",portada_F[[#This Row],[CODINS]])</f>
        <v>1.04158</v>
      </c>
      <c r="B334" s="543" t="s">
        <v>33708</v>
      </c>
      <c r="C334" s="539" t="s">
        <v>7740</v>
      </c>
      <c r="D334" s="539" t="s">
        <v>8396</v>
      </c>
      <c r="E334" s="539" t="s">
        <v>15382</v>
      </c>
      <c r="F334" s="539" t="s">
        <v>13533</v>
      </c>
      <c r="G334" s="539" t="s">
        <v>2</v>
      </c>
      <c r="H334" t="str">
        <f t="shared" si="5"/>
        <v/>
      </c>
    </row>
    <row r="335" spans="1:8" x14ac:dyDescent="0.3">
      <c r="A335" s="540" t="str">
        <f>CONCATENATE(portada_F[[#This Row],[NIVEL]],".",portada_F[[#This Row],[CODINS]])</f>
        <v>1.03766</v>
      </c>
      <c r="B335" s="543" t="s">
        <v>33954</v>
      </c>
      <c r="C335" s="463" t="s">
        <v>15353</v>
      </c>
      <c r="D335" s="463" t="s">
        <v>8396</v>
      </c>
      <c r="E335" s="463" t="s">
        <v>16348</v>
      </c>
      <c r="F335" s="463" t="s">
        <v>242</v>
      </c>
      <c r="G335" s="463" t="s">
        <v>1</v>
      </c>
      <c r="H335" t="str">
        <f t="shared" si="5"/>
        <v/>
      </c>
    </row>
    <row r="336" spans="1:8" x14ac:dyDescent="0.3">
      <c r="A336" s="538" t="str">
        <f>CONCATENATE(portada_F[[#This Row],[NIVEL]],".",portada_F[[#This Row],[CODINS]])</f>
        <v>1.04058</v>
      </c>
      <c r="B336" s="543" t="s">
        <v>30482</v>
      </c>
      <c r="C336" s="539" t="s">
        <v>8418</v>
      </c>
      <c r="D336" s="539" t="s">
        <v>8396</v>
      </c>
      <c r="E336" s="539" t="s">
        <v>14522</v>
      </c>
      <c r="F336" s="539" t="s">
        <v>13534</v>
      </c>
      <c r="G336" s="539" t="s">
        <v>3</v>
      </c>
      <c r="H336" t="str">
        <f t="shared" si="5"/>
        <v/>
      </c>
    </row>
    <row r="337" spans="1:8" x14ac:dyDescent="0.3">
      <c r="A337" s="540" t="str">
        <f>CONCATENATE(portada_F[[#This Row],[NIVEL]],".",portada_F[[#This Row],[CODINS]])</f>
        <v>1.00029</v>
      </c>
      <c r="B337" s="543" t="s">
        <v>34031</v>
      </c>
      <c r="C337" s="463" t="s">
        <v>12316</v>
      </c>
      <c r="D337" s="463" t="s">
        <v>8396</v>
      </c>
      <c r="E337" s="463" t="s">
        <v>18476</v>
      </c>
      <c r="F337" s="463" t="s">
        <v>207</v>
      </c>
      <c r="G337" s="463" t="s">
        <v>1</v>
      </c>
      <c r="H337" t="str">
        <f t="shared" si="5"/>
        <v/>
      </c>
    </row>
    <row r="338" spans="1:8" x14ac:dyDescent="0.3">
      <c r="A338" s="538" t="str">
        <f>CONCATENATE(portada_F[[#This Row],[NIVEL]],".",portada_F[[#This Row],[CODINS]])</f>
        <v>1.04154</v>
      </c>
      <c r="B338" s="543" t="s">
        <v>33358</v>
      </c>
      <c r="C338" s="539" t="s">
        <v>7416</v>
      </c>
      <c r="D338" s="539" t="s">
        <v>8396</v>
      </c>
      <c r="E338" s="539" t="s">
        <v>20751</v>
      </c>
      <c r="F338" s="539" t="s">
        <v>13533</v>
      </c>
      <c r="G338" s="539" t="s">
        <v>4</v>
      </c>
      <c r="H338" t="str">
        <f t="shared" si="5"/>
        <v/>
      </c>
    </row>
    <row r="339" spans="1:8" x14ac:dyDescent="0.3">
      <c r="A339" s="540" t="str">
        <f>CONCATENATE(portada_F[[#This Row],[NIVEL]],".",portada_F[[#This Row],[CODINS]])</f>
        <v>1.03302</v>
      </c>
      <c r="B339" s="543" t="s">
        <v>33855</v>
      </c>
      <c r="C339" s="463" t="s">
        <v>7949</v>
      </c>
      <c r="D339" s="463" t="s">
        <v>8396</v>
      </c>
      <c r="E339" s="463" t="s">
        <v>16248</v>
      </c>
      <c r="F339" s="463" t="s">
        <v>47</v>
      </c>
      <c r="G339" s="463" t="s">
        <v>7</v>
      </c>
      <c r="H339" t="str">
        <f t="shared" si="5"/>
        <v/>
      </c>
    </row>
    <row r="340" spans="1:8" x14ac:dyDescent="0.3">
      <c r="A340" s="538" t="str">
        <f>CONCATENATE(portada_F[[#This Row],[NIVEL]],".",portada_F[[#This Row],[CODINS]])</f>
        <v>1.03939</v>
      </c>
      <c r="B340" s="543" t="s">
        <v>33483</v>
      </c>
      <c r="C340" s="539" t="s">
        <v>9910</v>
      </c>
      <c r="D340" s="539" t="s">
        <v>8396</v>
      </c>
      <c r="E340" s="539" t="s">
        <v>12349</v>
      </c>
      <c r="F340" s="539" t="s">
        <v>360</v>
      </c>
      <c r="G340" s="539" t="s">
        <v>5</v>
      </c>
      <c r="H340" t="str">
        <f t="shared" si="5"/>
        <v/>
      </c>
    </row>
    <row r="341" spans="1:8" x14ac:dyDescent="0.3">
      <c r="A341" s="540" t="str">
        <f>CONCATENATE(portada_F[[#This Row],[NIVEL]],".",portada_F[[#This Row],[CODINS]])</f>
        <v>1.03439</v>
      </c>
      <c r="B341" s="543" t="s">
        <v>34029</v>
      </c>
      <c r="C341" s="463" t="s">
        <v>16881</v>
      </c>
      <c r="D341" s="463" t="s">
        <v>8396</v>
      </c>
      <c r="E341" s="463" t="s">
        <v>17011</v>
      </c>
      <c r="F341" s="463" t="s">
        <v>13534</v>
      </c>
      <c r="G341" s="463" t="s">
        <v>3</v>
      </c>
      <c r="H341" t="str">
        <f t="shared" si="5"/>
        <v/>
      </c>
    </row>
    <row r="342" spans="1:8" x14ac:dyDescent="0.3">
      <c r="A342" s="538" t="str">
        <f>CONCATENATE(portada_F[[#This Row],[NIVEL]],".",portada_F[[#This Row],[CODINS]])</f>
        <v>1.04152</v>
      </c>
      <c r="B342" s="543" t="s">
        <v>33929</v>
      </c>
      <c r="C342" s="539" t="s">
        <v>13495</v>
      </c>
      <c r="D342" s="539" t="s">
        <v>8396</v>
      </c>
      <c r="E342" s="539" t="s">
        <v>16308</v>
      </c>
      <c r="F342" s="539" t="s">
        <v>83</v>
      </c>
      <c r="G342" s="539" t="s">
        <v>2</v>
      </c>
      <c r="H342" t="str">
        <f t="shared" si="5"/>
        <v/>
      </c>
    </row>
    <row r="343" spans="1:8" x14ac:dyDescent="0.3">
      <c r="A343" s="540" t="str">
        <f>CONCATENATE(portada_F[[#This Row],[NIVEL]],".",portada_F[[#This Row],[CODINS]])</f>
        <v>1.04030</v>
      </c>
      <c r="B343" s="543" t="s">
        <v>32720</v>
      </c>
      <c r="C343" s="463" t="s">
        <v>7299</v>
      </c>
      <c r="D343" s="463" t="s">
        <v>8396</v>
      </c>
      <c r="E343" s="463" t="s">
        <v>16181</v>
      </c>
      <c r="F343" s="463" t="s">
        <v>41</v>
      </c>
      <c r="G343" s="463" t="s">
        <v>2</v>
      </c>
      <c r="H343" t="str">
        <f t="shared" si="5"/>
        <v/>
      </c>
    </row>
    <row r="344" spans="1:8" x14ac:dyDescent="0.3">
      <c r="A344" s="538" t="str">
        <f>CONCATENATE(portada_F[[#This Row],[NIVEL]],".",portada_F[[#This Row],[CODINS]])</f>
        <v>1.02553</v>
      </c>
      <c r="B344" s="543" t="s">
        <v>33875</v>
      </c>
      <c r="C344" s="539" t="s">
        <v>9995</v>
      </c>
      <c r="D344" s="539" t="s">
        <v>8396</v>
      </c>
      <c r="E344" s="539" t="s">
        <v>16280</v>
      </c>
      <c r="F344" s="539" t="s">
        <v>889</v>
      </c>
      <c r="G344" s="539" t="s">
        <v>2</v>
      </c>
      <c r="H344" t="str">
        <f t="shared" si="5"/>
        <v/>
      </c>
    </row>
    <row r="345" spans="1:8" x14ac:dyDescent="0.3">
      <c r="A345" s="540" t="str">
        <f>CONCATENATE(portada_F[[#This Row],[NIVEL]],".",portada_F[[#This Row],[CODINS]])</f>
        <v>1.03965</v>
      </c>
      <c r="B345" s="543" t="s">
        <v>33755</v>
      </c>
      <c r="C345" s="463" t="s">
        <v>7715</v>
      </c>
      <c r="D345" s="463" t="s">
        <v>8396</v>
      </c>
      <c r="E345" s="463" t="s">
        <v>15389</v>
      </c>
      <c r="F345" s="463" t="s">
        <v>889</v>
      </c>
      <c r="G345" s="463" t="s">
        <v>4</v>
      </c>
      <c r="H345" t="str">
        <f t="shared" si="5"/>
        <v/>
      </c>
    </row>
    <row r="346" spans="1:8" x14ac:dyDescent="0.3">
      <c r="A346" s="538" t="str">
        <f>CONCATENATE(portada_F[[#This Row],[NIVEL]],".",portada_F[[#This Row],[CODINS]])</f>
        <v>1.03823</v>
      </c>
      <c r="B346" s="543" t="s">
        <v>33336</v>
      </c>
      <c r="C346" s="539" t="s">
        <v>9006</v>
      </c>
      <c r="D346" s="539" t="s">
        <v>8396</v>
      </c>
      <c r="E346" s="539" t="s">
        <v>9005</v>
      </c>
      <c r="F346" s="539" t="s">
        <v>235</v>
      </c>
      <c r="G346" s="539" t="s">
        <v>3</v>
      </c>
      <c r="H346" t="str">
        <f t="shared" si="5"/>
        <v/>
      </c>
    </row>
    <row r="347" spans="1:8" x14ac:dyDescent="0.3">
      <c r="A347" s="540" t="str">
        <f>CONCATENATE(portada_F[[#This Row],[NIVEL]],".",portada_F[[#This Row],[CODINS]])</f>
        <v>1.03277</v>
      </c>
      <c r="B347" s="543" t="s">
        <v>34174</v>
      </c>
      <c r="C347" s="463" t="s">
        <v>15511</v>
      </c>
      <c r="D347" s="463" t="s">
        <v>8396</v>
      </c>
      <c r="E347" s="463" t="s">
        <v>30063</v>
      </c>
      <c r="F347" s="463" t="s">
        <v>235</v>
      </c>
      <c r="G347" s="463" t="s">
        <v>6</v>
      </c>
      <c r="H347" t="str">
        <f t="shared" si="5"/>
        <v/>
      </c>
    </row>
    <row r="348" spans="1:8" x14ac:dyDescent="0.3">
      <c r="A348" s="538" t="str">
        <f>CONCATENATE(portada_F[[#This Row],[NIVEL]],".",portada_F[[#This Row],[CODINS]])</f>
        <v>1.04352</v>
      </c>
      <c r="B348" s="543" t="s">
        <v>31263</v>
      </c>
      <c r="C348" s="539" t="s">
        <v>7186</v>
      </c>
      <c r="D348" s="539" t="s">
        <v>8396</v>
      </c>
      <c r="E348" s="539" t="s">
        <v>8669</v>
      </c>
      <c r="F348" s="539" t="s">
        <v>41</v>
      </c>
      <c r="G348" s="539" t="s">
        <v>3</v>
      </c>
      <c r="H348" t="str">
        <f t="shared" si="5"/>
        <v/>
      </c>
    </row>
    <row r="349" spans="1:8" x14ac:dyDescent="0.3">
      <c r="A349" s="540" t="str">
        <f>CONCATENATE(portada_F[[#This Row],[NIVEL]],".",portada_F[[#This Row],[CODINS]])</f>
        <v>1.00936</v>
      </c>
      <c r="B349" s="543" t="s">
        <v>31209</v>
      </c>
      <c r="C349" s="463" t="s">
        <v>7175</v>
      </c>
      <c r="D349" s="463" t="s">
        <v>8396</v>
      </c>
      <c r="E349" s="463" t="s">
        <v>504</v>
      </c>
      <c r="F349" s="463" t="s">
        <v>83</v>
      </c>
      <c r="G349" s="463" t="s">
        <v>2</v>
      </c>
      <c r="H349" t="str">
        <f t="shared" si="5"/>
        <v/>
      </c>
    </row>
    <row r="350" spans="1:8" x14ac:dyDescent="0.3">
      <c r="A350" s="538" t="str">
        <f>CONCATENATE(portada_F[[#This Row],[NIVEL]],".",portada_F[[#This Row],[CODINS]])</f>
        <v>1.00866</v>
      </c>
      <c r="B350" s="543" t="s">
        <v>32450</v>
      </c>
      <c r="C350" s="539" t="s">
        <v>8809</v>
      </c>
      <c r="D350" s="539" t="s">
        <v>8396</v>
      </c>
      <c r="E350" s="539" t="s">
        <v>10216</v>
      </c>
      <c r="F350" s="539" t="s">
        <v>242</v>
      </c>
      <c r="G350" s="539" t="s">
        <v>2</v>
      </c>
      <c r="H350" t="str">
        <f t="shared" si="5"/>
        <v/>
      </c>
    </row>
    <row r="351" spans="1:8" x14ac:dyDescent="0.3">
      <c r="A351" s="540" t="str">
        <f>CONCATENATE(portada_F[[#This Row],[NIVEL]],".",portada_F[[#This Row],[CODINS]])</f>
        <v>1.02250</v>
      </c>
      <c r="B351" s="543" t="s">
        <v>33359</v>
      </c>
      <c r="C351" s="463" t="s">
        <v>7417</v>
      </c>
      <c r="D351" s="463" t="s">
        <v>8396</v>
      </c>
      <c r="E351" s="463" t="s">
        <v>9021</v>
      </c>
      <c r="F351" s="463" t="s">
        <v>235</v>
      </c>
      <c r="G351" s="463" t="s">
        <v>6</v>
      </c>
      <c r="H351" t="str">
        <f t="shared" si="5"/>
        <v/>
      </c>
    </row>
    <row r="352" spans="1:8" x14ac:dyDescent="0.3">
      <c r="A352" s="538" t="str">
        <f>CONCATENATE(portada_F[[#This Row],[NIVEL]],".",portada_F[[#This Row],[CODINS]])</f>
        <v>1.03304</v>
      </c>
      <c r="B352" s="543" t="s">
        <v>32675</v>
      </c>
      <c r="C352" s="539" t="s">
        <v>7296</v>
      </c>
      <c r="D352" s="539" t="s">
        <v>8396</v>
      </c>
      <c r="E352" s="539" t="s">
        <v>15372</v>
      </c>
      <c r="F352" s="539" t="s">
        <v>1374</v>
      </c>
      <c r="G352" s="539" t="s">
        <v>5</v>
      </c>
      <c r="H352" t="str">
        <f t="shared" si="5"/>
        <v/>
      </c>
    </row>
    <row r="353" spans="1:8" x14ac:dyDescent="0.3">
      <c r="A353" s="540" t="str">
        <f>CONCATENATE(portada_F[[#This Row],[NIVEL]],".",portada_F[[#This Row],[CODINS]])</f>
        <v>1.02502</v>
      </c>
      <c r="B353" s="543" t="s">
        <v>33847</v>
      </c>
      <c r="C353" s="463" t="s">
        <v>14514</v>
      </c>
      <c r="D353" s="463" t="s">
        <v>8396</v>
      </c>
      <c r="E353" s="463" t="s">
        <v>15407</v>
      </c>
      <c r="F353" s="463" t="s">
        <v>83</v>
      </c>
      <c r="G353" s="463" t="s">
        <v>5</v>
      </c>
      <c r="H353" t="str">
        <f t="shared" si="5"/>
        <v/>
      </c>
    </row>
    <row r="354" spans="1:8" x14ac:dyDescent="0.3">
      <c r="A354" s="538" t="str">
        <f>CONCATENATE(portada_F[[#This Row],[NIVEL]],".",portada_F[[#This Row],[CODINS]])</f>
        <v>1.03930</v>
      </c>
      <c r="B354" s="543" t="s">
        <v>33409</v>
      </c>
      <c r="C354" s="539" t="s">
        <v>7995</v>
      </c>
      <c r="D354" s="539" t="s">
        <v>8396</v>
      </c>
      <c r="E354" s="539" t="s">
        <v>10276</v>
      </c>
      <c r="F354" s="539" t="s">
        <v>13533</v>
      </c>
      <c r="G354" s="539" t="s">
        <v>3</v>
      </c>
      <c r="H354" t="str">
        <f t="shared" si="5"/>
        <v/>
      </c>
    </row>
    <row r="355" spans="1:8" x14ac:dyDescent="0.3">
      <c r="A355" s="540" t="str">
        <f>CONCATENATE(portada_F[[#This Row],[NIVEL]],".",portada_F[[#This Row],[CODINS]])</f>
        <v>1.03359</v>
      </c>
      <c r="B355" s="543" t="s">
        <v>30626</v>
      </c>
      <c r="C355" s="463" t="s">
        <v>8165</v>
      </c>
      <c r="D355" s="463" t="s">
        <v>8396</v>
      </c>
      <c r="E355" s="463" t="s">
        <v>8424</v>
      </c>
      <c r="F355" s="463" t="s">
        <v>41</v>
      </c>
      <c r="G355" s="463" t="s">
        <v>5</v>
      </c>
      <c r="H355" t="str">
        <f t="shared" si="5"/>
        <v/>
      </c>
    </row>
    <row r="356" spans="1:8" x14ac:dyDescent="0.3">
      <c r="A356" s="538" t="str">
        <f>CONCATENATE(portada_F[[#This Row],[NIVEL]],".",portada_F[[#This Row],[CODINS]])</f>
        <v>1.00219</v>
      </c>
      <c r="B356" s="543" t="s">
        <v>33335</v>
      </c>
      <c r="C356" s="539" t="s">
        <v>9002</v>
      </c>
      <c r="D356" s="539" t="s">
        <v>8396</v>
      </c>
      <c r="E356" s="539" t="s">
        <v>778</v>
      </c>
      <c r="F356" s="539" t="s">
        <v>41</v>
      </c>
      <c r="G356" s="539" t="s">
        <v>5</v>
      </c>
      <c r="H356" t="str">
        <f t="shared" si="5"/>
        <v/>
      </c>
    </row>
    <row r="357" spans="1:8" x14ac:dyDescent="0.3">
      <c r="A357" s="540" t="str">
        <f>CONCATENATE(portada_F[[#This Row],[NIVEL]],".",portada_F[[#This Row],[CODINS]])</f>
        <v>1.03276</v>
      </c>
      <c r="B357" s="543" t="s">
        <v>33946</v>
      </c>
      <c r="C357" s="463" t="s">
        <v>12309</v>
      </c>
      <c r="D357" s="463" t="s">
        <v>8396</v>
      </c>
      <c r="E357" s="463" t="s">
        <v>16335</v>
      </c>
      <c r="F357" s="463" t="s">
        <v>207</v>
      </c>
      <c r="G357" s="463" t="s">
        <v>7</v>
      </c>
      <c r="H357" t="str">
        <f t="shared" si="5"/>
        <v/>
      </c>
    </row>
    <row r="358" spans="1:8" x14ac:dyDescent="0.3">
      <c r="A358" s="538" t="str">
        <f>CONCATENATE(portada_F[[#This Row],[NIVEL]],".",portada_F[[#This Row],[CODINS]])</f>
        <v>1.04048</v>
      </c>
      <c r="B358" s="543" t="s">
        <v>33968</v>
      </c>
      <c r="C358" s="539" t="s">
        <v>7963</v>
      </c>
      <c r="D358" s="539" t="s">
        <v>8396</v>
      </c>
      <c r="E358" s="539" t="s">
        <v>16967</v>
      </c>
      <c r="F358" s="539" t="s">
        <v>41</v>
      </c>
      <c r="G358" s="539" t="s">
        <v>2</v>
      </c>
      <c r="H358" t="str">
        <f t="shared" si="5"/>
        <v/>
      </c>
    </row>
    <row r="359" spans="1:8" x14ac:dyDescent="0.3">
      <c r="A359" s="540" t="str">
        <f>CONCATENATE(portada_F[[#This Row],[NIVEL]],".",portada_F[[#This Row],[CODINS]])</f>
        <v>1.04075</v>
      </c>
      <c r="B359" s="543" t="s">
        <v>32442</v>
      </c>
      <c r="C359" s="463" t="s">
        <v>7277</v>
      </c>
      <c r="D359" s="463" t="s">
        <v>8396</v>
      </c>
      <c r="E359" s="463" t="s">
        <v>8801</v>
      </c>
      <c r="F359" s="463" t="s">
        <v>242</v>
      </c>
      <c r="G359" s="463" t="s">
        <v>6</v>
      </c>
      <c r="H359" t="str">
        <f t="shared" si="5"/>
        <v/>
      </c>
    </row>
    <row r="360" spans="1:8" x14ac:dyDescent="0.3">
      <c r="A360" s="538" t="str">
        <f>CONCATENATE(portada_F[[#This Row],[NIVEL]],".",portada_F[[#This Row],[CODINS]])</f>
        <v>1.02240</v>
      </c>
      <c r="B360" s="543" t="s">
        <v>34122</v>
      </c>
      <c r="C360" s="539" t="s">
        <v>20814</v>
      </c>
      <c r="D360" s="539" t="s">
        <v>8396</v>
      </c>
      <c r="E360" s="539" t="s">
        <v>20815</v>
      </c>
      <c r="F360" s="539" t="s">
        <v>207</v>
      </c>
      <c r="G360" s="539" t="s">
        <v>4</v>
      </c>
      <c r="H360" t="str">
        <f t="shared" si="5"/>
        <v/>
      </c>
    </row>
    <row r="361" spans="1:8" x14ac:dyDescent="0.3">
      <c r="A361" s="540" t="str">
        <f>CONCATENATE(portada_F[[#This Row],[NIVEL]],".",portada_F[[#This Row],[CODINS]])</f>
        <v>1.04286</v>
      </c>
      <c r="B361" s="543" t="s">
        <v>30529</v>
      </c>
      <c r="C361" s="463" t="s">
        <v>8473</v>
      </c>
      <c r="D361" s="463" t="s">
        <v>8396</v>
      </c>
      <c r="E361" s="463" t="s">
        <v>18467</v>
      </c>
      <c r="F361" s="463" t="s">
        <v>13534</v>
      </c>
      <c r="G361" s="463" t="s">
        <v>5</v>
      </c>
      <c r="H361" t="str">
        <f t="shared" si="5"/>
        <v/>
      </c>
    </row>
    <row r="362" spans="1:8" x14ac:dyDescent="0.3">
      <c r="A362" s="538" t="str">
        <f>CONCATENATE(portada_F[[#This Row],[NIVEL]],".",portada_F[[#This Row],[CODINS]])</f>
        <v>1.00099</v>
      </c>
      <c r="B362" s="543" t="s">
        <v>30517</v>
      </c>
      <c r="C362" s="539" t="s">
        <v>8167</v>
      </c>
      <c r="D362" s="539" t="s">
        <v>8396</v>
      </c>
      <c r="E362" s="557" t="s">
        <v>21075</v>
      </c>
      <c r="F362" s="539" t="s">
        <v>13533</v>
      </c>
      <c r="G362" s="539" t="s">
        <v>1</v>
      </c>
      <c r="H362" t="str">
        <f t="shared" si="5"/>
        <v/>
      </c>
    </row>
    <row r="363" spans="1:8" x14ac:dyDescent="0.3">
      <c r="A363" s="540" t="str">
        <f>CONCATENATE(portada_F[[#This Row],[NIVEL]],".",portada_F[[#This Row],[CODINS]])</f>
        <v>1.00083</v>
      </c>
      <c r="B363" s="543" t="s">
        <v>32457</v>
      </c>
      <c r="C363" s="463" t="s">
        <v>8820</v>
      </c>
      <c r="D363" s="463" t="s">
        <v>8396</v>
      </c>
      <c r="E363" s="463" t="s">
        <v>8819</v>
      </c>
      <c r="F363" s="463" t="s">
        <v>41</v>
      </c>
      <c r="G363" s="463" t="s">
        <v>1</v>
      </c>
      <c r="H363" t="str">
        <f t="shared" si="5"/>
        <v/>
      </c>
    </row>
    <row r="364" spans="1:8" x14ac:dyDescent="0.3">
      <c r="A364" s="538" t="str">
        <f>CONCATENATE(portada_F[[#This Row],[NIVEL]],".",portada_F[[#This Row],[CODINS]])</f>
        <v>1.02260</v>
      </c>
      <c r="B364" s="543" t="s">
        <v>30611</v>
      </c>
      <c r="C364" s="539" t="s">
        <v>8157</v>
      </c>
      <c r="D364" s="539" t="s">
        <v>8396</v>
      </c>
      <c r="E364" s="539" t="s">
        <v>8501</v>
      </c>
      <c r="F364" s="539" t="s">
        <v>13534</v>
      </c>
      <c r="G364" s="539" t="s">
        <v>3</v>
      </c>
      <c r="H364" t="str">
        <f t="shared" si="5"/>
        <v/>
      </c>
    </row>
    <row r="365" spans="1:8" x14ac:dyDescent="0.3">
      <c r="A365" s="540" t="str">
        <f>CONCATENATE(portada_F[[#This Row],[NIVEL]],".",portada_F[[#This Row],[CODINS]])</f>
        <v>1.00198</v>
      </c>
      <c r="B365" s="543" t="s">
        <v>33434</v>
      </c>
      <c r="C365" s="463" t="s">
        <v>10322</v>
      </c>
      <c r="D365" s="463" t="s">
        <v>8396</v>
      </c>
      <c r="E365" s="463" t="s">
        <v>10323</v>
      </c>
      <c r="F365" s="463" t="s">
        <v>13534</v>
      </c>
      <c r="G365" s="463" t="s">
        <v>3</v>
      </c>
      <c r="H365" t="str">
        <f t="shared" si="5"/>
        <v/>
      </c>
    </row>
    <row r="366" spans="1:8" x14ac:dyDescent="0.3">
      <c r="A366" s="538" t="str">
        <f>CONCATENATE(portada_F[[#This Row],[NIVEL]],".",portada_F[[#This Row],[CODINS]])</f>
        <v>1.03384</v>
      </c>
      <c r="B366" s="543" t="s">
        <v>32717</v>
      </c>
      <c r="C366" s="539" t="s">
        <v>8122</v>
      </c>
      <c r="D366" s="539" t="s">
        <v>8396</v>
      </c>
      <c r="E366" s="539" t="s">
        <v>615</v>
      </c>
      <c r="F366" s="539" t="s">
        <v>135</v>
      </c>
      <c r="G366" s="539" t="s">
        <v>10</v>
      </c>
      <c r="H366" t="str">
        <f t="shared" si="5"/>
        <v/>
      </c>
    </row>
    <row r="367" spans="1:8" x14ac:dyDescent="0.3">
      <c r="A367" s="540" t="str">
        <f>CONCATENATE(portada_F[[#This Row],[NIVEL]],".",portada_F[[#This Row],[CODINS]])</f>
        <v>1.02550</v>
      </c>
      <c r="B367" s="543" t="s">
        <v>33980</v>
      </c>
      <c r="C367" s="463" t="s">
        <v>15345</v>
      </c>
      <c r="D367" s="463" t="s">
        <v>8396</v>
      </c>
      <c r="E367" s="463" t="s">
        <v>16971</v>
      </c>
      <c r="F367" s="463" t="s">
        <v>83</v>
      </c>
      <c r="G367" s="463" t="s">
        <v>5</v>
      </c>
      <c r="H367" t="str">
        <f t="shared" si="5"/>
        <v/>
      </c>
    </row>
    <row r="368" spans="1:8" x14ac:dyDescent="0.3">
      <c r="A368" s="538" t="str">
        <f>CONCATENATE(portada_F[[#This Row],[NIVEL]],".",portada_F[[#This Row],[CODINS]])</f>
        <v>1.04090</v>
      </c>
      <c r="B368" s="543" t="s">
        <v>31511</v>
      </c>
      <c r="C368" s="539" t="s">
        <v>8708</v>
      </c>
      <c r="D368" s="539" t="s">
        <v>8396</v>
      </c>
      <c r="E368" s="539" t="s">
        <v>8707</v>
      </c>
      <c r="F368" s="539" t="s">
        <v>137</v>
      </c>
      <c r="G368" s="539" t="s">
        <v>7</v>
      </c>
      <c r="H368" t="str">
        <f t="shared" si="5"/>
        <v/>
      </c>
    </row>
    <row r="369" spans="1:8" x14ac:dyDescent="0.3">
      <c r="A369" s="540" t="str">
        <f>CONCATENATE(portada_F[[#This Row],[NIVEL]],".",portada_F[[#This Row],[CODINS]])</f>
        <v>1.01218</v>
      </c>
      <c r="B369" s="543" t="s">
        <v>33317</v>
      </c>
      <c r="C369" s="463" t="s">
        <v>9001</v>
      </c>
      <c r="D369" s="463" t="s">
        <v>8396</v>
      </c>
      <c r="E369" s="463" t="s">
        <v>62</v>
      </c>
      <c r="F369" s="463" t="s">
        <v>207</v>
      </c>
      <c r="G369" s="463" t="s">
        <v>1</v>
      </c>
      <c r="H369" t="str">
        <f t="shared" si="5"/>
        <v/>
      </c>
    </row>
    <row r="370" spans="1:8" x14ac:dyDescent="0.3">
      <c r="A370" s="538" t="str">
        <f>CONCATENATE(portada_F[[#This Row],[NIVEL]],".",portada_F[[#This Row],[CODINS]])</f>
        <v>1.03252</v>
      </c>
      <c r="B370" s="543" t="s">
        <v>31103</v>
      </c>
      <c r="C370" s="539" t="s">
        <v>1985</v>
      </c>
      <c r="D370" s="539" t="s">
        <v>8396</v>
      </c>
      <c r="E370" s="539" t="s">
        <v>692</v>
      </c>
      <c r="F370" s="539" t="s">
        <v>17671</v>
      </c>
      <c r="G370" s="539" t="s">
        <v>1</v>
      </c>
      <c r="H370" t="str">
        <f t="shared" si="5"/>
        <v/>
      </c>
    </row>
    <row r="371" spans="1:8" x14ac:dyDescent="0.3">
      <c r="A371" s="540" t="str">
        <f>CONCATENATE(portada_F[[#This Row],[NIVEL]],".",portada_F[[#This Row],[CODINS]])</f>
        <v>1.00739</v>
      </c>
      <c r="B371" s="543" t="s">
        <v>30841</v>
      </c>
      <c r="C371" s="463" t="s">
        <v>8188</v>
      </c>
      <c r="D371" s="463" t="s">
        <v>8396</v>
      </c>
      <c r="E371" s="463" t="s">
        <v>8579</v>
      </c>
      <c r="F371" s="463" t="s">
        <v>242</v>
      </c>
      <c r="G371" s="463" t="s">
        <v>1</v>
      </c>
      <c r="H371" t="str">
        <f t="shared" si="5"/>
        <v/>
      </c>
    </row>
    <row r="372" spans="1:8" x14ac:dyDescent="0.3">
      <c r="A372" s="538" t="str">
        <f>CONCATENATE(portada_F[[#This Row],[NIVEL]],".",portada_F[[#This Row],[CODINS]])</f>
        <v>1.00450</v>
      </c>
      <c r="B372" s="543" t="s">
        <v>33176</v>
      </c>
      <c r="C372" s="539" t="s">
        <v>7366</v>
      </c>
      <c r="D372" s="539" t="s">
        <v>8396</v>
      </c>
      <c r="E372" s="539" t="s">
        <v>13434</v>
      </c>
      <c r="F372" s="539" t="s">
        <v>13533</v>
      </c>
      <c r="G372" s="539" t="s">
        <v>4</v>
      </c>
      <c r="H372" t="str">
        <f t="shared" si="5"/>
        <v/>
      </c>
    </row>
    <row r="373" spans="1:8" x14ac:dyDescent="0.3">
      <c r="A373" s="540" t="str">
        <f>CONCATENATE(portada_F[[#This Row],[NIVEL]],".",portada_F[[#This Row],[CODINS]])</f>
        <v>1.03082</v>
      </c>
      <c r="B373" s="543" t="s">
        <v>33013</v>
      </c>
      <c r="C373" s="463" t="s">
        <v>8899</v>
      </c>
      <c r="D373" s="463" t="s">
        <v>8396</v>
      </c>
      <c r="E373" s="463" t="s">
        <v>8898</v>
      </c>
      <c r="F373" s="463" t="s">
        <v>242</v>
      </c>
      <c r="G373" s="463" t="s">
        <v>6</v>
      </c>
      <c r="H373" t="str">
        <f t="shared" si="5"/>
        <v/>
      </c>
    </row>
    <row r="374" spans="1:8" x14ac:dyDescent="0.3">
      <c r="A374" s="538" t="str">
        <f>CONCATENATE(portada_F[[#This Row],[NIVEL]],".",portada_F[[#This Row],[CODINS]])</f>
        <v>1.02885</v>
      </c>
      <c r="B374" s="543" t="s">
        <v>33722</v>
      </c>
      <c r="C374" s="539" t="s">
        <v>7681</v>
      </c>
      <c r="D374" s="539" t="s">
        <v>8396</v>
      </c>
      <c r="E374" s="539" t="s">
        <v>15385</v>
      </c>
      <c r="F374" s="539" t="s">
        <v>360</v>
      </c>
      <c r="G374" s="539" t="s">
        <v>1</v>
      </c>
      <c r="H374" t="str">
        <f t="shared" si="5"/>
        <v/>
      </c>
    </row>
    <row r="375" spans="1:8" x14ac:dyDescent="0.3">
      <c r="A375" s="540" t="str">
        <f>CONCATENATE(portada_F[[#This Row],[NIVEL]],".",portada_F[[#This Row],[CODINS]])</f>
        <v>1.03784</v>
      </c>
      <c r="B375" s="543" t="s">
        <v>30720</v>
      </c>
      <c r="C375" s="463" t="s">
        <v>7119</v>
      </c>
      <c r="D375" s="463" t="s">
        <v>8396</v>
      </c>
      <c r="E375" s="463" t="s">
        <v>8566</v>
      </c>
      <c r="F375" s="463" t="s">
        <v>83</v>
      </c>
      <c r="G375" s="463" t="s">
        <v>2</v>
      </c>
      <c r="H375" t="str">
        <f t="shared" si="5"/>
        <v/>
      </c>
    </row>
    <row r="376" spans="1:8" x14ac:dyDescent="0.3">
      <c r="A376" s="538" t="str">
        <f>CONCATENATE(portada_F[[#This Row],[NIVEL]],".",portada_F[[#This Row],[CODINS]])</f>
        <v>1.00324</v>
      </c>
      <c r="B376" s="543" t="s">
        <v>33836</v>
      </c>
      <c r="C376" s="539" t="s">
        <v>13519</v>
      </c>
      <c r="D376" s="539" t="s">
        <v>8396</v>
      </c>
      <c r="E376" s="539" t="s">
        <v>15401</v>
      </c>
      <c r="F376" s="539" t="s">
        <v>41</v>
      </c>
      <c r="G376" s="539" t="s">
        <v>6</v>
      </c>
      <c r="H376" t="str">
        <f t="shared" si="5"/>
        <v/>
      </c>
    </row>
    <row r="377" spans="1:8" x14ac:dyDescent="0.3">
      <c r="A377" s="540" t="str">
        <f>CONCATENATE(portada_F[[#This Row],[NIVEL]],".",portada_F[[#This Row],[CODINS]])</f>
        <v>1.03917</v>
      </c>
      <c r="B377" s="543" t="s">
        <v>30655</v>
      </c>
      <c r="C377" s="463" t="s">
        <v>7112</v>
      </c>
      <c r="D377" s="463" t="s">
        <v>8396</v>
      </c>
      <c r="E377" s="463" t="s">
        <v>8537</v>
      </c>
      <c r="F377" s="463" t="s">
        <v>41</v>
      </c>
      <c r="G377" s="463" t="s">
        <v>3</v>
      </c>
      <c r="H377" t="str">
        <f t="shared" si="5"/>
        <v/>
      </c>
    </row>
    <row r="378" spans="1:8" x14ac:dyDescent="0.3">
      <c r="A378" s="538" t="str">
        <f>CONCATENATE(portada_F[[#This Row],[NIVEL]],".",portada_F[[#This Row],[CODINS]])</f>
        <v>1.00253</v>
      </c>
      <c r="B378" s="543" t="s">
        <v>33387</v>
      </c>
      <c r="C378" s="539" t="s">
        <v>9030</v>
      </c>
      <c r="D378" s="539" t="s">
        <v>8396</v>
      </c>
      <c r="E378" s="539" t="s">
        <v>9029</v>
      </c>
      <c r="F378" s="539" t="s">
        <v>207</v>
      </c>
      <c r="G378" s="539" t="s">
        <v>4</v>
      </c>
      <c r="H378" t="str">
        <f t="shared" si="5"/>
        <v/>
      </c>
    </row>
    <row r="379" spans="1:8" x14ac:dyDescent="0.3">
      <c r="A379" s="540" t="str">
        <f>CONCATENATE(portada_F[[#This Row],[NIVEL]],".",portada_F[[#This Row],[CODINS]])</f>
        <v>1.03335</v>
      </c>
      <c r="B379" s="543" t="s">
        <v>30498</v>
      </c>
      <c r="C379" s="463" t="s">
        <v>8151</v>
      </c>
      <c r="D379" s="463" t="s">
        <v>8396</v>
      </c>
      <c r="E379" s="463" t="s">
        <v>8434</v>
      </c>
      <c r="F379" s="463" t="s">
        <v>41</v>
      </c>
      <c r="G379" s="463" t="s">
        <v>4</v>
      </c>
      <c r="H379" t="str">
        <f t="shared" si="5"/>
        <v/>
      </c>
    </row>
    <row r="380" spans="1:8" x14ac:dyDescent="0.3">
      <c r="A380" s="538" t="str">
        <f>CONCATENATE(portada_F[[#This Row],[NIVEL]],".",portada_F[[#This Row],[CODINS]])</f>
        <v>1.00054</v>
      </c>
      <c r="B380" s="543" t="s">
        <v>31738</v>
      </c>
      <c r="C380" s="539" t="s">
        <v>7219</v>
      </c>
      <c r="D380" s="539" t="s">
        <v>8396</v>
      </c>
      <c r="E380" s="539" t="s">
        <v>8739</v>
      </c>
      <c r="F380" s="539" t="s">
        <v>242</v>
      </c>
      <c r="G380" s="539" t="s">
        <v>1</v>
      </c>
      <c r="H380" t="str">
        <f t="shared" si="5"/>
        <v/>
      </c>
    </row>
    <row r="381" spans="1:8" x14ac:dyDescent="0.3">
      <c r="A381" s="540" t="str">
        <f>CONCATENATE(portada_F[[#This Row],[NIVEL]],".",portada_F[[#This Row],[CODINS]])</f>
        <v>1.01458</v>
      </c>
      <c r="B381" s="543" t="s">
        <v>31419</v>
      </c>
      <c r="C381" s="463" t="s">
        <v>7193</v>
      </c>
      <c r="D381" s="463" t="s">
        <v>8396</v>
      </c>
      <c r="E381" s="463" t="s">
        <v>8687</v>
      </c>
      <c r="F381" s="463" t="s">
        <v>47</v>
      </c>
      <c r="G381" s="463" t="s">
        <v>1</v>
      </c>
      <c r="H381" t="str">
        <f t="shared" si="5"/>
        <v/>
      </c>
    </row>
    <row r="382" spans="1:8" x14ac:dyDescent="0.3">
      <c r="A382" s="538" t="str">
        <f>CONCATENATE(portada_F[[#This Row],[NIVEL]],".",portada_F[[#This Row],[CODINS]])</f>
        <v>1.01106</v>
      </c>
      <c r="B382" s="543" t="s">
        <v>31621</v>
      </c>
      <c r="C382" s="539" t="s">
        <v>7211</v>
      </c>
      <c r="D382" s="539" t="s">
        <v>8396</v>
      </c>
      <c r="E382" s="539" t="s">
        <v>10175</v>
      </c>
      <c r="F382" s="539" t="s">
        <v>207</v>
      </c>
      <c r="G382" s="539" t="s">
        <v>4</v>
      </c>
      <c r="H382" t="str">
        <f t="shared" si="5"/>
        <v/>
      </c>
    </row>
    <row r="383" spans="1:8" x14ac:dyDescent="0.3">
      <c r="A383" s="540" t="str">
        <f>CONCATENATE(portada_F[[#This Row],[NIVEL]],".",portada_F[[#This Row],[CODINS]])</f>
        <v>1.01337</v>
      </c>
      <c r="B383" s="543" t="s">
        <v>31504</v>
      </c>
      <c r="C383" s="463" t="s">
        <v>8702</v>
      </c>
      <c r="D383" s="463" t="s">
        <v>8396</v>
      </c>
      <c r="E383" s="463" t="s">
        <v>1525</v>
      </c>
      <c r="F383" s="463" t="s">
        <v>224</v>
      </c>
      <c r="G383" s="463" t="s">
        <v>4</v>
      </c>
      <c r="H383" t="str">
        <f t="shared" si="5"/>
        <v/>
      </c>
    </row>
    <row r="384" spans="1:8" x14ac:dyDescent="0.3">
      <c r="A384" s="538" t="str">
        <f>CONCATENATE(portada_F[[#This Row],[NIVEL]],".",portada_F[[#This Row],[CODINS]])</f>
        <v>1.01211</v>
      </c>
      <c r="B384" s="543" t="s">
        <v>30650</v>
      </c>
      <c r="C384" s="539" t="s">
        <v>520</v>
      </c>
      <c r="D384" s="539" t="s">
        <v>8396</v>
      </c>
      <c r="E384" s="539" t="s">
        <v>15368</v>
      </c>
      <c r="F384" s="539" t="s">
        <v>41</v>
      </c>
      <c r="G384" s="539" t="s">
        <v>3</v>
      </c>
      <c r="H384" t="str">
        <f t="shared" si="5"/>
        <v/>
      </c>
    </row>
    <row r="385" spans="1:8" x14ac:dyDescent="0.3">
      <c r="A385" s="540" t="str">
        <f>CONCATENATE(portada_F[[#This Row],[NIVEL]],".",portada_F[[#This Row],[CODINS]])</f>
        <v>1.00244</v>
      </c>
      <c r="B385" s="543" t="s">
        <v>33827</v>
      </c>
      <c r="C385" s="463" t="s">
        <v>9843</v>
      </c>
      <c r="D385" s="463" t="s">
        <v>8396</v>
      </c>
      <c r="E385" s="463" t="s">
        <v>15398</v>
      </c>
      <c r="F385" s="463" t="s">
        <v>13534</v>
      </c>
      <c r="G385" s="463" t="s">
        <v>4</v>
      </c>
      <c r="H385" t="str">
        <f t="shared" si="5"/>
        <v/>
      </c>
    </row>
    <row r="386" spans="1:8" x14ac:dyDescent="0.3">
      <c r="A386" s="538" t="str">
        <f>CONCATENATE(portada_F[[#This Row],[NIVEL]],".",portada_F[[#This Row],[CODINS]])</f>
        <v>1.03907</v>
      </c>
      <c r="B386" s="543" t="s">
        <v>34008</v>
      </c>
      <c r="C386" s="539" t="s">
        <v>14464</v>
      </c>
      <c r="D386" s="539" t="s">
        <v>8396</v>
      </c>
      <c r="E386" s="539" t="s">
        <v>16981</v>
      </c>
      <c r="F386" s="539" t="s">
        <v>242</v>
      </c>
      <c r="G386" s="539" t="s">
        <v>1</v>
      </c>
      <c r="H386" t="str">
        <f t="shared" si="5"/>
        <v/>
      </c>
    </row>
    <row r="387" spans="1:8" x14ac:dyDescent="0.3">
      <c r="A387" s="540" t="str">
        <f>CONCATENATE(portada_F[[#This Row],[NIVEL]],".",portada_F[[#This Row],[CODINS]])</f>
        <v>1.04124</v>
      </c>
      <c r="B387" s="543" t="s">
        <v>33951</v>
      </c>
      <c r="C387" s="463" t="s">
        <v>16153</v>
      </c>
      <c r="D387" s="463" t="s">
        <v>8396</v>
      </c>
      <c r="E387" s="463" t="s">
        <v>16342</v>
      </c>
      <c r="F387" s="463" t="s">
        <v>137</v>
      </c>
      <c r="G387" s="463" t="s">
        <v>9</v>
      </c>
      <c r="H387" t="str">
        <f t="shared" si="5"/>
        <v/>
      </c>
    </row>
    <row r="388" spans="1:8" x14ac:dyDescent="0.3">
      <c r="A388" s="538" t="str">
        <f>CONCATENATE(portada_F[[#This Row],[NIVEL]],".",portada_F[[#This Row],[CODINS]])</f>
        <v>1.04055</v>
      </c>
      <c r="B388" s="543" t="s">
        <v>32590</v>
      </c>
      <c r="C388" s="539" t="s">
        <v>8832</v>
      </c>
      <c r="D388" s="539" t="s">
        <v>8396</v>
      </c>
      <c r="E388" s="539" t="s">
        <v>8831</v>
      </c>
      <c r="F388" s="539" t="s">
        <v>13533</v>
      </c>
      <c r="G388" s="539" t="s">
        <v>3</v>
      </c>
      <c r="H388" t="str">
        <f t="shared" ref="H388:H451" si="6">IF(E388=E387,"errOR","")</f>
        <v/>
      </c>
    </row>
    <row r="389" spans="1:8" x14ac:dyDescent="0.3">
      <c r="A389" s="540" t="str">
        <f>CONCATENATE(portada_F[[#This Row],[NIVEL]],".",portada_F[[#This Row],[CODINS]])</f>
        <v>1.02412</v>
      </c>
      <c r="B389" s="543" t="s">
        <v>33540</v>
      </c>
      <c r="C389" s="463" t="s">
        <v>7870</v>
      </c>
      <c r="D389" s="463" t="s">
        <v>8396</v>
      </c>
      <c r="E389" s="463" t="s">
        <v>16926</v>
      </c>
      <c r="F389" s="463" t="s">
        <v>13533</v>
      </c>
      <c r="G389" s="463" t="s">
        <v>4</v>
      </c>
      <c r="H389" t="str">
        <f t="shared" si="6"/>
        <v/>
      </c>
    </row>
    <row r="390" spans="1:8" x14ac:dyDescent="0.3">
      <c r="A390" s="538" t="str">
        <f>CONCATENATE(portada_F[[#This Row],[NIVEL]],".",portada_F[[#This Row],[CODINS]])</f>
        <v>1.03537</v>
      </c>
      <c r="B390" s="543" t="s">
        <v>30656</v>
      </c>
      <c r="C390" s="539" t="s">
        <v>7113</v>
      </c>
      <c r="D390" s="539" t="s">
        <v>8396</v>
      </c>
      <c r="E390" s="539" t="s">
        <v>8540</v>
      </c>
      <c r="F390" s="539" t="s">
        <v>41</v>
      </c>
      <c r="G390" s="539" t="s">
        <v>3</v>
      </c>
      <c r="H390" t="str">
        <f t="shared" si="6"/>
        <v/>
      </c>
    </row>
    <row r="391" spans="1:8" x14ac:dyDescent="0.3">
      <c r="A391" s="540" t="str">
        <f>CONCATENATE(portada_F[[#This Row],[NIVEL]],".",portada_F[[#This Row],[CODINS]])</f>
        <v>1.00255</v>
      </c>
      <c r="B391" s="543" t="s">
        <v>34087</v>
      </c>
      <c r="C391" s="463" t="s">
        <v>14497</v>
      </c>
      <c r="D391" s="463" t="s">
        <v>8396</v>
      </c>
      <c r="E391" s="463" t="s">
        <v>18479</v>
      </c>
      <c r="F391" s="463" t="s">
        <v>207</v>
      </c>
      <c r="G391" s="463" t="s">
        <v>6</v>
      </c>
      <c r="H391" t="str">
        <f t="shared" si="6"/>
        <v/>
      </c>
    </row>
    <row r="392" spans="1:8" x14ac:dyDescent="0.3">
      <c r="A392" s="538" t="str">
        <f>CONCATENATE(portada_F[[#This Row],[NIVEL]],".",portada_F[[#This Row],[CODINS]])</f>
        <v>1.04243</v>
      </c>
      <c r="B392" s="543" t="s">
        <v>33539</v>
      </c>
      <c r="C392" s="539" t="s">
        <v>7828</v>
      </c>
      <c r="D392" s="539" t="s">
        <v>8396</v>
      </c>
      <c r="E392" s="539" t="s">
        <v>14538</v>
      </c>
      <c r="F392" s="539" t="s">
        <v>242</v>
      </c>
      <c r="G392" s="539" t="s">
        <v>1</v>
      </c>
      <c r="H392" t="str">
        <f t="shared" si="6"/>
        <v/>
      </c>
    </row>
    <row r="393" spans="1:8" x14ac:dyDescent="0.3">
      <c r="A393" s="540" t="str">
        <f>CONCATENATE(portada_F[[#This Row],[NIVEL]],".",portada_F[[#This Row],[CODINS]])</f>
        <v>1.03536</v>
      </c>
      <c r="B393" s="544" t="s">
        <v>34223</v>
      </c>
      <c r="C393" s="550" t="s">
        <v>20801</v>
      </c>
      <c r="D393" s="550" t="s">
        <v>8396</v>
      </c>
      <c r="E393" s="551" t="s">
        <v>30394</v>
      </c>
      <c r="F393" s="558" t="s">
        <v>889</v>
      </c>
      <c r="G393" s="559" t="s">
        <v>2</v>
      </c>
      <c r="H393" t="str">
        <f t="shared" si="6"/>
        <v/>
      </c>
    </row>
    <row r="394" spans="1:8" x14ac:dyDescent="0.3">
      <c r="A394" s="538" t="str">
        <f>CONCATENATE(portada_F[[#This Row],[NIVEL]],".",portada_F[[#This Row],[CODINS]])</f>
        <v>1.04408</v>
      </c>
      <c r="B394" s="543" t="s">
        <v>34032</v>
      </c>
      <c r="C394" s="539" t="s">
        <v>14503</v>
      </c>
      <c r="D394" s="539" t="s">
        <v>8396</v>
      </c>
      <c r="E394" s="539" t="s">
        <v>29616</v>
      </c>
      <c r="F394" s="539" t="s">
        <v>13533</v>
      </c>
      <c r="G394" s="539" t="s">
        <v>4</v>
      </c>
      <c r="H394" t="str">
        <f t="shared" si="6"/>
        <v/>
      </c>
    </row>
    <row r="395" spans="1:8" x14ac:dyDescent="0.3">
      <c r="A395" s="540" t="str">
        <f>CONCATENATE(portada_F[[#This Row],[NIVEL]],".",portada_F[[#This Row],[CODINS]])</f>
        <v>1.04155</v>
      </c>
      <c r="B395" s="543" t="s">
        <v>31201</v>
      </c>
      <c r="C395" s="463" t="s">
        <v>7171</v>
      </c>
      <c r="D395" s="463" t="s">
        <v>8396</v>
      </c>
      <c r="E395" s="463" t="s">
        <v>8644</v>
      </c>
      <c r="F395" s="463" t="s">
        <v>41</v>
      </c>
      <c r="G395" s="463" t="s">
        <v>5</v>
      </c>
      <c r="H395" t="str">
        <f t="shared" si="6"/>
        <v/>
      </c>
    </row>
    <row r="396" spans="1:8" x14ac:dyDescent="0.3">
      <c r="A396" s="538" t="str">
        <f>CONCATENATE(portada_F[[#This Row],[NIVEL]],".",portada_F[[#This Row],[CODINS]])</f>
        <v>1.00853</v>
      </c>
      <c r="B396" s="543" t="s">
        <v>31177</v>
      </c>
      <c r="C396" s="539" t="s">
        <v>7165</v>
      </c>
      <c r="D396" s="539" t="s">
        <v>8396</v>
      </c>
      <c r="E396" s="539" t="s">
        <v>16895</v>
      </c>
      <c r="F396" s="539" t="s">
        <v>82</v>
      </c>
      <c r="G396" s="539" t="s">
        <v>5</v>
      </c>
      <c r="H396" t="str">
        <f t="shared" si="6"/>
        <v/>
      </c>
    </row>
    <row r="397" spans="1:8" x14ac:dyDescent="0.3">
      <c r="A397" s="540" t="str">
        <f>CONCATENATE(portada_F[[#This Row],[NIVEL]],".",portada_F[[#This Row],[CODINS]])</f>
        <v>1.00821</v>
      </c>
      <c r="B397" s="543" t="s">
        <v>33728</v>
      </c>
      <c r="C397" s="463" t="s">
        <v>9828</v>
      </c>
      <c r="D397" s="463" t="s">
        <v>8396</v>
      </c>
      <c r="E397" s="463" t="s">
        <v>15387</v>
      </c>
      <c r="F397" s="463" t="s">
        <v>360</v>
      </c>
      <c r="G397" s="463" t="s">
        <v>5</v>
      </c>
      <c r="H397" t="str">
        <f t="shared" si="6"/>
        <v/>
      </c>
    </row>
    <row r="398" spans="1:8" x14ac:dyDescent="0.3">
      <c r="A398" s="538" t="str">
        <f>CONCATENATE(portada_F[[#This Row],[NIVEL]],".",portada_F[[#This Row],[CODINS]])</f>
        <v>1.03790</v>
      </c>
      <c r="B398" s="543" t="s">
        <v>33961</v>
      </c>
      <c r="C398" s="539" t="s">
        <v>16156</v>
      </c>
      <c r="D398" s="539" t="s">
        <v>8396</v>
      </c>
      <c r="E398" s="539" t="s">
        <v>16366</v>
      </c>
      <c r="F398" s="539" t="s">
        <v>207</v>
      </c>
      <c r="G398" s="539" t="s">
        <v>6</v>
      </c>
      <c r="H398" t="str">
        <f t="shared" si="6"/>
        <v/>
      </c>
    </row>
    <row r="399" spans="1:8" x14ac:dyDescent="0.3">
      <c r="A399" s="540" t="str">
        <f>CONCATENATE(portada_F[[#This Row],[NIVEL]],".",portada_F[[#This Row],[CODINS]])</f>
        <v>1.04067</v>
      </c>
      <c r="B399" s="543" t="s">
        <v>32718</v>
      </c>
      <c r="C399" s="463" t="s">
        <v>8853</v>
      </c>
      <c r="D399" s="463" t="s">
        <v>8396</v>
      </c>
      <c r="E399" s="463" t="s">
        <v>8852</v>
      </c>
      <c r="F399" s="463" t="s">
        <v>13533</v>
      </c>
      <c r="G399" s="463" t="s">
        <v>4</v>
      </c>
      <c r="H399" t="str">
        <f t="shared" si="6"/>
        <v/>
      </c>
    </row>
    <row r="400" spans="1:8" x14ac:dyDescent="0.3">
      <c r="A400" s="538" t="str">
        <f>CONCATENATE(portada_F[[#This Row],[NIVEL]],".",portada_F[[#This Row],[CODINS]])</f>
        <v>1.02551</v>
      </c>
      <c r="B400" s="543" t="s">
        <v>33918</v>
      </c>
      <c r="C400" s="539" t="s">
        <v>10011</v>
      </c>
      <c r="D400" s="539" t="s">
        <v>8396</v>
      </c>
      <c r="E400" s="539" t="s">
        <v>16294</v>
      </c>
      <c r="F400" s="539" t="s">
        <v>13534</v>
      </c>
      <c r="G400" s="539" t="s">
        <v>4</v>
      </c>
      <c r="H400" t="str">
        <f t="shared" si="6"/>
        <v/>
      </c>
    </row>
    <row r="401" spans="1:8" x14ac:dyDescent="0.3">
      <c r="A401" s="540" t="str">
        <f>CONCATENATE(portada_F[[#This Row],[NIVEL]],".",portada_F[[#This Row],[CODINS]])</f>
        <v>1.04017</v>
      </c>
      <c r="B401" s="543" t="s">
        <v>33916</v>
      </c>
      <c r="C401" s="463" t="s">
        <v>14510</v>
      </c>
      <c r="D401" s="463" t="s">
        <v>8396</v>
      </c>
      <c r="E401" s="463" t="s">
        <v>16944</v>
      </c>
      <c r="F401" s="463" t="s">
        <v>207</v>
      </c>
      <c r="G401" s="463" t="s">
        <v>5</v>
      </c>
      <c r="H401" t="str">
        <f t="shared" si="6"/>
        <v/>
      </c>
    </row>
    <row r="402" spans="1:8" x14ac:dyDescent="0.3">
      <c r="A402" s="538" t="str">
        <f>CONCATENATE(portada_F[[#This Row],[NIVEL]],".",portada_F[[#This Row],[CODINS]])</f>
        <v>1.04015</v>
      </c>
      <c r="B402" s="543" t="s">
        <v>34074</v>
      </c>
      <c r="C402" s="539" t="s">
        <v>17670</v>
      </c>
      <c r="D402" s="539" t="s">
        <v>8396</v>
      </c>
      <c r="E402" s="539" t="s">
        <v>17687</v>
      </c>
      <c r="F402" s="539" t="s">
        <v>41</v>
      </c>
      <c r="G402" s="539" t="s">
        <v>4</v>
      </c>
      <c r="H402" t="str">
        <f t="shared" si="6"/>
        <v/>
      </c>
    </row>
    <row r="403" spans="1:8" x14ac:dyDescent="0.3">
      <c r="A403" s="540" t="str">
        <f>CONCATENATE(portada_F[[#This Row],[NIVEL]],".",portada_F[[#This Row],[CODINS]])</f>
        <v>1.04224</v>
      </c>
      <c r="B403" s="543" t="s">
        <v>32444</v>
      </c>
      <c r="C403" s="463" t="s">
        <v>7278</v>
      </c>
      <c r="D403" s="463" t="s">
        <v>8396</v>
      </c>
      <c r="E403" s="463" t="s">
        <v>65</v>
      </c>
      <c r="F403" s="463" t="s">
        <v>83</v>
      </c>
      <c r="G403" s="463" t="s">
        <v>2</v>
      </c>
      <c r="H403" t="str">
        <f t="shared" si="6"/>
        <v/>
      </c>
    </row>
    <row r="404" spans="1:8" x14ac:dyDescent="0.3">
      <c r="A404" s="538" t="str">
        <f>CONCATENATE(portada_F[[#This Row],[NIVEL]],".",portada_F[[#This Row],[CODINS]])</f>
        <v>1.02243</v>
      </c>
      <c r="B404" s="543" t="s">
        <v>33835</v>
      </c>
      <c r="C404" s="539" t="s">
        <v>7872</v>
      </c>
      <c r="D404" s="539" t="s">
        <v>8396</v>
      </c>
      <c r="E404" s="539" t="s">
        <v>15400</v>
      </c>
      <c r="F404" s="539" t="s">
        <v>41</v>
      </c>
      <c r="G404" s="539" t="s">
        <v>4</v>
      </c>
      <c r="H404" t="str">
        <f t="shared" si="6"/>
        <v/>
      </c>
    </row>
    <row r="405" spans="1:8" x14ac:dyDescent="0.3">
      <c r="A405" s="540" t="str">
        <f>CONCATENATE(portada_F[[#This Row],[NIVEL]],".",portada_F[[#This Row],[CODINS]])</f>
        <v>1.03916</v>
      </c>
      <c r="B405" s="543" t="s">
        <v>33528</v>
      </c>
      <c r="C405" s="463" t="s">
        <v>13423</v>
      </c>
      <c r="D405" s="463" t="s">
        <v>8396</v>
      </c>
      <c r="E405" s="463" t="s">
        <v>13437</v>
      </c>
      <c r="F405" s="463" t="s">
        <v>207</v>
      </c>
      <c r="G405" s="463" t="s">
        <v>7</v>
      </c>
      <c r="H405" t="str">
        <f t="shared" si="6"/>
        <v/>
      </c>
    </row>
    <row r="406" spans="1:8" x14ac:dyDescent="0.3">
      <c r="A406" s="538" t="str">
        <f>CONCATENATE(portada_F[[#This Row],[NIVEL]],".",portada_F[[#This Row],[CODINS]])</f>
        <v>1.03518</v>
      </c>
      <c r="B406" s="543" t="s">
        <v>31185</v>
      </c>
      <c r="C406" s="539" t="s">
        <v>7168</v>
      </c>
      <c r="D406" s="539" t="s">
        <v>8396</v>
      </c>
      <c r="E406" s="539" t="s">
        <v>8639</v>
      </c>
      <c r="F406" s="539" t="s">
        <v>207</v>
      </c>
      <c r="G406" s="539" t="s">
        <v>5</v>
      </c>
      <c r="H406" t="str">
        <f t="shared" si="6"/>
        <v/>
      </c>
    </row>
    <row r="407" spans="1:8" x14ac:dyDescent="0.3">
      <c r="A407" s="540" t="str">
        <f>CONCATENATE(portada_F[[#This Row],[NIVEL]],".",portada_F[[#This Row],[CODINS]])</f>
        <v>1.00833</v>
      </c>
      <c r="B407" s="543" t="s">
        <v>30633</v>
      </c>
      <c r="C407" s="463" t="s">
        <v>8522</v>
      </c>
      <c r="D407" s="463" t="s">
        <v>8396</v>
      </c>
      <c r="E407" s="463" t="s">
        <v>3802</v>
      </c>
      <c r="F407" s="463" t="s">
        <v>41</v>
      </c>
      <c r="G407" s="463" t="s">
        <v>5</v>
      </c>
      <c r="H407" t="str">
        <f t="shared" si="6"/>
        <v/>
      </c>
    </row>
    <row r="408" spans="1:8" x14ac:dyDescent="0.3">
      <c r="A408" s="538" t="str">
        <f>CONCATENATE(portada_F[[#This Row],[NIVEL]],".",portada_F[[#This Row],[CODINS]])</f>
        <v>1.00226</v>
      </c>
      <c r="B408" s="543" t="s">
        <v>33017</v>
      </c>
      <c r="C408" s="539" t="s">
        <v>8900</v>
      </c>
      <c r="D408" s="539" t="s">
        <v>8396</v>
      </c>
      <c r="E408" s="539" t="s">
        <v>10256</v>
      </c>
      <c r="F408" s="539" t="s">
        <v>207</v>
      </c>
      <c r="G408" s="539" t="s">
        <v>4</v>
      </c>
      <c r="H408" t="str">
        <f t="shared" si="6"/>
        <v/>
      </c>
    </row>
    <row r="409" spans="1:8" x14ac:dyDescent="0.3">
      <c r="A409" s="540" t="str">
        <f>CONCATENATE(portada_F[[#This Row],[NIVEL]],".",portada_F[[#This Row],[CODINS]])</f>
        <v>1.02890</v>
      </c>
      <c r="B409" s="543" t="s">
        <v>34033</v>
      </c>
      <c r="C409" s="463" t="s">
        <v>7964</v>
      </c>
      <c r="D409" s="463" t="s">
        <v>8396</v>
      </c>
      <c r="E409" s="463" t="s">
        <v>17679</v>
      </c>
      <c r="F409" s="463" t="s">
        <v>13533</v>
      </c>
      <c r="G409" s="463" t="s">
        <v>4</v>
      </c>
      <c r="H409" t="str">
        <f t="shared" si="6"/>
        <v/>
      </c>
    </row>
    <row r="410" spans="1:8" x14ac:dyDescent="0.3">
      <c r="A410" s="538" t="str">
        <f>CONCATENATE(portada_F[[#This Row],[NIVEL]],".",portada_F[[#This Row],[CODINS]])</f>
        <v>1.04156</v>
      </c>
      <c r="B410" s="543" t="s">
        <v>30629</v>
      </c>
      <c r="C410" s="539" t="s">
        <v>8173</v>
      </c>
      <c r="D410" s="539" t="s">
        <v>8396</v>
      </c>
      <c r="E410" s="539" t="s">
        <v>8508</v>
      </c>
      <c r="F410" s="539" t="s">
        <v>41</v>
      </c>
      <c r="G410" s="539" t="s">
        <v>5</v>
      </c>
      <c r="H410" t="str">
        <f t="shared" si="6"/>
        <v/>
      </c>
    </row>
    <row r="411" spans="1:8" x14ac:dyDescent="0.3">
      <c r="A411" s="540" t="str">
        <f>CONCATENATE(portada_F[[#This Row],[NIVEL]],".",portada_F[[#This Row],[CODINS]])</f>
        <v>1.00222</v>
      </c>
      <c r="B411" s="543" t="s">
        <v>33411</v>
      </c>
      <c r="C411" s="463" t="s">
        <v>10279</v>
      </c>
      <c r="D411" s="463" t="s">
        <v>8396</v>
      </c>
      <c r="E411" s="463" t="s">
        <v>10280</v>
      </c>
      <c r="F411" s="463" t="s">
        <v>47</v>
      </c>
      <c r="G411" s="463" t="s">
        <v>2</v>
      </c>
      <c r="H411" t="str">
        <f t="shared" si="6"/>
        <v/>
      </c>
    </row>
    <row r="412" spans="1:8" x14ac:dyDescent="0.3">
      <c r="A412" s="538" t="str">
        <f>CONCATENATE(portada_F[[#This Row],[NIVEL]],".",portada_F[[#This Row],[CODINS]])</f>
        <v>1.03361</v>
      </c>
      <c r="B412" s="543" t="s">
        <v>30565</v>
      </c>
      <c r="C412" s="539" t="s">
        <v>8179</v>
      </c>
      <c r="D412" s="539" t="s">
        <v>8396</v>
      </c>
      <c r="E412" s="539" t="s">
        <v>16162</v>
      </c>
      <c r="F412" s="539" t="s">
        <v>13533</v>
      </c>
      <c r="G412" s="539" t="s">
        <v>4</v>
      </c>
      <c r="H412" t="str">
        <f t="shared" si="6"/>
        <v/>
      </c>
    </row>
    <row r="413" spans="1:8" x14ac:dyDescent="0.3">
      <c r="A413" s="540" t="str">
        <f>CONCATENATE(portada_F[[#This Row],[NIVEL]],".",portada_F[[#This Row],[CODINS]])</f>
        <v>1.00139</v>
      </c>
      <c r="B413" s="543" t="s">
        <v>34113</v>
      </c>
      <c r="C413" s="463" t="s">
        <v>10058</v>
      </c>
      <c r="D413" s="463" t="s">
        <v>8396</v>
      </c>
      <c r="E413" s="463" t="s">
        <v>18483</v>
      </c>
      <c r="F413" s="463" t="s">
        <v>83</v>
      </c>
      <c r="G413" s="463" t="s">
        <v>1</v>
      </c>
      <c r="H413" t="str">
        <f t="shared" si="6"/>
        <v/>
      </c>
    </row>
    <row r="414" spans="1:8" x14ac:dyDescent="0.3">
      <c r="A414" s="538" t="str">
        <f>CONCATENATE(portada_F[[#This Row],[NIVEL]],".",portada_F[[#This Row],[CODINS]])</f>
        <v>1.04275</v>
      </c>
      <c r="B414" s="543" t="s">
        <v>33143</v>
      </c>
      <c r="C414" s="539" t="s">
        <v>7359</v>
      </c>
      <c r="D414" s="539" t="s">
        <v>8396</v>
      </c>
      <c r="E414" s="539" t="s">
        <v>10260</v>
      </c>
      <c r="F414" s="539" t="s">
        <v>207</v>
      </c>
      <c r="G414" s="539" t="s">
        <v>4</v>
      </c>
      <c r="H414" t="str">
        <f t="shared" si="6"/>
        <v/>
      </c>
    </row>
    <row r="415" spans="1:8" x14ac:dyDescent="0.3">
      <c r="A415" s="540" t="str">
        <f>CONCATENATE(portada_F[[#This Row],[NIVEL]],".",portada_F[[#This Row],[CODINS]])</f>
        <v>1.03040</v>
      </c>
      <c r="B415" s="543" t="s">
        <v>33541</v>
      </c>
      <c r="C415" s="463" t="s">
        <v>14521</v>
      </c>
      <c r="D415" s="463" t="s">
        <v>8396</v>
      </c>
      <c r="E415" s="463" t="s">
        <v>14539</v>
      </c>
      <c r="F415" s="463" t="s">
        <v>83</v>
      </c>
      <c r="G415" s="463" t="s">
        <v>2</v>
      </c>
      <c r="H415" t="str">
        <f t="shared" si="6"/>
        <v/>
      </c>
    </row>
    <row r="416" spans="1:8" x14ac:dyDescent="0.3">
      <c r="A416" s="538" t="str">
        <f>CONCATENATE(portada_F[[#This Row],[NIVEL]],".",portada_F[[#This Row],[CODINS]])</f>
        <v>1.03538</v>
      </c>
      <c r="B416" s="543" t="s">
        <v>30706</v>
      </c>
      <c r="C416" s="539" t="s">
        <v>7116</v>
      </c>
      <c r="D416" s="539" t="s">
        <v>8396</v>
      </c>
      <c r="E416" s="539" t="s">
        <v>8556</v>
      </c>
      <c r="F416" s="539" t="s">
        <v>13536</v>
      </c>
      <c r="G416" s="539" t="s">
        <v>1</v>
      </c>
      <c r="H416" t="str">
        <f t="shared" si="6"/>
        <v/>
      </c>
    </row>
    <row r="417" spans="1:8" x14ac:dyDescent="0.3">
      <c r="A417" s="540" t="str">
        <f>CONCATENATE(portada_F[[#This Row],[NIVEL]],".",portada_F[[#This Row],[CODINS]])</f>
        <v>1.00307</v>
      </c>
      <c r="B417" s="543" t="s">
        <v>33852</v>
      </c>
      <c r="C417" s="463" t="s">
        <v>7818</v>
      </c>
      <c r="D417" s="463" t="s">
        <v>8396</v>
      </c>
      <c r="E417" s="562" t="s">
        <v>29149</v>
      </c>
      <c r="F417" s="562" t="s">
        <v>83</v>
      </c>
      <c r="G417" s="562" t="s">
        <v>9</v>
      </c>
      <c r="H417" s="563" t="str">
        <f t="shared" si="6"/>
        <v/>
      </c>
    </row>
    <row r="418" spans="1:8" x14ac:dyDescent="0.3">
      <c r="A418" s="538" t="str">
        <f>CONCATENATE(portada_F[[#This Row],[NIVEL]],".",portada_F[[#This Row],[CODINS]])</f>
        <v>1.03936</v>
      </c>
      <c r="B418" s="543" t="s">
        <v>34168</v>
      </c>
      <c r="C418" s="539" t="s">
        <v>14601</v>
      </c>
      <c r="D418" s="539" t="s">
        <v>8396</v>
      </c>
      <c r="E418" s="564" t="s">
        <v>29149</v>
      </c>
      <c r="F418" s="564" t="s">
        <v>83</v>
      </c>
      <c r="G418" s="564" t="s">
        <v>10</v>
      </c>
      <c r="H418" s="563" t="str">
        <f t="shared" si="6"/>
        <v>errOR</v>
      </c>
    </row>
    <row r="419" spans="1:8" x14ac:dyDescent="0.3">
      <c r="A419" s="540" t="str">
        <f>CONCATENATE(portada_F[[#This Row],[NIVEL]],".",portada_F[[#This Row],[CODINS]])</f>
        <v>1.04344</v>
      </c>
      <c r="B419" s="544" t="s">
        <v>34229</v>
      </c>
      <c r="C419" s="560" t="s">
        <v>8028</v>
      </c>
      <c r="D419" s="551" t="s">
        <v>8396</v>
      </c>
      <c r="E419" s="551" t="s">
        <v>30420</v>
      </c>
      <c r="F419" s="463" t="s">
        <v>17671</v>
      </c>
      <c r="G419" s="463" t="s">
        <v>9</v>
      </c>
      <c r="H419" t="str">
        <f t="shared" si="6"/>
        <v/>
      </c>
    </row>
    <row r="420" spans="1:8" x14ac:dyDescent="0.3">
      <c r="A420" s="538" t="str">
        <f>CONCATENATE(portada_F[[#This Row],[NIVEL]],".",portada_F[[#This Row],[CODINS]])</f>
        <v>1.02329</v>
      </c>
      <c r="B420" s="543" t="s">
        <v>33857</v>
      </c>
      <c r="C420" s="539" t="s">
        <v>14501</v>
      </c>
      <c r="D420" s="539" t="s">
        <v>8396</v>
      </c>
      <c r="E420" s="539" t="s">
        <v>16942</v>
      </c>
      <c r="F420" s="539" t="s">
        <v>41</v>
      </c>
      <c r="G420" s="539" t="s">
        <v>3</v>
      </c>
      <c r="H420" t="str">
        <f t="shared" si="6"/>
        <v/>
      </c>
    </row>
    <row r="421" spans="1:8" x14ac:dyDescent="0.3">
      <c r="A421" s="540" t="str">
        <f>CONCATENATE(portada_F[[#This Row],[NIVEL]],".",portada_F[[#This Row],[CODINS]])</f>
        <v>1.03941</v>
      </c>
      <c r="B421" s="543" t="s">
        <v>33707</v>
      </c>
      <c r="C421" s="463" t="s">
        <v>7621</v>
      </c>
      <c r="D421" s="463" t="s">
        <v>8396</v>
      </c>
      <c r="E421" s="463" t="s">
        <v>15381</v>
      </c>
      <c r="F421" s="463" t="s">
        <v>13533</v>
      </c>
      <c r="G421" s="463" t="s">
        <v>2</v>
      </c>
      <c r="H421" t="str">
        <f t="shared" si="6"/>
        <v/>
      </c>
    </row>
    <row r="422" spans="1:8" x14ac:dyDescent="0.3">
      <c r="A422" s="538" t="str">
        <f>CONCATENATE(portada_F[[#This Row],[NIVEL]],".",portada_F[[#This Row],[CODINS]])</f>
        <v>1.03765</v>
      </c>
      <c r="B422" s="543" t="s">
        <v>30503</v>
      </c>
      <c r="C422" s="539" t="s">
        <v>7092</v>
      </c>
      <c r="D422" s="539" t="s">
        <v>8396</v>
      </c>
      <c r="E422" s="539" t="s">
        <v>14523</v>
      </c>
      <c r="F422" s="539" t="s">
        <v>13533</v>
      </c>
      <c r="G422" s="539" t="s">
        <v>5</v>
      </c>
      <c r="H422" t="str">
        <f t="shared" si="6"/>
        <v/>
      </c>
    </row>
    <row r="423" spans="1:8" x14ac:dyDescent="0.3">
      <c r="A423" s="540" t="str">
        <f>CONCATENATE(portada_F[[#This Row],[NIVEL]],".",portada_F[[#This Row],[CODINS]])</f>
        <v>1.00062</v>
      </c>
      <c r="B423" s="543" t="s">
        <v>33841</v>
      </c>
      <c r="C423" s="463" t="s">
        <v>15366</v>
      </c>
      <c r="D423" s="463" t="s">
        <v>8396</v>
      </c>
      <c r="E423" s="463" t="s">
        <v>15404</v>
      </c>
      <c r="F423" s="463" t="s">
        <v>207</v>
      </c>
      <c r="G423" s="463" t="s">
        <v>7</v>
      </c>
      <c r="H423" t="str">
        <f t="shared" si="6"/>
        <v/>
      </c>
    </row>
    <row r="424" spans="1:8" x14ac:dyDescent="0.3">
      <c r="A424" s="538" t="str">
        <f>CONCATENATE(portada_F[[#This Row],[NIVEL]],".",portada_F[[#This Row],[CODINS]])</f>
        <v>1.03922</v>
      </c>
      <c r="B424" s="543" t="s">
        <v>33958</v>
      </c>
      <c r="C424" s="539" t="s">
        <v>12318</v>
      </c>
      <c r="D424" s="539" t="s">
        <v>8396</v>
      </c>
      <c r="E424" s="539" t="s">
        <v>16355</v>
      </c>
      <c r="F424" s="539" t="s">
        <v>224</v>
      </c>
      <c r="G424" s="539" t="s">
        <v>6</v>
      </c>
      <c r="H424" t="str">
        <f t="shared" si="6"/>
        <v/>
      </c>
    </row>
    <row r="425" spans="1:8" x14ac:dyDescent="0.3">
      <c r="A425" s="540" t="str">
        <f>CONCATENATE(portada_F[[#This Row],[NIVEL]],".",portada_F[[#This Row],[CODINS]])</f>
        <v>1.04063</v>
      </c>
      <c r="B425" s="543" t="s">
        <v>33948</v>
      </c>
      <c r="C425" s="463" t="s">
        <v>7887</v>
      </c>
      <c r="D425" s="463" t="s">
        <v>8396</v>
      </c>
      <c r="E425" s="463" t="s">
        <v>18474</v>
      </c>
      <c r="F425" s="463" t="s">
        <v>1762</v>
      </c>
      <c r="G425" s="463" t="s">
        <v>3</v>
      </c>
      <c r="H425" t="str">
        <f t="shared" si="6"/>
        <v/>
      </c>
    </row>
    <row r="426" spans="1:8" x14ac:dyDescent="0.3">
      <c r="A426" s="538" t="str">
        <f>CONCATENATE(portada_F[[#This Row],[NIVEL]],".",portada_F[[#This Row],[CODINS]])</f>
        <v>1.04050</v>
      </c>
      <c r="B426" s="543" t="s">
        <v>34028</v>
      </c>
      <c r="C426" s="539" t="s">
        <v>15355</v>
      </c>
      <c r="D426" s="539" t="s">
        <v>8396</v>
      </c>
      <c r="E426" s="539" t="s">
        <v>17008</v>
      </c>
      <c r="F426" s="539" t="s">
        <v>1374</v>
      </c>
      <c r="G426" s="539" t="s">
        <v>5</v>
      </c>
      <c r="H426" t="str">
        <f t="shared" si="6"/>
        <v/>
      </c>
    </row>
    <row r="427" spans="1:8" x14ac:dyDescent="0.3">
      <c r="A427" s="540" t="str">
        <f>CONCATENATE(portada_F[[#This Row],[NIVEL]],".",portada_F[[#This Row],[CODINS]])</f>
        <v>1.04151</v>
      </c>
      <c r="B427" s="543" t="s">
        <v>31782</v>
      </c>
      <c r="C427" s="463" t="s">
        <v>7222</v>
      </c>
      <c r="D427" s="463" t="s">
        <v>8396</v>
      </c>
      <c r="E427" s="463" t="s">
        <v>8744</v>
      </c>
      <c r="F427" s="463" t="s">
        <v>47</v>
      </c>
      <c r="G427" s="463" t="s">
        <v>2</v>
      </c>
      <c r="H427" t="str">
        <f t="shared" si="6"/>
        <v/>
      </c>
    </row>
    <row r="428" spans="1:8" x14ac:dyDescent="0.3">
      <c r="A428" s="538" t="str">
        <f>CONCATENATE(portada_F[[#This Row],[NIVEL]],".",portada_F[[#This Row],[CODINS]])</f>
        <v>1.01504</v>
      </c>
      <c r="B428" s="543" t="s">
        <v>30473</v>
      </c>
      <c r="C428" s="539" t="s">
        <v>8160</v>
      </c>
      <c r="D428" s="539" t="s">
        <v>8396</v>
      </c>
      <c r="E428" s="539" t="s">
        <v>8403</v>
      </c>
      <c r="F428" s="539" t="s">
        <v>13534</v>
      </c>
      <c r="G428" s="539" t="s">
        <v>2</v>
      </c>
      <c r="H428" t="str">
        <f t="shared" si="6"/>
        <v/>
      </c>
    </row>
    <row r="429" spans="1:8" x14ac:dyDescent="0.3">
      <c r="A429" s="540" t="str">
        <f>CONCATENATE(portada_F[[#This Row],[NIVEL]],".",portada_F[[#This Row],[CODINS]])</f>
        <v>1.00015</v>
      </c>
      <c r="B429" s="543" t="s">
        <v>30631</v>
      </c>
      <c r="C429" s="463" t="s">
        <v>8194</v>
      </c>
      <c r="D429" s="463" t="s">
        <v>8396</v>
      </c>
      <c r="E429" s="463" t="s">
        <v>8514</v>
      </c>
      <c r="F429" s="463" t="s">
        <v>41</v>
      </c>
      <c r="G429" s="463" t="s">
        <v>5</v>
      </c>
      <c r="H429" t="str">
        <f t="shared" si="6"/>
        <v/>
      </c>
    </row>
    <row r="430" spans="1:8" x14ac:dyDescent="0.3">
      <c r="A430" s="538" t="str">
        <f>CONCATENATE(portada_F[[#This Row],[NIVEL]],".",portada_F[[#This Row],[CODINS]])</f>
        <v>1.00224</v>
      </c>
      <c r="B430" s="543" t="s">
        <v>32128</v>
      </c>
      <c r="C430" s="539" t="s">
        <v>8767</v>
      </c>
      <c r="D430" s="539" t="s">
        <v>8396</v>
      </c>
      <c r="E430" s="539" t="s">
        <v>10191</v>
      </c>
      <c r="F430" s="539" t="s">
        <v>41</v>
      </c>
      <c r="G430" s="539" t="s">
        <v>3</v>
      </c>
      <c r="H430" t="str">
        <f t="shared" si="6"/>
        <v/>
      </c>
    </row>
    <row r="431" spans="1:8" x14ac:dyDescent="0.3">
      <c r="A431" s="540" t="str">
        <f>CONCATENATE(portada_F[[#This Row],[NIVEL]],".",portada_F[[#This Row],[CODINS]])</f>
        <v>1.01888</v>
      </c>
      <c r="B431" s="543" t="s">
        <v>31167</v>
      </c>
      <c r="C431" s="463" t="s">
        <v>8631</v>
      </c>
      <c r="D431" s="463" t="s">
        <v>8396</v>
      </c>
      <c r="E431" s="463" t="s">
        <v>10164</v>
      </c>
      <c r="F431" s="463" t="s">
        <v>242</v>
      </c>
      <c r="G431" s="463" t="s">
        <v>1</v>
      </c>
      <c r="H431" t="str">
        <f t="shared" si="6"/>
        <v/>
      </c>
    </row>
    <row r="432" spans="1:8" x14ac:dyDescent="0.3">
      <c r="A432" s="538" t="str">
        <f>CONCATENATE(portada_F[[#This Row],[NIVEL]],".",portada_F[[#This Row],[CODINS]])</f>
        <v>1.00809</v>
      </c>
      <c r="B432" s="543" t="s">
        <v>33848</v>
      </c>
      <c r="C432" s="539" t="s">
        <v>8022</v>
      </c>
      <c r="D432" s="539" t="s">
        <v>8396</v>
      </c>
      <c r="E432" s="539" t="s">
        <v>15408</v>
      </c>
      <c r="F432" s="539" t="s">
        <v>83</v>
      </c>
      <c r="G432" s="539" t="s">
        <v>5</v>
      </c>
      <c r="H432" t="str">
        <f t="shared" si="6"/>
        <v/>
      </c>
    </row>
    <row r="433" spans="1:8" x14ac:dyDescent="0.3">
      <c r="A433" s="540" t="str">
        <f>CONCATENATE(portada_F[[#This Row],[NIVEL]],".",portada_F[[#This Row],[CODINS]])</f>
        <v>1.03931</v>
      </c>
      <c r="B433" s="543" t="s">
        <v>30634</v>
      </c>
      <c r="C433" s="463" t="s">
        <v>8525</v>
      </c>
      <c r="D433" s="463" t="s">
        <v>8396</v>
      </c>
      <c r="E433" s="463" t="s">
        <v>8524</v>
      </c>
      <c r="F433" s="463" t="s">
        <v>41</v>
      </c>
      <c r="G433" s="463" t="s">
        <v>5</v>
      </c>
      <c r="H433" t="str">
        <f t="shared" si="6"/>
        <v/>
      </c>
    </row>
    <row r="434" spans="1:8" x14ac:dyDescent="0.3">
      <c r="A434" s="538" t="str">
        <f>CONCATENATE(portada_F[[#This Row],[NIVEL]],".",portada_F[[#This Row],[CODINS]])</f>
        <v>1.00227</v>
      </c>
      <c r="B434" s="543" t="s">
        <v>30654</v>
      </c>
      <c r="C434" s="539" t="s">
        <v>8535</v>
      </c>
      <c r="D434" s="539" t="s">
        <v>8396</v>
      </c>
      <c r="E434" s="539" t="s">
        <v>8534</v>
      </c>
      <c r="F434" s="539" t="s">
        <v>41</v>
      </c>
      <c r="G434" s="539" t="s">
        <v>3</v>
      </c>
      <c r="H434" t="str">
        <f t="shared" si="6"/>
        <v/>
      </c>
    </row>
    <row r="435" spans="1:8" x14ac:dyDescent="0.3">
      <c r="A435" s="540" t="str">
        <f>CONCATENATE(portada_F[[#This Row],[NIVEL]],".",portada_F[[#This Row],[CODINS]])</f>
        <v>1.00252</v>
      </c>
      <c r="B435" s="543" t="s">
        <v>30719</v>
      </c>
      <c r="C435" s="463" t="s">
        <v>8563</v>
      </c>
      <c r="D435" s="463" t="s">
        <v>8396</v>
      </c>
      <c r="E435" s="463" t="s">
        <v>8562</v>
      </c>
      <c r="F435" s="463" t="s">
        <v>83</v>
      </c>
      <c r="G435" s="463" t="s">
        <v>2</v>
      </c>
      <c r="H435" t="str">
        <f t="shared" si="6"/>
        <v/>
      </c>
    </row>
    <row r="436" spans="1:8" x14ac:dyDescent="0.3">
      <c r="A436" s="538" t="str">
        <f>CONCATENATE(portada_F[[#This Row],[NIVEL]],".",portada_F[[#This Row],[CODINS]])</f>
        <v>1.00323</v>
      </c>
      <c r="B436" s="543" t="s">
        <v>33039</v>
      </c>
      <c r="C436" s="539" t="s">
        <v>7340</v>
      </c>
      <c r="D436" s="539" t="s">
        <v>8396</v>
      </c>
      <c r="E436" s="539" t="s">
        <v>8906</v>
      </c>
      <c r="F436" s="539" t="s">
        <v>83</v>
      </c>
      <c r="G436" s="539" t="s">
        <v>4</v>
      </c>
      <c r="H436" t="str">
        <f t="shared" si="6"/>
        <v/>
      </c>
    </row>
    <row r="437" spans="1:8" x14ac:dyDescent="0.3">
      <c r="A437" s="540" t="str">
        <f>CONCATENATE(portada_F[[#This Row],[NIVEL]],".",portada_F[[#This Row],[CODINS]])</f>
        <v>1.02918</v>
      </c>
      <c r="B437" s="543" t="s">
        <v>30630</v>
      </c>
      <c r="C437" s="463" t="s">
        <v>8511</v>
      </c>
      <c r="D437" s="463" t="s">
        <v>8396</v>
      </c>
      <c r="E437" s="463" t="s">
        <v>8510</v>
      </c>
      <c r="F437" s="463" t="s">
        <v>41</v>
      </c>
      <c r="G437" s="463" t="s">
        <v>5</v>
      </c>
      <c r="H437" t="str">
        <f t="shared" si="6"/>
        <v/>
      </c>
    </row>
    <row r="438" spans="1:8" x14ac:dyDescent="0.3">
      <c r="A438" s="538" t="str">
        <f>CONCATENATE(portada_F[[#This Row],[NIVEL]],".",portada_F[[#This Row],[CODINS]])</f>
        <v>1.00223</v>
      </c>
      <c r="B438" s="543" t="s">
        <v>32127</v>
      </c>
      <c r="C438" s="539" t="s">
        <v>8764</v>
      </c>
      <c r="D438" s="539" t="s">
        <v>8396</v>
      </c>
      <c r="E438" s="539" t="s">
        <v>8763</v>
      </c>
      <c r="F438" s="539" t="s">
        <v>242</v>
      </c>
      <c r="G438" s="539" t="s">
        <v>6</v>
      </c>
      <c r="H438" t="str">
        <f t="shared" si="6"/>
        <v/>
      </c>
    </row>
    <row r="439" spans="1:8" x14ac:dyDescent="0.3">
      <c r="A439" s="540" t="str">
        <f>CONCATENATE(portada_F[[#This Row],[NIVEL]],".",portada_F[[#This Row],[CODINS]])</f>
        <v>1.01887</v>
      </c>
      <c r="B439" s="543" t="s">
        <v>33367</v>
      </c>
      <c r="C439" s="463" t="s">
        <v>7775</v>
      </c>
      <c r="D439" s="463" t="s">
        <v>8396</v>
      </c>
      <c r="E439" s="463" t="s">
        <v>9024</v>
      </c>
      <c r="F439" s="463" t="s">
        <v>207</v>
      </c>
      <c r="G439" s="463" t="s">
        <v>7</v>
      </c>
      <c r="H439" t="str">
        <f t="shared" si="6"/>
        <v/>
      </c>
    </row>
    <row r="440" spans="1:8" x14ac:dyDescent="0.3">
      <c r="A440" s="538" t="str">
        <f>CONCATENATE(portada_F[[#This Row],[NIVEL]],".",portada_F[[#This Row],[CODINS]])</f>
        <v>1.03314</v>
      </c>
      <c r="B440" s="543" t="s">
        <v>30564</v>
      </c>
      <c r="C440" s="539" t="s">
        <v>8199</v>
      </c>
      <c r="D440" s="539" t="s">
        <v>8396</v>
      </c>
      <c r="E440" s="539" t="s">
        <v>16161</v>
      </c>
      <c r="F440" s="539" t="s">
        <v>13533</v>
      </c>
      <c r="G440" s="539" t="s">
        <v>3</v>
      </c>
      <c r="H440" t="str">
        <f t="shared" si="6"/>
        <v/>
      </c>
    </row>
    <row r="441" spans="1:8" x14ac:dyDescent="0.3">
      <c r="A441" s="540" t="str">
        <f>CONCATENATE(portada_F[[#This Row],[NIVEL]],".",portada_F[[#This Row],[CODINS]])</f>
        <v>1.00138</v>
      </c>
      <c r="B441" s="543" t="s">
        <v>32592</v>
      </c>
      <c r="C441" s="463" t="s">
        <v>8834</v>
      </c>
      <c r="D441" s="463" t="s">
        <v>8396</v>
      </c>
      <c r="E441" s="463" t="s">
        <v>17018</v>
      </c>
      <c r="F441" s="463" t="s">
        <v>207</v>
      </c>
      <c r="G441" s="463" t="s">
        <v>7</v>
      </c>
      <c r="H441" t="str">
        <f t="shared" si="6"/>
        <v/>
      </c>
    </row>
    <row r="442" spans="1:8" x14ac:dyDescent="0.3">
      <c r="A442" s="538" t="str">
        <f>CONCATENATE(portada_F[[#This Row],[NIVEL]],".",portada_F[[#This Row],[CODINS]])</f>
        <v>1.02414</v>
      </c>
      <c r="B442" s="543" t="s">
        <v>30734</v>
      </c>
      <c r="C442" s="539" t="s">
        <v>8572</v>
      </c>
      <c r="D442" s="539" t="s">
        <v>8396</v>
      </c>
      <c r="E442" s="539" t="s">
        <v>8571</v>
      </c>
      <c r="F442" s="539" t="s">
        <v>83</v>
      </c>
      <c r="G442" s="539" t="s">
        <v>4</v>
      </c>
      <c r="H442" t="str">
        <f t="shared" si="6"/>
        <v/>
      </c>
    </row>
    <row r="443" spans="1:8" x14ac:dyDescent="0.3">
      <c r="A443" s="540" t="str">
        <f>CONCATENATE(portada_F[[#This Row],[NIVEL]],".",portada_F[[#This Row],[CODINS]])</f>
        <v>1.00338</v>
      </c>
      <c r="B443" s="543" t="s">
        <v>31416</v>
      </c>
      <c r="C443" s="463" t="s">
        <v>8685</v>
      </c>
      <c r="D443" s="463" t="s">
        <v>8396</v>
      </c>
      <c r="E443" s="463" t="s">
        <v>8684</v>
      </c>
      <c r="F443" s="463" t="s">
        <v>13534</v>
      </c>
      <c r="G443" s="463" t="s">
        <v>3</v>
      </c>
      <c r="H443" t="str">
        <f t="shared" si="6"/>
        <v/>
      </c>
    </row>
    <row r="444" spans="1:8" x14ac:dyDescent="0.3">
      <c r="A444" s="538" t="str">
        <f>CONCATENATE(portada_F[[#This Row],[NIVEL]],".",portada_F[[#This Row],[CODINS]])</f>
        <v>1.01102</v>
      </c>
      <c r="B444" s="543" t="s">
        <v>33283</v>
      </c>
      <c r="C444" s="539" t="s">
        <v>8990</v>
      </c>
      <c r="D444" s="539" t="s">
        <v>8396</v>
      </c>
      <c r="E444" s="539" t="s">
        <v>8989</v>
      </c>
      <c r="F444" s="539" t="s">
        <v>360</v>
      </c>
      <c r="G444" s="539" t="s">
        <v>1</v>
      </c>
      <c r="H444" t="str">
        <f t="shared" si="6"/>
        <v/>
      </c>
    </row>
    <row r="445" spans="1:8" x14ac:dyDescent="0.3">
      <c r="A445" s="540" t="str">
        <f>CONCATENATE(portada_F[[#This Row],[NIVEL]],".",portada_F[[#This Row],[CODINS]])</f>
        <v>1.03210</v>
      </c>
      <c r="B445" s="543" t="s">
        <v>33876</v>
      </c>
      <c r="C445" s="463" t="s">
        <v>9998</v>
      </c>
      <c r="D445" s="463" t="s">
        <v>8396</v>
      </c>
      <c r="E445" s="463" t="s">
        <v>16283</v>
      </c>
      <c r="F445" s="463" t="s">
        <v>1762</v>
      </c>
      <c r="G445" s="463" t="s">
        <v>1</v>
      </c>
      <c r="H445" t="str">
        <f t="shared" si="6"/>
        <v/>
      </c>
    </row>
    <row r="446" spans="1:8" x14ac:dyDescent="0.3">
      <c r="A446" s="538" t="str">
        <f>CONCATENATE(portada_F[[#This Row],[NIVEL]],".",portada_F[[#This Row],[CODINS]])</f>
        <v>1.03968</v>
      </c>
      <c r="B446" s="543" t="s">
        <v>31450</v>
      </c>
      <c r="C446" s="539" t="s">
        <v>7198</v>
      </c>
      <c r="D446" s="539" t="s">
        <v>8396</v>
      </c>
      <c r="E446" s="539" t="s">
        <v>8692</v>
      </c>
      <c r="F446" s="539" t="s">
        <v>13534</v>
      </c>
      <c r="G446" s="539" t="s">
        <v>3</v>
      </c>
      <c r="H446" t="str">
        <f t="shared" si="6"/>
        <v/>
      </c>
    </row>
    <row r="447" spans="1:8" x14ac:dyDescent="0.3">
      <c r="A447" s="540" t="str">
        <f>CONCATENATE(portada_F[[#This Row],[NIVEL]],".",portada_F[[#This Row],[CODINS]])</f>
        <v>1.01141</v>
      </c>
      <c r="B447" s="543" t="s">
        <v>31314</v>
      </c>
      <c r="C447" s="463" t="s">
        <v>8681</v>
      </c>
      <c r="D447" s="463" t="s">
        <v>8396</v>
      </c>
      <c r="E447" s="463" t="s">
        <v>8680</v>
      </c>
      <c r="F447" s="463" t="s">
        <v>4404</v>
      </c>
      <c r="G447" s="463" t="s">
        <v>1</v>
      </c>
      <c r="H447" t="str">
        <f t="shared" si="6"/>
        <v/>
      </c>
    </row>
    <row r="448" spans="1:8" x14ac:dyDescent="0.3">
      <c r="A448" s="538" t="str">
        <f>CONCATENATE(portada_F[[#This Row],[NIVEL]],".",portada_F[[#This Row],[CODINS]])</f>
        <v>1.00992</v>
      </c>
      <c r="B448" s="543" t="s">
        <v>33484</v>
      </c>
      <c r="C448" s="539" t="s">
        <v>13422</v>
      </c>
      <c r="D448" s="539" t="s">
        <v>8396</v>
      </c>
      <c r="E448" s="539" t="s">
        <v>16923</v>
      </c>
      <c r="F448" s="539" t="s">
        <v>207</v>
      </c>
      <c r="G448" s="539" t="s">
        <v>7</v>
      </c>
      <c r="H448" t="str">
        <f t="shared" si="6"/>
        <v/>
      </c>
    </row>
    <row r="449" spans="1:8" x14ac:dyDescent="0.3">
      <c r="A449" s="540" t="str">
        <f>CONCATENATE(portada_F[[#This Row],[NIVEL]],".",portada_F[[#This Row],[CODINS]])</f>
        <v>1.03440</v>
      </c>
      <c r="B449" s="543" t="s">
        <v>33218</v>
      </c>
      <c r="C449" s="463" t="s">
        <v>8964</v>
      </c>
      <c r="D449" s="463" t="s">
        <v>8396</v>
      </c>
      <c r="E449" s="463" t="s">
        <v>8963</v>
      </c>
      <c r="F449" s="463" t="s">
        <v>13534</v>
      </c>
      <c r="G449" s="463" t="s">
        <v>3</v>
      </c>
      <c r="H449" t="str">
        <f t="shared" si="6"/>
        <v/>
      </c>
    </row>
    <row r="450" spans="1:8" x14ac:dyDescent="0.3">
      <c r="A450" s="538" t="str">
        <f>CONCATENATE(portada_F[[#This Row],[NIVEL]],".",portada_F[[#This Row],[CODINS]])</f>
        <v>1.03131</v>
      </c>
      <c r="B450" s="543" t="s">
        <v>33467</v>
      </c>
      <c r="C450" s="539" t="s">
        <v>7467</v>
      </c>
      <c r="D450" s="539" t="s">
        <v>8396</v>
      </c>
      <c r="E450" s="539" t="s">
        <v>12342</v>
      </c>
      <c r="F450" s="539" t="s">
        <v>224</v>
      </c>
      <c r="G450" s="539" t="s">
        <v>3</v>
      </c>
      <c r="H450" t="str">
        <f t="shared" si="6"/>
        <v/>
      </c>
    </row>
    <row r="451" spans="1:8" x14ac:dyDescent="0.3">
      <c r="A451" s="540" t="str">
        <f>CONCATENATE(portada_F[[#This Row],[NIVEL]],".",portada_F[[#This Row],[CODINS]])</f>
        <v>1.03418</v>
      </c>
      <c r="B451" s="543" t="s">
        <v>30712</v>
      </c>
      <c r="C451" s="463" t="s">
        <v>8559</v>
      </c>
      <c r="D451" s="463" t="s">
        <v>8396</v>
      </c>
      <c r="E451" s="463" t="s">
        <v>3025</v>
      </c>
      <c r="F451" s="463" t="s">
        <v>83</v>
      </c>
      <c r="G451" s="463" t="s">
        <v>2</v>
      </c>
      <c r="H451" t="str">
        <f t="shared" si="6"/>
        <v/>
      </c>
    </row>
    <row r="452" spans="1:8" x14ac:dyDescent="0.3">
      <c r="A452" s="538" t="str">
        <f>CONCATENATE(portada_F[[#This Row],[NIVEL]],".",portada_F[[#This Row],[CODINS]])</f>
        <v>1.00313</v>
      </c>
      <c r="B452" s="543" t="s">
        <v>31200</v>
      </c>
      <c r="C452" s="539" t="s">
        <v>7170</v>
      </c>
      <c r="D452" s="539" t="s">
        <v>8396</v>
      </c>
      <c r="E452" s="539" t="s">
        <v>8643</v>
      </c>
      <c r="F452" s="539" t="s">
        <v>41</v>
      </c>
      <c r="G452" s="539" t="s">
        <v>6</v>
      </c>
      <c r="H452" t="str">
        <f t="shared" ref="H452:H515" si="7">IF(E452=E451,"errOR","")</f>
        <v/>
      </c>
    </row>
    <row r="453" spans="1:8" x14ac:dyDescent="0.3">
      <c r="A453" s="540" t="str">
        <f>CONCATENATE(portada_F[[#This Row],[NIVEL]],".",portada_F[[#This Row],[CODINS]])</f>
        <v>1.00851</v>
      </c>
      <c r="B453" s="543" t="s">
        <v>33034</v>
      </c>
      <c r="C453" s="463" t="s">
        <v>7336</v>
      </c>
      <c r="D453" s="463" t="s">
        <v>8396</v>
      </c>
      <c r="E453" s="463" t="s">
        <v>8904</v>
      </c>
      <c r="F453" s="463" t="s">
        <v>207</v>
      </c>
      <c r="G453" s="463" t="s">
        <v>7</v>
      </c>
      <c r="H453" t="str">
        <f t="shared" si="7"/>
        <v/>
      </c>
    </row>
    <row r="454" spans="1:8" x14ac:dyDescent="0.3">
      <c r="A454" s="538" t="str">
        <f>CONCATENATE(portada_F[[#This Row],[NIVEL]],".",portada_F[[#This Row],[CODINS]])</f>
        <v>1.02910</v>
      </c>
      <c r="B454" s="543" t="s">
        <v>32203</v>
      </c>
      <c r="C454" s="539" t="s">
        <v>8776</v>
      </c>
      <c r="D454" s="539" t="s">
        <v>8396</v>
      </c>
      <c r="E454" s="539" t="s">
        <v>10197</v>
      </c>
      <c r="F454" s="539" t="s">
        <v>242</v>
      </c>
      <c r="G454" s="539" t="s">
        <v>3</v>
      </c>
      <c r="H454" t="str">
        <f t="shared" si="7"/>
        <v/>
      </c>
    </row>
    <row r="455" spans="1:8" x14ac:dyDescent="0.3">
      <c r="A455" s="540" t="str">
        <f>CONCATENATE(portada_F[[#This Row],[NIVEL]],".",portada_F[[#This Row],[CODINS]])</f>
        <v>1.01973</v>
      </c>
      <c r="B455" s="543" t="s">
        <v>32623</v>
      </c>
      <c r="C455" s="463" t="s">
        <v>8846</v>
      </c>
      <c r="D455" s="463" t="s">
        <v>8396</v>
      </c>
      <c r="E455" s="463" t="s">
        <v>3069</v>
      </c>
      <c r="F455" s="463" t="s">
        <v>83</v>
      </c>
      <c r="G455" s="463" t="s">
        <v>2</v>
      </c>
      <c r="H455" t="str">
        <f t="shared" si="7"/>
        <v/>
      </c>
    </row>
    <row r="456" spans="1:8" x14ac:dyDescent="0.3">
      <c r="A456" s="538" t="str">
        <f>CONCATENATE(portada_F[[#This Row],[NIVEL]],".",portada_F[[#This Row],[CODINS]])</f>
        <v>1.02447</v>
      </c>
      <c r="B456" s="543" t="s">
        <v>33352</v>
      </c>
      <c r="C456" s="539" t="s">
        <v>7404</v>
      </c>
      <c r="D456" s="539" t="s">
        <v>8396</v>
      </c>
      <c r="E456" s="539" t="s">
        <v>9018</v>
      </c>
      <c r="F456" s="539" t="s">
        <v>3287</v>
      </c>
      <c r="G456" s="539" t="s">
        <v>3</v>
      </c>
      <c r="H456" t="str">
        <f t="shared" si="7"/>
        <v/>
      </c>
    </row>
    <row r="457" spans="1:8" x14ac:dyDescent="0.3">
      <c r="A457" s="540" t="str">
        <f>CONCATENATE(portada_F[[#This Row],[NIVEL]],".",portada_F[[#This Row],[CODINS]])</f>
        <v>1.03294</v>
      </c>
      <c r="B457" s="543" t="s">
        <v>31515</v>
      </c>
      <c r="C457" s="463" t="s">
        <v>7207</v>
      </c>
      <c r="D457" s="463" t="s">
        <v>8396</v>
      </c>
      <c r="E457" s="463" t="s">
        <v>8717</v>
      </c>
      <c r="F457" s="463" t="s">
        <v>207</v>
      </c>
      <c r="G457" s="463" t="s">
        <v>6</v>
      </c>
      <c r="H457" t="str">
        <f t="shared" si="7"/>
        <v/>
      </c>
    </row>
    <row r="458" spans="1:8" x14ac:dyDescent="0.3">
      <c r="A458" s="538" t="str">
        <f>CONCATENATE(portada_F[[#This Row],[NIVEL]],".",portada_F[[#This Row],[CODINS]])</f>
        <v>1.01228</v>
      </c>
      <c r="B458" s="543" t="s">
        <v>30657</v>
      </c>
      <c r="C458" s="539" t="s">
        <v>8545</v>
      </c>
      <c r="D458" s="539" t="s">
        <v>8396</v>
      </c>
      <c r="E458" s="539" t="s">
        <v>1387</v>
      </c>
      <c r="F458" s="539" t="s">
        <v>41</v>
      </c>
      <c r="G458" s="539" t="s">
        <v>3</v>
      </c>
      <c r="H458" t="str">
        <f t="shared" si="7"/>
        <v/>
      </c>
    </row>
    <row r="459" spans="1:8" x14ac:dyDescent="0.3">
      <c r="A459" s="540" t="str">
        <f>CONCATENATE(portada_F[[#This Row],[NIVEL]],".",portada_F[[#This Row],[CODINS]])</f>
        <v>1.00257</v>
      </c>
      <c r="B459" s="543" t="s">
        <v>31096</v>
      </c>
      <c r="C459" s="463" t="s">
        <v>8622</v>
      </c>
      <c r="D459" s="463" t="s">
        <v>8396</v>
      </c>
      <c r="E459" s="463" t="s">
        <v>1242</v>
      </c>
      <c r="F459" s="463" t="s">
        <v>17671</v>
      </c>
      <c r="G459" s="463" t="s">
        <v>1</v>
      </c>
      <c r="H459" t="str">
        <f t="shared" si="7"/>
        <v/>
      </c>
    </row>
    <row r="460" spans="1:8" x14ac:dyDescent="0.3">
      <c r="A460" s="538" t="str">
        <f>CONCATENATE(portada_F[[#This Row],[NIVEL]],".",portada_F[[#This Row],[CODINS]])</f>
        <v>1.00731</v>
      </c>
      <c r="B460" s="543" t="s">
        <v>33399</v>
      </c>
      <c r="C460" s="539" t="s">
        <v>9035</v>
      </c>
      <c r="D460" s="539" t="s">
        <v>8396</v>
      </c>
      <c r="E460" s="539" t="s">
        <v>84</v>
      </c>
      <c r="F460" s="539" t="s">
        <v>82</v>
      </c>
      <c r="G460" s="539" t="s">
        <v>1</v>
      </c>
      <c r="H460" t="str">
        <f t="shared" si="7"/>
        <v/>
      </c>
    </row>
    <row r="461" spans="1:8" x14ac:dyDescent="0.3">
      <c r="A461" s="540" t="str">
        <f>CONCATENATE(portada_F[[#This Row],[NIVEL]],".",portada_F[[#This Row],[CODINS]])</f>
        <v>1.03348</v>
      </c>
      <c r="B461" s="543" t="s">
        <v>32424</v>
      </c>
      <c r="C461" s="463" t="s">
        <v>8793</v>
      </c>
      <c r="D461" s="463" t="s">
        <v>8396</v>
      </c>
      <c r="E461" s="463" t="s">
        <v>8792</v>
      </c>
      <c r="F461" s="463" t="s">
        <v>137</v>
      </c>
      <c r="G461" s="463" t="s">
        <v>7</v>
      </c>
      <c r="H461" t="str">
        <f t="shared" si="7"/>
        <v/>
      </c>
    </row>
    <row r="462" spans="1:8" x14ac:dyDescent="0.3">
      <c r="A462" s="538" t="str">
        <f>CONCATENATE(portada_F[[#This Row],[NIVEL]],".",portada_F[[#This Row],[CODINS]])</f>
        <v>1.02219</v>
      </c>
      <c r="B462" s="543" t="s">
        <v>31005</v>
      </c>
      <c r="C462" s="539" t="s">
        <v>7152</v>
      </c>
      <c r="D462" s="539" t="s">
        <v>8396</v>
      </c>
      <c r="E462" s="539" t="s">
        <v>341</v>
      </c>
      <c r="F462" s="539" t="s">
        <v>889</v>
      </c>
      <c r="G462" s="539" t="s">
        <v>2</v>
      </c>
      <c r="H462" t="str">
        <f t="shared" si="7"/>
        <v/>
      </c>
    </row>
    <row r="463" spans="1:8" x14ac:dyDescent="0.3">
      <c r="A463" s="540" t="str">
        <f>CONCATENATE(portada_F[[#This Row],[NIVEL]],".",portada_F[[#This Row],[CODINS]])</f>
        <v>1.00635</v>
      </c>
      <c r="B463" s="543" t="s">
        <v>32736</v>
      </c>
      <c r="C463" s="463" t="s">
        <v>8864</v>
      </c>
      <c r="D463" s="463" t="s">
        <v>8396</v>
      </c>
      <c r="E463" s="463" t="s">
        <v>3974</v>
      </c>
      <c r="F463" s="463" t="s">
        <v>207</v>
      </c>
      <c r="G463" s="463" t="s">
        <v>3</v>
      </c>
      <c r="H463" t="str">
        <f t="shared" si="7"/>
        <v/>
      </c>
    </row>
    <row r="464" spans="1:8" x14ac:dyDescent="0.3">
      <c r="A464" s="538" t="str">
        <f>CONCATENATE(portada_F[[#This Row],[NIVEL]],".",portada_F[[#This Row],[CODINS]])</f>
        <v>1.02577</v>
      </c>
      <c r="B464" s="543" t="s">
        <v>30522</v>
      </c>
      <c r="C464" s="539" t="s">
        <v>8468</v>
      </c>
      <c r="D464" s="539" t="s">
        <v>8396</v>
      </c>
      <c r="E464" s="539" t="s">
        <v>8467</v>
      </c>
      <c r="F464" s="539" t="s">
        <v>13533</v>
      </c>
      <c r="G464" s="539" t="s">
        <v>2</v>
      </c>
      <c r="H464" t="str">
        <f t="shared" si="7"/>
        <v/>
      </c>
    </row>
    <row r="465" spans="1:8" x14ac:dyDescent="0.3">
      <c r="A465" s="540" t="str">
        <f>CONCATENATE(portada_F[[#This Row],[NIVEL]],".",portada_F[[#This Row],[CODINS]])</f>
        <v>1.00091</v>
      </c>
      <c r="B465" s="543" t="s">
        <v>31513</v>
      </c>
      <c r="C465" s="463" t="s">
        <v>8710</v>
      </c>
      <c r="D465" s="463" t="s">
        <v>8396</v>
      </c>
      <c r="E465" s="463" t="s">
        <v>15370</v>
      </c>
      <c r="F465" s="463" t="s">
        <v>83</v>
      </c>
      <c r="G465" s="463" t="s">
        <v>10</v>
      </c>
      <c r="H465" t="str">
        <f t="shared" si="7"/>
        <v/>
      </c>
    </row>
    <row r="466" spans="1:8" x14ac:dyDescent="0.3">
      <c r="A466" s="538" t="str">
        <f>CONCATENATE(portada_F[[#This Row],[NIVEL]],".",portada_F[[#This Row],[CODINS]])</f>
        <v>1.01222</v>
      </c>
      <c r="B466" s="543" t="s">
        <v>31182</v>
      </c>
      <c r="C466" s="539" t="s">
        <v>7166</v>
      </c>
      <c r="D466" s="539" t="s">
        <v>8396</v>
      </c>
      <c r="E466" s="539" t="s">
        <v>13428</v>
      </c>
      <c r="F466" s="539" t="s">
        <v>82</v>
      </c>
      <c r="G466" s="539" t="s">
        <v>6</v>
      </c>
      <c r="H466" t="str">
        <f t="shared" si="7"/>
        <v/>
      </c>
    </row>
    <row r="467" spans="1:8" x14ac:dyDescent="0.3">
      <c r="A467" s="540" t="str">
        <f>CONCATENATE(portada_F[[#This Row],[NIVEL]],".",portada_F[[#This Row],[CODINS]])</f>
        <v>1.00827</v>
      </c>
      <c r="B467" s="543" t="s">
        <v>30613</v>
      </c>
      <c r="C467" s="463" t="s">
        <v>8149</v>
      </c>
      <c r="D467" s="463" t="s">
        <v>8396</v>
      </c>
      <c r="E467" s="463" t="s">
        <v>8503</v>
      </c>
      <c r="F467" s="463" t="s">
        <v>41</v>
      </c>
      <c r="G467" s="463" t="s">
        <v>1</v>
      </c>
      <c r="H467" t="str">
        <f t="shared" si="7"/>
        <v/>
      </c>
    </row>
    <row r="468" spans="1:8" x14ac:dyDescent="0.3">
      <c r="A468" s="538" t="str">
        <f>CONCATENATE(portada_F[[#This Row],[NIVEL]],".",portada_F[[#This Row],[CODINS]])</f>
        <v>1.00200</v>
      </c>
      <c r="B468" s="543" t="s">
        <v>30532</v>
      </c>
      <c r="C468" s="539" t="s">
        <v>8476</v>
      </c>
      <c r="D468" s="539" t="s">
        <v>8396</v>
      </c>
      <c r="E468" s="539" t="s">
        <v>2114</v>
      </c>
      <c r="F468" s="539" t="s">
        <v>13534</v>
      </c>
      <c r="G468" s="539" t="s">
        <v>6</v>
      </c>
      <c r="H468" t="str">
        <f t="shared" si="7"/>
        <v/>
      </c>
    </row>
    <row r="469" spans="1:8" x14ac:dyDescent="0.3">
      <c r="A469" s="540" t="str">
        <f>CONCATENATE(portada_F[[#This Row],[NIVEL]],".",portada_F[[#This Row],[CODINS]])</f>
        <v>1.00102</v>
      </c>
      <c r="B469" s="543" t="s">
        <v>30928</v>
      </c>
      <c r="C469" s="463" t="s">
        <v>7135</v>
      </c>
      <c r="D469" s="463" t="s">
        <v>8396</v>
      </c>
      <c r="E469" s="463" t="s">
        <v>1213</v>
      </c>
      <c r="F469" s="463" t="s">
        <v>207</v>
      </c>
      <c r="G469" s="463" t="s">
        <v>1</v>
      </c>
      <c r="H469" t="str">
        <f t="shared" si="7"/>
        <v/>
      </c>
    </row>
    <row r="470" spans="1:8" x14ac:dyDescent="0.3">
      <c r="A470" s="538" t="str">
        <f>CONCATENATE(portada_F[[#This Row],[NIVEL]],".",portada_F[[#This Row],[CODINS]])</f>
        <v>1.00544</v>
      </c>
      <c r="B470" s="543" t="s">
        <v>33076</v>
      </c>
      <c r="C470" s="539" t="s">
        <v>7346</v>
      </c>
      <c r="D470" s="539" t="s">
        <v>8396</v>
      </c>
      <c r="E470" s="539" t="s">
        <v>8926</v>
      </c>
      <c r="F470" s="539" t="s">
        <v>207</v>
      </c>
      <c r="G470" s="539" t="s">
        <v>5</v>
      </c>
      <c r="H470" t="str">
        <f t="shared" si="7"/>
        <v/>
      </c>
    </row>
    <row r="471" spans="1:8" x14ac:dyDescent="0.3">
      <c r="A471" s="540" t="str">
        <f>CONCATENATE(portada_F[[#This Row],[NIVEL]],".",portada_F[[#This Row],[CODINS]])</f>
        <v>1.02965</v>
      </c>
      <c r="B471" s="543" t="s">
        <v>33181</v>
      </c>
      <c r="C471" s="463" t="s">
        <v>7368</v>
      </c>
      <c r="D471" s="463" t="s">
        <v>8396</v>
      </c>
      <c r="E471" s="463" t="s">
        <v>1501</v>
      </c>
      <c r="F471" s="463" t="s">
        <v>83</v>
      </c>
      <c r="G471" s="463" t="s">
        <v>5</v>
      </c>
      <c r="H471" t="str">
        <f t="shared" si="7"/>
        <v/>
      </c>
    </row>
    <row r="472" spans="1:8" x14ac:dyDescent="0.3">
      <c r="A472" s="538" t="str">
        <f>CONCATENATE(portada_F[[#This Row],[NIVEL]],".",portada_F[[#This Row],[CODINS]])</f>
        <v>1.03087</v>
      </c>
      <c r="B472" s="543" t="s">
        <v>33947</v>
      </c>
      <c r="C472" s="539" t="s">
        <v>7914</v>
      </c>
      <c r="D472" s="539" t="s">
        <v>8396</v>
      </c>
      <c r="E472" s="539" t="s">
        <v>16338</v>
      </c>
      <c r="F472" s="539" t="s">
        <v>13534</v>
      </c>
      <c r="G472" s="539" t="s">
        <v>6</v>
      </c>
      <c r="H472" t="str">
        <f t="shared" si="7"/>
        <v/>
      </c>
    </row>
    <row r="473" spans="1:8" x14ac:dyDescent="0.3">
      <c r="A473" s="540" t="str">
        <f>CONCATENATE(portada_F[[#This Row],[NIVEL]],".",portada_F[[#This Row],[CODINS]])</f>
        <v>1.04049</v>
      </c>
      <c r="B473" s="543" t="s">
        <v>32501</v>
      </c>
      <c r="C473" s="463" t="s">
        <v>7280</v>
      </c>
      <c r="D473" s="463" t="s">
        <v>8396</v>
      </c>
      <c r="E473" s="463" t="s">
        <v>8824</v>
      </c>
      <c r="F473" s="463" t="s">
        <v>83</v>
      </c>
      <c r="G473" s="463" t="s">
        <v>7</v>
      </c>
      <c r="H473" t="str">
        <f t="shared" si="7"/>
        <v/>
      </c>
    </row>
    <row r="474" spans="1:8" x14ac:dyDescent="0.3">
      <c r="A474" s="538" t="str">
        <f>CONCATENATE(portada_F[[#This Row],[NIVEL]],".",portada_F[[#This Row],[CODINS]])</f>
        <v>1.02308</v>
      </c>
      <c r="B474" s="543" t="s">
        <v>33067</v>
      </c>
      <c r="C474" s="539" t="s">
        <v>7343</v>
      </c>
      <c r="D474" s="539" t="s">
        <v>8396</v>
      </c>
      <c r="E474" s="539" t="s">
        <v>8917</v>
      </c>
      <c r="F474" s="539" t="s">
        <v>4404</v>
      </c>
      <c r="G474" s="539" t="s">
        <v>1</v>
      </c>
      <c r="H474" t="str">
        <f t="shared" si="7"/>
        <v/>
      </c>
    </row>
    <row r="475" spans="1:8" x14ac:dyDescent="0.3">
      <c r="A475" s="540" t="str">
        <f>CONCATENATE(portada_F[[#This Row],[NIVEL]],".",portada_F[[#This Row],[CODINS]])</f>
        <v>1.02949</v>
      </c>
      <c r="B475" s="543" t="s">
        <v>33702</v>
      </c>
      <c r="C475" s="463" t="s">
        <v>12317</v>
      </c>
      <c r="D475" s="463" t="s">
        <v>8396</v>
      </c>
      <c r="E475" s="463" t="s">
        <v>15377</v>
      </c>
      <c r="F475" s="463" t="s">
        <v>235</v>
      </c>
      <c r="G475" s="463" t="s">
        <v>6</v>
      </c>
      <c r="H475" t="str">
        <f t="shared" si="7"/>
        <v/>
      </c>
    </row>
    <row r="476" spans="1:8" x14ac:dyDescent="0.3">
      <c r="A476" s="538" t="str">
        <f>CONCATENATE(portada_F[[#This Row],[NIVEL]],".",portada_F[[#This Row],[CODINS]])</f>
        <v>1.03758</v>
      </c>
      <c r="B476" s="543" t="s">
        <v>30472</v>
      </c>
      <c r="C476" s="539" t="s">
        <v>8156</v>
      </c>
      <c r="D476" s="539" t="s">
        <v>8396</v>
      </c>
      <c r="E476" s="539" t="s">
        <v>8402</v>
      </c>
      <c r="F476" s="539" t="s">
        <v>13534</v>
      </c>
      <c r="G476" s="539" t="s">
        <v>3</v>
      </c>
      <c r="H476" t="str">
        <f t="shared" si="7"/>
        <v/>
      </c>
    </row>
    <row r="477" spans="1:8" x14ac:dyDescent="0.3">
      <c r="A477" s="540" t="str">
        <f>CONCATENATE(portada_F[[#This Row],[NIVEL]],".",portada_F[[#This Row],[CODINS]])</f>
        <v>1.00014</v>
      </c>
      <c r="B477" s="543" t="s">
        <v>32323</v>
      </c>
      <c r="C477" s="463" t="s">
        <v>7262</v>
      </c>
      <c r="D477" s="463" t="s">
        <v>8396</v>
      </c>
      <c r="E477" s="463" t="s">
        <v>20827</v>
      </c>
      <c r="F477" s="463" t="s">
        <v>242</v>
      </c>
      <c r="G477" s="463" t="s">
        <v>1</v>
      </c>
      <c r="H477" t="str">
        <f t="shared" si="7"/>
        <v/>
      </c>
    </row>
    <row r="478" spans="1:8" x14ac:dyDescent="0.3">
      <c r="A478" s="538" t="str">
        <f>CONCATENATE(portada_F[[#This Row],[NIVEL]],".",portada_F[[#This Row],[CODINS]])</f>
        <v>1.02104</v>
      </c>
      <c r="B478" s="543" t="s">
        <v>32357</v>
      </c>
      <c r="C478" s="539" t="s">
        <v>7269</v>
      </c>
      <c r="D478" s="539" t="s">
        <v>8396</v>
      </c>
      <c r="E478" s="539" t="s">
        <v>8789</v>
      </c>
      <c r="F478" s="539" t="s">
        <v>242</v>
      </c>
      <c r="G478" s="539" t="s">
        <v>7</v>
      </c>
      <c r="H478" t="str">
        <f t="shared" si="7"/>
        <v/>
      </c>
    </row>
    <row r="479" spans="1:8" x14ac:dyDescent="0.3">
      <c r="A479" s="540" t="str">
        <f>CONCATENATE(portada_F[[#This Row],[NIVEL]],".",portada_F[[#This Row],[CODINS]])</f>
        <v>1.02146</v>
      </c>
      <c r="B479" s="543" t="s">
        <v>33896</v>
      </c>
      <c r="C479" s="463" t="s">
        <v>7999</v>
      </c>
      <c r="D479" s="463" t="s">
        <v>8396</v>
      </c>
      <c r="E479" s="463" t="s">
        <v>16291</v>
      </c>
      <c r="F479" s="463" t="s">
        <v>242</v>
      </c>
      <c r="G479" s="463" t="s">
        <v>5</v>
      </c>
      <c r="H479" t="str">
        <f t="shared" si="7"/>
        <v/>
      </c>
    </row>
    <row r="480" spans="1:8" x14ac:dyDescent="0.3">
      <c r="A480" s="538" t="str">
        <f>CONCATENATE(portada_F[[#This Row],[NIVEL]],".",portada_F[[#This Row],[CODINS]])</f>
        <v>1.03990</v>
      </c>
      <c r="B480" s="543" t="s">
        <v>31779</v>
      </c>
      <c r="C480" s="539" t="s">
        <v>7221</v>
      </c>
      <c r="D480" s="539" t="s">
        <v>8396</v>
      </c>
      <c r="E480" s="539" t="s">
        <v>17672</v>
      </c>
      <c r="F480" s="539" t="s">
        <v>82</v>
      </c>
      <c r="G480" s="539" t="s">
        <v>6</v>
      </c>
      <c r="H480" t="str">
        <f t="shared" si="7"/>
        <v/>
      </c>
    </row>
    <row r="481" spans="1:8" x14ac:dyDescent="0.3">
      <c r="A481" s="540" t="str">
        <f>CONCATENATE(portada_F[[#This Row],[NIVEL]],".",portada_F[[#This Row],[CODINS]])</f>
        <v>1.01501</v>
      </c>
      <c r="B481" s="544"/>
      <c r="C481" s="463" t="s">
        <v>7468</v>
      </c>
      <c r="D481" s="463" t="s">
        <v>8396</v>
      </c>
      <c r="E481" s="463" t="s">
        <v>17678</v>
      </c>
      <c r="F481" s="463" t="s">
        <v>13533</v>
      </c>
      <c r="G481" s="463" t="s">
        <v>3</v>
      </c>
      <c r="H481" t="str">
        <f t="shared" si="7"/>
        <v/>
      </c>
    </row>
    <row r="482" spans="1:8" x14ac:dyDescent="0.3">
      <c r="A482" s="538" t="str">
        <f>CONCATENATE(portada_F[[#This Row],[NIVEL]],".",portada_F[[#This Row],[CODINS]])</f>
        <v>1.03527</v>
      </c>
      <c r="B482" s="543" t="s">
        <v>33533</v>
      </c>
      <c r="C482" s="539" t="s">
        <v>7635</v>
      </c>
      <c r="D482" s="539" t="s">
        <v>8396</v>
      </c>
      <c r="E482" s="539" t="s">
        <v>14536</v>
      </c>
      <c r="F482" s="539" t="s">
        <v>41</v>
      </c>
      <c r="G482" s="539" t="s">
        <v>2</v>
      </c>
      <c r="H482" t="str">
        <f t="shared" si="7"/>
        <v/>
      </c>
    </row>
    <row r="483" spans="1:8" x14ac:dyDescent="0.3">
      <c r="A483" s="540" t="str">
        <f>CONCATENATE(portada_F[[#This Row],[NIVEL]],".",portada_F[[#This Row],[CODINS]])</f>
        <v>1.03528</v>
      </c>
      <c r="B483" s="544" t="s">
        <v>34230</v>
      </c>
      <c r="C483" s="560" t="s">
        <v>20826</v>
      </c>
      <c r="D483" s="560" t="s">
        <v>8396</v>
      </c>
      <c r="E483" s="551" t="s">
        <v>30427</v>
      </c>
      <c r="F483" s="551" t="s">
        <v>1762</v>
      </c>
      <c r="G483" s="550" t="s">
        <v>1</v>
      </c>
      <c r="H483" t="str">
        <f t="shared" si="7"/>
        <v/>
      </c>
    </row>
    <row r="484" spans="1:8" x14ac:dyDescent="0.3">
      <c r="A484" s="538" t="str">
        <f>CONCATENATE(portada_F[[#This Row],[NIVEL]],".",portada_F[[#This Row],[CODINS]])</f>
        <v>1.04410</v>
      </c>
      <c r="B484" s="543" t="s">
        <v>33247</v>
      </c>
      <c r="C484" s="539" t="s">
        <v>7387</v>
      </c>
      <c r="D484" s="539" t="s">
        <v>8396</v>
      </c>
      <c r="E484" s="539" t="s">
        <v>12348</v>
      </c>
      <c r="F484" s="539" t="s">
        <v>1374</v>
      </c>
      <c r="G484" s="539" t="s">
        <v>6</v>
      </c>
      <c r="H484" t="str">
        <f t="shared" si="7"/>
        <v/>
      </c>
    </row>
    <row r="485" spans="1:8" x14ac:dyDescent="0.3">
      <c r="A485" s="540" t="str">
        <f>CONCATENATE(portada_F[[#This Row],[NIVEL]],".",portada_F[[#This Row],[CODINS]])</f>
        <v>1.03165</v>
      </c>
      <c r="B485" s="543" t="s">
        <v>31675</v>
      </c>
      <c r="C485" s="463" t="s">
        <v>7215</v>
      </c>
      <c r="D485" s="463" t="s">
        <v>8396</v>
      </c>
      <c r="E485" s="463" t="s">
        <v>14529</v>
      </c>
      <c r="F485" s="463" t="s">
        <v>13534</v>
      </c>
      <c r="G485" s="463" t="s">
        <v>2</v>
      </c>
      <c r="H485" t="str">
        <f t="shared" si="7"/>
        <v/>
      </c>
    </row>
    <row r="486" spans="1:8" x14ac:dyDescent="0.3">
      <c r="A486" s="538" t="str">
        <f>CONCATENATE(portada_F[[#This Row],[NIVEL]],".",portada_F[[#This Row],[CODINS]])</f>
        <v>1.01392</v>
      </c>
      <c r="B486" s="543" t="s">
        <v>33348</v>
      </c>
      <c r="C486" s="539" t="s">
        <v>9016</v>
      </c>
      <c r="D486" s="539" t="s">
        <v>8396</v>
      </c>
      <c r="E486" s="539" t="s">
        <v>14534</v>
      </c>
      <c r="F486" s="539" t="s">
        <v>13534</v>
      </c>
      <c r="G486" s="539" t="s">
        <v>4</v>
      </c>
      <c r="H486" t="str">
        <f t="shared" si="7"/>
        <v/>
      </c>
    </row>
    <row r="487" spans="1:8" x14ac:dyDescent="0.3">
      <c r="A487" s="540" t="str">
        <f>CONCATENATE(portada_F[[#This Row],[NIVEL]],".",portada_F[[#This Row],[CODINS]])</f>
        <v>1.03290</v>
      </c>
      <c r="B487" s="543" t="s">
        <v>33851</v>
      </c>
      <c r="C487" s="463" t="s">
        <v>9988</v>
      </c>
      <c r="D487" s="463" t="s">
        <v>8396</v>
      </c>
      <c r="E487" s="463" t="s">
        <v>16238</v>
      </c>
      <c r="F487" s="463" t="s">
        <v>13534</v>
      </c>
      <c r="G487" s="463" t="s">
        <v>1</v>
      </c>
      <c r="H487" t="str">
        <f t="shared" si="7"/>
        <v/>
      </c>
    </row>
    <row r="488" spans="1:8" x14ac:dyDescent="0.3">
      <c r="A488" s="538" t="str">
        <f>CONCATENATE(portada_F[[#This Row],[NIVEL]],".",portada_F[[#This Row],[CODINS]])</f>
        <v>1.03935</v>
      </c>
      <c r="B488" s="543" t="s">
        <v>33407</v>
      </c>
      <c r="C488" s="539" t="s">
        <v>10273</v>
      </c>
      <c r="D488" s="539" t="s">
        <v>8396</v>
      </c>
      <c r="E488" s="539" t="s">
        <v>10274</v>
      </c>
      <c r="F488" s="539" t="s">
        <v>82</v>
      </c>
      <c r="G488" s="539" t="s">
        <v>1</v>
      </c>
      <c r="H488" t="str">
        <f t="shared" si="7"/>
        <v/>
      </c>
    </row>
    <row r="489" spans="1:8" x14ac:dyDescent="0.3">
      <c r="A489" s="540" t="str">
        <f>CONCATENATE(portada_F[[#This Row],[NIVEL]],".",portada_F[[#This Row],[CODINS]])</f>
        <v>1.03356</v>
      </c>
      <c r="B489" s="543" t="s">
        <v>33967</v>
      </c>
      <c r="C489" s="463" t="s">
        <v>16876</v>
      </c>
      <c r="D489" s="463" t="s">
        <v>8396</v>
      </c>
      <c r="E489" s="463" t="s">
        <v>16966</v>
      </c>
      <c r="F489" s="463" t="s">
        <v>41</v>
      </c>
      <c r="G489" s="463" t="s">
        <v>3</v>
      </c>
      <c r="H489" t="str">
        <f t="shared" si="7"/>
        <v/>
      </c>
    </row>
    <row r="490" spans="1:8" x14ac:dyDescent="0.3">
      <c r="A490" s="538" t="str">
        <f>CONCATENATE(portada_F[[#This Row],[NIVEL]],".",portada_F[[#This Row],[CODINS]])</f>
        <v>1.04074</v>
      </c>
      <c r="B490" s="543" t="s">
        <v>33207</v>
      </c>
      <c r="C490" s="539" t="s">
        <v>7377</v>
      </c>
      <c r="D490" s="539" t="s">
        <v>8396</v>
      </c>
      <c r="E490" s="539" t="s">
        <v>8959</v>
      </c>
      <c r="F490" s="539" t="s">
        <v>41</v>
      </c>
      <c r="G490" s="539" t="s">
        <v>1</v>
      </c>
      <c r="H490" t="str">
        <f t="shared" si="7"/>
        <v/>
      </c>
    </row>
    <row r="491" spans="1:8" x14ac:dyDescent="0.3">
      <c r="A491" s="540" t="str">
        <f>CONCATENATE(portada_F[[#This Row],[NIVEL]],".",portada_F[[#This Row],[CODINS]])</f>
        <v>1.03116</v>
      </c>
      <c r="B491" s="543" t="s">
        <v>32719</v>
      </c>
      <c r="C491" s="463" t="s">
        <v>8856</v>
      </c>
      <c r="D491" s="463" t="s">
        <v>8396</v>
      </c>
      <c r="E491" s="463" t="s">
        <v>8855</v>
      </c>
      <c r="F491" s="463" t="s">
        <v>13533</v>
      </c>
      <c r="G491" s="463" t="s">
        <v>4</v>
      </c>
      <c r="H491" t="str">
        <f t="shared" si="7"/>
        <v/>
      </c>
    </row>
    <row r="492" spans="1:8" x14ac:dyDescent="0.3">
      <c r="A492" s="538" t="str">
        <f>CONCATENATE(portada_F[[#This Row],[NIVEL]],".",portada_F[[#This Row],[CODINS]])</f>
        <v>1.02552</v>
      </c>
      <c r="B492" s="543" t="s">
        <v>34010</v>
      </c>
      <c r="C492" s="539" t="s">
        <v>10028</v>
      </c>
      <c r="D492" s="539" t="s">
        <v>8396</v>
      </c>
      <c r="E492" s="539" t="s">
        <v>16988</v>
      </c>
      <c r="F492" s="539" t="s">
        <v>242</v>
      </c>
      <c r="G492" s="539" t="s">
        <v>4</v>
      </c>
      <c r="H492" t="str">
        <f t="shared" si="7"/>
        <v/>
      </c>
    </row>
    <row r="493" spans="1:8" x14ac:dyDescent="0.3">
      <c r="A493" s="540" t="str">
        <f>CONCATENATE(portada_F[[#This Row],[NIVEL]],".",portada_F[[#This Row],[CODINS]])</f>
        <v>1.04126</v>
      </c>
      <c r="B493" s="543" t="s">
        <v>30844</v>
      </c>
      <c r="C493" s="463" t="s">
        <v>7129</v>
      </c>
      <c r="D493" s="463" t="s">
        <v>8396</v>
      </c>
      <c r="E493" s="463" t="s">
        <v>8582</v>
      </c>
      <c r="F493" s="463" t="s">
        <v>242</v>
      </c>
      <c r="G493" s="463" t="s">
        <v>1</v>
      </c>
      <c r="H493" t="str">
        <f t="shared" si="7"/>
        <v/>
      </c>
    </row>
    <row r="494" spans="1:8" x14ac:dyDescent="0.3">
      <c r="A494" s="538" t="str">
        <f>CONCATENATE(portada_F[[#This Row],[NIVEL]],".",portada_F[[#This Row],[CODINS]])</f>
        <v>1.00454</v>
      </c>
      <c r="B494" s="543" t="s">
        <v>33706</v>
      </c>
      <c r="C494" s="539" t="s">
        <v>16131</v>
      </c>
      <c r="D494" s="539" t="s">
        <v>8396</v>
      </c>
      <c r="E494" s="539" t="s">
        <v>16199</v>
      </c>
      <c r="F494" s="539" t="s">
        <v>242</v>
      </c>
      <c r="G494" s="539" t="s">
        <v>3</v>
      </c>
      <c r="H494" t="str">
        <f t="shared" si="7"/>
        <v/>
      </c>
    </row>
    <row r="495" spans="1:8" x14ac:dyDescent="0.3">
      <c r="A495" s="540" t="str">
        <f>CONCATENATE(portada_F[[#This Row],[NIVEL]],".",portada_F[[#This Row],[CODINS]])</f>
        <v>1.03764</v>
      </c>
      <c r="B495" s="543" t="s">
        <v>31487</v>
      </c>
      <c r="C495" s="463" t="s">
        <v>8696</v>
      </c>
      <c r="D495" s="463" t="s">
        <v>8396</v>
      </c>
      <c r="E495" s="463" t="s">
        <v>8695</v>
      </c>
      <c r="F495" s="463" t="s">
        <v>41</v>
      </c>
      <c r="G495" s="463" t="s">
        <v>6</v>
      </c>
      <c r="H495" t="str">
        <f t="shared" si="7"/>
        <v/>
      </c>
    </row>
    <row r="496" spans="1:8" x14ac:dyDescent="0.3">
      <c r="A496" s="538" t="str">
        <f>CONCATENATE(portada_F[[#This Row],[NIVEL]],".",portada_F[[#This Row],[CODINS]])</f>
        <v>1.01189</v>
      </c>
      <c r="B496" s="543" t="s">
        <v>32589</v>
      </c>
      <c r="C496" s="539" t="s">
        <v>8828</v>
      </c>
      <c r="D496" s="539" t="s">
        <v>8396</v>
      </c>
      <c r="E496" s="539" t="s">
        <v>2947</v>
      </c>
      <c r="F496" s="539" t="s">
        <v>1762</v>
      </c>
      <c r="G496" s="539" t="s">
        <v>3</v>
      </c>
      <c r="H496" t="str">
        <f t="shared" si="7"/>
        <v/>
      </c>
    </row>
    <row r="497" spans="1:8" x14ac:dyDescent="0.3">
      <c r="A497" s="540" t="str">
        <f>CONCATENATE(portada_F[[#This Row],[NIVEL]],".",portada_F[[#This Row],[CODINS]])</f>
        <v>1.02410</v>
      </c>
      <c r="B497" s="543" t="s">
        <v>30548</v>
      </c>
      <c r="C497" s="463" t="s">
        <v>8162</v>
      </c>
      <c r="D497" s="463" t="s">
        <v>8396</v>
      </c>
      <c r="E497" s="463" t="s">
        <v>8482</v>
      </c>
      <c r="F497" s="463" t="s">
        <v>47</v>
      </c>
      <c r="G497" s="463" t="s">
        <v>2</v>
      </c>
      <c r="H497" t="str">
        <f t="shared" si="7"/>
        <v/>
      </c>
    </row>
    <row r="498" spans="1:8" x14ac:dyDescent="0.3">
      <c r="A498" s="538" t="str">
        <f>CONCATENATE(portada_F[[#This Row],[NIVEL]],".",portada_F[[#This Row],[CODINS]])</f>
        <v>1.00121</v>
      </c>
      <c r="B498" s="543" t="s">
        <v>33870</v>
      </c>
      <c r="C498" s="539" t="s">
        <v>7820</v>
      </c>
      <c r="D498" s="539" t="s">
        <v>8396</v>
      </c>
      <c r="E498" s="539" t="s">
        <v>16266</v>
      </c>
      <c r="F498" s="539" t="s">
        <v>13533</v>
      </c>
      <c r="G498" s="539" t="s">
        <v>4</v>
      </c>
      <c r="H498" t="str">
        <f t="shared" si="7"/>
        <v/>
      </c>
    </row>
    <row r="499" spans="1:8" x14ac:dyDescent="0.3">
      <c r="A499" s="540" t="str">
        <f>CONCATENATE(portada_F[[#This Row],[NIVEL]],".",portada_F[[#This Row],[CODINS]])</f>
        <v>1.03960</v>
      </c>
      <c r="B499" s="543" t="s">
        <v>30499</v>
      </c>
      <c r="C499" s="463" t="s">
        <v>8439</v>
      </c>
      <c r="D499" s="463" t="s">
        <v>8396</v>
      </c>
      <c r="E499" s="463" t="s">
        <v>8438</v>
      </c>
      <c r="F499" s="463" t="s">
        <v>41</v>
      </c>
      <c r="G499" s="463" t="s">
        <v>4</v>
      </c>
      <c r="H499" t="str">
        <f t="shared" si="7"/>
        <v/>
      </c>
    </row>
    <row r="500" spans="1:8" x14ac:dyDescent="0.3">
      <c r="A500" s="538" t="str">
        <f>CONCATENATE(portada_F[[#This Row],[NIVEL]],".",portada_F[[#This Row],[CODINS]])</f>
        <v>1.00056</v>
      </c>
      <c r="B500" s="543" t="s">
        <v>33645</v>
      </c>
      <c r="C500" s="539" t="s">
        <v>9951</v>
      </c>
      <c r="D500" s="539" t="s">
        <v>8396</v>
      </c>
      <c r="E500" s="539" t="s">
        <v>15376</v>
      </c>
      <c r="F500" s="539" t="s">
        <v>207</v>
      </c>
      <c r="G500" s="539" t="s">
        <v>7</v>
      </c>
      <c r="H500" t="str">
        <f t="shared" si="7"/>
        <v/>
      </c>
    </row>
    <row r="501" spans="1:8" x14ac:dyDescent="0.3">
      <c r="A501" s="540" t="str">
        <f>CONCATENATE(portada_F[[#This Row],[NIVEL]],".",portada_F[[#This Row],[CODINS]])</f>
        <v>1.03668</v>
      </c>
      <c r="B501" s="543" t="s">
        <v>33860</v>
      </c>
      <c r="C501" s="463" t="s">
        <v>9989</v>
      </c>
      <c r="D501" s="463" t="s">
        <v>8396</v>
      </c>
      <c r="E501" s="463" t="s">
        <v>16262</v>
      </c>
      <c r="F501" s="463" t="s">
        <v>13533</v>
      </c>
      <c r="G501" s="463" t="s">
        <v>3</v>
      </c>
      <c r="H501" t="str">
        <f t="shared" si="7"/>
        <v/>
      </c>
    </row>
    <row r="502" spans="1:8" x14ac:dyDescent="0.3">
      <c r="A502" s="538" t="str">
        <f>CONCATENATE(portada_F[[#This Row],[NIVEL]],".",portada_F[[#This Row],[CODINS]])</f>
        <v>1.03944</v>
      </c>
      <c r="B502" s="543" t="s">
        <v>32354</v>
      </c>
      <c r="C502" s="539" t="s">
        <v>8788</v>
      </c>
      <c r="D502" s="539" t="s">
        <v>8396</v>
      </c>
      <c r="E502" s="539" t="s">
        <v>10205</v>
      </c>
      <c r="F502" s="539" t="s">
        <v>207</v>
      </c>
      <c r="G502" s="539" t="s">
        <v>4</v>
      </c>
      <c r="H502" t="str">
        <f t="shared" si="7"/>
        <v/>
      </c>
    </row>
    <row r="503" spans="1:8" x14ac:dyDescent="0.3">
      <c r="A503" s="540" t="str">
        <f>CONCATENATE(portada_F[[#This Row],[NIVEL]],".",portada_F[[#This Row],[CODINS]])</f>
        <v>1.02143</v>
      </c>
      <c r="B503" s="543" t="s">
        <v>31196</v>
      </c>
      <c r="C503" s="463" t="s">
        <v>8640</v>
      </c>
      <c r="D503" s="463" t="s">
        <v>8396</v>
      </c>
      <c r="E503" s="463" t="s">
        <v>13430</v>
      </c>
      <c r="F503" s="463" t="s">
        <v>13533</v>
      </c>
      <c r="G503" s="463" t="s">
        <v>3</v>
      </c>
      <c r="H503" t="str">
        <f t="shared" si="7"/>
        <v/>
      </c>
    </row>
    <row r="504" spans="1:8" x14ac:dyDescent="0.3">
      <c r="A504" s="538" t="str">
        <f>CONCATENATE(portada_F[[#This Row],[NIVEL]],".",portada_F[[#This Row],[CODINS]])</f>
        <v>1.00846</v>
      </c>
      <c r="B504" s="543" t="s">
        <v>32432</v>
      </c>
      <c r="C504" s="539" t="s">
        <v>8799</v>
      </c>
      <c r="D504" s="539" t="s">
        <v>8396</v>
      </c>
      <c r="E504" s="539" t="s">
        <v>10212</v>
      </c>
      <c r="F504" s="539" t="s">
        <v>3287</v>
      </c>
      <c r="G504" s="539" t="s">
        <v>1</v>
      </c>
      <c r="H504" t="str">
        <f t="shared" si="7"/>
        <v/>
      </c>
    </row>
    <row r="505" spans="1:8" x14ac:dyDescent="0.3">
      <c r="A505" s="540" t="str">
        <f>CONCATENATE(portada_F[[#This Row],[NIVEL]],".",portada_F[[#This Row],[CODINS]])</f>
        <v>1.02230</v>
      </c>
      <c r="B505" s="543" t="s">
        <v>32456</v>
      </c>
      <c r="C505" s="463" t="s">
        <v>8817</v>
      </c>
      <c r="D505" s="463" t="s">
        <v>8396</v>
      </c>
      <c r="E505" s="463" t="s">
        <v>8816</v>
      </c>
      <c r="F505" s="463" t="s">
        <v>83</v>
      </c>
      <c r="G505" s="463" t="s">
        <v>9</v>
      </c>
      <c r="H505" t="str">
        <f t="shared" si="7"/>
        <v/>
      </c>
    </row>
    <row r="506" spans="1:8" x14ac:dyDescent="0.3">
      <c r="A506" s="538" t="str">
        <f>CONCATENATE(portada_F[[#This Row],[NIVEL]],".",portada_F[[#This Row],[CODINS]])</f>
        <v>1.02256</v>
      </c>
      <c r="B506" s="543" t="s">
        <v>31202</v>
      </c>
      <c r="C506" s="539" t="s">
        <v>7173</v>
      </c>
      <c r="D506" s="539" t="s">
        <v>8396</v>
      </c>
      <c r="E506" s="539" t="s">
        <v>8646</v>
      </c>
      <c r="F506" s="539" t="s">
        <v>41</v>
      </c>
      <c r="G506" s="539" t="s">
        <v>3</v>
      </c>
      <c r="H506" t="str">
        <f t="shared" si="7"/>
        <v/>
      </c>
    </row>
    <row r="507" spans="1:8" x14ac:dyDescent="0.3">
      <c r="A507" s="540" t="str">
        <f>CONCATENATE(portada_F[[#This Row],[NIVEL]],".",portada_F[[#This Row],[CODINS]])</f>
        <v>1.00858</v>
      </c>
      <c r="B507" s="543" t="s">
        <v>33478</v>
      </c>
      <c r="C507" s="463" t="s">
        <v>12354</v>
      </c>
      <c r="D507" s="463" t="s">
        <v>8396</v>
      </c>
      <c r="E507" s="463" t="s">
        <v>12344</v>
      </c>
      <c r="F507" s="463" t="s">
        <v>83</v>
      </c>
      <c r="G507" s="463" t="s">
        <v>7</v>
      </c>
      <c r="H507" t="str">
        <f t="shared" si="7"/>
        <v/>
      </c>
    </row>
    <row r="508" spans="1:8" x14ac:dyDescent="0.3">
      <c r="A508" s="538" t="str">
        <f>CONCATENATE(portada_F[[#This Row],[NIVEL]],".",portada_F[[#This Row],[CODINS]])</f>
        <v>1.03434</v>
      </c>
      <c r="B508" s="543" t="s">
        <v>31517</v>
      </c>
      <c r="C508" s="539" t="s">
        <v>8724</v>
      </c>
      <c r="D508" s="539" t="s">
        <v>8396</v>
      </c>
      <c r="E508" s="539" t="s">
        <v>10171</v>
      </c>
      <c r="F508" s="539" t="s">
        <v>207</v>
      </c>
      <c r="G508" s="539" t="s">
        <v>7</v>
      </c>
      <c r="H508" t="str">
        <f t="shared" si="7"/>
        <v/>
      </c>
    </row>
    <row r="509" spans="1:8" x14ac:dyDescent="0.3">
      <c r="A509" s="540" t="str">
        <f>CONCATENATE(portada_F[[#This Row],[NIVEL]],".",portada_F[[#This Row],[CODINS]])</f>
        <v>1.01231</v>
      </c>
      <c r="B509" s="543" t="s">
        <v>33963</v>
      </c>
      <c r="C509" s="463" t="s">
        <v>16158</v>
      </c>
      <c r="D509" s="463" t="s">
        <v>8396</v>
      </c>
      <c r="E509" s="463" t="s">
        <v>16371</v>
      </c>
      <c r="F509" s="463" t="s">
        <v>207</v>
      </c>
      <c r="G509" s="463" t="s">
        <v>7</v>
      </c>
      <c r="H509" t="str">
        <f t="shared" si="7"/>
        <v/>
      </c>
    </row>
    <row r="510" spans="1:8" x14ac:dyDescent="0.3">
      <c r="A510" s="538" t="str">
        <f>CONCATENATE(portada_F[[#This Row],[NIVEL]],".",portada_F[[#This Row],[CODINS]])</f>
        <v>1.04070</v>
      </c>
      <c r="B510" s="543" t="s">
        <v>31257</v>
      </c>
      <c r="C510" s="539" t="s">
        <v>8664</v>
      </c>
      <c r="D510" s="539" t="s">
        <v>8396</v>
      </c>
      <c r="E510" s="539" t="s">
        <v>8663</v>
      </c>
      <c r="F510" s="539" t="s">
        <v>13534</v>
      </c>
      <c r="G510" s="539" t="s">
        <v>1</v>
      </c>
      <c r="H510" t="str">
        <f t="shared" si="7"/>
        <v/>
      </c>
    </row>
    <row r="511" spans="1:8" x14ac:dyDescent="0.3">
      <c r="A511" s="540" t="str">
        <f>CONCATENATE(portada_F[[#This Row],[NIVEL]],".",portada_F[[#This Row],[CODINS]])</f>
        <v>1.00927</v>
      </c>
      <c r="B511" s="543" t="s">
        <v>30582</v>
      </c>
      <c r="C511" s="463" t="s">
        <v>8201</v>
      </c>
      <c r="D511" s="463" t="s">
        <v>8396</v>
      </c>
      <c r="E511" s="463" t="s">
        <v>8492</v>
      </c>
      <c r="F511" s="463" t="s">
        <v>47</v>
      </c>
      <c r="G511" s="463" t="s">
        <v>1</v>
      </c>
      <c r="H511" t="str">
        <f t="shared" si="7"/>
        <v/>
      </c>
    </row>
    <row r="512" spans="1:8" x14ac:dyDescent="0.3">
      <c r="A512" s="538" t="str">
        <f>CONCATENATE(portada_F[[#This Row],[NIVEL]],".",portada_F[[#This Row],[CODINS]])</f>
        <v>1.00163</v>
      </c>
      <c r="B512" s="543" t="s">
        <v>31159</v>
      </c>
      <c r="C512" s="539" t="s">
        <v>8137</v>
      </c>
      <c r="D512" s="539" t="s">
        <v>8396</v>
      </c>
      <c r="E512" s="539" t="s">
        <v>8629</v>
      </c>
      <c r="F512" s="539" t="s">
        <v>13533</v>
      </c>
      <c r="G512" s="539" t="s">
        <v>3</v>
      </c>
      <c r="H512" t="str">
        <f t="shared" si="7"/>
        <v/>
      </c>
    </row>
    <row r="513" spans="1:8" x14ac:dyDescent="0.3">
      <c r="A513" s="540" t="str">
        <f>CONCATENATE(portada_F[[#This Row],[NIVEL]],".",portada_F[[#This Row],[CODINS]])</f>
        <v>1.00801</v>
      </c>
      <c r="B513" s="543" t="s">
        <v>32735</v>
      </c>
      <c r="C513" s="463" t="s">
        <v>8862</v>
      </c>
      <c r="D513" s="463" t="s">
        <v>8396</v>
      </c>
      <c r="E513" s="463" t="s">
        <v>8861</v>
      </c>
      <c r="F513" s="463" t="s">
        <v>207</v>
      </c>
      <c r="G513" s="463" t="s">
        <v>2</v>
      </c>
      <c r="H513" t="str">
        <f t="shared" si="7"/>
        <v/>
      </c>
    </row>
    <row r="514" spans="1:8" x14ac:dyDescent="0.3">
      <c r="A514" s="538" t="str">
        <f>CONCATENATE(portada_F[[#This Row],[NIVEL]],".",portada_F[[#This Row],[CODINS]])</f>
        <v>1.02576</v>
      </c>
      <c r="B514" s="543" t="s">
        <v>33276</v>
      </c>
      <c r="C514" s="539" t="s">
        <v>7396</v>
      </c>
      <c r="D514" s="539" t="s">
        <v>8396</v>
      </c>
      <c r="E514" s="539" t="s">
        <v>10268</v>
      </c>
      <c r="F514" s="539" t="s">
        <v>242</v>
      </c>
      <c r="G514" s="539" t="s">
        <v>6</v>
      </c>
      <c r="H514" t="str">
        <f t="shared" si="7"/>
        <v/>
      </c>
    </row>
    <row r="515" spans="1:8" x14ac:dyDescent="0.3">
      <c r="A515" s="540" t="str">
        <f>CONCATENATE(portada_F[[#This Row],[NIVEL]],".",portada_F[[#This Row],[CODINS]])</f>
        <v>1.03202</v>
      </c>
      <c r="B515" s="543" t="s">
        <v>33275</v>
      </c>
      <c r="C515" s="463" t="s">
        <v>7395</v>
      </c>
      <c r="D515" s="463" t="s">
        <v>8396</v>
      </c>
      <c r="E515" s="463" t="s">
        <v>10267</v>
      </c>
      <c r="F515" s="463" t="s">
        <v>242</v>
      </c>
      <c r="G515" s="463" t="s">
        <v>6</v>
      </c>
      <c r="H515" t="str">
        <f t="shared" si="7"/>
        <v/>
      </c>
    </row>
  </sheetData>
  <sheetProtection algorithmName="SHA-512" hashValue="LDhFBsF34X97vQTR1aA71AOrdpLgUS+qg5aGZZYdzbS33/rg13/g5vg0phcGZHPPjwDZN/Hmba6EN2G5XGJiag==" saltValue="Bpsnoy/oecaoW7Q63w/S0Q==" spinCount="100000" sheet="1" objects="1" scenarios="1" sort="0" autoFilter="0" pivotTables="0"/>
  <autoFilter ref="A1:H515" xr:uid="{18C9B1C2-7315-45F4-AFC1-ABC5D6E8A3D8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AE244-1AD8-40A9-BFDA-5D389E04BDB3}">
  <sheetPr codeName="Hoja6">
    <tabColor theme="8" tint="-0.499984740745262"/>
  </sheetPr>
  <dimension ref="A1:AX3872"/>
  <sheetViews>
    <sheetView zoomScale="90" zoomScaleNormal="90" workbookViewId="0">
      <pane ySplit="1" topLeftCell="A162" activePane="bottomLeft" state="frozen"/>
      <selection pane="bottomLeft" activeCell="H2485" sqref="H2485"/>
    </sheetView>
  </sheetViews>
  <sheetFormatPr baseColWidth="10" defaultRowHeight="13.8" x14ac:dyDescent="0.3"/>
  <cols>
    <col min="1" max="5" width="11.5546875" style="433"/>
    <col min="6" max="6" width="10.33203125" style="433" customWidth="1"/>
    <col min="7" max="7" width="10.5546875" style="433" customWidth="1"/>
    <col min="8" max="8" width="61" style="433" customWidth="1"/>
    <col min="9" max="9" width="19" style="433" customWidth="1"/>
    <col min="10" max="10" width="11.88671875" style="433" customWidth="1"/>
    <col min="11" max="11" width="8.44140625" style="433" customWidth="1"/>
    <col min="12" max="12" width="14.6640625" style="433" customWidth="1"/>
    <col min="13" max="13" width="16" style="433" customWidth="1"/>
    <col min="14" max="14" width="11.44140625" style="433" customWidth="1"/>
    <col min="15" max="15" width="5.5546875" style="433" customWidth="1"/>
    <col min="16" max="16" width="7" style="433" customWidth="1"/>
    <col min="17" max="17" width="6.109375" style="433" customWidth="1"/>
    <col min="18" max="22" width="15.5546875" style="433" customWidth="1"/>
    <col min="23" max="24" width="39.6640625" style="433" customWidth="1"/>
    <col min="25" max="26" width="13.44140625" style="585" customWidth="1"/>
    <col min="27" max="27" width="12.5546875" style="433" customWidth="1"/>
    <col min="28" max="28" width="13.44140625" style="433" customWidth="1"/>
    <col min="29" max="29" width="14.5546875" style="433" customWidth="1"/>
    <col min="30" max="30" width="13.44140625" style="433" customWidth="1"/>
    <col min="31" max="31" width="13.88671875" style="433" customWidth="1"/>
    <col min="32" max="32" width="14.33203125" style="433" customWidth="1"/>
    <col min="33" max="33" width="15.44140625" style="433" customWidth="1"/>
    <col min="34" max="34" width="15.88671875" style="433" customWidth="1"/>
    <col min="35" max="35" width="26" style="433" customWidth="1"/>
    <col min="36" max="36" width="10.109375" style="433" customWidth="1"/>
    <col min="37" max="37" width="11.33203125" style="433" customWidth="1"/>
    <col min="38" max="38" width="10.88671875" style="433" customWidth="1"/>
    <col min="39" max="39" width="24.6640625" style="433" customWidth="1"/>
    <col min="40" max="40" width="12.6640625" style="433" customWidth="1"/>
    <col min="41" max="41" width="4.44140625" style="433" customWidth="1"/>
    <col min="42" max="16384" width="11.5546875" style="433"/>
  </cols>
  <sheetData>
    <row r="1" spans="1:40" s="436" customFormat="1" ht="33.6" customHeight="1" x14ac:dyDescent="0.3">
      <c r="A1" s="494" t="s">
        <v>20</v>
      </c>
      <c r="B1" s="495" t="s">
        <v>21</v>
      </c>
      <c r="D1" s="440" t="s">
        <v>20900</v>
      </c>
      <c r="E1" s="441" t="s">
        <v>30463</v>
      </c>
      <c r="F1" s="442" t="s">
        <v>19</v>
      </c>
      <c r="G1" s="442" t="s">
        <v>20</v>
      </c>
      <c r="H1" s="442" t="s">
        <v>21</v>
      </c>
      <c r="I1" s="442" t="s">
        <v>22</v>
      </c>
      <c r="J1" s="442" t="s">
        <v>20901</v>
      </c>
      <c r="K1" s="442" t="s">
        <v>20902</v>
      </c>
      <c r="L1" s="442" t="s">
        <v>20903</v>
      </c>
      <c r="M1" s="442" t="s">
        <v>20904</v>
      </c>
      <c r="N1" s="443" t="s">
        <v>20905</v>
      </c>
      <c r="O1" s="442" t="s">
        <v>23</v>
      </c>
      <c r="P1" s="442" t="s">
        <v>24</v>
      </c>
      <c r="Q1" s="442" t="s">
        <v>25</v>
      </c>
      <c r="R1" s="442" t="s">
        <v>20906</v>
      </c>
      <c r="S1" s="442" t="s">
        <v>26</v>
      </c>
      <c r="T1" s="442" t="s">
        <v>27</v>
      </c>
      <c r="U1" s="442" t="s">
        <v>28</v>
      </c>
      <c r="V1" s="442" t="s">
        <v>29</v>
      </c>
      <c r="W1" s="442" t="s">
        <v>31</v>
      </c>
      <c r="X1" s="442" t="s">
        <v>20907</v>
      </c>
      <c r="Y1" s="584" t="s">
        <v>20908</v>
      </c>
      <c r="Z1" s="584" t="s">
        <v>20909</v>
      </c>
      <c r="AA1" s="442" t="s">
        <v>30</v>
      </c>
      <c r="AB1" s="442" t="s">
        <v>19688</v>
      </c>
      <c r="AC1" s="442" t="s">
        <v>19689</v>
      </c>
      <c r="AD1" s="442" t="s">
        <v>19690</v>
      </c>
      <c r="AE1" s="442" t="s">
        <v>20910</v>
      </c>
      <c r="AF1" s="442" t="s">
        <v>20911</v>
      </c>
      <c r="AG1" s="442" t="s">
        <v>20912</v>
      </c>
      <c r="AH1" s="442" t="s">
        <v>20913</v>
      </c>
      <c r="AI1" s="442" t="s">
        <v>20914</v>
      </c>
      <c r="AJ1" s="442" t="s">
        <v>8031</v>
      </c>
      <c r="AK1" s="442" t="s">
        <v>8032</v>
      </c>
      <c r="AL1" s="442" t="s">
        <v>14459</v>
      </c>
      <c r="AM1" s="442" t="s">
        <v>20915</v>
      </c>
      <c r="AN1" s="442" t="s">
        <v>8033</v>
      </c>
    </row>
    <row r="2" spans="1:40" ht="14.4" x14ac:dyDescent="0.3">
      <c r="A2" s="433" t="str" cm="1">
        <f t="array" ref="A2:A3267">_xlfn._xlws.SORT(_xlfn.UNIQUE(portada_F[CODIGO]))</f>
        <v>0000</v>
      </c>
      <c r="B2" s="433" t="e" cm="1" vm="1">
        <f t="array" ref="B2">_xlfn._xlws.FILTER(portada_F[NOMBRE],portada_F[CODIGO]='Datos del Centro o Servicio'!D5)</f>
        <v>#VALUE!</v>
      </c>
      <c r="D2" t="str">
        <f>CONCATENATE(portada_F[[#This Row],[NIVEL]],".",portada_F[[#This Row],[CODINS]])</f>
        <v>1.04028</v>
      </c>
      <c r="E2" s="444" t="s">
        <v>33927</v>
      </c>
      <c r="F2" t="s">
        <v>16148</v>
      </c>
      <c r="G2" t="s">
        <v>8396</v>
      </c>
      <c r="H2" t="s">
        <v>16304</v>
      </c>
      <c r="I2" t="s">
        <v>3287</v>
      </c>
      <c r="J2" t="s">
        <v>1</v>
      </c>
      <c r="K2" t="s">
        <v>32</v>
      </c>
      <c r="L2" t="s">
        <v>20929</v>
      </c>
      <c r="M2" t="s">
        <v>8087</v>
      </c>
      <c r="N2">
        <v>70201</v>
      </c>
      <c r="O2" t="s">
        <v>87</v>
      </c>
      <c r="P2" t="s">
        <v>2</v>
      </c>
      <c r="Q2" t="s">
        <v>1</v>
      </c>
      <c r="R2" t="s">
        <v>16849</v>
      </c>
      <c r="S2" t="s">
        <v>17671</v>
      </c>
      <c r="T2" t="s">
        <v>3288</v>
      </c>
      <c r="U2" t="s">
        <v>3287</v>
      </c>
      <c r="V2" t="s">
        <v>3287</v>
      </c>
      <c r="W2" t="s">
        <v>16306</v>
      </c>
      <c r="X2" t="s">
        <v>16945</v>
      </c>
      <c r="Y2" s="536">
        <v>27101765</v>
      </c>
      <c r="Z2" s="536">
        <v>88191626</v>
      </c>
      <c r="AA2" s="493" t="s">
        <v>16305</v>
      </c>
      <c r="AB2" s="493" t="s">
        <v>29347</v>
      </c>
      <c r="AC2" s="493" t="s">
        <v>17099</v>
      </c>
      <c r="AD2" s="493" t="s">
        <v>21461</v>
      </c>
      <c r="AE2"/>
      <c r="AF2" t="s">
        <v>20919</v>
      </c>
      <c r="AG2"/>
      <c r="AH2"/>
      <c r="AI2" t="s">
        <v>20668</v>
      </c>
      <c r="AJ2" t="s">
        <v>35</v>
      </c>
      <c r="AK2" t="s">
        <v>19693</v>
      </c>
      <c r="AL2" t="s">
        <v>20934</v>
      </c>
      <c r="AM2"/>
      <c r="AN2">
        <v>127</v>
      </c>
    </row>
    <row r="3" spans="1:40" ht="14.4" x14ac:dyDescent="0.3">
      <c r="A3" s="433" t="str">
        <v>0301</v>
      </c>
      <c r="D3" t="str">
        <f>CONCATENATE(portada_F[[#This Row],[NIVEL]],".",portada_F[[#This Row],[CODINS]])</f>
        <v>1.00632</v>
      </c>
      <c r="E3" s="444" t="s">
        <v>31004</v>
      </c>
      <c r="F3" t="s">
        <v>7151</v>
      </c>
      <c r="G3" t="s">
        <v>8396</v>
      </c>
      <c r="H3" t="s">
        <v>8604</v>
      </c>
      <c r="I3" t="s">
        <v>889</v>
      </c>
      <c r="J3" t="s">
        <v>4</v>
      </c>
      <c r="K3" t="s">
        <v>32</v>
      </c>
      <c r="L3" t="s">
        <v>20921</v>
      </c>
      <c r="M3" t="s">
        <v>8087</v>
      </c>
      <c r="N3">
        <v>50101</v>
      </c>
      <c r="O3" t="s">
        <v>236</v>
      </c>
      <c r="P3" t="s">
        <v>1</v>
      </c>
      <c r="Q3" t="s">
        <v>1</v>
      </c>
      <c r="R3" t="s">
        <v>16740</v>
      </c>
      <c r="S3" t="s">
        <v>237</v>
      </c>
      <c r="T3" t="s">
        <v>889</v>
      </c>
      <c r="U3" t="s">
        <v>889</v>
      </c>
      <c r="V3" t="s">
        <v>8605</v>
      </c>
      <c r="W3" t="s">
        <v>22261</v>
      </c>
      <c r="X3" t="s">
        <v>16169</v>
      </c>
      <c r="Y3" s="536" t="s">
        <v>22262</v>
      </c>
      <c r="Z3" s="536" t="s">
        <v>22263</v>
      </c>
      <c r="AA3" s="493" t="s">
        <v>18512</v>
      </c>
      <c r="AB3" s="493" t="s">
        <v>22262</v>
      </c>
      <c r="AC3" s="493" t="s">
        <v>19852</v>
      </c>
      <c r="AD3" s="493" t="s">
        <v>22264</v>
      </c>
      <c r="AE3"/>
      <c r="AF3" t="s">
        <v>20919</v>
      </c>
      <c r="AG3"/>
      <c r="AH3"/>
      <c r="AI3" t="s">
        <v>20668</v>
      </c>
      <c r="AJ3" t="s">
        <v>32</v>
      </c>
      <c r="AK3" t="s">
        <v>6897</v>
      </c>
      <c r="AL3" t="s">
        <v>64</v>
      </c>
      <c r="AM3" t="s">
        <v>8604</v>
      </c>
      <c r="AN3">
        <v>33</v>
      </c>
    </row>
    <row r="4" spans="1:40" ht="14.4" x14ac:dyDescent="0.3">
      <c r="A4" s="433" t="str">
        <v>0302</v>
      </c>
      <c r="D4" t="str">
        <f>CONCATENATE(portada_F[[#This Row],[NIVEL]],".",portada_F[[#This Row],[CODINS]])</f>
        <v>1.01749</v>
      </c>
      <c r="E4" s="444" t="s">
        <v>32007</v>
      </c>
      <c r="F4" t="s">
        <v>7241</v>
      </c>
      <c r="G4" t="s">
        <v>8396</v>
      </c>
      <c r="H4" t="s">
        <v>24651</v>
      </c>
      <c r="I4" t="s">
        <v>83</v>
      </c>
      <c r="J4" t="s">
        <v>5</v>
      </c>
      <c r="K4" t="s">
        <v>32</v>
      </c>
      <c r="L4" t="s">
        <v>20921</v>
      </c>
      <c r="M4" t="s">
        <v>8087</v>
      </c>
      <c r="N4">
        <v>20102</v>
      </c>
      <c r="O4" t="s">
        <v>35</v>
      </c>
      <c r="P4" t="s">
        <v>1</v>
      </c>
      <c r="Q4" t="s">
        <v>2</v>
      </c>
      <c r="R4" t="s">
        <v>16551</v>
      </c>
      <c r="S4" t="s">
        <v>83</v>
      </c>
      <c r="T4" t="s">
        <v>83</v>
      </c>
      <c r="U4" t="s">
        <v>33</v>
      </c>
      <c r="V4" t="s">
        <v>33</v>
      </c>
      <c r="W4" t="s">
        <v>24652</v>
      </c>
      <c r="X4" t="s">
        <v>24653</v>
      </c>
      <c r="Y4" s="536" t="s">
        <v>24654</v>
      </c>
      <c r="Z4" s="536" t="s">
        <v>24655</v>
      </c>
      <c r="AA4" s="493" t="s">
        <v>24656</v>
      </c>
      <c r="AB4" s="493" t="s">
        <v>24654</v>
      </c>
      <c r="AC4" s="493" t="s">
        <v>19764</v>
      </c>
      <c r="AD4" s="493" t="s">
        <v>21620</v>
      </c>
      <c r="AE4"/>
      <c r="AF4" t="s">
        <v>20919</v>
      </c>
      <c r="AG4"/>
      <c r="AH4"/>
      <c r="AI4" t="s">
        <v>20668</v>
      </c>
      <c r="AJ4" t="s">
        <v>32</v>
      </c>
      <c r="AK4" t="s">
        <v>9966</v>
      </c>
      <c r="AL4" t="s">
        <v>64</v>
      </c>
      <c r="AM4" t="s">
        <v>24651</v>
      </c>
      <c r="AN4">
        <v>1</v>
      </c>
    </row>
    <row r="5" spans="1:40" ht="14.4" x14ac:dyDescent="0.3">
      <c r="A5" s="433" t="str">
        <v>0304</v>
      </c>
      <c r="D5" t="str">
        <f>CONCATENATE(portada_F[[#This Row],[NIVEL]],".",portada_F[[#This Row],[CODINS]])</f>
        <v>1.00447</v>
      </c>
      <c r="E5" s="444" t="s">
        <v>30839</v>
      </c>
      <c r="F5" t="s">
        <v>8185</v>
      </c>
      <c r="G5" t="s">
        <v>8396</v>
      </c>
      <c r="H5" t="s">
        <v>10147</v>
      </c>
      <c r="I5" t="s">
        <v>242</v>
      </c>
      <c r="J5" t="s">
        <v>1</v>
      </c>
      <c r="K5" t="s">
        <v>32</v>
      </c>
      <c r="L5" t="s">
        <v>20921</v>
      </c>
      <c r="M5" t="s">
        <v>8087</v>
      </c>
      <c r="N5">
        <v>30103</v>
      </c>
      <c r="O5" t="s">
        <v>64</v>
      </c>
      <c r="P5" t="s">
        <v>1</v>
      </c>
      <c r="Q5" t="s">
        <v>3</v>
      </c>
      <c r="R5" t="s">
        <v>16654</v>
      </c>
      <c r="S5" t="s">
        <v>242</v>
      </c>
      <c r="T5" t="s">
        <v>242</v>
      </c>
      <c r="U5" t="s">
        <v>18489</v>
      </c>
      <c r="V5" t="s">
        <v>693</v>
      </c>
      <c r="W5" t="s">
        <v>18507</v>
      </c>
      <c r="X5" t="s">
        <v>20706</v>
      </c>
      <c r="Y5" s="536">
        <v>25532617</v>
      </c>
      <c r="Z5" s="536" t="s">
        <v>21874</v>
      </c>
      <c r="AA5" s="493" t="s">
        <v>16891</v>
      </c>
      <c r="AB5" s="493" t="s">
        <v>21875</v>
      </c>
      <c r="AC5" s="493" t="s">
        <v>19803</v>
      </c>
      <c r="AD5" s="493" t="s">
        <v>21876</v>
      </c>
      <c r="AE5"/>
      <c r="AF5" t="s">
        <v>20919</v>
      </c>
      <c r="AG5"/>
      <c r="AH5"/>
      <c r="AI5" t="s">
        <v>20668</v>
      </c>
      <c r="AJ5" t="s">
        <v>32</v>
      </c>
      <c r="AK5" t="s">
        <v>6880</v>
      </c>
      <c r="AL5" t="s">
        <v>64</v>
      </c>
      <c r="AM5" t="s">
        <v>10147</v>
      </c>
      <c r="AN5">
        <v>13</v>
      </c>
    </row>
    <row r="6" spans="1:40" ht="14.4" x14ac:dyDescent="0.3">
      <c r="A6" s="433" t="str">
        <v>0305</v>
      </c>
      <c r="D6" t="str">
        <f>CONCATENATE(portada_F[[#This Row],[NIVEL]],".",portada_F[[#This Row],[CODINS]])</f>
        <v>1.00101</v>
      </c>
      <c r="E6" s="444" t="s">
        <v>30531</v>
      </c>
      <c r="F6" t="s">
        <v>8146</v>
      </c>
      <c r="G6" t="s">
        <v>8396</v>
      </c>
      <c r="H6" t="s">
        <v>8474</v>
      </c>
      <c r="I6" t="s">
        <v>13534</v>
      </c>
      <c r="J6" t="s">
        <v>5</v>
      </c>
      <c r="K6" t="s">
        <v>32</v>
      </c>
      <c r="L6" t="s">
        <v>20921</v>
      </c>
      <c r="M6" t="s">
        <v>8087</v>
      </c>
      <c r="N6">
        <v>10110</v>
      </c>
      <c r="O6" t="s">
        <v>32</v>
      </c>
      <c r="P6" t="s">
        <v>1</v>
      </c>
      <c r="Q6" t="s">
        <v>11</v>
      </c>
      <c r="R6" t="s">
        <v>16449</v>
      </c>
      <c r="S6" t="s">
        <v>33</v>
      </c>
      <c r="T6" t="s">
        <v>33</v>
      </c>
      <c r="U6" t="s">
        <v>280</v>
      </c>
      <c r="V6" t="s">
        <v>7035</v>
      </c>
      <c r="W6" t="s">
        <v>8475</v>
      </c>
      <c r="X6" t="s">
        <v>18499</v>
      </c>
      <c r="Y6" s="536" t="s">
        <v>21112</v>
      </c>
      <c r="Z6" s="536"/>
      <c r="AA6" s="493" t="s">
        <v>15415</v>
      </c>
      <c r="AB6" s="493" t="s">
        <v>21113</v>
      </c>
      <c r="AC6" s="493" t="s">
        <v>19713</v>
      </c>
      <c r="AD6" s="493" t="s">
        <v>21105</v>
      </c>
      <c r="AE6"/>
      <c r="AF6" t="s">
        <v>20919</v>
      </c>
      <c r="AG6"/>
      <c r="AH6"/>
      <c r="AI6" t="s">
        <v>20668</v>
      </c>
      <c r="AJ6" t="s">
        <v>32</v>
      </c>
      <c r="AK6" t="s">
        <v>6956</v>
      </c>
      <c r="AL6" t="s">
        <v>64</v>
      </c>
      <c r="AM6" t="s">
        <v>8474</v>
      </c>
      <c r="AN6">
        <v>64</v>
      </c>
    </row>
    <row r="7" spans="1:40" ht="14.4" x14ac:dyDescent="0.3">
      <c r="A7" s="433" t="str">
        <v>0306</v>
      </c>
      <c r="D7" t="str">
        <f>CONCATENATE(portada_F[[#This Row],[NIVEL]],".",portada_F[[#This Row],[CODINS]])</f>
        <v>1.00730</v>
      </c>
      <c r="E7" s="444" t="s">
        <v>31095</v>
      </c>
      <c r="F7" t="s">
        <v>8620</v>
      </c>
      <c r="G7" t="s">
        <v>8396</v>
      </c>
      <c r="H7" t="s">
        <v>10160</v>
      </c>
      <c r="I7" t="s">
        <v>17671</v>
      </c>
      <c r="J7" t="s">
        <v>1</v>
      </c>
      <c r="K7" t="s">
        <v>32</v>
      </c>
      <c r="L7" t="s">
        <v>20921</v>
      </c>
      <c r="M7" t="s">
        <v>8087</v>
      </c>
      <c r="N7">
        <v>70101</v>
      </c>
      <c r="O7" t="s">
        <v>87</v>
      </c>
      <c r="P7" t="s">
        <v>1</v>
      </c>
      <c r="Q7" t="s">
        <v>1</v>
      </c>
      <c r="R7" t="s">
        <v>16845</v>
      </c>
      <c r="S7" t="s">
        <v>17671</v>
      </c>
      <c r="T7" t="s">
        <v>17671</v>
      </c>
      <c r="U7" t="s">
        <v>17671</v>
      </c>
      <c r="V7" t="s">
        <v>10167</v>
      </c>
      <c r="W7" t="s">
        <v>18514</v>
      </c>
      <c r="X7" t="s">
        <v>8621</v>
      </c>
      <c r="Y7" s="536" t="s">
        <v>22537</v>
      </c>
      <c r="Z7" s="536" t="s">
        <v>22538</v>
      </c>
      <c r="AA7" s="493" t="s">
        <v>8910</v>
      </c>
      <c r="AB7" s="493" t="s">
        <v>22538</v>
      </c>
      <c r="AC7" s="493" t="s">
        <v>19902</v>
      </c>
      <c r="AD7" s="493" t="s">
        <v>22536</v>
      </c>
      <c r="AE7"/>
      <c r="AF7" t="s">
        <v>20919</v>
      </c>
      <c r="AG7"/>
      <c r="AH7"/>
      <c r="AI7" t="s">
        <v>20668</v>
      </c>
      <c r="AJ7" t="s">
        <v>32</v>
      </c>
      <c r="AK7" t="s">
        <v>6933</v>
      </c>
      <c r="AL7" t="s">
        <v>64</v>
      </c>
      <c r="AM7" t="s">
        <v>10160</v>
      </c>
      <c r="AN7">
        <v>11</v>
      </c>
    </row>
    <row r="8" spans="1:40" ht="14.4" x14ac:dyDescent="0.3">
      <c r="A8" s="433" t="str">
        <v>0307</v>
      </c>
      <c r="D8" t="str">
        <f>CONCATENATE(portada_F[[#This Row],[NIVEL]],".",portada_F[[#This Row],[CODINS]])</f>
        <v>1.02924</v>
      </c>
      <c r="E8" s="444" t="s">
        <v>33044</v>
      </c>
      <c r="F8" t="s">
        <v>7627</v>
      </c>
      <c r="G8" t="s">
        <v>8396</v>
      </c>
      <c r="H8" t="s">
        <v>8909</v>
      </c>
      <c r="I8" t="s">
        <v>137</v>
      </c>
      <c r="J8" t="s">
        <v>6</v>
      </c>
      <c r="K8" t="s">
        <v>32</v>
      </c>
      <c r="L8" t="s">
        <v>20921</v>
      </c>
      <c r="M8" t="s">
        <v>8087</v>
      </c>
      <c r="N8">
        <v>61201</v>
      </c>
      <c r="O8" t="s">
        <v>136</v>
      </c>
      <c r="P8" t="s">
        <v>14</v>
      </c>
      <c r="Q8" t="s">
        <v>1</v>
      </c>
      <c r="R8" t="s">
        <v>18393</v>
      </c>
      <c r="S8" t="s">
        <v>137</v>
      </c>
      <c r="T8" t="s">
        <v>5821</v>
      </c>
      <c r="U8" t="s">
        <v>5821</v>
      </c>
      <c r="V8" t="s">
        <v>5821</v>
      </c>
      <c r="W8" t="s">
        <v>8912</v>
      </c>
      <c r="X8" t="s">
        <v>8911</v>
      </c>
      <c r="Y8" s="536" t="s">
        <v>27055</v>
      </c>
      <c r="Z8" s="536" t="s">
        <v>27056</v>
      </c>
      <c r="AA8" s="493" t="s">
        <v>27057</v>
      </c>
      <c r="AB8" s="493" t="s">
        <v>27055</v>
      </c>
      <c r="AC8" s="493" t="s">
        <v>19881</v>
      </c>
      <c r="AD8" s="493" t="s">
        <v>22441</v>
      </c>
      <c r="AE8"/>
      <c r="AF8" t="s">
        <v>20919</v>
      </c>
      <c r="AG8"/>
      <c r="AH8"/>
      <c r="AI8" t="s">
        <v>20668</v>
      </c>
      <c r="AJ8" t="s">
        <v>32</v>
      </c>
      <c r="AK8" t="s">
        <v>10027</v>
      </c>
      <c r="AL8" t="s">
        <v>64</v>
      </c>
      <c r="AM8" t="s">
        <v>8909</v>
      </c>
      <c r="AN8">
        <v>15</v>
      </c>
    </row>
    <row r="9" spans="1:40" ht="14.4" x14ac:dyDescent="0.3">
      <c r="A9" s="433" t="str">
        <v>0308</v>
      </c>
      <c r="D9" t="str">
        <f>CONCATENATE(portada_F[[#This Row],[NIVEL]],".",portada_F[[#This Row],[CODINS]])</f>
        <v>1.02233</v>
      </c>
      <c r="E9" s="444" t="s">
        <v>32435</v>
      </c>
      <c r="F9" t="s">
        <v>7276</v>
      </c>
      <c r="G9" t="s">
        <v>8396</v>
      </c>
      <c r="H9" t="s">
        <v>10213</v>
      </c>
      <c r="I9" t="s">
        <v>889</v>
      </c>
      <c r="J9" t="s">
        <v>3</v>
      </c>
      <c r="K9" t="s">
        <v>32</v>
      </c>
      <c r="L9" t="s">
        <v>20921</v>
      </c>
      <c r="M9" t="s">
        <v>8087</v>
      </c>
      <c r="N9">
        <v>50403</v>
      </c>
      <c r="O9" t="s">
        <v>236</v>
      </c>
      <c r="P9" t="s">
        <v>4</v>
      </c>
      <c r="Q9" t="s">
        <v>3</v>
      </c>
      <c r="R9" t="s">
        <v>16760</v>
      </c>
      <c r="S9" t="s">
        <v>237</v>
      </c>
      <c r="T9" t="s">
        <v>22295</v>
      </c>
      <c r="U9" t="s">
        <v>23074</v>
      </c>
      <c r="V9" t="s">
        <v>1072</v>
      </c>
      <c r="W9" t="s">
        <v>25628</v>
      </c>
      <c r="X9" t="s">
        <v>13471</v>
      </c>
      <c r="Y9" s="536" t="s">
        <v>25629</v>
      </c>
      <c r="Z9" s="536" t="s">
        <v>25630</v>
      </c>
      <c r="AA9" s="493" t="s">
        <v>25631</v>
      </c>
      <c r="AB9" s="493" t="s">
        <v>25632</v>
      </c>
      <c r="AC9" s="493" t="s">
        <v>18830</v>
      </c>
      <c r="AD9" s="493" t="s">
        <v>22299</v>
      </c>
      <c r="AE9"/>
      <c r="AF9" t="s">
        <v>20919</v>
      </c>
      <c r="AG9"/>
      <c r="AH9"/>
      <c r="AI9" t="s">
        <v>20668</v>
      </c>
      <c r="AJ9" t="s">
        <v>32</v>
      </c>
      <c r="AK9" t="s">
        <v>9984</v>
      </c>
      <c r="AL9" t="s">
        <v>64</v>
      </c>
      <c r="AM9" t="s">
        <v>10213</v>
      </c>
      <c r="AN9">
        <v>20</v>
      </c>
    </row>
    <row r="10" spans="1:40" ht="14.4" x14ac:dyDescent="0.3">
      <c r="A10" s="433" t="str">
        <v>0309</v>
      </c>
      <c r="D10" t="str">
        <f>CONCATENATE(portada_F[[#This Row],[NIVEL]],".",portada_F[[#This Row],[CODINS]])</f>
        <v>1.00726</v>
      </c>
      <c r="E10" s="444" t="s">
        <v>31091</v>
      </c>
      <c r="F10" t="s">
        <v>7158</v>
      </c>
      <c r="G10" t="s">
        <v>8396</v>
      </c>
      <c r="H10" t="s">
        <v>10158</v>
      </c>
      <c r="I10" t="s">
        <v>135</v>
      </c>
      <c r="J10" t="s">
        <v>11</v>
      </c>
      <c r="K10" t="s">
        <v>32</v>
      </c>
      <c r="L10" t="s">
        <v>20921</v>
      </c>
      <c r="M10" t="s">
        <v>8087</v>
      </c>
      <c r="N10">
        <v>61003</v>
      </c>
      <c r="O10" t="s">
        <v>136</v>
      </c>
      <c r="P10" t="s">
        <v>11</v>
      </c>
      <c r="Q10" t="s">
        <v>3</v>
      </c>
      <c r="R10" t="s">
        <v>16841</v>
      </c>
      <c r="S10" t="s">
        <v>137</v>
      </c>
      <c r="T10" t="s">
        <v>22515</v>
      </c>
      <c r="U10" t="s">
        <v>1958</v>
      </c>
      <c r="V10" t="s">
        <v>8617</v>
      </c>
      <c r="W10" t="s">
        <v>14557</v>
      </c>
      <c r="X10" t="s">
        <v>22525</v>
      </c>
      <c r="Y10" s="536" t="s">
        <v>22526</v>
      </c>
      <c r="Z10" s="536"/>
      <c r="AA10" s="493" t="s">
        <v>22527</v>
      </c>
      <c r="AB10" s="493" t="s">
        <v>22528</v>
      </c>
      <c r="AC10" s="493" t="s">
        <v>22529</v>
      </c>
      <c r="AD10" s="493" t="s">
        <v>22530</v>
      </c>
      <c r="AE10"/>
      <c r="AF10" t="s">
        <v>20919</v>
      </c>
      <c r="AG10"/>
      <c r="AH10"/>
      <c r="AI10" t="s">
        <v>20668</v>
      </c>
      <c r="AJ10" t="s">
        <v>32</v>
      </c>
      <c r="AK10" t="s">
        <v>6931</v>
      </c>
      <c r="AL10" t="s">
        <v>64</v>
      </c>
      <c r="AM10" t="s">
        <v>10158</v>
      </c>
      <c r="AN10">
        <v>24</v>
      </c>
    </row>
    <row r="11" spans="1:40" ht="14.4" x14ac:dyDescent="0.3">
      <c r="A11" s="433" t="str">
        <v>0310</v>
      </c>
      <c r="D11" t="str">
        <f>CONCATENATE(portada_F[[#This Row],[NIVEL]],".",portada_F[[#This Row],[CODINS]])</f>
        <v>1.01757</v>
      </c>
      <c r="E11" s="444" t="s">
        <v>32014</v>
      </c>
      <c r="F11" t="s">
        <v>7243</v>
      </c>
      <c r="G11" t="s">
        <v>8396</v>
      </c>
      <c r="H11" t="s">
        <v>8751</v>
      </c>
      <c r="I11" t="s">
        <v>3287</v>
      </c>
      <c r="J11" t="s">
        <v>1</v>
      </c>
      <c r="K11" t="s">
        <v>32</v>
      </c>
      <c r="L11" t="s">
        <v>20921</v>
      </c>
      <c r="M11" t="s">
        <v>8087</v>
      </c>
      <c r="N11">
        <v>70201</v>
      </c>
      <c r="O11" t="s">
        <v>87</v>
      </c>
      <c r="P11" t="s">
        <v>2</v>
      </c>
      <c r="Q11" t="s">
        <v>1</v>
      </c>
      <c r="R11" t="s">
        <v>16849</v>
      </c>
      <c r="S11" t="s">
        <v>17671</v>
      </c>
      <c r="T11" t="s">
        <v>3288</v>
      </c>
      <c r="U11" t="s">
        <v>3287</v>
      </c>
      <c r="V11" t="s">
        <v>8691</v>
      </c>
      <c r="W11" t="s">
        <v>8752</v>
      </c>
      <c r="X11" t="s">
        <v>16176</v>
      </c>
      <c r="Y11" s="536" t="s">
        <v>24669</v>
      </c>
      <c r="Z11" s="536"/>
      <c r="AA11" s="493" t="s">
        <v>20724</v>
      </c>
      <c r="AB11" s="493" t="s">
        <v>24669</v>
      </c>
      <c r="AC11" s="493" t="s">
        <v>17099</v>
      </c>
      <c r="AD11" s="493" t="s">
        <v>24670</v>
      </c>
      <c r="AE11"/>
      <c r="AF11" t="s">
        <v>20919</v>
      </c>
      <c r="AG11"/>
      <c r="AH11"/>
      <c r="AI11" t="s">
        <v>20668</v>
      </c>
      <c r="AJ11" t="s">
        <v>32</v>
      </c>
      <c r="AK11" t="s">
        <v>9972</v>
      </c>
      <c r="AL11" t="s">
        <v>64</v>
      </c>
      <c r="AM11" t="s">
        <v>8751</v>
      </c>
      <c r="AN11">
        <v>6</v>
      </c>
    </row>
    <row r="12" spans="1:40" ht="14.4" x14ac:dyDescent="0.3">
      <c r="A12" s="433" t="str">
        <v>0311</v>
      </c>
      <c r="D12" t="str">
        <f>CONCATENATE(portada_F[[#This Row],[NIVEL]],".",portada_F[[#This Row],[CODINS]])</f>
        <v>1.03942</v>
      </c>
      <c r="E12" s="444" t="s">
        <v>33858</v>
      </c>
      <c r="F12" t="s">
        <v>12314</v>
      </c>
      <c r="G12" t="s">
        <v>8396</v>
      </c>
      <c r="H12" t="s">
        <v>16256</v>
      </c>
      <c r="I12" t="s">
        <v>41</v>
      </c>
      <c r="J12" t="s">
        <v>5</v>
      </c>
      <c r="K12" t="s">
        <v>32</v>
      </c>
      <c r="L12" t="s">
        <v>20929</v>
      </c>
      <c r="M12" t="s">
        <v>8087</v>
      </c>
      <c r="N12">
        <v>11401</v>
      </c>
      <c r="O12" t="s">
        <v>32</v>
      </c>
      <c r="P12" t="s">
        <v>225</v>
      </c>
      <c r="Q12" t="s">
        <v>1</v>
      </c>
      <c r="R12" t="s">
        <v>16521</v>
      </c>
      <c r="S12" t="s">
        <v>33</v>
      </c>
      <c r="T12" t="s">
        <v>664</v>
      </c>
      <c r="U12" t="s">
        <v>685</v>
      </c>
      <c r="V12" t="s">
        <v>685</v>
      </c>
      <c r="W12" t="s">
        <v>16259</v>
      </c>
      <c r="X12" t="s">
        <v>16258</v>
      </c>
      <c r="Y12" s="536" t="s">
        <v>29166</v>
      </c>
      <c r="Z12" s="536" t="s">
        <v>29167</v>
      </c>
      <c r="AA12" s="493" t="s">
        <v>16257</v>
      </c>
      <c r="AB12" s="493" t="s">
        <v>29167</v>
      </c>
      <c r="AC12" s="493" t="s">
        <v>19733</v>
      </c>
      <c r="AD12" s="493" t="s">
        <v>21351</v>
      </c>
      <c r="AE12"/>
      <c r="AF12" t="s">
        <v>20919</v>
      </c>
      <c r="AG12"/>
      <c r="AH12"/>
      <c r="AI12" t="s">
        <v>20668</v>
      </c>
      <c r="AJ12" t="s">
        <v>35</v>
      </c>
      <c r="AK12" t="s">
        <v>19693</v>
      </c>
      <c r="AL12" t="s">
        <v>20934</v>
      </c>
      <c r="AM12"/>
      <c r="AN12">
        <v>66</v>
      </c>
    </row>
    <row r="13" spans="1:40" ht="14.4" x14ac:dyDescent="0.3">
      <c r="A13" s="433" t="str">
        <v>0312</v>
      </c>
      <c r="D13" t="str">
        <f>CONCATENATE(portada_F[[#This Row],[NIVEL]],".",portada_F[[#This Row],[CODINS]])</f>
        <v>1.00225</v>
      </c>
      <c r="E13" s="444" t="s">
        <v>30632</v>
      </c>
      <c r="F13" t="s">
        <v>8192</v>
      </c>
      <c r="G13" t="s">
        <v>8396</v>
      </c>
      <c r="H13" t="s">
        <v>8518</v>
      </c>
      <c r="I13" t="s">
        <v>41</v>
      </c>
      <c r="J13" t="s">
        <v>6</v>
      </c>
      <c r="K13" t="s">
        <v>32</v>
      </c>
      <c r="L13" t="s">
        <v>20921</v>
      </c>
      <c r="M13" t="s">
        <v>8087</v>
      </c>
      <c r="N13">
        <v>11101</v>
      </c>
      <c r="O13" t="s">
        <v>32</v>
      </c>
      <c r="P13" t="s">
        <v>13</v>
      </c>
      <c r="Q13" t="s">
        <v>1</v>
      </c>
      <c r="R13" t="s">
        <v>16508</v>
      </c>
      <c r="S13" t="s">
        <v>33</v>
      </c>
      <c r="T13" t="s">
        <v>21368</v>
      </c>
      <c r="U13" t="s">
        <v>272</v>
      </c>
      <c r="V13" t="s">
        <v>5279</v>
      </c>
      <c r="W13" t="s">
        <v>8521</v>
      </c>
      <c r="X13" t="s">
        <v>8520</v>
      </c>
      <c r="Y13" s="536" t="s">
        <v>21369</v>
      </c>
      <c r="Z13" s="536" t="s">
        <v>21370</v>
      </c>
      <c r="AA13" s="493" t="s">
        <v>8519</v>
      </c>
      <c r="AB13" s="493" t="s">
        <v>21369</v>
      </c>
      <c r="AC13" s="493" t="s">
        <v>19735</v>
      </c>
      <c r="AD13" s="493" t="s">
        <v>21371</v>
      </c>
      <c r="AE13"/>
      <c r="AF13" t="s">
        <v>20919</v>
      </c>
      <c r="AG13"/>
      <c r="AH13"/>
      <c r="AI13" t="s">
        <v>20668</v>
      </c>
      <c r="AJ13" t="s">
        <v>32</v>
      </c>
      <c r="AK13" t="s">
        <v>6849</v>
      </c>
      <c r="AL13" t="s">
        <v>64</v>
      </c>
      <c r="AM13" t="s">
        <v>8518</v>
      </c>
      <c r="AN13">
        <v>121</v>
      </c>
    </row>
    <row r="14" spans="1:40" ht="14.4" x14ac:dyDescent="0.3">
      <c r="A14" s="433" t="str">
        <v>0313</v>
      </c>
      <c r="D14" t="str">
        <f>CONCATENATE(portada_F[[#This Row],[NIVEL]],".",portada_F[[#This Row],[CODINS]])</f>
        <v>1.04065</v>
      </c>
      <c r="E14" s="444" t="s">
        <v>33959</v>
      </c>
      <c r="F14" t="s">
        <v>10018</v>
      </c>
      <c r="G14" t="s">
        <v>8396</v>
      </c>
      <c r="H14" t="s">
        <v>16358</v>
      </c>
      <c r="I14" t="s">
        <v>207</v>
      </c>
      <c r="J14" t="s">
        <v>6</v>
      </c>
      <c r="K14" t="s">
        <v>32</v>
      </c>
      <c r="L14" t="s">
        <v>20929</v>
      </c>
      <c r="M14" t="s">
        <v>8087</v>
      </c>
      <c r="N14">
        <v>40901</v>
      </c>
      <c r="O14" t="s">
        <v>206</v>
      </c>
      <c r="P14" t="s">
        <v>10</v>
      </c>
      <c r="Q14" t="s">
        <v>1</v>
      </c>
      <c r="R14" t="s">
        <v>16735</v>
      </c>
      <c r="S14" t="s">
        <v>207</v>
      </c>
      <c r="T14" t="s">
        <v>1085</v>
      </c>
      <c r="U14" t="s">
        <v>1085</v>
      </c>
      <c r="V14" t="s">
        <v>1085</v>
      </c>
      <c r="W14" t="s">
        <v>16360</v>
      </c>
      <c r="X14" t="s">
        <v>17744</v>
      </c>
      <c r="Y14" s="536" t="s">
        <v>29420</v>
      </c>
      <c r="Z14" s="536"/>
      <c r="AA14" s="493" t="s">
        <v>16359</v>
      </c>
      <c r="AB14" s="493" t="s">
        <v>29420</v>
      </c>
      <c r="AC14" s="493" t="s">
        <v>19841</v>
      </c>
      <c r="AD14" s="493" t="s">
        <v>22171</v>
      </c>
      <c r="AE14"/>
      <c r="AF14" t="s">
        <v>20919</v>
      </c>
      <c r="AG14"/>
      <c r="AH14"/>
      <c r="AI14" t="s">
        <v>20668</v>
      </c>
      <c r="AJ14" t="s">
        <v>35</v>
      </c>
      <c r="AK14" t="s">
        <v>19693</v>
      </c>
      <c r="AL14" t="s">
        <v>20934</v>
      </c>
      <c r="AM14"/>
      <c r="AN14">
        <v>48</v>
      </c>
    </row>
    <row r="15" spans="1:40" ht="14.4" x14ac:dyDescent="0.3">
      <c r="A15" s="433" t="str">
        <v>0314</v>
      </c>
      <c r="D15" t="str">
        <f>CONCATENATE(portada_F[[#This Row],[NIVEL]],".",portada_F[[#This Row],[CODINS]])</f>
        <v>1.00557</v>
      </c>
      <c r="E15" s="444" t="s">
        <v>30938</v>
      </c>
      <c r="F15" t="s">
        <v>7139</v>
      </c>
      <c r="G15" t="s">
        <v>8396</v>
      </c>
      <c r="H15" t="s">
        <v>12329</v>
      </c>
      <c r="I15" t="s">
        <v>207</v>
      </c>
      <c r="J15" t="s">
        <v>7</v>
      </c>
      <c r="K15" t="s">
        <v>32</v>
      </c>
      <c r="L15" t="s">
        <v>20921</v>
      </c>
      <c r="M15" t="s">
        <v>8087</v>
      </c>
      <c r="N15">
        <v>40703</v>
      </c>
      <c r="O15" t="s">
        <v>206</v>
      </c>
      <c r="P15" t="s">
        <v>7</v>
      </c>
      <c r="Q15" t="s">
        <v>3</v>
      </c>
      <c r="R15" t="s">
        <v>19683</v>
      </c>
      <c r="S15" t="s">
        <v>207</v>
      </c>
      <c r="T15" t="s">
        <v>3995</v>
      </c>
      <c r="U15" t="s">
        <v>3576</v>
      </c>
      <c r="V15" t="s">
        <v>15417</v>
      </c>
      <c r="W15" t="s">
        <v>15419</v>
      </c>
      <c r="X15" t="s">
        <v>15418</v>
      </c>
      <c r="Y15" s="536" t="s">
        <v>22104</v>
      </c>
      <c r="Z15" s="536" t="s">
        <v>22105</v>
      </c>
      <c r="AA15" s="493" t="s">
        <v>17700</v>
      </c>
      <c r="AB15" s="493" t="s">
        <v>22104</v>
      </c>
      <c r="AC15" s="493" t="s">
        <v>18547</v>
      </c>
      <c r="AD15" s="493" t="s">
        <v>22106</v>
      </c>
      <c r="AE15"/>
      <c r="AF15" t="s">
        <v>20919</v>
      </c>
      <c r="AG15"/>
      <c r="AH15"/>
      <c r="AI15" t="s">
        <v>20668</v>
      </c>
      <c r="AJ15" t="s">
        <v>32</v>
      </c>
      <c r="AK15" t="s">
        <v>9903</v>
      </c>
      <c r="AL15" t="s">
        <v>64</v>
      </c>
      <c r="AM15" t="s">
        <v>12329</v>
      </c>
      <c r="AN15">
        <v>24</v>
      </c>
    </row>
    <row r="16" spans="1:40" ht="14.4" x14ac:dyDescent="0.3">
      <c r="A16" s="433" t="str">
        <v>0317</v>
      </c>
      <c r="D16" t="str">
        <f>CONCATENATE(portada_F[[#This Row],[NIVEL]],".",portada_F[[#This Row],[CODINS]])</f>
        <v>1.02431</v>
      </c>
      <c r="E16" s="444" t="s">
        <v>32608</v>
      </c>
      <c r="F16" t="s">
        <v>8842</v>
      </c>
      <c r="G16" t="s">
        <v>8396</v>
      </c>
      <c r="H16" t="s">
        <v>8841</v>
      </c>
      <c r="I16" t="s">
        <v>137</v>
      </c>
      <c r="J16" t="s">
        <v>1</v>
      </c>
      <c r="K16" t="s">
        <v>32</v>
      </c>
      <c r="L16" t="s">
        <v>20921</v>
      </c>
      <c r="M16" t="s">
        <v>8087</v>
      </c>
      <c r="N16">
        <v>60108</v>
      </c>
      <c r="O16" t="s">
        <v>136</v>
      </c>
      <c r="P16" t="s">
        <v>1</v>
      </c>
      <c r="Q16" t="s">
        <v>9</v>
      </c>
      <c r="R16" t="s">
        <v>16800</v>
      </c>
      <c r="S16" t="s">
        <v>137</v>
      </c>
      <c r="T16" t="s">
        <v>137</v>
      </c>
      <c r="U16" t="s">
        <v>2458</v>
      </c>
      <c r="V16" t="s">
        <v>8843</v>
      </c>
      <c r="W16" t="s">
        <v>8844</v>
      </c>
      <c r="X16" t="s">
        <v>15435</v>
      </c>
      <c r="Y16" s="536" t="s">
        <v>26023</v>
      </c>
      <c r="Z16" s="536" t="s">
        <v>26024</v>
      </c>
      <c r="AA16" s="493" t="s">
        <v>17716</v>
      </c>
      <c r="AB16" s="493" t="s">
        <v>26023</v>
      </c>
      <c r="AC16" s="493" t="s">
        <v>19875</v>
      </c>
      <c r="AD16" s="493" t="s">
        <v>22406</v>
      </c>
      <c r="AE16"/>
      <c r="AF16" t="s">
        <v>20919</v>
      </c>
      <c r="AG16"/>
      <c r="AH16"/>
      <c r="AI16" t="s">
        <v>20668</v>
      </c>
      <c r="AJ16" t="s">
        <v>32</v>
      </c>
      <c r="AK16" t="s">
        <v>10001</v>
      </c>
      <c r="AL16" t="s">
        <v>64</v>
      </c>
      <c r="AM16" t="s">
        <v>8841</v>
      </c>
      <c r="AN16">
        <v>27</v>
      </c>
    </row>
    <row r="17" spans="1:40" ht="14.4" x14ac:dyDescent="0.3">
      <c r="A17" s="433" t="str">
        <v>0318</v>
      </c>
      <c r="D17" t="str">
        <f>CONCATENATE(portada_F[[#This Row],[NIVEL]],".",portada_F[[#This Row],[CODINS]])</f>
        <v>1.02773</v>
      </c>
      <c r="E17" s="444" t="s">
        <v>32915</v>
      </c>
      <c r="F17" t="s">
        <v>8896</v>
      </c>
      <c r="G17" t="s">
        <v>8396</v>
      </c>
      <c r="H17" t="s">
        <v>8895</v>
      </c>
      <c r="I17" t="s">
        <v>137</v>
      </c>
      <c r="J17" t="s">
        <v>6</v>
      </c>
      <c r="K17" t="s">
        <v>32</v>
      </c>
      <c r="L17" t="s">
        <v>20921</v>
      </c>
      <c r="M17" t="s">
        <v>8087</v>
      </c>
      <c r="N17">
        <v>61201</v>
      </c>
      <c r="O17" t="s">
        <v>136</v>
      </c>
      <c r="P17" t="s">
        <v>14</v>
      </c>
      <c r="Q17" t="s">
        <v>1</v>
      </c>
      <c r="R17" t="s">
        <v>18393</v>
      </c>
      <c r="S17" t="s">
        <v>137</v>
      </c>
      <c r="T17" t="s">
        <v>5821</v>
      </c>
      <c r="U17" t="s">
        <v>5821</v>
      </c>
      <c r="V17" t="s">
        <v>4662</v>
      </c>
      <c r="W17" t="s">
        <v>18546</v>
      </c>
      <c r="X17" t="s">
        <v>14564</v>
      </c>
      <c r="Y17" s="536" t="s">
        <v>26763</v>
      </c>
      <c r="Z17" s="536" t="s">
        <v>26764</v>
      </c>
      <c r="AA17" s="493" t="s">
        <v>17717</v>
      </c>
      <c r="AB17" s="493" t="s">
        <v>26765</v>
      </c>
      <c r="AC17" s="493" t="s">
        <v>19881</v>
      </c>
      <c r="AD17" s="493" t="s">
        <v>22441</v>
      </c>
      <c r="AE17"/>
      <c r="AF17" t="s">
        <v>20919</v>
      </c>
      <c r="AG17"/>
      <c r="AH17"/>
      <c r="AI17" t="s">
        <v>20668</v>
      </c>
      <c r="AJ17" t="s">
        <v>32</v>
      </c>
      <c r="AK17" t="s">
        <v>10019</v>
      </c>
      <c r="AL17" t="s">
        <v>64</v>
      </c>
      <c r="AM17" t="s">
        <v>8895</v>
      </c>
      <c r="AN17">
        <v>12</v>
      </c>
    </row>
    <row r="18" spans="1:40" ht="14.4" x14ac:dyDescent="0.3">
      <c r="A18" s="433" t="str">
        <v>0319</v>
      </c>
      <c r="D18" t="str">
        <f>CONCATENATE(portada_F[[#This Row],[NIVEL]],".",portada_F[[#This Row],[CODINS]])</f>
        <v>1.04120</v>
      </c>
      <c r="E18" s="444" t="s">
        <v>34004</v>
      </c>
      <c r="F18" t="s">
        <v>16877</v>
      </c>
      <c r="G18" t="s">
        <v>8396</v>
      </c>
      <c r="H18" t="s">
        <v>16978</v>
      </c>
      <c r="I18" t="s">
        <v>82</v>
      </c>
      <c r="J18" t="s">
        <v>9</v>
      </c>
      <c r="K18" t="s">
        <v>32</v>
      </c>
      <c r="L18" t="s">
        <v>20929</v>
      </c>
      <c r="M18" t="s">
        <v>8087</v>
      </c>
      <c r="N18">
        <v>20601</v>
      </c>
      <c r="O18" t="s">
        <v>35</v>
      </c>
      <c r="P18" t="s">
        <v>6</v>
      </c>
      <c r="Q18" t="s">
        <v>1</v>
      </c>
      <c r="R18" t="s">
        <v>16595</v>
      </c>
      <c r="S18" t="s">
        <v>83</v>
      </c>
      <c r="T18" t="s">
        <v>785</v>
      </c>
      <c r="U18" t="s">
        <v>785</v>
      </c>
      <c r="V18" t="s">
        <v>18490</v>
      </c>
      <c r="W18" t="s">
        <v>18591</v>
      </c>
      <c r="X18" t="s">
        <v>16980</v>
      </c>
      <c r="Y18" s="536" t="s">
        <v>29544</v>
      </c>
      <c r="Z18" s="536"/>
      <c r="AA18" s="493" t="s">
        <v>16979</v>
      </c>
      <c r="AB18" s="493" t="s">
        <v>29544</v>
      </c>
      <c r="AC18" s="493" t="s">
        <v>14896</v>
      </c>
      <c r="AD18" s="493" t="s">
        <v>21770</v>
      </c>
      <c r="AE18"/>
      <c r="AF18" t="s">
        <v>20919</v>
      </c>
      <c r="AG18"/>
      <c r="AH18"/>
      <c r="AI18" t="s">
        <v>20668</v>
      </c>
      <c r="AJ18" t="s">
        <v>35</v>
      </c>
      <c r="AK18" t="s">
        <v>19693</v>
      </c>
      <c r="AL18" t="s">
        <v>20934</v>
      </c>
      <c r="AM18"/>
      <c r="AN18">
        <v>2</v>
      </c>
    </row>
    <row r="19" spans="1:40" ht="14.4" x14ac:dyDescent="0.3">
      <c r="A19" s="433" t="str">
        <v>0321</v>
      </c>
      <c r="D19" t="str">
        <f>CONCATENATE(portada_F[[#This Row],[NIVEL]],".",portada_F[[#This Row],[CODINS]])</f>
        <v>1.00246</v>
      </c>
      <c r="E19" s="444" t="s">
        <v>30651</v>
      </c>
      <c r="F19" t="s">
        <v>7111</v>
      </c>
      <c r="G19" t="s">
        <v>8396</v>
      </c>
      <c r="H19" t="s">
        <v>8529</v>
      </c>
      <c r="I19" t="s">
        <v>41</v>
      </c>
      <c r="J19" t="s">
        <v>3</v>
      </c>
      <c r="K19" t="s">
        <v>32</v>
      </c>
      <c r="L19" t="s">
        <v>20921</v>
      </c>
      <c r="M19" t="s">
        <v>8087</v>
      </c>
      <c r="N19">
        <v>30305</v>
      </c>
      <c r="O19" t="s">
        <v>64</v>
      </c>
      <c r="P19" t="s">
        <v>3</v>
      </c>
      <c r="Q19" t="s">
        <v>5</v>
      </c>
      <c r="R19" t="s">
        <v>16669</v>
      </c>
      <c r="S19" t="s">
        <v>242</v>
      </c>
      <c r="T19" t="s">
        <v>243</v>
      </c>
      <c r="U19" t="s">
        <v>244</v>
      </c>
      <c r="V19" t="s">
        <v>244</v>
      </c>
      <c r="W19" t="s">
        <v>21414</v>
      </c>
      <c r="X19" t="s">
        <v>13453</v>
      </c>
      <c r="Y19" s="536" t="s">
        <v>21415</v>
      </c>
      <c r="Z19" s="536" t="s">
        <v>21416</v>
      </c>
      <c r="AA19" s="493" t="s">
        <v>13452</v>
      </c>
      <c r="AB19" s="493" t="s">
        <v>21415</v>
      </c>
      <c r="AC19" s="493" t="s">
        <v>7047</v>
      </c>
      <c r="AD19" s="493" t="s">
        <v>21413</v>
      </c>
      <c r="AE19"/>
      <c r="AF19" t="s">
        <v>20919</v>
      </c>
      <c r="AG19"/>
      <c r="AH19"/>
      <c r="AI19" t="s">
        <v>20668</v>
      </c>
      <c r="AJ19" t="s">
        <v>32</v>
      </c>
      <c r="AK19" t="s">
        <v>6837</v>
      </c>
      <c r="AL19" t="s">
        <v>64</v>
      </c>
      <c r="AM19" t="s">
        <v>8529</v>
      </c>
      <c r="AN19">
        <v>86</v>
      </c>
    </row>
    <row r="20" spans="1:40" ht="14.4" x14ac:dyDescent="0.3">
      <c r="A20" s="433" t="str">
        <v>0322</v>
      </c>
      <c r="D20" t="str">
        <f>CONCATENATE(portada_F[[#This Row],[NIVEL]],".",portada_F[[#This Row],[CODINS]])</f>
        <v>1.03280</v>
      </c>
      <c r="E20" s="444" t="s">
        <v>33338</v>
      </c>
      <c r="F20" t="s">
        <v>9012</v>
      </c>
      <c r="G20" t="s">
        <v>8396</v>
      </c>
      <c r="H20" t="s">
        <v>10271</v>
      </c>
      <c r="I20" t="s">
        <v>41</v>
      </c>
      <c r="J20" t="s">
        <v>5</v>
      </c>
      <c r="K20" t="s">
        <v>32</v>
      </c>
      <c r="L20" t="s">
        <v>20929</v>
      </c>
      <c r="M20" t="s">
        <v>8087</v>
      </c>
      <c r="N20">
        <v>11403</v>
      </c>
      <c r="O20" t="s">
        <v>32</v>
      </c>
      <c r="P20" t="s">
        <v>225</v>
      </c>
      <c r="Q20" t="s">
        <v>3</v>
      </c>
      <c r="R20" t="s">
        <v>16523</v>
      </c>
      <c r="S20" t="s">
        <v>33</v>
      </c>
      <c r="T20" t="s">
        <v>664</v>
      </c>
      <c r="U20" t="s">
        <v>21389</v>
      </c>
      <c r="V20" t="s">
        <v>9013</v>
      </c>
      <c r="W20" t="s">
        <v>17726</v>
      </c>
      <c r="X20" t="s">
        <v>17725</v>
      </c>
      <c r="Y20" s="536" t="s">
        <v>27753</v>
      </c>
      <c r="Z20" s="536" t="s">
        <v>27754</v>
      </c>
      <c r="AA20" s="493" t="s">
        <v>11148</v>
      </c>
      <c r="AB20" s="493" t="s">
        <v>27753</v>
      </c>
      <c r="AC20" s="493" t="s">
        <v>19733</v>
      </c>
      <c r="AD20" s="493" t="s">
        <v>21351</v>
      </c>
      <c r="AE20"/>
      <c r="AF20" t="s">
        <v>20919</v>
      </c>
      <c r="AG20"/>
      <c r="AH20"/>
      <c r="AI20" t="s">
        <v>20668</v>
      </c>
      <c r="AJ20" t="s">
        <v>35</v>
      </c>
      <c r="AK20" t="s">
        <v>19693</v>
      </c>
      <c r="AL20" t="s">
        <v>20934</v>
      </c>
      <c r="AM20"/>
      <c r="AN20">
        <v>35</v>
      </c>
    </row>
    <row r="21" spans="1:40" ht="14.4" x14ac:dyDescent="0.3">
      <c r="A21" s="433" t="str">
        <v>0323</v>
      </c>
      <c r="D21" t="str">
        <f>CONCATENATE(portada_F[[#This Row],[NIVEL]],".",portada_F[[#This Row],[CODINS]])</f>
        <v>1.03298</v>
      </c>
      <c r="E21" s="444" t="s">
        <v>33356</v>
      </c>
      <c r="F21" t="s">
        <v>7412</v>
      </c>
      <c r="G21" t="s">
        <v>8396</v>
      </c>
      <c r="H21" t="s">
        <v>13435</v>
      </c>
      <c r="I21" t="s">
        <v>13533</v>
      </c>
      <c r="J21" t="s">
        <v>3</v>
      </c>
      <c r="K21" t="s">
        <v>32</v>
      </c>
      <c r="L21" t="s">
        <v>20921</v>
      </c>
      <c r="M21" t="s">
        <v>8087</v>
      </c>
      <c r="N21">
        <v>10203</v>
      </c>
      <c r="O21" t="s">
        <v>32</v>
      </c>
      <c r="P21" t="s">
        <v>2</v>
      </c>
      <c r="Q21" t="s">
        <v>3</v>
      </c>
      <c r="R21" t="s">
        <v>16453</v>
      </c>
      <c r="S21" t="s">
        <v>33</v>
      </c>
      <c r="T21" t="s">
        <v>345</v>
      </c>
      <c r="U21" t="s">
        <v>159</v>
      </c>
      <c r="V21" t="s">
        <v>4282</v>
      </c>
      <c r="W21" t="s">
        <v>18557</v>
      </c>
      <c r="X21" t="s">
        <v>16191</v>
      </c>
      <c r="Y21" s="536" t="s">
        <v>27793</v>
      </c>
      <c r="Z21" s="536" t="s">
        <v>27794</v>
      </c>
      <c r="AA21" s="493" t="s">
        <v>9019</v>
      </c>
      <c r="AB21" s="493" t="s">
        <v>27793</v>
      </c>
      <c r="AC21" s="493" t="s">
        <v>18094</v>
      </c>
      <c r="AD21" s="493" t="s">
        <v>21195</v>
      </c>
      <c r="AE21"/>
      <c r="AF21" t="s">
        <v>20919</v>
      </c>
      <c r="AG21"/>
      <c r="AH21"/>
      <c r="AI21" t="s">
        <v>20668</v>
      </c>
      <c r="AJ21" t="s">
        <v>32</v>
      </c>
      <c r="AK21" t="s">
        <v>10060</v>
      </c>
      <c r="AL21" t="s">
        <v>64</v>
      </c>
      <c r="AM21" t="s">
        <v>13435</v>
      </c>
      <c r="AN21">
        <v>26</v>
      </c>
    </row>
    <row r="22" spans="1:40" ht="14.4" x14ac:dyDescent="0.3">
      <c r="A22" s="433" t="str">
        <v>0324</v>
      </c>
      <c r="D22" t="str">
        <f>CONCATENATE(portada_F[[#This Row],[NIVEL]],".",portada_F[[#This Row],[CODINS]])</f>
        <v>1.02759</v>
      </c>
      <c r="E22" s="444" t="s">
        <v>32901</v>
      </c>
      <c r="F22" t="s">
        <v>8891</v>
      </c>
      <c r="G22" t="s">
        <v>8396</v>
      </c>
      <c r="H22" t="s">
        <v>8890</v>
      </c>
      <c r="I22" t="s">
        <v>83</v>
      </c>
      <c r="J22" t="s">
        <v>2</v>
      </c>
      <c r="K22" t="s">
        <v>32</v>
      </c>
      <c r="L22" t="s">
        <v>20929</v>
      </c>
      <c r="M22" t="s">
        <v>8087</v>
      </c>
      <c r="N22">
        <v>20110</v>
      </c>
      <c r="O22" t="s">
        <v>35</v>
      </c>
      <c r="P22" t="s">
        <v>1</v>
      </c>
      <c r="Q22" t="s">
        <v>11</v>
      </c>
      <c r="R22" t="s">
        <v>16559</v>
      </c>
      <c r="S22" t="s">
        <v>83</v>
      </c>
      <c r="T22" t="s">
        <v>83</v>
      </c>
      <c r="U22" t="s">
        <v>47</v>
      </c>
      <c r="V22" t="s">
        <v>8892</v>
      </c>
      <c r="W22" t="s">
        <v>8894</v>
      </c>
      <c r="X22" t="s">
        <v>15438</v>
      </c>
      <c r="Y22" s="536" t="s">
        <v>26726</v>
      </c>
      <c r="Z22" s="536"/>
      <c r="AA22" s="493" t="s">
        <v>8893</v>
      </c>
      <c r="AB22" s="493" t="s">
        <v>26726</v>
      </c>
      <c r="AC22" s="493" t="s">
        <v>19761</v>
      </c>
      <c r="AD22" s="493" t="s">
        <v>21570</v>
      </c>
      <c r="AE22"/>
      <c r="AF22" t="s">
        <v>20919</v>
      </c>
      <c r="AG22"/>
      <c r="AH22"/>
      <c r="AI22" t="s">
        <v>20668</v>
      </c>
      <c r="AJ22" t="s">
        <v>35</v>
      </c>
      <c r="AK22" t="s">
        <v>19693</v>
      </c>
      <c r="AL22" t="s">
        <v>20934</v>
      </c>
      <c r="AM22"/>
      <c r="AN22">
        <v>16</v>
      </c>
    </row>
    <row r="23" spans="1:40" ht="14.4" x14ac:dyDescent="0.3">
      <c r="A23" s="433" t="str">
        <v>0326</v>
      </c>
      <c r="D23" t="str">
        <f>CONCATENATE(portada_F[[#This Row],[NIVEL]],".",portada_F[[#This Row],[CODINS]])</f>
        <v>1.02255</v>
      </c>
      <c r="E23" s="444" t="s">
        <v>32455</v>
      </c>
      <c r="F23" t="s">
        <v>8812</v>
      </c>
      <c r="G23" t="s">
        <v>8396</v>
      </c>
      <c r="H23" t="s">
        <v>10217</v>
      </c>
      <c r="I23" t="s">
        <v>83</v>
      </c>
      <c r="J23" t="s">
        <v>9</v>
      </c>
      <c r="K23" t="s">
        <v>32</v>
      </c>
      <c r="L23" t="s">
        <v>20921</v>
      </c>
      <c r="M23" t="s">
        <v>8087</v>
      </c>
      <c r="N23">
        <v>20505</v>
      </c>
      <c r="O23" t="s">
        <v>35</v>
      </c>
      <c r="P23" t="s">
        <v>5</v>
      </c>
      <c r="Q23" t="s">
        <v>5</v>
      </c>
      <c r="R23" t="s">
        <v>16591</v>
      </c>
      <c r="S23" t="s">
        <v>83</v>
      </c>
      <c r="T23" t="s">
        <v>2306</v>
      </c>
      <c r="U23" t="s">
        <v>244</v>
      </c>
      <c r="V23" t="s">
        <v>70</v>
      </c>
      <c r="W23" t="s">
        <v>8815</v>
      </c>
      <c r="X23" t="s">
        <v>8814</v>
      </c>
      <c r="Y23" s="536" t="s">
        <v>25673</v>
      </c>
      <c r="Z23" s="536" t="s">
        <v>25674</v>
      </c>
      <c r="AA23" s="493" t="s">
        <v>8813</v>
      </c>
      <c r="AB23" s="493" t="s">
        <v>25673</v>
      </c>
      <c r="AC23" s="493" t="s">
        <v>19757</v>
      </c>
      <c r="AD23" s="493" t="s">
        <v>21726</v>
      </c>
      <c r="AE23"/>
      <c r="AF23" t="s">
        <v>20919</v>
      </c>
      <c r="AG23"/>
      <c r="AH23"/>
      <c r="AI23" t="s">
        <v>20668</v>
      </c>
      <c r="AJ23" t="s">
        <v>32</v>
      </c>
      <c r="AK23" t="s">
        <v>9992</v>
      </c>
      <c r="AL23" t="s">
        <v>64</v>
      </c>
      <c r="AM23" t="s">
        <v>13522</v>
      </c>
      <c r="AN23">
        <v>27</v>
      </c>
    </row>
    <row r="24" spans="1:40" ht="14.4" x14ac:dyDescent="0.3">
      <c r="A24" s="433" t="str">
        <v>0327</v>
      </c>
      <c r="D24" t="str">
        <f>CONCATENATE(portada_F[[#This Row],[NIVEL]],".",portada_F[[#This Row],[CODINS]])</f>
        <v>1.03160</v>
      </c>
      <c r="E24" s="444" t="s">
        <v>33243</v>
      </c>
      <c r="F24" t="s">
        <v>7385</v>
      </c>
      <c r="G24" t="s">
        <v>8396</v>
      </c>
      <c r="H24" t="s">
        <v>8978</v>
      </c>
      <c r="I24" t="s">
        <v>17671</v>
      </c>
      <c r="J24" t="s">
        <v>5</v>
      </c>
      <c r="K24" t="s">
        <v>32</v>
      </c>
      <c r="L24" t="s">
        <v>20921</v>
      </c>
      <c r="M24" t="s">
        <v>8087</v>
      </c>
      <c r="N24">
        <v>70301</v>
      </c>
      <c r="O24" t="s">
        <v>87</v>
      </c>
      <c r="P24" t="s">
        <v>3</v>
      </c>
      <c r="Q24" t="s">
        <v>1</v>
      </c>
      <c r="R24" t="s">
        <v>16854</v>
      </c>
      <c r="S24" t="s">
        <v>17671</v>
      </c>
      <c r="T24" t="s">
        <v>21299</v>
      </c>
      <c r="U24" t="s">
        <v>21299</v>
      </c>
      <c r="V24" t="s">
        <v>2036</v>
      </c>
      <c r="W24" t="s">
        <v>27529</v>
      </c>
      <c r="X24" t="s">
        <v>14567</v>
      </c>
      <c r="Y24" s="536" t="s">
        <v>27530</v>
      </c>
      <c r="Z24" s="536"/>
      <c r="AA24" s="493" t="s">
        <v>14566</v>
      </c>
      <c r="AB24" s="493" t="s">
        <v>27531</v>
      </c>
      <c r="AC24" s="493" t="s">
        <v>27532</v>
      </c>
      <c r="AD24" s="493" t="s">
        <v>21317</v>
      </c>
      <c r="AE24"/>
      <c r="AF24" t="s">
        <v>20919</v>
      </c>
      <c r="AG24"/>
      <c r="AH24"/>
      <c r="AI24" t="s">
        <v>20668</v>
      </c>
      <c r="AJ24" t="s">
        <v>32</v>
      </c>
      <c r="AK24" t="s">
        <v>10040</v>
      </c>
      <c r="AL24" t="s">
        <v>64</v>
      </c>
      <c r="AM24" t="s">
        <v>8978</v>
      </c>
      <c r="AN24">
        <v>21</v>
      </c>
    </row>
    <row r="25" spans="1:40" ht="14.4" x14ac:dyDescent="0.3">
      <c r="A25" s="433" t="str">
        <v>0328</v>
      </c>
      <c r="D25" t="str">
        <f>CONCATENATE(portada_F[[#This Row],[NIVEL]],".",portada_F[[#This Row],[CODINS]])</f>
        <v>1.00331</v>
      </c>
      <c r="E25" s="444" t="s">
        <v>30727</v>
      </c>
      <c r="F25" t="s">
        <v>8570</v>
      </c>
      <c r="G25" t="s">
        <v>8396</v>
      </c>
      <c r="H25" t="s">
        <v>8569</v>
      </c>
      <c r="I25" t="s">
        <v>83</v>
      </c>
      <c r="J25" t="s">
        <v>3</v>
      </c>
      <c r="K25" t="s">
        <v>32</v>
      </c>
      <c r="L25" t="s">
        <v>20921</v>
      </c>
      <c r="M25" t="s">
        <v>8087</v>
      </c>
      <c r="N25">
        <v>20106</v>
      </c>
      <c r="O25" t="s">
        <v>35</v>
      </c>
      <c r="P25" t="s">
        <v>1</v>
      </c>
      <c r="Q25" t="s">
        <v>6</v>
      </c>
      <c r="R25" t="s">
        <v>16555</v>
      </c>
      <c r="S25" t="s">
        <v>83</v>
      </c>
      <c r="T25" t="s">
        <v>83</v>
      </c>
      <c r="U25" t="s">
        <v>272</v>
      </c>
      <c r="V25" t="s">
        <v>2256</v>
      </c>
      <c r="W25" t="s">
        <v>21600</v>
      </c>
      <c r="X25" t="s">
        <v>11133</v>
      </c>
      <c r="Y25" s="536" t="s">
        <v>21601</v>
      </c>
      <c r="Z25" s="536"/>
      <c r="AA25" s="493" t="s">
        <v>20704</v>
      </c>
      <c r="AB25" s="493" t="s">
        <v>21601</v>
      </c>
      <c r="AC25" s="493" t="s">
        <v>19755</v>
      </c>
      <c r="AD25" s="493" t="s">
        <v>21542</v>
      </c>
      <c r="AE25"/>
      <c r="AF25" t="s">
        <v>20919</v>
      </c>
      <c r="AG25"/>
      <c r="AH25"/>
      <c r="AI25" t="s">
        <v>20668</v>
      </c>
      <c r="AJ25" t="s">
        <v>32</v>
      </c>
      <c r="AK25" t="s">
        <v>6867</v>
      </c>
      <c r="AL25" t="s">
        <v>64</v>
      </c>
      <c r="AM25" t="s">
        <v>8569</v>
      </c>
      <c r="AN25">
        <v>36</v>
      </c>
    </row>
    <row r="26" spans="1:40" ht="14.4" x14ac:dyDescent="0.3">
      <c r="A26" s="433" t="str">
        <v>0329</v>
      </c>
      <c r="D26" t="str">
        <f>CONCATENATE(portada_F[[#This Row],[NIVEL]],".",portada_F[[#This Row],[CODINS]])</f>
        <v>1.01394</v>
      </c>
      <c r="E26" s="444" t="s">
        <v>31677</v>
      </c>
      <c r="F26" t="s">
        <v>7430</v>
      </c>
      <c r="G26" t="s">
        <v>8396</v>
      </c>
      <c r="H26" t="s">
        <v>8731</v>
      </c>
      <c r="I26" t="s">
        <v>13534</v>
      </c>
      <c r="J26" t="s">
        <v>3</v>
      </c>
      <c r="K26" t="s">
        <v>32</v>
      </c>
      <c r="L26" t="s">
        <v>20921</v>
      </c>
      <c r="M26" t="s">
        <v>8087</v>
      </c>
      <c r="N26">
        <v>11801</v>
      </c>
      <c r="O26" t="s">
        <v>32</v>
      </c>
      <c r="P26" t="s">
        <v>90</v>
      </c>
      <c r="Q26" t="s">
        <v>1</v>
      </c>
      <c r="R26" t="s">
        <v>16536</v>
      </c>
      <c r="S26" t="s">
        <v>33</v>
      </c>
      <c r="T26" t="s">
        <v>91</v>
      </c>
      <c r="U26" t="s">
        <v>91</v>
      </c>
      <c r="V26" t="s">
        <v>8732</v>
      </c>
      <c r="W26" t="s">
        <v>23886</v>
      </c>
      <c r="X26" t="s">
        <v>17711</v>
      </c>
      <c r="Y26" s="536" t="s">
        <v>23887</v>
      </c>
      <c r="Z26" s="536" t="s">
        <v>23888</v>
      </c>
      <c r="AA26" s="493" t="s">
        <v>8733</v>
      </c>
      <c r="AB26" s="493" t="s">
        <v>23889</v>
      </c>
      <c r="AC26" s="493" t="s">
        <v>17950</v>
      </c>
      <c r="AD26" s="493" t="s">
        <v>20949</v>
      </c>
      <c r="AE26"/>
      <c r="AF26" t="s">
        <v>20919</v>
      </c>
      <c r="AG26"/>
      <c r="AH26"/>
      <c r="AI26" t="s">
        <v>20668</v>
      </c>
      <c r="AJ26" t="s">
        <v>32</v>
      </c>
      <c r="AK26" t="s">
        <v>9914</v>
      </c>
      <c r="AL26" t="s">
        <v>64</v>
      </c>
      <c r="AM26" t="s">
        <v>9915</v>
      </c>
      <c r="AN26">
        <v>14</v>
      </c>
    </row>
    <row r="27" spans="1:40" ht="14.4" x14ac:dyDescent="0.3">
      <c r="A27" s="433" t="str">
        <v>0331</v>
      </c>
      <c r="D27" t="str">
        <f>CONCATENATE(portada_F[[#This Row],[NIVEL]],".",portada_F[[#This Row],[CODINS]])</f>
        <v>1.04059</v>
      </c>
      <c r="E27" s="444" t="s">
        <v>33955</v>
      </c>
      <c r="F27" t="s">
        <v>16154</v>
      </c>
      <c r="G27" t="s">
        <v>8396</v>
      </c>
      <c r="H27" t="s">
        <v>18475</v>
      </c>
      <c r="I27" t="s">
        <v>13533</v>
      </c>
      <c r="J27" t="s">
        <v>4</v>
      </c>
      <c r="K27" t="s">
        <v>32</v>
      </c>
      <c r="L27" t="s">
        <v>20921</v>
      </c>
      <c r="M27" t="s">
        <v>8087</v>
      </c>
      <c r="N27">
        <v>10901</v>
      </c>
      <c r="O27" t="s">
        <v>32</v>
      </c>
      <c r="P27" t="s">
        <v>10</v>
      </c>
      <c r="Q27" t="s">
        <v>1</v>
      </c>
      <c r="R27" t="s">
        <v>16497</v>
      </c>
      <c r="S27" t="s">
        <v>33</v>
      </c>
      <c r="T27" t="s">
        <v>341</v>
      </c>
      <c r="U27" t="s">
        <v>341</v>
      </c>
      <c r="V27" t="s">
        <v>16351</v>
      </c>
      <c r="W27" t="s">
        <v>16352</v>
      </c>
      <c r="X27" t="s">
        <v>18589</v>
      </c>
      <c r="Y27" s="536" t="s">
        <v>29411</v>
      </c>
      <c r="Z27" s="536" t="s">
        <v>29412</v>
      </c>
      <c r="AA27" s="493" t="s">
        <v>20779</v>
      </c>
      <c r="AB27" s="493" t="s">
        <v>29411</v>
      </c>
      <c r="AC27" s="493" t="s">
        <v>19723</v>
      </c>
      <c r="AD27" s="493" t="s">
        <v>20918</v>
      </c>
      <c r="AE27"/>
      <c r="AF27" t="s">
        <v>20919</v>
      </c>
      <c r="AG27"/>
      <c r="AH27"/>
      <c r="AI27" t="s">
        <v>20668</v>
      </c>
      <c r="AJ27" t="s">
        <v>32</v>
      </c>
      <c r="AK27" t="s">
        <v>18618</v>
      </c>
      <c r="AL27" t="s">
        <v>64</v>
      </c>
      <c r="AM27" t="s">
        <v>18475</v>
      </c>
      <c r="AN27">
        <v>43</v>
      </c>
    </row>
    <row r="28" spans="1:40" ht="14.4" x14ac:dyDescent="0.3">
      <c r="A28" s="433" t="str">
        <v>0332</v>
      </c>
      <c r="D28" t="str">
        <f>CONCATENATE(portada_F[[#This Row],[NIVEL]],".",portada_F[[#This Row],[CODINS]])</f>
        <v>1.02746</v>
      </c>
      <c r="E28" s="444" t="s">
        <v>32889</v>
      </c>
      <c r="F28" t="s">
        <v>7317</v>
      </c>
      <c r="G28" t="s">
        <v>8396</v>
      </c>
      <c r="H28" t="s">
        <v>12400</v>
      </c>
      <c r="I28" t="s">
        <v>13533</v>
      </c>
      <c r="J28" t="s">
        <v>4</v>
      </c>
      <c r="K28" t="s">
        <v>32</v>
      </c>
      <c r="L28" t="s">
        <v>20921</v>
      </c>
      <c r="M28" t="s">
        <v>8087</v>
      </c>
      <c r="N28">
        <v>10901</v>
      </c>
      <c r="O28" t="s">
        <v>32</v>
      </c>
      <c r="P28" t="s">
        <v>10</v>
      </c>
      <c r="Q28" t="s">
        <v>1</v>
      </c>
      <c r="R28" t="s">
        <v>16497</v>
      </c>
      <c r="S28" t="s">
        <v>33</v>
      </c>
      <c r="T28" t="s">
        <v>341</v>
      </c>
      <c r="U28" t="s">
        <v>341</v>
      </c>
      <c r="V28" t="s">
        <v>8993</v>
      </c>
      <c r="W28" t="s">
        <v>18545</v>
      </c>
      <c r="X28" t="s">
        <v>8889</v>
      </c>
      <c r="Y28" s="536" t="s">
        <v>26696</v>
      </c>
      <c r="Z28" s="536" t="s">
        <v>26697</v>
      </c>
      <c r="AA28" s="493" t="s">
        <v>15437</v>
      </c>
      <c r="AB28" s="493" t="s">
        <v>26696</v>
      </c>
      <c r="AC28" s="493" t="s">
        <v>19723</v>
      </c>
      <c r="AD28" s="493" t="s">
        <v>20918</v>
      </c>
      <c r="AE28"/>
      <c r="AF28" t="s">
        <v>20919</v>
      </c>
      <c r="AG28"/>
      <c r="AH28"/>
      <c r="AI28" t="s">
        <v>20668</v>
      </c>
      <c r="AJ28" t="s">
        <v>32</v>
      </c>
      <c r="AK28" t="s">
        <v>10018</v>
      </c>
      <c r="AL28" t="s">
        <v>64</v>
      </c>
      <c r="AM28" t="s">
        <v>12400</v>
      </c>
      <c r="AN28">
        <v>24</v>
      </c>
    </row>
    <row r="29" spans="1:40" ht="14.4" x14ac:dyDescent="0.3">
      <c r="A29" s="433" t="str">
        <v>0333</v>
      </c>
      <c r="D29" t="str">
        <f>CONCATENATE(portada_F[[#This Row],[NIVEL]],".",portada_F[[#This Row],[CODINS]])</f>
        <v>1.00027</v>
      </c>
      <c r="E29" s="444" t="s">
        <v>30481</v>
      </c>
      <c r="F29" t="s">
        <v>8415</v>
      </c>
      <c r="G29" t="s">
        <v>8396</v>
      </c>
      <c r="H29" t="s">
        <v>8414</v>
      </c>
      <c r="I29" t="s">
        <v>13534</v>
      </c>
      <c r="J29" t="s">
        <v>3</v>
      </c>
      <c r="K29" t="s">
        <v>32</v>
      </c>
      <c r="L29" t="s">
        <v>20921</v>
      </c>
      <c r="M29" t="s">
        <v>8087</v>
      </c>
      <c r="N29">
        <v>11801</v>
      </c>
      <c r="O29" t="s">
        <v>32</v>
      </c>
      <c r="P29" t="s">
        <v>90</v>
      </c>
      <c r="Q29" t="s">
        <v>1</v>
      </c>
      <c r="R29" t="s">
        <v>16536</v>
      </c>
      <c r="S29" t="s">
        <v>33</v>
      </c>
      <c r="T29" t="s">
        <v>91</v>
      </c>
      <c r="U29" t="s">
        <v>91</v>
      </c>
      <c r="V29" t="s">
        <v>91</v>
      </c>
      <c r="W29" t="s">
        <v>20971</v>
      </c>
      <c r="X29" t="s">
        <v>14549</v>
      </c>
      <c r="Y29" s="536" t="s">
        <v>20972</v>
      </c>
      <c r="Z29" s="536" t="s">
        <v>20973</v>
      </c>
      <c r="AA29" s="493" t="s">
        <v>8416</v>
      </c>
      <c r="AB29" s="493" t="s">
        <v>20973</v>
      </c>
      <c r="AC29" s="493" t="s">
        <v>17950</v>
      </c>
      <c r="AD29" s="493" t="s">
        <v>20949</v>
      </c>
      <c r="AE29"/>
      <c r="AF29" t="s">
        <v>20919</v>
      </c>
      <c r="AG29"/>
      <c r="AH29"/>
      <c r="AI29" t="s">
        <v>20668</v>
      </c>
      <c r="AJ29" t="s">
        <v>32</v>
      </c>
      <c r="AK29" t="s">
        <v>9916</v>
      </c>
      <c r="AL29" t="s">
        <v>64</v>
      </c>
      <c r="AM29" t="s">
        <v>8414</v>
      </c>
      <c r="AN29">
        <v>25</v>
      </c>
    </row>
    <row r="30" spans="1:40" ht="14.4" x14ac:dyDescent="0.3">
      <c r="A30" s="433" t="str">
        <v>0334</v>
      </c>
      <c r="D30" t="str">
        <f>CONCATENATE(portada_F[[#This Row],[NIVEL]],".",portada_F[[#This Row],[CODINS]])</f>
        <v>1.03388</v>
      </c>
      <c r="E30" s="444" t="s">
        <v>33438</v>
      </c>
      <c r="F30" t="s">
        <v>10327</v>
      </c>
      <c r="G30" t="s">
        <v>8396</v>
      </c>
      <c r="H30" t="s">
        <v>15374</v>
      </c>
      <c r="I30" t="s">
        <v>1167</v>
      </c>
      <c r="J30" t="s">
        <v>3</v>
      </c>
      <c r="K30" t="s">
        <v>32</v>
      </c>
      <c r="L30" t="s">
        <v>20921</v>
      </c>
      <c r="M30" t="s">
        <v>8087</v>
      </c>
      <c r="N30">
        <v>11903</v>
      </c>
      <c r="O30" t="s">
        <v>32</v>
      </c>
      <c r="P30" t="s">
        <v>1168</v>
      </c>
      <c r="Q30" t="s">
        <v>3</v>
      </c>
      <c r="R30" t="s">
        <v>16540</v>
      </c>
      <c r="S30" t="s">
        <v>33</v>
      </c>
      <c r="T30" t="s">
        <v>1167</v>
      </c>
      <c r="U30" t="s">
        <v>1290</v>
      </c>
      <c r="V30" t="s">
        <v>1167</v>
      </c>
      <c r="W30" t="s">
        <v>27983</v>
      </c>
      <c r="X30" t="s">
        <v>27984</v>
      </c>
      <c r="Y30" s="536" t="s">
        <v>27985</v>
      </c>
      <c r="Z30" s="536" t="s">
        <v>27986</v>
      </c>
      <c r="AA30" s="493" t="s">
        <v>11166</v>
      </c>
      <c r="AB30" s="493" t="s">
        <v>27985</v>
      </c>
      <c r="AC30" s="493" t="s">
        <v>19747</v>
      </c>
      <c r="AD30" s="493" t="s">
        <v>21513</v>
      </c>
      <c r="AE30"/>
      <c r="AF30" t="s">
        <v>20919</v>
      </c>
      <c r="AG30"/>
      <c r="AH30"/>
      <c r="AI30" t="s">
        <v>20668</v>
      </c>
      <c r="AJ30" t="s">
        <v>32</v>
      </c>
      <c r="AK30" t="s">
        <v>12395</v>
      </c>
      <c r="AL30" t="s">
        <v>64</v>
      </c>
      <c r="AM30" t="s">
        <v>15374</v>
      </c>
      <c r="AN30">
        <v>51</v>
      </c>
    </row>
    <row r="31" spans="1:40" ht="14.4" x14ac:dyDescent="0.3">
      <c r="A31" s="433" t="str">
        <v>0336</v>
      </c>
      <c r="D31" t="str">
        <f>CONCATENATE(portada_F[[#This Row],[NIVEL]],".",portada_F[[#This Row],[CODINS]])</f>
        <v>1.04029</v>
      </c>
      <c r="E31" s="444" t="s">
        <v>33928</v>
      </c>
      <c r="F31" t="s">
        <v>7996</v>
      </c>
      <c r="G31" t="s">
        <v>8396</v>
      </c>
      <c r="H31" t="s">
        <v>29348</v>
      </c>
      <c r="I31" t="s">
        <v>242</v>
      </c>
      <c r="J31" t="s">
        <v>4</v>
      </c>
      <c r="K31" t="s">
        <v>32</v>
      </c>
      <c r="L31" t="s">
        <v>20929</v>
      </c>
      <c r="M31" t="s">
        <v>8087</v>
      </c>
      <c r="N31">
        <v>30702</v>
      </c>
      <c r="O31" t="s">
        <v>64</v>
      </c>
      <c r="P31" t="s">
        <v>7</v>
      </c>
      <c r="Q31" t="s">
        <v>2</v>
      </c>
      <c r="R31" t="s">
        <v>16690</v>
      </c>
      <c r="S31" t="s">
        <v>242</v>
      </c>
      <c r="T31" t="s">
        <v>21958</v>
      </c>
      <c r="U31" t="s">
        <v>3598</v>
      </c>
      <c r="V31" t="s">
        <v>3598</v>
      </c>
      <c r="W31" t="s">
        <v>20775</v>
      </c>
      <c r="X31" t="s">
        <v>16946</v>
      </c>
      <c r="Y31" s="536" t="s">
        <v>29349</v>
      </c>
      <c r="Z31" s="536"/>
      <c r="AA31" s="493" t="s">
        <v>16307</v>
      </c>
      <c r="AB31" s="493" t="s">
        <v>29349</v>
      </c>
      <c r="AC31" s="493" t="s">
        <v>19816</v>
      </c>
      <c r="AD31" s="493" t="s">
        <v>21957</v>
      </c>
      <c r="AE31"/>
      <c r="AF31" t="s">
        <v>20919</v>
      </c>
      <c r="AG31"/>
      <c r="AH31"/>
      <c r="AI31" t="s">
        <v>20668</v>
      </c>
      <c r="AJ31" t="s">
        <v>35</v>
      </c>
      <c r="AK31" t="s">
        <v>19693</v>
      </c>
      <c r="AL31" t="s">
        <v>20934</v>
      </c>
      <c r="AM31"/>
      <c r="AN31">
        <v>24</v>
      </c>
    </row>
    <row r="32" spans="1:40" ht="14.4" x14ac:dyDescent="0.3">
      <c r="A32" s="433" t="str">
        <v>0337</v>
      </c>
      <c r="D32" t="str">
        <f>CONCATENATE(portada_F[[#This Row],[NIVEL]],".",portada_F[[#This Row],[CODINS]])</f>
        <v>1.03195</v>
      </c>
      <c r="E32" s="444" t="s">
        <v>33271</v>
      </c>
      <c r="F32" t="s">
        <v>8980</v>
      </c>
      <c r="G32" t="s">
        <v>8396</v>
      </c>
      <c r="H32" t="s">
        <v>10265</v>
      </c>
      <c r="I32" t="s">
        <v>207</v>
      </c>
      <c r="J32" t="s">
        <v>2</v>
      </c>
      <c r="K32" t="s">
        <v>32</v>
      </c>
      <c r="L32" t="s">
        <v>20929</v>
      </c>
      <c r="M32" t="s">
        <v>8087</v>
      </c>
      <c r="N32">
        <v>40205</v>
      </c>
      <c r="O32" t="s">
        <v>206</v>
      </c>
      <c r="P32" t="s">
        <v>2</v>
      </c>
      <c r="Q32" t="s">
        <v>5</v>
      </c>
      <c r="R32" t="s">
        <v>16706</v>
      </c>
      <c r="S32" t="s">
        <v>207</v>
      </c>
      <c r="T32" t="s">
        <v>4003</v>
      </c>
      <c r="U32" t="s">
        <v>3233</v>
      </c>
      <c r="V32" t="s">
        <v>3233</v>
      </c>
      <c r="W32" t="s">
        <v>18553</v>
      </c>
      <c r="X32" t="s">
        <v>8982</v>
      </c>
      <c r="Y32" s="536" t="s">
        <v>27593</v>
      </c>
      <c r="Z32" s="536"/>
      <c r="AA32" s="493" t="s">
        <v>8981</v>
      </c>
      <c r="AB32" s="493" t="s">
        <v>27593</v>
      </c>
      <c r="AC32" s="493" t="s">
        <v>19833</v>
      </c>
      <c r="AD32" s="493" t="s">
        <v>22085</v>
      </c>
      <c r="AE32"/>
      <c r="AF32" t="s">
        <v>20919</v>
      </c>
      <c r="AG32"/>
      <c r="AH32"/>
      <c r="AI32" t="s">
        <v>20668</v>
      </c>
      <c r="AJ32" t="s">
        <v>35</v>
      </c>
      <c r="AK32" t="s">
        <v>19693</v>
      </c>
      <c r="AL32" t="s">
        <v>20934</v>
      </c>
      <c r="AM32"/>
      <c r="AN32">
        <v>12</v>
      </c>
    </row>
    <row r="33" spans="1:40" ht="14.4" x14ac:dyDescent="0.3">
      <c r="A33" s="433" t="str">
        <v>0338</v>
      </c>
      <c r="D33" t="str">
        <f>CONCATENATE(portada_F[[#This Row],[NIVEL]],".",portada_F[[#This Row],[CODINS]])</f>
        <v>1.02516</v>
      </c>
      <c r="E33" s="444" t="s">
        <v>32687</v>
      </c>
      <c r="F33" t="s">
        <v>8850</v>
      </c>
      <c r="G33" t="s">
        <v>8396</v>
      </c>
      <c r="H33" t="s">
        <v>10232</v>
      </c>
      <c r="I33" t="s">
        <v>242</v>
      </c>
      <c r="J33" t="s">
        <v>1</v>
      </c>
      <c r="K33" t="s">
        <v>32</v>
      </c>
      <c r="L33" t="s">
        <v>20921</v>
      </c>
      <c r="M33" t="s">
        <v>8087</v>
      </c>
      <c r="N33">
        <v>30101</v>
      </c>
      <c r="O33" t="s">
        <v>64</v>
      </c>
      <c r="P33" t="s">
        <v>1</v>
      </c>
      <c r="Q33" t="s">
        <v>1</v>
      </c>
      <c r="R33" t="s">
        <v>16652</v>
      </c>
      <c r="S33" t="s">
        <v>242</v>
      </c>
      <c r="T33" t="s">
        <v>242</v>
      </c>
      <c r="U33" t="s">
        <v>21877</v>
      </c>
      <c r="V33" t="s">
        <v>8851</v>
      </c>
      <c r="W33" t="s">
        <v>20738</v>
      </c>
      <c r="X33" t="s">
        <v>20737</v>
      </c>
      <c r="Y33" s="536" t="s">
        <v>26210</v>
      </c>
      <c r="Z33" s="536"/>
      <c r="AA33" s="493" t="s">
        <v>26211</v>
      </c>
      <c r="AB33" s="493" t="s">
        <v>26210</v>
      </c>
      <c r="AC33" s="493" t="s">
        <v>19803</v>
      </c>
      <c r="AD33" s="493" t="s">
        <v>21876</v>
      </c>
      <c r="AE33"/>
      <c r="AF33" t="s">
        <v>20919</v>
      </c>
      <c r="AG33"/>
      <c r="AH33"/>
      <c r="AI33" t="s">
        <v>20668</v>
      </c>
      <c r="AJ33" t="s">
        <v>32</v>
      </c>
      <c r="AK33" t="s">
        <v>10006</v>
      </c>
      <c r="AL33" t="s">
        <v>64</v>
      </c>
      <c r="AM33" t="s">
        <v>10232</v>
      </c>
      <c r="AN33">
        <v>62</v>
      </c>
    </row>
    <row r="34" spans="1:40" ht="14.4" x14ac:dyDescent="0.3">
      <c r="A34" s="433" t="str">
        <v>0340</v>
      </c>
      <c r="D34" t="str">
        <f>CONCATENATE(portada_F[[#This Row],[NIVEL]],".",portada_F[[#This Row],[CODINS]])</f>
        <v>1.03043</v>
      </c>
      <c r="E34" s="444" t="s">
        <v>33145</v>
      </c>
      <c r="F34" t="s">
        <v>7360</v>
      </c>
      <c r="G34" t="s">
        <v>8396</v>
      </c>
      <c r="H34" t="s">
        <v>10261</v>
      </c>
      <c r="I34" t="s">
        <v>207</v>
      </c>
      <c r="J34" t="s">
        <v>2</v>
      </c>
      <c r="K34" t="s">
        <v>32</v>
      </c>
      <c r="L34" t="s">
        <v>20929</v>
      </c>
      <c r="M34" t="s">
        <v>8087</v>
      </c>
      <c r="N34">
        <v>40103</v>
      </c>
      <c r="O34" t="s">
        <v>206</v>
      </c>
      <c r="P34" t="s">
        <v>1</v>
      </c>
      <c r="Q34" t="s">
        <v>3</v>
      </c>
      <c r="R34" t="s">
        <v>16699</v>
      </c>
      <c r="S34" t="s">
        <v>207</v>
      </c>
      <c r="T34" t="s">
        <v>207</v>
      </c>
      <c r="U34" t="s">
        <v>539</v>
      </c>
      <c r="V34" t="s">
        <v>539</v>
      </c>
      <c r="W34" t="s">
        <v>27295</v>
      </c>
      <c r="X34" t="s">
        <v>8947</v>
      </c>
      <c r="Y34" s="536" t="s">
        <v>27296</v>
      </c>
      <c r="Z34" s="536" t="s">
        <v>27297</v>
      </c>
      <c r="AA34" s="493" t="s">
        <v>13477</v>
      </c>
      <c r="AB34" s="493" t="s">
        <v>27297</v>
      </c>
      <c r="AC34" s="493" t="s">
        <v>19833</v>
      </c>
      <c r="AD34" s="493" t="s">
        <v>22111</v>
      </c>
      <c r="AE34"/>
      <c r="AF34" t="s">
        <v>20919</v>
      </c>
      <c r="AG34"/>
      <c r="AH34"/>
      <c r="AI34" t="s">
        <v>20668</v>
      </c>
      <c r="AJ34" t="s">
        <v>35</v>
      </c>
      <c r="AK34" t="s">
        <v>19693</v>
      </c>
      <c r="AL34" t="s">
        <v>20934</v>
      </c>
      <c r="AM34"/>
      <c r="AN34">
        <v>18</v>
      </c>
    </row>
    <row r="35" spans="1:40" ht="14.4" x14ac:dyDescent="0.3">
      <c r="A35" s="433" t="str">
        <v>0343</v>
      </c>
      <c r="D35" t="str">
        <f>CONCATENATE(portada_F[[#This Row],[NIVEL]],".",portada_F[[#This Row],[CODINS]])</f>
        <v>1.00972</v>
      </c>
      <c r="E35" s="444" t="s">
        <v>31296</v>
      </c>
      <c r="F35" t="s">
        <v>8207</v>
      </c>
      <c r="G35" t="s">
        <v>8396</v>
      </c>
      <c r="H35" t="s">
        <v>23023</v>
      </c>
      <c r="I35" t="s">
        <v>1374</v>
      </c>
      <c r="J35" t="s">
        <v>5</v>
      </c>
      <c r="K35" t="s">
        <v>32</v>
      </c>
      <c r="L35" t="s">
        <v>20921</v>
      </c>
      <c r="M35" t="s">
        <v>8087</v>
      </c>
      <c r="N35">
        <v>61101</v>
      </c>
      <c r="O35" t="s">
        <v>136</v>
      </c>
      <c r="P35" t="s">
        <v>13</v>
      </c>
      <c r="Q35" t="s">
        <v>1</v>
      </c>
      <c r="R35" t="s">
        <v>16843</v>
      </c>
      <c r="S35" t="s">
        <v>137</v>
      </c>
      <c r="T35" t="s">
        <v>2228</v>
      </c>
      <c r="U35" t="s">
        <v>2253</v>
      </c>
      <c r="V35" t="s">
        <v>2253</v>
      </c>
      <c r="W35" t="s">
        <v>8679</v>
      </c>
      <c r="X35" t="s">
        <v>8678</v>
      </c>
      <c r="Y35" s="536" t="s">
        <v>23024</v>
      </c>
      <c r="Z35" s="536" t="s">
        <v>23025</v>
      </c>
      <c r="AA35" s="493" t="s">
        <v>18523</v>
      </c>
      <c r="AB35" s="493" t="s">
        <v>23026</v>
      </c>
      <c r="AC35" s="493" t="s">
        <v>15739</v>
      </c>
      <c r="AD35" s="493" t="s">
        <v>23027</v>
      </c>
      <c r="AE35"/>
      <c r="AF35" t="s">
        <v>20919</v>
      </c>
      <c r="AG35"/>
      <c r="AH35"/>
      <c r="AI35" t="s">
        <v>20668</v>
      </c>
      <c r="AJ35" t="s">
        <v>32</v>
      </c>
      <c r="AK35" t="s">
        <v>9913</v>
      </c>
      <c r="AL35" t="s">
        <v>64</v>
      </c>
      <c r="AM35" t="s">
        <v>23023</v>
      </c>
      <c r="AN35">
        <v>66</v>
      </c>
    </row>
    <row r="36" spans="1:40" ht="14.4" x14ac:dyDescent="0.3">
      <c r="A36" s="433" t="str">
        <v>0344</v>
      </c>
      <c r="D36" t="str">
        <f>CONCATENATE(portada_F[[#This Row],[NIVEL]],".",portada_F[[#This Row],[CODINS]])</f>
        <v>1.02961</v>
      </c>
      <c r="E36" s="444" t="s">
        <v>33072</v>
      </c>
      <c r="F36" t="s">
        <v>7345</v>
      </c>
      <c r="G36" t="s">
        <v>8396</v>
      </c>
      <c r="H36" t="s">
        <v>8925</v>
      </c>
      <c r="I36" t="s">
        <v>207</v>
      </c>
      <c r="J36" t="s">
        <v>5</v>
      </c>
      <c r="K36" t="s">
        <v>32</v>
      </c>
      <c r="L36" t="s">
        <v>20921</v>
      </c>
      <c r="M36" t="s">
        <v>8087</v>
      </c>
      <c r="N36">
        <v>40303</v>
      </c>
      <c r="O36" t="s">
        <v>206</v>
      </c>
      <c r="P36" t="s">
        <v>3</v>
      </c>
      <c r="Q36" t="s">
        <v>3</v>
      </c>
      <c r="R36" t="s">
        <v>16710</v>
      </c>
      <c r="S36" t="s">
        <v>207</v>
      </c>
      <c r="T36" t="s">
        <v>1576</v>
      </c>
      <c r="U36" t="s">
        <v>51</v>
      </c>
      <c r="V36" t="s">
        <v>4050</v>
      </c>
      <c r="W36" t="s">
        <v>27127</v>
      </c>
      <c r="X36" t="s">
        <v>20746</v>
      </c>
      <c r="Y36" s="536" t="s">
        <v>27128</v>
      </c>
      <c r="Z36" s="536" t="s">
        <v>27129</v>
      </c>
      <c r="AA36" s="493" t="s">
        <v>20745</v>
      </c>
      <c r="AB36" s="493" t="s">
        <v>27128</v>
      </c>
      <c r="AC36" s="493" t="s">
        <v>19825</v>
      </c>
      <c r="AD36" s="493" t="s">
        <v>21424</v>
      </c>
      <c r="AE36"/>
      <c r="AF36" t="s">
        <v>20919</v>
      </c>
      <c r="AG36"/>
      <c r="AH36"/>
      <c r="AI36" t="s">
        <v>20668</v>
      </c>
      <c r="AJ36" t="s">
        <v>32</v>
      </c>
      <c r="AK36" t="s">
        <v>10032</v>
      </c>
      <c r="AL36" t="s">
        <v>64</v>
      </c>
      <c r="AM36" t="s">
        <v>10033</v>
      </c>
      <c r="AN36">
        <v>38</v>
      </c>
    </row>
    <row r="37" spans="1:40" ht="14.4" x14ac:dyDescent="0.3">
      <c r="A37" s="433" t="str">
        <v>0345</v>
      </c>
      <c r="D37" t="str">
        <f>CONCATENATE(portada_F[[#This Row],[NIVEL]],".",portada_F[[#This Row],[CODINS]])</f>
        <v>1.02583</v>
      </c>
      <c r="E37" s="444" t="s">
        <v>32740</v>
      </c>
      <c r="F37" t="s">
        <v>8870</v>
      </c>
      <c r="G37" t="s">
        <v>8396</v>
      </c>
      <c r="H37" t="s">
        <v>16914</v>
      </c>
      <c r="I37" t="s">
        <v>47</v>
      </c>
      <c r="J37" t="s">
        <v>2</v>
      </c>
      <c r="K37" t="s">
        <v>32</v>
      </c>
      <c r="L37" t="s">
        <v>20921</v>
      </c>
      <c r="M37" t="s">
        <v>8087</v>
      </c>
      <c r="N37">
        <v>10302</v>
      </c>
      <c r="O37" t="s">
        <v>32</v>
      </c>
      <c r="P37" t="s">
        <v>3</v>
      </c>
      <c r="Q37" t="s">
        <v>2</v>
      </c>
      <c r="R37" t="s">
        <v>16455</v>
      </c>
      <c r="S37" t="s">
        <v>33</v>
      </c>
      <c r="T37" t="s">
        <v>47</v>
      </c>
      <c r="U37" t="s">
        <v>51</v>
      </c>
      <c r="V37" t="s">
        <v>322</v>
      </c>
      <c r="W37" t="s">
        <v>8871</v>
      </c>
      <c r="X37" t="s">
        <v>26336</v>
      </c>
      <c r="Y37" s="536" t="s">
        <v>26337</v>
      </c>
      <c r="Z37" s="536"/>
      <c r="AA37" s="493" t="s">
        <v>26338</v>
      </c>
      <c r="AB37" s="493" t="s">
        <v>26337</v>
      </c>
      <c r="AC37" s="493" t="s">
        <v>21161</v>
      </c>
      <c r="AD37" s="493" t="s">
        <v>21162</v>
      </c>
      <c r="AE37"/>
      <c r="AF37" t="s">
        <v>20919</v>
      </c>
      <c r="AG37"/>
      <c r="AH37"/>
      <c r="AI37" t="s">
        <v>20668</v>
      </c>
      <c r="AJ37" t="s">
        <v>32</v>
      </c>
      <c r="AK37" t="s">
        <v>10016</v>
      </c>
      <c r="AL37" t="s">
        <v>64</v>
      </c>
      <c r="AM37" t="s">
        <v>16914</v>
      </c>
      <c r="AN37">
        <v>57</v>
      </c>
    </row>
    <row r="38" spans="1:40" ht="14.4" x14ac:dyDescent="0.3">
      <c r="A38" s="433" t="str">
        <v>0346</v>
      </c>
      <c r="D38" t="str">
        <f>CONCATENATE(portada_F[[#This Row],[NIVEL]],".",portada_F[[#This Row],[CODINS]])</f>
        <v>1.01972</v>
      </c>
      <c r="E38" s="444" t="s">
        <v>32202</v>
      </c>
      <c r="F38" t="s">
        <v>7256</v>
      </c>
      <c r="G38" t="s">
        <v>8396</v>
      </c>
      <c r="H38" t="s">
        <v>10196</v>
      </c>
      <c r="I38" t="s">
        <v>242</v>
      </c>
      <c r="J38" t="s">
        <v>1</v>
      </c>
      <c r="K38" t="s">
        <v>32</v>
      </c>
      <c r="L38" t="s">
        <v>20921</v>
      </c>
      <c r="M38" t="s">
        <v>8087</v>
      </c>
      <c r="N38">
        <v>30102</v>
      </c>
      <c r="O38" t="s">
        <v>64</v>
      </c>
      <c r="P38" t="s">
        <v>1</v>
      </c>
      <c r="Q38" t="s">
        <v>2</v>
      </c>
      <c r="R38" t="s">
        <v>16653</v>
      </c>
      <c r="S38" t="s">
        <v>242</v>
      </c>
      <c r="T38" t="s">
        <v>242</v>
      </c>
      <c r="U38" t="s">
        <v>21883</v>
      </c>
      <c r="V38" t="s">
        <v>8775</v>
      </c>
      <c r="W38" t="s">
        <v>25076</v>
      </c>
      <c r="X38" t="s">
        <v>16904</v>
      </c>
      <c r="Y38" s="536" t="s">
        <v>25077</v>
      </c>
      <c r="Z38" s="536" t="s">
        <v>25077</v>
      </c>
      <c r="AA38" s="493" t="s">
        <v>20727</v>
      </c>
      <c r="AB38" s="493" t="s">
        <v>25077</v>
      </c>
      <c r="AC38" s="493" t="s">
        <v>19803</v>
      </c>
      <c r="AD38" s="493" t="s">
        <v>21876</v>
      </c>
      <c r="AE38"/>
      <c r="AF38" t="s">
        <v>20919</v>
      </c>
      <c r="AG38"/>
      <c r="AH38"/>
      <c r="AI38" t="s">
        <v>20668</v>
      </c>
      <c r="AJ38" t="s">
        <v>32</v>
      </c>
      <c r="AK38" t="s">
        <v>10052</v>
      </c>
      <c r="AL38" t="s">
        <v>64</v>
      </c>
      <c r="AM38" t="s">
        <v>10196</v>
      </c>
      <c r="AN38">
        <v>66</v>
      </c>
    </row>
    <row r="39" spans="1:40" ht="14.4" x14ac:dyDescent="0.3">
      <c r="A39" s="433" t="str">
        <v>0348</v>
      </c>
      <c r="D39" t="str">
        <f>CONCATENATE(portada_F[[#This Row],[NIVEL]],".",portada_F[[#This Row],[CODINS]])</f>
        <v>1.02217</v>
      </c>
      <c r="E39" s="444" t="s">
        <v>32422</v>
      </c>
      <c r="F39" t="s">
        <v>8790</v>
      </c>
      <c r="G39" t="s">
        <v>8396</v>
      </c>
      <c r="H39" t="s">
        <v>16906</v>
      </c>
      <c r="I39" t="s">
        <v>207</v>
      </c>
      <c r="J39" t="s">
        <v>4</v>
      </c>
      <c r="K39" t="s">
        <v>32</v>
      </c>
      <c r="L39" t="s">
        <v>20921</v>
      </c>
      <c r="M39" t="s">
        <v>8087</v>
      </c>
      <c r="N39">
        <v>40201</v>
      </c>
      <c r="O39" t="s">
        <v>206</v>
      </c>
      <c r="P39" t="s">
        <v>2</v>
      </c>
      <c r="Q39" t="s">
        <v>1</v>
      </c>
      <c r="R39" t="s">
        <v>16702</v>
      </c>
      <c r="S39" t="s">
        <v>207</v>
      </c>
      <c r="T39" t="s">
        <v>4003</v>
      </c>
      <c r="U39" t="s">
        <v>4003</v>
      </c>
      <c r="V39" t="s">
        <v>8791</v>
      </c>
      <c r="W39" t="s">
        <v>13470</v>
      </c>
      <c r="X39" t="s">
        <v>16907</v>
      </c>
      <c r="Y39" s="536" t="s">
        <v>25600</v>
      </c>
      <c r="Z39" s="536" t="s">
        <v>25601</v>
      </c>
      <c r="AA39" s="493" t="s">
        <v>13469</v>
      </c>
      <c r="AB39" s="493" t="s">
        <v>25600</v>
      </c>
      <c r="AC39" s="493" t="s">
        <v>19840</v>
      </c>
      <c r="AD39" s="493" t="s">
        <v>22165</v>
      </c>
      <c r="AE39"/>
      <c r="AF39" t="s">
        <v>20919</v>
      </c>
      <c r="AG39"/>
      <c r="AH39"/>
      <c r="AI39" t="s">
        <v>20668</v>
      </c>
      <c r="AJ39" t="s">
        <v>32</v>
      </c>
      <c r="AK39" t="s">
        <v>9982</v>
      </c>
      <c r="AL39" t="s">
        <v>64</v>
      </c>
      <c r="AM39" t="s">
        <v>16906</v>
      </c>
      <c r="AN39">
        <v>47</v>
      </c>
    </row>
    <row r="40" spans="1:40" ht="14.4" x14ac:dyDescent="0.3">
      <c r="A40" s="433" t="str">
        <v>0349</v>
      </c>
      <c r="D40" t="str">
        <f>CONCATENATE(portada_F[[#This Row],[NIVEL]],".",portada_F[[#This Row],[CODINS]])</f>
        <v>1.01226</v>
      </c>
      <c r="E40" s="444" t="s">
        <v>31514</v>
      </c>
      <c r="F40" t="s">
        <v>8715</v>
      </c>
      <c r="G40" t="s">
        <v>8396</v>
      </c>
      <c r="H40" t="s">
        <v>8714</v>
      </c>
      <c r="I40" t="s">
        <v>207</v>
      </c>
      <c r="J40" t="s">
        <v>3</v>
      </c>
      <c r="K40" t="s">
        <v>32</v>
      </c>
      <c r="L40" t="s">
        <v>20921</v>
      </c>
      <c r="M40" t="s">
        <v>8087</v>
      </c>
      <c r="N40">
        <v>40403</v>
      </c>
      <c r="O40" t="s">
        <v>206</v>
      </c>
      <c r="P40" t="s">
        <v>4</v>
      </c>
      <c r="Q40" t="s">
        <v>3</v>
      </c>
      <c r="R40" t="s">
        <v>16718</v>
      </c>
      <c r="S40" t="s">
        <v>207</v>
      </c>
      <c r="T40" t="s">
        <v>3974</v>
      </c>
      <c r="U40" t="s">
        <v>173</v>
      </c>
      <c r="V40" t="s">
        <v>173</v>
      </c>
      <c r="W40" t="s">
        <v>23522</v>
      </c>
      <c r="X40" t="s">
        <v>8716</v>
      </c>
      <c r="Y40" s="536" t="s">
        <v>23523</v>
      </c>
      <c r="Z40" s="536" t="s">
        <v>23524</v>
      </c>
      <c r="AA40" s="493" t="s">
        <v>23525</v>
      </c>
      <c r="AB40" s="493" t="s">
        <v>23526</v>
      </c>
      <c r="AC40" s="493" t="s">
        <v>19837</v>
      </c>
      <c r="AD40" s="493" t="s">
        <v>22136</v>
      </c>
      <c r="AE40"/>
      <c r="AF40" t="s">
        <v>20919</v>
      </c>
      <c r="AG40"/>
      <c r="AH40"/>
      <c r="AI40" t="s">
        <v>20668</v>
      </c>
      <c r="AJ40" t="s">
        <v>32</v>
      </c>
      <c r="AK40" t="s">
        <v>9943</v>
      </c>
      <c r="AL40" t="s">
        <v>64</v>
      </c>
      <c r="AM40" t="s">
        <v>8714</v>
      </c>
      <c r="AN40">
        <v>139</v>
      </c>
    </row>
    <row r="41" spans="1:40" ht="14.4" x14ac:dyDescent="0.3">
      <c r="A41" s="433" t="str">
        <v>0350</v>
      </c>
      <c r="D41" t="str">
        <f>CONCATENATE(portada_F[[#This Row],[NIVEL]],".",portada_F[[#This Row],[CODINS]])</f>
        <v>1.02575</v>
      </c>
      <c r="E41" s="444" t="s">
        <v>32734</v>
      </c>
      <c r="F41" t="s">
        <v>8859</v>
      </c>
      <c r="G41" t="s">
        <v>8396</v>
      </c>
      <c r="H41" t="s">
        <v>26318</v>
      </c>
      <c r="I41" t="s">
        <v>41</v>
      </c>
      <c r="J41" t="s">
        <v>5</v>
      </c>
      <c r="K41" t="s">
        <v>32</v>
      </c>
      <c r="L41" t="s">
        <v>20921</v>
      </c>
      <c r="M41" t="s">
        <v>8087</v>
      </c>
      <c r="N41">
        <v>11401</v>
      </c>
      <c r="O41" t="s">
        <v>32</v>
      </c>
      <c r="P41" t="s">
        <v>225</v>
      </c>
      <c r="Q41" t="s">
        <v>1</v>
      </c>
      <c r="R41" t="s">
        <v>16521</v>
      </c>
      <c r="S41" t="s">
        <v>33</v>
      </c>
      <c r="T41" t="s">
        <v>664</v>
      </c>
      <c r="U41" t="s">
        <v>685</v>
      </c>
      <c r="V41" t="s">
        <v>8860</v>
      </c>
      <c r="W41" t="s">
        <v>26319</v>
      </c>
      <c r="X41" t="s">
        <v>15436</v>
      </c>
      <c r="Y41" s="536" t="s">
        <v>26320</v>
      </c>
      <c r="Z41" s="536" t="s">
        <v>26321</v>
      </c>
      <c r="AA41" s="493" t="s">
        <v>18543</v>
      </c>
      <c r="AB41" s="493" t="s">
        <v>26321</v>
      </c>
      <c r="AC41" s="493" t="s">
        <v>19733</v>
      </c>
      <c r="AD41" s="493" t="s">
        <v>21351</v>
      </c>
      <c r="AE41"/>
      <c r="AF41" t="s">
        <v>20919</v>
      </c>
      <c r="AG41"/>
      <c r="AH41"/>
      <c r="AI41" t="s">
        <v>20668</v>
      </c>
      <c r="AJ41" t="s">
        <v>32</v>
      </c>
      <c r="AK41" t="s">
        <v>11139</v>
      </c>
      <c r="AL41" t="s">
        <v>64</v>
      </c>
      <c r="AM41" t="s">
        <v>26322</v>
      </c>
      <c r="AN41">
        <v>19</v>
      </c>
    </row>
    <row r="42" spans="1:40" ht="14.4" x14ac:dyDescent="0.3">
      <c r="A42" s="433" t="str">
        <v>0353</v>
      </c>
      <c r="D42" t="str">
        <f>CONCATENATE(portada_F[[#This Row],[NIVEL]],".",portada_F[[#This Row],[CODINS]])</f>
        <v>1.01529</v>
      </c>
      <c r="E42" s="444" t="s">
        <v>31806</v>
      </c>
      <c r="F42" t="s">
        <v>7226</v>
      </c>
      <c r="G42" t="s">
        <v>8396</v>
      </c>
      <c r="H42" t="s">
        <v>16902</v>
      </c>
      <c r="I42" t="s">
        <v>3287</v>
      </c>
      <c r="J42" t="s">
        <v>1</v>
      </c>
      <c r="K42" t="s">
        <v>32</v>
      </c>
      <c r="L42" t="s">
        <v>20921</v>
      </c>
      <c r="M42" t="s">
        <v>8087</v>
      </c>
      <c r="N42">
        <v>70201</v>
      </c>
      <c r="O42" t="s">
        <v>87</v>
      </c>
      <c r="P42" t="s">
        <v>2</v>
      </c>
      <c r="Q42" t="s">
        <v>1</v>
      </c>
      <c r="R42" t="s">
        <v>16849</v>
      </c>
      <c r="S42" t="s">
        <v>17671</v>
      </c>
      <c r="T42" t="s">
        <v>3288</v>
      </c>
      <c r="U42" t="s">
        <v>3287</v>
      </c>
      <c r="V42" t="s">
        <v>539</v>
      </c>
      <c r="W42" t="s">
        <v>8747</v>
      </c>
      <c r="X42" t="s">
        <v>8746</v>
      </c>
      <c r="Y42" s="536" t="s">
        <v>24186</v>
      </c>
      <c r="Z42" s="536" t="s">
        <v>24187</v>
      </c>
      <c r="AA42" s="493" t="s">
        <v>13466</v>
      </c>
      <c r="AB42" s="493" t="s">
        <v>24188</v>
      </c>
      <c r="AC42" s="493" t="s">
        <v>17099</v>
      </c>
      <c r="AD42" s="493" t="s">
        <v>21461</v>
      </c>
      <c r="AE42"/>
      <c r="AF42" t="s">
        <v>20919</v>
      </c>
      <c r="AG42"/>
      <c r="AH42"/>
      <c r="AI42" t="s">
        <v>20668</v>
      </c>
      <c r="AJ42" t="s">
        <v>32</v>
      </c>
      <c r="AK42" t="s">
        <v>9956</v>
      </c>
      <c r="AL42" t="s">
        <v>64</v>
      </c>
      <c r="AM42" t="s">
        <v>16902</v>
      </c>
      <c r="AN42">
        <v>132</v>
      </c>
    </row>
    <row r="43" spans="1:40" ht="14.4" x14ac:dyDescent="0.3">
      <c r="A43" s="433" t="str">
        <v>0354</v>
      </c>
      <c r="D43" t="str">
        <f>CONCATENATE(portada_F[[#This Row],[NIVEL]],".",portada_F[[#This Row],[CODINS]])</f>
        <v>1.03004</v>
      </c>
      <c r="E43" s="444" t="s">
        <v>33111</v>
      </c>
      <c r="F43" t="s">
        <v>8940</v>
      </c>
      <c r="G43" t="s">
        <v>8396</v>
      </c>
      <c r="H43" t="s">
        <v>10259</v>
      </c>
      <c r="I43" t="s">
        <v>224</v>
      </c>
      <c r="J43" t="s">
        <v>5</v>
      </c>
      <c r="K43" t="s">
        <v>32</v>
      </c>
      <c r="L43" t="s">
        <v>20921</v>
      </c>
      <c r="M43" t="s">
        <v>8087</v>
      </c>
      <c r="N43">
        <v>21006</v>
      </c>
      <c r="O43" t="s">
        <v>35</v>
      </c>
      <c r="P43" t="s">
        <v>11</v>
      </c>
      <c r="Q43" t="s">
        <v>6</v>
      </c>
      <c r="R43" t="s">
        <v>16618</v>
      </c>
      <c r="S43" t="s">
        <v>83</v>
      </c>
      <c r="T43" t="s">
        <v>224</v>
      </c>
      <c r="U43" t="s">
        <v>2903</v>
      </c>
      <c r="V43" t="s">
        <v>8941</v>
      </c>
      <c r="W43" t="s">
        <v>27213</v>
      </c>
      <c r="X43" t="s">
        <v>16187</v>
      </c>
      <c r="Y43" s="536" t="s">
        <v>27214</v>
      </c>
      <c r="Z43" s="536" t="s">
        <v>27214</v>
      </c>
      <c r="AA43" s="493" t="s">
        <v>8942</v>
      </c>
      <c r="AB43" s="493" t="s">
        <v>27214</v>
      </c>
      <c r="AC43" s="493" t="s">
        <v>19794</v>
      </c>
      <c r="AD43" s="493" t="s">
        <v>21841</v>
      </c>
      <c r="AE43"/>
      <c r="AF43" t="s">
        <v>20919</v>
      </c>
      <c r="AG43"/>
      <c r="AH43"/>
      <c r="AI43" t="s">
        <v>20668</v>
      </c>
      <c r="AJ43" t="s">
        <v>32</v>
      </c>
      <c r="AK43" t="s">
        <v>10034</v>
      </c>
      <c r="AL43" t="s">
        <v>64</v>
      </c>
      <c r="AM43" t="s">
        <v>10259</v>
      </c>
      <c r="AN43">
        <v>28</v>
      </c>
    </row>
    <row r="44" spans="1:40" ht="14.4" x14ac:dyDescent="0.3">
      <c r="A44" s="433" t="str">
        <v>0355</v>
      </c>
      <c r="D44" t="str">
        <f>CONCATENATE(portada_F[[#This Row],[NIVEL]],".",portada_F[[#This Row],[CODINS]])</f>
        <v>1.01043</v>
      </c>
      <c r="E44" s="444" t="s">
        <v>31361</v>
      </c>
      <c r="F44" t="s">
        <v>7191</v>
      </c>
      <c r="G44" t="s">
        <v>8396</v>
      </c>
      <c r="H44" t="s">
        <v>8682</v>
      </c>
      <c r="I44" t="s">
        <v>83</v>
      </c>
      <c r="J44" t="s">
        <v>6</v>
      </c>
      <c r="K44" t="s">
        <v>32</v>
      </c>
      <c r="L44" t="s">
        <v>20921</v>
      </c>
      <c r="M44" t="s">
        <v>8087</v>
      </c>
      <c r="N44">
        <v>20301</v>
      </c>
      <c r="O44" t="s">
        <v>35</v>
      </c>
      <c r="P44" t="s">
        <v>3</v>
      </c>
      <c r="Q44" t="s">
        <v>1</v>
      </c>
      <c r="R44" t="s">
        <v>16576</v>
      </c>
      <c r="S44" t="s">
        <v>83</v>
      </c>
      <c r="T44" t="s">
        <v>678</v>
      </c>
      <c r="U44" t="s">
        <v>678</v>
      </c>
      <c r="V44" t="s">
        <v>678</v>
      </c>
      <c r="W44" t="s">
        <v>23165</v>
      </c>
      <c r="X44" t="s">
        <v>8683</v>
      </c>
      <c r="Y44" s="536" t="s">
        <v>23166</v>
      </c>
      <c r="Z44" s="536" t="s">
        <v>23167</v>
      </c>
      <c r="AA44" s="493" t="s">
        <v>18524</v>
      </c>
      <c r="AB44" s="493" t="s">
        <v>23167</v>
      </c>
      <c r="AC44" s="493" t="s">
        <v>21677</v>
      </c>
      <c r="AD44" s="493" t="s">
        <v>21678</v>
      </c>
      <c r="AE44"/>
      <c r="AF44" t="s">
        <v>20919</v>
      </c>
      <c r="AG44"/>
      <c r="AH44"/>
      <c r="AI44" t="s">
        <v>20668</v>
      </c>
      <c r="AJ44" t="s">
        <v>32</v>
      </c>
      <c r="AK44" t="s">
        <v>9948</v>
      </c>
      <c r="AL44" t="s">
        <v>64</v>
      </c>
      <c r="AM44" t="s">
        <v>8682</v>
      </c>
      <c r="AN44">
        <v>30</v>
      </c>
    </row>
    <row r="45" spans="1:40" ht="14.4" x14ac:dyDescent="0.3">
      <c r="A45" s="433" t="str">
        <v>0356</v>
      </c>
      <c r="D45" t="str">
        <f>CONCATENATE(portada_F[[#This Row],[NIVEL]],".",portada_F[[#This Row],[CODINS]])</f>
        <v>1.02925</v>
      </c>
      <c r="E45" s="444" t="s">
        <v>33045</v>
      </c>
      <c r="F45" t="s">
        <v>7341</v>
      </c>
      <c r="G45" t="s">
        <v>8396</v>
      </c>
      <c r="H45" t="s">
        <v>8913</v>
      </c>
      <c r="I45" t="s">
        <v>137</v>
      </c>
      <c r="J45" t="s">
        <v>7</v>
      </c>
      <c r="K45" t="s">
        <v>32</v>
      </c>
      <c r="L45" t="s">
        <v>20921</v>
      </c>
      <c r="M45" t="s">
        <v>8087</v>
      </c>
      <c r="N45">
        <v>60203</v>
      </c>
      <c r="O45" t="s">
        <v>136</v>
      </c>
      <c r="P45" t="s">
        <v>2</v>
      </c>
      <c r="Q45" t="s">
        <v>3</v>
      </c>
      <c r="R45" t="s">
        <v>16810</v>
      </c>
      <c r="S45" t="s">
        <v>137</v>
      </c>
      <c r="T45" t="s">
        <v>4895</v>
      </c>
      <c r="U45" t="s">
        <v>22442</v>
      </c>
      <c r="V45" t="s">
        <v>5158</v>
      </c>
      <c r="W45" t="s">
        <v>18549</v>
      </c>
      <c r="X45" t="s">
        <v>12378</v>
      </c>
      <c r="Y45" s="536" t="s">
        <v>27058</v>
      </c>
      <c r="Z45" s="536" t="s">
        <v>27059</v>
      </c>
      <c r="AA45" s="493" t="s">
        <v>27060</v>
      </c>
      <c r="AB45" s="493" t="s">
        <v>27061</v>
      </c>
      <c r="AC45" s="493" t="s">
        <v>19883</v>
      </c>
      <c r="AD45" s="493" t="s">
        <v>22445</v>
      </c>
      <c r="AE45"/>
      <c r="AF45" t="s">
        <v>20919</v>
      </c>
      <c r="AG45"/>
      <c r="AH45"/>
      <c r="AI45" t="s">
        <v>20668</v>
      </c>
      <c r="AJ45" t="s">
        <v>32</v>
      </c>
      <c r="AK45" t="s">
        <v>9969</v>
      </c>
      <c r="AL45" t="s">
        <v>64</v>
      </c>
      <c r="AM45" t="s">
        <v>8913</v>
      </c>
      <c r="AN45">
        <v>12</v>
      </c>
    </row>
    <row r="46" spans="1:40" ht="14.4" x14ac:dyDescent="0.3">
      <c r="A46" s="433" t="str">
        <v>0357</v>
      </c>
      <c r="D46" t="str">
        <f>CONCATENATE(portada_F[[#This Row],[NIVEL]],".",portada_F[[#This Row],[CODINS]])</f>
        <v>1.00449</v>
      </c>
      <c r="E46" s="444" t="s">
        <v>30840</v>
      </c>
      <c r="F46" t="s">
        <v>7128</v>
      </c>
      <c r="G46" t="s">
        <v>8396</v>
      </c>
      <c r="H46" t="s">
        <v>10148</v>
      </c>
      <c r="I46" t="s">
        <v>242</v>
      </c>
      <c r="J46" t="s">
        <v>1</v>
      </c>
      <c r="K46" t="s">
        <v>32</v>
      </c>
      <c r="L46" t="s">
        <v>20921</v>
      </c>
      <c r="M46" t="s">
        <v>8087</v>
      </c>
      <c r="N46">
        <v>30101</v>
      </c>
      <c r="O46" t="s">
        <v>64</v>
      </c>
      <c r="P46" t="s">
        <v>1</v>
      </c>
      <c r="Q46" t="s">
        <v>1</v>
      </c>
      <c r="R46" t="s">
        <v>16652</v>
      </c>
      <c r="S46" t="s">
        <v>242</v>
      </c>
      <c r="T46" t="s">
        <v>242</v>
      </c>
      <c r="U46" t="s">
        <v>21877</v>
      </c>
      <c r="V46" t="s">
        <v>8498</v>
      </c>
      <c r="W46" t="s">
        <v>21878</v>
      </c>
      <c r="X46" t="s">
        <v>21879</v>
      </c>
      <c r="Y46" s="536" t="s">
        <v>21880</v>
      </c>
      <c r="Z46" s="536" t="s">
        <v>21881</v>
      </c>
      <c r="AA46" s="493" t="s">
        <v>21882</v>
      </c>
      <c r="AB46" s="493" t="s">
        <v>21880</v>
      </c>
      <c r="AC46" s="493" t="s">
        <v>19803</v>
      </c>
      <c r="AD46" s="493" t="s">
        <v>21876</v>
      </c>
      <c r="AE46"/>
      <c r="AF46" t="s">
        <v>20919</v>
      </c>
      <c r="AG46"/>
      <c r="AH46"/>
      <c r="AI46" t="s">
        <v>20668</v>
      </c>
      <c r="AJ46" t="s">
        <v>32</v>
      </c>
      <c r="AK46" t="s">
        <v>6879</v>
      </c>
      <c r="AL46" t="s">
        <v>64</v>
      </c>
      <c r="AM46" t="s">
        <v>10148</v>
      </c>
      <c r="AN46">
        <v>175</v>
      </c>
    </row>
    <row r="47" spans="1:40" ht="14.4" x14ac:dyDescent="0.3">
      <c r="A47" s="433" t="str">
        <v>0359</v>
      </c>
      <c r="D47" t="str">
        <f>CONCATENATE(portada_F[[#This Row],[NIVEL]],".",portada_F[[#This Row],[CODINS]])</f>
        <v>1.00495</v>
      </c>
      <c r="E47" s="444" t="s">
        <v>30885</v>
      </c>
      <c r="F47" t="s">
        <v>8186</v>
      </c>
      <c r="G47" t="s">
        <v>8396</v>
      </c>
      <c r="H47" t="s">
        <v>8586</v>
      </c>
      <c r="I47" t="s">
        <v>242</v>
      </c>
      <c r="J47" t="s">
        <v>5</v>
      </c>
      <c r="K47" t="s">
        <v>32</v>
      </c>
      <c r="L47" t="s">
        <v>20921</v>
      </c>
      <c r="M47" t="s">
        <v>8087</v>
      </c>
      <c r="N47">
        <v>30205</v>
      </c>
      <c r="O47" t="s">
        <v>64</v>
      </c>
      <c r="P47" t="s">
        <v>2</v>
      </c>
      <c r="Q47" t="s">
        <v>5</v>
      </c>
      <c r="R47" t="s">
        <v>16664</v>
      </c>
      <c r="S47" t="s">
        <v>242</v>
      </c>
      <c r="T47" t="s">
        <v>3125</v>
      </c>
      <c r="U47" t="s">
        <v>21973</v>
      </c>
      <c r="V47" t="s">
        <v>8587</v>
      </c>
      <c r="W47" t="s">
        <v>18508</v>
      </c>
      <c r="X47" t="s">
        <v>8588</v>
      </c>
      <c r="Y47" s="536" t="s">
        <v>21974</v>
      </c>
      <c r="Z47" s="536" t="s">
        <v>21975</v>
      </c>
      <c r="AA47" s="493" t="s">
        <v>17697</v>
      </c>
      <c r="AB47" s="493" t="s">
        <v>21975</v>
      </c>
      <c r="AC47" s="493" t="s">
        <v>19818</v>
      </c>
      <c r="AD47" s="493" t="s">
        <v>21976</v>
      </c>
      <c r="AE47"/>
      <c r="AF47" t="s">
        <v>20919</v>
      </c>
      <c r="AG47"/>
      <c r="AH47"/>
      <c r="AI47" t="s">
        <v>20668</v>
      </c>
      <c r="AJ47" t="s">
        <v>32</v>
      </c>
      <c r="AK47" t="s">
        <v>6959</v>
      </c>
      <c r="AL47" t="s">
        <v>64</v>
      </c>
      <c r="AM47" t="s">
        <v>8586</v>
      </c>
      <c r="AN47">
        <v>43</v>
      </c>
    </row>
    <row r="48" spans="1:40" ht="14.4" x14ac:dyDescent="0.3">
      <c r="A48" s="433" t="str">
        <v>0360</v>
      </c>
      <c r="D48" t="str">
        <f>CONCATENATE(portada_F[[#This Row],[NIVEL]],".",portada_F[[#This Row],[CODINS]])</f>
        <v>1.00859</v>
      </c>
      <c r="E48" s="444" t="s">
        <v>31203</v>
      </c>
      <c r="F48" t="s">
        <v>7174</v>
      </c>
      <c r="G48" t="s">
        <v>8396</v>
      </c>
      <c r="H48" t="s">
        <v>16896</v>
      </c>
      <c r="I48" t="s">
        <v>47</v>
      </c>
      <c r="J48" t="s">
        <v>7</v>
      </c>
      <c r="K48" t="s">
        <v>32</v>
      </c>
      <c r="L48" t="s">
        <v>20921</v>
      </c>
      <c r="M48" t="s">
        <v>8087</v>
      </c>
      <c r="N48">
        <v>10311</v>
      </c>
      <c r="O48" t="s">
        <v>32</v>
      </c>
      <c r="P48" t="s">
        <v>3</v>
      </c>
      <c r="Q48" t="s">
        <v>13</v>
      </c>
      <c r="R48" t="s">
        <v>16464</v>
      </c>
      <c r="S48" t="s">
        <v>33</v>
      </c>
      <c r="T48" t="s">
        <v>47</v>
      </c>
      <c r="U48" t="s">
        <v>330</v>
      </c>
      <c r="V48" t="s">
        <v>330</v>
      </c>
      <c r="W48" t="s">
        <v>22797</v>
      </c>
      <c r="X48" t="s">
        <v>8651</v>
      </c>
      <c r="Y48" s="536" t="s">
        <v>22798</v>
      </c>
      <c r="Z48" s="536" t="s">
        <v>22798</v>
      </c>
      <c r="AA48" s="493" t="s">
        <v>8650</v>
      </c>
      <c r="AB48" s="493" t="s">
        <v>22798</v>
      </c>
      <c r="AC48" s="493" t="s">
        <v>19719</v>
      </c>
      <c r="AD48" s="493" t="s">
        <v>21164</v>
      </c>
      <c r="AE48"/>
      <c r="AF48" t="s">
        <v>20919</v>
      </c>
      <c r="AG48"/>
      <c r="AH48"/>
      <c r="AI48" t="s">
        <v>20668</v>
      </c>
      <c r="AJ48" t="s">
        <v>32</v>
      </c>
      <c r="AK48" t="s">
        <v>9894</v>
      </c>
      <c r="AL48" t="s">
        <v>64</v>
      </c>
      <c r="AM48" t="s">
        <v>16896</v>
      </c>
      <c r="AN48">
        <v>9</v>
      </c>
    </row>
    <row r="49" spans="1:40" ht="14.4" x14ac:dyDescent="0.3">
      <c r="A49" s="433" t="str">
        <v>0362</v>
      </c>
      <c r="D49" t="str">
        <f>CONCATENATE(portada_F[[#This Row],[NIVEL]],".",portada_F[[#This Row],[CODINS]])</f>
        <v>1.02580</v>
      </c>
      <c r="E49" s="444" t="s">
        <v>32737</v>
      </c>
      <c r="F49" t="s">
        <v>7302</v>
      </c>
      <c r="G49" t="s">
        <v>8396</v>
      </c>
      <c r="H49" t="s">
        <v>17775</v>
      </c>
      <c r="I49" t="s">
        <v>242</v>
      </c>
      <c r="J49" t="s">
        <v>6</v>
      </c>
      <c r="K49" t="s">
        <v>32</v>
      </c>
      <c r="L49" t="s">
        <v>20921</v>
      </c>
      <c r="M49" t="s">
        <v>8087</v>
      </c>
      <c r="N49">
        <v>30304</v>
      </c>
      <c r="O49" t="s">
        <v>64</v>
      </c>
      <c r="P49" t="s">
        <v>3</v>
      </c>
      <c r="Q49" t="s">
        <v>4</v>
      </c>
      <c r="R49" t="s">
        <v>16668</v>
      </c>
      <c r="S49" t="s">
        <v>242</v>
      </c>
      <c r="T49" t="s">
        <v>243</v>
      </c>
      <c r="U49" t="s">
        <v>159</v>
      </c>
      <c r="V49" t="s">
        <v>8868</v>
      </c>
      <c r="W49" t="s">
        <v>26328</v>
      </c>
      <c r="X49" t="s">
        <v>13475</v>
      </c>
      <c r="Y49" s="536" t="s">
        <v>26329</v>
      </c>
      <c r="Z49" s="536" t="s">
        <v>26330</v>
      </c>
      <c r="AA49" s="493" t="s">
        <v>8869</v>
      </c>
      <c r="AB49" s="493" t="s">
        <v>26329</v>
      </c>
      <c r="AC49" s="493" t="s">
        <v>19821</v>
      </c>
      <c r="AD49" s="493" t="s">
        <v>22000</v>
      </c>
      <c r="AE49"/>
      <c r="AF49" t="s">
        <v>20919</v>
      </c>
      <c r="AG49"/>
      <c r="AH49"/>
      <c r="AI49" t="s">
        <v>20668</v>
      </c>
      <c r="AJ49" t="s">
        <v>32</v>
      </c>
      <c r="AK49" t="s">
        <v>10024</v>
      </c>
      <c r="AL49" t="s">
        <v>64</v>
      </c>
      <c r="AM49" t="s">
        <v>17775</v>
      </c>
      <c r="AN49">
        <v>32</v>
      </c>
    </row>
    <row r="50" spans="1:40" ht="14.4" x14ac:dyDescent="0.3">
      <c r="A50" s="433" t="str">
        <v>0364</v>
      </c>
      <c r="D50" t="str">
        <f>CONCATENATE(portada_F[[#This Row],[NIVEL]],".",portada_F[[#This Row],[CODINS]])</f>
        <v>1.02248</v>
      </c>
      <c r="E50" s="444" t="s">
        <v>32448</v>
      </c>
      <c r="F50" t="s">
        <v>10214</v>
      </c>
      <c r="G50" t="s">
        <v>8396</v>
      </c>
      <c r="H50" t="s">
        <v>10215</v>
      </c>
      <c r="I50" t="s">
        <v>207</v>
      </c>
      <c r="J50" t="s">
        <v>2</v>
      </c>
      <c r="K50" t="s">
        <v>32</v>
      </c>
      <c r="L50" t="s">
        <v>20929</v>
      </c>
      <c r="M50" t="s">
        <v>8087</v>
      </c>
      <c r="N50">
        <v>40104</v>
      </c>
      <c r="O50" t="s">
        <v>206</v>
      </c>
      <c r="P50" t="s">
        <v>1</v>
      </c>
      <c r="Q50" t="s">
        <v>4</v>
      </c>
      <c r="R50" t="s">
        <v>16700</v>
      </c>
      <c r="S50" t="s">
        <v>207</v>
      </c>
      <c r="T50" t="s">
        <v>207</v>
      </c>
      <c r="U50" t="s">
        <v>3956</v>
      </c>
      <c r="V50" t="s">
        <v>3965</v>
      </c>
      <c r="W50" t="s">
        <v>25658</v>
      </c>
      <c r="X50" t="s">
        <v>16909</v>
      </c>
      <c r="Y50" s="536" t="s">
        <v>25659</v>
      </c>
      <c r="Z50" s="536" t="s">
        <v>25660</v>
      </c>
      <c r="AA50" s="493" t="s">
        <v>8954</v>
      </c>
      <c r="AB50" s="493" t="s">
        <v>25660</v>
      </c>
      <c r="AC50" s="493" t="s">
        <v>19833</v>
      </c>
      <c r="AD50" s="493" t="s">
        <v>22111</v>
      </c>
      <c r="AE50"/>
      <c r="AF50" t="s">
        <v>20919</v>
      </c>
      <c r="AG50"/>
      <c r="AH50"/>
      <c r="AI50" t="s">
        <v>20668</v>
      </c>
      <c r="AJ50" t="s">
        <v>35</v>
      </c>
      <c r="AK50" t="s">
        <v>19693</v>
      </c>
      <c r="AL50" t="s">
        <v>20934</v>
      </c>
      <c r="AM50"/>
      <c r="AN50">
        <v>35</v>
      </c>
    </row>
    <row r="51" spans="1:40" ht="14.4" x14ac:dyDescent="0.3">
      <c r="A51" s="433" t="str">
        <v>0366</v>
      </c>
      <c r="D51" t="str">
        <f>CONCATENATE(portada_F[[#This Row],[NIVEL]],".",portada_F[[#This Row],[CODINS]])</f>
        <v>1.03920</v>
      </c>
      <c r="E51" s="444" t="s">
        <v>33839</v>
      </c>
      <c r="F51" t="s">
        <v>15359</v>
      </c>
      <c r="G51" t="s">
        <v>8396</v>
      </c>
      <c r="H51" t="s">
        <v>16224</v>
      </c>
      <c r="I51" t="s">
        <v>207</v>
      </c>
      <c r="J51" t="s">
        <v>2</v>
      </c>
      <c r="K51" t="s">
        <v>32</v>
      </c>
      <c r="L51" t="s">
        <v>20929</v>
      </c>
      <c r="M51" t="s">
        <v>8087</v>
      </c>
      <c r="N51">
        <v>40102</v>
      </c>
      <c r="O51" t="s">
        <v>206</v>
      </c>
      <c r="P51" t="s">
        <v>1</v>
      </c>
      <c r="Q51" t="s">
        <v>2</v>
      </c>
      <c r="R51" t="s">
        <v>16698</v>
      </c>
      <c r="S51" t="s">
        <v>207</v>
      </c>
      <c r="T51" t="s">
        <v>207</v>
      </c>
      <c r="U51" t="s">
        <v>830</v>
      </c>
      <c r="V51" t="s">
        <v>361</v>
      </c>
      <c r="W51" t="s">
        <v>16934</v>
      </c>
      <c r="X51" t="s">
        <v>16225</v>
      </c>
      <c r="Y51" s="536" t="s">
        <v>29123</v>
      </c>
      <c r="Z51" s="536"/>
      <c r="AA51" s="493" t="s">
        <v>15517</v>
      </c>
      <c r="AB51" s="493" t="s">
        <v>29123</v>
      </c>
      <c r="AC51" s="493" t="s">
        <v>19833</v>
      </c>
      <c r="AD51" s="493" t="s">
        <v>22111</v>
      </c>
      <c r="AE51"/>
      <c r="AF51" t="s">
        <v>20919</v>
      </c>
      <c r="AG51"/>
      <c r="AH51"/>
      <c r="AI51" t="s">
        <v>20668</v>
      </c>
      <c r="AJ51" t="s">
        <v>35</v>
      </c>
      <c r="AK51" t="s">
        <v>19693</v>
      </c>
      <c r="AL51" t="s">
        <v>20934</v>
      </c>
      <c r="AM51"/>
      <c r="AN51">
        <v>20</v>
      </c>
    </row>
    <row r="52" spans="1:40" ht="14.4" x14ac:dyDescent="0.3">
      <c r="A52" s="433" t="str">
        <v>0367</v>
      </c>
      <c r="D52" t="str">
        <f>CONCATENATE(portada_F[[#This Row],[NIVEL]],".",portada_F[[#This Row],[CODINS]])</f>
        <v>1.04127</v>
      </c>
      <c r="E52" s="444" t="s">
        <v>34011</v>
      </c>
      <c r="F52" t="s">
        <v>7977</v>
      </c>
      <c r="G52" t="s">
        <v>8396</v>
      </c>
      <c r="H52" t="s">
        <v>16991</v>
      </c>
      <c r="I52" t="s">
        <v>242</v>
      </c>
      <c r="J52" t="s">
        <v>6</v>
      </c>
      <c r="K52" t="s">
        <v>32</v>
      </c>
      <c r="L52" t="s">
        <v>20929</v>
      </c>
      <c r="M52" t="s">
        <v>8087</v>
      </c>
      <c r="N52">
        <v>30301</v>
      </c>
      <c r="O52" t="s">
        <v>64</v>
      </c>
      <c r="P52" t="s">
        <v>3</v>
      </c>
      <c r="Q52" t="s">
        <v>1</v>
      </c>
      <c r="R52" t="s">
        <v>16665</v>
      </c>
      <c r="S52" t="s">
        <v>242</v>
      </c>
      <c r="T52" t="s">
        <v>243</v>
      </c>
      <c r="U52" t="s">
        <v>3747</v>
      </c>
      <c r="V52" t="s">
        <v>208</v>
      </c>
      <c r="W52" t="s">
        <v>18594</v>
      </c>
      <c r="X52" t="s">
        <v>18593</v>
      </c>
      <c r="Y52" s="536" t="s">
        <v>29559</v>
      </c>
      <c r="Z52" s="536"/>
      <c r="AA52" s="493" t="s">
        <v>16992</v>
      </c>
      <c r="AB52" s="493" t="s">
        <v>29560</v>
      </c>
      <c r="AC52" s="493" t="s">
        <v>19821</v>
      </c>
      <c r="AD52" s="493" t="s">
        <v>22000</v>
      </c>
      <c r="AE52"/>
      <c r="AF52" t="s">
        <v>20919</v>
      </c>
      <c r="AG52"/>
      <c r="AH52"/>
      <c r="AI52" t="s">
        <v>20668</v>
      </c>
      <c r="AJ52" t="s">
        <v>35</v>
      </c>
      <c r="AK52" t="s">
        <v>19693</v>
      </c>
      <c r="AL52" t="s">
        <v>20934</v>
      </c>
      <c r="AM52"/>
      <c r="AN52">
        <v>43</v>
      </c>
    </row>
    <row r="53" spans="1:40" ht="14.4" x14ac:dyDescent="0.3">
      <c r="A53" s="433" t="str">
        <v>0368</v>
      </c>
      <c r="D53" t="str">
        <f>CONCATENATE(portada_F[[#This Row],[NIVEL]],".",portada_F[[#This Row],[CODINS]])</f>
        <v>1.00797</v>
      </c>
      <c r="E53" s="444" t="s">
        <v>31156</v>
      </c>
      <c r="F53" t="s">
        <v>7162</v>
      </c>
      <c r="G53" t="s">
        <v>8396</v>
      </c>
      <c r="H53" t="s">
        <v>8626</v>
      </c>
      <c r="I53" t="s">
        <v>83</v>
      </c>
      <c r="J53" t="s">
        <v>1</v>
      </c>
      <c r="K53" t="s">
        <v>32</v>
      </c>
      <c r="L53" t="s">
        <v>20921</v>
      </c>
      <c r="M53" t="s">
        <v>8087</v>
      </c>
      <c r="N53">
        <v>20101</v>
      </c>
      <c r="O53" t="s">
        <v>35</v>
      </c>
      <c r="P53" t="s">
        <v>1</v>
      </c>
      <c r="Q53" t="s">
        <v>1</v>
      </c>
      <c r="R53" t="s">
        <v>16550</v>
      </c>
      <c r="S53" t="s">
        <v>83</v>
      </c>
      <c r="T53" t="s">
        <v>83</v>
      </c>
      <c r="U53" t="s">
        <v>83</v>
      </c>
      <c r="V53" t="s">
        <v>8627</v>
      </c>
      <c r="W53" t="s">
        <v>18516</v>
      </c>
      <c r="X53" t="s">
        <v>8628</v>
      </c>
      <c r="Y53" s="536" t="s">
        <v>22690</v>
      </c>
      <c r="Z53" s="536" t="s">
        <v>22691</v>
      </c>
      <c r="AA53" s="493" t="s">
        <v>15426</v>
      </c>
      <c r="AB53" s="493" t="s">
        <v>22690</v>
      </c>
      <c r="AC53" s="493" t="s">
        <v>19760</v>
      </c>
      <c r="AD53" s="493" t="s">
        <v>21574</v>
      </c>
      <c r="AE53"/>
      <c r="AF53" t="s">
        <v>20919</v>
      </c>
      <c r="AG53"/>
      <c r="AH53"/>
      <c r="AI53" t="s">
        <v>20668</v>
      </c>
      <c r="AJ53" t="s">
        <v>32</v>
      </c>
      <c r="AK53" t="s">
        <v>9912</v>
      </c>
      <c r="AL53" t="s">
        <v>64</v>
      </c>
      <c r="AM53" t="s">
        <v>8626</v>
      </c>
      <c r="AN53">
        <v>22</v>
      </c>
    </row>
    <row r="54" spans="1:40" ht="14.4" x14ac:dyDescent="0.3">
      <c r="A54" s="433" t="str">
        <v>0369</v>
      </c>
      <c r="D54" t="str">
        <f>CONCATENATE(portada_F[[#This Row],[NIVEL]],".",portada_F[[#This Row],[CODINS]])</f>
        <v>1.04214</v>
      </c>
      <c r="E54" s="444" t="s">
        <v>34069</v>
      </c>
      <c r="F54" t="s">
        <v>11115</v>
      </c>
      <c r="G54" t="s">
        <v>8396</v>
      </c>
      <c r="H54" t="s">
        <v>17685</v>
      </c>
      <c r="I54" t="s">
        <v>13534</v>
      </c>
      <c r="J54" t="s">
        <v>3</v>
      </c>
      <c r="K54" t="s">
        <v>32</v>
      </c>
      <c r="L54" t="s">
        <v>20929</v>
      </c>
      <c r="M54" t="s">
        <v>8087</v>
      </c>
      <c r="N54">
        <v>10106</v>
      </c>
      <c r="O54" t="s">
        <v>32</v>
      </c>
      <c r="P54" t="s">
        <v>1</v>
      </c>
      <c r="Q54" t="s">
        <v>6</v>
      </c>
      <c r="R54" t="s">
        <v>16445</v>
      </c>
      <c r="S54" t="s">
        <v>33</v>
      </c>
      <c r="T54" t="s">
        <v>33</v>
      </c>
      <c r="U54" t="s">
        <v>9103</v>
      </c>
      <c r="V54" t="s">
        <v>9103</v>
      </c>
      <c r="W54" t="s">
        <v>29710</v>
      </c>
      <c r="X54" t="s">
        <v>17765</v>
      </c>
      <c r="Y54" s="536" t="s">
        <v>29711</v>
      </c>
      <c r="Z54" s="536" t="s">
        <v>29712</v>
      </c>
      <c r="AA54" s="493" t="s">
        <v>17764</v>
      </c>
      <c r="AB54" s="493" t="s">
        <v>29711</v>
      </c>
      <c r="AC54" s="493" t="s">
        <v>17950</v>
      </c>
      <c r="AD54" s="493" t="s">
        <v>20949</v>
      </c>
      <c r="AE54"/>
      <c r="AF54" t="s">
        <v>20919</v>
      </c>
      <c r="AG54"/>
      <c r="AH54"/>
      <c r="AI54" t="s">
        <v>20668</v>
      </c>
      <c r="AJ54" t="s">
        <v>35</v>
      </c>
      <c r="AK54" t="s">
        <v>19693</v>
      </c>
      <c r="AL54" t="s">
        <v>20934</v>
      </c>
      <c r="AM54"/>
      <c r="AN54">
        <v>13</v>
      </c>
    </row>
    <row r="55" spans="1:40" ht="14.4" x14ac:dyDescent="0.3">
      <c r="A55" s="433" t="str">
        <v>0371</v>
      </c>
      <c r="D55" t="str">
        <f>CONCATENATE(portada_F[[#This Row],[NIVEL]],".",portada_F[[#This Row],[CODINS]])</f>
        <v>1.00089</v>
      </c>
      <c r="E55" s="444" t="s">
        <v>30520</v>
      </c>
      <c r="F55" t="s">
        <v>8464</v>
      </c>
      <c r="G55" t="s">
        <v>8396</v>
      </c>
      <c r="H55" t="s">
        <v>13425</v>
      </c>
      <c r="I55" t="s">
        <v>13533</v>
      </c>
      <c r="J55" t="s">
        <v>2</v>
      </c>
      <c r="K55" t="s">
        <v>32</v>
      </c>
      <c r="L55" t="s">
        <v>20921</v>
      </c>
      <c r="M55" t="s">
        <v>8087</v>
      </c>
      <c r="N55">
        <v>10109</v>
      </c>
      <c r="O55" t="s">
        <v>32</v>
      </c>
      <c r="P55" t="s">
        <v>1</v>
      </c>
      <c r="Q55" t="s">
        <v>10</v>
      </c>
      <c r="R55" t="s">
        <v>16448</v>
      </c>
      <c r="S55" t="s">
        <v>33</v>
      </c>
      <c r="T55" t="s">
        <v>33</v>
      </c>
      <c r="U55" t="s">
        <v>219</v>
      </c>
      <c r="V55" t="s">
        <v>8456</v>
      </c>
      <c r="W55" t="s">
        <v>8465</v>
      </c>
      <c r="X55" t="s">
        <v>18497</v>
      </c>
      <c r="Y55" s="536" t="s">
        <v>21085</v>
      </c>
      <c r="Z55" s="536" t="s">
        <v>21086</v>
      </c>
      <c r="AA55" s="493" t="s">
        <v>11130</v>
      </c>
      <c r="AB55" s="493" t="s">
        <v>21085</v>
      </c>
      <c r="AC55" s="493" t="s">
        <v>19710</v>
      </c>
      <c r="AD55" s="493" t="s">
        <v>21087</v>
      </c>
      <c r="AE55"/>
      <c r="AF55" t="s">
        <v>20919</v>
      </c>
      <c r="AG55"/>
      <c r="AH55"/>
      <c r="AI55" t="s">
        <v>20668</v>
      </c>
      <c r="AJ55" t="s">
        <v>32</v>
      </c>
      <c r="AK55" t="s">
        <v>8992</v>
      </c>
      <c r="AL55" t="s">
        <v>64</v>
      </c>
      <c r="AM55" t="s">
        <v>13425</v>
      </c>
      <c r="AN55">
        <v>89</v>
      </c>
    </row>
    <row r="56" spans="1:40" ht="14.4" x14ac:dyDescent="0.3">
      <c r="A56" s="433" t="str">
        <v>0372</v>
      </c>
      <c r="D56" t="str">
        <f>CONCATENATE(portada_F[[#This Row],[NIVEL]],".",portada_F[[#This Row],[CODINS]])</f>
        <v>1.02222</v>
      </c>
      <c r="E56" s="444" t="s">
        <v>32427</v>
      </c>
      <c r="F56" t="s">
        <v>8796</v>
      </c>
      <c r="G56" t="s">
        <v>8396</v>
      </c>
      <c r="H56" t="s">
        <v>8795</v>
      </c>
      <c r="I56" t="s">
        <v>235</v>
      </c>
      <c r="J56" t="s">
        <v>1</v>
      </c>
      <c r="K56" t="s">
        <v>32</v>
      </c>
      <c r="L56" t="s">
        <v>20921</v>
      </c>
      <c r="M56" t="s">
        <v>8087</v>
      </c>
      <c r="N56">
        <v>50301</v>
      </c>
      <c r="O56" t="s">
        <v>236</v>
      </c>
      <c r="P56" t="s">
        <v>3</v>
      </c>
      <c r="Q56" t="s">
        <v>1</v>
      </c>
      <c r="R56" t="s">
        <v>16751</v>
      </c>
      <c r="S56" t="s">
        <v>237</v>
      </c>
      <c r="T56" t="s">
        <v>235</v>
      </c>
      <c r="U56" t="s">
        <v>235</v>
      </c>
      <c r="V56" t="s">
        <v>17715</v>
      </c>
      <c r="W56" t="s">
        <v>25611</v>
      </c>
      <c r="X56" t="s">
        <v>8798</v>
      </c>
      <c r="Y56" s="536" t="s">
        <v>25612</v>
      </c>
      <c r="Z56" s="536"/>
      <c r="AA56" s="493" t="s">
        <v>8797</v>
      </c>
      <c r="AB56" s="493" t="s">
        <v>20668</v>
      </c>
      <c r="AC56" s="493" t="s">
        <v>19861</v>
      </c>
      <c r="AD56" s="493" t="s">
        <v>22340</v>
      </c>
      <c r="AE56"/>
      <c r="AF56" t="s">
        <v>20919</v>
      </c>
      <c r="AG56"/>
      <c r="AH56"/>
      <c r="AI56" t="s">
        <v>20668</v>
      </c>
      <c r="AJ56" t="s">
        <v>32</v>
      </c>
      <c r="AK56" t="s">
        <v>9986</v>
      </c>
      <c r="AL56" t="s">
        <v>64</v>
      </c>
      <c r="AM56" t="s">
        <v>8795</v>
      </c>
      <c r="AN56">
        <v>5</v>
      </c>
    </row>
    <row r="57" spans="1:40" ht="14.4" x14ac:dyDescent="0.3">
      <c r="A57" s="433" t="str">
        <v>0374</v>
      </c>
      <c r="D57" t="str">
        <f>CONCATENATE(portada_F[[#This Row],[NIVEL]],".",portada_F[[#This Row],[CODINS]])</f>
        <v>1.02246</v>
      </c>
      <c r="E57" s="444" t="s">
        <v>32447</v>
      </c>
      <c r="F57" t="s">
        <v>8806</v>
      </c>
      <c r="G57" t="s">
        <v>8396</v>
      </c>
      <c r="H57" t="s">
        <v>8805</v>
      </c>
      <c r="I57" t="s">
        <v>137</v>
      </c>
      <c r="J57" t="s">
        <v>1</v>
      </c>
      <c r="K57" t="s">
        <v>32</v>
      </c>
      <c r="L57" t="s">
        <v>20921</v>
      </c>
      <c r="M57" t="s">
        <v>8087</v>
      </c>
      <c r="N57">
        <v>60115</v>
      </c>
      <c r="O57" t="s">
        <v>136</v>
      </c>
      <c r="P57" t="s">
        <v>1</v>
      </c>
      <c r="Q57" t="s">
        <v>202</v>
      </c>
      <c r="R57" t="s">
        <v>16806</v>
      </c>
      <c r="S57" t="s">
        <v>137</v>
      </c>
      <c r="T57" t="s">
        <v>137</v>
      </c>
      <c r="U57" t="s">
        <v>1380</v>
      </c>
      <c r="V57" t="s">
        <v>1380</v>
      </c>
      <c r="W57" t="s">
        <v>8808</v>
      </c>
      <c r="X57" t="s">
        <v>8807</v>
      </c>
      <c r="Y57" s="536" t="s">
        <v>25656</v>
      </c>
      <c r="Z57" s="536" t="s">
        <v>25657</v>
      </c>
      <c r="AA57" s="493" t="s">
        <v>20732</v>
      </c>
      <c r="AB57" s="493" t="s">
        <v>25656</v>
      </c>
      <c r="AC57" s="493" t="s">
        <v>19875</v>
      </c>
      <c r="AD57" s="493" t="s">
        <v>22406</v>
      </c>
      <c r="AE57"/>
      <c r="AF57" t="s">
        <v>20919</v>
      </c>
      <c r="AG57"/>
      <c r="AH57"/>
      <c r="AI57" t="s">
        <v>20668</v>
      </c>
      <c r="AJ57" t="s">
        <v>32</v>
      </c>
      <c r="AK57" t="s">
        <v>9987</v>
      </c>
      <c r="AL57" t="s">
        <v>64</v>
      </c>
      <c r="AM57" t="s">
        <v>8805</v>
      </c>
      <c r="AN57">
        <v>25</v>
      </c>
    </row>
    <row r="58" spans="1:40" ht="14.4" x14ac:dyDescent="0.3">
      <c r="A58" s="433" t="str">
        <v>0375</v>
      </c>
      <c r="D58" t="str">
        <f>CONCATENATE(portada_F[[#This Row],[NIVEL]],".",portada_F[[#This Row],[CODINS]])</f>
        <v>1.03198</v>
      </c>
      <c r="E58" s="444" t="s">
        <v>33273</v>
      </c>
      <c r="F58" t="s">
        <v>7394</v>
      </c>
      <c r="G58" t="s">
        <v>8396</v>
      </c>
      <c r="H58" t="s">
        <v>12335</v>
      </c>
      <c r="I58" t="s">
        <v>207</v>
      </c>
      <c r="J58" t="s">
        <v>6</v>
      </c>
      <c r="K58" t="s">
        <v>32</v>
      </c>
      <c r="L58" t="s">
        <v>20921</v>
      </c>
      <c r="M58" t="s">
        <v>8087</v>
      </c>
      <c r="N58">
        <v>40602</v>
      </c>
      <c r="O58" t="s">
        <v>206</v>
      </c>
      <c r="P58" t="s">
        <v>6</v>
      </c>
      <c r="Q58" t="s">
        <v>2</v>
      </c>
      <c r="R58" t="s">
        <v>16727</v>
      </c>
      <c r="S58" t="s">
        <v>207</v>
      </c>
      <c r="T58" t="s">
        <v>272</v>
      </c>
      <c r="U58" t="s">
        <v>33</v>
      </c>
      <c r="V58" t="s">
        <v>496</v>
      </c>
      <c r="W58" t="s">
        <v>12382</v>
      </c>
      <c r="X58" t="s">
        <v>15443</v>
      </c>
      <c r="Y58" s="536" t="s">
        <v>27597</v>
      </c>
      <c r="Z58" s="536" t="s">
        <v>27597</v>
      </c>
      <c r="AA58" s="493" t="s">
        <v>12381</v>
      </c>
      <c r="AB58" s="493" t="s">
        <v>27598</v>
      </c>
      <c r="AC58" s="493" t="s">
        <v>19841</v>
      </c>
      <c r="AD58" s="493" t="s">
        <v>22171</v>
      </c>
      <c r="AE58"/>
      <c r="AF58" t="s">
        <v>20919</v>
      </c>
      <c r="AG58"/>
      <c r="AH58"/>
      <c r="AI58" t="s">
        <v>20668</v>
      </c>
      <c r="AJ58" t="s">
        <v>32</v>
      </c>
      <c r="AK58" t="s">
        <v>11146</v>
      </c>
      <c r="AL58" t="s">
        <v>64</v>
      </c>
      <c r="AM58" t="s">
        <v>12335</v>
      </c>
      <c r="AN58">
        <v>1</v>
      </c>
    </row>
    <row r="59" spans="1:40" ht="14.4" x14ac:dyDescent="0.3">
      <c r="A59" s="433" t="str">
        <v>0376</v>
      </c>
      <c r="D59" t="str">
        <f>CONCATENATE(portada_F[[#This Row],[NIVEL]],".",portada_F[[#This Row],[CODINS]])</f>
        <v>1.00249</v>
      </c>
      <c r="E59" s="444" t="s">
        <v>30652</v>
      </c>
      <c r="F59" t="s">
        <v>8531</v>
      </c>
      <c r="G59" t="s">
        <v>8396</v>
      </c>
      <c r="H59" t="s">
        <v>8530</v>
      </c>
      <c r="I59" t="s">
        <v>41</v>
      </c>
      <c r="J59" t="s">
        <v>3</v>
      </c>
      <c r="K59" t="s">
        <v>32</v>
      </c>
      <c r="L59" t="s">
        <v>20921</v>
      </c>
      <c r="M59" t="s">
        <v>8087</v>
      </c>
      <c r="N59">
        <v>11501</v>
      </c>
      <c r="O59" t="s">
        <v>32</v>
      </c>
      <c r="P59" t="s">
        <v>202</v>
      </c>
      <c r="Q59" t="s">
        <v>1</v>
      </c>
      <c r="R59" t="s">
        <v>16524</v>
      </c>
      <c r="S59" t="s">
        <v>33</v>
      </c>
      <c r="T59" t="s">
        <v>21409</v>
      </c>
      <c r="U59" t="s">
        <v>674</v>
      </c>
      <c r="V59" t="s">
        <v>674</v>
      </c>
      <c r="W59" t="s">
        <v>8533</v>
      </c>
      <c r="X59" t="s">
        <v>8532</v>
      </c>
      <c r="Y59" s="536" t="s">
        <v>21417</v>
      </c>
      <c r="Z59" s="536" t="s">
        <v>21418</v>
      </c>
      <c r="AA59" s="493" t="s">
        <v>14552</v>
      </c>
      <c r="AB59" s="493" t="s">
        <v>21419</v>
      </c>
      <c r="AC59" s="493" t="s">
        <v>7047</v>
      </c>
      <c r="AD59" s="493" t="s">
        <v>21413</v>
      </c>
      <c r="AE59"/>
      <c r="AF59" t="s">
        <v>20919</v>
      </c>
      <c r="AG59"/>
      <c r="AH59"/>
      <c r="AI59" t="s">
        <v>20668</v>
      </c>
      <c r="AJ59" t="s">
        <v>32</v>
      </c>
      <c r="AK59" t="s">
        <v>6854</v>
      </c>
      <c r="AL59" t="s">
        <v>64</v>
      </c>
      <c r="AM59" t="s">
        <v>8530</v>
      </c>
      <c r="AN59">
        <v>63</v>
      </c>
    </row>
    <row r="60" spans="1:40" ht="14.4" x14ac:dyDescent="0.3">
      <c r="A60" s="433" t="str">
        <v>0377</v>
      </c>
      <c r="D60" t="str">
        <f>CONCATENATE(portada_F[[#This Row],[NIVEL]],".",portada_F[[#This Row],[CODINS]])</f>
        <v>1.04016</v>
      </c>
      <c r="E60" s="444" t="s">
        <v>33917</v>
      </c>
      <c r="F60" t="s">
        <v>10010</v>
      </c>
      <c r="G60" t="s">
        <v>8396</v>
      </c>
      <c r="H60" t="s">
        <v>16296</v>
      </c>
      <c r="I60" t="s">
        <v>207</v>
      </c>
      <c r="J60" t="s">
        <v>2</v>
      </c>
      <c r="K60" t="s">
        <v>32</v>
      </c>
      <c r="L60" t="s">
        <v>20929</v>
      </c>
      <c r="M60" t="s">
        <v>8087</v>
      </c>
      <c r="N60">
        <v>40103</v>
      </c>
      <c r="O60" t="s">
        <v>206</v>
      </c>
      <c r="P60" t="s">
        <v>1</v>
      </c>
      <c r="Q60" t="s">
        <v>3</v>
      </c>
      <c r="R60" t="s">
        <v>16699</v>
      </c>
      <c r="S60" t="s">
        <v>207</v>
      </c>
      <c r="T60" t="s">
        <v>207</v>
      </c>
      <c r="U60" t="s">
        <v>539</v>
      </c>
      <c r="V60" t="s">
        <v>8944</v>
      </c>
      <c r="W60" t="s">
        <v>29321</v>
      </c>
      <c r="X60" t="s">
        <v>16298</v>
      </c>
      <c r="Y60" s="536" t="s">
        <v>29322</v>
      </c>
      <c r="Z60" s="536" t="s">
        <v>29323</v>
      </c>
      <c r="AA60" s="493" t="s">
        <v>16297</v>
      </c>
      <c r="AB60" s="493" t="s">
        <v>29322</v>
      </c>
      <c r="AC60" s="493" t="s">
        <v>19833</v>
      </c>
      <c r="AD60" s="493" t="s">
        <v>22085</v>
      </c>
      <c r="AE60"/>
      <c r="AF60" t="s">
        <v>20919</v>
      </c>
      <c r="AG60"/>
      <c r="AH60"/>
      <c r="AI60" t="s">
        <v>20668</v>
      </c>
      <c r="AJ60" t="s">
        <v>35</v>
      </c>
      <c r="AK60" t="s">
        <v>19693</v>
      </c>
      <c r="AL60" t="s">
        <v>20934</v>
      </c>
      <c r="AM60"/>
      <c r="AN60">
        <v>35</v>
      </c>
    </row>
    <row r="61" spans="1:40" ht="14.4" x14ac:dyDescent="0.3">
      <c r="A61" s="433" t="str">
        <v>0378</v>
      </c>
      <c r="D61" t="str">
        <f>CONCATENATE(portada_F[[#This Row],[NIVEL]],".",portada_F[[#This Row],[CODINS]])</f>
        <v>1.00063</v>
      </c>
      <c r="E61" s="444" t="s">
        <v>30504</v>
      </c>
      <c r="F61" t="s">
        <v>8453</v>
      </c>
      <c r="G61" t="s">
        <v>8396</v>
      </c>
      <c r="H61" t="s">
        <v>8452</v>
      </c>
      <c r="I61" t="s">
        <v>13533</v>
      </c>
      <c r="J61" t="s">
        <v>5</v>
      </c>
      <c r="K61" t="s">
        <v>32</v>
      </c>
      <c r="L61" t="s">
        <v>20929</v>
      </c>
      <c r="M61" t="s">
        <v>8087</v>
      </c>
      <c r="N61">
        <v>10107</v>
      </c>
      <c r="O61" t="s">
        <v>32</v>
      </c>
      <c r="P61" t="s">
        <v>1</v>
      </c>
      <c r="Q61" t="s">
        <v>7</v>
      </c>
      <c r="R61" t="s">
        <v>16446</v>
      </c>
      <c r="S61" t="s">
        <v>33</v>
      </c>
      <c r="T61" t="s">
        <v>33</v>
      </c>
      <c r="U61" t="s">
        <v>21044</v>
      </c>
      <c r="V61" t="s">
        <v>13440</v>
      </c>
      <c r="W61" t="s">
        <v>8455</v>
      </c>
      <c r="X61" t="s">
        <v>8454</v>
      </c>
      <c r="Y61" s="536" t="s">
        <v>21045</v>
      </c>
      <c r="Z61" s="536"/>
      <c r="AA61" s="493" t="s">
        <v>13441</v>
      </c>
      <c r="AB61" s="493" t="s">
        <v>21046</v>
      </c>
      <c r="AC61" s="493" t="s">
        <v>19706</v>
      </c>
      <c r="AD61" s="493" t="s">
        <v>21043</v>
      </c>
      <c r="AE61"/>
      <c r="AF61" t="s">
        <v>20919</v>
      </c>
      <c r="AG61"/>
      <c r="AH61"/>
      <c r="AI61" t="s">
        <v>20668</v>
      </c>
      <c r="AJ61" t="s">
        <v>35</v>
      </c>
      <c r="AK61" t="s">
        <v>19693</v>
      </c>
      <c r="AL61" t="s">
        <v>20934</v>
      </c>
      <c r="AM61"/>
      <c r="AN61">
        <v>22</v>
      </c>
    </row>
    <row r="62" spans="1:40" ht="14.4" x14ac:dyDescent="0.3">
      <c r="A62" s="433" t="str">
        <v>0379</v>
      </c>
      <c r="D62" t="str">
        <f>CONCATENATE(portada_F[[#This Row],[NIVEL]],".",portada_F[[#This Row],[CODINS]])</f>
        <v>1.00258</v>
      </c>
      <c r="E62" s="444" t="s">
        <v>30658</v>
      </c>
      <c r="F62" t="s">
        <v>7114</v>
      </c>
      <c r="G62" t="s">
        <v>8396</v>
      </c>
      <c r="H62" t="s">
        <v>10145</v>
      </c>
      <c r="I62" t="s">
        <v>41</v>
      </c>
      <c r="J62" t="s">
        <v>3</v>
      </c>
      <c r="K62" t="s">
        <v>32</v>
      </c>
      <c r="L62" t="s">
        <v>20921</v>
      </c>
      <c r="M62" t="s">
        <v>8087</v>
      </c>
      <c r="N62">
        <v>11502</v>
      </c>
      <c r="O62" t="s">
        <v>32</v>
      </c>
      <c r="P62" t="s">
        <v>202</v>
      </c>
      <c r="Q62" t="s">
        <v>2</v>
      </c>
      <c r="R62" t="s">
        <v>16525</v>
      </c>
      <c r="S62" t="s">
        <v>33</v>
      </c>
      <c r="T62" t="s">
        <v>21409</v>
      </c>
      <c r="U62" t="s">
        <v>839</v>
      </c>
      <c r="V62" t="s">
        <v>8547</v>
      </c>
      <c r="W62" t="s">
        <v>8548</v>
      </c>
      <c r="X62" t="s">
        <v>13454</v>
      </c>
      <c r="Y62" s="536" t="s">
        <v>21435</v>
      </c>
      <c r="Z62" s="536" t="s">
        <v>21436</v>
      </c>
      <c r="AA62" s="493" t="s">
        <v>20702</v>
      </c>
      <c r="AB62" s="493" t="s">
        <v>21437</v>
      </c>
      <c r="AC62" s="493" t="s">
        <v>7047</v>
      </c>
      <c r="AD62" s="493" t="s">
        <v>21413</v>
      </c>
      <c r="AE62"/>
      <c r="AF62" t="s">
        <v>20919</v>
      </c>
      <c r="AG62"/>
      <c r="AH62"/>
      <c r="AI62" t="s">
        <v>20668</v>
      </c>
      <c r="AJ62" t="s">
        <v>32</v>
      </c>
      <c r="AK62" t="s">
        <v>9921</v>
      </c>
      <c r="AL62" t="s">
        <v>64</v>
      </c>
      <c r="AM62" t="s">
        <v>10145</v>
      </c>
      <c r="AN62">
        <v>51</v>
      </c>
    </row>
    <row r="63" spans="1:40" ht="14.4" x14ac:dyDescent="0.3">
      <c r="A63" s="433" t="str">
        <v>0380</v>
      </c>
      <c r="D63" t="str">
        <f>CONCATENATE(portada_F[[#This Row],[NIVEL]],".",portada_F[[#This Row],[CODINS]])</f>
        <v>1.04277</v>
      </c>
      <c r="E63" s="444" t="s">
        <v>34115</v>
      </c>
      <c r="F63" t="s">
        <v>10060</v>
      </c>
      <c r="G63" t="s">
        <v>8396</v>
      </c>
      <c r="H63" t="s">
        <v>20802</v>
      </c>
      <c r="I63" t="s">
        <v>83</v>
      </c>
      <c r="J63" t="s">
        <v>11</v>
      </c>
      <c r="K63" t="s">
        <v>32</v>
      </c>
      <c r="L63" t="s">
        <v>20929</v>
      </c>
      <c r="M63" t="s">
        <v>8087</v>
      </c>
      <c r="N63">
        <v>20303</v>
      </c>
      <c r="O63" t="s">
        <v>35</v>
      </c>
      <c r="P63" t="s">
        <v>3</v>
      </c>
      <c r="Q63" t="s">
        <v>3</v>
      </c>
      <c r="R63" t="s">
        <v>16578</v>
      </c>
      <c r="S63" t="s">
        <v>83</v>
      </c>
      <c r="T63" t="s">
        <v>678</v>
      </c>
      <c r="U63" t="s">
        <v>33</v>
      </c>
      <c r="V63" t="s">
        <v>9298</v>
      </c>
      <c r="W63" t="s">
        <v>29813</v>
      </c>
      <c r="X63" t="s">
        <v>20804</v>
      </c>
      <c r="Y63" s="536" t="s">
        <v>29814</v>
      </c>
      <c r="Z63" s="536" t="s">
        <v>29815</v>
      </c>
      <c r="AA63" s="493" t="s">
        <v>20803</v>
      </c>
      <c r="AB63" s="493" t="s">
        <v>29815</v>
      </c>
      <c r="AC63" s="493" t="s">
        <v>6318</v>
      </c>
      <c r="AD63" s="493" t="s">
        <v>21659</v>
      </c>
      <c r="AE63"/>
      <c r="AF63" t="s">
        <v>20919</v>
      </c>
      <c r="AG63"/>
      <c r="AH63"/>
      <c r="AI63" t="s">
        <v>20668</v>
      </c>
      <c r="AJ63" t="s">
        <v>35</v>
      </c>
      <c r="AK63" t="s">
        <v>19693</v>
      </c>
      <c r="AL63" t="s">
        <v>20934</v>
      </c>
      <c r="AM63"/>
      <c r="AN63">
        <v>65</v>
      </c>
    </row>
    <row r="64" spans="1:40" ht="14.4" x14ac:dyDescent="0.3">
      <c r="A64" s="433" t="str">
        <v>0381</v>
      </c>
      <c r="D64" t="str">
        <f>CONCATENATE(portada_F[[#This Row],[NIVEL]],".",portada_F[[#This Row],[CODINS]])</f>
        <v>1.00729</v>
      </c>
      <c r="E64" s="444" t="s">
        <v>31094</v>
      </c>
      <c r="F64" t="s">
        <v>8618</v>
      </c>
      <c r="G64" t="s">
        <v>8396</v>
      </c>
      <c r="H64" t="s">
        <v>10159</v>
      </c>
      <c r="I64" t="s">
        <v>17671</v>
      </c>
      <c r="J64" t="s">
        <v>1</v>
      </c>
      <c r="K64" t="s">
        <v>32</v>
      </c>
      <c r="L64" t="s">
        <v>20921</v>
      </c>
      <c r="M64" t="s">
        <v>8087</v>
      </c>
      <c r="N64">
        <v>70101</v>
      </c>
      <c r="O64" t="s">
        <v>87</v>
      </c>
      <c r="P64" t="s">
        <v>1</v>
      </c>
      <c r="Q64" t="s">
        <v>1</v>
      </c>
      <c r="R64" t="s">
        <v>16845</v>
      </c>
      <c r="S64" t="s">
        <v>17671</v>
      </c>
      <c r="T64" t="s">
        <v>17671</v>
      </c>
      <c r="U64" t="s">
        <v>17671</v>
      </c>
      <c r="V64" t="s">
        <v>8619</v>
      </c>
      <c r="W64" t="s">
        <v>13458</v>
      </c>
      <c r="X64" t="s">
        <v>14558</v>
      </c>
      <c r="Y64" s="536" t="s">
        <v>22534</v>
      </c>
      <c r="Z64" s="536" t="s">
        <v>22535</v>
      </c>
      <c r="AA64" s="493" t="s">
        <v>20713</v>
      </c>
      <c r="AB64" s="493" t="s">
        <v>22535</v>
      </c>
      <c r="AC64" s="493" t="s">
        <v>19902</v>
      </c>
      <c r="AD64" s="493" t="s">
        <v>22536</v>
      </c>
      <c r="AE64"/>
      <c r="AF64" t="s">
        <v>20919</v>
      </c>
      <c r="AG64"/>
      <c r="AH64"/>
      <c r="AI64" t="s">
        <v>20668</v>
      </c>
      <c r="AJ64" t="s">
        <v>32</v>
      </c>
      <c r="AK64" t="s">
        <v>9052</v>
      </c>
      <c r="AL64" t="s">
        <v>64</v>
      </c>
      <c r="AM64" t="s">
        <v>10159</v>
      </c>
      <c r="AN64">
        <v>64</v>
      </c>
    </row>
    <row r="65" spans="1:40" ht="14.4" x14ac:dyDescent="0.3">
      <c r="A65" s="433" t="str">
        <v>0382</v>
      </c>
      <c r="D65" t="str">
        <f>CONCATENATE(portada_F[[#This Row],[NIVEL]],".",portada_F[[#This Row],[CODINS]])</f>
        <v>1.03396</v>
      </c>
      <c r="E65" s="444" t="s">
        <v>33446</v>
      </c>
      <c r="F65" t="s">
        <v>7980</v>
      </c>
      <c r="G65" t="s">
        <v>8396</v>
      </c>
      <c r="H65" t="s">
        <v>10340</v>
      </c>
      <c r="I65" t="s">
        <v>4404</v>
      </c>
      <c r="J65" t="s">
        <v>1</v>
      </c>
      <c r="K65" t="s">
        <v>32</v>
      </c>
      <c r="L65" t="s">
        <v>20921</v>
      </c>
      <c r="M65" t="s">
        <v>8087</v>
      </c>
      <c r="N65">
        <v>50201</v>
      </c>
      <c r="O65" t="s">
        <v>236</v>
      </c>
      <c r="P65" t="s">
        <v>2</v>
      </c>
      <c r="Q65" t="s">
        <v>1</v>
      </c>
      <c r="R65" t="s">
        <v>16745</v>
      </c>
      <c r="S65" t="s">
        <v>237</v>
      </c>
      <c r="T65" t="s">
        <v>4404</v>
      </c>
      <c r="U65" t="s">
        <v>4404</v>
      </c>
      <c r="V65" t="s">
        <v>70</v>
      </c>
      <c r="W65" t="s">
        <v>28003</v>
      </c>
      <c r="X65" t="s">
        <v>12387</v>
      </c>
      <c r="Y65" s="536" t="s">
        <v>28004</v>
      </c>
      <c r="Z65" s="536"/>
      <c r="AA65" s="493" t="s">
        <v>28005</v>
      </c>
      <c r="AB65" s="493" t="s">
        <v>28006</v>
      </c>
      <c r="AC65" s="493" t="s">
        <v>19855</v>
      </c>
      <c r="AD65" s="493" t="s">
        <v>22310</v>
      </c>
      <c r="AE65"/>
      <c r="AF65" t="s">
        <v>20919</v>
      </c>
      <c r="AG65"/>
      <c r="AH65"/>
      <c r="AI65" t="s">
        <v>20668</v>
      </c>
      <c r="AJ65" s="451" t="s">
        <v>32</v>
      </c>
      <c r="AK65" s="478" t="s">
        <v>28007</v>
      </c>
      <c r="AL65" s="451" t="s">
        <v>64</v>
      </c>
      <c r="AM65" s="441" t="s">
        <v>28008</v>
      </c>
      <c r="AN65">
        <v>115</v>
      </c>
    </row>
    <row r="66" spans="1:40" ht="14.4" x14ac:dyDescent="0.3">
      <c r="A66" s="433" t="str">
        <v>0383</v>
      </c>
      <c r="D66" t="str">
        <f>CONCATENATE(portada_F[[#This Row],[NIVEL]],".",portada_F[[#This Row],[CODINS]])</f>
        <v>1.04130</v>
      </c>
      <c r="E66" s="444" t="s">
        <v>34014</v>
      </c>
      <c r="F66" t="s">
        <v>16878</v>
      </c>
      <c r="G66" t="s">
        <v>8396</v>
      </c>
      <c r="H66" t="s">
        <v>16999</v>
      </c>
      <c r="I66" t="s">
        <v>4404</v>
      </c>
      <c r="J66" t="s">
        <v>6</v>
      </c>
      <c r="K66" t="s">
        <v>32</v>
      </c>
      <c r="L66" t="s">
        <v>20921</v>
      </c>
      <c r="M66" t="s">
        <v>8087</v>
      </c>
      <c r="N66">
        <v>50206</v>
      </c>
      <c r="O66" t="s">
        <v>236</v>
      </c>
      <c r="P66" t="s">
        <v>2</v>
      </c>
      <c r="Q66" t="s">
        <v>6</v>
      </c>
      <c r="R66" t="s">
        <v>16749</v>
      </c>
      <c r="S66" t="s">
        <v>237</v>
      </c>
      <c r="T66" t="s">
        <v>4404</v>
      </c>
      <c r="U66" t="s">
        <v>4449</v>
      </c>
      <c r="V66" t="s">
        <v>4557</v>
      </c>
      <c r="W66" t="s">
        <v>29566</v>
      </c>
      <c r="X66" t="s">
        <v>17000</v>
      </c>
      <c r="Y66" s="536" t="s">
        <v>29567</v>
      </c>
      <c r="Z66" s="536" t="s">
        <v>29568</v>
      </c>
      <c r="AA66" s="493" t="s">
        <v>18595</v>
      </c>
      <c r="AB66" s="493" t="s">
        <v>29568</v>
      </c>
      <c r="AC66" s="493" t="s">
        <v>19857</v>
      </c>
      <c r="AD66" s="493" t="s">
        <v>22325</v>
      </c>
      <c r="AE66"/>
      <c r="AF66" t="s">
        <v>20919</v>
      </c>
      <c r="AG66"/>
      <c r="AH66"/>
      <c r="AI66" t="s">
        <v>20668</v>
      </c>
      <c r="AJ66" t="s">
        <v>32</v>
      </c>
      <c r="AK66" t="s">
        <v>17027</v>
      </c>
      <c r="AL66" t="s">
        <v>64</v>
      </c>
      <c r="AM66" t="s">
        <v>16999</v>
      </c>
      <c r="AN66">
        <v>42</v>
      </c>
    </row>
    <row r="67" spans="1:40" ht="14.4" x14ac:dyDescent="0.3">
      <c r="A67" s="433" t="str">
        <v>0384</v>
      </c>
      <c r="D67" t="str">
        <f>CONCATENATE(portada_F[[#This Row],[NIVEL]],".",portada_F[[#This Row],[CODINS]])</f>
        <v>1.03031</v>
      </c>
      <c r="E67" s="444" t="s">
        <v>33135</v>
      </c>
      <c r="F67" t="s">
        <v>7356</v>
      </c>
      <c r="G67" t="s">
        <v>8396</v>
      </c>
      <c r="H67" t="s">
        <v>8943</v>
      </c>
      <c r="I67" t="s">
        <v>207</v>
      </c>
      <c r="J67" t="s">
        <v>4</v>
      </c>
      <c r="K67" t="s">
        <v>32</v>
      </c>
      <c r="L67" t="s">
        <v>20921</v>
      </c>
      <c r="M67" t="s">
        <v>8087</v>
      </c>
      <c r="N67">
        <v>40205</v>
      </c>
      <c r="O67" t="s">
        <v>206</v>
      </c>
      <c r="P67" t="s">
        <v>2</v>
      </c>
      <c r="Q67" t="s">
        <v>5</v>
      </c>
      <c r="R67" t="s">
        <v>16706</v>
      </c>
      <c r="S67" t="s">
        <v>207</v>
      </c>
      <c r="T67" t="s">
        <v>4003</v>
      </c>
      <c r="U67" t="s">
        <v>3233</v>
      </c>
      <c r="V67" t="s">
        <v>3233</v>
      </c>
      <c r="W67" t="s">
        <v>27267</v>
      </c>
      <c r="X67" t="s">
        <v>15442</v>
      </c>
      <c r="Y67" s="536" t="s">
        <v>27268</v>
      </c>
      <c r="Z67" s="536" t="s">
        <v>27269</v>
      </c>
      <c r="AA67" s="493" t="s">
        <v>18551</v>
      </c>
      <c r="AB67" s="493" t="s">
        <v>27268</v>
      </c>
      <c r="AC67" s="493" t="s">
        <v>19840</v>
      </c>
      <c r="AD67" s="493" t="s">
        <v>22165</v>
      </c>
      <c r="AE67"/>
      <c r="AF67" t="s">
        <v>20919</v>
      </c>
      <c r="AG67"/>
      <c r="AH67"/>
      <c r="AI67" t="s">
        <v>20668</v>
      </c>
      <c r="AJ67" t="s">
        <v>32</v>
      </c>
      <c r="AK67" t="s">
        <v>17019</v>
      </c>
      <c r="AL67" t="s">
        <v>64</v>
      </c>
      <c r="AM67" t="s">
        <v>17020</v>
      </c>
      <c r="AN67">
        <v>20</v>
      </c>
    </row>
    <row r="68" spans="1:40" ht="14.4" x14ac:dyDescent="0.3">
      <c r="A68" s="433" t="str">
        <v>0385</v>
      </c>
      <c r="D68" t="str">
        <f>CONCATENATE(portada_F[[#This Row],[NIVEL]],".",portada_F[[#This Row],[CODINS]])</f>
        <v>1.03409</v>
      </c>
      <c r="E68" s="444" t="s">
        <v>33459</v>
      </c>
      <c r="F68" t="s">
        <v>12351</v>
      </c>
      <c r="G68" t="s">
        <v>8396</v>
      </c>
      <c r="H68" t="s">
        <v>12341</v>
      </c>
      <c r="I68" t="s">
        <v>207</v>
      </c>
      <c r="J68" t="s">
        <v>2</v>
      </c>
      <c r="K68" t="s">
        <v>32</v>
      </c>
      <c r="L68" t="s">
        <v>20921</v>
      </c>
      <c r="M68" t="s">
        <v>8087</v>
      </c>
      <c r="N68">
        <v>40103</v>
      </c>
      <c r="O68" t="s">
        <v>206</v>
      </c>
      <c r="P68" t="s">
        <v>1</v>
      </c>
      <c r="Q68" t="s">
        <v>3</v>
      </c>
      <c r="R68" t="s">
        <v>16699</v>
      </c>
      <c r="S68" t="s">
        <v>207</v>
      </c>
      <c r="T68" t="s">
        <v>207</v>
      </c>
      <c r="U68" t="s">
        <v>539</v>
      </c>
      <c r="V68" t="s">
        <v>1563</v>
      </c>
      <c r="W68" t="s">
        <v>28044</v>
      </c>
      <c r="X68" t="s">
        <v>12388</v>
      </c>
      <c r="Y68" s="536" t="s">
        <v>28045</v>
      </c>
      <c r="Z68" s="536"/>
      <c r="AA68" s="493" t="s">
        <v>20756</v>
      </c>
      <c r="AB68" s="493" t="s">
        <v>28045</v>
      </c>
      <c r="AC68" s="493" t="s">
        <v>19833</v>
      </c>
      <c r="AD68" s="493" t="s">
        <v>22085</v>
      </c>
      <c r="AE68"/>
      <c r="AF68" t="s">
        <v>20919</v>
      </c>
      <c r="AG68"/>
      <c r="AH68"/>
      <c r="AI68" t="s">
        <v>20668</v>
      </c>
      <c r="AJ68" t="s">
        <v>32</v>
      </c>
      <c r="AK68" t="s">
        <v>12397</v>
      </c>
      <c r="AL68" t="s">
        <v>64</v>
      </c>
      <c r="AM68" t="s">
        <v>12341</v>
      </c>
      <c r="AN68">
        <v>127</v>
      </c>
    </row>
    <row r="69" spans="1:40" ht="14.4" x14ac:dyDescent="0.3">
      <c r="A69" s="433" t="str">
        <v>0387</v>
      </c>
      <c r="D69" t="str">
        <f>CONCATENATE(portada_F[[#This Row],[NIVEL]],".",portada_F[[#This Row],[CODINS]])</f>
        <v>1.03934</v>
      </c>
      <c r="E69" s="444" t="s">
        <v>33850</v>
      </c>
      <c r="F69" t="s">
        <v>7883</v>
      </c>
      <c r="G69" t="s">
        <v>8396</v>
      </c>
      <c r="H69" t="s">
        <v>15410</v>
      </c>
      <c r="I69" t="s">
        <v>224</v>
      </c>
      <c r="J69" t="s">
        <v>6</v>
      </c>
      <c r="K69" t="s">
        <v>32</v>
      </c>
      <c r="L69" t="s">
        <v>20929</v>
      </c>
      <c r="M69" t="s">
        <v>8087</v>
      </c>
      <c r="N69">
        <v>21007</v>
      </c>
      <c r="O69" t="s">
        <v>35</v>
      </c>
      <c r="P69" t="s">
        <v>11</v>
      </c>
      <c r="Q69" t="s">
        <v>7</v>
      </c>
      <c r="R69" t="s">
        <v>18366</v>
      </c>
      <c r="S69" t="s">
        <v>83</v>
      </c>
      <c r="T69" t="s">
        <v>224</v>
      </c>
      <c r="U69" t="s">
        <v>2961</v>
      </c>
      <c r="V69" t="s">
        <v>1508</v>
      </c>
      <c r="W69" t="s">
        <v>15525</v>
      </c>
      <c r="X69" t="s">
        <v>16237</v>
      </c>
      <c r="Y69" s="536" t="s">
        <v>29146</v>
      </c>
      <c r="Z69" s="536"/>
      <c r="AA69" s="493" t="s">
        <v>15524</v>
      </c>
      <c r="AB69" s="493" t="s">
        <v>29146</v>
      </c>
      <c r="AC69" s="493" t="s">
        <v>19321</v>
      </c>
      <c r="AD69" s="493" t="s">
        <v>21849</v>
      </c>
      <c r="AE69"/>
      <c r="AF69" t="s">
        <v>20919</v>
      </c>
      <c r="AG69"/>
      <c r="AH69"/>
      <c r="AI69" t="s">
        <v>20668</v>
      </c>
      <c r="AJ69" t="s">
        <v>35</v>
      </c>
      <c r="AK69" t="s">
        <v>19693</v>
      </c>
      <c r="AL69" t="s">
        <v>20934</v>
      </c>
      <c r="AM69"/>
      <c r="AN69">
        <v>19</v>
      </c>
    </row>
    <row r="70" spans="1:40" ht="14.4" x14ac:dyDescent="0.3">
      <c r="A70" s="433" t="str">
        <v>0389</v>
      </c>
      <c r="D70" t="str">
        <f>CONCATENATE(portada_F[[#This Row],[NIVEL]],".",portada_F[[#This Row],[CODINS]])</f>
        <v>1.00001</v>
      </c>
      <c r="E70" s="444" t="s">
        <v>34265</v>
      </c>
      <c r="F70" t="s">
        <v>8397</v>
      </c>
      <c r="G70" t="s">
        <v>8396</v>
      </c>
      <c r="H70" t="s">
        <v>13424</v>
      </c>
      <c r="I70" t="s">
        <v>13533</v>
      </c>
      <c r="J70" t="s">
        <v>4</v>
      </c>
      <c r="K70" t="s">
        <v>32</v>
      </c>
      <c r="L70" t="str">
        <f>CONCATENATE(portada_F[[#This Row],[PROPIO]],"_","PREESCOLAR")</f>
        <v>1_PREESCOLAR</v>
      </c>
      <c r="M70" t="s">
        <v>8087</v>
      </c>
      <c r="N70">
        <v>10903</v>
      </c>
      <c r="O70" t="s">
        <v>32</v>
      </c>
      <c r="P70" t="s">
        <v>10</v>
      </c>
      <c r="Q70" t="s">
        <v>3</v>
      </c>
      <c r="R70" t="s">
        <v>16499</v>
      </c>
      <c r="S70" t="s">
        <v>33</v>
      </c>
      <c r="T70" t="s">
        <v>341</v>
      </c>
      <c r="U70" t="s">
        <v>342</v>
      </c>
      <c r="V70" t="s">
        <v>5122</v>
      </c>
      <c r="W70" t="s">
        <v>18494</v>
      </c>
      <c r="X70" t="s">
        <v>17688</v>
      </c>
      <c r="Y70" s="536" t="s">
        <v>20916</v>
      </c>
      <c r="Z70" s="536" t="s">
        <v>20917</v>
      </c>
      <c r="AA70" s="493" t="s">
        <v>18493</v>
      </c>
      <c r="AB70" s="493" t="s">
        <v>20916</v>
      </c>
      <c r="AC70" s="493" t="s">
        <v>19723</v>
      </c>
      <c r="AD70" s="493" t="s">
        <v>20918</v>
      </c>
      <c r="AE70"/>
      <c r="AF70" t="s">
        <v>20919</v>
      </c>
      <c r="AG70"/>
      <c r="AH70"/>
      <c r="AI70" t="s">
        <v>20668</v>
      </c>
      <c r="AJ70" t="s">
        <v>32</v>
      </c>
      <c r="AK70" t="s">
        <v>6943</v>
      </c>
      <c r="AL70" t="s">
        <v>64</v>
      </c>
      <c r="AM70" t="s">
        <v>13424</v>
      </c>
      <c r="AN70">
        <v>171</v>
      </c>
    </row>
    <row r="71" spans="1:40" ht="14.4" x14ac:dyDescent="0.3">
      <c r="A71" s="433" t="str">
        <v>0390</v>
      </c>
      <c r="D71" t="str">
        <f>CONCATENATE(portada_F[[#This Row],[NIVEL]],".",portada_F[[#This Row],[CODINS]])</f>
        <v>1.01115</v>
      </c>
      <c r="E71" s="444" t="s">
        <v>31426</v>
      </c>
      <c r="F71" t="s">
        <v>7195</v>
      </c>
      <c r="G71" t="s">
        <v>8396</v>
      </c>
      <c r="H71" t="s">
        <v>8690</v>
      </c>
      <c r="I71" t="s">
        <v>1762</v>
      </c>
      <c r="J71" t="s">
        <v>1</v>
      </c>
      <c r="K71" t="s">
        <v>32</v>
      </c>
      <c r="L71" t="s">
        <v>20921</v>
      </c>
      <c r="M71" t="s">
        <v>8087</v>
      </c>
      <c r="N71">
        <v>50601</v>
      </c>
      <c r="O71" t="s">
        <v>236</v>
      </c>
      <c r="P71" t="s">
        <v>6</v>
      </c>
      <c r="Q71" t="s">
        <v>1</v>
      </c>
      <c r="R71" t="s">
        <v>16766</v>
      </c>
      <c r="S71" t="s">
        <v>237</v>
      </c>
      <c r="T71" t="s">
        <v>1762</v>
      </c>
      <c r="U71" t="s">
        <v>1762</v>
      </c>
      <c r="V71" t="s">
        <v>17708</v>
      </c>
      <c r="W71" t="s">
        <v>23306</v>
      </c>
      <c r="X71" t="s">
        <v>17709</v>
      </c>
      <c r="Y71" s="536" t="s">
        <v>23307</v>
      </c>
      <c r="Z71" s="536" t="s">
        <v>23308</v>
      </c>
      <c r="AA71" s="493" t="s">
        <v>20720</v>
      </c>
      <c r="AB71" s="493" t="s">
        <v>23307</v>
      </c>
      <c r="AC71" s="493" t="s">
        <v>19868</v>
      </c>
      <c r="AD71" s="493" t="s">
        <v>22387</v>
      </c>
      <c r="AE71"/>
      <c r="AF71" t="s">
        <v>20919</v>
      </c>
      <c r="AG71"/>
      <c r="AH71"/>
      <c r="AI71" t="s">
        <v>20668</v>
      </c>
      <c r="AJ71" t="s">
        <v>32</v>
      </c>
      <c r="AK71" t="s">
        <v>6861</v>
      </c>
      <c r="AL71" t="s">
        <v>64</v>
      </c>
      <c r="AM71" t="s">
        <v>8690</v>
      </c>
      <c r="AN71">
        <v>24</v>
      </c>
    </row>
    <row r="72" spans="1:40" ht="14.4" x14ac:dyDescent="0.3">
      <c r="A72" s="433" t="str">
        <v>0391</v>
      </c>
      <c r="D72" t="str">
        <f>CONCATENATE(portada_F[[#This Row],[NIVEL]],".",portada_F[[#This Row],[CODINS]])</f>
        <v>1.04039</v>
      </c>
      <c r="E72" s="444" t="s">
        <v>33937</v>
      </c>
      <c r="F72" t="s">
        <v>16150</v>
      </c>
      <c r="G72" t="s">
        <v>8396</v>
      </c>
      <c r="H72" t="s">
        <v>16325</v>
      </c>
      <c r="I72" t="s">
        <v>242</v>
      </c>
      <c r="J72" t="s">
        <v>6</v>
      </c>
      <c r="K72" t="s">
        <v>32</v>
      </c>
      <c r="L72" t="s">
        <v>20929</v>
      </c>
      <c r="M72" t="s">
        <v>8087</v>
      </c>
      <c r="N72">
        <v>30303</v>
      </c>
      <c r="O72" t="s">
        <v>64</v>
      </c>
      <c r="P72" t="s">
        <v>3</v>
      </c>
      <c r="Q72" t="s">
        <v>3</v>
      </c>
      <c r="R72" t="s">
        <v>16667</v>
      </c>
      <c r="S72" t="s">
        <v>242</v>
      </c>
      <c r="T72" t="s">
        <v>243</v>
      </c>
      <c r="U72" t="s">
        <v>173</v>
      </c>
      <c r="V72" t="s">
        <v>173</v>
      </c>
      <c r="W72" t="s">
        <v>16327</v>
      </c>
      <c r="X72" t="s">
        <v>16326</v>
      </c>
      <c r="Y72" s="536" t="s">
        <v>29367</v>
      </c>
      <c r="Z72" s="536"/>
      <c r="AA72" s="493" t="s">
        <v>29368</v>
      </c>
      <c r="AB72" s="493" t="s">
        <v>29367</v>
      </c>
      <c r="AC72" s="493" t="s">
        <v>19821</v>
      </c>
      <c r="AD72" s="493" t="s">
        <v>22000</v>
      </c>
      <c r="AE72"/>
      <c r="AF72" t="s">
        <v>20919</v>
      </c>
      <c r="AG72"/>
      <c r="AH72"/>
      <c r="AI72" t="s">
        <v>20668</v>
      </c>
      <c r="AJ72" t="s">
        <v>35</v>
      </c>
      <c r="AK72" t="s">
        <v>19693</v>
      </c>
      <c r="AL72" t="s">
        <v>20934</v>
      </c>
      <c r="AM72"/>
      <c r="AN72">
        <v>36</v>
      </c>
    </row>
    <row r="73" spans="1:40" ht="14.4" x14ac:dyDescent="0.3">
      <c r="A73" s="433" t="str">
        <v>0392</v>
      </c>
      <c r="D73" t="str">
        <f>CONCATENATE(portada_F[[#This Row],[NIVEL]],".",portada_F[[#This Row],[CODINS]])</f>
        <v>1.04230</v>
      </c>
      <c r="E73" s="444" t="s">
        <v>34077</v>
      </c>
      <c r="F73" t="s">
        <v>15985</v>
      </c>
      <c r="G73" t="s">
        <v>8396</v>
      </c>
      <c r="H73" t="s">
        <v>29736</v>
      </c>
      <c r="I73" t="s">
        <v>242</v>
      </c>
      <c r="J73" t="s">
        <v>2</v>
      </c>
      <c r="K73" t="s">
        <v>32</v>
      </c>
      <c r="L73" t="s">
        <v>20929</v>
      </c>
      <c r="M73" t="s">
        <v>8087</v>
      </c>
      <c r="N73">
        <v>30104</v>
      </c>
      <c r="O73" t="s">
        <v>64</v>
      </c>
      <c r="P73" t="s">
        <v>1</v>
      </c>
      <c r="Q73" t="s">
        <v>4</v>
      </c>
      <c r="R73" t="s">
        <v>16655</v>
      </c>
      <c r="S73" t="s">
        <v>242</v>
      </c>
      <c r="T73" t="s">
        <v>242</v>
      </c>
      <c r="U73" t="s">
        <v>3472</v>
      </c>
      <c r="V73" t="s">
        <v>3472</v>
      </c>
      <c r="W73" t="s">
        <v>3472</v>
      </c>
      <c r="X73" t="s">
        <v>18600</v>
      </c>
      <c r="Y73" s="536" t="s">
        <v>29737</v>
      </c>
      <c r="Z73" s="536"/>
      <c r="AA73" s="493" t="s">
        <v>18312</v>
      </c>
      <c r="AB73" s="493" t="s">
        <v>29737</v>
      </c>
      <c r="AC73" s="493" t="s">
        <v>19807</v>
      </c>
      <c r="AD73" s="493" t="s">
        <v>21906</v>
      </c>
      <c r="AE73"/>
      <c r="AF73" t="s">
        <v>20919</v>
      </c>
      <c r="AG73"/>
      <c r="AH73"/>
      <c r="AI73" t="s">
        <v>20668</v>
      </c>
      <c r="AJ73" t="s">
        <v>35</v>
      </c>
      <c r="AK73" t="s">
        <v>19693</v>
      </c>
      <c r="AL73" t="s">
        <v>20934</v>
      </c>
      <c r="AM73"/>
      <c r="AN73">
        <v>50</v>
      </c>
    </row>
    <row r="74" spans="1:40" ht="14.4" x14ac:dyDescent="0.3">
      <c r="A74" s="433" t="str">
        <v>0393</v>
      </c>
      <c r="D74" t="str">
        <f>CONCATENATE(portada_F[[#This Row],[NIVEL]],".",portada_F[[#This Row],[CODINS]])</f>
        <v>1.03397</v>
      </c>
      <c r="E74" s="444" t="s">
        <v>33447</v>
      </c>
      <c r="F74" t="s">
        <v>7503</v>
      </c>
      <c r="G74" t="s">
        <v>8396</v>
      </c>
      <c r="H74" t="s">
        <v>17677</v>
      </c>
      <c r="I74" t="s">
        <v>82</v>
      </c>
      <c r="J74" t="s">
        <v>1</v>
      </c>
      <c r="K74" t="s">
        <v>32</v>
      </c>
      <c r="L74" t="s">
        <v>20929</v>
      </c>
      <c r="M74" t="s">
        <v>8087</v>
      </c>
      <c r="N74">
        <v>20206</v>
      </c>
      <c r="O74" t="s">
        <v>35</v>
      </c>
      <c r="P74" t="s">
        <v>2</v>
      </c>
      <c r="Q74" t="s">
        <v>6</v>
      </c>
      <c r="R74" t="s">
        <v>16568</v>
      </c>
      <c r="S74" t="s">
        <v>83</v>
      </c>
      <c r="T74" t="s">
        <v>84</v>
      </c>
      <c r="U74" t="s">
        <v>159</v>
      </c>
      <c r="V74" t="s">
        <v>159</v>
      </c>
      <c r="W74" t="s">
        <v>28009</v>
      </c>
      <c r="X74" t="s">
        <v>13480</v>
      </c>
      <c r="Y74" s="536" t="s">
        <v>28010</v>
      </c>
      <c r="Z74" s="536" t="s">
        <v>28011</v>
      </c>
      <c r="AA74" s="493" t="s">
        <v>28012</v>
      </c>
      <c r="AB74" s="493" t="s">
        <v>28013</v>
      </c>
      <c r="AC74" s="493" t="s">
        <v>19778</v>
      </c>
      <c r="AD74" s="493" t="s">
        <v>21738</v>
      </c>
      <c r="AE74"/>
      <c r="AF74" t="s">
        <v>20919</v>
      </c>
      <c r="AG74"/>
      <c r="AH74"/>
      <c r="AI74" t="s">
        <v>20668</v>
      </c>
      <c r="AJ74" t="s">
        <v>35</v>
      </c>
      <c r="AK74" t="s">
        <v>19693</v>
      </c>
      <c r="AL74" t="s">
        <v>20934</v>
      </c>
      <c r="AM74"/>
      <c r="AN74">
        <v>27</v>
      </c>
    </row>
    <row r="75" spans="1:40" ht="14.4" x14ac:dyDescent="0.3">
      <c r="A75" s="433" t="str">
        <v>0394</v>
      </c>
      <c r="D75" t="str">
        <f>CONCATENATE(portada_F[[#This Row],[NIVEL]],".",portada_F[[#This Row],[CODINS]])</f>
        <v>1.01217</v>
      </c>
      <c r="E75" s="444" t="s">
        <v>31510</v>
      </c>
      <c r="F75" t="s">
        <v>8706</v>
      </c>
      <c r="G75" t="s">
        <v>8396</v>
      </c>
      <c r="H75" t="s">
        <v>14528</v>
      </c>
      <c r="I75" t="s">
        <v>235</v>
      </c>
      <c r="J75" t="s">
        <v>3</v>
      </c>
      <c r="K75" t="s">
        <v>32</v>
      </c>
      <c r="L75" t="s">
        <v>20921</v>
      </c>
      <c r="M75" t="s">
        <v>8087</v>
      </c>
      <c r="N75">
        <v>50308</v>
      </c>
      <c r="O75" t="s">
        <v>236</v>
      </c>
      <c r="P75" t="s">
        <v>3</v>
      </c>
      <c r="Q75" t="s">
        <v>9</v>
      </c>
      <c r="R75" t="s">
        <v>16757</v>
      </c>
      <c r="S75" t="s">
        <v>237</v>
      </c>
      <c r="T75" t="s">
        <v>235</v>
      </c>
      <c r="U75" t="s">
        <v>23509</v>
      </c>
      <c r="V75" t="s">
        <v>2119</v>
      </c>
      <c r="W75" t="s">
        <v>13463</v>
      </c>
      <c r="X75" t="s">
        <v>16898</v>
      </c>
      <c r="Y75" s="536" t="s">
        <v>23510</v>
      </c>
      <c r="Z75" s="536" t="s">
        <v>23511</v>
      </c>
      <c r="AA75" s="493" t="s">
        <v>16897</v>
      </c>
      <c r="AB75" s="493" t="s">
        <v>20668</v>
      </c>
      <c r="AC75" s="493" t="s">
        <v>19862</v>
      </c>
      <c r="AD75" s="493" t="s">
        <v>23512</v>
      </c>
      <c r="AE75"/>
      <c r="AF75" t="s">
        <v>20919</v>
      </c>
      <c r="AG75"/>
      <c r="AH75"/>
      <c r="AI75" t="s">
        <v>20668</v>
      </c>
      <c r="AJ75" t="s">
        <v>32</v>
      </c>
      <c r="AK75" t="s">
        <v>10068</v>
      </c>
      <c r="AL75" t="s">
        <v>64</v>
      </c>
      <c r="AM75" t="s">
        <v>14528</v>
      </c>
      <c r="AN75">
        <v>60</v>
      </c>
    </row>
    <row r="76" spans="1:40" ht="14.4" x14ac:dyDescent="0.3">
      <c r="A76" s="433" t="str">
        <v>0395</v>
      </c>
      <c r="D76" t="str">
        <f>CONCATENATE(portada_F[[#This Row],[NIVEL]],".",portada_F[[#This Row],[CODINS]])</f>
        <v>1.04078</v>
      </c>
      <c r="E76" s="444" t="s">
        <v>33970</v>
      </c>
      <c r="F76" t="s">
        <v>14500</v>
      </c>
      <c r="G76" t="s">
        <v>8396</v>
      </c>
      <c r="H76" t="s">
        <v>16968</v>
      </c>
      <c r="I76" t="s">
        <v>41</v>
      </c>
      <c r="J76" t="s">
        <v>6</v>
      </c>
      <c r="K76" t="s">
        <v>32</v>
      </c>
      <c r="L76" t="s">
        <v>20929</v>
      </c>
      <c r="M76" t="s">
        <v>8087</v>
      </c>
      <c r="N76">
        <v>11104</v>
      </c>
      <c r="O76" t="s">
        <v>32</v>
      </c>
      <c r="P76" t="s">
        <v>13</v>
      </c>
      <c r="Q76" t="s">
        <v>4</v>
      </c>
      <c r="R76" t="s">
        <v>16511</v>
      </c>
      <c r="S76" t="s">
        <v>33</v>
      </c>
      <c r="T76" t="s">
        <v>21368</v>
      </c>
      <c r="U76" t="s">
        <v>21391</v>
      </c>
      <c r="V76" t="s">
        <v>16969</v>
      </c>
      <c r="W76" t="s">
        <v>29453</v>
      </c>
      <c r="X76" t="s">
        <v>16970</v>
      </c>
      <c r="Y76" s="536" t="s">
        <v>29454</v>
      </c>
      <c r="Z76" s="536"/>
      <c r="AA76" s="493" t="s">
        <v>17746</v>
      </c>
      <c r="AB76" s="493" t="s">
        <v>29455</v>
      </c>
      <c r="AC76" s="493" t="s">
        <v>19735</v>
      </c>
      <c r="AD76" s="493" t="s">
        <v>21371</v>
      </c>
      <c r="AE76"/>
      <c r="AF76" t="s">
        <v>20919</v>
      </c>
      <c r="AG76"/>
      <c r="AH76"/>
      <c r="AI76" t="s">
        <v>20668</v>
      </c>
      <c r="AJ76" t="s">
        <v>35</v>
      </c>
      <c r="AK76" t="s">
        <v>19693</v>
      </c>
      <c r="AL76" t="s">
        <v>20934</v>
      </c>
      <c r="AM76"/>
      <c r="AN76">
        <v>11</v>
      </c>
    </row>
    <row r="77" spans="1:40" ht="14.4" x14ac:dyDescent="0.3">
      <c r="A77" s="433" t="str">
        <v>0396</v>
      </c>
      <c r="D77" t="str">
        <f>CONCATENATE(portada_F[[#This Row],[NIVEL]],".",portada_F[[#This Row],[CODINS]])</f>
        <v>1.03971</v>
      </c>
      <c r="E77" s="444" t="s">
        <v>33879</v>
      </c>
      <c r="F77" t="s">
        <v>16146</v>
      </c>
      <c r="G77" t="s">
        <v>8396</v>
      </c>
      <c r="H77" t="s">
        <v>29220</v>
      </c>
      <c r="I77" t="s">
        <v>207</v>
      </c>
      <c r="J77" t="s">
        <v>6</v>
      </c>
      <c r="K77" t="s">
        <v>32</v>
      </c>
      <c r="L77" t="s">
        <v>20929</v>
      </c>
      <c r="M77" t="s">
        <v>8087</v>
      </c>
      <c r="N77">
        <v>40601</v>
      </c>
      <c r="O77" t="s">
        <v>206</v>
      </c>
      <c r="P77" t="s">
        <v>6</v>
      </c>
      <c r="Q77" t="s">
        <v>1</v>
      </c>
      <c r="R77" t="s">
        <v>16726</v>
      </c>
      <c r="S77" t="s">
        <v>207</v>
      </c>
      <c r="T77" t="s">
        <v>272</v>
      </c>
      <c r="U77" t="s">
        <v>272</v>
      </c>
      <c r="V77" t="s">
        <v>16286</v>
      </c>
      <c r="W77" t="s">
        <v>16288</v>
      </c>
      <c r="X77" t="s">
        <v>16287</v>
      </c>
      <c r="Y77" s="536" t="s">
        <v>29221</v>
      </c>
      <c r="Z77" s="536"/>
      <c r="AA77" s="493" t="s">
        <v>16943</v>
      </c>
      <c r="AB77" s="493" t="s">
        <v>29222</v>
      </c>
      <c r="AC77" s="493" t="s">
        <v>19841</v>
      </c>
      <c r="AD77" s="493" t="s">
        <v>22171</v>
      </c>
      <c r="AE77"/>
      <c r="AF77" t="s">
        <v>20919</v>
      </c>
      <c r="AG77"/>
      <c r="AH77"/>
      <c r="AI77" t="s">
        <v>20668</v>
      </c>
      <c r="AJ77" t="s">
        <v>35</v>
      </c>
      <c r="AK77" t="s">
        <v>19693</v>
      </c>
      <c r="AL77" t="s">
        <v>20934</v>
      </c>
      <c r="AM77"/>
      <c r="AN77">
        <v>25</v>
      </c>
    </row>
    <row r="78" spans="1:40" ht="14.4" x14ac:dyDescent="0.3">
      <c r="A78" s="433" t="str">
        <v>0398</v>
      </c>
      <c r="D78" t="str">
        <f>CONCATENATE(portada_F[[#This Row],[NIVEL]],".",portada_F[[#This Row],[CODINS]])</f>
        <v>1.03079</v>
      </c>
      <c r="E78" s="444" t="s">
        <v>33174</v>
      </c>
      <c r="F78" t="s">
        <v>7365</v>
      </c>
      <c r="G78" t="s">
        <v>8396</v>
      </c>
      <c r="H78" t="s">
        <v>18473</v>
      </c>
      <c r="I78" t="s">
        <v>13534</v>
      </c>
      <c r="J78" t="s">
        <v>6</v>
      </c>
      <c r="K78" t="s">
        <v>32</v>
      </c>
      <c r="L78" t="s">
        <v>20921</v>
      </c>
      <c r="M78" t="s">
        <v>8087</v>
      </c>
      <c r="N78">
        <v>11002</v>
      </c>
      <c r="O78" t="s">
        <v>32</v>
      </c>
      <c r="P78" t="s">
        <v>11</v>
      </c>
      <c r="Q78" t="s">
        <v>2</v>
      </c>
      <c r="R78" t="s">
        <v>16504</v>
      </c>
      <c r="S78" t="s">
        <v>33</v>
      </c>
      <c r="T78" t="s">
        <v>249</v>
      </c>
      <c r="U78" t="s">
        <v>128</v>
      </c>
      <c r="V78" t="s">
        <v>8955</v>
      </c>
      <c r="W78" t="s">
        <v>8478</v>
      </c>
      <c r="X78" t="s">
        <v>20748</v>
      </c>
      <c r="Y78" s="536" t="s">
        <v>27380</v>
      </c>
      <c r="Z78" s="536"/>
      <c r="AA78" s="493" t="s">
        <v>20747</v>
      </c>
      <c r="AB78" s="493" t="s">
        <v>27380</v>
      </c>
      <c r="AC78" s="493" t="s">
        <v>21116</v>
      </c>
      <c r="AD78" s="493" t="s">
        <v>21117</v>
      </c>
      <c r="AE78"/>
      <c r="AF78" t="s">
        <v>20919</v>
      </c>
      <c r="AG78"/>
      <c r="AH78"/>
      <c r="AI78" t="s">
        <v>20668</v>
      </c>
      <c r="AJ78" t="s">
        <v>32</v>
      </c>
      <c r="AK78" t="s">
        <v>18466</v>
      </c>
      <c r="AL78" t="s">
        <v>64</v>
      </c>
      <c r="AM78"/>
      <c r="AN78">
        <v>24</v>
      </c>
    </row>
    <row r="79" spans="1:40" ht="14.4" x14ac:dyDescent="0.3">
      <c r="A79" s="433" t="str">
        <v>0399</v>
      </c>
      <c r="D79" t="str">
        <f>CONCATENATE(portada_F[[#This Row],[NIVEL]],".",portada_F[[#This Row],[CODINS]])</f>
        <v>1.04281</v>
      </c>
      <c r="E79" s="444" t="s">
        <v>34119</v>
      </c>
      <c r="F79" t="s">
        <v>13525</v>
      </c>
      <c r="G79" t="s">
        <v>8396</v>
      </c>
      <c r="H79" t="s">
        <v>18486</v>
      </c>
      <c r="I79" t="s">
        <v>47</v>
      </c>
      <c r="J79" t="s">
        <v>1</v>
      </c>
      <c r="K79" t="s">
        <v>32</v>
      </c>
      <c r="L79" t="s">
        <v>20929</v>
      </c>
      <c r="M79" t="s">
        <v>8087</v>
      </c>
      <c r="N79">
        <v>10301</v>
      </c>
      <c r="O79" t="s">
        <v>32</v>
      </c>
      <c r="P79" t="s">
        <v>3</v>
      </c>
      <c r="Q79" t="s">
        <v>1</v>
      </c>
      <c r="R79" t="s">
        <v>16454</v>
      </c>
      <c r="S79" t="s">
        <v>33</v>
      </c>
      <c r="T79" t="s">
        <v>47</v>
      </c>
      <c r="U79" t="s">
        <v>47</v>
      </c>
      <c r="V79" t="s">
        <v>47</v>
      </c>
      <c r="W79" t="s">
        <v>29824</v>
      </c>
      <c r="X79" t="s">
        <v>20809</v>
      </c>
      <c r="Y79" s="536" t="s">
        <v>29825</v>
      </c>
      <c r="Z79" s="536" t="s">
        <v>29826</v>
      </c>
      <c r="AA79" s="493" t="s">
        <v>20808</v>
      </c>
      <c r="AB79" s="493" t="s">
        <v>29826</v>
      </c>
      <c r="AC79" s="493" t="s">
        <v>19725</v>
      </c>
      <c r="AD79" s="493" t="s">
        <v>21248</v>
      </c>
      <c r="AE79"/>
      <c r="AF79" t="s">
        <v>20919</v>
      </c>
      <c r="AG79"/>
      <c r="AH79"/>
      <c r="AI79" t="s">
        <v>20668</v>
      </c>
      <c r="AJ79" t="s">
        <v>35</v>
      </c>
      <c r="AK79" t="s">
        <v>19693</v>
      </c>
      <c r="AL79" t="s">
        <v>20934</v>
      </c>
      <c r="AM79"/>
      <c r="AN79">
        <v>28</v>
      </c>
    </row>
    <row r="80" spans="1:40" ht="14.4" x14ac:dyDescent="0.3">
      <c r="A80" s="433" t="str">
        <v>0400</v>
      </c>
      <c r="D80" t="str">
        <f>CONCATENATE(portada_F[[#This Row],[NIVEL]],".",portada_F[[#This Row],[CODINS]])</f>
        <v>1.04031</v>
      </c>
      <c r="E80" s="444" t="s">
        <v>33930</v>
      </c>
      <c r="F80" t="s">
        <v>7853</v>
      </c>
      <c r="G80" t="s">
        <v>8396</v>
      </c>
      <c r="H80" t="s">
        <v>16310</v>
      </c>
      <c r="I80" t="s">
        <v>41</v>
      </c>
      <c r="J80" t="s">
        <v>5</v>
      </c>
      <c r="K80" t="s">
        <v>32</v>
      </c>
      <c r="L80" t="s">
        <v>20929</v>
      </c>
      <c r="M80" t="s">
        <v>8087</v>
      </c>
      <c r="N80">
        <v>11401</v>
      </c>
      <c r="O80" t="s">
        <v>32</v>
      </c>
      <c r="P80" t="s">
        <v>225</v>
      </c>
      <c r="Q80" t="s">
        <v>1</v>
      </c>
      <c r="R80" t="s">
        <v>16521</v>
      </c>
      <c r="S80" t="s">
        <v>33</v>
      </c>
      <c r="T80" t="s">
        <v>664</v>
      </c>
      <c r="U80" t="s">
        <v>685</v>
      </c>
      <c r="V80" t="s">
        <v>664</v>
      </c>
      <c r="W80" t="s">
        <v>16313</v>
      </c>
      <c r="X80" t="s">
        <v>16312</v>
      </c>
      <c r="Y80" s="536" t="s">
        <v>29353</v>
      </c>
      <c r="Z80" s="536" t="s">
        <v>29353</v>
      </c>
      <c r="AA80" s="493" t="s">
        <v>16311</v>
      </c>
      <c r="AB80" s="493" t="s">
        <v>29354</v>
      </c>
      <c r="AC80" s="493" t="s">
        <v>19733</v>
      </c>
      <c r="AD80" s="493" t="s">
        <v>21351</v>
      </c>
      <c r="AE80"/>
      <c r="AF80" t="s">
        <v>20919</v>
      </c>
      <c r="AG80"/>
      <c r="AH80"/>
      <c r="AI80" t="s">
        <v>20668</v>
      </c>
      <c r="AJ80" t="s">
        <v>35</v>
      </c>
      <c r="AK80" t="s">
        <v>19693</v>
      </c>
      <c r="AL80" t="s">
        <v>20934</v>
      </c>
      <c r="AM80"/>
      <c r="AN80">
        <v>70</v>
      </c>
    </row>
    <row r="81" spans="1:40" ht="14.4" x14ac:dyDescent="0.3">
      <c r="A81" s="433" t="str">
        <v>0402</v>
      </c>
      <c r="D81" t="str">
        <f>CONCATENATE(portada_F[[#This Row],[NIVEL]],".",portada_F[[#This Row],[CODINS]])</f>
        <v>1.04233</v>
      </c>
      <c r="E81" s="444" t="s">
        <v>34079</v>
      </c>
      <c r="F81" t="s">
        <v>13509</v>
      </c>
      <c r="G81" t="s">
        <v>8396</v>
      </c>
      <c r="H81" t="s">
        <v>17878</v>
      </c>
      <c r="I81" t="s">
        <v>360</v>
      </c>
      <c r="J81" t="s">
        <v>5</v>
      </c>
      <c r="K81" t="s">
        <v>32</v>
      </c>
      <c r="L81" t="s">
        <v>20929</v>
      </c>
      <c r="M81" t="s">
        <v>8087</v>
      </c>
      <c r="N81">
        <v>10701</v>
      </c>
      <c r="O81" t="s">
        <v>32</v>
      </c>
      <c r="P81" t="s">
        <v>7</v>
      </c>
      <c r="Q81" t="s">
        <v>1</v>
      </c>
      <c r="R81" t="s">
        <v>16485</v>
      </c>
      <c r="S81" t="s">
        <v>33</v>
      </c>
      <c r="T81" t="s">
        <v>21474</v>
      </c>
      <c r="U81" t="s">
        <v>1032</v>
      </c>
      <c r="V81" t="s">
        <v>1031</v>
      </c>
      <c r="W81" t="s">
        <v>29740</v>
      </c>
      <c r="X81" t="s">
        <v>20793</v>
      </c>
      <c r="Y81" s="536" t="s">
        <v>29741</v>
      </c>
      <c r="Z81" s="536" t="s">
        <v>29742</v>
      </c>
      <c r="AA81" s="493" t="s">
        <v>18601</v>
      </c>
      <c r="AB81" s="493" t="s">
        <v>29743</v>
      </c>
      <c r="AC81" s="493" t="s">
        <v>19744</v>
      </c>
      <c r="AD81" s="493" t="s">
        <v>21477</v>
      </c>
      <c r="AE81"/>
      <c r="AF81" t="s">
        <v>20919</v>
      </c>
      <c r="AG81"/>
      <c r="AH81"/>
      <c r="AI81" t="s">
        <v>20668</v>
      </c>
      <c r="AJ81" t="s">
        <v>35</v>
      </c>
      <c r="AK81" t="s">
        <v>19693</v>
      </c>
      <c r="AL81" t="s">
        <v>20934</v>
      </c>
      <c r="AM81"/>
      <c r="AN81">
        <v>23</v>
      </c>
    </row>
    <row r="82" spans="1:40" ht="14.4" x14ac:dyDescent="0.3">
      <c r="A82" s="433" t="str">
        <v>0403</v>
      </c>
      <c r="D82" t="str">
        <f>CONCATENATE(portada_F[[#This Row],[NIVEL]],".",portada_F[[#This Row],[CODINS]])</f>
        <v>1.02966</v>
      </c>
      <c r="E82" s="444" t="s">
        <v>33077</v>
      </c>
      <c r="F82" t="s">
        <v>8929</v>
      </c>
      <c r="G82" t="s">
        <v>8396</v>
      </c>
      <c r="H82" t="s">
        <v>12346</v>
      </c>
      <c r="I82" t="s">
        <v>207</v>
      </c>
      <c r="J82" t="s">
        <v>2</v>
      </c>
      <c r="K82" t="s">
        <v>32</v>
      </c>
      <c r="L82" t="s">
        <v>20929</v>
      </c>
      <c r="M82" t="s">
        <v>8087</v>
      </c>
      <c r="N82">
        <v>40102</v>
      </c>
      <c r="O82" t="s">
        <v>206</v>
      </c>
      <c r="P82" t="s">
        <v>1</v>
      </c>
      <c r="Q82" t="s">
        <v>2</v>
      </c>
      <c r="R82" t="s">
        <v>16698</v>
      </c>
      <c r="S82" t="s">
        <v>207</v>
      </c>
      <c r="T82" t="s">
        <v>207</v>
      </c>
      <c r="U82" t="s">
        <v>830</v>
      </c>
      <c r="V82" t="s">
        <v>868</v>
      </c>
      <c r="W82" t="s">
        <v>27141</v>
      </c>
      <c r="X82" t="s">
        <v>8930</v>
      </c>
      <c r="Y82" s="536" t="s">
        <v>27142</v>
      </c>
      <c r="Z82" s="536" t="s">
        <v>27142</v>
      </c>
      <c r="AA82" s="493" t="s">
        <v>8660</v>
      </c>
      <c r="AB82" s="493" t="s">
        <v>27143</v>
      </c>
      <c r="AC82" s="493" t="s">
        <v>19833</v>
      </c>
      <c r="AD82" s="493" t="s">
        <v>22111</v>
      </c>
      <c r="AE82"/>
      <c r="AF82" t="s">
        <v>20919</v>
      </c>
      <c r="AG82"/>
      <c r="AH82"/>
      <c r="AI82" t="s">
        <v>20668</v>
      </c>
      <c r="AJ82" t="s">
        <v>35</v>
      </c>
      <c r="AK82" t="s">
        <v>19693</v>
      </c>
      <c r="AL82" t="s">
        <v>20934</v>
      </c>
      <c r="AM82"/>
      <c r="AN82">
        <v>18</v>
      </c>
    </row>
    <row r="83" spans="1:40" ht="14.4" x14ac:dyDescent="0.3">
      <c r="A83" s="433" t="str">
        <v>0404</v>
      </c>
      <c r="D83" t="str">
        <f>CONCATENATE(portada_F[[#This Row],[NIVEL]],".",portada_F[[#This Row],[CODINS]])</f>
        <v>1.04068</v>
      </c>
      <c r="E83" s="444" t="s">
        <v>33962</v>
      </c>
      <c r="F83" t="s">
        <v>16157</v>
      </c>
      <c r="G83" t="s">
        <v>8396</v>
      </c>
      <c r="H83" t="s">
        <v>16367</v>
      </c>
      <c r="I83" t="s">
        <v>207</v>
      </c>
      <c r="J83" t="s">
        <v>7</v>
      </c>
      <c r="K83" t="s">
        <v>32</v>
      </c>
      <c r="L83" t="s">
        <v>20921</v>
      </c>
      <c r="M83" t="s">
        <v>8087</v>
      </c>
      <c r="N83">
        <v>40703</v>
      </c>
      <c r="O83" t="s">
        <v>206</v>
      </c>
      <c r="P83" t="s">
        <v>7</v>
      </c>
      <c r="Q83" t="s">
        <v>3</v>
      </c>
      <c r="R83" t="s">
        <v>19683</v>
      </c>
      <c r="S83" t="s">
        <v>207</v>
      </c>
      <c r="T83" t="s">
        <v>3995</v>
      </c>
      <c r="U83" t="s">
        <v>3576</v>
      </c>
      <c r="V83" t="s">
        <v>3576</v>
      </c>
      <c r="W83" t="s">
        <v>16369</v>
      </c>
      <c r="X83" t="s">
        <v>16963</v>
      </c>
      <c r="Y83" s="536" t="s">
        <v>29427</v>
      </c>
      <c r="Z83" s="536" t="s">
        <v>29428</v>
      </c>
      <c r="AA83" s="493" t="s">
        <v>16368</v>
      </c>
      <c r="AB83" s="493" t="s">
        <v>29428</v>
      </c>
      <c r="AC83" s="493" t="s">
        <v>18547</v>
      </c>
      <c r="AD83" s="493" t="s">
        <v>22106</v>
      </c>
      <c r="AE83"/>
      <c r="AF83" t="s">
        <v>20919</v>
      </c>
      <c r="AG83"/>
      <c r="AH83"/>
      <c r="AI83" t="s">
        <v>20668</v>
      </c>
      <c r="AJ83" t="s">
        <v>32</v>
      </c>
      <c r="AK83" t="s">
        <v>16370</v>
      </c>
      <c r="AL83" t="s">
        <v>64</v>
      </c>
      <c r="AM83" t="s">
        <v>16367</v>
      </c>
      <c r="AN83">
        <v>3</v>
      </c>
    </row>
    <row r="84" spans="1:40" ht="14.4" x14ac:dyDescent="0.3">
      <c r="A84" s="433" t="str">
        <v>0405</v>
      </c>
      <c r="D84" t="str">
        <f>CONCATENATE(portada_F[[#This Row],[NIVEL]],".",portada_F[[#This Row],[CODINS]])</f>
        <v>1.04332</v>
      </c>
      <c r="E84" s="444" t="s">
        <v>34157</v>
      </c>
      <c r="F84" t="s">
        <v>12392</v>
      </c>
      <c r="G84" t="s">
        <v>8396</v>
      </c>
      <c r="H84" t="s">
        <v>20839</v>
      </c>
      <c r="I84" t="s">
        <v>13534</v>
      </c>
      <c r="J84" t="s">
        <v>1</v>
      </c>
      <c r="K84" t="s">
        <v>32</v>
      </c>
      <c r="L84" t="s">
        <v>20921</v>
      </c>
      <c r="M84" t="s">
        <v>8087</v>
      </c>
      <c r="N84">
        <v>10111</v>
      </c>
      <c r="O84" t="s">
        <v>32</v>
      </c>
      <c r="P84" t="s">
        <v>1</v>
      </c>
      <c r="Q84" t="s">
        <v>13</v>
      </c>
      <c r="R84" t="s">
        <v>16450</v>
      </c>
      <c r="S84" t="s">
        <v>33</v>
      </c>
      <c r="T84" t="s">
        <v>33</v>
      </c>
      <c r="U84" t="s">
        <v>21165</v>
      </c>
      <c r="V84" t="s">
        <v>21165</v>
      </c>
      <c r="W84" t="s">
        <v>29946</v>
      </c>
      <c r="X84" t="s">
        <v>29947</v>
      </c>
      <c r="Y84" s="536" t="s">
        <v>29948</v>
      </c>
      <c r="Z84" s="536" t="s">
        <v>29949</v>
      </c>
      <c r="AA84" s="493" t="s">
        <v>29950</v>
      </c>
      <c r="AB84" s="493" t="s">
        <v>29948</v>
      </c>
      <c r="AC84" s="493" t="s">
        <v>19813</v>
      </c>
      <c r="AD84" s="493" t="s">
        <v>20925</v>
      </c>
      <c r="AE84"/>
      <c r="AF84" t="s">
        <v>20919</v>
      </c>
      <c r="AG84"/>
      <c r="AH84"/>
      <c r="AI84" t="s">
        <v>20668</v>
      </c>
      <c r="AJ84" t="s">
        <v>32</v>
      </c>
      <c r="AK84" t="s">
        <v>20840</v>
      </c>
      <c r="AL84" t="s">
        <v>64</v>
      </c>
      <c r="AM84" t="s">
        <v>20839</v>
      </c>
      <c r="AN84">
        <v>16</v>
      </c>
    </row>
    <row r="85" spans="1:40" ht="14.4" x14ac:dyDescent="0.3">
      <c r="A85" s="433" t="str">
        <v>0406</v>
      </c>
      <c r="D85" t="str">
        <f>CONCATENATE(portada_F[[#This Row],[NIVEL]],".",portada_F[[#This Row],[CODINS]])</f>
        <v>1.04276</v>
      </c>
      <c r="E85" s="444" t="s">
        <v>34114</v>
      </c>
      <c r="F85" t="s">
        <v>10059</v>
      </c>
      <c r="G85" t="s">
        <v>8396</v>
      </c>
      <c r="H85" t="s">
        <v>18484</v>
      </c>
      <c r="I85" t="s">
        <v>83</v>
      </c>
      <c r="J85" t="s">
        <v>11</v>
      </c>
      <c r="K85" t="s">
        <v>32</v>
      </c>
      <c r="L85" t="s">
        <v>20921</v>
      </c>
      <c r="M85" t="s">
        <v>8087</v>
      </c>
      <c r="N85">
        <v>20301</v>
      </c>
      <c r="O85" t="s">
        <v>35</v>
      </c>
      <c r="P85" t="s">
        <v>3</v>
      </c>
      <c r="Q85" t="s">
        <v>1</v>
      </c>
      <c r="R85" t="s">
        <v>16576</v>
      </c>
      <c r="S85" t="s">
        <v>83</v>
      </c>
      <c r="T85" t="s">
        <v>678</v>
      </c>
      <c r="U85" t="s">
        <v>678</v>
      </c>
      <c r="V85" t="s">
        <v>678</v>
      </c>
      <c r="W85" t="s">
        <v>29809</v>
      </c>
      <c r="X85" t="s">
        <v>20800</v>
      </c>
      <c r="Y85" s="536" t="s">
        <v>29810</v>
      </c>
      <c r="Z85" s="536" t="s">
        <v>29811</v>
      </c>
      <c r="AA85" s="493" t="s">
        <v>20799</v>
      </c>
      <c r="AB85" s="493" t="s">
        <v>29812</v>
      </c>
      <c r="AC85" s="493" t="s">
        <v>6318</v>
      </c>
      <c r="AD85" s="493" t="s">
        <v>21659</v>
      </c>
      <c r="AE85"/>
      <c r="AF85" t="s">
        <v>20919</v>
      </c>
      <c r="AG85"/>
      <c r="AH85"/>
      <c r="AI85" t="s">
        <v>20668</v>
      </c>
      <c r="AJ85" t="s">
        <v>32</v>
      </c>
      <c r="AK85" t="s">
        <v>20801</v>
      </c>
      <c r="AL85" t="s">
        <v>64</v>
      </c>
      <c r="AM85" t="s">
        <v>18484</v>
      </c>
      <c r="AN85">
        <v>27</v>
      </c>
    </row>
    <row r="86" spans="1:40" ht="14.4" x14ac:dyDescent="0.3">
      <c r="A86" s="433" t="str">
        <v>0408</v>
      </c>
      <c r="D86" t="str">
        <f>CONCATENATE(portada_F[[#This Row],[NIVEL]],".",portada_F[[#This Row],[CODINS]])</f>
        <v>1.00034</v>
      </c>
      <c r="E86" s="444" t="s">
        <v>30484</v>
      </c>
      <c r="F86" t="s">
        <v>8421</v>
      </c>
      <c r="G86" t="s">
        <v>8396</v>
      </c>
      <c r="H86" t="s">
        <v>20983</v>
      </c>
      <c r="I86" t="s">
        <v>83</v>
      </c>
      <c r="J86" t="s">
        <v>5</v>
      </c>
      <c r="K86" t="s">
        <v>32</v>
      </c>
      <c r="L86" t="s">
        <v>20921</v>
      </c>
      <c r="M86" t="s">
        <v>8087</v>
      </c>
      <c r="N86">
        <v>20102</v>
      </c>
      <c r="O86" t="s">
        <v>35</v>
      </c>
      <c r="P86" t="s">
        <v>1</v>
      </c>
      <c r="Q86" t="s">
        <v>2</v>
      </c>
      <c r="R86" t="s">
        <v>16551</v>
      </c>
      <c r="S86" t="s">
        <v>83</v>
      </c>
      <c r="T86" t="s">
        <v>83</v>
      </c>
      <c r="U86" t="s">
        <v>33</v>
      </c>
      <c r="V86" t="s">
        <v>2045</v>
      </c>
      <c r="W86" t="s">
        <v>20984</v>
      </c>
      <c r="X86" t="s">
        <v>8422</v>
      </c>
      <c r="Y86" s="536" t="s">
        <v>20985</v>
      </c>
      <c r="Z86" s="536"/>
      <c r="AA86" s="493" t="s">
        <v>15411</v>
      </c>
      <c r="AB86" s="493" t="s">
        <v>20985</v>
      </c>
      <c r="AC86" s="493" t="s">
        <v>19764</v>
      </c>
      <c r="AD86" s="493" t="s">
        <v>20986</v>
      </c>
      <c r="AE86"/>
      <c r="AF86" t="s">
        <v>20919</v>
      </c>
      <c r="AG86"/>
      <c r="AH86"/>
      <c r="AI86" t="s">
        <v>20668</v>
      </c>
      <c r="AJ86" t="s">
        <v>32</v>
      </c>
      <c r="AK86" t="s">
        <v>9965</v>
      </c>
      <c r="AL86" t="s">
        <v>64</v>
      </c>
      <c r="AM86" t="s">
        <v>20983</v>
      </c>
      <c r="AN86">
        <v>35</v>
      </c>
    </row>
    <row r="87" spans="1:40" ht="14.4" x14ac:dyDescent="0.3">
      <c r="A87" s="433" t="str">
        <v>0415</v>
      </c>
      <c r="D87" t="str">
        <f>CONCATENATE(portada_F[[#This Row],[NIVEL]],".",portada_F[[#This Row],[CODINS]])</f>
        <v>1.04125</v>
      </c>
      <c r="E87" s="444" t="s">
        <v>34009</v>
      </c>
      <c r="F87" t="s">
        <v>14520</v>
      </c>
      <c r="G87" t="s">
        <v>8396</v>
      </c>
      <c r="H87" t="s">
        <v>16985</v>
      </c>
      <c r="I87" t="s">
        <v>242</v>
      </c>
      <c r="J87" t="s">
        <v>3</v>
      </c>
      <c r="K87" t="s">
        <v>32</v>
      </c>
      <c r="L87" t="s">
        <v>20929</v>
      </c>
      <c r="M87" t="s">
        <v>8087</v>
      </c>
      <c r="N87">
        <v>30801</v>
      </c>
      <c r="O87" t="s">
        <v>64</v>
      </c>
      <c r="P87" t="s">
        <v>9</v>
      </c>
      <c r="Q87" t="s">
        <v>1</v>
      </c>
      <c r="R87" t="s">
        <v>18375</v>
      </c>
      <c r="S87" t="s">
        <v>242</v>
      </c>
      <c r="T87" t="s">
        <v>21934</v>
      </c>
      <c r="U87" t="s">
        <v>21935</v>
      </c>
      <c r="V87" t="s">
        <v>6449</v>
      </c>
      <c r="W87" t="s">
        <v>18592</v>
      </c>
      <c r="X87" t="s">
        <v>16987</v>
      </c>
      <c r="Y87" s="536" t="s">
        <v>29555</v>
      </c>
      <c r="Z87" s="536"/>
      <c r="AA87" s="493" t="s">
        <v>16986</v>
      </c>
      <c r="AB87" s="493" t="s">
        <v>29556</v>
      </c>
      <c r="AC87" s="493" t="s">
        <v>21937</v>
      </c>
      <c r="AD87" s="493" t="s">
        <v>21945</v>
      </c>
      <c r="AE87"/>
      <c r="AF87" t="s">
        <v>20919</v>
      </c>
      <c r="AG87"/>
      <c r="AH87"/>
      <c r="AI87" t="s">
        <v>20668</v>
      </c>
      <c r="AJ87" t="s">
        <v>35</v>
      </c>
      <c r="AK87" t="s">
        <v>19693</v>
      </c>
      <c r="AL87" t="s">
        <v>20934</v>
      </c>
      <c r="AM87"/>
      <c r="AN87">
        <v>54</v>
      </c>
    </row>
    <row r="88" spans="1:40" ht="14.4" x14ac:dyDescent="0.3">
      <c r="A88" s="433" t="str">
        <v>0417</v>
      </c>
      <c r="D88" t="str">
        <f>CONCATENATE(portada_F[[#This Row],[NIVEL]],".",portada_F[[#This Row],[CODINS]])</f>
        <v>1.04062</v>
      </c>
      <c r="E88" s="444" t="s">
        <v>33957</v>
      </c>
      <c r="F88" t="s">
        <v>16155</v>
      </c>
      <c r="G88" t="s">
        <v>8396</v>
      </c>
      <c r="H88" t="s">
        <v>16353</v>
      </c>
      <c r="I88" t="s">
        <v>13534</v>
      </c>
      <c r="J88" t="s">
        <v>6</v>
      </c>
      <c r="K88" t="s">
        <v>32</v>
      </c>
      <c r="L88" t="s">
        <v>20929</v>
      </c>
      <c r="M88" t="s">
        <v>8087</v>
      </c>
      <c r="N88">
        <v>11001</v>
      </c>
      <c r="O88" t="s">
        <v>32</v>
      </c>
      <c r="P88" t="s">
        <v>11</v>
      </c>
      <c r="Q88" t="s">
        <v>1</v>
      </c>
      <c r="R88" t="s">
        <v>16503</v>
      </c>
      <c r="S88" t="s">
        <v>33</v>
      </c>
      <c r="T88" t="s">
        <v>249</v>
      </c>
      <c r="U88" t="s">
        <v>249</v>
      </c>
      <c r="V88" t="s">
        <v>249</v>
      </c>
      <c r="W88" t="s">
        <v>29415</v>
      </c>
      <c r="X88" t="s">
        <v>16960</v>
      </c>
      <c r="Y88" s="536" t="s">
        <v>29416</v>
      </c>
      <c r="Z88" s="536"/>
      <c r="AA88" s="493" t="s">
        <v>16354</v>
      </c>
      <c r="AB88" s="493" t="s">
        <v>29417</v>
      </c>
      <c r="AC88" s="493" t="s">
        <v>21116</v>
      </c>
      <c r="AD88" s="493" t="s">
        <v>21117</v>
      </c>
      <c r="AE88"/>
      <c r="AF88" t="s">
        <v>20919</v>
      </c>
      <c r="AG88"/>
      <c r="AH88"/>
      <c r="AI88" t="s">
        <v>20668</v>
      </c>
      <c r="AJ88" t="s">
        <v>35</v>
      </c>
      <c r="AK88" t="s">
        <v>19693</v>
      </c>
      <c r="AL88" t="s">
        <v>20934</v>
      </c>
      <c r="AM88"/>
      <c r="AN88">
        <v>18</v>
      </c>
    </row>
    <row r="89" spans="1:40" ht="14.4" x14ac:dyDescent="0.3">
      <c r="A89" s="433" t="str">
        <v>0419</v>
      </c>
      <c r="D89" t="str">
        <f>CONCATENATE(portada_F[[#This Row],[NIVEL]],".",portada_F[[#This Row],[CODINS]])</f>
        <v>1.04349</v>
      </c>
      <c r="E89" s="444" t="s">
        <v>34172</v>
      </c>
      <c r="F89" t="s">
        <v>14596</v>
      </c>
      <c r="G89" t="s">
        <v>8396</v>
      </c>
      <c r="H89" t="s">
        <v>30043</v>
      </c>
      <c r="I89" t="s">
        <v>207</v>
      </c>
      <c r="J89" t="s">
        <v>4</v>
      </c>
      <c r="K89" t="s">
        <v>32</v>
      </c>
      <c r="L89" t="s">
        <v>20921</v>
      </c>
      <c r="M89" t="s">
        <v>8087</v>
      </c>
      <c r="N89">
        <v>40203</v>
      </c>
      <c r="O89" t="s">
        <v>206</v>
      </c>
      <c r="P89" t="s">
        <v>2</v>
      </c>
      <c r="Q89" t="s">
        <v>3</v>
      </c>
      <c r="R89" t="s">
        <v>16704</v>
      </c>
      <c r="S89" t="s">
        <v>207</v>
      </c>
      <c r="T89" t="s">
        <v>4003</v>
      </c>
      <c r="U89" t="s">
        <v>1085</v>
      </c>
      <c r="V89" t="s">
        <v>1085</v>
      </c>
      <c r="W89" t="s">
        <v>30044</v>
      </c>
      <c r="X89" t="s">
        <v>30045</v>
      </c>
      <c r="Y89" s="536" t="s">
        <v>30046</v>
      </c>
      <c r="Z89" s="536" t="s">
        <v>30047</v>
      </c>
      <c r="AA89" s="493" t="s">
        <v>30048</v>
      </c>
      <c r="AB89" s="493" t="s">
        <v>30049</v>
      </c>
      <c r="AC89" s="493" t="s">
        <v>19840</v>
      </c>
      <c r="AD89" s="493" t="s">
        <v>22165</v>
      </c>
      <c r="AE89"/>
      <c r="AF89" t="s">
        <v>20919</v>
      </c>
      <c r="AG89"/>
      <c r="AH89"/>
      <c r="AI89" t="s">
        <v>20668</v>
      </c>
      <c r="AJ89" t="s">
        <v>32</v>
      </c>
      <c r="AK89" t="s">
        <v>30050</v>
      </c>
      <c r="AL89" t="s">
        <v>64</v>
      </c>
      <c r="AM89" t="s">
        <v>30043</v>
      </c>
      <c r="AN89">
        <v>46</v>
      </c>
    </row>
    <row r="90" spans="1:40" ht="14.4" x14ac:dyDescent="0.3">
      <c r="A90" s="433" t="str">
        <v>0420</v>
      </c>
      <c r="D90" t="str">
        <f>CONCATENATE(portada_F[[#This Row],[NIVEL]],".",portada_F[[#This Row],[CODINS]])</f>
        <v>1.04409</v>
      </c>
      <c r="E90" s="450" t="s">
        <v>34228</v>
      </c>
      <c r="F90" s="472" t="s">
        <v>30413</v>
      </c>
      <c r="G90" s="620" t="s">
        <v>8396</v>
      </c>
      <c r="H90" s="621" t="s">
        <v>30414</v>
      </c>
      <c r="I90" s="1" t="s">
        <v>1374</v>
      </c>
      <c r="J90" s="482" t="s">
        <v>3</v>
      </c>
      <c r="K90" s="1" t="s">
        <v>32</v>
      </c>
      <c r="L90" s="1" t="s">
        <v>20921</v>
      </c>
      <c r="M90" s="478" t="s">
        <v>8087</v>
      </c>
      <c r="N90" s="623">
        <v>60901</v>
      </c>
      <c r="O90" s="485" t="s">
        <v>136</v>
      </c>
      <c r="P90" s="485" t="s">
        <v>10</v>
      </c>
      <c r="Q90" s="485" t="s">
        <v>1</v>
      </c>
      <c r="R90" s="485" t="s">
        <v>16838</v>
      </c>
      <c r="S90" s="485" t="s">
        <v>137</v>
      </c>
      <c r="T90" s="485" t="s">
        <v>570</v>
      </c>
      <c r="U90" s="485" t="s">
        <v>570</v>
      </c>
      <c r="V90" t="s">
        <v>70</v>
      </c>
      <c r="W90" t="s">
        <v>30415</v>
      </c>
      <c r="X90" t="s">
        <v>30416</v>
      </c>
      <c r="Y90" s="536">
        <v>87106996</v>
      </c>
      <c r="Z90" s="536"/>
      <c r="AA90" s="490" t="s">
        <v>30417</v>
      </c>
      <c r="AB90" s="490">
        <v>87106996</v>
      </c>
      <c r="AC90" s="490" t="s">
        <v>30418</v>
      </c>
      <c r="AD90" s="490">
        <v>27798158</v>
      </c>
      <c r="AE90"/>
      <c r="AF90"/>
      <c r="AG90"/>
      <c r="AH90"/>
      <c r="AI90" t="s">
        <v>20668</v>
      </c>
      <c r="AJ90" t="s">
        <v>32</v>
      </c>
      <c r="AK90" s="620" t="s">
        <v>30419</v>
      </c>
      <c r="AL90" t="s">
        <v>64</v>
      </c>
      <c r="AM90" s="621" t="s">
        <v>30414</v>
      </c>
      <c r="AN90"/>
    </row>
    <row r="91" spans="1:40" ht="14.4" x14ac:dyDescent="0.3">
      <c r="A91" s="433" t="str">
        <v>0421</v>
      </c>
      <c r="D91" t="str">
        <f>CONCATENATE(portada_F[[#This Row],[NIVEL]],".",portada_F[[#This Row],[CODINS]])</f>
        <v>1.03321</v>
      </c>
      <c r="E91" s="444" t="s">
        <v>33374</v>
      </c>
      <c r="F91" t="s">
        <v>9026</v>
      </c>
      <c r="G91" t="s">
        <v>8396</v>
      </c>
      <c r="H91" t="s">
        <v>12337</v>
      </c>
      <c r="I91" t="s">
        <v>13534</v>
      </c>
      <c r="J91" t="s">
        <v>3</v>
      </c>
      <c r="K91" t="s">
        <v>32</v>
      </c>
      <c r="L91" t="s">
        <v>20921</v>
      </c>
      <c r="M91" t="s">
        <v>8087</v>
      </c>
      <c r="N91">
        <v>10106</v>
      </c>
      <c r="O91" t="s">
        <v>32</v>
      </c>
      <c r="P91" t="s">
        <v>1</v>
      </c>
      <c r="Q91" t="s">
        <v>6</v>
      </c>
      <c r="R91" t="s">
        <v>16445</v>
      </c>
      <c r="S91" t="s">
        <v>33</v>
      </c>
      <c r="T91" t="s">
        <v>33</v>
      </c>
      <c r="U91" t="s">
        <v>9103</v>
      </c>
      <c r="V91" t="s">
        <v>2985</v>
      </c>
      <c r="W91" t="s">
        <v>9028</v>
      </c>
      <c r="X91" t="s">
        <v>9027</v>
      </c>
      <c r="Y91" s="536" t="s">
        <v>27836</v>
      </c>
      <c r="Z91" s="536" t="s">
        <v>27837</v>
      </c>
      <c r="AA91" s="493" t="s">
        <v>17727</v>
      </c>
      <c r="AB91" s="493" t="s">
        <v>27836</v>
      </c>
      <c r="AC91" s="493" t="s">
        <v>17950</v>
      </c>
      <c r="AD91" s="493" t="s">
        <v>20949</v>
      </c>
      <c r="AE91"/>
      <c r="AF91" t="s">
        <v>20919</v>
      </c>
      <c r="AG91"/>
      <c r="AH91"/>
      <c r="AI91" t="s">
        <v>20668</v>
      </c>
      <c r="AJ91" t="s">
        <v>32</v>
      </c>
      <c r="AK91" t="s">
        <v>10065</v>
      </c>
      <c r="AL91" t="s">
        <v>64</v>
      </c>
      <c r="AM91" t="s">
        <v>12337</v>
      </c>
      <c r="AN91">
        <v>36</v>
      </c>
    </row>
    <row r="92" spans="1:40" ht="14.4" x14ac:dyDescent="0.3">
      <c r="A92" s="433" t="str">
        <v>0422</v>
      </c>
      <c r="D92" t="str">
        <f>CONCATENATE(portada_F[[#This Row],[NIVEL]],".",portada_F[[#This Row],[CODINS]])</f>
        <v>1.03395</v>
      </c>
      <c r="E92" s="444" t="s">
        <v>33445</v>
      </c>
      <c r="F92" t="s">
        <v>10339</v>
      </c>
      <c r="G92" t="s">
        <v>8396</v>
      </c>
      <c r="H92" t="s">
        <v>15375</v>
      </c>
      <c r="I92" t="s">
        <v>83</v>
      </c>
      <c r="J92" t="s">
        <v>7</v>
      </c>
      <c r="K92" t="s">
        <v>32</v>
      </c>
      <c r="L92" t="s">
        <v>20921</v>
      </c>
      <c r="M92" t="s">
        <v>8087</v>
      </c>
      <c r="N92">
        <v>20801</v>
      </c>
      <c r="O92" t="s">
        <v>35</v>
      </c>
      <c r="P92" t="s">
        <v>9</v>
      </c>
      <c r="Q92" t="s">
        <v>1</v>
      </c>
      <c r="R92" t="s">
        <v>16608</v>
      </c>
      <c r="S92" t="s">
        <v>83</v>
      </c>
      <c r="T92" t="s">
        <v>578</v>
      </c>
      <c r="U92" t="s">
        <v>674</v>
      </c>
      <c r="V92" t="s">
        <v>11167</v>
      </c>
      <c r="W92" t="s">
        <v>15451</v>
      </c>
      <c r="X92" t="s">
        <v>12386</v>
      </c>
      <c r="Y92" s="536" t="s">
        <v>28002</v>
      </c>
      <c r="Z92" s="536"/>
      <c r="AA92" s="493" t="s">
        <v>11168</v>
      </c>
      <c r="AB92" s="493" t="s">
        <v>28002</v>
      </c>
      <c r="AC92" s="493" t="s">
        <v>12765</v>
      </c>
      <c r="AD92" s="493" t="s">
        <v>21649</v>
      </c>
      <c r="AE92"/>
      <c r="AF92" t="s">
        <v>20919</v>
      </c>
      <c r="AG92"/>
      <c r="AH92"/>
      <c r="AI92" t="s">
        <v>20668</v>
      </c>
      <c r="AJ92" t="s">
        <v>32</v>
      </c>
      <c r="AK92" t="s">
        <v>15452</v>
      </c>
      <c r="AL92" t="s">
        <v>64</v>
      </c>
      <c r="AM92" t="s">
        <v>15375</v>
      </c>
      <c r="AN92">
        <v>34</v>
      </c>
    </row>
    <row r="93" spans="1:40" ht="14.4" x14ac:dyDescent="0.3">
      <c r="A93" s="433" t="str">
        <v>0424</v>
      </c>
      <c r="D93" t="str">
        <f>CONCATENATE(portada_F[[#This Row],[NIVEL]],".",portada_F[[#This Row],[CODINS]])</f>
        <v>1.03569</v>
      </c>
      <c r="E93" s="444" t="s">
        <v>33565</v>
      </c>
      <c r="F93" t="s">
        <v>7547</v>
      </c>
      <c r="G93" t="s">
        <v>8396</v>
      </c>
      <c r="H93" t="s">
        <v>14542</v>
      </c>
      <c r="I93" t="s">
        <v>41</v>
      </c>
      <c r="J93" t="s">
        <v>5</v>
      </c>
      <c r="K93" t="s">
        <v>32</v>
      </c>
      <c r="L93" t="s">
        <v>20929</v>
      </c>
      <c r="M93" t="s">
        <v>8087</v>
      </c>
      <c r="N93">
        <v>11401</v>
      </c>
      <c r="O93" t="s">
        <v>32</v>
      </c>
      <c r="P93" t="s">
        <v>225</v>
      </c>
      <c r="Q93" t="s">
        <v>1</v>
      </c>
      <c r="R93" t="s">
        <v>16521</v>
      </c>
      <c r="S93" t="s">
        <v>33</v>
      </c>
      <c r="T93" t="s">
        <v>664</v>
      </c>
      <c r="U93" t="s">
        <v>685</v>
      </c>
      <c r="V93" t="s">
        <v>14587</v>
      </c>
      <c r="W93" t="s">
        <v>14590</v>
      </c>
      <c r="X93" t="s">
        <v>14589</v>
      </c>
      <c r="Y93" s="536" t="s">
        <v>28391</v>
      </c>
      <c r="Z93" s="536"/>
      <c r="AA93" s="493" t="s">
        <v>14588</v>
      </c>
      <c r="AB93" s="493" t="s">
        <v>20668</v>
      </c>
      <c r="AC93" s="493" t="s">
        <v>19733</v>
      </c>
      <c r="AD93" s="493" t="s">
        <v>21351</v>
      </c>
      <c r="AE93"/>
      <c r="AF93" t="s">
        <v>20919</v>
      </c>
      <c r="AG93"/>
      <c r="AH93"/>
      <c r="AI93" t="s">
        <v>20668</v>
      </c>
      <c r="AJ93" t="s">
        <v>35</v>
      </c>
      <c r="AK93" t="s">
        <v>19693</v>
      </c>
      <c r="AL93" t="s">
        <v>20934</v>
      </c>
      <c r="AM93"/>
      <c r="AN93">
        <v>57</v>
      </c>
    </row>
    <row r="94" spans="1:40" ht="14.4" x14ac:dyDescent="0.3">
      <c r="A94" s="433" t="str">
        <v>0425</v>
      </c>
      <c r="D94" t="str">
        <f>CONCATENATE(portada_F[[#This Row],[NIVEL]],".",portada_F[[#This Row],[CODINS]])</f>
        <v>1.03346</v>
      </c>
      <c r="E94" s="444" t="s">
        <v>33398</v>
      </c>
      <c r="F94" t="s">
        <v>9032</v>
      </c>
      <c r="G94" t="s">
        <v>8396</v>
      </c>
      <c r="H94" t="s">
        <v>15448</v>
      </c>
      <c r="I94" t="s">
        <v>137</v>
      </c>
      <c r="J94" t="s">
        <v>9</v>
      </c>
      <c r="K94" t="s">
        <v>32</v>
      </c>
      <c r="L94" t="s">
        <v>20921</v>
      </c>
      <c r="M94" t="s">
        <v>8087</v>
      </c>
      <c r="N94">
        <v>60201</v>
      </c>
      <c r="O94" t="s">
        <v>136</v>
      </c>
      <c r="P94" t="s">
        <v>2</v>
      </c>
      <c r="Q94" t="s">
        <v>1</v>
      </c>
      <c r="R94" t="s">
        <v>16808</v>
      </c>
      <c r="S94" t="s">
        <v>137</v>
      </c>
      <c r="T94" t="s">
        <v>4895</v>
      </c>
      <c r="U94" t="s">
        <v>5147</v>
      </c>
      <c r="V94" t="s">
        <v>4895</v>
      </c>
      <c r="W94" t="s">
        <v>27897</v>
      </c>
      <c r="X94" t="s">
        <v>9034</v>
      </c>
      <c r="Y94" s="536" t="s">
        <v>27898</v>
      </c>
      <c r="Z94" s="536"/>
      <c r="AA94" s="493" t="s">
        <v>9033</v>
      </c>
      <c r="AB94" s="493" t="s">
        <v>20668</v>
      </c>
      <c r="AC94" s="493" t="s">
        <v>22449</v>
      </c>
      <c r="AD94" s="493" t="s">
        <v>22450</v>
      </c>
      <c r="AE94"/>
      <c r="AF94" t="s">
        <v>20919</v>
      </c>
      <c r="AG94"/>
      <c r="AH94"/>
      <c r="AI94" t="s">
        <v>20668</v>
      </c>
      <c r="AJ94" t="s">
        <v>32</v>
      </c>
      <c r="AK94" t="s">
        <v>14596</v>
      </c>
      <c r="AL94" t="s">
        <v>64</v>
      </c>
      <c r="AM94" t="s">
        <v>15448</v>
      </c>
      <c r="AN94">
        <v>47</v>
      </c>
    </row>
    <row r="95" spans="1:40" ht="14.4" x14ac:dyDescent="0.3">
      <c r="A95" s="433" t="str">
        <v>0427</v>
      </c>
      <c r="D95" t="str">
        <f>CONCATENATE(portada_F[[#This Row],[NIVEL]],".",portada_F[[#This Row],[CODINS]])</f>
        <v>1.03372</v>
      </c>
      <c r="E95" s="444" t="s">
        <v>33422</v>
      </c>
      <c r="F95" t="s">
        <v>7994</v>
      </c>
      <c r="G95" t="s">
        <v>8396</v>
      </c>
      <c r="H95" t="s">
        <v>14535</v>
      </c>
      <c r="I95" t="s">
        <v>224</v>
      </c>
      <c r="J95" t="s">
        <v>225</v>
      </c>
      <c r="K95" t="s">
        <v>32</v>
      </c>
      <c r="L95" t="s">
        <v>20921</v>
      </c>
      <c r="M95" t="s">
        <v>8087</v>
      </c>
      <c r="N95">
        <v>21001</v>
      </c>
      <c r="O95" t="s">
        <v>35</v>
      </c>
      <c r="P95" t="s">
        <v>11</v>
      </c>
      <c r="Q95" t="s">
        <v>1</v>
      </c>
      <c r="R95" t="s">
        <v>16614</v>
      </c>
      <c r="S95" t="s">
        <v>83</v>
      </c>
      <c r="T95" t="s">
        <v>224</v>
      </c>
      <c r="U95" t="s">
        <v>2798</v>
      </c>
      <c r="V95" t="s">
        <v>2798</v>
      </c>
      <c r="W95" t="s">
        <v>27948</v>
      </c>
      <c r="X95" t="s">
        <v>20754</v>
      </c>
      <c r="Y95" s="536" t="s">
        <v>27949</v>
      </c>
      <c r="Z95" s="536"/>
      <c r="AA95" s="493" t="s">
        <v>27950</v>
      </c>
      <c r="AB95" s="493" t="s">
        <v>27951</v>
      </c>
      <c r="AC95" s="493" t="s">
        <v>19792</v>
      </c>
      <c r="AD95" s="493" t="s">
        <v>21823</v>
      </c>
      <c r="AE95"/>
      <c r="AF95" t="s">
        <v>20919</v>
      </c>
      <c r="AG95"/>
      <c r="AH95"/>
      <c r="AI95" t="s">
        <v>20668</v>
      </c>
      <c r="AJ95" t="s">
        <v>32</v>
      </c>
      <c r="AK95" t="s">
        <v>11160</v>
      </c>
      <c r="AL95" t="s">
        <v>64</v>
      </c>
      <c r="AM95" t="s">
        <v>14535</v>
      </c>
      <c r="AN95">
        <v>36</v>
      </c>
    </row>
    <row r="96" spans="1:40" ht="14.4" x14ac:dyDescent="0.3">
      <c r="A96" s="433" t="str">
        <v>0428</v>
      </c>
      <c r="D96" t="str">
        <f>CONCATENATE(portada_F[[#This Row],[NIVEL]],".",portada_F[[#This Row],[CODINS]])</f>
        <v>1.04309</v>
      </c>
      <c r="E96" s="444" t="s">
        <v>34138</v>
      </c>
      <c r="F96" t="s">
        <v>10068</v>
      </c>
      <c r="G96" t="s">
        <v>8396</v>
      </c>
      <c r="H96" t="s">
        <v>20818</v>
      </c>
      <c r="I96" t="s">
        <v>207</v>
      </c>
      <c r="J96" t="s">
        <v>7</v>
      </c>
      <c r="K96" t="s">
        <v>32</v>
      </c>
      <c r="L96" t="s">
        <v>20929</v>
      </c>
      <c r="M96" t="s">
        <v>8087</v>
      </c>
      <c r="N96">
        <v>40801</v>
      </c>
      <c r="O96" t="s">
        <v>206</v>
      </c>
      <c r="P96" t="s">
        <v>9</v>
      </c>
      <c r="Q96" t="s">
        <v>1</v>
      </c>
      <c r="R96" t="s">
        <v>16732</v>
      </c>
      <c r="S96" t="s">
        <v>207</v>
      </c>
      <c r="T96" t="s">
        <v>22125</v>
      </c>
      <c r="U96" t="s">
        <v>3036</v>
      </c>
      <c r="V96" t="s">
        <v>122</v>
      </c>
      <c r="W96" t="s">
        <v>29878</v>
      </c>
      <c r="X96" t="s">
        <v>20820</v>
      </c>
      <c r="Y96" s="536" t="s">
        <v>29879</v>
      </c>
      <c r="Z96" s="536" t="s">
        <v>29880</v>
      </c>
      <c r="AA96" s="493" t="s">
        <v>20819</v>
      </c>
      <c r="AB96" s="493" t="s">
        <v>29881</v>
      </c>
      <c r="AC96" s="493" t="s">
        <v>18547</v>
      </c>
      <c r="AD96" s="493" t="s">
        <v>22106</v>
      </c>
      <c r="AE96"/>
      <c r="AF96" t="s">
        <v>20919</v>
      </c>
      <c r="AG96"/>
      <c r="AH96"/>
      <c r="AI96" t="s">
        <v>20668</v>
      </c>
      <c r="AJ96" t="s">
        <v>35</v>
      </c>
      <c r="AK96" t="s">
        <v>19693</v>
      </c>
      <c r="AL96" t="s">
        <v>20934</v>
      </c>
      <c r="AM96"/>
      <c r="AN96">
        <v>28</v>
      </c>
    </row>
    <row r="97" spans="1:40" ht="14.4" x14ac:dyDescent="0.3">
      <c r="A97" s="433" t="str">
        <v>0429</v>
      </c>
      <c r="D97" t="str">
        <f>CONCATENATE(portada_F[[#This Row],[NIVEL]],".",portada_F[[#This Row],[CODINS]])</f>
        <v>1.03742</v>
      </c>
      <c r="E97" s="444" t="s">
        <v>33699</v>
      </c>
      <c r="F97" t="s">
        <v>7746</v>
      </c>
      <c r="G97" t="s">
        <v>8396</v>
      </c>
      <c r="H97" t="s">
        <v>14545</v>
      </c>
      <c r="I97" t="s">
        <v>82</v>
      </c>
      <c r="J97" t="s">
        <v>1</v>
      </c>
      <c r="K97" t="s">
        <v>32</v>
      </c>
      <c r="L97" t="s">
        <v>20929</v>
      </c>
      <c r="M97" t="s">
        <v>8087</v>
      </c>
      <c r="N97">
        <v>20206</v>
      </c>
      <c r="O97" t="s">
        <v>35</v>
      </c>
      <c r="P97" t="s">
        <v>2</v>
      </c>
      <c r="Q97" t="s">
        <v>6</v>
      </c>
      <c r="R97" t="s">
        <v>16568</v>
      </c>
      <c r="S97" t="s">
        <v>83</v>
      </c>
      <c r="T97" t="s">
        <v>84</v>
      </c>
      <c r="U97" t="s">
        <v>159</v>
      </c>
      <c r="V97" t="s">
        <v>16931</v>
      </c>
      <c r="W97" t="s">
        <v>15459</v>
      </c>
      <c r="X97" t="s">
        <v>28765</v>
      </c>
      <c r="Y97" s="536" t="s">
        <v>28766</v>
      </c>
      <c r="Z97" s="536" t="s">
        <v>28767</v>
      </c>
      <c r="AA97" s="493" t="s">
        <v>14593</v>
      </c>
      <c r="AB97" s="493" t="s">
        <v>28766</v>
      </c>
      <c r="AC97" s="493" t="s">
        <v>19778</v>
      </c>
      <c r="AD97" s="493" t="s">
        <v>21738</v>
      </c>
      <c r="AE97"/>
      <c r="AF97" t="s">
        <v>20919</v>
      </c>
      <c r="AG97"/>
      <c r="AH97"/>
      <c r="AI97" t="s">
        <v>20668</v>
      </c>
      <c r="AJ97" t="s">
        <v>35</v>
      </c>
      <c r="AK97" t="s">
        <v>19693</v>
      </c>
      <c r="AL97" t="s">
        <v>20934</v>
      </c>
      <c r="AM97"/>
      <c r="AN97">
        <v>28</v>
      </c>
    </row>
    <row r="98" spans="1:40" ht="14.4" x14ac:dyDescent="0.3">
      <c r="A98" s="433" t="str">
        <v>0430</v>
      </c>
      <c r="D98" t="str">
        <f>CONCATENATE(portada_F[[#This Row],[NIVEL]],".",portada_F[[#This Row],[CODINS]])</f>
        <v>1.04413</v>
      </c>
      <c r="E98" s="450" t="s">
        <v>34235</v>
      </c>
      <c r="F98" s="451" t="s">
        <v>30021</v>
      </c>
      <c r="G98" s="451" t="s">
        <v>8396</v>
      </c>
      <c r="H98" s="441" t="s">
        <v>34236</v>
      </c>
      <c r="I98" s="441" t="s">
        <v>41</v>
      </c>
      <c r="J98" s="454" t="s">
        <v>4</v>
      </c>
      <c r="K98" s="454" t="s">
        <v>32</v>
      </c>
      <c r="L98" t="s">
        <v>20929</v>
      </c>
      <c r="M98" t="s">
        <v>8087</v>
      </c>
      <c r="N98">
        <v>11301</v>
      </c>
      <c r="O98" t="s">
        <v>32</v>
      </c>
      <c r="P98" t="s">
        <v>15</v>
      </c>
      <c r="Q98" t="s">
        <v>1</v>
      </c>
      <c r="R98" t="s">
        <v>21022</v>
      </c>
      <c r="S98" t="s">
        <v>33</v>
      </c>
      <c r="T98" t="s">
        <v>147</v>
      </c>
      <c r="U98" t="s">
        <v>173</v>
      </c>
      <c r="V98"/>
      <c r="W98" t="s">
        <v>30450</v>
      </c>
      <c r="X98" t="s">
        <v>30451</v>
      </c>
      <c r="Y98" s="536">
        <v>83277494</v>
      </c>
      <c r="Z98" s="536">
        <v>85163824</v>
      </c>
      <c r="AA98" s="489" t="s">
        <v>30452</v>
      </c>
      <c r="AB98" s="489">
        <v>83277494</v>
      </c>
      <c r="AC98" s="489" t="s">
        <v>30453</v>
      </c>
      <c r="AD98" s="489">
        <v>88882851</v>
      </c>
      <c r="AE98"/>
      <c r="AF98" t="s">
        <v>20919</v>
      </c>
      <c r="AG98"/>
      <c r="AH98"/>
      <c r="AI98" t="s">
        <v>20668</v>
      </c>
      <c r="AJ98" t="s">
        <v>35</v>
      </c>
      <c r="AK98" t="s">
        <v>19693</v>
      </c>
      <c r="AL98" t="s">
        <v>20934</v>
      </c>
      <c r="AM98"/>
      <c r="AN98"/>
    </row>
    <row r="99" spans="1:40" ht="14.4" x14ac:dyDescent="0.3">
      <c r="A99" s="433" t="str">
        <v>0432</v>
      </c>
      <c r="D99" t="str">
        <f>CONCATENATE(portada_F[[#This Row],[NIVEL]],".",portada_F[[#This Row],[CODINS]])</f>
        <v>1.04329</v>
      </c>
      <c r="E99" s="444" t="s">
        <v>34155</v>
      </c>
      <c r="F99" t="s">
        <v>12394</v>
      </c>
      <c r="G99" t="s">
        <v>8396</v>
      </c>
      <c r="H99" t="s">
        <v>20838</v>
      </c>
      <c r="I99" t="s">
        <v>235</v>
      </c>
      <c r="J99" t="s">
        <v>3</v>
      </c>
      <c r="K99" t="s">
        <v>32</v>
      </c>
      <c r="L99" t="s">
        <v>20929</v>
      </c>
      <c r="M99" t="s">
        <v>8087</v>
      </c>
      <c r="N99">
        <v>50305</v>
      </c>
      <c r="O99" t="s">
        <v>236</v>
      </c>
      <c r="P99" t="s">
        <v>3</v>
      </c>
      <c r="Q99" t="s">
        <v>5</v>
      </c>
      <c r="R99" t="s">
        <v>16755</v>
      </c>
      <c r="S99" t="s">
        <v>237</v>
      </c>
      <c r="T99" t="s">
        <v>235</v>
      </c>
      <c r="U99" t="s">
        <v>4706</v>
      </c>
      <c r="V99" t="s">
        <v>4706</v>
      </c>
      <c r="W99" t="s">
        <v>29938</v>
      </c>
      <c r="X99" t="s">
        <v>29939</v>
      </c>
      <c r="Y99" s="536"/>
      <c r="Z99" s="536"/>
      <c r="AA99" s="493" t="s">
        <v>29940</v>
      </c>
      <c r="AB99" s="493" t="s">
        <v>29941</v>
      </c>
      <c r="AC99" s="493" t="s">
        <v>29942</v>
      </c>
      <c r="AD99" s="493" t="s">
        <v>23512</v>
      </c>
      <c r="AE99"/>
      <c r="AF99" t="s">
        <v>20919</v>
      </c>
      <c r="AG99"/>
      <c r="AH99"/>
      <c r="AI99" t="s">
        <v>20668</v>
      </c>
      <c r="AJ99" t="s">
        <v>35</v>
      </c>
      <c r="AK99" t="s">
        <v>19693</v>
      </c>
      <c r="AL99" t="s">
        <v>20934</v>
      </c>
      <c r="AM99"/>
      <c r="AN99">
        <v>19</v>
      </c>
    </row>
    <row r="100" spans="1:40" ht="14.4" x14ac:dyDescent="0.3">
      <c r="A100" s="433" t="str">
        <v>0433</v>
      </c>
      <c r="D100" t="str">
        <f>CONCATENATE(portada_F[[#This Row],[NIVEL]],".",portada_F[[#This Row],[CODINS]])</f>
        <v>1.03282</v>
      </c>
      <c r="E100" s="444" t="s">
        <v>33340</v>
      </c>
      <c r="F100" t="s">
        <v>9014</v>
      </c>
      <c r="G100" t="s">
        <v>8396</v>
      </c>
      <c r="H100" t="s">
        <v>14533</v>
      </c>
      <c r="I100" t="s">
        <v>47</v>
      </c>
      <c r="J100" t="s">
        <v>2</v>
      </c>
      <c r="K100" t="s">
        <v>32</v>
      </c>
      <c r="L100" t="s">
        <v>20921</v>
      </c>
      <c r="M100" t="s">
        <v>8087</v>
      </c>
      <c r="N100">
        <v>10304</v>
      </c>
      <c r="O100" t="s">
        <v>32</v>
      </c>
      <c r="P100" t="s">
        <v>3</v>
      </c>
      <c r="Q100" t="s">
        <v>4</v>
      </c>
      <c r="R100" t="s">
        <v>16457</v>
      </c>
      <c r="S100" t="s">
        <v>33</v>
      </c>
      <c r="T100" t="s">
        <v>47</v>
      </c>
      <c r="U100" t="s">
        <v>314</v>
      </c>
      <c r="V100" t="s">
        <v>314</v>
      </c>
      <c r="W100" t="s">
        <v>27758</v>
      </c>
      <c r="X100" t="s">
        <v>14570</v>
      </c>
      <c r="Y100" s="536" t="s">
        <v>27759</v>
      </c>
      <c r="Z100" s="536"/>
      <c r="AA100" s="493" t="s">
        <v>9015</v>
      </c>
      <c r="AB100" s="493" t="s">
        <v>27760</v>
      </c>
      <c r="AC100" s="493" t="s">
        <v>21161</v>
      </c>
      <c r="AD100" s="493" t="s">
        <v>21162</v>
      </c>
      <c r="AE100"/>
      <c r="AF100" t="s">
        <v>20919</v>
      </c>
      <c r="AG100"/>
      <c r="AH100"/>
      <c r="AI100" t="s">
        <v>20668</v>
      </c>
      <c r="AJ100" t="s">
        <v>32</v>
      </c>
      <c r="AK100" t="s">
        <v>10057</v>
      </c>
      <c r="AL100" t="s">
        <v>64</v>
      </c>
      <c r="AM100" t="s">
        <v>14533</v>
      </c>
      <c r="AN100">
        <v>86</v>
      </c>
    </row>
    <row r="101" spans="1:40" ht="14.4" x14ac:dyDescent="0.3">
      <c r="A101" s="433" t="str">
        <v>0434</v>
      </c>
      <c r="D101" t="str">
        <f>CONCATENATE(portada_F[[#This Row],[NIVEL]],".",portada_F[[#This Row],[CODINS]])</f>
        <v>1.03852</v>
      </c>
      <c r="E101" s="444" t="s">
        <v>34237</v>
      </c>
      <c r="F101" s="470" t="s">
        <v>7830</v>
      </c>
      <c r="G101" s="478" t="s">
        <v>8396</v>
      </c>
      <c r="H101" s="477" t="s">
        <v>15392</v>
      </c>
      <c r="I101" s="478" t="s">
        <v>13534</v>
      </c>
      <c r="J101" s="478" t="s">
        <v>6</v>
      </c>
      <c r="K101" s="478" t="s">
        <v>32</v>
      </c>
      <c r="L101" t="s">
        <v>20929</v>
      </c>
      <c r="M101" s="478" t="s">
        <v>8087</v>
      </c>
      <c r="N101" s="1">
        <v>11005</v>
      </c>
      <c r="O101" s="1" t="s">
        <v>32</v>
      </c>
      <c r="P101" s="1" t="s">
        <v>11</v>
      </c>
      <c r="Q101" s="1" t="s">
        <v>5</v>
      </c>
      <c r="R101" s="478" t="s">
        <v>16507</v>
      </c>
      <c r="S101" s="478" t="s">
        <v>33</v>
      </c>
      <c r="T101" s="478" t="s">
        <v>249</v>
      </c>
      <c r="U101" s="478" t="s">
        <v>267</v>
      </c>
      <c r="V101" s="478" t="s">
        <v>267</v>
      </c>
      <c r="W101" s="478" t="s">
        <v>15504</v>
      </c>
      <c r="X101" s="478" t="s">
        <v>20764</v>
      </c>
      <c r="Y101" s="536">
        <v>71248090</v>
      </c>
      <c r="Z101" s="536">
        <v>83496908</v>
      </c>
      <c r="AA101" s="501" t="s">
        <v>30454</v>
      </c>
      <c r="AB101" s="489">
        <v>71248090</v>
      </c>
      <c r="AC101" s="489" t="s">
        <v>21116</v>
      </c>
      <c r="AD101" s="493" t="s">
        <v>21117</v>
      </c>
      <c r="AE101"/>
      <c r="AF101"/>
      <c r="AG101"/>
      <c r="AH101"/>
      <c r="AI101" t="s">
        <v>20668</v>
      </c>
      <c r="AJ101" s="478" t="s">
        <v>35</v>
      </c>
      <c r="AK101" s="478" t="s">
        <v>19693</v>
      </c>
      <c r="AL101" s="478" t="s">
        <v>20934</v>
      </c>
      <c r="AM101"/>
      <c r="AN101"/>
    </row>
    <row r="102" spans="1:40" ht="14.4" x14ac:dyDescent="0.3">
      <c r="A102" s="433" t="str">
        <v>0436</v>
      </c>
      <c r="D102" t="str">
        <f>CONCATENATE(portada_F[[#This Row],[NIVEL]],".",portada_F[[#This Row],[CODINS]])</f>
        <v>1.02983</v>
      </c>
      <c r="E102" s="444" t="s">
        <v>33093</v>
      </c>
      <c r="F102" t="s">
        <v>7348</v>
      </c>
      <c r="G102" t="s">
        <v>8396</v>
      </c>
      <c r="H102" t="s">
        <v>12347</v>
      </c>
      <c r="I102" t="s">
        <v>1167</v>
      </c>
      <c r="J102" t="s">
        <v>1</v>
      </c>
      <c r="K102" t="s">
        <v>32</v>
      </c>
      <c r="L102" t="s">
        <v>20921</v>
      </c>
      <c r="M102" t="s">
        <v>8087</v>
      </c>
      <c r="N102">
        <v>11901</v>
      </c>
      <c r="O102" t="s">
        <v>32</v>
      </c>
      <c r="P102" t="s">
        <v>1168</v>
      </c>
      <c r="Q102" t="s">
        <v>1</v>
      </c>
      <c r="R102" t="s">
        <v>19678</v>
      </c>
      <c r="S102" t="s">
        <v>33</v>
      </c>
      <c r="T102" t="s">
        <v>1167</v>
      </c>
      <c r="U102" t="s">
        <v>21483</v>
      </c>
      <c r="V102" t="s">
        <v>8931</v>
      </c>
      <c r="W102" t="s">
        <v>27175</v>
      </c>
      <c r="X102" t="s">
        <v>17720</v>
      </c>
      <c r="Y102" s="536" t="s">
        <v>27176</v>
      </c>
      <c r="Z102" s="536"/>
      <c r="AA102" s="493" t="s">
        <v>18550</v>
      </c>
      <c r="AB102" s="493" t="s">
        <v>20668</v>
      </c>
      <c r="AC102" s="493" t="s">
        <v>19936</v>
      </c>
      <c r="AD102" s="493" t="s">
        <v>21485</v>
      </c>
      <c r="AE102"/>
      <c r="AF102" t="s">
        <v>20919</v>
      </c>
      <c r="AG102"/>
      <c r="AH102"/>
      <c r="AI102" t="s">
        <v>20668</v>
      </c>
      <c r="AJ102" t="s">
        <v>32</v>
      </c>
      <c r="AK102" t="s">
        <v>13524</v>
      </c>
      <c r="AL102" t="s">
        <v>64</v>
      </c>
      <c r="AM102" t="s">
        <v>12347</v>
      </c>
      <c r="AN102">
        <v>36</v>
      </c>
    </row>
    <row r="103" spans="1:40" ht="14.4" x14ac:dyDescent="0.3">
      <c r="A103" s="433" t="str">
        <v>0438</v>
      </c>
      <c r="D103" t="str">
        <f>CONCATENATE(portada_F[[#This Row],[NIVEL]],".",portada_F[[#This Row],[CODINS]])</f>
        <v>1.04328</v>
      </c>
      <c r="E103" s="444" t="s">
        <v>34154</v>
      </c>
      <c r="F103" t="s">
        <v>12397</v>
      </c>
      <c r="G103" t="s">
        <v>8396</v>
      </c>
      <c r="H103" t="s">
        <v>20835</v>
      </c>
      <c r="I103" t="s">
        <v>235</v>
      </c>
      <c r="J103" t="s">
        <v>3</v>
      </c>
      <c r="K103" t="s">
        <v>32</v>
      </c>
      <c r="L103" t="s">
        <v>20921</v>
      </c>
      <c r="M103" t="s">
        <v>8087</v>
      </c>
      <c r="N103">
        <v>50309</v>
      </c>
      <c r="O103" t="s">
        <v>236</v>
      </c>
      <c r="P103" t="s">
        <v>3</v>
      </c>
      <c r="Q103" t="s">
        <v>10</v>
      </c>
      <c r="R103" t="s">
        <v>16758</v>
      </c>
      <c r="S103" t="s">
        <v>237</v>
      </c>
      <c r="T103" t="s">
        <v>235</v>
      </c>
      <c r="U103" t="s">
        <v>4683</v>
      </c>
      <c r="V103" t="s">
        <v>17998</v>
      </c>
      <c r="W103" t="s">
        <v>29932</v>
      </c>
      <c r="X103" t="s">
        <v>20836</v>
      </c>
      <c r="Y103" s="536" t="s">
        <v>29933</v>
      </c>
      <c r="Z103" s="536" t="s">
        <v>29934</v>
      </c>
      <c r="AA103" s="493" t="s">
        <v>29935</v>
      </c>
      <c r="AB103" s="493" t="s">
        <v>29936</v>
      </c>
      <c r="AC103" s="493" t="s">
        <v>29937</v>
      </c>
      <c r="AD103" s="493" t="s">
        <v>23512</v>
      </c>
      <c r="AE103"/>
      <c r="AF103" t="s">
        <v>20919</v>
      </c>
      <c r="AG103"/>
      <c r="AH103"/>
      <c r="AI103" t="s">
        <v>20668</v>
      </c>
      <c r="AJ103" t="s">
        <v>32</v>
      </c>
      <c r="AK103" t="s">
        <v>20837</v>
      </c>
      <c r="AL103" t="s">
        <v>64</v>
      </c>
      <c r="AM103" t="s">
        <v>20835</v>
      </c>
      <c r="AN103">
        <v>40</v>
      </c>
    </row>
    <row r="104" spans="1:40" ht="14.4" x14ac:dyDescent="0.3">
      <c r="A104" s="433" t="str">
        <v>0440</v>
      </c>
      <c r="D104" t="str">
        <f>CONCATENATE(portada_F[[#This Row],[NIVEL]],".",portada_F[[#This Row],[CODINS]])</f>
        <v>1.04321</v>
      </c>
      <c r="E104" s="444" t="s">
        <v>34149</v>
      </c>
      <c r="F104" t="s">
        <v>11156</v>
      </c>
      <c r="G104" t="s">
        <v>8396</v>
      </c>
      <c r="H104" t="s">
        <v>20825</v>
      </c>
      <c r="I104" t="s">
        <v>41</v>
      </c>
      <c r="J104" t="s">
        <v>1</v>
      </c>
      <c r="K104" t="s">
        <v>32</v>
      </c>
      <c r="L104" t="s">
        <v>20921</v>
      </c>
      <c r="M104" t="s">
        <v>8087</v>
      </c>
      <c r="N104">
        <v>10803</v>
      </c>
      <c r="O104" t="s">
        <v>32</v>
      </c>
      <c r="P104" t="s">
        <v>9</v>
      </c>
      <c r="Q104" t="s">
        <v>3</v>
      </c>
      <c r="R104" t="s">
        <v>16492</v>
      </c>
      <c r="S104" t="s">
        <v>33</v>
      </c>
      <c r="T104" t="s">
        <v>21302</v>
      </c>
      <c r="U104" t="s">
        <v>634</v>
      </c>
      <c r="V104" t="s">
        <v>634</v>
      </c>
      <c r="W104" t="s">
        <v>29911</v>
      </c>
      <c r="X104" t="s">
        <v>29912</v>
      </c>
      <c r="Y104" s="536" t="s">
        <v>29913</v>
      </c>
      <c r="Z104" s="536" t="s">
        <v>29914</v>
      </c>
      <c r="AA104" s="493" t="s">
        <v>29915</v>
      </c>
      <c r="AB104" s="493" t="s">
        <v>29914</v>
      </c>
      <c r="AC104" s="493" t="s">
        <v>19729</v>
      </c>
      <c r="AD104" s="493" t="s">
        <v>21325</v>
      </c>
      <c r="AE104"/>
      <c r="AF104" t="s">
        <v>20919</v>
      </c>
      <c r="AG104"/>
      <c r="AH104"/>
      <c r="AI104" t="s">
        <v>20668</v>
      </c>
      <c r="AJ104" t="s">
        <v>32</v>
      </c>
      <c r="AK104" t="s">
        <v>20826</v>
      </c>
      <c r="AL104" t="s">
        <v>64</v>
      </c>
      <c r="AM104" t="s">
        <v>20825</v>
      </c>
      <c r="AN104">
        <v>18</v>
      </c>
    </row>
    <row r="105" spans="1:40" ht="14.4" x14ac:dyDescent="0.3">
      <c r="A105" s="433" t="str">
        <v>0441</v>
      </c>
      <c r="D105" t="str">
        <f>CONCATENATE(portada_F[[#This Row],[NIVEL]],".",portada_F[[#This Row],[CODINS]])</f>
        <v>1.04046</v>
      </c>
      <c r="E105" s="444" t="s">
        <v>33944</v>
      </c>
      <c r="F105" t="s">
        <v>7937</v>
      </c>
      <c r="G105" t="s">
        <v>8396</v>
      </c>
      <c r="H105" t="s">
        <v>29386</v>
      </c>
      <c r="I105" t="s">
        <v>224</v>
      </c>
      <c r="J105" t="s">
        <v>6</v>
      </c>
      <c r="K105" t="s">
        <v>32</v>
      </c>
      <c r="L105" t="s">
        <v>20929</v>
      </c>
      <c r="M105" t="s">
        <v>8087</v>
      </c>
      <c r="N105">
        <v>21007</v>
      </c>
      <c r="O105" t="s">
        <v>35</v>
      </c>
      <c r="P105" t="s">
        <v>11</v>
      </c>
      <c r="Q105" t="s">
        <v>7</v>
      </c>
      <c r="R105" t="s">
        <v>18366</v>
      </c>
      <c r="S105" t="s">
        <v>83</v>
      </c>
      <c r="T105" t="s">
        <v>224</v>
      </c>
      <c r="U105" t="s">
        <v>2961</v>
      </c>
      <c r="V105" t="s">
        <v>3007</v>
      </c>
      <c r="W105" t="s">
        <v>16334</v>
      </c>
      <c r="X105" t="s">
        <v>16953</v>
      </c>
      <c r="Y105" s="536" t="s">
        <v>29387</v>
      </c>
      <c r="Z105" s="536" t="s">
        <v>29388</v>
      </c>
      <c r="AA105" s="493" t="s">
        <v>16333</v>
      </c>
      <c r="AB105" s="493" t="s">
        <v>29388</v>
      </c>
      <c r="AC105" s="493" t="s">
        <v>19321</v>
      </c>
      <c r="AD105" s="493" t="s">
        <v>21849</v>
      </c>
      <c r="AE105"/>
      <c r="AF105" t="s">
        <v>20919</v>
      </c>
      <c r="AG105"/>
      <c r="AH105"/>
      <c r="AI105" t="s">
        <v>20668</v>
      </c>
      <c r="AJ105" t="s">
        <v>35</v>
      </c>
      <c r="AK105" t="s">
        <v>19693</v>
      </c>
      <c r="AL105" t="s">
        <v>20934</v>
      </c>
      <c r="AM105"/>
      <c r="AN105">
        <v>29</v>
      </c>
    </row>
    <row r="106" spans="1:40" ht="14.4" x14ac:dyDescent="0.3">
      <c r="A106" s="433" t="str">
        <v>0442</v>
      </c>
      <c r="D106" t="str">
        <f>CONCATENATE(portada_F[[#This Row],[NIVEL]],".",portada_F[[#This Row],[CODINS]])</f>
        <v>1.04341</v>
      </c>
      <c r="E106" s="444" t="s">
        <v>34165</v>
      </c>
      <c r="F106" t="s">
        <v>13527</v>
      </c>
      <c r="G106" t="s">
        <v>8396</v>
      </c>
      <c r="H106" t="s">
        <v>29998</v>
      </c>
      <c r="I106" t="s">
        <v>4404</v>
      </c>
      <c r="J106" t="s">
        <v>1</v>
      </c>
      <c r="K106" t="s">
        <v>32</v>
      </c>
      <c r="L106" t="s">
        <v>20929</v>
      </c>
      <c r="M106" t="s">
        <v>8087</v>
      </c>
      <c r="N106">
        <v>50201</v>
      </c>
      <c r="O106" t="s">
        <v>236</v>
      </c>
      <c r="P106" t="s">
        <v>2</v>
      </c>
      <c r="Q106" t="s">
        <v>1</v>
      </c>
      <c r="R106" t="s">
        <v>16745</v>
      </c>
      <c r="S106" t="s">
        <v>237</v>
      </c>
      <c r="T106" t="s">
        <v>4404</v>
      </c>
      <c r="U106" t="s">
        <v>4404</v>
      </c>
      <c r="V106" t="s">
        <v>929</v>
      </c>
      <c r="W106" t="s">
        <v>29999</v>
      </c>
      <c r="X106" t="s">
        <v>30000</v>
      </c>
      <c r="Y106" s="536" t="s">
        <v>30001</v>
      </c>
      <c r="Z106" s="536" t="s">
        <v>30002</v>
      </c>
      <c r="AA106" s="493" t="s">
        <v>30003</v>
      </c>
      <c r="AB106" s="493" t="s">
        <v>30002</v>
      </c>
      <c r="AC106" s="493" t="s">
        <v>19855</v>
      </c>
      <c r="AD106" s="493" t="s">
        <v>22304</v>
      </c>
      <c r="AE106"/>
      <c r="AF106" t="s">
        <v>20919</v>
      </c>
      <c r="AG106"/>
      <c r="AH106"/>
      <c r="AI106" t="s">
        <v>20668</v>
      </c>
      <c r="AJ106" t="s">
        <v>35</v>
      </c>
      <c r="AK106" t="s">
        <v>19693</v>
      </c>
      <c r="AL106" t="s">
        <v>20934</v>
      </c>
      <c r="AM106"/>
      <c r="AN106">
        <v>32</v>
      </c>
    </row>
    <row r="107" spans="1:40" ht="14.4" x14ac:dyDescent="0.3">
      <c r="A107" s="433" t="str">
        <v>0444</v>
      </c>
      <c r="D107" t="str">
        <f>CONCATENATE(portada_F[[#This Row],[NIVEL]],".",portada_F[[#This Row],[CODINS]])</f>
        <v>1.03767</v>
      </c>
      <c r="E107" s="444" t="s">
        <v>33709</v>
      </c>
      <c r="F107" t="s">
        <v>15361</v>
      </c>
      <c r="G107" t="s">
        <v>8396</v>
      </c>
      <c r="H107" t="s">
        <v>15383</v>
      </c>
      <c r="I107" t="s">
        <v>83</v>
      </c>
      <c r="J107" t="s">
        <v>2</v>
      </c>
      <c r="K107" t="s">
        <v>32</v>
      </c>
      <c r="L107" t="s">
        <v>20921</v>
      </c>
      <c r="M107" t="s">
        <v>8087</v>
      </c>
      <c r="N107">
        <v>20110</v>
      </c>
      <c r="O107" t="s">
        <v>35</v>
      </c>
      <c r="P107" t="s">
        <v>1</v>
      </c>
      <c r="Q107" t="s">
        <v>11</v>
      </c>
      <c r="R107" t="s">
        <v>16559</v>
      </c>
      <c r="S107" t="s">
        <v>83</v>
      </c>
      <c r="T107" t="s">
        <v>83</v>
      </c>
      <c r="U107" t="s">
        <v>47</v>
      </c>
      <c r="V107" t="s">
        <v>15479</v>
      </c>
      <c r="W107" t="s">
        <v>15482</v>
      </c>
      <c r="X107" t="s">
        <v>15481</v>
      </c>
      <c r="Y107" s="536" t="s">
        <v>28825</v>
      </c>
      <c r="Z107" s="536" t="s">
        <v>28826</v>
      </c>
      <c r="AA107" s="493" t="s">
        <v>15480</v>
      </c>
      <c r="AB107" s="493" t="s">
        <v>28827</v>
      </c>
      <c r="AC107" s="493" t="s">
        <v>19761</v>
      </c>
      <c r="AD107" s="493" t="s">
        <v>21570</v>
      </c>
      <c r="AE107"/>
      <c r="AF107" t="s">
        <v>20919</v>
      </c>
      <c r="AG107"/>
      <c r="AH107"/>
      <c r="AI107" t="s">
        <v>20668</v>
      </c>
      <c r="AJ107" t="s">
        <v>32</v>
      </c>
      <c r="AK107" t="s">
        <v>15483</v>
      </c>
      <c r="AL107" t="s">
        <v>64</v>
      </c>
      <c r="AM107" t="s">
        <v>15383</v>
      </c>
      <c r="AN107">
        <v>14</v>
      </c>
    </row>
    <row r="108" spans="1:40" ht="14.4" x14ac:dyDescent="0.3">
      <c r="A108" s="433" t="str">
        <v>0446</v>
      </c>
      <c r="D108" t="str">
        <f>CONCATENATE(portada_F[[#This Row],[NIVEL]],".",portada_F[[#This Row],[CODINS]])</f>
        <v>1.03925</v>
      </c>
      <c r="E108" s="444" t="s">
        <v>33844</v>
      </c>
      <c r="F108" t="s">
        <v>7770</v>
      </c>
      <c r="G108" t="s">
        <v>8396</v>
      </c>
      <c r="H108" t="s">
        <v>16936</v>
      </c>
      <c r="I108" t="s">
        <v>83</v>
      </c>
      <c r="J108" t="s">
        <v>1</v>
      </c>
      <c r="K108" t="s">
        <v>32</v>
      </c>
      <c r="L108" t="s">
        <v>20929</v>
      </c>
      <c r="M108" t="s">
        <v>8087</v>
      </c>
      <c r="N108">
        <v>20101</v>
      </c>
      <c r="O108" t="s">
        <v>35</v>
      </c>
      <c r="P108" t="s">
        <v>1</v>
      </c>
      <c r="Q108" t="s">
        <v>1</v>
      </c>
      <c r="R108" t="s">
        <v>16550</v>
      </c>
      <c r="S108" t="s">
        <v>83</v>
      </c>
      <c r="T108" t="s">
        <v>83</v>
      </c>
      <c r="U108" t="s">
        <v>83</v>
      </c>
      <c r="V108" t="s">
        <v>1958</v>
      </c>
      <c r="W108" t="s">
        <v>16229</v>
      </c>
      <c r="X108" t="s">
        <v>16228</v>
      </c>
      <c r="Y108" s="536" t="s">
        <v>29136</v>
      </c>
      <c r="Z108" s="536"/>
      <c r="AA108" s="493" t="s">
        <v>15519</v>
      </c>
      <c r="AB108" s="493" t="s">
        <v>29137</v>
      </c>
      <c r="AC108" s="493" t="s">
        <v>19760</v>
      </c>
      <c r="AD108" s="493" t="s">
        <v>21574</v>
      </c>
      <c r="AE108"/>
      <c r="AF108" t="s">
        <v>20919</v>
      </c>
      <c r="AG108"/>
      <c r="AH108"/>
      <c r="AI108" t="s">
        <v>20668</v>
      </c>
      <c r="AJ108" t="s">
        <v>35</v>
      </c>
      <c r="AK108" t="s">
        <v>19693</v>
      </c>
      <c r="AL108" t="s">
        <v>20934</v>
      </c>
      <c r="AM108"/>
      <c r="AN108">
        <v>21</v>
      </c>
    </row>
    <row r="109" spans="1:40" ht="14.4" x14ac:dyDescent="0.3">
      <c r="A109" s="433" t="str">
        <v>0448</v>
      </c>
      <c r="D109" t="str">
        <f>CONCATENATE(portada_F[[#This Row],[NIVEL]],".",portada_F[[#This Row],[CODINS]])</f>
        <v>1.04320</v>
      </c>
      <c r="E109" s="444" t="s">
        <v>34148</v>
      </c>
      <c r="F109" t="s">
        <v>11139</v>
      </c>
      <c r="G109" t="s">
        <v>8396</v>
      </c>
      <c r="H109" t="s">
        <v>20824</v>
      </c>
      <c r="I109" t="s">
        <v>13533</v>
      </c>
      <c r="J109" t="s">
        <v>4</v>
      </c>
      <c r="K109" t="s">
        <v>32</v>
      </c>
      <c r="L109" t="s">
        <v>20929</v>
      </c>
      <c r="M109" t="s">
        <v>8087</v>
      </c>
      <c r="N109">
        <v>10901</v>
      </c>
      <c r="O109" t="s">
        <v>32</v>
      </c>
      <c r="P109" t="s">
        <v>10</v>
      </c>
      <c r="Q109" t="s">
        <v>1</v>
      </c>
      <c r="R109" t="s">
        <v>16497</v>
      </c>
      <c r="S109" t="s">
        <v>33</v>
      </c>
      <c r="T109" t="s">
        <v>341</v>
      </c>
      <c r="U109" t="s">
        <v>341</v>
      </c>
      <c r="V109" t="s">
        <v>341</v>
      </c>
      <c r="W109" t="s">
        <v>29904</v>
      </c>
      <c r="X109" t="s">
        <v>29905</v>
      </c>
      <c r="Y109" s="536" t="s">
        <v>29906</v>
      </c>
      <c r="Z109" s="536" t="s">
        <v>29907</v>
      </c>
      <c r="AA109" s="493" t="s">
        <v>29908</v>
      </c>
      <c r="AB109" s="493" t="s">
        <v>29909</v>
      </c>
      <c r="AC109" s="493" t="s">
        <v>19723</v>
      </c>
      <c r="AD109" s="493" t="s">
        <v>29910</v>
      </c>
      <c r="AE109"/>
      <c r="AF109" t="s">
        <v>20919</v>
      </c>
      <c r="AG109"/>
      <c r="AH109"/>
      <c r="AI109" t="s">
        <v>20668</v>
      </c>
      <c r="AJ109" t="s">
        <v>35</v>
      </c>
      <c r="AK109" t="s">
        <v>19693</v>
      </c>
      <c r="AL109" t="s">
        <v>20934</v>
      </c>
      <c r="AM109"/>
      <c r="AN109">
        <v>49</v>
      </c>
    </row>
    <row r="110" spans="1:40" ht="14.4" x14ac:dyDescent="0.3">
      <c r="A110" s="433" t="str">
        <v>0449</v>
      </c>
      <c r="D110" t="str">
        <f>CONCATENATE(portada_F[[#This Row],[NIVEL]],".",portada_F[[#This Row],[CODINS]])</f>
        <v>1.03741</v>
      </c>
      <c r="E110" s="444" t="s">
        <v>33698</v>
      </c>
      <c r="F110" t="s">
        <v>9964</v>
      </c>
      <c r="G110" t="s">
        <v>8396</v>
      </c>
      <c r="H110" t="s">
        <v>14544</v>
      </c>
      <c r="I110" t="s">
        <v>13534</v>
      </c>
      <c r="J110" t="s">
        <v>4</v>
      </c>
      <c r="K110" t="s">
        <v>32</v>
      </c>
      <c r="L110" t="s">
        <v>20929</v>
      </c>
      <c r="M110" t="s">
        <v>8087</v>
      </c>
      <c r="N110">
        <v>11803</v>
      </c>
      <c r="O110" t="s">
        <v>32</v>
      </c>
      <c r="P110" t="s">
        <v>90</v>
      </c>
      <c r="Q110" t="s">
        <v>3</v>
      </c>
      <c r="R110" t="s">
        <v>16538</v>
      </c>
      <c r="S110" t="s">
        <v>33</v>
      </c>
      <c r="T110" t="s">
        <v>91</v>
      </c>
      <c r="U110" t="s">
        <v>20995</v>
      </c>
      <c r="V110" t="s">
        <v>8748</v>
      </c>
      <c r="W110" t="s">
        <v>15458</v>
      </c>
      <c r="X110" t="s">
        <v>16927</v>
      </c>
      <c r="Y110" s="536" t="s">
        <v>28763</v>
      </c>
      <c r="Z110" s="536"/>
      <c r="AA110" s="493" t="s">
        <v>20760</v>
      </c>
      <c r="AB110" s="493" t="s">
        <v>28763</v>
      </c>
      <c r="AC110" s="493" t="s">
        <v>19701</v>
      </c>
      <c r="AD110" s="493" t="s">
        <v>28764</v>
      </c>
      <c r="AE110"/>
      <c r="AF110" t="s">
        <v>20919</v>
      </c>
      <c r="AG110"/>
      <c r="AH110"/>
      <c r="AI110" t="s">
        <v>20668</v>
      </c>
      <c r="AJ110" t="s">
        <v>35</v>
      </c>
      <c r="AK110" t="s">
        <v>19693</v>
      </c>
      <c r="AL110" t="s">
        <v>20934</v>
      </c>
      <c r="AM110"/>
      <c r="AN110">
        <v>67</v>
      </c>
    </row>
    <row r="111" spans="1:40" ht="14.4" x14ac:dyDescent="0.3">
      <c r="A111" s="433" t="str">
        <v>0450</v>
      </c>
      <c r="D111" t="str">
        <f>CONCATENATE(portada_F[[#This Row],[NIVEL]],".",portada_F[[#This Row],[CODINS]])</f>
        <v>1.04319</v>
      </c>
      <c r="E111" s="444" t="s">
        <v>34147</v>
      </c>
      <c r="F111" t="s">
        <v>13505</v>
      </c>
      <c r="G111" t="s">
        <v>8396</v>
      </c>
      <c r="H111" t="s">
        <v>20821</v>
      </c>
      <c r="I111" t="s">
        <v>13533</v>
      </c>
      <c r="J111" t="s">
        <v>3</v>
      </c>
      <c r="K111" t="s">
        <v>32</v>
      </c>
      <c r="L111" t="s">
        <v>20929</v>
      </c>
      <c r="M111" t="s">
        <v>8087</v>
      </c>
      <c r="N111">
        <v>10203</v>
      </c>
      <c r="O111" t="s">
        <v>32</v>
      </c>
      <c r="P111" t="s">
        <v>2</v>
      </c>
      <c r="Q111" t="s">
        <v>3</v>
      </c>
      <c r="R111" t="s">
        <v>16453</v>
      </c>
      <c r="S111" t="s">
        <v>33</v>
      </c>
      <c r="T111" t="s">
        <v>345</v>
      </c>
      <c r="U111" t="s">
        <v>159</v>
      </c>
      <c r="V111" t="s">
        <v>159</v>
      </c>
      <c r="W111" t="s">
        <v>29900</v>
      </c>
      <c r="X111" t="s">
        <v>20823</v>
      </c>
      <c r="Y111" s="536" t="s">
        <v>29901</v>
      </c>
      <c r="Z111" s="536" t="s">
        <v>29902</v>
      </c>
      <c r="AA111" s="493" t="s">
        <v>20822</v>
      </c>
      <c r="AB111" s="493" t="s">
        <v>29903</v>
      </c>
      <c r="AC111" s="493" t="s">
        <v>18094</v>
      </c>
      <c r="AD111" s="493" t="s">
        <v>21195</v>
      </c>
      <c r="AE111"/>
      <c r="AF111" t="s">
        <v>20919</v>
      </c>
      <c r="AG111"/>
      <c r="AH111"/>
      <c r="AI111" t="s">
        <v>20668</v>
      </c>
      <c r="AJ111" t="s">
        <v>35</v>
      </c>
      <c r="AK111" t="s">
        <v>19693</v>
      </c>
      <c r="AL111" t="s">
        <v>20934</v>
      </c>
      <c r="AM111"/>
      <c r="AN111">
        <v>11</v>
      </c>
    </row>
    <row r="112" spans="1:40" ht="14.4" x14ac:dyDescent="0.3">
      <c r="A112" s="433" t="str">
        <v>0451</v>
      </c>
      <c r="D112" t="str">
        <f>CONCATENATE(portada_F[[#This Row],[NIVEL]],".",portada_F[[#This Row],[CODINS]])</f>
        <v>1.03763</v>
      </c>
      <c r="E112" s="444" t="s">
        <v>33705</v>
      </c>
      <c r="F112" t="s">
        <v>15344</v>
      </c>
      <c r="G112" t="s">
        <v>8396</v>
      </c>
      <c r="H112" t="s">
        <v>15380</v>
      </c>
      <c r="I112" t="s">
        <v>82</v>
      </c>
      <c r="J112" t="s">
        <v>2</v>
      </c>
      <c r="K112" t="s">
        <v>32</v>
      </c>
      <c r="L112" t="s">
        <v>20929</v>
      </c>
      <c r="M112" t="s">
        <v>8087</v>
      </c>
      <c r="N112">
        <v>20203</v>
      </c>
      <c r="O112" t="s">
        <v>35</v>
      </c>
      <c r="P112" t="s">
        <v>2</v>
      </c>
      <c r="Q112" t="s">
        <v>3</v>
      </c>
      <c r="R112" t="s">
        <v>16566</v>
      </c>
      <c r="S112" t="s">
        <v>83</v>
      </c>
      <c r="T112" t="s">
        <v>84</v>
      </c>
      <c r="U112" t="s">
        <v>173</v>
      </c>
      <c r="V112" t="s">
        <v>15473</v>
      </c>
      <c r="W112" t="s">
        <v>15475</v>
      </c>
      <c r="X112" t="s">
        <v>15474</v>
      </c>
      <c r="Y112" s="536" t="s">
        <v>28811</v>
      </c>
      <c r="Z112" s="536" t="s">
        <v>28812</v>
      </c>
      <c r="AA112" s="493" t="s">
        <v>16198</v>
      </c>
      <c r="AB112" s="493" t="s">
        <v>28813</v>
      </c>
      <c r="AC112" s="493" t="s">
        <v>19781</v>
      </c>
      <c r="AD112" s="493" t="s">
        <v>21751</v>
      </c>
      <c r="AE112"/>
      <c r="AF112" t="s">
        <v>20919</v>
      </c>
      <c r="AG112"/>
      <c r="AH112"/>
      <c r="AI112" t="s">
        <v>20668</v>
      </c>
      <c r="AJ112" t="s">
        <v>35</v>
      </c>
      <c r="AK112" t="s">
        <v>19693</v>
      </c>
      <c r="AL112" t="s">
        <v>20934</v>
      </c>
      <c r="AM112"/>
      <c r="AN112">
        <v>30</v>
      </c>
    </row>
    <row r="113" spans="1:40" ht="14.4" x14ac:dyDescent="0.3">
      <c r="A113" s="433" t="str">
        <v>0452</v>
      </c>
      <c r="D113" t="str">
        <f>CONCATENATE(portada_F[[#This Row],[NIVEL]],".",portada_F[[#This Row],[CODINS]])</f>
        <v>1.04143</v>
      </c>
      <c r="E113" s="444" t="s">
        <v>34022</v>
      </c>
      <c r="F113" t="s">
        <v>10035</v>
      </c>
      <c r="G113" t="s">
        <v>8396</v>
      </c>
      <c r="H113" t="s">
        <v>17007</v>
      </c>
      <c r="I113" t="s">
        <v>13533</v>
      </c>
      <c r="J113" t="s">
        <v>3</v>
      </c>
      <c r="K113" t="s">
        <v>32</v>
      </c>
      <c r="L113" t="s">
        <v>20929</v>
      </c>
      <c r="M113" t="s">
        <v>8087</v>
      </c>
      <c r="N113">
        <v>10203</v>
      </c>
      <c r="O113" t="s">
        <v>32</v>
      </c>
      <c r="P113" t="s">
        <v>2</v>
      </c>
      <c r="Q113" t="s">
        <v>3</v>
      </c>
      <c r="R113" t="s">
        <v>16453</v>
      </c>
      <c r="S113" t="s">
        <v>33</v>
      </c>
      <c r="T113" t="s">
        <v>345</v>
      </c>
      <c r="U113" t="s">
        <v>159</v>
      </c>
      <c r="V113" t="s">
        <v>12407</v>
      </c>
      <c r="W113" t="s">
        <v>18598</v>
      </c>
      <c r="X113" t="s">
        <v>20788</v>
      </c>
      <c r="Y113" s="536" t="s">
        <v>29593</v>
      </c>
      <c r="Z113" s="536" t="s">
        <v>29594</v>
      </c>
      <c r="AA113" s="493" t="s">
        <v>18597</v>
      </c>
      <c r="AB113" s="493" t="s">
        <v>29593</v>
      </c>
      <c r="AC113" s="493" t="s">
        <v>18094</v>
      </c>
      <c r="AD113" s="493" t="s">
        <v>21195</v>
      </c>
      <c r="AE113"/>
      <c r="AF113" t="s">
        <v>20919</v>
      </c>
      <c r="AG113"/>
      <c r="AH113"/>
      <c r="AI113" t="s">
        <v>20668</v>
      </c>
      <c r="AJ113" t="s">
        <v>35</v>
      </c>
      <c r="AK113" t="s">
        <v>19693</v>
      </c>
      <c r="AL113" t="s">
        <v>20934</v>
      </c>
      <c r="AM113"/>
      <c r="AN113">
        <v>9</v>
      </c>
    </row>
    <row r="114" spans="1:40" ht="14.4" x14ac:dyDescent="0.3">
      <c r="A114" s="433" t="str">
        <v>0453</v>
      </c>
      <c r="D114" t="str">
        <f>CONCATENATE(portada_F[[#This Row],[NIVEL]],".",portada_F[[#This Row],[CODINS]])</f>
        <v>1.03938</v>
      </c>
      <c r="E114" s="444" t="s">
        <v>33854</v>
      </c>
      <c r="F114" t="s">
        <v>12312</v>
      </c>
      <c r="G114" t="s">
        <v>8396</v>
      </c>
      <c r="H114" t="s">
        <v>16245</v>
      </c>
      <c r="I114" t="s">
        <v>207</v>
      </c>
      <c r="J114" t="s">
        <v>7</v>
      </c>
      <c r="K114" t="s">
        <v>32</v>
      </c>
      <c r="L114" t="s">
        <v>20929</v>
      </c>
      <c r="M114" t="s">
        <v>8087</v>
      </c>
      <c r="N114">
        <v>40702</v>
      </c>
      <c r="O114" t="s">
        <v>206</v>
      </c>
      <c r="P114" t="s">
        <v>7</v>
      </c>
      <c r="Q114" t="s">
        <v>2</v>
      </c>
      <c r="R114" t="s">
        <v>18377</v>
      </c>
      <c r="S114" t="s">
        <v>207</v>
      </c>
      <c r="T114" t="s">
        <v>3995</v>
      </c>
      <c r="U114" t="s">
        <v>22144</v>
      </c>
      <c r="V114" t="s">
        <v>1331</v>
      </c>
      <c r="W114" t="s">
        <v>16247</v>
      </c>
      <c r="X114" t="s">
        <v>16246</v>
      </c>
      <c r="Y114" s="536" t="s">
        <v>29156</v>
      </c>
      <c r="Z114" s="536" t="s">
        <v>29157</v>
      </c>
      <c r="AA114" s="493" t="s">
        <v>16940</v>
      </c>
      <c r="AB114" s="493" t="s">
        <v>29158</v>
      </c>
      <c r="AC114" s="493" t="s">
        <v>18547</v>
      </c>
      <c r="AD114" s="493" t="s">
        <v>22106</v>
      </c>
      <c r="AE114"/>
      <c r="AF114" t="s">
        <v>20919</v>
      </c>
      <c r="AG114"/>
      <c r="AH114"/>
      <c r="AI114" t="s">
        <v>20668</v>
      </c>
      <c r="AJ114" t="s">
        <v>35</v>
      </c>
      <c r="AK114" t="s">
        <v>19693</v>
      </c>
      <c r="AL114" t="s">
        <v>20934</v>
      </c>
      <c r="AM114"/>
      <c r="AN114">
        <v>78</v>
      </c>
    </row>
    <row r="115" spans="1:40" ht="14.4" x14ac:dyDescent="0.3">
      <c r="A115" s="433" t="str">
        <v>0455</v>
      </c>
      <c r="D115" t="str">
        <f>CONCATENATE(portada_F[[#This Row],[NIVEL]],".",portada_F[[#This Row],[CODINS]])</f>
        <v>1.03534</v>
      </c>
      <c r="E115" s="444" t="s">
        <v>33538</v>
      </c>
      <c r="F115" t="s">
        <v>7606</v>
      </c>
      <c r="G115" t="s">
        <v>8396</v>
      </c>
      <c r="H115" t="s">
        <v>14537</v>
      </c>
      <c r="I115" t="s">
        <v>83</v>
      </c>
      <c r="J115" t="s">
        <v>9</v>
      </c>
      <c r="K115" t="s">
        <v>32</v>
      </c>
      <c r="L115" t="s">
        <v>20921</v>
      </c>
      <c r="M115" t="s">
        <v>8087</v>
      </c>
      <c r="N115">
        <v>20505</v>
      </c>
      <c r="O115" t="s">
        <v>35</v>
      </c>
      <c r="P115" t="s">
        <v>5</v>
      </c>
      <c r="Q115" t="s">
        <v>5</v>
      </c>
      <c r="R115" t="s">
        <v>16591</v>
      </c>
      <c r="S115" t="s">
        <v>83</v>
      </c>
      <c r="T115" t="s">
        <v>2306</v>
      </c>
      <c r="U115" t="s">
        <v>244</v>
      </c>
      <c r="V115" t="s">
        <v>244</v>
      </c>
      <c r="W115" t="s">
        <v>14576</v>
      </c>
      <c r="X115" t="s">
        <v>14575</v>
      </c>
      <c r="Y115" s="536" t="s">
        <v>28303</v>
      </c>
      <c r="Z115" s="536"/>
      <c r="AA115" s="493" t="s">
        <v>17736</v>
      </c>
      <c r="AB115" s="493" t="s">
        <v>28303</v>
      </c>
      <c r="AC115" s="493" t="s">
        <v>19757</v>
      </c>
      <c r="AD115" s="493" t="s">
        <v>21726</v>
      </c>
      <c r="AE115"/>
      <c r="AF115" t="s">
        <v>20919</v>
      </c>
      <c r="AG115"/>
      <c r="AH115"/>
      <c r="AI115" t="s">
        <v>20668</v>
      </c>
      <c r="AJ115" t="s">
        <v>32</v>
      </c>
      <c r="AK115" t="s">
        <v>15455</v>
      </c>
      <c r="AL115" t="s">
        <v>64</v>
      </c>
      <c r="AM115" t="s">
        <v>14537</v>
      </c>
      <c r="AN115">
        <v>42</v>
      </c>
    </row>
    <row r="116" spans="1:40" ht="14.4" x14ac:dyDescent="0.3">
      <c r="A116" s="433" t="str">
        <v>0457</v>
      </c>
      <c r="D116" t="str">
        <f>CONCATENATE(portada_F[[#This Row],[NIVEL]],".",portada_F[[#This Row],[CODINS]])</f>
        <v>1.04258</v>
      </c>
      <c r="E116" s="444" t="s">
        <v>34100</v>
      </c>
      <c r="F116" t="s">
        <v>18466</v>
      </c>
      <c r="G116" t="s">
        <v>8396</v>
      </c>
      <c r="H116" t="s">
        <v>18481</v>
      </c>
      <c r="I116" t="s">
        <v>242</v>
      </c>
      <c r="J116" t="s">
        <v>1</v>
      </c>
      <c r="K116" t="s">
        <v>32</v>
      </c>
      <c r="L116" t="s">
        <v>20929</v>
      </c>
      <c r="M116" t="s">
        <v>8087</v>
      </c>
      <c r="N116">
        <v>30101</v>
      </c>
      <c r="O116" t="s">
        <v>64</v>
      </c>
      <c r="P116" t="s">
        <v>1</v>
      </c>
      <c r="Q116" t="s">
        <v>1</v>
      </c>
      <c r="R116" t="s">
        <v>16652</v>
      </c>
      <c r="S116" t="s">
        <v>242</v>
      </c>
      <c r="T116" t="s">
        <v>242</v>
      </c>
      <c r="U116" t="s">
        <v>21877</v>
      </c>
      <c r="V116" t="s">
        <v>242</v>
      </c>
      <c r="W116" t="s">
        <v>18613</v>
      </c>
      <c r="X116" t="s">
        <v>18612</v>
      </c>
      <c r="Y116" s="536" t="s">
        <v>29782</v>
      </c>
      <c r="Z116" s="536"/>
      <c r="AA116" s="493" t="s">
        <v>18611</v>
      </c>
      <c r="AB116" s="493" t="s">
        <v>29782</v>
      </c>
      <c r="AC116" s="493" t="s">
        <v>19803</v>
      </c>
      <c r="AD116" s="493" t="s">
        <v>21876</v>
      </c>
      <c r="AE116"/>
      <c r="AF116" t="s">
        <v>20919</v>
      </c>
      <c r="AG116"/>
      <c r="AH116"/>
      <c r="AI116" t="s">
        <v>20668</v>
      </c>
      <c r="AJ116" t="s">
        <v>35</v>
      </c>
      <c r="AK116" t="s">
        <v>19693</v>
      </c>
      <c r="AL116" t="s">
        <v>20934</v>
      </c>
      <c r="AM116"/>
      <c r="AN116">
        <v>27</v>
      </c>
    </row>
    <row r="117" spans="1:40" ht="14.4" x14ac:dyDescent="0.3">
      <c r="A117" s="433" t="str">
        <v>0458</v>
      </c>
      <c r="D117" t="str">
        <f>CONCATENATE(portada_F[[#This Row],[NIVEL]],".",portada_F[[#This Row],[CODINS]])</f>
        <v>1.04322</v>
      </c>
      <c r="E117" s="444" t="s">
        <v>34150</v>
      </c>
      <c r="F117" t="s">
        <v>11157</v>
      </c>
      <c r="G117" t="s">
        <v>8396</v>
      </c>
      <c r="H117" t="s">
        <v>20832</v>
      </c>
      <c r="I117" t="s">
        <v>242</v>
      </c>
      <c r="J117" t="s">
        <v>1</v>
      </c>
      <c r="K117" t="s">
        <v>32</v>
      </c>
      <c r="L117" t="s">
        <v>20929</v>
      </c>
      <c r="M117" t="s">
        <v>8087</v>
      </c>
      <c r="N117">
        <v>30101</v>
      </c>
      <c r="O117" t="s">
        <v>64</v>
      </c>
      <c r="P117" t="s">
        <v>1</v>
      </c>
      <c r="Q117" t="s">
        <v>1</v>
      </c>
      <c r="R117" t="s">
        <v>16652</v>
      </c>
      <c r="S117" t="s">
        <v>242</v>
      </c>
      <c r="T117" t="s">
        <v>242</v>
      </c>
      <c r="U117" t="s">
        <v>21877</v>
      </c>
      <c r="V117" t="s">
        <v>70</v>
      </c>
      <c r="W117" t="s">
        <v>29916</v>
      </c>
      <c r="X117" t="s">
        <v>20834</v>
      </c>
      <c r="Y117" s="536" t="s">
        <v>29917</v>
      </c>
      <c r="Z117" s="536"/>
      <c r="AA117" s="493" t="s">
        <v>20833</v>
      </c>
      <c r="AB117" s="493" t="s">
        <v>29918</v>
      </c>
      <c r="AC117" s="493" t="s">
        <v>19803</v>
      </c>
      <c r="AD117" s="493" t="s">
        <v>21876</v>
      </c>
      <c r="AE117"/>
      <c r="AF117" t="s">
        <v>20919</v>
      </c>
      <c r="AG117"/>
      <c r="AH117"/>
      <c r="AI117" t="s">
        <v>20668</v>
      </c>
      <c r="AJ117" t="s">
        <v>35</v>
      </c>
      <c r="AK117" t="s">
        <v>19693</v>
      </c>
      <c r="AL117" t="s">
        <v>20934</v>
      </c>
      <c r="AM117"/>
      <c r="AN117">
        <v>31</v>
      </c>
    </row>
    <row r="118" spans="1:40" ht="14.4" x14ac:dyDescent="0.3">
      <c r="A118" s="433" t="str">
        <v>0459</v>
      </c>
      <c r="D118" t="str">
        <f>CONCATENATE(portada_F[[#This Row],[NIVEL]],".",portada_F[[#This Row],[CODINS]])</f>
        <v>1.04129</v>
      </c>
      <c r="E118" s="444" t="s">
        <v>34013</v>
      </c>
      <c r="F118" t="s">
        <v>10030</v>
      </c>
      <c r="G118" t="s">
        <v>8396</v>
      </c>
      <c r="H118" t="s">
        <v>16996</v>
      </c>
      <c r="I118" t="s">
        <v>360</v>
      </c>
      <c r="J118" t="s">
        <v>5</v>
      </c>
      <c r="K118" t="s">
        <v>32</v>
      </c>
      <c r="L118" t="s">
        <v>20929</v>
      </c>
      <c r="M118" t="s">
        <v>8087</v>
      </c>
      <c r="N118">
        <v>10701</v>
      </c>
      <c r="O118" t="s">
        <v>32</v>
      </c>
      <c r="P118" t="s">
        <v>7</v>
      </c>
      <c r="Q118" t="s">
        <v>1</v>
      </c>
      <c r="R118" t="s">
        <v>16485</v>
      </c>
      <c r="S118" t="s">
        <v>33</v>
      </c>
      <c r="T118" t="s">
        <v>21474</v>
      </c>
      <c r="U118" t="s">
        <v>1032</v>
      </c>
      <c r="V118" t="s">
        <v>10359</v>
      </c>
      <c r="W118" t="s">
        <v>16998</v>
      </c>
      <c r="X118" t="s">
        <v>20784</v>
      </c>
      <c r="Y118" s="536" t="s">
        <v>29564</v>
      </c>
      <c r="Z118" s="536" t="s">
        <v>29565</v>
      </c>
      <c r="AA118" s="493" t="s">
        <v>16997</v>
      </c>
      <c r="AB118" s="493" t="s">
        <v>29565</v>
      </c>
      <c r="AC118" s="493" t="s">
        <v>19744</v>
      </c>
      <c r="AD118" s="493" t="s">
        <v>21477</v>
      </c>
      <c r="AE118"/>
      <c r="AF118" t="s">
        <v>20919</v>
      </c>
      <c r="AG118"/>
      <c r="AH118"/>
      <c r="AI118" t="s">
        <v>20668</v>
      </c>
      <c r="AJ118" t="s">
        <v>35</v>
      </c>
      <c r="AK118" t="s">
        <v>19693</v>
      </c>
      <c r="AL118" t="s">
        <v>20934</v>
      </c>
      <c r="AM118"/>
      <c r="AN118">
        <v>1</v>
      </c>
    </row>
    <row r="119" spans="1:40" ht="14.4" x14ac:dyDescent="0.3">
      <c r="A119" s="433" t="str">
        <v>0460</v>
      </c>
      <c r="D119" t="str">
        <f>CONCATENATE(portada_F[[#This Row],[NIVEL]],".",portada_F[[#This Row],[CODINS]])</f>
        <v>1.04056</v>
      </c>
      <c r="E119" s="444" t="s">
        <v>33952</v>
      </c>
      <c r="F119" t="s">
        <v>7845</v>
      </c>
      <c r="G119" t="s">
        <v>8396</v>
      </c>
      <c r="H119" t="s">
        <v>16344</v>
      </c>
      <c r="I119" t="s">
        <v>82</v>
      </c>
      <c r="J119" t="s">
        <v>9</v>
      </c>
      <c r="K119" t="s">
        <v>32</v>
      </c>
      <c r="L119" t="s">
        <v>20921</v>
      </c>
      <c r="M119" t="s">
        <v>8087</v>
      </c>
      <c r="N119">
        <v>20601</v>
      </c>
      <c r="O119" t="s">
        <v>35</v>
      </c>
      <c r="P119" t="s">
        <v>6</v>
      </c>
      <c r="Q119" t="s">
        <v>1</v>
      </c>
      <c r="R119" t="s">
        <v>16595</v>
      </c>
      <c r="S119" t="s">
        <v>83</v>
      </c>
      <c r="T119" t="s">
        <v>785</v>
      </c>
      <c r="U119" t="s">
        <v>785</v>
      </c>
      <c r="V119" t="s">
        <v>173</v>
      </c>
      <c r="W119" t="s">
        <v>29406</v>
      </c>
      <c r="X119" t="s">
        <v>16957</v>
      </c>
      <c r="Y119" s="536" t="s">
        <v>29407</v>
      </c>
      <c r="Z119" s="536" t="s">
        <v>29407</v>
      </c>
      <c r="AA119" s="493" t="s">
        <v>17743</v>
      </c>
      <c r="AB119" s="493" t="s">
        <v>29407</v>
      </c>
      <c r="AC119" s="493" t="s">
        <v>14896</v>
      </c>
      <c r="AD119" s="493" t="s">
        <v>21770</v>
      </c>
      <c r="AE119"/>
      <c r="AF119" t="s">
        <v>20919</v>
      </c>
      <c r="AG119"/>
      <c r="AH119"/>
      <c r="AI119" t="s">
        <v>20668</v>
      </c>
      <c r="AJ119" t="s">
        <v>32</v>
      </c>
      <c r="AK119" t="s">
        <v>17025</v>
      </c>
      <c r="AL119" t="s">
        <v>64</v>
      </c>
      <c r="AM119" t="s">
        <v>16344</v>
      </c>
      <c r="AN119">
        <v>37</v>
      </c>
    </row>
    <row r="120" spans="1:40" ht="14.4" x14ac:dyDescent="0.3">
      <c r="A120" s="433" t="str">
        <v>0461</v>
      </c>
      <c r="D120" t="str">
        <f>CONCATENATE(portada_F[[#This Row],[NIVEL]],".",portada_F[[#This Row],[CODINS]])</f>
        <v>1.04259</v>
      </c>
      <c r="E120" s="444" t="s">
        <v>34101</v>
      </c>
      <c r="F120" t="s">
        <v>10052</v>
      </c>
      <c r="G120" t="s">
        <v>8396</v>
      </c>
      <c r="H120" t="s">
        <v>18482</v>
      </c>
      <c r="I120" t="s">
        <v>242</v>
      </c>
      <c r="J120" t="s">
        <v>6</v>
      </c>
      <c r="K120" t="s">
        <v>32</v>
      </c>
      <c r="L120" t="s">
        <v>20929</v>
      </c>
      <c r="M120" t="s">
        <v>8087</v>
      </c>
      <c r="N120">
        <v>30301</v>
      </c>
      <c r="O120" t="s">
        <v>64</v>
      </c>
      <c r="P120" t="s">
        <v>3</v>
      </c>
      <c r="Q120" t="s">
        <v>1</v>
      </c>
      <c r="R120" t="s">
        <v>16665</v>
      </c>
      <c r="S120" t="s">
        <v>242</v>
      </c>
      <c r="T120" t="s">
        <v>243</v>
      </c>
      <c r="U120" t="s">
        <v>3747</v>
      </c>
      <c r="V120" t="s">
        <v>18491</v>
      </c>
      <c r="W120" t="s">
        <v>18616</v>
      </c>
      <c r="X120" t="s">
        <v>18615</v>
      </c>
      <c r="Y120" s="536" t="s">
        <v>29783</v>
      </c>
      <c r="Z120" s="536" t="s">
        <v>29784</v>
      </c>
      <c r="AA120" s="493" t="s">
        <v>18614</v>
      </c>
      <c r="AB120" s="493" t="s">
        <v>29784</v>
      </c>
      <c r="AC120" s="493" t="s">
        <v>19821</v>
      </c>
      <c r="AD120" s="493" t="s">
        <v>22000</v>
      </c>
      <c r="AE120"/>
      <c r="AF120" t="s">
        <v>20919</v>
      </c>
      <c r="AG120"/>
      <c r="AH120"/>
      <c r="AI120" t="s">
        <v>20668</v>
      </c>
      <c r="AJ120" t="s">
        <v>35</v>
      </c>
      <c r="AK120" t="s">
        <v>19693</v>
      </c>
      <c r="AL120" t="s">
        <v>20934</v>
      </c>
      <c r="AM120"/>
      <c r="AN120">
        <v>18</v>
      </c>
    </row>
    <row r="121" spans="1:40" ht="14.4" x14ac:dyDescent="0.3">
      <c r="A121" s="433" t="str">
        <v>0462</v>
      </c>
      <c r="D121" t="str">
        <f>CONCATENATE(portada_F[[#This Row],[NIVEL]],".",portada_F[[#This Row],[CODINS]])</f>
        <v>1.04134</v>
      </c>
      <c r="E121" s="444" t="s">
        <v>34016</v>
      </c>
      <c r="F121" t="s">
        <v>7939</v>
      </c>
      <c r="G121" t="s">
        <v>8396</v>
      </c>
      <c r="H121" t="s">
        <v>17001</v>
      </c>
      <c r="I121" t="s">
        <v>889</v>
      </c>
      <c r="J121" t="s">
        <v>2</v>
      </c>
      <c r="K121" t="s">
        <v>32</v>
      </c>
      <c r="L121" t="s">
        <v>20929</v>
      </c>
      <c r="M121" t="s">
        <v>8087</v>
      </c>
      <c r="N121">
        <v>50101</v>
      </c>
      <c r="O121" t="s">
        <v>236</v>
      </c>
      <c r="P121" t="s">
        <v>1</v>
      </c>
      <c r="Q121" t="s">
        <v>1</v>
      </c>
      <c r="R121" t="s">
        <v>16740</v>
      </c>
      <c r="S121" t="s">
        <v>237</v>
      </c>
      <c r="T121" t="s">
        <v>889</v>
      </c>
      <c r="U121" t="s">
        <v>889</v>
      </c>
      <c r="V121" t="s">
        <v>4314</v>
      </c>
      <c r="W121" t="s">
        <v>29570</v>
      </c>
      <c r="X121" t="s">
        <v>17002</v>
      </c>
      <c r="Y121" s="536" t="s">
        <v>29571</v>
      </c>
      <c r="Z121" s="536" t="s">
        <v>29572</v>
      </c>
      <c r="AA121" s="493" t="s">
        <v>18596</v>
      </c>
      <c r="AB121" s="493" t="s">
        <v>29572</v>
      </c>
      <c r="AC121" s="493" t="s">
        <v>19872</v>
      </c>
      <c r="AD121" s="493" t="s">
        <v>22267</v>
      </c>
      <c r="AE121"/>
      <c r="AF121" t="s">
        <v>20919</v>
      </c>
      <c r="AG121"/>
      <c r="AH121"/>
      <c r="AI121" t="s">
        <v>20668</v>
      </c>
      <c r="AJ121" t="s">
        <v>35</v>
      </c>
      <c r="AK121" t="s">
        <v>19693</v>
      </c>
      <c r="AL121" t="s">
        <v>20934</v>
      </c>
      <c r="AM121"/>
      <c r="AN121">
        <v>13</v>
      </c>
    </row>
    <row r="122" spans="1:40" ht="14.4" x14ac:dyDescent="0.3">
      <c r="A122" s="433" t="str">
        <v>0463</v>
      </c>
      <c r="D122" t="str">
        <f>CONCATENATE(portada_F[[#This Row],[NIVEL]],".",portada_F[[#This Row],[CODINS]])</f>
        <v>1.02127</v>
      </c>
      <c r="E122" s="444" t="s">
        <v>32342</v>
      </c>
      <c r="F122" t="s">
        <v>7267</v>
      </c>
      <c r="G122" t="s">
        <v>8396</v>
      </c>
      <c r="H122" t="s">
        <v>25410</v>
      </c>
      <c r="I122" t="s">
        <v>17671</v>
      </c>
      <c r="J122" t="s">
        <v>1</v>
      </c>
      <c r="K122" t="s">
        <v>32</v>
      </c>
      <c r="L122" t="s">
        <v>20921</v>
      </c>
      <c r="M122" t="s">
        <v>8087</v>
      </c>
      <c r="N122">
        <v>70101</v>
      </c>
      <c r="O122" t="s">
        <v>87</v>
      </c>
      <c r="P122" t="s">
        <v>1</v>
      </c>
      <c r="Q122" t="s">
        <v>1</v>
      </c>
      <c r="R122" t="s">
        <v>16845</v>
      </c>
      <c r="S122" t="s">
        <v>17671</v>
      </c>
      <c r="T122" t="s">
        <v>17671</v>
      </c>
      <c r="U122" t="s">
        <v>17671</v>
      </c>
      <c r="V122" t="s">
        <v>25411</v>
      </c>
      <c r="W122" t="s">
        <v>25412</v>
      </c>
      <c r="X122" t="s">
        <v>25413</v>
      </c>
      <c r="Y122" s="536" t="s">
        <v>25414</v>
      </c>
      <c r="Z122" s="536" t="s">
        <v>25415</v>
      </c>
      <c r="AA122" s="493" t="s">
        <v>25416</v>
      </c>
      <c r="AB122" s="493" t="s">
        <v>25414</v>
      </c>
      <c r="AC122" s="493" t="s">
        <v>19902</v>
      </c>
      <c r="AD122" s="493" t="s">
        <v>22536</v>
      </c>
      <c r="AE122"/>
      <c r="AF122" t="s">
        <v>20919</v>
      </c>
      <c r="AG122"/>
      <c r="AH122"/>
      <c r="AI122" t="s">
        <v>20668</v>
      </c>
      <c r="AJ122" t="s">
        <v>32</v>
      </c>
      <c r="AK122" t="s">
        <v>9981</v>
      </c>
      <c r="AL122" t="s">
        <v>64</v>
      </c>
      <c r="AM122" t="s">
        <v>25417</v>
      </c>
      <c r="AN122">
        <v>2</v>
      </c>
    </row>
    <row r="123" spans="1:40" ht="14.4" x14ac:dyDescent="0.3">
      <c r="A123" s="433" t="str">
        <v>0464</v>
      </c>
      <c r="D123" t="str">
        <f>CONCATENATE(portada_F[[#This Row],[NIVEL]],".",portada_F[[#This Row],[CODINS]])</f>
        <v>1.04181</v>
      </c>
      <c r="E123" s="444" t="s">
        <v>34052</v>
      </c>
      <c r="F123" t="s">
        <v>17667</v>
      </c>
      <c r="G123" t="s">
        <v>8396</v>
      </c>
      <c r="H123" t="s">
        <v>17682</v>
      </c>
      <c r="I123" t="s">
        <v>889</v>
      </c>
      <c r="J123" t="s">
        <v>3</v>
      </c>
      <c r="K123" t="s">
        <v>32</v>
      </c>
      <c r="L123" t="s">
        <v>20929</v>
      </c>
      <c r="M123" t="s">
        <v>8087</v>
      </c>
      <c r="N123">
        <v>50401</v>
      </c>
      <c r="O123" t="s">
        <v>236</v>
      </c>
      <c r="P123" t="s">
        <v>4</v>
      </c>
      <c r="Q123" t="s">
        <v>1</v>
      </c>
      <c r="R123" t="s">
        <v>16759</v>
      </c>
      <c r="S123" t="s">
        <v>237</v>
      </c>
      <c r="T123" t="s">
        <v>22295</v>
      </c>
      <c r="U123" t="s">
        <v>22295</v>
      </c>
      <c r="V123" t="s">
        <v>17756</v>
      </c>
      <c r="W123" t="s">
        <v>17759</v>
      </c>
      <c r="X123" t="s">
        <v>17758</v>
      </c>
      <c r="Y123" s="536" t="s">
        <v>29659</v>
      </c>
      <c r="Z123" s="536"/>
      <c r="AA123" s="493" t="s">
        <v>17757</v>
      </c>
      <c r="AB123" s="493" t="s">
        <v>29659</v>
      </c>
      <c r="AC123" s="493" t="s">
        <v>18830</v>
      </c>
      <c r="AD123" s="493" t="s">
        <v>22299</v>
      </c>
      <c r="AE123"/>
      <c r="AF123" t="s">
        <v>20919</v>
      </c>
      <c r="AG123"/>
      <c r="AH123"/>
      <c r="AI123" t="s">
        <v>20668</v>
      </c>
      <c r="AJ123" t="s">
        <v>35</v>
      </c>
      <c r="AK123" t="s">
        <v>19693</v>
      </c>
      <c r="AL123" t="s">
        <v>20934</v>
      </c>
      <c r="AM123"/>
      <c r="AN123">
        <v>17</v>
      </c>
    </row>
    <row r="124" spans="1:40" ht="14.4" x14ac:dyDescent="0.3">
      <c r="A124" s="433" t="str">
        <v>0466</v>
      </c>
      <c r="D124" t="str">
        <f>CONCATENATE(portada_F[[#This Row],[NIVEL]],".",portada_F[[#This Row],[CODINS]])</f>
        <v>1.03121</v>
      </c>
      <c r="E124" s="444" t="s">
        <v>33211</v>
      </c>
      <c r="F124" t="s">
        <v>7378</v>
      </c>
      <c r="G124" t="s">
        <v>8396</v>
      </c>
      <c r="H124" t="s">
        <v>14532</v>
      </c>
      <c r="I124" t="s">
        <v>235</v>
      </c>
      <c r="J124" t="s">
        <v>5</v>
      </c>
      <c r="K124" t="s">
        <v>32</v>
      </c>
      <c r="L124" t="s">
        <v>20921</v>
      </c>
      <c r="M124" t="s">
        <v>8087</v>
      </c>
      <c r="N124">
        <v>50501</v>
      </c>
      <c r="O124" t="s">
        <v>236</v>
      </c>
      <c r="P124" t="s">
        <v>5</v>
      </c>
      <c r="Q124" t="s">
        <v>1</v>
      </c>
      <c r="R124" t="s">
        <v>16762</v>
      </c>
      <c r="S124" t="s">
        <v>237</v>
      </c>
      <c r="T124" t="s">
        <v>22353</v>
      </c>
      <c r="U124" t="s">
        <v>1938</v>
      </c>
      <c r="V124" t="s">
        <v>4344</v>
      </c>
      <c r="W124" t="s">
        <v>27461</v>
      </c>
      <c r="X124" t="s">
        <v>8962</v>
      </c>
      <c r="Y124" s="536" t="s">
        <v>27462</v>
      </c>
      <c r="Z124" s="536" t="s">
        <v>27462</v>
      </c>
      <c r="AA124" s="493" t="s">
        <v>8961</v>
      </c>
      <c r="AB124" s="493" t="s">
        <v>27463</v>
      </c>
      <c r="AC124" s="493" t="s">
        <v>22361</v>
      </c>
      <c r="AD124" s="493" t="s">
        <v>26725</v>
      </c>
      <c r="AE124"/>
      <c r="AF124" t="s">
        <v>20919</v>
      </c>
      <c r="AG124"/>
      <c r="AH124"/>
      <c r="AI124" t="s">
        <v>20668</v>
      </c>
      <c r="AJ124" t="s">
        <v>32</v>
      </c>
      <c r="AK124" t="s">
        <v>10039</v>
      </c>
      <c r="AL124" t="s">
        <v>64</v>
      </c>
      <c r="AM124" t="s">
        <v>14532</v>
      </c>
      <c r="AN124">
        <v>30</v>
      </c>
    </row>
    <row r="125" spans="1:40" ht="14.4" x14ac:dyDescent="0.3">
      <c r="A125" s="433" t="str">
        <v>0467</v>
      </c>
      <c r="D125" t="str">
        <f>CONCATENATE(portada_F[[#This Row],[NIVEL]],".",portada_F[[#This Row],[CODINS]])</f>
        <v>1.04348</v>
      </c>
      <c r="E125" s="444" t="s">
        <v>34171</v>
      </c>
      <c r="F125" t="s">
        <v>14598</v>
      </c>
      <c r="G125" t="s">
        <v>8396</v>
      </c>
      <c r="H125" t="s">
        <v>30038</v>
      </c>
      <c r="I125" t="s">
        <v>207</v>
      </c>
      <c r="J125" t="s">
        <v>4</v>
      </c>
      <c r="K125" t="s">
        <v>32</v>
      </c>
      <c r="L125" t="s">
        <v>20929</v>
      </c>
      <c r="M125" t="s">
        <v>8087</v>
      </c>
      <c r="N125">
        <v>40204</v>
      </c>
      <c r="O125" t="s">
        <v>206</v>
      </c>
      <c r="P125" t="s">
        <v>2</v>
      </c>
      <c r="Q125" t="s">
        <v>4</v>
      </c>
      <c r="R125" t="s">
        <v>16705</v>
      </c>
      <c r="S125" t="s">
        <v>207</v>
      </c>
      <c r="T125" t="s">
        <v>4003</v>
      </c>
      <c r="U125" t="s">
        <v>2126</v>
      </c>
      <c r="V125" t="s">
        <v>2126</v>
      </c>
      <c r="W125" t="s">
        <v>30039</v>
      </c>
      <c r="X125" t="s">
        <v>30040</v>
      </c>
      <c r="Y125" s="536" t="s">
        <v>30041</v>
      </c>
      <c r="Z125" s="536" t="s">
        <v>30042</v>
      </c>
      <c r="AA125" s="493" t="s">
        <v>20668</v>
      </c>
      <c r="AB125" s="493" t="s">
        <v>20668</v>
      </c>
      <c r="AC125" s="493" t="s">
        <v>19840</v>
      </c>
      <c r="AD125" s="493" t="s">
        <v>22165</v>
      </c>
      <c r="AE125"/>
      <c r="AF125" t="s">
        <v>20919</v>
      </c>
      <c r="AG125"/>
      <c r="AH125"/>
      <c r="AI125" t="s">
        <v>20668</v>
      </c>
      <c r="AJ125" t="s">
        <v>35</v>
      </c>
      <c r="AK125" t="s">
        <v>19693</v>
      </c>
      <c r="AL125" t="s">
        <v>20934</v>
      </c>
      <c r="AM125"/>
      <c r="AN125">
        <v>20</v>
      </c>
    </row>
    <row r="126" spans="1:40" ht="14.4" x14ac:dyDescent="0.3">
      <c r="A126" s="433" t="str">
        <v>0468</v>
      </c>
      <c r="D126" t="str">
        <f>CONCATENATE(portada_F[[#This Row],[NIVEL]],".",portada_F[[#This Row],[CODINS]])</f>
        <v>1.04170</v>
      </c>
      <c r="E126" s="444" t="s">
        <v>34046</v>
      </c>
      <c r="F126" t="s">
        <v>17666</v>
      </c>
      <c r="G126" t="s">
        <v>8396</v>
      </c>
      <c r="H126" t="s">
        <v>17681</v>
      </c>
      <c r="I126" t="s">
        <v>82</v>
      </c>
      <c r="J126" t="s">
        <v>7</v>
      </c>
      <c r="K126" t="s">
        <v>32</v>
      </c>
      <c r="L126" t="s">
        <v>20929</v>
      </c>
      <c r="M126" t="s">
        <v>8087</v>
      </c>
      <c r="N126">
        <v>21101</v>
      </c>
      <c r="O126" t="s">
        <v>35</v>
      </c>
      <c r="P126" t="s">
        <v>13</v>
      </c>
      <c r="Q126" t="s">
        <v>1</v>
      </c>
      <c r="R126" t="s">
        <v>16623</v>
      </c>
      <c r="S126" t="s">
        <v>83</v>
      </c>
      <c r="T126" t="s">
        <v>1736</v>
      </c>
      <c r="U126" t="s">
        <v>1736</v>
      </c>
      <c r="V126" t="s">
        <v>1736</v>
      </c>
      <c r="W126" t="s">
        <v>29640</v>
      </c>
      <c r="X126" t="s">
        <v>29641</v>
      </c>
      <c r="Y126" s="536" t="s">
        <v>29642</v>
      </c>
      <c r="Z126" s="536" t="s">
        <v>29643</v>
      </c>
      <c r="AA126" s="493" t="s">
        <v>29644</v>
      </c>
      <c r="AB126" s="493" t="s">
        <v>29643</v>
      </c>
      <c r="AC126" s="493" t="s">
        <v>19788</v>
      </c>
      <c r="AD126" s="493" t="s">
        <v>21798</v>
      </c>
      <c r="AE126"/>
      <c r="AF126" t="s">
        <v>20919</v>
      </c>
      <c r="AG126"/>
      <c r="AH126"/>
      <c r="AI126" t="s">
        <v>20668</v>
      </c>
      <c r="AJ126" t="s">
        <v>35</v>
      </c>
      <c r="AK126" t="s">
        <v>19693</v>
      </c>
      <c r="AL126" t="s">
        <v>20934</v>
      </c>
      <c r="AM126"/>
      <c r="AN126">
        <v>8</v>
      </c>
    </row>
    <row r="127" spans="1:40" ht="14.4" x14ac:dyDescent="0.3">
      <c r="A127" s="433" t="str">
        <v>0471</v>
      </c>
      <c r="D127" t="str">
        <f>CONCATENATE(portada_F[[#This Row],[NIVEL]],".",portada_F[[#This Row],[CODINS]])</f>
        <v>1.00164</v>
      </c>
      <c r="E127" s="444" t="s">
        <v>30583</v>
      </c>
      <c r="F127" t="s">
        <v>7100</v>
      </c>
      <c r="G127" t="s">
        <v>8396</v>
      </c>
      <c r="H127" t="s">
        <v>14524</v>
      </c>
      <c r="I127" t="s">
        <v>13533</v>
      </c>
      <c r="J127" t="s">
        <v>3</v>
      </c>
      <c r="K127" t="s">
        <v>32</v>
      </c>
      <c r="L127" t="s">
        <v>20921</v>
      </c>
      <c r="M127" t="s">
        <v>8087</v>
      </c>
      <c r="N127">
        <v>10203</v>
      </c>
      <c r="O127" t="s">
        <v>32</v>
      </c>
      <c r="P127" t="s">
        <v>2</v>
      </c>
      <c r="Q127" t="s">
        <v>3</v>
      </c>
      <c r="R127" t="s">
        <v>16453</v>
      </c>
      <c r="S127" t="s">
        <v>33</v>
      </c>
      <c r="T127" t="s">
        <v>345</v>
      </c>
      <c r="U127" t="s">
        <v>159</v>
      </c>
      <c r="V127" t="s">
        <v>8496</v>
      </c>
      <c r="W127" t="s">
        <v>21243</v>
      </c>
      <c r="X127" t="s">
        <v>8497</v>
      </c>
      <c r="Y127" s="536" t="s">
        <v>21244</v>
      </c>
      <c r="Z127" s="536" t="s">
        <v>21244</v>
      </c>
      <c r="AA127" s="493" t="s">
        <v>16163</v>
      </c>
      <c r="AB127" s="493" t="s">
        <v>21244</v>
      </c>
      <c r="AC127" s="493" t="s">
        <v>18094</v>
      </c>
      <c r="AD127" s="493" t="s">
        <v>21195</v>
      </c>
      <c r="AE127"/>
      <c r="AF127" t="s">
        <v>20919</v>
      </c>
      <c r="AG127"/>
      <c r="AH127"/>
      <c r="AI127" t="s">
        <v>20668</v>
      </c>
      <c r="AJ127" t="s">
        <v>32</v>
      </c>
      <c r="AK127" t="s">
        <v>10048</v>
      </c>
      <c r="AL127" t="s">
        <v>64</v>
      </c>
      <c r="AM127" t="s">
        <v>14524</v>
      </c>
      <c r="AN127">
        <v>15</v>
      </c>
    </row>
    <row r="128" spans="1:40" ht="14.4" x14ac:dyDescent="0.3">
      <c r="A128" s="433" t="str">
        <v>0472</v>
      </c>
      <c r="D128" t="str">
        <f>CONCATENATE(portada_F[[#This Row],[NIVEL]],".",portada_F[[#This Row],[CODINS]])</f>
        <v>1.00421</v>
      </c>
      <c r="E128" s="444" t="s">
        <v>30816</v>
      </c>
      <c r="F128" t="s">
        <v>8578</v>
      </c>
      <c r="G128" t="s">
        <v>8396</v>
      </c>
      <c r="H128" t="s">
        <v>14525</v>
      </c>
      <c r="I128" t="s">
        <v>224</v>
      </c>
      <c r="J128" t="s">
        <v>3</v>
      </c>
      <c r="K128" t="s">
        <v>32</v>
      </c>
      <c r="L128" t="s">
        <v>20921</v>
      </c>
      <c r="M128" t="s">
        <v>8087</v>
      </c>
      <c r="N128">
        <v>21001</v>
      </c>
      <c r="O128" t="s">
        <v>35</v>
      </c>
      <c r="P128" t="s">
        <v>11</v>
      </c>
      <c r="Q128" t="s">
        <v>1</v>
      </c>
      <c r="R128" t="s">
        <v>16614</v>
      </c>
      <c r="S128" t="s">
        <v>83</v>
      </c>
      <c r="T128" t="s">
        <v>224</v>
      </c>
      <c r="U128" t="s">
        <v>2798</v>
      </c>
      <c r="V128" t="s">
        <v>18487</v>
      </c>
      <c r="W128" t="s">
        <v>21812</v>
      </c>
      <c r="X128" t="s">
        <v>20705</v>
      </c>
      <c r="Y128" s="536" t="s">
        <v>21813</v>
      </c>
      <c r="Z128" s="536" t="s">
        <v>21813</v>
      </c>
      <c r="AA128" s="493" t="s">
        <v>18506</v>
      </c>
      <c r="AB128" s="493" t="s">
        <v>21814</v>
      </c>
      <c r="AC128" s="493" t="s">
        <v>19791</v>
      </c>
      <c r="AD128" s="493" t="s">
        <v>21815</v>
      </c>
      <c r="AE128"/>
      <c r="AF128" t="s">
        <v>20919</v>
      </c>
      <c r="AG128"/>
      <c r="AH128"/>
      <c r="AI128" t="s">
        <v>20668</v>
      </c>
      <c r="AJ128" t="s">
        <v>32</v>
      </c>
      <c r="AK128" t="s">
        <v>9924</v>
      </c>
      <c r="AL128" t="s">
        <v>64</v>
      </c>
      <c r="AM128" t="s">
        <v>14525</v>
      </c>
      <c r="AN128">
        <v>49</v>
      </c>
    </row>
    <row r="129" spans="1:40" ht="14.4" x14ac:dyDescent="0.3">
      <c r="A129" s="433" t="str">
        <v>0473</v>
      </c>
      <c r="D129" t="str">
        <f>CONCATENATE(portada_F[[#This Row],[NIVEL]],".",portada_F[[#This Row],[CODINS]])</f>
        <v>1.04041</v>
      </c>
      <c r="E129" s="444" t="s">
        <v>33939</v>
      </c>
      <c r="F129" t="s">
        <v>16152</v>
      </c>
      <c r="G129" t="s">
        <v>8396</v>
      </c>
      <c r="H129" t="s">
        <v>16330</v>
      </c>
      <c r="I129" t="s">
        <v>242</v>
      </c>
      <c r="J129" t="s">
        <v>3</v>
      </c>
      <c r="K129" t="s">
        <v>32</v>
      </c>
      <c r="L129" t="s">
        <v>20929</v>
      </c>
      <c r="M129" t="s">
        <v>8087</v>
      </c>
      <c r="N129">
        <v>30801</v>
      </c>
      <c r="O129" t="s">
        <v>64</v>
      </c>
      <c r="P129" t="s">
        <v>9</v>
      </c>
      <c r="Q129" t="s">
        <v>1</v>
      </c>
      <c r="R129" t="s">
        <v>18375</v>
      </c>
      <c r="S129" t="s">
        <v>242</v>
      </c>
      <c r="T129" t="s">
        <v>21934</v>
      </c>
      <c r="U129" t="s">
        <v>21935</v>
      </c>
      <c r="V129" t="s">
        <v>3577</v>
      </c>
      <c r="W129" t="s">
        <v>16332</v>
      </c>
      <c r="X129" t="s">
        <v>16951</v>
      </c>
      <c r="Y129" s="536" t="s">
        <v>29372</v>
      </c>
      <c r="Z129" s="536" t="s">
        <v>29373</v>
      </c>
      <c r="AA129" s="493" t="s">
        <v>16331</v>
      </c>
      <c r="AB129" s="493" t="s">
        <v>29374</v>
      </c>
      <c r="AC129" s="493" t="s">
        <v>21937</v>
      </c>
      <c r="AD129" s="493" t="s">
        <v>21938</v>
      </c>
      <c r="AE129"/>
      <c r="AF129" t="s">
        <v>20919</v>
      </c>
      <c r="AG129"/>
      <c r="AH129"/>
      <c r="AI129" t="s">
        <v>20668</v>
      </c>
      <c r="AJ129" t="s">
        <v>35</v>
      </c>
      <c r="AK129" t="s">
        <v>19693</v>
      </c>
      <c r="AL129" t="s">
        <v>20934</v>
      </c>
      <c r="AM129"/>
      <c r="AN129">
        <v>20</v>
      </c>
    </row>
    <row r="130" spans="1:40" ht="14.4" x14ac:dyDescent="0.3">
      <c r="A130" s="433" t="str">
        <v>0474</v>
      </c>
      <c r="D130" t="str">
        <f>CONCATENATE(portada_F[[#This Row],[NIVEL]],".",portada_F[[#This Row],[CODINS]])</f>
        <v>1.00610</v>
      </c>
      <c r="E130" s="444" t="s">
        <v>30983</v>
      </c>
      <c r="F130" t="s">
        <v>8115</v>
      </c>
      <c r="G130" t="s">
        <v>8396</v>
      </c>
      <c r="H130" t="s">
        <v>14527</v>
      </c>
      <c r="I130" t="s">
        <v>207</v>
      </c>
      <c r="J130" t="s">
        <v>5</v>
      </c>
      <c r="K130" t="s">
        <v>32</v>
      </c>
      <c r="L130" t="s">
        <v>20921</v>
      </c>
      <c r="M130" t="s">
        <v>8087</v>
      </c>
      <c r="N130">
        <v>40301</v>
      </c>
      <c r="O130" t="s">
        <v>206</v>
      </c>
      <c r="P130" t="s">
        <v>3</v>
      </c>
      <c r="Q130" t="s">
        <v>1</v>
      </c>
      <c r="R130" t="s">
        <v>16708</v>
      </c>
      <c r="S130" t="s">
        <v>207</v>
      </c>
      <c r="T130" t="s">
        <v>1576</v>
      </c>
      <c r="U130" t="s">
        <v>1576</v>
      </c>
      <c r="V130" t="s">
        <v>1576</v>
      </c>
      <c r="W130" t="s">
        <v>22207</v>
      </c>
      <c r="X130" t="s">
        <v>14555</v>
      </c>
      <c r="Y130" s="536" t="s">
        <v>22208</v>
      </c>
      <c r="Z130" s="536"/>
      <c r="AA130" s="493" t="s">
        <v>18511</v>
      </c>
      <c r="AB130" s="493" t="s">
        <v>22208</v>
      </c>
      <c r="AC130" s="493" t="s">
        <v>19825</v>
      </c>
      <c r="AD130" s="493" t="s">
        <v>21424</v>
      </c>
      <c r="AE130"/>
      <c r="AF130" t="s">
        <v>20919</v>
      </c>
      <c r="AG130"/>
      <c r="AH130"/>
      <c r="AI130" t="s">
        <v>20668</v>
      </c>
      <c r="AJ130" t="s">
        <v>32</v>
      </c>
      <c r="AK130" t="s">
        <v>9935</v>
      </c>
      <c r="AL130" t="s">
        <v>64</v>
      </c>
      <c r="AM130" t="s">
        <v>14527</v>
      </c>
      <c r="AN130">
        <v>15</v>
      </c>
    </row>
    <row r="131" spans="1:40" ht="14.4" x14ac:dyDescent="0.3">
      <c r="A131" s="433" t="str">
        <v>0475</v>
      </c>
      <c r="D131" t="str">
        <f>CONCATENATE(portada_F[[#This Row],[NIVEL]],".",portada_F[[#This Row],[CODINS]])</f>
        <v>1.04333</v>
      </c>
      <c r="E131" s="444" t="s">
        <v>34158</v>
      </c>
      <c r="F131" t="s">
        <v>13526</v>
      </c>
      <c r="G131" t="s">
        <v>8396</v>
      </c>
      <c r="H131" t="s">
        <v>20841</v>
      </c>
      <c r="I131" t="s">
        <v>13534</v>
      </c>
      <c r="J131" t="s">
        <v>3</v>
      </c>
      <c r="K131" t="s">
        <v>32</v>
      </c>
      <c r="L131" t="s">
        <v>20929</v>
      </c>
      <c r="M131" t="s">
        <v>8087</v>
      </c>
      <c r="N131">
        <v>10106</v>
      </c>
      <c r="O131" t="s">
        <v>32</v>
      </c>
      <c r="P131" t="s">
        <v>1</v>
      </c>
      <c r="Q131" t="s">
        <v>6</v>
      </c>
      <c r="R131" t="s">
        <v>16445</v>
      </c>
      <c r="S131" t="s">
        <v>33</v>
      </c>
      <c r="T131" t="s">
        <v>33</v>
      </c>
      <c r="U131" t="s">
        <v>9103</v>
      </c>
      <c r="V131" t="s">
        <v>9103</v>
      </c>
      <c r="W131" t="s">
        <v>29951</v>
      </c>
      <c r="X131" t="s">
        <v>20842</v>
      </c>
      <c r="Y131" s="536" t="s">
        <v>29952</v>
      </c>
      <c r="Z131" s="536"/>
      <c r="AA131" s="493" t="s">
        <v>29953</v>
      </c>
      <c r="AB131" s="493" t="s">
        <v>29952</v>
      </c>
      <c r="AC131" s="493" t="s">
        <v>17950</v>
      </c>
      <c r="AD131" s="493" t="s">
        <v>20949</v>
      </c>
      <c r="AE131"/>
      <c r="AF131" t="s">
        <v>20919</v>
      </c>
      <c r="AG131"/>
      <c r="AH131"/>
      <c r="AI131" t="s">
        <v>20668</v>
      </c>
      <c r="AJ131" t="s">
        <v>35</v>
      </c>
      <c r="AK131" t="s">
        <v>19693</v>
      </c>
      <c r="AL131" t="s">
        <v>20934</v>
      </c>
      <c r="AM131"/>
      <c r="AN131">
        <v>31</v>
      </c>
    </row>
    <row r="132" spans="1:40" ht="14.4" x14ac:dyDescent="0.3">
      <c r="A132" s="433" t="str">
        <v>0476</v>
      </c>
      <c r="D132" t="str">
        <f>CONCATENATE(portada_F[[#This Row],[NIVEL]],".",portada_F[[#This Row],[CODINS]])</f>
        <v>1.03919</v>
      </c>
      <c r="E132" s="444" t="s">
        <v>33838</v>
      </c>
      <c r="F132" t="s">
        <v>8002</v>
      </c>
      <c r="G132" t="s">
        <v>8396</v>
      </c>
      <c r="H132" t="s">
        <v>15403</v>
      </c>
      <c r="I132" t="s">
        <v>242</v>
      </c>
      <c r="J132" t="s">
        <v>5</v>
      </c>
      <c r="K132" t="s">
        <v>32</v>
      </c>
      <c r="L132" t="s">
        <v>20929</v>
      </c>
      <c r="M132" t="s">
        <v>8087</v>
      </c>
      <c r="N132">
        <v>30201</v>
      </c>
      <c r="O132" t="s">
        <v>64</v>
      </c>
      <c r="P132" t="s">
        <v>2</v>
      </c>
      <c r="Q132" t="s">
        <v>1</v>
      </c>
      <c r="R132" t="s">
        <v>16660</v>
      </c>
      <c r="S132" t="s">
        <v>242</v>
      </c>
      <c r="T132" t="s">
        <v>3125</v>
      </c>
      <c r="U132" t="s">
        <v>3125</v>
      </c>
      <c r="V132" t="s">
        <v>3125</v>
      </c>
      <c r="W132" t="s">
        <v>18575</v>
      </c>
      <c r="X132" t="s">
        <v>16933</v>
      </c>
      <c r="Y132" s="536" t="s">
        <v>29121</v>
      </c>
      <c r="Z132" s="536"/>
      <c r="AA132" s="493" t="s">
        <v>17739</v>
      </c>
      <c r="AB132" s="493" t="s">
        <v>29122</v>
      </c>
      <c r="AC132" s="493" t="s">
        <v>19818</v>
      </c>
      <c r="AD132" s="493" t="s">
        <v>21976</v>
      </c>
      <c r="AE132"/>
      <c r="AF132" t="s">
        <v>20919</v>
      </c>
      <c r="AG132"/>
      <c r="AH132"/>
      <c r="AI132" t="s">
        <v>20668</v>
      </c>
      <c r="AJ132" t="s">
        <v>35</v>
      </c>
      <c r="AK132" t="s">
        <v>19693</v>
      </c>
      <c r="AL132" t="s">
        <v>20934</v>
      </c>
      <c r="AM132"/>
      <c r="AN132">
        <v>14</v>
      </c>
    </row>
    <row r="133" spans="1:40" ht="14.4" x14ac:dyDescent="0.3">
      <c r="A133" s="433" t="str">
        <v>0477</v>
      </c>
      <c r="D133" t="str">
        <f>CONCATENATE(portada_F[[#This Row],[NIVEL]],".",portada_F[[#This Row],[CODINS]])</f>
        <v>1.04347</v>
      </c>
      <c r="E133" s="444" t="s">
        <v>34170</v>
      </c>
      <c r="F133" t="s">
        <v>14597</v>
      </c>
      <c r="G133" t="s">
        <v>8396</v>
      </c>
      <c r="H133" t="s">
        <v>30032</v>
      </c>
      <c r="I133" t="s">
        <v>207</v>
      </c>
      <c r="J133" t="s">
        <v>7</v>
      </c>
      <c r="K133" t="s">
        <v>32</v>
      </c>
      <c r="L133" t="s">
        <v>20929</v>
      </c>
      <c r="M133" t="s">
        <v>8087</v>
      </c>
      <c r="N133">
        <v>40802</v>
      </c>
      <c r="O133" t="s">
        <v>206</v>
      </c>
      <c r="P133" t="s">
        <v>9</v>
      </c>
      <c r="Q133" t="s">
        <v>2</v>
      </c>
      <c r="R133" t="s">
        <v>16733</v>
      </c>
      <c r="S133" t="s">
        <v>207</v>
      </c>
      <c r="T133" t="s">
        <v>22125</v>
      </c>
      <c r="U133" t="s">
        <v>22126</v>
      </c>
      <c r="V133" t="s">
        <v>1387</v>
      </c>
      <c r="W133" t="s">
        <v>30033</v>
      </c>
      <c r="X133" t="s">
        <v>30034</v>
      </c>
      <c r="Y133" s="536" t="s">
        <v>30035</v>
      </c>
      <c r="Z133" s="536" t="s">
        <v>30036</v>
      </c>
      <c r="AA133" s="493" t="s">
        <v>30037</v>
      </c>
      <c r="AB133" s="493" t="s">
        <v>30036</v>
      </c>
      <c r="AC133" s="493" t="s">
        <v>18547</v>
      </c>
      <c r="AD133" s="493" t="s">
        <v>22106</v>
      </c>
      <c r="AE133"/>
      <c r="AF133" t="s">
        <v>20919</v>
      </c>
      <c r="AG133"/>
      <c r="AH133"/>
      <c r="AI133" t="s">
        <v>20668</v>
      </c>
      <c r="AJ133" t="s">
        <v>35</v>
      </c>
      <c r="AK133" t="s">
        <v>19693</v>
      </c>
      <c r="AL133" t="s">
        <v>20934</v>
      </c>
      <c r="AM133"/>
      <c r="AN133">
        <v>7</v>
      </c>
    </row>
    <row r="134" spans="1:40" ht="14.4" x14ac:dyDescent="0.3">
      <c r="A134" s="433" t="str">
        <v>0478</v>
      </c>
      <c r="D134" t="str">
        <f>CONCATENATE(portada_F[[#This Row],[NIVEL]],".",portada_F[[#This Row],[CODINS]])</f>
        <v>1.03698</v>
      </c>
      <c r="E134" s="444" t="s">
        <v>33669</v>
      </c>
      <c r="F134" t="s">
        <v>8299</v>
      </c>
      <c r="G134" t="s">
        <v>8396</v>
      </c>
      <c r="H134" t="s">
        <v>14543</v>
      </c>
      <c r="I134" t="s">
        <v>235</v>
      </c>
      <c r="J134" t="s">
        <v>1</v>
      </c>
      <c r="K134" t="s">
        <v>32</v>
      </c>
      <c r="L134" t="s">
        <v>20921</v>
      </c>
      <c r="M134" s="455" t="s">
        <v>18492</v>
      </c>
      <c r="N134">
        <v>50301</v>
      </c>
      <c r="O134" t="s">
        <v>236</v>
      </c>
      <c r="P134" t="s">
        <v>3</v>
      </c>
      <c r="Q134" t="s">
        <v>1</v>
      </c>
      <c r="R134" t="s">
        <v>16751</v>
      </c>
      <c r="S134" t="s">
        <v>237</v>
      </c>
      <c r="T134" t="s">
        <v>235</v>
      </c>
      <c r="U134" t="s">
        <v>235</v>
      </c>
      <c r="V134" t="s">
        <v>8610</v>
      </c>
      <c r="W134" t="s">
        <v>14592</v>
      </c>
      <c r="X134" t="s">
        <v>20759</v>
      </c>
      <c r="Y134" s="536" t="s">
        <v>28695</v>
      </c>
      <c r="Z134" s="536" t="s">
        <v>28696</v>
      </c>
      <c r="AA134" s="493" t="s">
        <v>18572</v>
      </c>
      <c r="AB134" s="493" t="s">
        <v>28697</v>
      </c>
      <c r="AC134" s="493" t="s">
        <v>19861</v>
      </c>
      <c r="AD134" s="493" t="s">
        <v>25476</v>
      </c>
      <c r="AE134" t="s">
        <v>28698</v>
      </c>
      <c r="AF134" t="s">
        <v>20919</v>
      </c>
      <c r="AG134"/>
      <c r="AH134"/>
      <c r="AI134" t="s">
        <v>20668</v>
      </c>
      <c r="AJ134" t="s">
        <v>32</v>
      </c>
      <c r="AK134" t="s">
        <v>14601</v>
      </c>
      <c r="AL134" t="s">
        <v>64</v>
      </c>
      <c r="AM134" t="s">
        <v>14543</v>
      </c>
      <c r="AN134">
        <v>21</v>
      </c>
    </row>
    <row r="135" spans="1:40" ht="14.4" x14ac:dyDescent="0.3">
      <c r="A135" s="433" t="str">
        <v>0480</v>
      </c>
      <c r="D135" t="str">
        <f>CONCATENATE(portada_F[[#This Row],[NIVEL]],".",portada_F[[#This Row],[CODINS]])</f>
        <v>1.03743</v>
      </c>
      <c r="E135" s="444" t="s">
        <v>33700</v>
      </c>
      <c r="F135" t="s">
        <v>7659</v>
      </c>
      <c r="G135" t="s">
        <v>8396</v>
      </c>
      <c r="H135" t="s">
        <v>28768</v>
      </c>
      <c r="I135" t="s">
        <v>47</v>
      </c>
      <c r="J135" t="s">
        <v>2</v>
      </c>
      <c r="K135" t="s">
        <v>32</v>
      </c>
      <c r="L135" t="s">
        <v>20921</v>
      </c>
      <c r="M135" t="s">
        <v>8087</v>
      </c>
      <c r="N135">
        <v>10304</v>
      </c>
      <c r="O135" t="s">
        <v>32</v>
      </c>
      <c r="P135" t="s">
        <v>3</v>
      </c>
      <c r="Q135" t="s">
        <v>4</v>
      </c>
      <c r="R135" t="s">
        <v>16457</v>
      </c>
      <c r="S135" t="s">
        <v>33</v>
      </c>
      <c r="T135" t="s">
        <v>47</v>
      </c>
      <c r="U135" t="s">
        <v>314</v>
      </c>
      <c r="V135" t="s">
        <v>15460</v>
      </c>
      <c r="W135" t="s">
        <v>28769</v>
      </c>
      <c r="X135" t="s">
        <v>15461</v>
      </c>
      <c r="Y135" s="536" t="s">
        <v>28770</v>
      </c>
      <c r="Z135" s="536" t="s">
        <v>28771</v>
      </c>
      <c r="AA135" s="493" t="s">
        <v>20761</v>
      </c>
      <c r="AB135" s="493" t="s">
        <v>28770</v>
      </c>
      <c r="AC135" s="493" t="s">
        <v>21161</v>
      </c>
      <c r="AD135" s="493" t="s">
        <v>21162</v>
      </c>
      <c r="AE135"/>
      <c r="AF135" t="s">
        <v>20919</v>
      </c>
      <c r="AG135"/>
      <c r="AH135"/>
      <c r="AI135" t="s">
        <v>20668</v>
      </c>
      <c r="AJ135" t="s">
        <v>32</v>
      </c>
      <c r="AK135" t="s">
        <v>15462</v>
      </c>
      <c r="AL135" t="s">
        <v>64</v>
      </c>
      <c r="AM135" t="s">
        <v>28768</v>
      </c>
      <c r="AN135">
        <v>43</v>
      </c>
    </row>
    <row r="136" spans="1:40" ht="14.4" x14ac:dyDescent="0.3">
      <c r="A136" s="433" t="str">
        <v>0481</v>
      </c>
      <c r="D136" t="str">
        <f>CONCATENATE(portada_F[[#This Row],[NIVEL]],".",portada_F[[#This Row],[CODINS]])</f>
        <v>1.03429</v>
      </c>
      <c r="E136" s="444" t="s">
        <v>33475</v>
      </c>
      <c r="F136" t="s">
        <v>9909</v>
      </c>
      <c r="G136" t="s">
        <v>8396</v>
      </c>
      <c r="H136" t="s">
        <v>12343</v>
      </c>
      <c r="I136" t="s">
        <v>205</v>
      </c>
      <c r="J136" t="s">
        <v>3</v>
      </c>
      <c r="K136" t="s">
        <v>32</v>
      </c>
      <c r="L136" t="s">
        <v>20921</v>
      </c>
      <c r="M136" t="s">
        <v>8087</v>
      </c>
      <c r="N136">
        <v>41001</v>
      </c>
      <c r="O136" t="s">
        <v>206</v>
      </c>
      <c r="P136" t="s">
        <v>11</v>
      </c>
      <c r="Q136" t="s">
        <v>1</v>
      </c>
      <c r="R136" t="s">
        <v>16736</v>
      </c>
      <c r="S136" t="s">
        <v>207</v>
      </c>
      <c r="T136" t="s">
        <v>205</v>
      </c>
      <c r="U136" t="s">
        <v>3312</v>
      </c>
      <c r="V136" t="s">
        <v>1377</v>
      </c>
      <c r="W136" t="s">
        <v>28079</v>
      </c>
      <c r="X136" t="s">
        <v>13481</v>
      </c>
      <c r="Y136" s="536" t="s">
        <v>28080</v>
      </c>
      <c r="Z136" s="536"/>
      <c r="AA136" s="493" t="s">
        <v>12390</v>
      </c>
      <c r="AB136" s="493" t="s">
        <v>28081</v>
      </c>
      <c r="AC136" s="493" t="s">
        <v>19849</v>
      </c>
      <c r="AD136" s="493" t="s">
        <v>23022</v>
      </c>
      <c r="AE136"/>
      <c r="AF136" t="s">
        <v>20919</v>
      </c>
      <c r="AG136"/>
      <c r="AH136"/>
      <c r="AI136" t="s">
        <v>20668</v>
      </c>
      <c r="AJ136" t="s">
        <v>32</v>
      </c>
      <c r="AK136" t="s">
        <v>13526</v>
      </c>
      <c r="AL136" t="s">
        <v>64</v>
      </c>
      <c r="AM136" t="s">
        <v>12343</v>
      </c>
      <c r="AN136">
        <v>12</v>
      </c>
    </row>
    <row r="137" spans="1:40" ht="14.4" x14ac:dyDescent="0.3">
      <c r="A137" s="433" t="str">
        <v>0484</v>
      </c>
      <c r="D137" t="str">
        <f>CONCATENATE(portada_F[[#This Row],[NIVEL]],".",portada_F[[#This Row],[CODINS]])</f>
        <v>1.03918</v>
      </c>
      <c r="E137" s="444" t="s">
        <v>33837</v>
      </c>
      <c r="F137" t="s">
        <v>7973</v>
      </c>
      <c r="G137" t="s">
        <v>8396</v>
      </c>
      <c r="H137" t="s">
        <v>15402</v>
      </c>
      <c r="I137" t="s">
        <v>137</v>
      </c>
      <c r="J137" t="s">
        <v>5</v>
      </c>
      <c r="K137" t="s">
        <v>32</v>
      </c>
      <c r="L137" t="s">
        <v>20929</v>
      </c>
      <c r="M137" t="s">
        <v>8087</v>
      </c>
      <c r="N137">
        <v>60112</v>
      </c>
      <c r="O137" t="s">
        <v>136</v>
      </c>
      <c r="P137" t="s">
        <v>1</v>
      </c>
      <c r="Q137" t="s">
        <v>14</v>
      </c>
      <c r="R137" t="s">
        <v>16803</v>
      </c>
      <c r="S137" t="s">
        <v>137</v>
      </c>
      <c r="T137" t="s">
        <v>137</v>
      </c>
      <c r="U137" t="s">
        <v>4987</v>
      </c>
      <c r="V137" t="s">
        <v>4987</v>
      </c>
      <c r="W137" t="s">
        <v>16223</v>
      </c>
      <c r="X137" t="s">
        <v>16222</v>
      </c>
      <c r="Y137" s="536" t="s">
        <v>29119</v>
      </c>
      <c r="Z137" s="536" t="s">
        <v>29120</v>
      </c>
      <c r="AA137" s="493" t="s">
        <v>16221</v>
      </c>
      <c r="AB137" s="493" t="s">
        <v>20668</v>
      </c>
      <c r="AC137" s="493" t="s">
        <v>19877</v>
      </c>
      <c r="AD137" s="493" t="s">
        <v>22417</v>
      </c>
      <c r="AE137"/>
      <c r="AF137" t="s">
        <v>20919</v>
      </c>
      <c r="AG137"/>
      <c r="AH137"/>
      <c r="AI137" t="s">
        <v>20668</v>
      </c>
      <c r="AJ137" t="s">
        <v>35</v>
      </c>
      <c r="AK137" t="s">
        <v>19693</v>
      </c>
      <c r="AL137" t="s">
        <v>20934</v>
      </c>
      <c r="AM137"/>
      <c r="AN137">
        <v>18</v>
      </c>
    </row>
    <row r="138" spans="1:40" ht="14.4" x14ac:dyDescent="0.3">
      <c r="A138" s="433" t="str">
        <v>0485</v>
      </c>
      <c r="D138" t="str">
        <f>CONCATENATE(portada_F[[#This Row],[NIVEL]],".",portada_F[[#This Row],[CODINS]])</f>
        <v>1.02027</v>
      </c>
      <c r="E138" s="444" t="s">
        <v>32253</v>
      </c>
      <c r="F138" t="s">
        <v>8783</v>
      </c>
      <c r="G138" t="s">
        <v>8396</v>
      </c>
      <c r="H138" t="s">
        <v>16905</v>
      </c>
      <c r="I138" t="s">
        <v>13533</v>
      </c>
      <c r="J138" t="s">
        <v>2</v>
      </c>
      <c r="K138" t="s">
        <v>32</v>
      </c>
      <c r="L138" t="s">
        <v>20929</v>
      </c>
      <c r="M138" t="s">
        <v>8087</v>
      </c>
      <c r="N138">
        <v>10109</v>
      </c>
      <c r="O138" t="s">
        <v>32</v>
      </c>
      <c r="P138" t="s">
        <v>1</v>
      </c>
      <c r="Q138" t="s">
        <v>10</v>
      </c>
      <c r="R138" t="s">
        <v>16448</v>
      </c>
      <c r="S138" t="s">
        <v>33</v>
      </c>
      <c r="T138" t="s">
        <v>33</v>
      </c>
      <c r="U138" t="s">
        <v>219</v>
      </c>
      <c r="V138" t="s">
        <v>2898</v>
      </c>
      <c r="W138" t="s">
        <v>18530</v>
      </c>
      <c r="X138" t="s">
        <v>8785</v>
      </c>
      <c r="Y138" s="536" t="s">
        <v>25196</v>
      </c>
      <c r="Z138" s="536" t="s">
        <v>25197</v>
      </c>
      <c r="AA138" s="493" t="s">
        <v>15432</v>
      </c>
      <c r="AB138" s="493" t="s">
        <v>25198</v>
      </c>
      <c r="AC138" s="493" t="s">
        <v>19710</v>
      </c>
      <c r="AD138" s="493" t="s">
        <v>21082</v>
      </c>
      <c r="AE138"/>
      <c r="AF138" t="s">
        <v>20919</v>
      </c>
      <c r="AG138"/>
      <c r="AH138"/>
      <c r="AI138" t="s">
        <v>20668</v>
      </c>
      <c r="AJ138" t="s">
        <v>35</v>
      </c>
      <c r="AK138" t="s">
        <v>19693</v>
      </c>
      <c r="AL138" t="s">
        <v>20934</v>
      </c>
      <c r="AM138"/>
      <c r="AN138">
        <v>55</v>
      </c>
    </row>
    <row r="139" spans="1:40" ht="14.4" x14ac:dyDescent="0.3">
      <c r="A139" s="433" t="str">
        <v>0486</v>
      </c>
      <c r="D139" t="str">
        <f>CONCATENATE(portada_F[[#This Row],[NIVEL]],".",portada_F[[#This Row],[CODINS]])</f>
        <v>1.04223</v>
      </c>
      <c r="E139" s="444" t="s">
        <v>34073</v>
      </c>
      <c r="F139" t="s">
        <v>17669</v>
      </c>
      <c r="G139" t="s">
        <v>8396</v>
      </c>
      <c r="H139" t="s">
        <v>17686</v>
      </c>
      <c r="I139" t="s">
        <v>83</v>
      </c>
      <c r="J139" t="s">
        <v>4</v>
      </c>
      <c r="K139" t="s">
        <v>32</v>
      </c>
      <c r="L139" t="s">
        <v>20929</v>
      </c>
      <c r="M139" t="s">
        <v>8087</v>
      </c>
      <c r="N139">
        <v>20105</v>
      </c>
      <c r="O139" t="s">
        <v>35</v>
      </c>
      <c r="P139" t="s">
        <v>1</v>
      </c>
      <c r="Q139" t="s">
        <v>5</v>
      </c>
      <c r="R139" t="s">
        <v>16554</v>
      </c>
      <c r="S139" t="s">
        <v>83</v>
      </c>
      <c r="T139" t="s">
        <v>83</v>
      </c>
      <c r="U139" t="s">
        <v>2035</v>
      </c>
      <c r="V139" t="s">
        <v>2036</v>
      </c>
      <c r="W139" t="s">
        <v>29727</v>
      </c>
      <c r="X139" t="s">
        <v>17766</v>
      </c>
      <c r="Y139" s="536" t="s">
        <v>29728</v>
      </c>
      <c r="Z139" s="536" t="s">
        <v>29729</v>
      </c>
      <c r="AA139" s="493" t="s">
        <v>18599</v>
      </c>
      <c r="AB139" s="493" t="s">
        <v>29730</v>
      </c>
      <c r="AC139" s="493" t="s">
        <v>21625</v>
      </c>
      <c r="AD139" s="493" t="s">
        <v>21193</v>
      </c>
      <c r="AE139"/>
      <c r="AF139" t="s">
        <v>20919</v>
      </c>
      <c r="AG139"/>
      <c r="AH139"/>
      <c r="AI139" t="s">
        <v>20668</v>
      </c>
      <c r="AJ139" t="s">
        <v>35</v>
      </c>
      <c r="AK139" t="s">
        <v>19693</v>
      </c>
      <c r="AL139" t="s">
        <v>20934</v>
      </c>
      <c r="AM139"/>
      <c r="AN139">
        <v>21</v>
      </c>
    </row>
    <row r="140" spans="1:40" ht="14.4" x14ac:dyDescent="0.3">
      <c r="A140" s="433" t="str">
        <v>0487</v>
      </c>
      <c r="D140" t="str">
        <f>CONCATENATE(portada_F[[#This Row],[NIVEL]],".",portada_F[[#This Row],[CODINS]])</f>
        <v>1.03882</v>
      </c>
      <c r="E140" s="444" t="s">
        <v>33807</v>
      </c>
      <c r="F140" t="s">
        <v>11102</v>
      </c>
      <c r="G140" t="s">
        <v>8396</v>
      </c>
      <c r="H140" t="s">
        <v>15395</v>
      </c>
      <c r="I140" t="s">
        <v>224</v>
      </c>
      <c r="J140" t="s">
        <v>3</v>
      </c>
      <c r="K140" t="s">
        <v>32</v>
      </c>
      <c r="L140" t="s">
        <v>20929</v>
      </c>
      <c r="M140" t="s">
        <v>8087</v>
      </c>
      <c r="N140">
        <v>21001</v>
      </c>
      <c r="O140" t="s">
        <v>35</v>
      </c>
      <c r="P140" t="s">
        <v>11</v>
      </c>
      <c r="Q140" t="s">
        <v>1</v>
      </c>
      <c r="R140" t="s">
        <v>16614</v>
      </c>
      <c r="S140" t="s">
        <v>83</v>
      </c>
      <c r="T140" t="s">
        <v>224</v>
      </c>
      <c r="U140" t="s">
        <v>2798</v>
      </c>
      <c r="V140" t="s">
        <v>16929</v>
      </c>
      <c r="W140" t="s">
        <v>29047</v>
      </c>
      <c r="X140" t="s">
        <v>16930</v>
      </c>
      <c r="Y140" s="536" t="s">
        <v>29048</v>
      </c>
      <c r="Z140" s="536"/>
      <c r="AA140" s="493" t="s">
        <v>15512</v>
      </c>
      <c r="AB140" s="493" t="s">
        <v>29049</v>
      </c>
      <c r="AC140" s="493" t="s">
        <v>19791</v>
      </c>
      <c r="AD140" s="493" t="s">
        <v>21815</v>
      </c>
      <c r="AE140"/>
      <c r="AF140" t="s">
        <v>20919</v>
      </c>
      <c r="AG140"/>
      <c r="AH140"/>
      <c r="AI140" t="s">
        <v>20668</v>
      </c>
      <c r="AJ140" t="s">
        <v>35</v>
      </c>
      <c r="AK140" t="s">
        <v>19693</v>
      </c>
      <c r="AL140" t="s">
        <v>20934</v>
      </c>
      <c r="AM140"/>
      <c r="AN140">
        <v>34</v>
      </c>
    </row>
    <row r="141" spans="1:40" ht="14.4" x14ac:dyDescent="0.3">
      <c r="A141" s="433" t="str">
        <v>0488</v>
      </c>
      <c r="D141" t="str">
        <f>CONCATENATE(portada_F[[#This Row],[NIVEL]],".",portada_F[[#This Row],[CODINS]])</f>
        <v>1.04280</v>
      </c>
      <c r="E141" s="444" t="s">
        <v>34118</v>
      </c>
      <c r="F141" t="s">
        <v>10061</v>
      </c>
      <c r="G141" t="s">
        <v>8396</v>
      </c>
      <c r="H141" t="s">
        <v>18485</v>
      </c>
      <c r="I141" t="s">
        <v>224</v>
      </c>
      <c r="J141" t="s">
        <v>225</v>
      </c>
      <c r="K141" t="s">
        <v>32</v>
      </c>
      <c r="L141" t="s">
        <v>20929</v>
      </c>
      <c r="M141" t="s">
        <v>8087</v>
      </c>
      <c r="N141">
        <v>21001</v>
      </c>
      <c r="O141" t="s">
        <v>35</v>
      </c>
      <c r="P141" t="s">
        <v>11</v>
      </c>
      <c r="Q141" t="s">
        <v>1</v>
      </c>
      <c r="R141" t="s">
        <v>16614</v>
      </c>
      <c r="S141" t="s">
        <v>83</v>
      </c>
      <c r="T141" t="s">
        <v>224</v>
      </c>
      <c r="U141" t="s">
        <v>2798</v>
      </c>
      <c r="V141" t="s">
        <v>20805</v>
      </c>
      <c r="W141" t="s">
        <v>29820</v>
      </c>
      <c r="X141" t="s">
        <v>20807</v>
      </c>
      <c r="Y141" s="536" t="s">
        <v>29821</v>
      </c>
      <c r="Z141" s="536" t="s">
        <v>29822</v>
      </c>
      <c r="AA141" s="493" t="s">
        <v>20806</v>
      </c>
      <c r="AB141" s="493" t="s">
        <v>29823</v>
      </c>
      <c r="AC141" s="493" t="s">
        <v>19792</v>
      </c>
      <c r="AD141" s="493" t="s">
        <v>21823</v>
      </c>
      <c r="AE141"/>
      <c r="AF141" t="s">
        <v>20919</v>
      </c>
      <c r="AG141"/>
      <c r="AH141"/>
      <c r="AI141" t="s">
        <v>20668</v>
      </c>
      <c r="AJ141" t="s">
        <v>35</v>
      </c>
      <c r="AK141" t="s">
        <v>19693</v>
      </c>
      <c r="AL141" t="s">
        <v>20934</v>
      </c>
      <c r="AM141"/>
      <c r="AN141">
        <v>2</v>
      </c>
    </row>
    <row r="142" spans="1:40" ht="14.4" x14ac:dyDescent="0.3">
      <c r="A142" s="433" t="str">
        <v>0490</v>
      </c>
      <c r="D142" t="str">
        <f>CONCATENATE(portada_F[[#This Row],[NIVEL]],".",portada_F[[#This Row],[CODINS]])</f>
        <v>1.04403</v>
      </c>
      <c r="E142" s="444" t="s">
        <v>34216</v>
      </c>
      <c r="F142" t="s">
        <v>18617</v>
      </c>
      <c r="G142" t="s">
        <v>8396</v>
      </c>
      <c r="H142" t="s">
        <v>30354</v>
      </c>
      <c r="I142" t="s">
        <v>41</v>
      </c>
      <c r="J142" t="s">
        <v>1</v>
      </c>
      <c r="K142" t="s">
        <v>32</v>
      </c>
      <c r="L142" t="s">
        <v>20929</v>
      </c>
      <c r="M142" t="s">
        <v>18492</v>
      </c>
      <c r="N142">
        <v>10801</v>
      </c>
      <c r="O142" t="s">
        <v>32</v>
      </c>
      <c r="P142" t="s">
        <v>9</v>
      </c>
      <c r="Q142" t="s">
        <v>1</v>
      </c>
      <c r="R142" t="s">
        <v>16491</v>
      </c>
      <c r="S142" t="s">
        <v>33</v>
      </c>
      <c r="T142" t="s">
        <v>21302</v>
      </c>
      <c r="U142" t="s">
        <v>616</v>
      </c>
      <c r="V142" t="s">
        <v>30355</v>
      </c>
      <c r="W142" t="s">
        <v>30356</v>
      </c>
      <c r="X142" t="s">
        <v>30357</v>
      </c>
      <c r="Y142" s="536" t="s">
        <v>30358</v>
      </c>
      <c r="Z142" s="536"/>
      <c r="AA142" s="493" t="s">
        <v>30359</v>
      </c>
      <c r="AB142" s="493" t="s">
        <v>30360</v>
      </c>
      <c r="AC142" s="493" t="s">
        <v>19729</v>
      </c>
      <c r="AD142" s="493" t="s">
        <v>21325</v>
      </c>
      <c r="AE142" t="s">
        <v>29991</v>
      </c>
      <c r="AF142" t="s">
        <v>20919</v>
      </c>
      <c r="AG142"/>
      <c r="AH142"/>
      <c r="AI142" t="s">
        <v>20668</v>
      </c>
      <c r="AJ142" t="s">
        <v>35</v>
      </c>
      <c r="AK142" t="s">
        <v>19693</v>
      </c>
      <c r="AL142" t="s">
        <v>20934</v>
      </c>
      <c r="AM142"/>
      <c r="AN142">
        <v>6</v>
      </c>
    </row>
    <row r="143" spans="1:40" ht="14.4" x14ac:dyDescent="0.3">
      <c r="A143" s="433" t="str">
        <v>0491</v>
      </c>
      <c r="D143" t="str">
        <f>CONCATENATE(portada_F[[#This Row],[NIVEL]],".",portada_F[[#This Row],[CODINS]])</f>
        <v>1.00546</v>
      </c>
      <c r="E143" s="444" t="s">
        <v>30930</v>
      </c>
      <c r="F143" t="s">
        <v>7136</v>
      </c>
      <c r="G143" t="s">
        <v>8396</v>
      </c>
      <c r="H143" t="s">
        <v>14526</v>
      </c>
      <c r="I143" t="s">
        <v>207</v>
      </c>
      <c r="J143" t="s">
        <v>1</v>
      </c>
      <c r="K143" t="s">
        <v>32</v>
      </c>
      <c r="L143" t="s">
        <v>20929</v>
      </c>
      <c r="M143" t="s">
        <v>8087</v>
      </c>
      <c r="N143">
        <v>40101</v>
      </c>
      <c r="O143" t="s">
        <v>206</v>
      </c>
      <c r="P143" t="s">
        <v>1</v>
      </c>
      <c r="Q143" t="s">
        <v>1</v>
      </c>
      <c r="R143" t="s">
        <v>16697</v>
      </c>
      <c r="S143" t="s">
        <v>207</v>
      </c>
      <c r="T143" t="s">
        <v>207</v>
      </c>
      <c r="U143" t="s">
        <v>207</v>
      </c>
      <c r="V143" t="s">
        <v>62</v>
      </c>
      <c r="W143" t="s">
        <v>22086</v>
      </c>
      <c r="X143" t="s">
        <v>16892</v>
      </c>
      <c r="Y143" s="536" t="s">
        <v>22087</v>
      </c>
      <c r="Z143" s="536" t="s">
        <v>22088</v>
      </c>
      <c r="AA143" s="493" t="s">
        <v>20708</v>
      </c>
      <c r="AB143" s="493" t="s">
        <v>22087</v>
      </c>
      <c r="AC143" s="493" t="s">
        <v>18822</v>
      </c>
      <c r="AD143" s="493" t="s">
        <v>22089</v>
      </c>
      <c r="AE143"/>
      <c r="AF143" t="s">
        <v>20919</v>
      </c>
      <c r="AG143"/>
      <c r="AH143"/>
      <c r="AI143" t="s">
        <v>20668</v>
      </c>
      <c r="AJ143" t="s">
        <v>35</v>
      </c>
      <c r="AK143" t="s">
        <v>19693</v>
      </c>
      <c r="AL143" t="s">
        <v>20934</v>
      </c>
      <c r="AM143"/>
      <c r="AN143">
        <v>104</v>
      </c>
    </row>
    <row r="144" spans="1:40" ht="14.4" x14ac:dyDescent="0.3">
      <c r="A144" s="433" t="str">
        <v>0492</v>
      </c>
      <c r="D144" t="str">
        <f>CONCATENATE(portada_F[[#This Row],[NIVEL]],".",portada_F[[#This Row],[CODINS]])</f>
        <v>1.04383</v>
      </c>
      <c r="E144" s="444" t="s">
        <v>34197</v>
      </c>
      <c r="F144" t="s">
        <v>17021</v>
      </c>
      <c r="G144" t="s">
        <v>8396</v>
      </c>
      <c r="H144" t="s">
        <v>30232</v>
      </c>
      <c r="I144" t="s">
        <v>360</v>
      </c>
      <c r="J144" t="s">
        <v>5</v>
      </c>
      <c r="K144" t="s">
        <v>32</v>
      </c>
      <c r="L144" t="s">
        <v>20929</v>
      </c>
      <c r="M144" t="s">
        <v>18492</v>
      </c>
      <c r="N144">
        <v>10701</v>
      </c>
      <c r="O144" t="s">
        <v>32</v>
      </c>
      <c r="P144" t="s">
        <v>7</v>
      </c>
      <c r="Q144" t="s">
        <v>1</v>
      </c>
      <c r="R144" t="s">
        <v>16485</v>
      </c>
      <c r="S144" t="s">
        <v>33</v>
      </c>
      <c r="T144" t="s">
        <v>21474</v>
      </c>
      <c r="U144" t="s">
        <v>1032</v>
      </c>
      <c r="V144" t="s">
        <v>10359</v>
      </c>
      <c r="W144" t="s">
        <v>30233</v>
      </c>
      <c r="X144" t="s">
        <v>30234</v>
      </c>
      <c r="Y144" s="536" t="s">
        <v>30235</v>
      </c>
      <c r="Z144" s="536"/>
      <c r="AA144" s="493" t="s">
        <v>30236</v>
      </c>
      <c r="AB144" s="493" t="s">
        <v>30237</v>
      </c>
      <c r="AC144" s="493" t="s">
        <v>19744</v>
      </c>
      <c r="AD144" s="493" t="s">
        <v>21477</v>
      </c>
      <c r="AE144" t="s">
        <v>29991</v>
      </c>
      <c r="AF144" t="s">
        <v>20919</v>
      </c>
      <c r="AG144"/>
      <c r="AH144"/>
      <c r="AI144" t="s">
        <v>20668</v>
      </c>
      <c r="AJ144" t="s">
        <v>35</v>
      </c>
      <c r="AK144" t="s">
        <v>19693</v>
      </c>
      <c r="AL144" t="s">
        <v>20934</v>
      </c>
      <c r="AM144"/>
      <c r="AN144">
        <v>17</v>
      </c>
    </row>
    <row r="145" spans="1:40" ht="14.4" x14ac:dyDescent="0.3">
      <c r="A145" s="433" t="str">
        <v>0493</v>
      </c>
      <c r="D145" t="str">
        <f>CONCATENATE(portada_F[[#This Row],[NIVEL]],".",portada_F[[#This Row],[CODINS]])</f>
        <v>1.04392</v>
      </c>
      <c r="E145" s="444" t="s">
        <v>34205</v>
      </c>
      <c r="F145" t="s">
        <v>30284</v>
      </c>
      <c r="G145" t="s">
        <v>8396</v>
      </c>
      <c r="H145" t="s">
        <v>30285</v>
      </c>
      <c r="I145" t="s">
        <v>13534</v>
      </c>
      <c r="J145" t="s">
        <v>6</v>
      </c>
      <c r="K145" t="s">
        <v>32</v>
      </c>
      <c r="L145" t="s">
        <v>20929</v>
      </c>
      <c r="M145" t="s">
        <v>18492</v>
      </c>
      <c r="N145">
        <v>11004</v>
      </c>
      <c r="O145" t="s">
        <v>32</v>
      </c>
      <c r="P145" t="s">
        <v>11</v>
      </c>
      <c r="Q145" t="s">
        <v>4</v>
      </c>
      <c r="R145" t="s">
        <v>16506</v>
      </c>
      <c r="S145" t="s">
        <v>33</v>
      </c>
      <c r="T145" t="s">
        <v>249</v>
      </c>
      <c r="U145" t="s">
        <v>244</v>
      </c>
      <c r="V145" t="s">
        <v>295</v>
      </c>
      <c r="W145" t="s">
        <v>30286</v>
      </c>
      <c r="X145" t="s">
        <v>30287</v>
      </c>
      <c r="Y145" s="536" t="s">
        <v>30288</v>
      </c>
      <c r="Z145" s="536"/>
      <c r="AA145" s="493" t="s">
        <v>30289</v>
      </c>
      <c r="AB145" s="493" t="s">
        <v>30288</v>
      </c>
      <c r="AC145" s="493" t="s">
        <v>21116</v>
      </c>
      <c r="AD145" s="493" t="s">
        <v>21117</v>
      </c>
      <c r="AE145" t="s">
        <v>29991</v>
      </c>
      <c r="AF145" t="s">
        <v>20919</v>
      </c>
      <c r="AG145"/>
      <c r="AH145"/>
      <c r="AI145" t="s">
        <v>20668</v>
      </c>
      <c r="AJ145" t="s">
        <v>35</v>
      </c>
      <c r="AK145" t="s">
        <v>19693</v>
      </c>
      <c r="AL145" t="s">
        <v>20934</v>
      </c>
      <c r="AM145"/>
      <c r="AN145">
        <v>20</v>
      </c>
    </row>
    <row r="146" spans="1:40" ht="14.4" x14ac:dyDescent="0.3">
      <c r="A146" s="433" t="str">
        <v>0494</v>
      </c>
      <c r="D146" t="str">
        <f>CONCATENATE(portada_F[[#This Row],[NIVEL]],".",portada_F[[#This Row],[CODINS]])</f>
        <v>1.04393</v>
      </c>
      <c r="E146" s="444" t="s">
        <v>34206</v>
      </c>
      <c r="F146" t="s">
        <v>18315</v>
      </c>
      <c r="G146" t="s">
        <v>8396</v>
      </c>
      <c r="H146" t="s">
        <v>30290</v>
      </c>
      <c r="I146" t="s">
        <v>41</v>
      </c>
      <c r="J146" t="s">
        <v>2</v>
      </c>
      <c r="K146" t="s">
        <v>32</v>
      </c>
      <c r="L146" t="s">
        <v>20929</v>
      </c>
      <c r="M146" t="s">
        <v>18492</v>
      </c>
      <c r="N146">
        <v>10805</v>
      </c>
      <c r="O146" t="s">
        <v>32</v>
      </c>
      <c r="P146" t="s">
        <v>9</v>
      </c>
      <c r="Q146" t="s">
        <v>5</v>
      </c>
      <c r="R146" t="s">
        <v>16494</v>
      </c>
      <c r="S146" t="s">
        <v>33</v>
      </c>
      <c r="T146" t="s">
        <v>21302</v>
      </c>
      <c r="U146" t="s">
        <v>21330</v>
      </c>
      <c r="V146" t="s">
        <v>30291</v>
      </c>
      <c r="W146" t="s">
        <v>30292</v>
      </c>
      <c r="X146" t="s">
        <v>20668</v>
      </c>
      <c r="Y146" s="536" t="s">
        <v>30293</v>
      </c>
      <c r="Z146" s="536"/>
      <c r="AA146" s="493" t="s">
        <v>30294</v>
      </c>
      <c r="AB146" s="493" t="s">
        <v>30295</v>
      </c>
      <c r="AC146" s="493" t="s">
        <v>19730</v>
      </c>
      <c r="AD146" s="493" t="s">
        <v>21306</v>
      </c>
      <c r="AE146" t="s">
        <v>29991</v>
      </c>
      <c r="AF146" t="s">
        <v>20919</v>
      </c>
      <c r="AG146"/>
      <c r="AH146"/>
      <c r="AI146" t="s">
        <v>20668</v>
      </c>
      <c r="AJ146" t="s">
        <v>35</v>
      </c>
      <c r="AK146" t="s">
        <v>19693</v>
      </c>
      <c r="AL146" t="s">
        <v>20934</v>
      </c>
      <c r="AM146"/>
      <c r="AN146">
        <v>17</v>
      </c>
    </row>
    <row r="147" spans="1:40" ht="14.4" x14ac:dyDescent="0.3">
      <c r="A147" s="433" t="str">
        <v>0495</v>
      </c>
      <c r="D147" t="str">
        <f>CONCATENATE(portada_F[[#This Row],[NIVEL]],".",portada_F[[#This Row],[CODINS]])</f>
        <v>1.04381</v>
      </c>
      <c r="E147" s="444" t="s">
        <v>34195</v>
      </c>
      <c r="F147" t="s">
        <v>17024</v>
      </c>
      <c r="G147" t="s">
        <v>8396</v>
      </c>
      <c r="H147" t="s">
        <v>30219</v>
      </c>
      <c r="I147" t="s">
        <v>137</v>
      </c>
      <c r="J147" t="s">
        <v>9</v>
      </c>
      <c r="K147" t="s">
        <v>32</v>
      </c>
      <c r="L147" t="s">
        <v>20929</v>
      </c>
      <c r="M147" t="s">
        <v>18492</v>
      </c>
      <c r="N147">
        <v>60201</v>
      </c>
      <c r="O147" t="s">
        <v>136</v>
      </c>
      <c r="P147" t="s">
        <v>2</v>
      </c>
      <c r="Q147" t="s">
        <v>1</v>
      </c>
      <c r="R147" t="s">
        <v>16808</v>
      </c>
      <c r="S147" t="s">
        <v>137</v>
      </c>
      <c r="T147" t="s">
        <v>4895</v>
      </c>
      <c r="U147" t="s">
        <v>5147</v>
      </c>
      <c r="V147" t="s">
        <v>15479</v>
      </c>
      <c r="W147" t="s">
        <v>30220</v>
      </c>
      <c r="X147" t="s">
        <v>30221</v>
      </c>
      <c r="Y147" s="536" t="s">
        <v>30222</v>
      </c>
      <c r="Z147" s="536"/>
      <c r="AA147" s="493" t="s">
        <v>30223</v>
      </c>
      <c r="AB147" s="493" t="s">
        <v>30224</v>
      </c>
      <c r="AC147" s="493" t="s">
        <v>22449</v>
      </c>
      <c r="AD147" s="493" t="s">
        <v>22450</v>
      </c>
      <c r="AE147" t="s">
        <v>29991</v>
      </c>
      <c r="AF147" t="s">
        <v>20919</v>
      </c>
      <c r="AG147"/>
      <c r="AH147"/>
      <c r="AI147" t="s">
        <v>20668</v>
      </c>
      <c r="AJ147" t="s">
        <v>35</v>
      </c>
      <c r="AK147" t="s">
        <v>19693</v>
      </c>
      <c r="AL147" t="s">
        <v>20934</v>
      </c>
      <c r="AM147"/>
      <c r="AN147">
        <v>4</v>
      </c>
    </row>
    <row r="148" spans="1:40" ht="14.4" x14ac:dyDescent="0.3">
      <c r="A148" s="433" t="str">
        <v>0496</v>
      </c>
      <c r="D148" t="str">
        <f>CONCATENATE(portada_F[[#This Row],[NIVEL]],".",portada_F[[#This Row],[CODINS]])</f>
        <v>1.04385</v>
      </c>
      <c r="E148" s="444" t="s">
        <v>34199</v>
      </c>
      <c r="F148" t="s">
        <v>17025</v>
      </c>
      <c r="G148" t="s">
        <v>8396</v>
      </c>
      <c r="H148" t="s">
        <v>30245</v>
      </c>
      <c r="I148" t="s">
        <v>13534</v>
      </c>
      <c r="J148" t="s">
        <v>1</v>
      </c>
      <c r="K148" t="s">
        <v>32</v>
      </c>
      <c r="L148" t="s">
        <v>20929</v>
      </c>
      <c r="M148" t="s">
        <v>18492</v>
      </c>
      <c r="N148">
        <v>10111</v>
      </c>
      <c r="O148" t="s">
        <v>32</v>
      </c>
      <c r="P148" t="s">
        <v>1</v>
      </c>
      <c r="Q148" t="s">
        <v>13</v>
      </c>
      <c r="R148" t="s">
        <v>16450</v>
      </c>
      <c r="S148" t="s">
        <v>33</v>
      </c>
      <c r="T148" t="s">
        <v>33</v>
      </c>
      <c r="U148" t="s">
        <v>21165</v>
      </c>
      <c r="V148" t="s">
        <v>30246</v>
      </c>
      <c r="W148" t="s">
        <v>30247</v>
      </c>
      <c r="X148" t="s">
        <v>30248</v>
      </c>
      <c r="Y148" s="536" t="s">
        <v>30249</v>
      </c>
      <c r="Z148" s="536"/>
      <c r="AA148" s="493" t="s">
        <v>30250</v>
      </c>
      <c r="AB148" s="493" t="s">
        <v>30251</v>
      </c>
      <c r="AC148" s="493" t="s">
        <v>19813</v>
      </c>
      <c r="AD148" s="493" t="s">
        <v>20925</v>
      </c>
      <c r="AE148" t="s">
        <v>29991</v>
      </c>
      <c r="AF148" t="s">
        <v>20919</v>
      </c>
      <c r="AG148"/>
      <c r="AH148"/>
      <c r="AI148" t="s">
        <v>20668</v>
      </c>
      <c r="AJ148" t="s">
        <v>35</v>
      </c>
      <c r="AK148" t="s">
        <v>19693</v>
      </c>
      <c r="AL148" t="s">
        <v>20934</v>
      </c>
      <c r="AM148"/>
      <c r="AN148">
        <v>25</v>
      </c>
    </row>
    <row r="149" spans="1:40" ht="14.4" x14ac:dyDescent="0.3">
      <c r="A149" s="433" t="str">
        <v>0497</v>
      </c>
      <c r="D149" t="str">
        <f>CONCATENATE(portada_F[[#This Row],[NIVEL]],".",portada_F[[#This Row],[CODINS]])</f>
        <v>1.04394</v>
      </c>
      <c r="E149" s="444" t="s">
        <v>34207</v>
      </c>
      <c r="F149" t="s">
        <v>18320</v>
      </c>
      <c r="G149" t="s">
        <v>8396</v>
      </c>
      <c r="H149" t="s">
        <v>30296</v>
      </c>
      <c r="I149" t="s">
        <v>41</v>
      </c>
      <c r="J149" t="s">
        <v>2</v>
      </c>
      <c r="K149" t="s">
        <v>32</v>
      </c>
      <c r="L149" t="s">
        <v>20929</v>
      </c>
      <c r="M149" t="s">
        <v>18492</v>
      </c>
      <c r="N149">
        <v>10807</v>
      </c>
      <c r="O149" t="s">
        <v>32</v>
      </c>
      <c r="P149" t="s">
        <v>9</v>
      </c>
      <c r="Q149" t="s">
        <v>7</v>
      </c>
      <c r="R149" t="s">
        <v>16496</v>
      </c>
      <c r="S149" t="s">
        <v>33</v>
      </c>
      <c r="T149" t="s">
        <v>21302</v>
      </c>
      <c r="U149" t="s">
        <v>21303</v>
      </c>
      <c r="V149" t="s">
        <v>6313</v>
      </c>
      <c r="W149" t="s">
        <v>30297</v>
      </c>
      <c r="X149" t="s">
        <v>30298</v>
      </c>
      <c r="Y149" s="536" t="s">
        <v>30299</v>
      </c>
      <c r="Z149" s="536"/>
      <c r="AA149" s="493" t="s">
        <v>30300</v>
      </c>
      <c r="AB149" s="493" t="s">
        <v>30301</v>
      </c>
      <c r="AC149" s="493" t="s">
        <v>19730</v>
      </c>
      <c r="AD149" s="493" t="s">
        <v>30302</v>
      </c>
      <c r="AE149" t="s">
        <v>29991</v>
      </c>
      <c r="AF149" t="s">
        <v>20919</v>
      </c>
      <c r="AG149"/>
      <c r="AH149"/>
      <c r="AI149" t="s">
        <v>20668</v>
      </c>
      <c r="AJ149" t="s">
        <v>35</v>
      </c>
      <c r="AK149" t="s">
        <v>19693</v>
      </c>
      <c r="AL149" t="s">
        <v>20934</v>
      </c>
      <c r="AM149"/>
      <c r="AN149">
        <v>25</v>
      </c>
    </row>
    <row r="150" spans="1:40" ht="14.4" x14ac:dyDescent="0.3">
      <c r="A150" s="433" t="str">
        <v>0498</v>
      </c>
      <c r="D150" t="str">
        <f>CONCATENATE(portada_F[[#This Row],[NIVEL]],".",portada_F[[#This Row],[CODINS]])</f>
        <v>1.04355</v>
      </c>
      <c r="E150" s="444" t="s">
        <v>34177</v>
      </c>
      <c r="F150" t="s">
        <v>30079</v>
      </c>
      <c r="G150" t="s">
        <v>8396</v>
      </c>
      <c r="H150" t="s">
        <v>30080</v>
      </c>
      <c r="I150" t="s">
        <v>41</v>
      </c>
      <c r="J150" t="s">
        <v>3</v>
      </c>
      <c r="K150" t="s">
        <v>32</v>
      </c>
      <c r="L150" t="s">
        <v>20929</v>
      </c>
      <c r="M150" s="455" t="s">
        <v>18492</v>
      </c>
      <c r="N150">
        <v>11502</v>
      </c>
      <c r="O150" t="s">
        <v>32</v>
      </c>
      <c r="P150" t="s">
        <v>202</v>
      </c>
      <c r="Q150" t="s">
        <v>2</v>
      </c>
      <c r="R150" t="s">
        <v>16525</v>
      </c>
      <c r="S150" t="s">
        <v>33</v>
      </c>
      <c r="T150" t="s">
        <v>21409</v>
      </c>
      <c r="U150" t="s">
        <v>839</v>
      </c>
      <c r="V150" t="s">
        <v>30081</v>
      </c>
      <c r="W150" t="s">
        <v>30082</v>
      </c>
      <c r="X150" t="s">
        <v>30083</v>
      </c>
      <c r="Y150" s="536" t="s">
        <v>30084</v>
      </c>
      <c r="Z150" s="536" t="s">
        <v>30085</v>
      </c>
      <c r="AA150" s="493" t="s">
        <v>30086</v>
      </c>
      <c r="AB150" s="493" t="s">
        <v>30084</v>
      </c>
      <c r="AC150" s="493" t="s">
        <v>7047</v>
      </c>
      <c r="AD150" s="493" t="s">
        <v>21413</v>
      </c>
      <c r="AE150" t="s">
        <v>29991</v>
      </c>
      <c r="AF150" t="s">
        <v>20919</v>
      </c>
      <c r="AG150"/>
      <c r="AH150"/>
      <c r="AI150" t="s">
        <v>20668</v>
      </c>
      <c r="AJ150" t="s">
        <v>35</v>
      </c>
      <c r="AK150" t="s">
        <v>19693</v>
      </c>
      <c r="AL150" t="s">
        <v>20934</v>
      </c>
      <c r="AM150"/>
      <c r="AN150">
        <v>12</v>
      </c>
    </row>
    <row r="151" spans="1:40" ht="14.4" x14ac:dyDescent="0.3">
      <c r="A151" s="433" t="str">
        <v>0500</v>
      </c>
      <c r="D151" t="str">
        <f>CONCATENATE(portada_F[[#This Row],[NIVEL]],".",portada_F[[#This Row],[CODINS]])</f>
        <v>1.04354</v>
      </c>
      <c r="E151" s="444" t="s">
        <v>34176</v>
      </c>
      <c r="F151" t="s">
        <v>19667</v>
      </c>
      <c r="G151" t="s">
        <v>8396</v>
      </c>
      <c r="H151" t="s">
        <v>30072</v>
      </c>
      <c r="I151" t="s">
        <v>41</v>
      </c>
      <c r="J151" t="s">
        <v>1</v>
      </c>
      <c r="K151" t="s">
        <v>32</v>
      </c>
      <c r="L151" t="s">
        <v>20929</v>
      </c>
      <c r="M151" s="455" t="s">
        <v>18492</v>
      </c>
      <c r="N151">
        <v>10801</v>
      </c>
      <c r="O151" t="s">
        <v>32</v>
      </c>
      <c r="P151" t="s">
        <v>9</v>
      </c>
      <c r="Q151" t="s">
        <v>1</v>
      </c>
      <c r="R151" t="s">
        <v>16491</v>
      </c>
      <c r="S151" t="s">
        <v>33</v>
      </c>
      <c r="T151" t="s">
        <v>21302</v>
      </c>
      <c r="U151" t="s">
        <v>616</v>
      </c>
      <c r="V151" t="s">
        <v>30073</v>
      </c>
      <c r="W151" t="s">
        <v>30074</v>
      </c>
      <c r="X151" t="s">
        <v>30075</v>
      </c>
      <c r="Y151" s="536" t="s">
        <v>30076</v>
      </c>
      <c r="Z151" s="536"/>
      <c r="AA151" s="493" t="s">
        <v>30077</v>
      </c>
      <c r="AB151" s="493" t="s">
        <v>30078</v>
      </c>
      <c r="AC151" s="493" t="s">
        <v>19729</v>
      </c>
      <c r="AD151" s="493" t="s">
        <v>21325</v>
      </c>
      <c r="AE151" t="s">
        <v>29991</v>
      </c>
      <c r="AF151" t="s">
        <v>20919</v>
      </c>
      <c r="AG151"/>
      <c r="AH151"/>
      <c r="AI151" t="s">
        <v>20668</v>
      </c>
      <c r="AJ151" t="s">
        <v>35</v>
      </c>
      <c r="AK151" t="s">
        <v>19693</v>
      </c>
      <c r="AL151" t="s">
        <v>20934</v>
      </c>
      <c r="AM151"/>
      <c r="AN151">
        <v>13</v>
      </c>
    </row>
    <row r="152" spans="1:40" ht="14.4" x14ac:dyDescent="0.3">
      <c r="A152" s="433" t="str">
        <v>0501</v>
      </c>
      <c r="D152" t="str">
        <f>CONCATENATE(portada_F[[#This Row],[NIVEL]],".",portada_F[[#This Row],[CODINS]])</f>
        <v>1.04397</v>
      </c>
      <c r="E152" s="444" t="s">
        <v>34210</v>
      </c>
      <c r="F152" t="s">
        <v>30316</v>
      </c>
      <c r="G152" t="s">
        <v>8396</v>
      </c>
      <c r="H152" t="s">
        <v>30317</v>
      </c>
      <c r="I152" t="s">
        <v>41</v>
      </c>
      <c r="J152" t="s">
        <v>6</v>
      </c>
      <c r="K152" t="s">
        <v>32</v>
      </c>
      <c r="L152" t="s">
        <v>20929</v>
      </c>
      <c r="M152" t="s">
        <v>18492</v>
      </c>
      <c r="N152">
        <v>11101</v>
      </c>
      <c r="O152" t="s">
        <v>32</v>
      </c>
      <c r="P152" t="s">
        <v>13</v>
      </c>
      <c r="Q152" t="s">
        <v>1</v>
      </c>
      <c r="R152" t="s">
        <v>16508</v>
      </c>
      <c r="S152" t="s">
        <v>33</v>
      </c>
      <c r="T152" t="s">
        <v>21368</v>
      </c>
      <c r="U152" t="s">
        <v>272</v>
      </c>
      <c r="V152" t="s">
        <v>272</v>
      </c>
      <c r="W152" t="s">
        <v>30318</v>
      </c>
      <c r="X152" t="s">
        <v>30319</v>
      </c>
      <c r="Y152" s="536" t="s">
        <v>30320</v>
      </c>
      <c r="Z152" s="536"/>
      <c r="AA152" s="493" t="s">
        <v>30321</v>
      </c>
      <c r="AB152" s="493" t="s">
        <v>30320</v>
      </c>
      <c r="AC152" s="493" t="s">
        <v>19735</v>
      </c>
      <c r="AD152" s="493" t="s">
        <v>21401</v>
      </c>
      <c r="AE152" t="s">
        <v>29991</v>
      </c>
      <c r="AF152" t="s">
        <v>20919</v>
      </c>
      <c r="AG152"/>
      <c r="AH152"/>
      <c r="AI152" t="s">
        <v>20668</v>
      </c>
      <c r="AJ152" t="s">
        <v>35</v>
      </c>
      <c r="AK152" t="s">
        <v>19693</v>
      </c>
      <c r="AL152" t="s">
        <v>20934</v>
      </c>
      <c r="AM152"/>
      <c r="AN152">
        <v>8</v>
      </c>
    </row>
    <row r="153" spans="1:40" ht="14.4" x14ac:dyDescent="0.3">
      <c r="A153" s="433" t="str">
        <v>0502</v>
      </c>
      <c r="D153" t="str">
        <f>CONCATENATE(portada_F[[#This Row],[NIVEL]],".",portada_F[[#This Row],[CODINS]])</f>
        <v>1.04401</v>
      </c>
      <c r="E153" s="444" t="s">
        <v>34214</v>
      </c>
      <c r="F153" t="s">
        <v>30342</v>
      </c>
      <c r="G153" t="s">
        <v>8396</v>
      </c>
      <c r="H153" t="s">
        <v>30343</v>
      </c>
      <c r="I153" t="s">
        <v>13533</v>
      </c>
      <c r="J153" t="s">
        <v>4</v>
      </c>
      <c r="K153" t="s">
        <v>32</v>
      </c>
      <c r="L153" t="s">
        <v>20929</v>
      </c>
      <c r="M153" t="s">
        <v>18492</v>
      </c>
      <c r="N153">
        <v>10901</v>
      </c>
      <c r="O153" t="s">
        <v>32</v>
      </c>
      <c r="P153" t="s">
        <v>10</v>
      </c>
      <c r="Q153" t="s">
        <v>1</v>
      </c>
      <c r="R153" t="s">
        <v>16497</v>
      </c>
      <c r="S153" t="s">
        <v>33</v>
      </c>
      <c r="T153" t="s">
        <v>341</v>
      </c>
      <c r="U153" t="s">
        <v>341</v>
      </c>
      <c r="V153" t="s">
        <v>341</v>
      </c>
      <c r="W153" t="s">
        <v>30344</v>
      </c>
      <c r="X153" t="s">
        <v>30345</v>
      </c>
      <c r="Y153" s="536" t="s">
        <v>30346</v>
      </c>
      <c r="Z153" s="536" t="s">
        <v>30346</v>
      </c>
      <c r="AA153" s="493" t="s">
        <v>30347</v>
      </c>
      <c r="AB153" s="493" t="s">
        <v>30346</v>
      </c>
      <c r="AC153" s="493" t="s">
        <v>19723</v>
      </c>
      <c r="AD153" s="493" t="s">
        <v>20918</v>
      </c>
      <c r="AE153" t="s">
        <v>29991</v>
      </c>
      <c r="AF153" t="s">
        <v>20919</v>
      </c>
      <c r="AG153"/>
      <c r="AH153"/>
      <c r="AI153" t="s">
        <v>20668</v>
      </c>
      <c r="AJ153" t="s">
        <v>35</v>
      </c>
      <c r="AK153" t="s">
        <v>19693</v>
      </c>
      <c r="AL153" t="s">
        <v>20934</v>
      </c>
      <c r="AM153"/>
      <c r="AN153">
        <v>15</v>
      </c>
    </row>
    <row r="154" spans="1:40" ht="14.4" x14ac:dyDescent="0.3">
      <c r="A154" s="433" t="str">
        <v>0503</v>
      </c>
      <c r="D154" t="str">
        <f>CONCATENATE(portada_F[[#This Row],[NIVEL]],".",portada_F[[#This Row],[CODINS]])</f>
        <v>1.04398</v>
      </c>
      <c r="E154" s="444" t="s">
        <v>34211</v>
      </c>
      <c r="F154" t="s">
        <v>30322</v>
      </c>
      <c r="G154" t="s">
        <v>8396</v>
      </c>
      <c r="H154" t="s">
        <v>30323</v>
      </c>
      <c r="I154" t="s">
        <v>13533</v>
      </c>
      <c r="J154" t="s">
        <v>2</v>
      </c>
      <c r="K154" t="s">
        <v>32</v>
      </c>
      <c r="L154" t="s">
        <v>20929</v>
      </c>
      <c r="M154" t="s">
        <v>18492</v>
      </c>
      <c r="N154">
        <v>10109</v>
      </c>
      <c r="O154" t="s">
        <v>32</v>
      </c>
      <c r="P154" t="s">
        <v>1</v>
      </c>
      <c r="Q154" t="s">
        <v>10</v>
      </c>
      <c r="R154" t="s">
        <v>16448</v>
      </c>
      <c r="S154" t="s">
        <v>33</v>
      </c>
      <c r="T154" t="s">
        <v>33</v>
      </c>
      <c r="U154" t="s">
        <v>219</v>
      </c>
      <c r="V154" t="s">
        <v>8456</v>
      </c>
      <c r="W154" t="s">
        <v>30324</v>
      </c>
      <c r="X154" t="s">
        <v>30325</v>
      </c>
      <c r="Y154" s="536" t="s">
        <v>30326</v>
      </c>
      <c r="Z154" s="536"/>
      <c r="AA154" s="493" t="s">
        <v>30327</v>
      </c>
      <c r="AB154" s="493" t="s">
        <v>30326</v>
      </c>
      <c r="AC154" s="493" t="s">
        <v>19710</v>
      </c>
      <c r="AD154" s="493" t="s">
        <v>21082</v>
      </c>
      <c r="AE154" t="s">
        <v>29991</v>
      </c>
      <c r="AF154" t="s">
        <v>20919</v>
      </c>
      <c r="AG154"/>
      <c r="AH154"/>
      <c r="AI154" t="s">
        <v>20668</v>
      </c>
      <c r="AJ154" t="s">
        <v>35</v>
      </c>
      <c r="AK154" t="s">
        <v>19693</v>
      </c>
      <c r="AL154" t="s">
        <v>20934</v>
      </c>
      <c r="AM154"/>
      <c r="AN154">
        <v>13</v>
      </c>
    </row>
    <row r="155" spans="1:40" ht="14.4" x14ac:dyDescent="0.3">
      <c r="A155" s="433" t="str">
        <v>0505</v>
      </c>
      <c r="D155" t="str">
        <f>CONCATENATE(portada_F[[#This Row],[NIVEL]],".",portada_F[[#This Row],[CODINS]])</f>
        <v>1.04395</v>
      </c>
      <c r="E155" s="444" t="s">
        <v>34208</v>
      </c>
      <c r="F155" t="s">
        <v>30303</v>
      </c>
      <c r="G155" t="s">
        <v>8396</v>
      </c>
      <c r="H155" t="s">
        <v>30304</v>
      </c>
      <c r="I155" t="s">
        <v>41</v>
      </c>
      <c r="J155" t="s">
        <v>3</v>
      </c>
      <c r="K155" t="s">
        <v>32</v>
      </c>
      <c r="L155" t="s">
        <v>20929</v>
      </c>
      <c r="M155" t="s">
        <v>18492</v>
      </c>
      <c r="N155">
        <v>11501</v>
      </c>
      <c r="O155" t="s">
        <v>32</v>
      </c>
      <c r="P155" t="s">
        <v>202</v>
      </c>
      <c r="Q155" t="s">
        <v>1</v>
      </c>
      <c r="R155" t="s">
        <v>16524</v>
      </c>
      <c r="S155" t="s">
        <v>33</v>
      </c>
      <c r="T155" t="s">
        <v>21409</v>
      </c>
      <c r="U155" t="s">
        <v>674</v>
      </c>
      <c r="V155" t="s">
        <v>822</v>
      </c>
      <c r="W155" t="s">
        <v>30305</v>
      </c>
      <c r="X155" t="s">
        <v>30306</v>
      </c>
      <c r="Y155" s="536" t="s">
        <v>30307</v>
      </c>
      <c r="Z155" s="536"/>
      <c r="AA155" s="493" t="s">
        <v>30308</v>
      </c>
      <c r="AB155" s="493" t="s">
        <v>30307</v>
      </c>
      <c r="AC155" s="493" t="s">
        <v>7047</v>
      </c>
      <c r="AD155" s="493" t="s">
        <v>21413</v>
      </c>
      <c r="AE155" t="s">
        <v>29991</v>
      </c>
      <c r="AF155" t="s">
        <v>20919</v>
      </c>
      <c r="AG155"/>
      <c r="AH155"/>
      <c r="AI155" t="s">
        <v>20668</v>
      </c>
      <c r="AJ155" t="s">
        <v>35</v>
      </c>
      <c r="AK155" t="s">
        <v>19693</v>
      </c>
      <c r="AL155" t="s">
        <v>20934</v>
      </c>
      <c r="AM155"/>
      <c r="AN155">
        <v>5</v>
      </c>
    </row>
    <row r="156" spans="1:40" ht="14.4" x14ac:dyDescent="0.3">
      <c r="A156" s="433" t="str">
        <v>0506</v>
      </c>
      <c r="D156" t="str">
        <f>CONCATENATE(portada_F[[#This Row],[NIVEL]],".",portada_F[[#This Row],[CODINS]])</f>
        <v>1.04378</v>
      </c>
      <c r="E156" s="444" t="s">
        <v>34192</v>
      </c>
      <c r="F156" t="s">
        <v>16207</v>
      </c>
      <c r="G156" t="s">
        <v>8396</v>
      </c>
      <c r="H156" t="s">
        <v>30203</v>
      </c>
      <c r="I156" t="s">
        <v>17671</v>
      </c>
      <c r="J156" t="s">
        <v>10</v>
      </c>
      <c r="K156" t="s">
        <v>32</v>
      </c>
      <c r="L156" t="s">
        <v>20929</v>
      </c>
      <c r="M156" t="s">
        <v>18492</v>
      </c>
      <c r="N156">
        <v>70502</v>
      </c>
      <c r="O156" t="s">
        <v>87</v>
      </c>
      <c r="P156" t="s">
        <v>5</v>
      </c>
      <c r="Q156" t="s">
        <v>2</v>
      </c>
      <c r="R156" t="s">
        <v>16865</v>
      </c>
      <c r="S156" t="s">
        <v>17671</v>
      </c>
      <c r="T156" t="s">
        <v>3066</v>
      </c>
      <c r="U156" t="s">
        <v>5849</v>
      </c>
      <c r="V156" t="s">
        <v>30204</v>
      </c>
      <c r="W156" t="s">
        <v>30205</v>
      </c>
      <c r="X156" t="s">
        <v>30206</v>
      </c>
      <c r="Y156" s="536" t="s">
        <v>30207</v>
      </c>
      <c r="Z156" s="536"/>
      <c r="AA156" s="493" t="s">
        <v>20668</v>
      </c>
      <c r="AB156" s="493" t="s">
        <v>20668</v>
      </c>
      <c r="AC156" s="493" t="s">
        <v>19914</v>
      </c>
      <c r="AD156" s="493" t="s">
        <v>22623</v>
      </c>
      <c r="AE156" t="s">
        <v>29991</v>
      </c>
      <c r="AF156" t="s">
        <v>20919</v>
      </c>
      <c r="AG156"/>
      <c r="AH156"/>
      <c r="AI156" t="s">
        <v>20668</v>
      </c>
      <c r="AJ156" t="s">
        <v>35</v>
      </c>
      <c r="AK156" t="s">
        <v>19693</v>
      </c>
      <c r="AL156" t="s">
        <v>20934</v>
      </c>
      <c r="AM156"/>
      <c r="AN156">
        <v>8</v>
      </c>
    </row>
    <row r="157" spans="1:40" ht="14.4" x14ac:dyDescent="0.3">
      <c r="A157" s="433" t="str">
        <v>0507</v>
      </c>
      <c r="D157" t="str">
        <f>CONCATENATE(portada_F[[#This Row],[NIVEL]],".",portada_F[[#This Row],[CODINS]])</f>
        <v>1.04399</v>
      </c>
      <c r="E157" s="444" t="s">
        <v>34212</v>
      </c>
      <c r="F157" t="s">
        <v>17773</v>
      </c>
      <c r="G157" t="s">
        <v>8396</v>
      </c>
      <c r="H157" t="s">
        <v>30328</v>
      </c>
      <c r="I157" t="s">
        <v>13533</v>
      </c>
      <c r="J157" t="s">
        <v>2</v>
      </c>
      <c r="K157" t="s">
        <v>32</v>
      </c>
      <c r="L157" t="s">
        <v>20929</v>
      </c>
      <c r="M157" t="s">
        <v>18492</v>
      </c>
      <c r="N157">
        <v>10109</v>
      </c>
      <c r="O157" t="s">
        <v>32</v>
      </c>
      <c r="P157" t="s">
        <v>1</v>
      </c>
      <c r="Q157" t="s">
        <v>10</v>
      </c>
      <c r="R157" t="s">
        <v>16448</v>
      </c>
      <c r="S157" t="s">
        <v>33</v>
      </c>
      <c r="T157" t="s">
        <v>33</v>
      </c>
      <c r="U157" t="s">
        <v>219</v>
      </c>
      <c r="V157" t="s">
        <v>30329</v>
      </c>
      <c r="W157" t="s">
        <v>30330</v>
      </c>
      <c r="X157" t="s">
        <v>30331</v>
      </c>
      <c r="Y157" s="536" t="s">
        <v>30332</v>
      </c>
      <c r="Z157" s="536"/>
      <c r="AA157" s="493" t="s">
        <v>30333</v>
      </c>
      <c r="AB157" s="493" t="s">
        <v>30334</v>
      </c>
      <c r="AC157" s="493" t="s">
        <v>19710</v>
      </c>
      <c r="AD157" s="493" t="s">
        <v>21082</v>
      </c>
      <c r="AE157" t="s">
        <v>29991</v>
      </c>
      <c r="AF157" t="s">
        <v>20919</v>
      </c>
      <c r="AG157"/>
      <c r="AH157"/>
      <c r="AI157" t="s">
        <v>20668</v>
      </c>
      <c r="AJ157" t="s">
        <v>35</v>
      </c>
      <c r="AK157" t="s">
        <v>19693</v>
      </c>
      <c r="AL157" t="s">
        <v>20934</v>
      </c>
      <c r="AM157"/>
      <c r="AN157">
        <v>6</v>
      </c>
    </row>
    <row r="158" spans="1:40" ht="14.4" x14ac:dyDescent="0.3">
      <c r="A158" s="433" t="str">
        <v>0509</v>
      </c>
      <c r="D158" t="str">
        <f>CONCATENATE(portada_F[[#This Row],[NIVEL]],".",portada_F[[#This Row],[CODINS]])</f>
        <v>1.04390</v>
      </c>
      <c r="E158" s="444" t="s">
        <v>34203</v>
      </c>
      <c r="F158" t="s">
        <v>17772</v>
      </c>
      <c r="G158" t="s">
        <v>8396</v>
      </c>
      <c r="H158" t="s">
        <v>30271</v>
      </c>
      <c r="I158" t="s">
        <v>13534</v>
      </c>
      <c r="J158" t="s">
        <v>6</v>
      </c>
      <c r="K158" t="s">
        <v>32</v>
      </c>
      <c r="L158" t="s">
        <v>20929</v>
      </c>
      <c r="M158" t="s">
        <v>18492</v>
      </c>
      <c r="N158">
        <v>11005</v>
      </c>
      <c r="O158" t="s">
        <v>32</v>
      </c>
      <c r="P158" t="s">
        <v>11</v>
      </c>
      <c r="Q158" t="s">
        <v>5</v>
      </c>
      <c r="R158" t="s">
        <v>16507</v>
      </c>
      <c r="S158" t="s">
        <v>33</v>
      </c>
      <c r="T158" t="s">
        <v>249</v>
      </c>
      <c r="U158" t="s">
        <v>267</v>
      </c>
      <c r="V158" t="s">
        <v>30272</v>
      </c>
      <c r="W158" t="s">
        <v>30273</v>
      </c>
      <c r="X158" t="s">
        <v>30274</v>
      </c>
      <c r="Y158" s="536" t="s">
        <v>30275</v>
      </c>
      <c r="Z158" s="536"/>
      <c r="AA158" s="493" t="s">
        <v>30276</v>
      </c>
      <c r="AB158" s="493" t="s">
        <v>30277</v>
      </c>
      <c r="AC158" s="493" t="s">
        <v>21116</v>
      </c>
      <c r="AD158" s="493" t="s">
        <v>21117</v>
      </c>
      <c r="AE158" t="s">
        <v>29991</v>
      </c>
      <c r="AF158" t="s">
        <v>20919</v>
      </c>
      <c r="AG158"/>
      <c r="AH158"/>
      <c r="AI158" t="s">
        <v>20668</v>
      </c>
      <c r="AJ158" t="s">
        <v>35</v>
      </c>
      <c r="AK158" t="s">
        <v>19693</v>
      </c>
      <c r="AL158" t="s">
        <v>20934</v>
      </c>
      <c r="AM158"/>
      <c r="AN158">
        <v>14</v>
      </c>
    </row>
    <row r="159" spans="1:40" ht="14.4" x14ac:dyDescent="0.3">
      <c r="A159" s="433" t="str">
        <v>0510</v>
      </c>
      <c r="D159" t="str">
        <f>CONCATENATE(portada_F[[#This Row],[NIVEL]],".",portada_F[[#This Row],[CODINS]])</f>
        <v>1.04353</v>
      </c>
      <c r="E159" s="444" t="s">
        <v>34175</v>
      </c>
      <c r="F159" t="s">
        <v>30070</v>
      </c>
      <c r="G159" t="s">
        <v>8396</v>
      </c>
      <c r="H159" t="s">
        <v>30071</v>
      </c>
      <c r="I159" t="s">
        <v>224</v>
      </c>
      <c r="J159" t="s">
        <v>225</v>
      </c>
      <c r="K159" t="s">
        <v>32</v>
      </c>
      <c r="L159" t="s">
        <v>20929</v>
      </c>
      <c r="M159" s="455" t="s">
        <v>18492</v>
      </c>
      <c r="N159">
        <v>21001</v>
      </c>
      <c r="O159" t="s">
        <v>35</v>
      </c>
      <c r="P159" t="s">
        <v>11</v>
      </c>
      <c r="Q159" t="s">
        <v>1</v>
      </c>
      <c r="R159" t="s">
        <v>16614</v>
      </c>
      <c r="S159" t="s">
        <v>83</v>
      </c>
      <c r="T159" t="s">
        <v>224</v>
      </c>
      <c r="U159" t="s">
        <v>2798</v>
      </c>
      <c r="V159" t="s">
        <v>3940</v>
      </c>
      <c r="W159" t="s">
        <v>28787</v>
      </c>
      <c r="X159" t="s">
        <v>16419</v>
      </c>
      <c r="Y159" s="536" t="s">
        <v>28788</v>
      </c>
      <c r="Z159" s="536" t="s">
        <v>23256</v>
      </c>
      <c r="AA159" s="493" t="s">
        <v>9348</v>
      </c>
      <c r="AB159" s="493" t="s">
        <v>23256</v>
      </c>
      <c r="AC159" s="493" t="s">
        <v>19792</v>
      </c>
      <c r="AD159" s="493" t="s">
        <v>21823</v>
      </c>
      <c r="AE159" t="s">
        <v>29991</v>
      </c>
      <c r="AF159" t="s">
        <v>20919</v>
      </c>
      <c r="AG159"/>
      <c r="AH159"/>
      <c r="AI159" t="s">
        <v>20668</v>
      </c>
      <c r="AJ159" t="s">
        <v>35</v>
      </c>
      <c r="AK159" t="s">
        <v>19693</v>
      </c>
      <c r="AL159" t="s">
        <v>20934</v>
      </c>
      <c r="AM159"/>
      <c r="AN159">
        <v>13</v>
      </c>
    </row>
    <row r="160" spans="1:40" ht="14.4" x14ac:dyDescent="0.3">
      <c r="A160" s="433" t="str">
        <v>0511</v>
      </c>
      <c r="D160" t="str">
        <f>CONCATENATE(portada_F[[#This Row],[NIVEL]],".",portada_F[[#This Row],[CODINS]])</f>
        <v>1.04375</v>
      </c>
      <c r="E160" s="444" t="s">
        <v>34189</v>
      </c>
      <c r="F160" t="s">
        <v>17771</v>
      </c>
      <c r="G160" t="s">
        <v>8396</v>
      </c>
      <c r="H160" t="s">
        <v>30182</v>
      </c>
      <c r="I160" t="s">
        <v>47</v>
      </c>
      <c r="J160" t="s">
        <v>3</v>
      </c>
      <c r="K160" t="s">
        <v>32</v>
      </c>
      <c r="L160" t="s">
        <v>20929</v>
      </c>
      <c r="M160" t="s">
        <v>18492</v>
      </c>
      <c r="N160">
        <v>10601</v>
      </c>
      <c r="O160" t="s">
        <v>32</v>
      </c>
      <c r="P160" t="s">
        <v>6</v>
      </c>
      <c r="Q160" t="s">
        <v>1</v>
      </c>
      <c r="R160" t="s">
        <v>16478</v>
      </c>
      <c r="S160" t="s">
        <v>33</v>
      </c>
      <c r="T160" t="s">
        <v>521</v>
      </c>
      <c r="U160" t="s">
        <v>521</v>
      </c>
      <c r="V160" t="s">
        <v>4986</v>
      </c>
      <c r="W160" t="s">
        <v>30183</v>
      </c>
      <c r="X160" t="s">
        <v>30184</v>
      </c>
      <c r="Y160" s="536" t="s">
        <v>30185</v>
      </c>
      <c r="Z160" s="536" t="s">
        <v>30186</v>
      </c>
      <c r="AA160" s="493" t="s">
        <v>30187</v>
      </c>
      <c r="AB160" s="493" t="s">
        <v>30188</v>
      </c>
      <c r="AC160" s="493" t="s">
        <v>18461</v>
      </c>
      <c r="AD160" s="493" t="s">
        <v>20918</v>
      </c>
      <c r="AE160" t="s">
        <v>29991</v>
      </c>
      <c r="AF160" t="s">
        <v>20919</v>
      </c>
      <c r="AG160"/>
      <c r="AH160"/>
      <c r="AI160" t="s">
        <v>20668</v>
      </c>
      <c r="AJ160" t="s">
        <v>35</v>
      </c>
      <c r="AK160" t="s">
        <v>19693</v>
      </c>
      <c r="AL160" t="s">
        <v>20934</v>
      </c>
      <c r="AM160"/>
      <c r="AN160">
        <v>26</v>
      </c>
    </row>
    <row r="161" spans="1:40" ht="14.4" x14ac:dyDescent="0.3">
      <c r="A161" s="433" t="str">
        <v>0512</v>
      </c>
      <c r="D161" t="str">
        <f>CONCATENATE(portada_F[[#This Row],[NIVEL]],".",portada_F[[#This Row],[CODINS]])</f>
        <v>1.04384</v>
      </c>
      <c r="E161" s="444" t="s">
        <v>34198</v>
      </c>
      <c r="F161" t="s">
        <v>30238</v>
      </c>
      <c r="G161" t="s">
        <v>8396</v>
      </c>
      <c r="H161" t="s">
        <v>30239</v>
      </c>
      <c r="I161" t="s">
        <v>13534</v>
      </c>
      <c r="J161" t="s">
        <v>1</v>
      </c>
      <c r="K161" t="s">
        <v>32</v>
      </c>
      <c r="L161" t="s">
        <v>20929</v>
      </c>
      <c r="M161" t="s">
        <v>18492</v>
      </c>
      <c r="N161">
        <v>10103</v>
      </c>
      <c r="O161" t="s">
        <v>32</v>
      </c>
      <c r="P161" t="s">
        <v>1</v>
      </c>
      <c r="Q161" t="s">
        <v>3</v>
      </c>
      <c r="R161" t="s">
        <v>16442</v>
      </c>
      <c r="S161" t="s">
        <v>33</v>
      </c>
      <c r="T161" t="s">
        <v>33</v>
      </c>
      <c r="U161" t="s">
        <v>20922</v>
      </c>
      <c r="V161" t="s">
        <v>66</v>
      </c>
      <c r="W161" t="s">
        <v>30240</v>
      </c>
      <c r="X161" t="s">
        <v>30241</v>
      </c>
      <c r="Y161" s="536" t="s">
        <v>30242</v>
      </c>
      <c r="Z161" s="536"/>
      <c r="AA161" s="493" t="s">
        <v>30243</v>
      </c>
      <c r="AB161" s="493" t="s">
        <v>30244</v>
      </c>
      <c r="AC161" s="493" t="s">
        <v>19813</v>
      </c>
      <c r="AD161" s="493" t="s">
        <v>20925</v>
      </c>
      <c r="AE161" t="s">
        <v>29991</v>
      </c>
      <c r="AF161" t="s">
        <v>20919</v>
      </c>
      <c r="AG161"/>
      <c r="AH161"/>
      <c r="AI161" t="s">
        <v>20668</v>
      </c>
      <c r="AJ161" t="s">
        <v>35</v>
      </c>
      <c r="AK161" t="s">
        <v>19693</v>
      </c>
      <c r="AL161" t="s">
        <v>20934</v>
      </c>
      <c r="AM161"/>
      <c r="AN161">
        <v>19</v>
      </c>
    </row>
    <row r="162" spans="1:40" ht="14.4" x14ac:dyDescent="0.3">
      <c r="A162" s="433" t="str">
        <v>0513</v>
      </c>
      <c r="D162" t="str">
        <f>CONCATENATE(portada_F[[#This Row],[NIVEL]],".",portada_F[[#This Row],[CODINS]])</f>
        <v>1.04316</v>
      </c>
      <c r="E162" s="444"/>
      <c r="F162" t="s">
        <v>20868</v>
      </c>
      <c r="G162" t="s">
        <v>8396</v>
      </c>
      <c r="H162" t="s">
        <v>34309</v>
      </c>
      <c r="I162" t="s">
        <v>224</v>
      </c>
      <c r="J162" t="s">
        <v>7</v>
      </c>
      <c r="K162" t="s">
        <v>32</v>
      </c>
      <c r="L162" t="s">
        <v>20929</v>
      </c>
      <c r="M162" t="s">
        <v>18492</v>
      </c>
      <c r="N162">
        <v>21011</v>
      </c>
      <c r="O162" t="s">
        <v>35</v>
      </c>
      <c r="P162" t="s">
        <v>11</v>
      </c>
      <c r="Q162" t="s">
        <v>13</v>
      </c>
      <c r="R162" t="s">
        <v>16620</v>
      </c>
      <c r="S162" t="s">
        <v>83</v>
      </c>
      <c r="T162" t="s">
        <v>224</v>
      </c>
      <c r="U162" t="s">
        <v>262</v>
      </c>
      <c r="V162" t="s">
        <v>3023</v>
      </c>
      <c r="W162"/>
      <c r="X162"/>
      <c r="Y162" s="536"/>
      <c r="Z162" s="536"/>
      <c r="AA162" s="493"/>
      <c r="AB162" s="493"/>
      <c r="AC162" s="493"/>
      <c r="AD162" s="493"/>
      <c r="AE162" t="s">
        <v>28173</v>
      </c>
      <c r="AF162" t="s">
        <v>20919</v>
      </c>
      <c r="AG162" t="s">
        <v>64</v>
      </c>
      <c r="AH162" t="s">
        <v>19694</v>
      </c>
      <c r="AI162"/>
      <c r="AJ162"/>
      <c r="AK162"/>
      <c r="AL162"/>
      <c r="AM162"/>
      <c r="AN162"/>
    </row>
    <row r="163" spans="1:40" ht="14.4" x14ac:dyDescent="0.3">
      <c r="A163" s="433" t="str">
        <v>0514</v>
      </c>
      <c r="D163" t="str">
        <f>CONCATENATE(portada_F[[#This Row],[NIVEL]],".",portada_F[[#This Row],[CODINS]])</f>
        <v>1.04372</v>
      </c>
      <c r="E163" s="444" t="s">
        <v>34186</v>
      </c>
      <c r="F163" t="s">
        <v>16211</v>
      </c>
      <c r="G163" t="s">
        <v>8396</v>
      </c>
      <c r="H163" t="s">
        <v>30166</v>
      </c>
      <c r="I163" t="s">
        <v>242</v>
      </c>
      <c r="J163" t="s">
        <v>1</v>
      </c>
      <c r="K163" t="s">
        <v>32</v>
      </c>
      <c r="L163" t="s">
        <v>20929</v>
      </c>
      <c r="M163" t="s">
        <v>18492</v>
      </c>
      <c r="N163">
        <v>30103</v>
      </c>
      <c r="O163" t="s">
        <v>64</v>
      </c>
      <c r="P163" t="s">
        <v>1</v>
      </c>
      <c r="Q163" t="s">
        <v>3</v>
      </c>
      <c r="R163" t="s">
        <v>16654</v>
      </c>
      <c r="S163" t="s">
        <v>242</v>
      </c>
      <c r="T163" t="s">
        <v>242</v>
      </c>
      <c r="U163" t="s">
        <v>18489</v>
      </c>
      <c r="V163" t="s">
        <v>365</v>
      </c>
      <c r="W163" t="s">
        <v>30167</v>
      </c>
      <c r="X163" t="s">
        <v>30168</v>
      </c>
      <c r="Y163" s="536" t="s">
        <v>30169</v>
      </c>
      <c r="Z163" s="536"/>
      <c r="AA163" s="493" t="s">
        <v>11321</v>
      </c>
      <c r="AB163" s="493" t="s">
        <v>21892</v>
      </c>
      <c r="AC163" s="493" t="s">
        <v>19803</v>
      </c>
      <c r="AD163" s="493" t="s">
        <v>21876</v>
      </c>
      <c r="AE163" t="s">
        <v>29991</v>
      </c>
      <c r="AF163" t="s">
        <v>20919</v>
      </c>
      <c r="AG163"/>
      <c r="AH163"/>
      <c r="AI163" t="s">
        <v>20668</v>
      </c>
      <c r="AJ163" t="s">
        <v>35</v>
      </c>
      <c r="AK163" t="s">
        <v>19693</v>
      </c>
      <c r="AL163" t="s">
        <v>20934</v>
      </c>
      <c r="AM163"/>
      <c r="AN163">
        <v>25</v>
      </c>
    </row>
    <row r="164" spans="1:40" ht="14.4" x14ac:dyDescent="0.3">
      <c r="A164" s="433" t="str">
        <v>0516</v>
      </c>
      <c r="D164" t="str">
        <f>CONCATENATE(portada_F[[#This Row],[NIVEL]],".",portada_F[[#This Row],[CODINS]])</f>
        <v>1.04396</v>
      </c>
      <c r="E164" s="444" t="s">
        <v>34209</v>
      </c>
      <c r="F164" t="s">
        <v>17774</v>
      </c>
      <c r="G164" t="s">
        <v>8396</v>
      </c>
      <c r="H164" t="s">
        <v>30309</v>
      </c>
      <c r="I164" t="s">
        <v>41</v>
      </c>
      <c r="J164" t="s">
        <v>4</v>
      </c>
      <c r="K164" t="s">
        <v>32</v>
      </c>
      <c r="L164" t="s">
        <v>20929</v>
      </c>
      <c r="M164" t="s">
        <v>18492</v>
      </c>
      <c r="N164">
        <v>11302</v>
      </c>
      <c r="O164" t="s">
        <v>32</v>
      </c>
      <c r="P164" t="s">
        <v>15</v>
      </c>
      <c r="Q164" t="s">
        <v>2</v>
      </c>
      <c r="R164" t="s">
        <v>21050</v>
      </c>
      <c r="S164" t="s">
        <v>33</v>
      </c>
      <c r="T164" t="s">
        <v>147</v>
      </c>
      <c r="U164" t="s">
        <v>160</v>
      </c>
      <c r="V164" t="s">
        <v>160</v>
      </c>
      <c r="W164" t="s">
        <v>30310</v>
      </c>
      <c r="X164" t="s">
        <v>30311</v>
      </c>
      <c r="Y164" s="536" t="s">
        <v>30312</v>
      </c>
      <c r="Z164" s="536" t="s">
        <v>29988</v>
      </c>
      <c r="AA164" s="493" t="s">
        <v>30313</v>
      </c>
      <c r="AB164" s="493" t="s">
        <v>30314</v>
      </c>
      <c r="AC164" s="493" t="s">
        <v>19704</v>
      </c>
      <c r="AD164" s="493" t="s">
        <v>30315</v>
      </c>
      <c r="AE164" t="s">
        <v>29991</v>
      </c>
      <c r="AF164" t="s">
        <v>20919</v>
      </c>
      <c r="AG164"/>
      <c r="AH164"/>
      <c r="AI164" t="s">
        <v>20668</v>
      </c>
      <c r="AJ164" t="s">
        <v>35</v>
      </c>
      <c r="AK164" t="s">
        <v>19693</v>
      </c>
      <c r="AL164" t="s">
        <v>20934</v>
      </c>
      <c r="AM164"/>
      <c r="AN164">
        <v>4</v>
      </c>
    </row>
    <row r="165" spans="1:40" ht="14.4" x14ac:dyDescent="0.3">
      <c r="A165" s="433" t="str">
        <v>0517</v>
      </c>
      <c r="D165" t="str">
        <f>CONCATENATE(portada_F[[#This Row],[NIVEL]],".",portada_F[[#This Row],[CODINS]])</f>
        <v>1.04377</v>
      </c>
      <c r="E165" s="444" t="s">
        <v>34191</v>
      </c>
      <c r="F165" t="s">
        <v>30196</v>
      </c>
      <c r="G165" t="s">
        <v>8396</v>
      </c>
      <c r="H165" t="s">
        <v>30197</v>
      </c>
      <c r="I165" t="s">
        <v>47</v>
      </c>
      <c r="J165" t="s">
        <v>7</v>
      </c>
      <c r="K165" t="s">
        <v>32</v>
      </c>
      <c r="L165" t="s">
        <v>20929</v>
      </c>
      <c r="M165" t="s">
        <v>18492</v>
      </c>
      <c r="N165">
        <v>10301</v>
      </c>
      <c r="O165" t="s">
        <v>32</v>
      </c>
      <c r="P165" t="s">
        <v>3</v>
      </c>
      <c r="Q165" t="s">
        <v>1</v>
      </c>
      <c r="R165" t="s">
        <v>16454</v>
      </c>
      <c r="S165" t="s">
        <v>33</v>
      </c>
      <c r="T165" t="s">
        <v>47</v>
      </c>
      <c r="U165" t="s">
        <v>47</v>
      </c>
      <c r="V165" t="s">
        <v>47</v>
      </c>
      <c r="W165" t="s">
        <v>30198</v>
      </c>
      <c r="X165" t="s">
        <v>30199</v>
      </c>
      <c r="Y165" s="536" t="s">
        <v>30200</v>
      </c>
      <c r="Z165" s="536"/>
      <c r="AA165" s="493" t="s">
        <v>30201</v>
      </c>
      <c r="AB165" s="493" t="s">
        <v>30202</v>
      </c>
      <c r="AC165" s="493" t="s">
        <v>19719</v>
      </c>
      <c r="AD165" s="493" t="s">
        <v>21164</v>
      </c>
      <c r="AE165" t="s">
        <v>29991</v>
      </c>
      <c r="AF165" t="s">
        <v>20919</v>
      </c>
      <c r="AG165"/>
      <c r="AH165"/>
      <c r="AI165" t="s">
        <v>20668</v>
      </c>
      <c r="AJ165" t="s">
        <v>35</v>
      </c>
      <c r="AK165" t="s">
        <v>19693</v>
      </c>
      <c r="AL165" t="s">
        <v>20934</v>
      </c>
      <c r="AM165"/>
      <c r="AN165">
        <v>8</v>
      </c>
    </row>
    <row r="166" spans="1:40" ht="14.4" x14ac:dyDescent="0.3">
      <c r="A166" s="433" t="str">
        <v>0518</v>
      </c>
      <c r="D166" t="str">
        <f>CONCATENATE(portada_F[[#This Row],[NIVEL]],".",portada_F[[#This Row],[CODINS]])</f>
        <v>1.04400</v>
      </c>
      <c r="E166" s="444" t="s">
        <v>34213</v>
      </c>
      <c r="F166" t="s">
        <v>30335</v>
      </c>
      <c r="G166" t="s">
        <v>8396</v>
      </c>
      <c r="H166" t="s">
        <v>30336</v>
      </c>
      <c r="I166" t="s">
        <v>13533</v>
      </c>
      <c r="J166" t="s">
        <v>3</v>
      </c>
      <c r="K166" t="s">
        <v>32</v>
      </c>
      <c r="L166" t="s">
        <v>20929</v>
      </c>
      <c r="M166" t="s">
        <v>18492</v>
      </c>
      <c r="N166">
        <v>10201</v>
      </c>
      <c r="O166" t="s">
        <v>32</v>
      </c>
      <c r="P166" t="s">
        <v>2</v>
      </c>
      <c r="Q166" t="s">
        <v>1</v>
      </c>
      <c r="R166" t="s">
        <v>16451</v>
      </c>
      <c r="S166" t="s">
        <v>33</v>
      </c>
      <c r="T166" t="s">
        <v>345</v>
      </c>
      <c r="U166" t="s">
        <v>345</v>
      </c>
      <c r="V166" t="s">
        <v>345</v>
      </c>
      <c r="W166" t="s">
        <v>30337</v>
      </c>
      <c r="X166" t="s">
        <v>30338</v>
      </c>
      <c r="Y166" s="536" t="s">
        <v>30339</v>
      </c>
      <c r="Z166" s="536"/>
      <c r="AA166" s="493" t="s">
        <v>30340</v>
      </c>
      <c r="AB166" s="493" t="s">
        <v>30341</v>
      </c>
      <c r="AC166" s="493" t="s">
        <v>18094</v>
      </c>
      <c r="AD166" s="493" t="s">
        <v>21195</v>
      </c>
      <c r="AE166" t="s">
        <v>29991</v>
      </c>
      <c r="AF166" t="s">
        <v>20919</v>
      </c>
      <c r="AG166"/>
      <c r="AH166"/>
      <c r="AI166" t="s">
        <v>20668</v>
      </c>
      <c r="AJ166" t="s">
        <v>35</v>
      </c>
      <c r="AK166" t="s">
        <v>19693</v>
      </c>
      <c r="AL166" t="s">
        <v>20934</v>
      </c>
      <c r="AM166"/>
      <c r="AN166">
        <v>25</v>
      </c>
    </row>
    <row r="167" spans="1:40" ht="14.4" x14ac:dyDescent="0.3">
      <c r="A167" s="433" t="str">
        <v>0519</v>
      </c>
      <c r="D167" t="str">
        <f>CONCATENATE(portada_F[[#This Row],[NIVEL]],".",portada_F[[#This Row],[CODINS]])</f>
        <v>1.04374</v>
      </c>
      <c r="E167" s="444" t="s">
        <v>34188</v>
      </c>
      <c r="F167" t="s">
        <v>30175</v>
      </c>
      <c r="G167" t="s">
        <v>8396</v>
      </c>
      <c r="H167" t="s">
        <v>30176</v>
      </c>
      <c r="I167" t="s">
        <v>47</v>
      </c>
      <c r="J167" t="s">
        <v>1</v>
      </c>
      <c r="K167" t="s">
        <v>32</v>
      </c>
      <c r="L167" t="s">
        <v>20929</v>
      </c>
      <c r="M167" t="s">
        <v>18492</v>
      </c>
      <c r="N167">
        <v>10312</v>
      </c>
      <c r="O167" t="s">
        <v>32</v>
      </c>
      <c r="P167" t="s">
        <v>3</v>
      </c>
      <c r="Q167" t="s">
        <v>14</v>
      </c>
      <c r="R167" t="s">
        <v>16465</v>
      </c>
      <c r="S167" t="s">
        <v>33</v>
      </c>
      <c r="T167" t="s">
        <v>47</v>
      </c>
      <c r="U167" t="s">
        <v>423</v>
      </c>
      <c r="V167" t="s">
        <v>423</v>
      </c>
      <c r="W167" t="s">
        <v>30177</v>
      </c>
      <c r="X167" t="s">
        <v>30178</v>
      </c>
      <c r="Y167" s="536" t="s">
        <v>30179</v>
      </c>
      <c r="Z167" s="536"/>
      <c r="AA167" s="493" t="s">
        <v>30180</v>
      </c>
      <c r="AB167" s="493" t="s">
        <v>30181</v>
      </c>
      <c r="AC167" s="493" t="s">
        <v>19725</v>
      </c>
      <c r="AD167" s="493" t="s">
        <v>21242</v>
      </c>
      <c r="AE167" t="s">
        <v>29991</v>
      </c>
      <c r="AF167" t="s">
        <v>20919</v>
      </c>
      <c r="AG167"/>
      <c r="AH167"/>
      <c r="AI167" t="s">
        <v>20668</v>
      </c>
      <c r="AJ167" t="s">
        <v>35</v>
      </c>
      <c r="AK167" t="s">
        <v>19693</v>
      </c>
      <c r="AL167" t="s">
        <v>20934</v>
      </c>
      <c r="AM167"/>
      <c r="AN167">
        <v>6</v>
      </c>
    </row>
    <row r="168" spans="1:40" ht="14.4" x14ac:dyDescent="0.3">
      <c r="A168" s="433" t="str">
        <v>0520</v>
      </c>
      <c r="D168" t="str">
        <f>CONCATENATE(portada_F[[#This Row],[NIVEL]],".",portada_F[[#This Row],[CODINS]])</f>
        <v>1.04345</v>
      </c>
      <c r="E168" s="444" t="s">
        <v>34169</v>
      </c>
      <c r="F168" t="s">
        <v>18318</v>
      </c>
      <c r="G168" t="s">
        <v>8396</v>
      </c>
      <c r="H168" t="s">
        <v>30022</v>
      </c>
      <c r="I168" t="s">
        <v>3287</v>
      </c>
      <c r="J168" t="s">
        <v>4</v>
      </c>
      <c r="K168" t="s">
        <v>32</v>
      </c>
      <c r="L168" t="s">
        <v>20929</v>
      </c>
      <c r="M168" s="455" t="s">
        <v>18492</v>
      </c>
      <c r="N168">
        <v>70601</v>
      </c>
      <c r="O168" t="s">
        <v>87</v>
      </c>
      <c r="P168" t="s">
        <v>6</v>
      </c>
      <c r="Q168" t="s">
        <v>1</v>
      </c>
      <c r="R168" t="s">
        <v>16867</v>
      </c>
      <c r="S168" t="s">
        <v>17671</v>
      </c>
      <c r="T168" t="s">
        <v>2357</v>
      </c>
      <c r="U168" t="s">
        <v>2357</v>
      </c>
      <c r="V168" t="s">
        <v>2357</v>
      </c>
      <c r="W168" t="s">
        <v>30023</v>
      </c>
      <c r="X168" t="s">
        <v>30024</v>
      </c>
      <c r="Y168" s="536" t="s">
        <v>30025</v>
      </c>
      <c r="Z168" s="536"/>
      <c r="AA168" s="493" t="s">
        <v>30026</v>
      </c>
      <c r="AB168" s="493" t="s">
        <v>30025</v>
      </c>
      <c r="AC168" s="493" t="s">
        <v>19921</v>
      </c>
      <c r="AD168" s="493" t="s">
        <v>22653</v>
      </c>
      <c r="AE168" t="s">
        <v>29991</v>
      </c>
      <c r="AF168" t="s">
        <v>20919</v>
      </c>
      <c r="AG168"/>
      <c r="AH168"/>
      <c r="AI168" t="s">
        <v>20668</v>
      </c>
      <c r="AJ168" t="s">
        <v>35</v>
      </c>
      <c r="AK168" t="s">
        <v>19693</v>
      </c>
      <c r="AL168" t="s">
        <v>20934</v>
      </c>
      <c r="AM168"/>
      <c r="AN168">
        <v>18</v>
      </c>
    </row>
    <row r="169" spans="1:40" ht="14.4" x14ac:dyDescent="0.3">
      <c r="A169" s="433" t="str">
        <v>0521</v>
      </c>
      <c r="D169" t="str">
        <f>CONCATENATE(portada_F[[#This Row],[NIVEL]],".",portada_F[[#This Row],[CODINS]])</f>
        <v>1.04351</v>
      </c>
      <c r="E169" s="444" t="s">
        <v>34173</v>
      </c>
      <c r="F169" t="s">
        <v>30056</v>
      </c>
      <c r="G169" t="s">
        <v>8396</v>
      </c>
      <c r="H169" t="s">
        <v>30057</v>
      </c>
      <c r="I169" t="s">
        <v>3287</v>
      </c>
      <c r="J169" t="s">
        <v>1</v>
      </c>
      <c r="K169" t="s">
        <v>32</v>
      </c>
      <c r="L169" t="s">
        <v>20929</v>
      </c>
      <c r="M169" s="455" t="s">
        <v>18492</v>
      </c>
      <c r="N169">
        <v>70201</v>
      </c>
      <c r="O169" t="s">
        <v>87</v>
      </c>
      <c r="P169" t="s">
        <v>2</v>
      </c>
      <c r="Q169" t="s">
        <v>1</v>
      </c>
      <c r="R169" t="s">
        <v>16849</v>
      </c>
      <c r="S169" t="s">
        <v>17671</v>
      </c>
      <c r="T169" t="s">
        <v>3288</v>
      </c>
      <c r="U169" t="s">
        <v>3287</v>
      </c>
      <c r="V169" t="s">
        <v>30058</v>
      </c>
      <c r="W169" t="s">
        <v>30059</v>
      </c>
      <c r="X169" t="s">
        <v>30060</v>
      </c>
      <c r="Y169" s="536" t="s">
        <v>30061</v>
      </c>
      <c r="Z169" s="536"/>
      <c r="AA169" s="493" t="s">
        <v>30062</v>
      </c>
      <c r="AB169" s="493" t="s">
        <v>30061</v>
      </c>
      <c r="AC169" s="493" t="s">
        <v>17099</v>
      </c>
      <c r="AD169" s="493" t="s">
        <v>21461</v>
      </c>
      <c r="AE169" t="s">
        <v>29991</v>
      </c>
      <c r="AF169" t="s">
        <v>20919</v>
      </c>
      <c r="AG169"/>
      <c r="AH169"/>
      <c r="AI169" t="s">
        <v>20668</v>
      </c>
      <c r="AJ169" t="s">
        <v>35</v>
      </c>
      <c r="AK169" t="s">
        <v>19693</v>
      </c>
      <c r="AL169" t="s">
        <v>20934</v>
      </c>
      <c r="AM169"/>
      <c r="AN169">
        <v>20</v>
      </c>
    </row>
    <row r="170" spans="1:40" ht="14.4" x14ac:dyDescent="0.3">
      <c r="A170" s="433" t="str">
        <v>0522</v>
      </c>
      <c r="D170" t="str">
        <f>CONCATENATE(portada_F[[#This Row],[NIVEL]],".",portada_F[[#This Row],[CODINS]])</f>
        <v>1.04388</v>
      </c>
      <c r="E170" s="444" t="s">
        <v>34202</v>
      </c>
      <c r="F170" t="s">
        <v>17028</v>
      </c>
      <c r="G170" t="s">
        <v>8396</v>
      </c>
      <c r="H170" t="s">
        <v>30266</v>
      </c>
      <c r="I170" t="s">
        <v>13534</v>
      </c>
      <c r="J170" t="s">
        <v>5</v>
      </c>
      <c r="K170" t="s">
        <v>32</v>
      </c>
      <c r="L170" t="s">
        <v>20929</v>
      </c>
      <c r="M170" t="s">
        <v>18492</v>
      </c>
      <c r="N170">
        <v>10110</v>
      </c>
      <c r="O170" t="s">
        <v>32</v>
      </c>
      <c r="P170" t="s">
        <v>1</v>
      </c>
      <c r="Q170" t="s">
        <v>11</v>
      </c>
      <c r="R170" t="s">
        <v>16449</v>
      </c>
      <c r="S170" t="s">
        <v>33</v>
      </c>
      <c r="T170" t="s">
        <v>33</v>
      </c>
      <c r="U170" t="s">
        <v>280</v>
      </c>
      <c r="V170" t="s">
        <v>292</v>
      </c>
      <c r="W170" t="s">
        <v>30267</v>
      </c>
      <c r="X170" t="s">
        <v>30268</v>
      </c>
      <c r="Y170" s="536" t="s">
        <v>30269</v>
      </c>
      <c r="Z170" s="536"/>
      <c r="AA170" s="493" t="s">
        <v>30270</v>
      </c>
      <c r="AB170" s="493" t="s">
        <v>30269</v>
      </c>
      <c r="AC170" s="493" t="s">
        <v>19713</v>
      </c>
      <c r="AD170" s="493" t="s">
        <v>21105</v>
      </c>
      <c r="AE170" t="s">
        <v>29991</v>
      </c>
      <c r="AF170" t="s">
        <v>20919</v>
      </c>
      <c r="AG170"/>
      <c r="AH170"/>
      <c r="AI170" t="s">
        <v>20668</v>
      </c>
      <c r="AJ170" t="s">
        <v>35</v>
      </c>
      <c r="AK170" t="s">
        <v>19693</v>
      </c>
      <c r="AL170" t="s">
        <v>20934</v>
      </c>
      <c r="AM170"/>
      <c r="AN170">
        <v>17</v>
      </c>
    </row>
    <row r="171" spans="1:40" ht="14.4" x14ac:dyDescent="0.3">
      <c r="A171" s="433" t="str">
        <v>0523</v>
      </c>
      <c r="D171" t="str">
        <f>CONCATENATE(portada_F[[#This Row],[NIVEL]],".",portada_F[[#This Row],[CODINS]])</f>
        <v>1.04391</v>
      </c>
      <c r="E171" s="444" t="s">
        <v>34204</v>
      </c>
      <c r="F171" t="s">
        <v>30278</v>
      </c>
      <c r="G171" t="s">
        <v>8396</v>
      </c>
      <c r="H171" t="s">
        <v>30279</v>
      </c>
      <c r="I171" t="s">
        <v>13534</v>
      </c>
      <c r="J171" t="s">
        <v>6</v>
      </c>
      <c r="K171" t="s">
        <v>32</v>
      </c>
      <c r="L171" t="s">
        <v>20929</v>
      </c>
      <c r="M171" t="s">
        <v>18492</v>
      </c>
      <c r="N171">
        <v>11001</v>
      </c>
      <c r="O171" t="s">
        <v>32</v>
      </c>
      <c r="P171" t="s">
        <v>11</v>
      </c>
      <c r="Q171" t="s">
        <v>1</v>
      </c>
      <c r="R171" t="s">
        <v>16503</v>
      </c>
      <c r="S171" t="s">
        <v>33</v>
      </c>
      <c r="T171" t="s">
        <v>249</v>
      </c>
      <c r="U171" t="s">
        <v>249</v>
      </c>
      <c r="V171" t="s">
        <v>16393</v>
      </c>
      <c r="W171" t="s">
        <v>30280</v>
      </c>
      <c r="X171" t="s">
        <v>30281</v>
      </c>
      <c r="Y171" s="536"/>
      <c r="Z171" s="536"/>
      <c r="AA171" s="493" t="s">
        <v>30282</v>
      </c>
      <c r="AB171" s="493" t="s">
        <v>30283</v>
      </c>
      <c r="AC171" s="493" t="s">
        <v>21116</v>
      </c>
      <c r="AD171" s="493" t="s">
        <v>21117</v>
      </c>
      <c r="AE171" t="s">
        <v>29991</v>
      </c>
      <c r="AF171" t="s">
        <v>20919</v>
      </c>
      <c r="AG171"/>
      <c r="AH171"/>
      <c r="AI171" t="s">
        <v>20668</v>
      </c>
      <c r="AJ171" t="s">
        <v>35</v>
      </c>
      <c r="AK171" t="s">
        <v>19693</v>
      </c>
      <c r="AL171" t="s">
        <v>20934</v>
      </c>
      <c r="AM171"/>
      <c r="AN171">
        <v>20</v>
      </c>
    </row>
    <row r="172" spans="1:40" ht="14.4" x14ac:dyDescent="0.3">
      <c r="A172" s="433" t="str">
        <v>0524</v>
      </c>
      <c r="D172" t="str">
        <f>CONCATENATE(portada_F[[#This Row],[NIVEL]],".",portada_F[[#This Row],[CODINS]])</f>
        <v>1.04339</v>
      </c>
      <c r="E172" s="444" t="s">
        <v>34163</v>
      </c>
      <c r="F172" t="s">
        <v>28007</v>
      </c>
      <c r="G172" t="s">
        <v>8396</v>
      </c>
      <c r="H172" t="s">
        <v>29984</v>
      </c>
      <c r="I172" t="s">
        <v>13533</v>
      </c>
      <c r="J172" t="s">
        <v>5</v>
      </c>
      <c r="K172" t="s">
        <v>32</v>
      </c>
      <c r="L172" t="s">
        <v>20929</v>
      </c>
      <c r="M172" s="455" t="s">
        <v>18492</v>
      </c>
      <c r="N172">
        <v>10107</v>
      </c>
      <c r="O172" t="s">
        <v>32</v>
      </c>
      <c r="P172" t="s">
        <v>1</v>
      </c>
      <c r="Q172" t="s">
        <v>7</v>
      </c>
      <c r="R172" t="s">
        <v>16446</v>
      </c>
      <c r="S172" t="s">
        <v>33</v>
      </c>
      <c r="T172" t="s">
        <v>33</v>
      </c>
      <c r="U172" t="s">
        <v>21044</v>
      </c>
      <c r="V172" t="s">
        <v>21044</v>
      </c>
      <c r="W172" t="s">
        <v>29985</v>
      </c>
      <c r="X172" t="s">
        <v>29986</v>
      </c>
      <c r="Y172" s="536" t="s">
        <v>29987</v>
      </c>
      <c r="Z172" s="536" t="s">
        <v>29988</v>
      </c>
      <c r="AA172" s="493" t="s">
        <v>29989</v>
      </c>
      <c r="AB172" s="493" t="s">
        <v>29990</v>
      </c>
      <c r="AC172" s="493" t="s">
        <v>19706</v>
      </c>
      <c r="AD172" s="493" t="s">
        <v>21054</v>
      </c>
      <c r="AE172" t="s">
        <v>29991</v>
      </c>
      <c r="AF172" t="s">
        <v>20919</v>
      </c>
      <c r="AG172"/>
      <c r="AH172"/>
      <c r="AI172" t="s">
        <v>20668</v>
      </c>
      <c r="AJ172" t="s">
        <v>35</v>
      </c>
      <c r="AK172" t="s">
        <v>19693</v>
      </c>
      <c r="AL172" t="s">
        <v>20934</v>
      </c>
      <c r="AM172"/>
      <c r="AN172">
        <v>25</v>
      </c>
    </row>
    <row r="173" spans="1:40" ht="14.4" x14ac:dyDescent="0.3">
      <c r="A173" s="433" t="str">
        <v>0525</v>
      </c>
      <c r="D173" t="str">
        <f>CONCATENATE(portada_F[[#This Row],[NIVEL]],".",portada_F[[#This Row],[CODINS]])</f>
        <v>1.04373</v>
      </c>
      <c r="E173" s="444" t="s">
        <v>34187</v>
      </c>
      <c r="F173" t="s">
        <v>16233</v>
      </c>
      <c r="G173" t="s">
        <v>8396</v>
      </c>
      <c r="H173" t="s">
        <v>30170</v>
      </c>
      <c r="I173" t="s">
        <v>242</v>
      </c>
      <c r="J173" t="s">
        <v>5</v>
      </c>
      <c r="K173" t="s">
        <v>32</v>
      </c>
      <c r="L173" t="s">
        <v>20929</v>
      </c>
      <c r="M173" t="s">
        <v>18492</v>
      </c>
      <c r="N173">
        <v>30205</v>
      </c>
      <c r="O173" t="s">
        <v>64</v>
      </c>
      <c r="P173" t="s">
        <v>2</v>
      </c>
      <c r="Q173" t="s">
        <v>5</v>
      </c>
      <c r="R173" t="s">
        <v>16664</v>
      </c>
      <c r="S173" t="s">
        <v>242</v>
      </c>
      <c r="T173" t="s">
        <v>3125</v>
      </c>
      <c r="U173" t="s">
        <v>21973</v>
      </c>
      <c r="V173" t="s">
        <v>3706</v>
      </c>
      <c r="W173" t="s">
        <v>2275</v>
      </c>
      <c r="X173" t="s">
        <v>30171</v>
      </c>
      <c r="Y173" s="536" t="s">
        <v>30093</v>
      </c>
      <c r="Z173" s="536" t="s">
        <v>30172</v>
      </c>
      <c r="AA173" s="493" t="s">
        <v>30173</v>
      </c>
      <c r="AB173" s="493" t="s">
        <v>30094</v>
      </c>
      <c r="AC173" s="493" t="s">
        <v>19818</v>
      </c>
      <c r="AD173" s="493" t="s">
        <v>30174</v>
      </c>
      <c r="AE173" t="s">
        <v>29991</v>
      </c>
      <c r="AF173" t="s">
        <v>20919</v>
      </c>
      <c r="AG173"/>
      <c r="AH173"/>
      <c r="AI173" t="s">
        <v>20668</v>
      </c>
      <c r="AJ173" t="s">
        <v>35</v>
      </c>
      <c r="AK173" t="s">
        <v>19693</v>
      </c>
      <c r="AL173" t="s">
        <v>20934</v>
      </c>
      <c r="AM173"/>
      <c r="AN173">
        <v>20</v>
      </c>
    </row>
    <row r="174" spans="1:40" ht="14.4" x14ac:dyDescent="0.3">
      <c r="A174" s="433" t="str">
        <v>0526</v>
      </c>
      <c r="D174" t="str">
        <f>CONCATENATE(portada_F[[#This Row],[NIVEL]],".",portada_F[[#This Row],[CODINS]])</f>
        <v>1.04379</v>
      </c>
      <c r="E174" s="444" t="s">
        <v>34193</v>
      </c>
      <c r="F174" t="s">
        <v>16365</v>
      </c>
      <c r="G174" t="s">
        <v>8396</v>
      </c>
      <c r="H174" t="s">
        <v>30208</v>
      </c>
      <c r="I174" t="s">
        <v>82</v>
      </c>
      <c r="J174" t="s">
        <v>5</v>
      </c>
      <c r="K174" t="s">
        <v>32</v>
      </c>
      <c r="L174" t="s">
        <v>20929</v>
      </c>
      <c r="M174" t="s">
        <v>18492</v>
      </c>
      <c r="N174">
        <v>20601</v>
      </c>
      <c r="O174" t="s">
        <v>35</v>
      </c>
      <c r="P174" t="s">
        <v>6</v>
      </c>
      <c r="Q174" t="s">
        <v>1</v>
      </c>
      <c r="R174" t="s">
        <v>16595</v>
      </c>
      <c r="S174" t="s">
        <v>83</v>
      </c>
      <c r="T174" t="s">
        <v>785</v>
      </c>
      <c r="U174" t="s">
        <v>785</v>
      </c>
      <c r="V174" t="s">
        <v>3723</v>
      </c>
      <c r="W174" t="s">
        <v>30209</v>
      </c>
      <c r="X174" t="s">
        <v>30210</v>
      </c>
      <c r="Y174" s="536" t="s">
        <v>30211</v>
      </c>
      <c r="Z174" s="536"/>
      <c r="AA174" s="493" t="s">
        <v>30212</v>
      </c>
      <c r="AB174" s="493" t="s">
        <v>30211</v>
      </c>
      <c r="AC174" s="493" t="s">
        <v>19783</v>
      </c>
      <c r="AD174" s="493" t="s">
        <v>21766</v>
      </c>
      <c r="AE174" t="s">
        <v>29991</v>
      </c>
      <c r="AF174" t="s">
        <v>20919</v>
      </c>
      <c r="AG174"/>
      <c r="AH174"/>
      <c r="AI174" t="s">
        <v>20668</v>
      </c>
      <c r="AJ174" t="s">
        <v>35</v>
      </c>
      <c r="AK174" t="s">
        <v>19693</v>
      </c>
      <c r="AL174" t="s">
        <v>20934</v>
      </c>
      <c r="AM174"/>
      <c r="AN174">
        <v>4</v>
      </c>
    </row>
    <row r="175" spans="1:40" ht="14.4" x14ac:dyDescent="0.3">
      <c r="A175" s="433" t="str">
        <v>0527</v>
      </c>
      <c r="D175" t="str">
        <f>CONCATENATE(portada_F[[#This Row],[NIVEL]],".",portada_F[[#This Row],[CODINS]])</f>
        <v>1.04387</v>
      </c>
      <c r="E175" s="444" t="s">
        <v>34201</v>
      </c>
      <c r="F175" t="s">
        <v>30258</v>
      </c>
      <c r="G175" t="s">
        <v>8396</v>
      </c>
      <c r="H175" t="s">
        <v>30259</v>
      </c>
      <c r="I175" t="s">
        <v>13534</v>
      </c>
      <c r="J175" t="s">
        <v>3</v>
      </c>
      <c r="K175" t="s">
        <v>32</v>
      </c>
      <c r="L175" t="s">
        <v>20929</v>
      </c>
      <c r="M175" t="s">
        <v>18492</v>
      </c>
      <c r="N175">
        <v>10105</v>
      </c>
      <c r="O175" t="s">
        <v>32</v>
      </c>
      <c r="P175" t="s">
        <v>1</v>
      </c>
      <c r="Q175" t="s">
        <v>5</v>
      </c>
      <c r="R175" t="s">
        <v>16444</v>
      </c>
      <c r="S175" t="s">
        <v>33</v>
      </c>
      <c r="T175" t="s">
        <v>33</v>
      </c>
      <c r="U175" t="s">
        <v>95</v>
      </c>
      <c r="V175" t="s">
        <v>30260</v>
      </c>
      <c r="W175" t="s">
        <v>30261</v>
      </c>
      <c r="X175" t="s">
        <v>30262</v>
      </c>
      <c r="Y175" s="536" t="s">
        <v>30263</v>
      </c>
      <c r="Z175" s="536" t="s">
        <v>30264</v>
      </c>
      <c r="AA175" s="493" t="s">
        <v>30265</v>
      </c>
      <c r="AB175" s="493" t="s">
        <v>30263</v>
      </c>
      <c r="AC175" s="493" t="s">
        <v>17950</v>
      </c>
      <c r="AD175" s="493" t="s">
        <v>20949</v>
      </c>
      <c r="AE175" t="s">
        <v>29991</v>
      </c>
      <c r="AF175" t="s">
        <v>20919</v>
      </c>
      <c r="AG175"/>
      <c r="AH175"/>
      <c r="AI175" t="s">
        <v>20668</v>
      </c>
      <c r="AJ175" t="s">
        <v>35</v>
      </c>
      <c r="AK175" t="s">
        <v>19693</v>
      </c>
      <c r="AL175" t="s">
        <v>20934</v>
      </c>
      <c r="AM175"/>
      <c r="AN175">
        <v>7</v>
      </c>
    </row>
    <row r="176" spans="1:40" ht="14.4" x14ac:dyDescent="0.3">
      <c r="A176" s="433" t="str">
        <v>0528</v>
      </c>
      <c r="D176" t="str">
        <f>CONCATENATE(portada_F[[#This Row],[NIVEL]],".",portada_F[[#This Row],[CODINS]])</f>
        <v>1.04380</v>
      </c>
      <c r="E176" s="444" t="s">
        <v>34194</v>
      </c>
      <c r="F176" t="s">
        <v>16370</v>
      </c>
      <c r="G176" t="s">
        <v>8396</v>
      </c>
      <c r="H176" t="s">
        <v>30213</v>
      </c>
      <c r="I176" t="s">
        <v>1167</v>
      </c>
      <c r="J176" t="s">
        <v>1</v>
      </c>
      <c r="K176" t="s">
        <v>32</v>
      </c>
      <c r="L176" t="s">
        <v>20929</v>
      </c>
      <c r="M176" t="s">
        <v>18492</v>
      </c>
      <c r="N176">
        <v>11901</v>
      </c>
      <c r="O176" t="s">
        <v>32</v>
      </c>
      <c r="P176" t="s">
        <v>1168</v>
      </c>
      <c r="Q176" t="s">
        <v>1</v>
      </c>
      <c r="R176" t="s">
        <v>19678</v>
      </c>
      <c r="S176" t="s">
        <v>33</v>
      </c>
      <c r="T176" t="s">
        <v>1167</v>
      </c>
      <c r="U176" t="s">
        <v>21483</v>
      </c>
      <c r="V176" t="s">
        <v>18709</v>
      </c>
      <c r="W176" t="s">
        <v>30214</v>
      </c>
      <c r="X176" t="s">
        <v>30215</v>
      </c>
      <c r="Y176" s="536" t="s">
        <v>30216</v>
      </c>
      <c r="Z176" s="536" t="s">
        <v>30217</v>
      </c>
      <c r="AA176" s="493" t="s">
        <v>30218</v>
      </c>
      <c r="AB176" s="493" t="s">
        <v>30217</v>
      </c>
      <c r="AC176" s="493" t="s">
        <v>19936</v>
      </c>
      <c r="AD176" s="493" t="s">
        <v>21485</v>
      </c>
      <c r="AE176" t="s">
        <v>29991</v>
      </c>
      <c r="AF176" t="s">
        <v>20919</v>
      </c>
      <c r="AG176"/>
      <c r="AH176"/>
      <c r="AI176" t="s">
        <v>20668</v>
      </c>
      <c r="AJ176" t="s">
        <v>35</v>
      </c>
      <c r="AK176" t="s">
        <v>19693</v>
      </c>
      <c r="AL176" t="s">
        <v>20934</v>
      </c>
      <c r="AM176"/>
      <c r="AN176">
        <v>13</v>
      </c>
    </row>
    <row r="177" spans="1:40" ht="14.4" x14ac:dyDescent="0.3">
      <c r="A177" s="433" t="str">
        <v>0529</v>
      </c>
      <c r="D177" t="str">
        <f>CONCATENATE(portada_F[[#This Row],[NIVEL]],".",portada_F[[#This Row],[CODINS]])</f>
        <v>1.04376</v>
      </c>
      <c r="E177" s="444" t="s">
        <v>34190</v>
      </c>
      <c r="F177" t="s">
        <v>17022</v>
      </c>
      <c r="G177" t="s">
        <v>8396</v>
      </c>
      <c r="H177" t="s">
        <v>30189</v>
      </c>
      <c r="I177" t="s">
        <v>47</v>
      </c>
      <c r="J177" t="s">
        <v>7</v>
      </c>
      <c r="K177" t="s">
        <v>32</v>
      </c>
      <c r="L177" t="s">
        <v>20929</v>
      </c>
      <c r="M177" t="s">
        <v>18492</v>
      </c>
      <c r="N177">
        <v>10311</v>
      </c>
      <c r="O177" t="s">
        <v>32</v>
      </c>
      <c r="P177" t="s">
        <v>3</v>
      </c>
      <c r="Q177" t="s">
        <v>13</v>
      </c>
      <c r="R177" t="s">
        <v>16464</v>
      </c>
      <c r="S177" t="s">
        <v>33</v>
      </c>
      <c r="T177" t="s">
        <v>47</v>
      </c>
      <c r="U177" t="s">
        <v>330</v>
      </c>
      <c r="V177" t="s">
        <v>330</v>
      </c>
      <c r="W177" t="s">
        <v>30190</v>
      </c>
      <c r="X177" t="s">
        <v>30191</v>
      </c>
      <c r="Y177" s="536" t="s">
        <v>30192</v>
      </c>
      <c r="Z177" s="536" t="s">
        <v>30193</v>
      </c>
      <c r="AA177" s="493" t="s">
        <v>30194</v>
      </c>
      <c r="AB177" s="493" t="s">
        <v>30195</v>
      </c>
      <c r="AC177" s="493" t="s">
        <v>19719</v>
      </c>
      <c r="AD177" s="493" t="s">
        <v>21164</v>
      </c>
      <c r="AE177" t="s">
        <v>29991</v>
      </c>
      <c r="AF177" t="s">
        <v>20919</v>
      </c>
      <c r="AG177"/>
      <c r="AH177"/>
      <c r="AI177" t="s">
        <v>20668</v>
      </c>
      <c r="AJ177" t="s">
        <v>35</v>
      </c>
      <c r="AK177" t="s">
        <v>19693</v>
      </c>
      <c r="AL177" t="s">
        <v>20934</v>
      </c>
      <c r="AM177"/>
      <c r="AN177">
        <v>21</v>
      </c>
    </row>
    <row r="178" spans="1:40" ht="14.4" x14ac:dyDescent="0.3">
      <c r="A178" s="433" t="str">
        <v>0530</v>
      </c>
      <c r="D178" t="str">
        <f>CONCATENATE(portada_F[[#This Row],[NIVEL]],".",portada_F[[#This Row],[CODINS]])</f>
        <v>1.04402</v>
      </c>
      <c r="E178" s="444" t="s">
        <v>34215</v>
      </c>
      <c r="F178" t="s">
        <v>18619</v>
      </c>
      <c r="G178" t="s">
        <v>8396</v>
      </c>
      <c r="H178" t="s">
        <v>30348</v>
      </c>
      <c r="I178" t="s">
        <v>235</v>
      </c>
      <c r="J178" t="s">
        <v>1</v>
      </c>
      <c r="K178" t="s">
        <v>32</v>
      </c>
      <c r="L178" t="s">
        <v>20929</v>
      </c>
      <c r="M178" t="s">
        <v>18492</v>
      </c>
      <c r="N178">
        <v>50301</v>
      </c>
      <c r="O178" t="s">
        <v>236</v>
      </c>
      <c r="P178" t="s">
        <v>3</v>
      </c>
      <c r="Q178" t="s">
        <v>1</v>
      </c>
      <c r="R178" t="s">
        <v>16751</v>
      </c>
      <c r="S178" t="s">
        <v>237</v>
      </c>
      <c r="T178" t="s">
        <v>235</v>
      </c>
      <c r="U178" t="s">
        <v>235</v>
      </c>
      <c r="V178" t="s">
        <v>235</v>
      </c>
      <c r="W178" t="s">
        <v>30349</v>
      </c>
      <c r="X178" t="s">
        <v>30350</v>
      </c>
      <c r="Y178" s="536" t="s">
        <v>30351</v>
      </c>
      <c r="Z178" s="536"/>
      <c r="AA178" s="493" t="s">
        <v>30352</v>
      </c>
      <c r="AB178" s="493" t="s">
        <v>30353</v>
      </c>
      <c r="AC178" s="493" t="s">
        <v>19861</v>
      </c>
      <c r="AD178" s="493" t="s">
        <v>25476</v>
      </c>
      <c r="AE178" t="s">
        <v>29991</v>
      </c>
      <c r="AF178" t="s">
        <v>20919</v>
      </c>
      <c r="AG178"/>
      <c r="AH178"/>
      <c r="AI178" t="s">
        <v>20668</v>
      </c>
      <c r="AJ178" t="s">
        <v>35</v>
      </c>
      <c r="AK178" t="s">
        <v>19693</v>
      </c>
      <c r="AL178" t="s">
        <v>20934</v>
      </c>
      <c r="AM178"/>
      <c r="AN178">
        <v>19</v>
      </c>
    </row>
    <row r="179" spans="1:40" ht="14.4" x14ac:dyDescent="0.3">
      <c r="A179" s="433" t="str">
        <v>0531</v>
      </c>
      <c r="D179" t="str">
        <f>CONCATENATE(portada_F[[#This Row],[NIVEL]],".",portada_F[[#This Row],[CODINS]])</f>
        <v>1.04382</v>
      </c>
      <c r="E179" s="444" t="s">
        <v>34196</v>
      </c>
      <c r="F179" t="s">
        <v>17026</v>
      </c>
      <c r="G179" t="s">
        <v>8396</v>
      </c>
      <c r="H179" t="s">
        <v>30225</v>
      </c>
      <c r="I179" t="s">
        <v>360</v>
      </c>
      <c r="J179" t="s">
        <v>1</v>
      </c>
      <c r="K179" t="s">
        <v>32</v>
      </c>
      <c r="L179" t="s">
        <v>20929</v>
      </c>
      <c r="M179" t="s">
        <v>18492</v>
      </c>
      <c r="N179">
        <v>10401</v>
      </c>
      <c r="O179" t="s">
        <v>32</v>
      </c>
      <c r="P179" t="s">
        <v>4</v>
      </c>
      <c r="Q179" t="s">
        <v>1</v>
      </c>
      <c r="R179" t="s">
        <v>16467</v>
      </c>
      <c r="S179" t="s">
        <v>33</v>
      </c>
      <c r="T179" t="s">
        <v>360</v>
      </c>
      <c r="U179" t="s">
        <v>637</v>
      </c>
      <c r="V179" t="s">
        <v>30226</v>
      </c>
      <c r="W179" t="s">
        <v>30227</v>
      </c>
      <c r="X179" t="s">
        <v>30228</v>
      </c>
      <c r="Y179" s="536" t="s">
        <v>30229</v>
      </c>
      <c r="Z179" s="536" t="s">
        <v>30230</v>
      </c>
      <c r="AA179" s="493" t="s">
        <v>30231</v>
      </c>
      <c r="AB179" s="493" t="s">
        <v>30229</v>
      </c>
      <c r="AC179" s="493" t="s">
        <v>19740</v>
      </c>
      <c r="AD179" s="493" t="s">
        <v>20668</v>
      </c>
      <c r="AE179" t="s">
        <v>29991</v>
      </c>
      <c r="AF179" t="s">
        <v>20919</v>
      </c>
      <c r="AG179"/>
      <c r="AH179"/>
      <c r="AI179" t="s">
        <v>20668</v>
      </c>
      <c r="AJ179" t="s">
        <v>35</v>
      </c>
      <c r="AK179" t="s">
        <v>19693</v>
      </c>
      <c r="AL179" t="s">
        <v>20934</v>
      </c>
      <c r="AM179"/>
      <c r="AN179">
        <v>16</v>
      </c>
    </row>
    <row r="180" spans="1:40" ht="14.4" x14ac:dyDescent="0.3">
      <c r="A180" s="433" t="str">
        <v>0533</v>
      </c>
      <c r="D180" t="str">
        <f>CONCATENATE(portada_F[[#This Row],[NIVEL]],".",portada_F[[#This Row],[CODINS]])</f>
        <v>1.04386</v>
      </c>
      <c r="E180" s="444" t="s">
        <v>34200</v>
      </c>
      <c r="F180" t="s">
        <v>17027</v>
      </c>
      <c r="G180" t="s">
        <v>8396</v>
      </c>
      <c r="H180" t="s">
        <v>30252</v>
      </c>
      <c r="I180" t="s">
        <v>13534</v>
      </c>
      <c r="J180" t="s">
        <v>3</v>
      </c>
      <c r="K180" t="s">
        <v>32</v>
      </c>
      <c r="L180" t="s">
        <v>20929</v>
      </c>
      <c r="M180" t="s">
        <v>18492</v>
      </c>
      <c r="N180">
        <v>10105</v>
      </c>
      <c r="O180" t="s">
        <v>32</v>
      </c>
      <c r="P180" t="s">
        <v>1</v>
      </c>
      <c r="Q180" t="s">
        <v>5</v>
      </c>
      <c r="R180" t="s">
        <v>16444</v>
      </c>
      <c r="S180" t="s">
        <v>33</v>
      </c>
      <c r="T180" t="s">
        <v>33</v>
      </c>
      <c r="U180" t="s">
        <v>95</v>
      </c>
      <c r="V180" t="s">
        <v>95</v>
      </c>
      <c r="W180" t="s">
        <v>30253</v>
      </c>
      <c r="X180" t="s">
        <v>30254</v>
      </c>
      <c r="Y180" s="536" t="s">
        <v>30255</v>
      </c>
      <c r="Z180" s="536" t="s">
        <v>30256</v>
      </c>
      <c r="AA180" s="493" t="s">
        <v>30257</v>
      </c>
      <c r="AB180" s="493" t="s">
        <v>30255</v>
      </c>
      <c r="AC180" s="493" t="s">
        <v>17950</v>
      </c>
      <c r="AD180" s="493" t="s">
        <v>20949</v>
      </c>
      <c r="AE180" t="s">
        <v>29991</v>
      </c>
      <c r="AF180" t="s">
        <v>20919</v>
      </c>
      <c r="AG180"/>
      <c r="AH180"/>
      <c r="AI180" t="s">
        <v>20668</v>
      </c>
      <c r="AJ180" t="s">
        <v>35</v>
      </c>
      <c r="AK180" t="s">
        <v>19693</v>
      </c>
      <c r="AL180" t="s">
        <v>20934</v>
      </c>
      <c r="AM180"/>
      <c r="AN180">
        <v>13</v>
      </c>
    </row>
    <row r="181" spans="1:40" ht="14.4" x14ac:dyDescent="0.3">
      <c r="A181" s="433" t="str">
        <v>0535</v>
      </c>
      <c r="D181" t="str">
        <f>CONCATENATE(portada_F[[#This Row],[NIVEL]],".",portada_F[[#This Row],[CODINS]])</f>
        <v>1.04256</v>
      </c>
      <c r="E181" s="444" t="s">
        <v>34098</v>
      </c>
      <c r="F181" t="s">
        <v>18465</v>
      </c>
      <c r="G181" t="s">
        <v>8396</v>
      </c>
      <c r="H181" t="s">
        <v>18480</v>
      </c>
      <c r="I181" t="s">
        <v>889</v>
      </c>
      <c r="J181" t="s">
        <v>2</v>
      </c>
      <c r="K181" t="s">
        <v>32</v>
      </c>
      <c r="L181" t="s">
        <v>20929</v>
      </c>
      <c r="M181" s="455" t="s">
        <v>18492</v>
      </c>
      <c r="N181">
        <v>50101</v>
      </c>
      <c r="O181" t="s">
        <v>236</v>
      </c>
      <c r="P181" t="s">
        <v>1</v>
      </c>
      <c r="Q181" t="s">
        <v>1</v>
      </c>
      <c r="R181" t="s">
        <v>16740</v>
      </c>
      <c r="S181" t="s">
        <v>237</v>
      </c>
      <c r="T181" t="s">
        <v>889</v>
      </c>
      <c r="U181" t="s">
        <v>889</v>
      </c>
      <c r="V181" t="s">
        <v>7011</v>
      </c>
      <c r="W181" t="s">
        <v>18610</v>
      </c>
      <c r="X181" t="s">
        <v>18609</v>
      </c>
      <c r="Y181" s="536" t="s">
        <v>29779</v>
      </c>
      <c r="Z181" s="536" t="s">
        <v>28697</v>
      </c>
      <c r="AA181" s="493" t="s">
        <v>18608</v>
      </c>
      <c r="AB181" s="493" t="s">
        <v>29779</v>
      </c>
      <c r="AC181" s="493" t="s">
        <v>19872</v>
      </c>
      <c r="AD181" s="493" t="s">
        <v>22277</v>
      </c>
      <c r="AE181" t="s">
        <v>28698</v>
      </c>
      <c r="AF181" t="s">
        <v>20919</v>
      </c>
      <c r="AG181"/>
      <c r="AH181"/>
      <c r="AI181" t="s">
        <v>20668</v>
      </c>
      <c r="AJ181" t="s">
        <v>35</v>
      </c>
      <c r="AK181" t="s">
        <v>19693</v>
      </c>
      <c r="AL181" t="s">
        <v>20934</v>
      </c>
      <c r="AM181"/>
      <c r="AN181">
        <v>42</v>
      </c>
    </row>
    <row r="182" spans="1:40" ht="14.4" x14ac:dyDescent="0.3">
      <c r="A182" s="433" t="str">
        <v>0536</v>
      </c>
      <c r="D182" t="str">
        <f>CONCATENATE(portada_F[[#This Row],[NIVEL]],".",portada_F[[#This Row],[CODINS]])</f>
        <v>1.02993</v>
      </c>
      <c r="E182" s="444" t="s">
        <v>33102</v>
      </c>
      <c r="F182" t="s">
        <v>8936</v>
      </c>
      <c r="G182" t="s">
        <v>8396</v>
      </c>
      <c r="H182" t="s">
        <v>17675</v>
      </c>
      <c r="I182" t="s">
        <v>13534</v>
      </c>
      <c r="J182" t="s">
        <v>2</v>
      </c>
      <c r="K182" t="s">
        <v>32</v>
      </c>
      <c r="L182" t="s">
        <v>20929</v>
      </c>
      <c r="M182" t="s">
        <v>8087</v>
      </c>
      <c r="N182">
        <v>10104</v>
      </c>
      <c r="O182" t="s">
        <v>32</v>
      </c>
      <c r="P182" t="s">
        <v>1</v>
      </c>
      <c r="Q182" t="s">
        <v>4</v>
      </c>
      <c r="R182" t="s">
        <v>16443</v>
      </c>
      <c r="S182" t="s">
        <v>33</v>
      </c>
      <c r="T182" t="s">
        <v>33</v>
      </c>
      <c r="U182" t="s">
        <v>20950</v>
      </c>
      <c r="V182" t="s">
        <v>8937</v>
      </c>
      <c r="W182" t="s">
        <v>8939</v>
      </c>
      <c r="X182" t="s">
        <v>13476</v>
      </c>
      <c r="Y182" s="536" t="s">
        <v>27197</v>
      </c>
      <c r="Z182" s="536" t="s">
        <v>27198</v>
      </c>
      <c r="AA182" s="493" t="s">
        <v>8938</v>
      </c>
      <c r="AB182" s="493" t="s">
        <v>27198</v>
      </c>
      <c r="AC182" s="493" t="s">
        <v>18896</v>
      </c>
      <c r="AD182" s="493" t="s">
        <v>20958</v>
      </c>
      <c r="AE182"/>
      <c r="AF182" t="s">
        <v>20919</v>
      </c>
      <c r="AG182"/>
      <c r="AH182"/>
      <c r="AI182" t="s">
        <v>20668</v>
      </c>
      <c r="AJ182" t="s">
        <v>35</v>
      </c>
      <c r="AK182" t="s">
        <v>19693</v>
      </c>
      <c r="AL182" t="s">
        <v>20934</v>
      </c>
      <c r="AM182"/>
      <c r="AN182">
        <v>61</v>
      </c>
    </row>
    <row r="183" spans="1:40" ht="14.4" x14ac:dyDescent="0.3">
      <c r="A183" s="433" t="str">
        <v>0537</v>
      </c>
      <c r="D183" t="str">
        <f>CONCATENATE(portada_F[[#This Row],[NIVEL]],".",portada_F[[#This Row],[CODINS]])</f>
        <v>1.03760</v>
      </c>
      <c r="E183" s="444" t="s">
        <v>33704</v>
      </c>
      <c r="F183" t="s">
        <v>7743</v>
      </c>
      <c r="G183" t="s">
        <v>8396</v>
      </c>
      <c r="H183" t="s">
        <v>15379</v>
      </c>
      <c r="I183" t="s">
        <v>47</v>
      </c>
      <c r="J183" t="s">
        <v>1</v>
      </c>
      <c r="K183" t="s">
        <v>32</v>
      </c>
      <c r="L183" t="s">
        <v>20929</v>
      </c>
      <c r="M183" t="s">
        <v>8087</v>
      </c>
      <c r="N183">
        <v>10301</v>
      </c>
      <c r="O183" t="s">
        <v>32</v>
      </c>
      <c r="P183" t="s">
        <v>3</v>
      </c>
      <c r="Q183" t="s">
        <v>1</v>
      </c>
      <c r="R183" t="s">
        <v>16454</v>
      </c>
      <c r="S183" t="s">
        <v>33</v>
      </c>
      <c r="T183" t="s">
        <v>47</v>
      </c>
      <c r="U183" t="s">
        <v>47</v>
      </c>
      <c r="V183" t="s">
        <v>47</v>
      </c>
      <c r="W183" t="s">
        <v>15472</v>
      </c>
      <c r="X183" t="s">
        <v>15471</v>
      </c>
      <c r="Y183" s="536" t="s">
        <v>28804</v>
      </c>
      <c r="Z183" s="536" t="s">
        <v>28805</v>
      </c>
      <c r="AA183" s="493" t="s">
        <v>15470</v>
      </c>
      <c r="AB183" s="493" t="s">
        <v>28805</v>
      </c>
      <c r="AC183" s="493" t="s">
        <v>19725</v>
      </c>
      <c r="AD183" s="493" t="s">
        <v>21248</v>
      </c>
      <c r="AE183"/>
      <c r="AF183" t="s">
        <v>20919</v>
      </c>
      <c r="AG183"/>
      <c r="AH183"/>
      <c r="AI183" t="s">
        <v>20668</v>
      </c>
      <c r="AJ183" t="s">
        <v>35</v>
      </c>
      <c r="AK183" t="s">
        <v>19693</v>
      </c>
      <c r="AL183" t="s">
        <v>20934</v>
      </c>
      <c r="AM183"/>
      <c r="AN183">
        <v>11</v>
      </c>
    </row>
    <row r="184" spans="1:40" ht="14.4" x14ac:dyDescent="0.3">
      <c r="A184" s="433" t="str">
        <v>0539</v>
      </c>
      <c r="D184" t="str">
        <f>CONCATENATE(portada_F[[#This Row],[NIVEL]],".",portada_F[[#This Row],[CODINS]])</f>
        <v>1.04019</v>
      </c>
      <c r="E184" s="444" t="s">
        <v>33919</v>
      </c>
      <c r="F184" t="s">
        <v>16147</v>
      </c>
      <c r="G184" t="s">
        <v>8396</v>
      </c>
      <c r="H184" t="s">
        <v>16299</v>
      </c>
      <c r="I184" t="s">
        <v>13534</v>
      </c>
      <c r="J184" t="s">
        <v>3</v>
      </c>
      <c r="K184" t="s">
        <v>32</v>
      </c>
      <c r="L184" t="s">
        <v>20929</v>
      </c>
      <c r="M184" t="s">
        <v>8087</v>
      </c>
      <c r="N184">
        <v>11801</v>
      </c>
      <c r="O184" t="s">
        <v>32</v>
      </c>
      <c r="P184" t="s">
        <v>90</v>
      </c>
      <c r="Q184" t="s">
        <v>1</v>
      </c>
      <c r="R184" t="s">
        <v>16536</v>
      </c>
      <c r="S184" t="s">
        <v>33</v>
      </c>
      <c r="T184" t="s">
        <v>91</v>
      </c>
      <c r="U184" t="s">
        <v>91</v>
      </c>
      <c r="V184" t="s">
        <v>91</v>
      </c>
      <c r="W184" t="s">
        <v>29326</v>
      </c>
      <c r="X184" t="s">
        <v>16300</v>
      </c>
      <c r="Y184" s="536" t="s">
        <v>29327</v>
      </c>
      <c r="Z184" s="536"/>
      <c r="AA184" s="493" t="s">
        <v>20774</v>
      </c>
      <c r="AB184" s="493" t="s">
        <v>29328</v>
      </c>
      <c r="AC184" s="493" t="s">
        <v>17950</v>
      </c>
      <c r="AD184" s="493" t="s">
        <v>20949</v>
      </c>
      <c r="AE184"/>
      <c r="AF184" t="s">
        <v>20919</v>
      </c>
      <c r="AG184"/>
      <c r="AH184"/>
      <c r="AI184" t="s">
        <v>20668</v>
      </c>
      <c r="AJ184" t="s">
        <v>35</v>
      </c>
      <c r="AK184" t="s">
        <v>19693</v>
      </c>
      <c r="AL184" t="s">
        <v>20934</v>
      </c>
      <c r="AM184"/>
      <c r="AN184">
        <v>17</v>
      </c>
    </row>
    <row r="185" spans="1:40" ht="14.4" x14ac:dyDescent="0.3">
      <c r="A185" s="433" t="str">
        <v>0540</v>
      </c>
      <c r="D185" t="str">
        <f>CONCATENATE(portada_F[[#This Row],[NIVEL]],".",portada_F[[#This Row],[CODINS]])</f>
        <v>1.04366</v>
      </c>
      <c r="E185" s="444" t="s">
        <v>34185</v>
      </c>
      <c r="F185" t="s">
        <v>16219</v>
      </c>
      <c r="G185" t="s">
        <v>8396</v>
      </c>
      <c r="H185" t="s">
        <v>30155</v>
      </c>
      <c r="I185" t="s">
        <v>82</v>
      </c>
      <c r="J185" t="s">
        <v>1</v>
      </c>
      <c r="K185" t="s">
        <v>32</v>
      </c>
      <c r="L185" t="s">
        <v>20929</v>
      </c>
      <c r="M185" t="s">
        <v>18492</v>
      </c>
      <c r="N185">
        <v>20201</v>
      </c>
      <c r="O185" t="s">
        <v>35</v>
      </c>
      <c r="P185" t="s">
        <v>2</v>
      </c>
      <c r="Q185" t="s">
        <v>1</v>
      </c>
      <c r="R185" t="s">
        <v>16564</v>
      </c>
      <c r="S185" t="s">
        <v>83</v>
      </c>
      <c r="T185" t="s">
        <v>84</v>
      </c>
      <c r="U185" t="s">
        <v>84</v>
      </c>
      <c r="V185" t="s">
        <v>84</v>
      </c>
      <c r="W185" t="s">
        <v>30156</v>
      </c>
      <c r="X185" t="s">
        <v>30157</v>
      </c>
      <c r="Y185" s="536" t="s">
        <v>30158</v>
      </c>
      <c r="Z185" s="536" t="s">
        <v>30159</v>
      </c>
      <c r="AA185" s="493" t="s">
        <v>30160</v>
      </c>
      <c r="AB185" s="493" t="s">
        <v>30158</v>
      </c>
      <c r="AC185" s="493" t="s">
        <v>19778</v>
      </c>
      <c r="AD185" s="493" t="s">
        <v>21738</v>
      </c>
      <c r="AE185" t="s">
        <v>28698</v>
      </c>
      <c r="AF185" t="s">
        <v>20919</v>
      </c>
      <c r="AG185"/>
      <c r="AH185"/>
      <c r="AI185" t="s">
        <v>20668</v>
      </c>
      <c r="AJ185" t="s">
        <v>35</v>
      </c>
      <c r="AK185" t="s">
        <v>19693</v>
      </c>
      <c r="AL185" t="s">
        <v>20934</v>
      </c>
      <c r="AM185"/>
      <c r="AN185">
        <v>56</v>
      </c>
    </row>
    <row r="186" spans="1:40" ht="14.4" x14ac:dyDescent="0.3">
      <c r="A186" s="433" t="str">
        <v>0541</v>
      </c>
      <c r="D186" t="str">
        <f>CONCATENATE(portada_F[[#This Row],[NIVEL]],".",portada_F[[#This Row],[CODINS]])</f>
        <v>1.03824</v>
      </c>
      <c r="E186" s="444" t="s">
        <v>33756</v>
      </c>
      <c r="F186" t="s">
        <v>7708</v>
      </c>
      <c r="G186" t="s">
        <v>8396</v>
      </c>
      <c r="H186" t="s">
        <v>15390</v>
      </c>
      <c r="I186" t="s">
        <v>889</v>
      </c>
      <c r="J186" t="s">
        <v>2</v>
      </c>
      <c r="K186" t="s">
        <v>32</v>
      </c>
      <c r="L186" t="s">
        <v>20929</v>
      </c>
      <c r="M186" t="s">
        <v>8087</v>
      </c>
      <c r="N186">
        <v>50101</v>
      </c>
      <c r="O186" t="s">
        <v>236</v>
      </c>
      <c r="P186" t="s">
        <v>1</v>
      </c>
      <c r="Q186" t="s">
        <v>1</v>
      </c>
      <c r="R186" t="s">
        <v>16740</v>
      </c>
      <c r="S186" t="s">
        <v>237</v>
      </c>
      <c r="T186" t="s">
        <v>889</v>
      </c>
      <c r="U186" t="s">
        <v>889</v>
      </c>
      <c r="V186" t="s">
        <v>2126</v>
      </c>
      <c r="W186" t="s">
        <v>15499</v>
      </c>
      <c r="X186" t="s">
        <v>16928</v>
      </c>
      <c r="Y186" s="536" t="s">
        <v>28927</v>
      </c>
      <c r="Z186" s="536" t="s">
        <v>28928</v>
      </c>
      <c r="AA186" s="493" t="s">
        <v>16214</v>
      </c>
      <c r="AB186" s="493" t="s">
        <v>28928</v>
      </c>
      <c r="AC186" s="493" t="s">
        <v>19872</v>
      </c>
      <c r="AD186" s="493" t="s">
        <v>22277</v>
      </c>
      <c r="AE186"/>
      <c r="AF186" t="s">
        <v>20919</v>
      </c>
      <c r="AG186"/>
      <c r="AH186"/>
      <c r="AI186" t="s">
        <v>20668</v>
      </c>
      <c r="AJ186" t="s">
        <v>35</v>
      </c>
      <c r="AK186" t="s">
        <v>19693</v>
      </c>
      <c r="AL186" t="s">
        <v>20934</v>
      </c>
      <c r="AM186"/>
      <c r="AN186">
        <v>51</v>
      </c>
    </row>
    <row r="187" spans="1:40" ht="14.4" x14ac:dyDescent="0.3">
      <c r="A187" s="433" t="str">
        <v>0543</v>
      </c>
      <c r="D187" t="str">
        <f>CONCATENATE(portada_F[[#This Row],[NIVEL]],".",portada_F[[#This Row],[CODINS]])</f>
        <v>1.03921</v>
      </c>
      <c r="E187" s="444" t="s">
        <v>33840</v>
      </c>
      <c r="F187" t="s">
        <v>9987</v>
      </c>
      <c r="G187" t="s">
        <v>8396</v>
      </c>
      <c r="H187" t="s">
        <v>16935</v>
      </c>
      <c r="I187" t="s">
        <v>207</v>
      </c>
      <c r="J187" t="s">
        <v>2</v>
      </c>
      <c r="K187" t="s">
        <v>32</v>
      </c>
      <c r="L187" t="s">
        <v>20929</v>
      </c>
      <c r="M187" t="s">
        <v>8087</v>
      </c>
      <c r="N187">
        <v>40103</v>
      </c>
      <c r="O187" t="s">
        <v>206</v>
      </c>
      <c r="P187" t="s">
        <v>1</v>
      </c>
      <c r="Q187" t="s">
        <v>3</v>
      </c>
      <c r="R187" t="s">
        <v>16699</v>
      </c>
      <c r="S187" t="s">
        <v>207</v>
      </c>
      <c r="T187" t="s">
        <v>207</v>
      </c>
      <c r="U187" t="s">
        <v>539</v>
      </c>
      <c r="V187" t="s">
        <v>1563</v>
      </c>
      <c r="W187" t="s">
        <v>29124</v>
      </c>
      <c r="X187" t="s">
        <v>16226</v>
      </c>
      <c r="Y187" s="536" t="s">
        <v>29125</v>
      </c>
      <c r="Z187" s="536"/>
      <c r="AA187" s="493" t="s">
        <v>15518</v>
      </c>
      <c r="AB187" s="493" t="s">
        <v>29125</v>
      </c>
      <c r="AC187" s="493" t="s">
        <v>19833</v>
      </c>
      <c r="AD187" s="493" t="s">
        <v>29126</v>
      </c>
      <c r="AE187"/>
      <c r="AF187" t="s">
        <v>20919</v>
      </c>
      <c r="AG187"/>
      <c r="AH187"/>
      <c r="AI187" t="s">
        <v>20668</v>
      </c>
      <c r="AJ187" t="s">
        <v>35</v>
      </c>
      <c r="AK187" t="s">
        <v>19693</v>
      </c>
      <c r="AL187" t="s">
        <v>20934</v>
      </c>
      <c r="AM187"/>
      <c r="AN187">
        <v>20</v>
      </c>
    </row>
    <row r="188" spans="1:40" ht="14.4" x14ac:dyDescent="0.3">
      <c r="A188" s="433" t="str">
        <v>0544</v>
      </c>
      <c r="D188" t="str">
        <f>CONCATENATE(portada_F[[#This Row],[NIVEL]],".",portada_F[[#This Row],[CODINS]])</f>
        <v>1.04032</v>
      </c>
      <c r="E188" s="444" t="s">
        <v>33931</v>
      </c>
      <c r="F188" t="s">
        <v>10013</v>
      </c>
      <c r="G188" t="s">
        <v>8396</v>
      </c>
      <c r="H188" t="s">
        <v>16314</v>
      </c>
      <c r="I188" t="s">
        <v>82</v>
      </c>
      <c r="J188" t="s">
        <v>2</v>
      </c>
      <c r="K188" t="s">
        <v>32</v>
      </c>
      <c r="L188" t="s">
        <v>20929</v>
      </c>
      <c r="M188" t="s">
        <v>8087</v>
      </c>
      <c r="N188">
        <v>20203</v>
      </c>
      <c r="O188" t="s">
        <v>35</v>
      </c>
      <c r="P188" t="s">
        <v>2</v>
      </c>
      <c r="Q188" t="s">
        <v>3</v>
      </c>
      <c r="R188" t="s">
        <v>16566</v>
      </c>
      <c r="S188" t="s">
        <v>83</v>
      </c>
      <c r="T188" t="s">
        <v>84</v>
      </c>
      <c r="U188" t="s">
        <v>173</v>
      </c>
      <c r="V188" t="s">
        <v>173</v>
      </c>
      <c r="W188" t="s">
        <v>16316</v>
      </c>
      <c r="X188" t="s">
        <v>16948</v>
      </c>
      <c r="Y188" s="536" t="s">
        <v>29355</v>
      </c>
      <c r="Z188" s="536" t="s">
        <v>29356</v>
      </c>
      <c r="AA188" s="493" t="s">
        <v>16315</v>
      </c>
      <c r="AB188" s="493" t="s">
        <v>29357</v>
      </c>
      <c r="AC188" s="493" t="s">
        <v>19781</v>
      </c>
      <c r="AD188" s="493" t="s">
        <v>21751</v>
      </c>
      <c r="AE188"/>
      <c r="AF188" t="s">
        <v>20919</v>
      </c>
      <c r="AG188"/>
      <c r="AH188"/>
      <c r="AI188" t="s">
        <v>20668</v>
      </c>
      <c r="AJ188" t="s">
        <v>35</v>
      </c>
      <c r="AK188" t="s">
        <v>19693</v>
      </c>
      <c r="AL188" t="s">
        <v>20934</v>
      </c>
      <c r="AM188"/>
      <c r="AN188">
        <v>33</v>
      </c>
    </row>
    <row r="189" spans="1:40" ht="14.4" x14ac:dyDescent="0.3">
      <c r="A189" s="433" t="str">
        <v>0545</v>
      </c>
      <c r="D189" t="str">
        <f>CONCATENATE(portada_F[[#This Row],[NIVEL]],".",portada_F[[#This Row],[CODINS]])</f>
        <v>1.03798</v>
      </c>
      <c r="E189" s="444" t="s">
        <v>33736</v>
      </c>
      <c r="F189" t="s">
        <v>15363</v>
      </c>
      <c r="G189" t="s">
        <v>8396</v>
      </c>
      <c r="H189" t="s">
        <v>15388</v>
      </c>
      <c r="I189" t="s">
        <v>83</v>
      </c>
      <c r="J189" t="s">
        <v>4</v>
      </c>
      <c r="K189" t="s">
        <v>32</v>
      </c>
      <c r="L189" t="s">
        <v>20929</v>
      </c>
      <c r="M189" t="s">
        <v>8087</v>
      </c>
      <c r="N189">
        <v>20105</v>
      </c>
      <c r="O189" t="s">
        <v>35</v>
      </c>
      <c r="P189" t="s">
        <v>1</v>
      </c>
      <c r="Q189" t="s">
        <v>5</v>
      </c>
      <c r="R189" t="s">
        <v>16554</v>
      </c>
      <c r="S189" t="s">
        <v>83</v>
      </c>
      <c r="T189" t="s">
        <v>83</v>
      </c>
      <c r="U189" t="s">
        <v>2035</v>
      </c>
      <c r="V189" t="s">
        <v>15493</v>
      </c>
      <c r="W189" t="s">
        <v>28878</v>
      </c>
      <c r="X189" t="s">
        <v>15495</v>
      </c>
      <c r="Y189" s="536" t="s">
        <v>28879</v>
      </c>
      <c r="Z189" s="536" t="s">
        <v>28880</v>
      </c>
      <c r="AA189" s="493" t="s">
        <v>15494</v>
      </c>
      <c r="AB189" s="493" t="s">
        <v>28880</v>
      </c>
      <c r="AC189" s="493" t="s">
        <v>21625</v>
      </c>
      <c r="AD189" s="493" t="s">
        <v>21193</v>
      </c>
      <c r="AE189"/>
      <c r="AF189" t="s">
        <v>20919</v>
      </c>
      <c r="AG189"/>
      <c r="AH189"/>
      <c r="AI189" t="s">
        <v>20668</v>
      </c>
      <c r="AJ189" t="s">
        <v>35</v>
      </c>
      <c r="AK189" t="s">
        <v>19693</v>
      </c>
      <c r="AL189" t="s">
        <v>20934</v>
      </c>
      <c r="AM189"/>
      <c r="AN189">
        <v>37</v>
      </c>
    </row>
    <row r="190" spans="1:40" ht="14.4" x14ac:dyDescent="0.3">
      <c r="A190" s="433" t="str">
        <v>0546</v>
      </c>
      <c r="D190" t="str">
        <f>CONCATENATE(portada_F[[#This Row],[NIVEL]],".",portada_F[[#This Row],[CODINS]])</f>
        <v>1.04096</v>
      </c>
      <c r="E190" s="450"/>
      <c r="F190" t="s">
        <v>11110</v>
      </c>
      <c r="G190" t="s">
        <v>8396</v>
      </c>
      <c r="H190" t="s">
        <v>16974</v>
      </c>
      <c r="I190" t="s">
        <v>17671</v>
      </c>
      <c r="J190" t="s">
        <v>2</v>
      </c>
      <c r="K190" t="s">
        <v>32</v>
      </c>
      <c r="L190" t="s">
        <v>20929</v>
      </c>
      <c r="M190" t="s">
        <v>18492</v>
      </c>
      <c r="N190">
        <v>70101</v>
      </c>
      <c r="O190" t="s">
        <v>87</v>
      </c>
      <c r="P190" t="s">
        <v>1</v>
      </c>
      <c r="Q190" t="s">
        <v>1</v>
      </c>
      <c r="R190" t="s">
        <v>16845</v>
      </c>
      <c r="S190" t="s">
        <v>17671</v>
      </c>
      <c r="T190" t="s">
        <v>17671</v>
      </c>
      <c r="U190" t="s">
        <v>17671</v>
      </c>
      <c r="V190" t="s">
        <v>5754</v>
      </c>
      <c r="W190" t="s">
        <v>16977</v>
      </c>
      <c r="X190" t="s">
        <v>16976</v>
      </c>
      <c r="Y190" s="536" t="s">
        <v>29493</v>
      </c>
      <c r="Z190" s="536"/>
      <c r="AA190" s="493" t="s">
        <v>16975</v>
      </c>
      <c r="AB190" s="493" t="s">
        <v>29494</v>
      </c>
      <c r="AC190" s="493" t="s">
        <v>19906</v>
      </c>
      <c r="AD190" s="493" t="s">
        <v>22562</v>
      </c>
      <c r="AE190"/>
      <c r="AF190" t="s">
        <v>20919</v>
      </c>
      <c r="AG190"/>
      <c r="AH190"/>
      <c r="AI190" t="s">
        <v>20668</v>
      </c>
      <c r="AJ190" t="s">
        <v>35</v>
      </c>
      <c r="AK190" t="s">
        <v>19693</v>
      </c>
      <c r="AL190" t="s">
        <v>20934</v>
      </c>
      <c r="AM190"/>
      <c r="AN190">
        <v>19</v>
      </c>
    </row>
    <row r="191" spans="1:40" ht="14.4" x14ac:dyDescent="0.3">
      <c r="A191" s="433" t="str">
        <v>0547</v>
      </c>
      <c r="D191" t="str">
        <f>CONCATENATE(portada_F[[#This Row],[NIVEL]],".",portada_F[[#This Row],[CODINS]])</f>
        <v>1.00830</v>
      </c>
      <c r="E191" s="444" t="s">
        <v>31183</v>
      </c>
      <c r="F191" t="s">
        <v>7167</v>
      </c>
      <c r="G191" t="s">
        <v>8396</v>
      </c>
      <c r="H191" t="s">
        <v>13429</v>
      </c>
      <c r="I191" t="s">
        <v>207</v>
      </c>
      <c r="J191" t="s">
        <v>7</v>
      </c>
      <c r="K191" t="s">
        <v>32</v>
      </c>
      <c r="L191" t="s">
        <v>20921</v>
      </c>
      <c r="M191" t="s">
        <v>8087</v>
      </c>
      <c r="N191">
        <v>40702</v>
      </c>
      <c r="O191" t="s">
        <v>206</v>
      </c>
      <c r="P191" t="s">
        <v>7</v>
      </c>
      <c r="Q191" t="s">
        <v>2</v>
      </c>
      <c r="R191" t="s">
        <v>18377</v>
      </c>
      <c r="S191" t="s">
        <v>207</v>
      </c>
      <c r="T191" t="s">
        <v>3995</v>
      </c>
      <c r="U191" t="s">
        <v>22144</v>
      </c>
      <c r="V191" t="s">
        <v>8637</v>
      </c>
      <c r="W191" t="s">
        <v>22747</v>
      </c>
      <c r="X191" t="s">
        <v>12368</v>
      </c>
      <c r="Y191" s="536" t="s">
        <v>22748</v>
      </c>
      <c r="Z191" s="536" t="s">
        <v>22749</v>
      </c>
      <c r="AA191" s="493" t="s">
        <v>8638</v>
      </c>
      <c r="AB191" s="493" t="s">
        <v>22748</v>
      </c>
      <c r="AC191" s="493" t="s">
        <v>18547</v>
      </c>
      <c r="AD191" s="493" t="s">
        <v>22106</v>
      </c>
      <c r="AE191"/>
      <c r="AF191" t="s">
        <v>20919</v>
      </c>
      <c r="AG191"/>
      <c r="AH191"/>
      <c r="AI191" t="s">
        <v>20668</v>
      </c>
      <c r="AJ191" t="s">
        <v>32</v>
      </c>
      <c r="AK191" t="s">
        <v>9908</v>
      </c>
      <c r="AL191" t="s">
        <v>64</v>
      </c>
      <c r="AM191" t="s">
        <v>13429</v>
      </c>
      <c r="AN191">
        <v>45</v>
      </c>
    </row>
    <row r="192" spans="1:40" ht="14.4" x14ac:dyDescent="0.3">
      <c r="A192" s="433" t="str">
        <v>0548</v>
      </c>
      <c r="D192" t="str">
        <f>CONCATENATE(portada_F[[#This Row],[NIVEL]],".",portada_F[[#This Row],[CODINS]])</f>
        <v>1.03520</v>
      </c>
      <c r="E192" s="444" t="s">
        <v>33529</v>
      </c>
      <c r="F192" t="s">
        <v>7745</v>
      </c>
      <c r="G192" t="s">
        <v>8396</v>
      </c>
      <c r="H192" t="s">
        <v>16924</v>
      </c>
      <c r="I192" t="s">
        <v>13534</v>
      </c>
      <c r="J192" t="s">
        <v>6</v>
      </c>
      <c r="K192" t="s">
        <v>32</v>
      </c>
      <c r="L192" t="s">
        <v>20921</v>
      </c>
      <c r="M192" t="s">
        <v>8087</v>
      </c>
      <c r="N192">
        <v>11002</v>
      </c>
      <c r="O192" t="s">
        <v>32</v>
      </c>
      <c r="P192" t="s">
        <v>11</v>
      </c>
      <c r="Q192" t="s">
        <v>2</v>
      </c>
      <c r="R192" t="s">
        <v>16504</v>
      </c>
      <c r="S192" t="s">
        <v>33</v>
      </c>
      <c r="T192" t="s">
        <v>249</v>
      </c>
      <c r="U192" t="s">
        <v>128</v>
      </c>
      <c r="V192" t="s">
        <v>16925</v>
      </c>
      <c r="W192" t="s">
        <v>18569</v>
      </c>
      <c r="X192" t="s">
        <v>14572</v>
      </c>
      <c r="Y192" s="536" t="s">
        <v>28271</v>
      </c>
      <c r="Z192" s="536" t="s">
        <v>28271</v>
      </c>
      <c r="AA192" s="493" t="s">
        <v>17735</v>
      </c>
      <c r="AB192" s="493" t="s">
        <v>28271</v>
      </c>
      <c r="AC192" s="493" t="s">
        <v>21116</v>
      </c>
      <c r="AD192" s="493" t="s">
        <v>21117</v>
      </c>
      <c r="AE192"/>
      <c r="AF192" t="s">
        <v>20919</v>
      </c>
      <c r="AG192"/>
      <c r="AH192"/>
      <c r="AI192" t="s">
        <v>20668</v>
      </c>
      <c r="AJ192" t="s">
        <v>32</v>
      </c>
      <c r="AK192" t="s">
        <v>17772</v>
      </c>
      <c r="AL192" t="s">
        <v>64</v>
      </c>
      <c r="AM192" t="s">
        <v>16924</v>
      </c>
      <c r="AN192">
        <v>59</v>
      </c>
    </row>
    <row r="193" spans="1:40" ht="14.4" x14ac:dyDescent="0.3">
      <c r="A193" s="433" t="str">
        <v>0549</v>
      </c>
      <c r="D193" t="str">
        <f>CONCATENATE(portada_F[[#This Row],[NIVEL]],".",portada_F[[#This Row],[CODINS]])</f>
        <v>1.03927</v>
      </c>
      <c r="E193" s="444" t="s">
        <v>33846</v>
      </c>
      <c r="F193" t="s">
        <v>14475</v>
      </c>
      <c r="G193" t="s">
        <v>8396</v>
      </c>
      <c r="H193" t="s">
        <v>15405</v>
      </c>
      <c r="I193" t="s">
        <v>4404</v>
      </c>
      <c r="J193" t="s">
        <v>1</v>
      </c>
      <c r="K193" t="s">
        <v>32</v>
      </c>
      <c r="L193" t="s">
        <v>20929</v>
      </c>
      <c r="M193" t="s">
        <v>8087</v>
      </c>
      <c r="N193">
        <v>50201</v>
      </c>
      <c r="O193" t="s">
        <v>236</v>
      </c>
      <c r="P193" t="s">
        <v>2</v>
      </c>
      <c r="Q193" t="s">
        <v>1</v>
      </c>
      <c r="R193" t="s">
        <v>16745</v>
      </c>
      <c r="S193" t="s">
        <v>237</v>
      </c>
      <c r="T193" t="s">
        <v>4404</v>
      </c>
      <c r="U193" t="s">
        <v>4404</v>
      </c>
      <c r="V193" t="s">
        <v>16937</v>
      </c>
      <c r="W193" t="s">
        <v>29139</v>
      </c>
      <c r="X193" t="s">
        <v>16938</v>
      </c>
      <c r="Y193" s="536" t="s">
        <v>29140</v>
      </c>
      <c r="Z193" s="536" t="s">
        <v>29140</v>
      </c>
      <c r="AA193" s="493" t="s">
        <v>15520</v>
      </c>
      <c r="AB193" s="493" t="s">
        <v>29140</v>
      </c>
      <c r="AC193" s="493" t="s">
        <v>19855</v>
      </c>
      <c r="AD193" s="493" t="s">
        <v>22304</v>
      </c>
      <c r="AE193"/>
      <c r="AF193" t="s">
        <v>20919</v>
      </c>
      <c r="AG193"/>
      <c r="AH193"/>
      <c r="AI193" t="s">
        <v>20668</v>
      </c>
      <c r="AJ193" t="s">
        <v>35</v>
      </c>
      <c r="AK193" t="s">
        <v>19693</v>
      </c>
      <c r="AL193" t="s">
        <v>20934</v>
      </c>
      <c r="AM193"/>
      <c r="AN193">
        <v>27</v>
      </c>
    </row>
    <row r="194" spans="1:40" ht="14.4" x14ac:dyDescent="0.3">
      <c r="A194" s="433" t="str">
        <v>0550</v>
      </c>
      <c r="D194" t="str">
        <f>CONCATENATE(portada_F[[#This Row],[NIVEL]],".",portada_F[[#This Row],[CODINS]])</f>
        <v>1.01636</v>
      </c>
      <c r="E194" s="444" t="s">
        <v>31908</v>
      </c>
      <c r="F194" t="s">
        <v>8749</v>
      </c>
      <c r="G194" t="s">
        <v>8396</v>
      </c>
      <c r="H194" t="s">
        <v>18470</v>
      </c>
      <c r="I194" t="s">
        <v>13534</v>
      </c>
      <c r="J194" t="s">
        <v>4</v>
      </c>
      <c r="K194" t="s">
        <v>32</v>
      </c>
      <c r="L194" t="s">
        <v>20929</v>
      </c>
      <c r="M194" t="s">
        <v>8087</v>
      </c>
      <c r="N194">
        <v>11802</v>
      </c>
      <c r="O194" t="s">
        <v>32</v>
      </c>
      <c r="P194" t="s">
        <v>90</v>
      </c>
      <c r="Q194" t="s">
        <v>2</v>
      </c>
      <c r="R194" t="s">
        <v>16537</v>
      </c>
      <c r="S194" t="s">
        <v>33</v>
      </c>
      <c r="T194" t="s">
        <v>91</v>
      </c>
      <c r="U194" t="s">
        <v>20812</v>
      </c>
      <c r="V194" t="s">
        <v>12356</v>
      </c>
      <c r="W194" t="s">
        <v>24422</v>
      </c>
      <c r="X194" t="s">
        <v>16903</v>
      </c>
      <c r="Y194" s="536" t="s">
        <v>24423</v>
      </c>
      <c r="Z194" s="536" t="s">
        <v>24424</v>
      </c>
      <c r="AA194" s="493" t="s">
        <v>8750</v>
      </c>
      <c r="AB194" s="493" t="s">
        <v>24423</v>
      </c>
      <c r="AC194" s="493" t="s">
        <v>19701</v>
      </c>
      <c r="AD194" s="493" t="s">
        <v>24425</v>
      </c>
      <c r="AE194"/>
      <c r="AF194" t="s">
        <v>20919</v>
      </c>
      <c r="AG194"/>
      <c r="AH194"/>
      <c r="AI194" t="s">
        <v>20668</v>
      </c>
      <c r="AJ194" t="s">
        <v>35</v>
      </c>
      <c r="AK194" t="s">
        <v>19693</v>
      </c>
      <c r="AL194" t="s">
        <v>20934</v>
      </c>
      <c r="AM194"/>
      <c r="AN194">
        <v>13</v>
      </c>
    </row>
    <row r="195" spans="1:40" ht="14.4" x14ac:dyDescent="0.3">
      <c r="A195" s="433" t="str">
        <v>0551</v>
      </c>
      <c r="D195" t="str">
        <f>CONCATENATE(portada_F[[#This Row],[NIVEL]],".",portada_F[[#This Row],[CODINS]])</f>
        <v>1.03768</v>
      </c>
      <c r="E195" s="444" t="s">
        <v>33710</v>
      </c>
      <c r="F195" t="s">
        <v>7923</v>
      </c>
      <c r="G195" t="s">
        <v>8396</v>
      </c>
      <c r="H195" t="s">
        <v>15384</v>
      </c>
      <c r="I195" t="s">
        <v>207</v>
      </c>
      <c r="J195" t="s">
        <v>4</v>
      </c>
      <c r="K195" t="s">
        <v>32</v>
      </c>
      <c r="L195" t="s">
        <v>20921</v>
      </c>
      <c r="M195" t="s">
        <v>8087</v>
      </c>
      <c r="N195">
        <v>40204</v>
      </c>
      <c r="O195" t="s">
        <v>206</v>
      </c>
      <c r="P195" t="s">
        <v>2</v>
      </c>
      <c r="Q195" t="s">
        <v>4</v>
      </c>
      <c r="R195" t="s">
        <v>16705</v>
      </c>
      <c r="S195" t="s">
        <v>207</v>
      </c>
      <c r="T195" t="s">
        <v>4003</v>
      </c>
      <c r="U195" t="s">
        <v>2126</v>
      </c>
      <c r="V195" t="s">
        <v>2126</v>
      </c>
      <c r="W195" t="s">
        <v>28828</v>
      </c>
      <c r="X195" t="s">
        <v>16206</v>
      </c>
      <c r="Y195" s="536" t="s">
        <v>28829</v>
      </c>
      <c r="Z195" s="536"/>
      <c r="AA195" s="493" t="s">
        <v>16205</v>
      </c>
      <c r="AB195" s="493" t="s">
        <v>28829</v>
      </c>
      <c r="AC195" s="493" t="s">
        <v>19840</v>
      </c>
      <c r="AD195" s="493" t="s">
        <v>22165</v>
      </c>
      <c r="AE195"/>
      <c r="AF195" t="s">
        <v>20919</v>
      </c>
      <c r="AG195"/>
      <c r="AH195"/>
      <c r="AI195" t="s">
        <v>20668</v>
      </c>
      <c r="AJ195" t="s">
        <v>32</v>
      </c>
      <c r="AK195" t="s">
        <v>15484</v>
      </c>
      <c r="AL195" t="s">
        <v>64</v>
      </c>
      <c r="AM195" t="s">
        <v>15384</v>
      </c>
      <c r="AN195">
        <v>11</v>
      </c>
    </row>
    <row r="196" spans="1:40" ht="14.4" x14ac:dyDescent="0.3">
      <c r="A196" s="433" t="str">
        <v>0552</v>
      </c>
      <c r="D196" t="str">
        <f>CONCATENATE(portada_F[[#This Row],[NIVEL]],".",portada_F[[#This Row],[CODINS]])</f>
        <v>1.01263</v>
      </c>
      <c r="E196" s="444" t="s">
        <v>31548</v>
      </c>
      <c r="F196" t="s">
        <v>7209</v>
      </c>
      <c r="G196" t="s">
        <v>8396</v>
      </c>
      <c r="H196" t="s">
        <v>10173</v>
      </c>
      <c r="I196" t="s">
        <v>13534</v>
      </c>
      <c r="J196" t="s">
        <v>1</v>
      </c>
      <c r="K196" t="s">
        <v>32</v>
      </c>
      <c r="L196" t="s">
        <v>20921</v>
      </c>
      <c r="M196" t="s">
        <v>8087</v>
      </c>
      <c r="N196">
        <v>10111</v>
      </c>
      <c r="O196" t="s">
        <v>32</v>
      </c>
      <c r="P196" t="s">
        <v>1</v>
      </c>
      <c r="Q196" t="s">
        <v>13</v>
      </c>
      <c r="R196" t="s">
        <v>16450</v>
      </c>
      <c r="S196" t="s">
        <v>33</v>
      </c>
      <c r="T196" t="s">
        <v>33</v>
      </c>
      <c r="U196" t="s">
        <v>21165</v>
      </c>
      <c r="V196" t="s">
        <v>8479</v>
      </c>
      <c r="W196" t="s">
        <v>18528</v>
      </c>
      <c r="X196" t="s">
        <v>15431</v>
      </c>
      <c r="Y196" s="536" t="s">
        <v>23623</v>
      </c>
      <c r="Z196" s="536" t="s">
        <v>23624</v>
      </c>
      <c r="AA196" s="493" t="s">
        <v>18527</v>
      </c>
      <c r="AB196" s="493" t="s">
        <v>23624</v>
      </c>
      <c r="AC196" s="493" t="s">
        <v>19813</v>
      </c>
      <c r="AD196" s="493" t="s">
        <v>20925</v>
      </c>
      <c r="AE196"/>
      <c r="AF196" t="s">
        <v>20919</v>
      </c>
      <c r="AG196"/>
      <c r="AH196"/>
      <c r="AI196" t="s">
        <v>20668</v>
      </c>
      <c r="AJ196" t="s">
        <v>32</v>
      </c>
      <c r="AK196" t="s">
        <v>9953</v>
      </c>
      <c r="AL196" t="s">
        <v>64</v>
      </c>
      <c r="AM196" t="s">
        <v>10173</v>
      </c>
      <c r="AN196">
        <v>9</v>
      </c>
    </row>
    <row r="197" spans="1:40" ht="14.4" x14ac:dyDescent="0.3">
      <c r="A197" s="433" t="str">
        <v>0553</v>
      </c>
      <c r="D197" t="str">
        <f>CONCATENATE(portada_F[[#This Row],[NIVEL]],".",portada_F[[#This Row],[CODINS]])</f>
        <v>1.02891</v>
      </c>
      <c r="E197" s="444" t="s">
        <v>34231</v>
      </c>
      <c r="F197" s="466" t="s">
        <v>7328</v>
      </c>
      <c r="G197" s="466" t="s">
        <v>8396</v>
      </c>
      <c r="H197" s="466" t="s">
        <v>8903</v>
      </c>
      <c r="I197" s="466" t="s">
        <v>207</v>
      </c>
      <c r="J197" s="466" t="s">
        <v>4</v>
      </c>
      <c r="K197" s="1" t="s">
        <v>32</v>
      </c>
      <c r="L197" s="1" t="s">
        <v>20921</v>
      </c>
      <c r="M197" s="467" t="s">
        <v>8087</v>
      </c>
      <c r="N197" s="467">
        <v>40203</v>
      </c>
      <c r="O197" s="467" t="s">
        <v>206</v>
      </c>
      <c r="P197" s="467" t="s">
        <v>2</v>
      </c>
      <c r="Q197" s="467" t="s">
        <v>3</v>
      </c>
      <c r="R197" s="467" t="s">
        <v>16704</v>
      </c>
      <c r="S197" s="467" t="s">
        <v>207</v>
      </c>
      <c r="T197" s="467" t="s">
        <v>4003</v>
      </c>
      <c r="U197" s="467" t="s">
        <v>1085</v>
      </c>
      <c r="V197" s="467" t="s">
        <v>1085</v>
      </c>
      <c r="W197" s="467" t="s">
        <v>16917</v>
      </c>
      <c r="X197" s="467" t="s">
        <v>16916</v>
      </c>
      <c r="Y197" s="536" t="s">
        <v>30434</v>
      </c>
      <c r="Z197" s="536"/>
      <c r="AA197" s="493"/>
      <c r="AB197" s="493"/>
      <c r="AC197" s="493"/>
      <c r="AD197" s="493"/>
      <c r="AE197"/>
      <c r="AF197"/>
      <c r="AG197"/>
      <c r="AH197"/>
      <c r="AI197" t="s">
        <v>20668</v>
      </c>
      <c r="AJ197" s="467" t="s">
        <v>32</v>
      </c>
      <c r="AK197" s="467" t="s">
        <v>6866</v>
      </c>
      <c r="AL197" s="467" t="s">
        <v>64</v>
      </c>
      <c r="AM197" s="467" t="s">
        <v>8903</v>
      </c>
      <c r="AN197"/>
    </row>
    <row r="198" spans="1:40" ht="14.4" x14ac:dyDescent="0.3">
      <c r="A198" s="433" t="str">
        <v>0554</v>
      </c>
      <c r="D198" t="str">
        <f>CONCATENATE(portada_F[[#This Row],[NIVEL]],".",portada_F[[#This Row],[CODINS]])</f>
        <v>1.04066</v>
      </c>
      <c r="E198" s="444" t="s">
        <v>33960</v>
      </c>
      <c r="F198" t="s">
        <v>10019</v>
      </c>
      <c r="G198" t="s">
        <v>8396</v>
      </c>
      <c r="H198" t="s">
        <v>16361</v>
      </c>
      <c r="I198" t="s">
        <v>207</v>
      </c>
      <c r="J198" t="s">
        <v>1</v>
      </c>
      <c r="K198" t="s">
        <v>32</v>
      </c>
      <c r="L198" t="s">
        <v>20921</v>
      </c>
      <c r="M198" t="s">
        <v>8087</v>
      </c>
      <c r="N198">
        <v>40103</v>
      </c>
      <c r="O198" t="s">
        <v>206</v>
      </c>
      <c r="P198" t="s">
        <v>1</v>
      </c>
      <c r="Q198" t="s">
        <v>3</v>
      </c>
      <c r="R198" t="s">
        <v>16699</v>
      </c>
      <c r="S198" t="s">
        <v>207</v>
      </c>
      <c r="T198" t="s">
        <v>207</v>
      </c>
      <c r="U198" t="s">
        <v>539</v>
      </c>
      <c r="V198" t="s">
        <v>539</v>
      </c>
      <c r="W198" t="s">
        <v>16364</v>
      </c>
      <c r="X198" t="s">
        <v>16363</v>
      </c>
      <c r="Y198" s="536" t="s">
        <v>29421</v>
      </c>
      <c r="Z198" s="536"/>
      <c r="AA198" s="493" t="s">
        <v>16362</v>
      </c>
      <c r="AB198" s="493" t="s">
        <v>29422</v>
      </c>
      <c r="AC198" s="493" t="s">
        <v>18822</v>
      </c>
      <c r="AD198" s="493" t="s">
        <v>22081</v>
      </c>
      <c r="AE198"/>
      <c r="AF198" t="s">
        <v>20919</v>
      </c>
      <c r="AG198"/>
      <c r="AH198"/>
      <c r="AI198" t="s">
        <v>20668</v>
      </c>
      <c r="AJ198" t="s">
        <v>32</v>
      </c>
      <c r="AK198" t="s">
        <v>16365</v>
      </c>
      <c r="AL198" t="s">
        <v>64</v>
      </c>
      <c r="AM198" t="s">
        <v>16361</v>
      </c>
      <c r="AN198">
        <v>12</v>
      </c>
    </row>
    <row r="199" spans="1:40" ht="14.4" x14ac:dyDescent="0.3">
      <c r="A199" s="433" t="str">
        <v>0556</v>
      </c>
      <c r="D199" t="str">
        <f>CONCATENATE(portada_F[[#This Row],[NIVEL]],".",portada_F[[#This Row],[CODINS]])</f>
        <v>1.02992</v>
      </c>
      <c r="E199" s="444" t="s">
        <v>33101</v>
      </c>
      <c r="F199" t="s">
        <v>7353</v>
      </c>
      <c r="G199" t="s">
        <v>8396</v>
      </c>
      <c r="H199" t="s">
        <v>1293</v>
      </c>
      <c r="I199" t="s">
        <v>41</v>
      </c>
      <c r="J199" t="s">
        <v>3</v>
      </c>
      <c r="K199" t="s">
        <v>32</v>
      </c>
      <c r="L199" t="s">
        <v>20921</v>
      </c>
      <c r="M199" t="s">
        <v>8087</v>
      </c>
      <c r="N199">
        <v>11501</v>
      </c>
      <c r="O199" t="s">
        <v>32</v>
      </c>
      <c r="P199" t="s">
        <v>202</v>
      </c>
      <c r="Q199" t="s">
        <v>1</v>
      </c>
      <c r="R199" t="s">
        <v>16524</v>
      </c>
      <c r="S199" t="s">
        <v>33</v>
      </c>
      <c r="T199" t="s">
        <v>21409</v>
      </c>
      <c r="U199" t="s">
        <v>674</v>
      </c>
      <c r="V199" t="s">
        <v>525</v>
      </c>
      <c r="W199" t="s">
        <v>8935</v>
      </c>
      <c r="X199" t="s">
        <v>8934</v>
      </c>
      <c r="Y199" s="536" t="s">
        <v>27195</v>
      </c>
      <c r="Z199" s="536" t="s">
        <v>27196</v>
      </c>
      <c r="AA199" s="493" t="s">
        <v>8933</v>
      </c>
      <c r="AB199" s="493" t="s">
        <v>27196</v>
      </c>
      <c r="AC199" s="493" t="s">
        <v>7047</v>
      </c>
      <c r="AD199" s="493" t="s">
        <v>21413</v>
      </c>
      <c r="AE199"/>
      <c r="AF199" t="s">
        <v>20919</v>
      </c>
      <c r="AG199"/>
      <c r="AH199"/>
      <c r="AI199" t="s">
        <v>20668</v>
      </c>
      <c r="AJ199" t="s">
        <v>32</v>
      </c>
      <c r="AK199" t="s">
        <v>10046</v>
      </c>
      <c r="AL199" t="s">
        <v>64</v>
      </c>
      <c r="AM199" t="s">
        <v>10047</v>
      </c>
      <c r="AN199">
        <v>100</v>
      </c>
    </row>
    <row r="200" spans="1:40" ht="14.4" x14ac:dyDescent="0.3">
      <c r="A200" s="433" t="str">
        <v>0557</v>
      </c>
      <c r="D200" t="str">
        <f>CONCATENATE(portada_F[[#This Row],[NIVEL]],".",portada_F[[#This Row],[CODINS]])</f>
        <v>1.02442</v>
      </c>
      <c r="E200" s="444" t="s">
        <v>32618</v>
      </c>
      <c r="F200" t="s">
        <v>7293</v>
      </c>
      <c r="G200" t="s">
        <v>8396</v>
      </c>
      <c r="H200" t="s">
        <v>16913</v>
      </c>
      <c r="I200" t="s">
        <v>889</v>
      </c>
      <c r="J200" t="s">
        <v>2</v>
      </c>
      <c r="K200" t="s">
        <v>32</v>
      </c>
      <c r="L200" t="s">
        <v>20921</v>
      </c>
      <c r="M200" t="s">
        <v>8087</v>
      </c>
      <c r="N200">
        <v>50101</v>
      </c>
      <c r="O200" t="s">
        <v>236</v>
      </c>
      <c r="P200" t="s">
        <v>1</v>
      </c>
      <c r="Q200" t="s">
        <v>1</v>
      </c>
      <c r="R200" t="s">
        <v>16740</v>
      </c>
      <c r="S200" t="s">
        <v>237</v>
      </c>
      <c r="T200" t="s">
        <v>889</v>
      </c>
      <c r="U200" t="s">
        <v>889</v>
      </c>
      <c r="V200" t="s">
        <v>51</v>
      </c>
      <c r="W200" t="s">
        <v>26048</v>
      </c>
      <c r="X200" t="s">
        <v>18539</v>
      </c>
      <c r="Y200" s="536" t="s">
        <v>26049</v>
      </c>
      <c r="Z200" s="536" t="s">
        <v>26050</v>
      </c>
      <c r="AA200" s="493" t="s">
        <v>20736</v>
      </c>
      <c r="AB200" s="493" t="s">
        <v>26051</v>
      </c>
      <c r="AC200" s="493" t="s">
        <v>19872</v>
      </c>
      <c r="AD200" s="493" t="s">
        <v>22277</v>
      </c>
      <c r="AE200"/>
      <c r="AF200" t="s">
        <v>20919</v>
      </c>
      <c r="AG200"/>
      <c r="AH200"/>
      <c r="AI200" t="s">
        <v>20668</v>
      </c>
      <c r="AJ200" t="s">
        <v>32</v>
      </c>
      <c r="AK200" t="s">
        <v>10002</v>
      </c>
      <c r="AL200" t="s">
        <v>64</v>
      </c>
      <c r="AM200" t="s">
        <v>16913</v>
      </c>
      <c r="AN200">
        <v>36</v>
      </c>
    </row>
    <row r="201" spans="1:40" ht="14.4" x14ac:dyDescent="0.3">
      <c r="A201" s="433" t="str">
        <v>0558</v>
      </c>
      <c r="D201" t="str">
        <f>CONCATENATE(portada_F[[#This Row],[NIVEL]],".",portada_F[[#This Row],[CODINS]])</f>
        <v>1.01405</v>
      </c>
      <c r="E201" s="444" t="s">
        <v>31688</v>
      </c>
      <c r="F201" t="s">
        <v>7216</v>
      </c>
      <c r="G201" t="s">
        <v>8396</v>
      </c>
      <c r="H201" t="s">
        <v>16900</v>
      </c>
      <c r="I201" t="s">
        <v>13533</v>
      </c>
      <c r="J201" t="s">
        <v>2</v>
      </c>
      <c r="K201" t="s">
        <v>32</v>
      </c>
      <c r="L201" t="s">
        <v>20921</v>
      </c>
      <c r="M201" t="s">
        <v>8087</v>
      </c>
      <c r="N201">
        <v>10109</v>
      </c>
      <c r="O201" t="s">
        <v>32</v>
      </c>
      <c r="P201" t="s">
        <v>1</v>
      </c>
      <c r="Q201" t="s">
        <v>10</v>
      </c>
      <c r="R201" t="s">
        <v>16448</v>
      </c>
      <c r="S201" t="s">
        <v>33</v>
      </c>
      <c r="T201" t="s">
        <v>33</v>
      </c>
      <c r="U201" t="s">
        <v>219</v>
      </c>
      <c r="V201" t="s">
        <v>8458</v>
      </c>
      <c r="W201" t="s">
        <v>8735</v>
      </c>
      <c r="X201" t="s">
        <v>8734</v>
      </c>
      <c r="Y201" s="536" t="s">
        <v>23912</v>
      </c>
      <c r="Z201" s="536" t="s">
        <v>23913</v>
      </c>
      <c r="AA201" s="493" t="s">
        <v>13465</v>
      </c>
      <c r="AB201" s="493" t="s">
        <v>23912</v>
      </c>
      <c r="AC201" s="493" t="s">
        <v>19710</v>
      </c>
      <c r="AD201" s="493" t="s">
        <v>21087</v>
      </c>
      <c r="AE201"/>
      <c r="AF201" t="s">
        <v>20919</v>
      </c>
      <c r="AG201"/>
      <c r="AH201"/>
      <c r="AI201" t="s">
        <v>20668</v>
      </c>
      <c r="AJ201" t="s">
        <v>32</v>
      </c>
      <c r="AK201" t="s">
        <v>9959</v>
      </c>
      <c r="AL201" t="s">
        <v>64</v>
      </c>
      <c r="AM201" t="s">
        <v>16900</v>
      </c>
      <c r="AN201">
        <v>10</v>
      </c>
    </row>
    <row r="202" spans="1:40" ht="14.4" x14ac:dyDescent="0.3">
      <c r="A202" s="433" t="str">
        <v>0559</v>
      </c>
      <c r="D202" t="str">
        <f>CONCATENATE(portada_F[[#This Row],[NIVEL]],".",portada_F[[#This Row],[CODINS]])</f>
        <v>1.00387</v>
      </c>
      <c r="E202" s="444" t="s">
        <v>30782</v>
      </c>
      <c r="F202" t="s">
        <v>8576</v>
      </c>
      <c r="G202" t="s">
        <v>8396</v>
      </c>
      <c r="H202" t="s">
        <v>13427</v>
      </c>
      <c r="I202" t="s">
        <v>82</v>
      </c>
      <c r="J202" t="s">
        <v>3</v>
      </c>
      <c r="K202" t="s">
        <v>32</v>
      </c>
      <c r="L202" t="s">
        <v>20921</v>
      </c>
      <c r="M202" t="s">
        <v>8087</v>
      </c>
      <c r="N202">
        <v>20209</v>
      </c>
      <c r="O202" t="s">
        <v>35</v>
      </c>
      <c r="P202" t="s">
        <v>2</v>
      </c>
      <c r="Q202" t="s">
        <v>10</v>
      </c>
      <c r="R202" t="s">
        <v>16571</v>
      </c>
      <c r="S202" t="s">
        <v>83</v>
      </c>
      <c r="T202" t="s">
        <v>84</v>
      </c>
      <c r="U202" t="s">
        <v>21731</v>
      </c>
      <c r="V202" t="s">
        <v>2464</v>
      </c>
      <c r="W202" t="s">
        <v>21732</v>
      </c>
      <c r="X202" t="s">
        <v>8577</v>
      </c>
      <c r="Y202" s="536" t="s">
        <v>21733</v>
      </c>
      <c r="Z202" s="536" t="s">
        <v>21733</v>
      </c>
      <c r="AA202" s="493" t="s">
        <v>13456</v>
      </c>
      <c r="AB202" s="493" t="s">
        <v>20668</v>
      </c>
      <c r="AC202" s="493" t="s">
        <v>19780</v>
      </c>
      <c r="AD202" s="493" t="s">
        <v>21734</v>
      </c>
      <c r="AE202"/>
      <c r="AF202" t="s">
        <v>20919</v>
      </c>
      <c r="AG202"/>
      <c r="AH202"/>
      <c r="AI202" t="s">
        <v>20668</v>
      </c>
      <c r="AJ202" t="s">
        <v>32</v>
      </c>
      <c r="AK202" t="s">
        <v>7425</v>
      </c>
      <c r="AL202" t="s">
        <v>64</v>
      </c>
      <c r="AM202" t="s">
        <v>13427</v>
      </c>
      <c r="AN202">
        <v>67</v>
      </c>
    </row>
    <row r="203" spans="1:40" ht="14.4" x14ac:dyDescent="0.3">
      <c r="A203" s="433" t="str">
        <v>0560</v>
      </c>
      <c r="D203" t="str">
        <f>CONCATENATE(portada_F[[#This Row],[NIVEL]],".",portada_F[[#This Row],[CODINS]])</f>
        <v>1.00608</v>
      </c>
      <c r="E203" s="444" t="s">
        <v>30982</v>
      </c>
      <c r="F203" t="s">
        <v>7150</v>
      </c>
      <c r="G203" t="s">
        <v>8396</v>
      </c>
      <c r="H203" t="s">
        <v>22201</v>
      </c>
      <c r="I203" t="s">
        <v>207</v>
      </c>
      <c r="J203" t="s">
        <v>5</v>
      </c>
      <c r="K203" t="s">
        <v>32</v>
      </c>
      <c r="L203" t="s">
        <v>20921</v>
      </c>
      <c r="M203" t="s">
        <v>8087</v>
      </c>
      <c r="N203">
        <v>40302</v>
      </c>
      <c r="O203" t="s">
        <v>206</v>
      </c>
      <c r="P203" t="s">
        <v>3</v>
      </c>
      <c r="Q203" t="s">
        <v>2</v>
      </c>
      <c r="R203" t="s">
        <v>16709</v>
      </c>
      <c r="S203" t="s">
        <v>207</v>
      </c>
      <c r="T203" t="s">
        <v>1576</v>
      </c>
      <c r="U203" t="s">
        <v>685</v>
      </c>
      <c r="V203" t="s">
        <v>8603</v>
      </c>
      <c r="W203" t="s">
        <v>22202</v>
      </c>
      <c r="X203" t="s">
        <v>22203</v>
      </c>
      <c r="Y203" s="536" t="s">
        <v>22204</v>
      </c>
      <c r="Z203" s="536" t="s">
        <v>22205</v>
      </c>
      <c r="AA203" s="493" t="s">
        <v>18510</v>
      </c>
      <c r="AB203" s="493" t="s">
        <v>22206</v>
      </c>
      <c r="AC203" s="493" t="s">
        <v>19825</v>
      </c>
      <c r="AD203" s="493" t="s">
        <v>21424</v>
      </c>
      <c r="AE203"/>
      <c r="AF203" t="s">
        <v>20919</v>
      </c>
      <c r="AG203"/>
      <c r="AH203"/>
      <c r="AI203" t="s">
        <v>20668</v>
      </c>
      <c r="AJ203" t="s">
        <v>32</v>
      </c>
      <c r="AK203" t="s">
        <v>7438</v>
      </c>
      <c r="AL203" t="s">
        <v>64</v>
      </c>
      <c r="AM203" t="s">
        <v>12332</v>
      </c>
      <c r="AN203">
        <v>56</v>
      </c>
    </row>
    <row r="204" spans="1:40" ht="14.4" x14ac:dyDescent="0.3">
      <c r="A204" s="433" t="str">
        <v>0562</v>
      </c>
      <c r="D204" t="str">
        <f>CONCATENATE(portada_F[[#This Row],[NIVEL]],".",portada_F[[#This Row],[CODINS]])</f>
        <v>1.01208</v>
      </c>
      <c r="E204" s="444" t="s">
        <v>31502</v>
      </c>
      <c r="F204" t="s">
        <v>7204</v>
      </c>
      <c r="G204" t="s">
        <v>8396</v>
      </c>
      <c r="H204" t="s">
        <v>20721</v>
      </c>
      <c r="I204" t="s">
        <v>13534</v>
      </c>
      <c r="J204" t="s">
        <v>3</v>
      </c>
      <c r="K204" t="s">
        <v>32</v>
      </c>
      <c r="L204" t="s">
        <v>20921</v>
      </c>
      <c r="M204" t="s">
        <v>8087</v>
      </c>
      <c r="N204">
        <v>10111</v>
      </c>
      <c r="O204" t="s">
        <v>32</v>
      </c>
      <c r="P204" t="s">
        <v>1</v>
      </c>
      <c r="Q204" t="s">
        <v>13</v>
      </c>
      <c r="R204" t="s">
        <v>16450</v>
      </c>
      <c r="S204" t="s">
        <v>33</v>
      </c>
      <c r="T204" t="s">
        <v>33</v>
      </c>
      <c r="U204" t="s">
        <v>21165</v>
      </c>
      <c r="V204" t="s">
        <v>8700</v>
      </c>
      <c r="W204" t="s">
        <v>23491</v>
      </c>
      <c r="X204" t="s">
        <v>8701</v>
      </c>
      <c r="Y204" s="536" t="s">
        <v>23492</v>
      </c>
      <c r="Z204" s="536" t="s">
        <v>23493</v>
      </c>
      <c r="AA204" s="493" t="s">
        <v>18526</v>
      </c>
      <c r="AB204" s="493" t="s">
        <v>23492</v>
      </c>
      <c r="AC204" s="493" t="s">
        <v>17950</v>
      </c>
      <c r="AD204" s="493" t="s">
        <v>20949</v>
      </c>
      <c r="AE204"/>
      <c r="AF204" t="s">
        <v>20919</v>
      </c>
      <c r="AG204"/>
      <c r="AH204"/>
      <c r="AI204" t="s">
        <v>20668</v>
      </c>
      <c r="AJ204" t="s">
        <v>32</v>
      </c>
      <c r="AK204" t="s">
        <v>9919</v>
      </c>
      <c r="AL204" t="s">
        <v>64</v>
      </c>
      <c r="AM204" t="s">
        <v>20721</v>
      </c>
      <c r="AN204">
        <v>65</v>
      </c>
    </row>
    <row r="205" spans="1:40" ht="14.4" x14ac:dyDescent="0.3">
      <c r="A205" s="433" t="str">
        <v>0563</v>
      </c>
      <c r="D205" t="str">
        <f>CONCATENATE(portada_F[[#This Row],[NIVEL]],".",portada_F[[#This Row],[CODINS]])</f>
        <v>1.00195</v>
      </c>
      <c r="E205" s="444" t="s">
        <v>30610</v>
      </c>
      <c r="F205" t="s">
        <v>8500</v>
      </c>
      <c r="G205" t="s">
        <v>8396</v>
      </c>
      <c r="H205" t="s">
        <v>8499</v>
      </c>
      <c r="I205" t="s">
        <v>41</v>
      </c>
      <c r="J205" t="s">
        <v>2</v>
      </c>
      <c r="K205" t="s">
        <v>32</v>
      </c>
      <c r="L205" t="s">
        <v>20921</v>
      </c>
      <c r="M205" t="s">
        <v>8087</v>
      </c>
      <c r="N205">
        <v>10807</v>
      </c>
      <c r="O205" t="s">
        <v>32</v>
      </c>
      <c r="P205" t="s">
        <v>9</v>
      </c>
      <c r="Q205" t="s">
        <v>7</v>
      </c>
      <c r="R205" t="s">
        <v>16496</v>
      </c>
      <c r="S205" t="s">
        <v>33</v>
      </c>
      <c r="T205" t="s">
        <v>21302</v>
      </c>
      <c r="U205" t="s">
        <v>21303</v>
      </c>
      <c r="V205" t="s">
        <v>6313</v>
      </c>
      <c r="W205" t="s">
        <v>1460</v>
      </c>
      <c r="X205" t="s">
        <v>12361</v>
      </c>
      <c r="Y205" s="536" t="s">
        <v>21304</v>
      </c>
      <c r="Z205" s="536" t="s">
        <v>21304</v>
      </c>
      <c r="AA205" s="493" t="s">
        <v>20695</v>
      </c>
      <c r="AB205" s="493" t="s">
        <v>21305</v>
      </c>
      <c r="AC205" s="493" t="s">
        <v>19730</v>
      </c>
      <c r="AD205" s="493" t="s">
        <v>21306</v>
      </c>
      <c r="AE205"/>
      <c r="AF205" t="s">
        <v>20919</v>
      </c>
      <c r="AG205"/>
      <c r="AH205"/>
      <c r="AI205" t="s">
        <v>20668</v>
      </c>
      <c r="AJ205" t="s">
        <v>32</v>
      </c>
      <c r="AK205" t="s">
        <v>9893</v>
      </c>
      <c r="AL205" t="s">
        <v>64</v>
      </c>
      <c r="AM205" t="s">
        <v>8499</v>
      </c>
      <c r="AN205">
        <v>49</v>
      </c>
    </row>
    <row r="206" spans="1:40" ht="14.4" x14ac:dyDescent="0.3">
      <c r="A206" s="433" t="str">
        <v>0564</v>
      </c>
      <c r="D206" t="str">
        <f>CONCATENATE(portada_F[[#This Row],[NIVEL]],".",portada_F[[#This Row],[CODINS]])</f>
        <v>1.00084</v>
      </c>
      <c r="E206" s="444" t="s">
        <v>30518</v>
      </c>
      <c r="F206" t="s">
        <v>8154</v>
      </c>
      <c r="G206" t="s">
        <v>8396</v>
      </c>
      <c r="H206" t="s">
        <v>16884</v>
      </c>
      <c r="I206" t="s">
        <v>13533</v>
      </c>
      <c r="J206" t="s">
        <v>2</v>
      </c>
      <c r="K206" t="s">
        <v>32</v>
      </c>
      <c r="L206" t="s">
        <v>20921</v>
      </c>
      <c r="M206" t="s">
        <v>8087</v>
      </c>
      <c r="N206">
        <v>10109</v>
      </c>
      <c r="O206" t="s">
        <v>32</v>
      </c>
      <c r="P206" t="s">
        <v>1</v>
      </c>
      <c r="Q206" t="s">
        <v>10</v>
      </c>
      <c r="R206" t="s">
        <v>16448</v>
      </c>
      <c r="S206" t="s">
        <v>33</v>
      </c>
      <c r="T206" t="s">
        <v>33</v>
      </c>
      <c r="U206" t="s">
        <v>219</v>
      </c>
      <c r="V206" t="s">
        <v>8458</v>
      </c>
      <c r="W206" t="s">
        <v>8460</v>
      </c>
      <c r="X206" t="s">
        <v>8459</v>
      </c>
      <c r="Y206" s="536" t="s">
        <v>21080</v>
      </c>
      <c r="Z206" s="536"/>
      <c r="AA206" s="493" t="s">
        <v>17690</v>
      </c>
      <c r="AB206" s="493" t="s">
        <v>21081</v>
      </c>
      <c r="AC206" s="493" t="s">
        <v>19710</v>
      </c>
      <c r="AD206" s="493" t="s">
        <v>21082</v>
      </c>
      <c r="AE206"/>
      <c r="AF206" t="s">
        <v>20919</v>
      </c>
      <c r="AG206"/>
      <c r="AH206"/>
      <c r="AI206" t="s">
        <v>20668</v>
      </c>
      <c r="AJ206" t="s">
        <v>32</v>
      </c>
      <c r="AK206" t="s">
        <v>9899</v>
      </c>
      <c r="AL206" t="s">
        <v>64</v>
      </c>
      <c r="AM206" t="s">
        <v>16884</v>
      </c>
      <c r="AN206">
        <v>189</v>
      </c>
    </row>
    <row r="207" spans="1:40" ht="14.4" x14ac:dyDescent="0.3">
      <c r="A207" s="433" t="str">
        <v>0565</v>
      </c>
      <c r="D207" t="str">
        <f>CONCATENATE(portada_F[[#This Row],[NIVEL]],".",portada_F[[#This Row],[CODINS]])</f>
        <v>1.00090</v>
      </c>
      <c r="E207" s="444" t="s">
        <v>30521</v>
      </c>
      <c r="F207" t="s">
        <v>8466</v>
      </c>
      <c r="G207" t="s">
        <v>8396</v>
      </c>
      <c r="H207" t="s">
        <v>16886</v>
      </c>
      <c r="I207" t="s">
        <v>13533</v>
      </c>
      <c r="J207" t="s">
        <v>1</v>
      </c>
      <c r="K207" t="s">
        <v>32</v>
      </c>
      <c r="L207" t="s">
        <v>20921</v>
      </c>
      <c r="M207" t="s">
        <v>8087</v>
      </c>
      <c r="N207">
        <v>10108</v>
      </c>
      <c r="O207" t="s">
        <v>32</v>
      </c>
      <c r="P207" t="s">
        <v>1</v>
      </c>
      <c r="Q207" t="s">
        <v>9</v>
      </c>
      <c r="R207" t="s">
        <v>16447</v>
      </c>
      <c r="S207" t="s">
        <v>33</v>
      </c>
      <c r="T207" t="s">
        <v>33</v>
      </c>
      <c r="U207" t="s">
        <v>21076</v>
      </c>
      <c r="V207" t="s">
        <v>21088</v>
      </c>
      <c r="W207" t="s">
        <v>21089</v>
      </c>
      <c r="X207" t="s">
        <v>16160</v>
      </c>
      <c r="Y207" s="536" t="s">
        <v>21090</v>
      </c>
      <c r="Z207" s="536" t="s">
        <v>21091</v>
      </c>
      <c r="AA207" s="493" t="s">
        <v>17691</v>
      </c>
      <c r="AB207" s="493" t="s">
        <v>21090</v>
      </c>
      <c r="AC207" s="493" t="s">
        <v>19692</v>
      </c>
      <c r="AD207" s="493" t="s">
        <v>20928</v>
      </c>
      <c r="AE207"/>
      <c r="AF207" t="s">
        <v>20919</v>
      </c>
      <c r="AG207"/>
      <c r="AH207"/>
      <c r="AI207" t="s">
        <v>20668</v>
      </c>
      <c r="AJ207" t="s">
        <v>32</v>
      </c>
      <c r="AK207" t="s">
        <v>6953</v>
      </c>
      <c r="AL207" t="s">
        <v>64</v>
      </c>
      <c r="AM207" t="s">
        <v>16886</v>
      </c>
      <c r="AN207">
        <v>154</v>
      </c>
    </row>
    <row r="208" spans="1:40" ht="14.4" x14ac:dyDescent="0.3">
      <c r="A208" s="433" t="str">
        <v>0566</v>
      </c>
      <c r="D208" t="str">
        <f>CONCATENATE(portada_F[[#This Row],[NIVEL]],".",portada_F[[#This Row],[CODINS]])</f>
        <v>1.00937</v>
      </c>
      <c r="E208" s="444" t="s">
        <v>31264</v>
      </c>
      <c r="F208" s="446" t="s">
        <v>8672</v>
      </c>
      <c r="G208" t="s">
        <v>8396</v>
      </c>
      <c r="H208" t="s">
        <v>8671</v>
      </c>
      <c r="I208" t="s">
        <v>41</v>
      </c>
      <c r="J208" t="s">
        <v>3</v>
      </c>
      <c r="K208" t="s">
        <v>32</v>
      </c>
      <c r="L208" t="s">
        <v>20921</v>
      </c>
      <c r="M208" t="s">
        <v>8087</v>
      </c>
      <c r="N208">
        <v>11501</v>
      </c>
      <c r="O208" t="s">
        <v>32</v>
      </c>
      <c r="P208" t="s">
        <v>202</v>
      </c>
      <c r="Q208" t="s">
        <v>1</v>
      </c>
      <c r="R208" t="s">
        <v>16524</v>
      </c>
      <c r="S208" t="s">
        <v>33</v>
      </c>
      <c r="T208" t="s">
        <v>21409</v>
      </c>
      <c r="U208" t="s">
        <v>674</v>
      </c>
      <c r="V208" t="s">
        <v>525</v>
      </c>
      <c r="W208" t="s">
        <v>22953</v>
      </c>
      <c r="X208" t="s">
        <v>8673</v>
      </c>
      <c r="Y208" s="536" t="s">
        <v>22954</v>
      </c>
      <c r="Z208" s="536" t="s">
        <v>22955</v>
      </c>
      <c r="AA208" s="493" t="s">
        <v>18522</v>
      </c>
      <c r="AB208" s="493" t="s">
        <v>22954</v>
      </c>
      <c r="AC208" s="493" t="s">
        <v>7047</v>
      </c>
      <c r="AD208" s="493" t="s">
        <v>21413</v>
      </c>
      <c r="AE208"/>
      <c r="AF208" t="s">
        <v>20919</v>
      </c>
      <c r="AG208"/>
      <c r="AH208"/>
      <c r="AI208" t="s">
        <v>20668</v>
      </c>
      <c r="AJ208" t="s">
        <v>32</v>
      </c>
      <c r="AK208" t="s">
        <v>6909</v>
      </c>
      <c r="AL208" t="s">
        <v>64</v>
      </c>
      <c r="AM208" t="s">
        <v>8671</v>
      </c>
      <c r="AN208">
        <v>12</v>
      </c>
    </row>
    <row r="209" spans="1:40" ht="14.4" x14ac:dyDescent="0.3">
      <c r="A209" s="433" t="str">
        <v>0569</v>
      </c>
      <c r="D209" t="str">
        <f>CONCATENATE(portada_F[[#This Row],[NIVEL]],".",portada_F[[#This Row],[CODINS]])</f>
        <v>1.00146</v>
      </c>
      <c r="E209" s="444" t="s">
        <v>30567</v>
      </c>
      <c r="F209" t="s">
        <v>8181</v>
      </c>
      <c r="G209" t="s">
        <v>8396</v>
      </c>
      <c r="H209" t="s">
        <v>20694</v>
      </c>
      <c r="I209" t="s">
        <v>13533</v>
      </c>
      <c r="J209" t="s">
        <v>3</v>
      </c>
      <c r="K209" t="s">
        <v>32</v>
      </c>
      <c r="L209" t="s">
        <v>20921</v>
      </c>
      <c r="M209" t="s">
        <v>8087</v>
      </c>
      <c r="N209">
        <v>10201</v>
      </c>
      <c r="O209" t="s">
        <v>32</v>
      </c>
      <c r="P209" t="s">
        <v>2</v>
      </c>
      <c r="Q209" t="s">
        <v>1</v>
      </c>
      <c r="R209" t="s">
        <v>16451</v>
      </c>
      <c r="S209" t="s">
        <v>33</v>
      </c>
      <c r="T209" t="s">
        <v>345</v>
      </c>
      <c r="U209" t="s">
        <v>345</v>
      </c>
      <c r="V209" t="s">
        <v>345</v>
      </c>
      <c r="W209" t="s">
        <v>21208</v>
      </c>
      <c r="X209" t="s">
        <v>8491</v>
      </c>
      <c r="Y209" s="536" t="s">
        <v>21209</v>
      </c>
      <c r="Z209" s="536"/>
      <c r="AA209" s="493" t="s">
        <v>13449</v>
      </c>
      <c r="AB209" s="493" t="s">
        <v>21209</v>
      </c>
      <c r="AC209" s="493" t="s">
        <v>18094</v>
      </c>
      <c r="AD209" s="493" t="s">
        <v>21195</v>
      </c>
      <c r="AE209"/>
      <c r="AF209" t="s">
        <v>20919</v>
      </c>
      <c r="AG209"/>
      <c r="AH209"/>
      <c r="AI209" t="s">
        <v>20668</v>
      </c>
      <c r="AJ209" t="s">
        <v>32</v>
      </c>
      <c r="AK209" t="s">
        <v>9900</v>
      </c>
      <c r="AL209" t="s">
        <v>64</v>
      </c>
      <c r="AM209" t="s">
        <v>20694</v>
      </c>
      <c r="AN209">
        <v>23</v>
      </c>
    </row>
    <row r="210" spans="1:40" ht="14.4" x14ac:dyDescent="0.3">
      <c r="A210" s="433" t="str">
        <v>0570</v>
      </c>
      <c r="D210" t="str">
        <f>CONCATENATE(portada_F[[#This Row],[NIVEL]],".",portada_F[[#This Row],[CODINS]])</f>
        <v>1.02654</v>
      </c>
      <c r="E210" s="444" t="s">
        <v>32802</v>
      </c>
      <c r="F210" t="s">
        <v>7309</v>
      </c>
      <c r="G210" t="s">
        <v>8396</v>
      </c>
      <c r="H210" t="s">
        <v>18472</v>
      </c>
      <c r="I210" t="s">
        <v>13534</v>
      </c>
      <c r="J210" t="s">
        <v>3</v>
      </c>
      <c r="K210" t="s">
        <v>32</v>
      </c>
      <c r="L210" t="s">
        <v>20921</v>
      </c>
      <c r="M210" t="s">
        <v>8087</v>
      </c>
      <c r="N210">
        <v>11804</v>
      </c>
      <c r="O210" t="s">
        <v>32</v>
      </c>
      <c r="P210" t="s">
        <v>90</v>
      </c>
      <c r="Q210" t="s">
        <v>4</v>
      </c>
      <c r="R210" t="s">
        <v>16539</v>
      </c>
      <c r="S210" t="s">
        <v>33</v>
      </c>
      <c r="T210" t="s">
        <v>91</v>
      </c>
      <c r="U210" t="s">
        <v>108</v>
      </c>
      <c r="V210" t="s">
        <v>8886</v>
      </c>
      <c r="W210" t="s">
        <v>8888</v>
      </c>
      <c r="X210" t="s">
        <v>8887</v>
      </c>
      <c r="Y210" s="536" t="s">
        <v>26484</v>
      </c>
      <c r="Z210" s="536" t="s">
        <v>26485</v>
      </c>
      <c r="AA210" s="493" t="s">
        <v>26486</v>
      </c>
      <c r="AB210" s="493" t="s">
        <v>26484</v>
      </c>
      <c r="AC210" s="493" t="s">
        <v>17950</v>
      </c>
      <c r="AD210" s="493" t="s">
        <v>20949</v>
      </c>
      <c r="AE210"/>
      <c r="AF210" t="s">
        <v>20919</v>
      </c>
      <c r="AG210"/>
      <c r="AH210"/>
      <c r="AI210" t="s">
        <v>20668</v>
      </c>
      <c r="AJ210" t="s">
        <v>32</v>
      </c>
      <c r="AK210" t="s">
        <v>10017</v>
      </c>
      <c r="AL210" t="s">
        <v>64</v>
      </c>
      <c r="AM210" t="s">
        <v>18472</v>
      </c>
      <c r="AN210">
        <v>30</v>
      </c>
    </row>
    <row r="211" spans="1:40" ht="14.4" x14ac:dyDescent="0.3">
      <c r="A211" s="433" t="str">
        <v>0571</v>
      </c>
      <c r="D211" t="str">
        <f>CONCATENATE(portada_F[[#This Row],[NIVEL]],".",portada_F[[#This Row],[CODINS]])</f>
        <v>1.00221</v>
      </c>
      <c r="E211" s="444" t="s">
        <v>30628</v>
      </c>
      <c r="F211" t="s">
        <v>8506</v>
      </c>
      <c r="G211" t="s">
        <v>8396</v>
      </c>
      <c r="H211" t="s">
        <v>8505</v>
      </c>
      <c r="I211" t="s">
        <v>41</v>
      </c>
      <c r="J211" t="s">
        <v>5</v>
      </c>
      <c r="K211" t="s">
        <v>32</v>
      </c>
      <c r="L211" t="s">
        <v>20921</v>
      </c>
      <c r="M211" t="s">
        <v>8087</v>
      </c>
      <c r="N211">
        <v>11401</v>
      </c>
      <c r="O211" t="s">
        <v>32</v>
      </c>
      <c r="P211" t="s">
        <v>225</v>
      </c>
      <c r="Q211" t="s">
        <v>1</v>
      </c>
      <c r="R211" t="s">
        <v>16521</v>
      </c>
      <c r="S211" t="s">
        <v>33</v>
      </c>
      <c r="T211" t="s">
        <v>664</v>
      </c>
      <c r="U211" t="s">
        <v>685</v>
      </c>
      <c r="V211" t="s">
        <v>693</v>
      </c>
      <c r="W211" t="s">
        <v>8507</v>
      </c>
      <c r="X211" t="s">
        <v>21357</v>
      </c>
      <c r="Y211" s="536" t="s">
        <v>21358</v>
      </c>
      <c r="Z211" s="536" t="s">
        <v>21359</v>
      </c>
      <c r="AA211" s="493" t="s">
        <v>16164</v>
      </c>
      <c r="AB211" s="493" t="s">
        <v>21358</v>
      </c>
      <c r="AC211" s="493" t="s">
        <v>19733</v>
      </c>
      <c r="AD211" s="493" t="s">
        <v>21351</v>
      </c>
      <c r="AE211"/>
      <c r="AF211" t="s">
        <v>20919</v>
      </c>
      <c r="AG211"/>
      <c r="AH211"/>
      <c r="AI211" t="s">
        <v>20668</v>
      </c>
      <c r="AJ211" t="s">
        <v>32</v>
      </c>
      <c r="AK211" t="s">
        <v>6848</v>
      </c>
      <c r="AL211" t="s">
        <v>64</v>
      </c>
      <c r="AM211" t="s">
        <v>3818</v>
      </c>
      <c r="AN211">
        <v>62</v>
      </c>
    </row>
    <row r="212" spans="1:40" ht="14.4" x14ac:dyDescent="0.3">
      <c r="A212" s="433" t="str">
        <v>0572</v>
      </c>
      <c r="D212" t="str">
        <f>CONCATENATE(portada_F[[#This Row],[NIVEL]],".",portada_F[[#This Row],[CODINS]])</f>
        <v>1.00145</v>
      </c>
      <c r="E212" s="444" t="s">
        <v>30566</v>
      </c>
      <c r="F212" t="s">
        <v>8487</v>
      </c>
      <c r="G212" t="s">
        <v>8396</v>
      </c>
      <c r="H212" t="s">
        <v>8486</v>
      </c>
      <c r="I212" t="s">
        <v>13533</v>
      </c>
      <c r="J212" t="s">
        <v>4</v>
      </c>
      <c r="K212" t="s">
        <v>32</v>
      </c>
      <c r="L212" t="s">
        <v>20921</v>
      </c>
      <c r="M212" t="s">
        <v>8087</v>
      </c>
      <c r="N212">
        <v>10901</v>
      </c>
      <c r="O212" t="s">
        <v>32</v>
      </c>
      <c r="P212" t="s">
        <v>10</v>
      </c>
      <c r="Q212" t="s">
        <v>1</v>
      </c>
      <c r="R212" t="s">
        <v>16497</v>
      </c>
      <c r="S212" t="s">
        <v>33</v>
      </c>
      <c r="T212" t="s">
        <v>341</v>
      </c>
      <c r="U212" t="s">
        <v>341</v>
      </c>
      <c r="V212" t="s">
        <v>1380</v>
      </c>
      <c r="W212" t="s">
        <v>8490</v>
      </c>
      <c r="X212" t="s">
        <v>8489</v>
      </c>
      <c r="Y212" s="536" t="s">
        <v>21204</v>
      </c>
      <c r="Z212" s="536" t="s">
        <v>21205</v>
      </c>
      <c r="AA212" s="493" t="s">
        <v>8488</v>
      </c>
      <c r="AB212" s="493" t="s">
        <v>21206</v>
      </c>
      <c r="AC212" s="493" t="s">
        <v>19723</v>
      </c>
      <c r="AD212" s="493" t="s">
        <v>21207</v>
      </c>
      <c r="AE212"/>
      <c r="AF212" t="s">
        <v>20919</v>
      </c>
      <c r="AG212"/>
      <c r="AH212"/>
      <c r="AI212" t="s">
        <v>20668</v>
      </c>
      <c r="AJ212" t="s">
        <v>32</v>
      </c>
      <c r="AK212" t="s">
        <v>10000</v>
      </c>
      <c r="AL212" t="s">
        <v>64</v>
      </c>
      <c r="AM212" t="s">
        <v>8486</v>
      </c>
      <c r="AN212">
        <v>14</v>
      </c>
    </row>
    <row r="213" spans="1:40" ht="14.4" x14ac:dyDescent="0.3">
      <c r="A213" s="433" t="str">
        <v>0574</v>
      </c>
      <c r="D213" t="str">
        <f>CONCATENATE(portada_F[[#This Row],[NIVEL]],".",portada_F[[#This Row],[CODINS]])</f>
        <v>1.00569</v>
      </c>
      <c r="E213" s="444" t="s">
        <v>30949</v>
      </c>
      <c r="F213" t="s">
        <v>7142</v>
      </c>
      <c r="G213" t="s">
        <v>8396</v>
      </c>
      <c r="H213" t="s">
        <v>18469</v>
      </c>
      <c r="I213" t="s">
        <v>207</v>
      </c>
      <c r="J213" t="s">
        <v>7</v>
      </c>
      <c r="K213" t="s">
        <v>32</v>
      </c>
      <c r="L213" t="s">
        <v>20921</v>
      </c>
      <c r="M213" t="s">
        <v>8087</v>
      </c>
      <c r="N213">
        <v>40802</v>
      </c>
      <c r="O213" t="s">
        <v>206</v>
      </c>
      <c r="P213" t="s">
        <v>9</v>
      </c>
      <c r="Q213" t="s">
        <v>2</v>
      </c>
      <c r="R213" t="s">
        <v>16733</v>
      </c>
      <c r="S213" t="s">
        <v>207</v>
      </c>
      <c r="T213" t="s">
        <v>22125</v>
      </c>
      <c r="U213" t="s">
        <v>22126</v>
      </c>
      <c r="V213" t="s">
        <v>18488</v>
      </c>
      <c r="W213" t="s">
        <v>22127</v>
      </c>
      <c r="X213" t="s">
        <v>8601</v>
      </c>
      <c r="Y213" s="536" t="s">
        <v>22128</v>
      </c>
      <c r="Z213" s="536" t="s">
        <v>22129</v>
      </c>
      <c r="AA213" s="493" t="s">
        <v>22130</v>
      </c>
      <c r="AB213" s="493" t="s">
        <v>22131</v>
      </c>
      <c r="AC213" s="493" t="s">
        <v>18547</v>
      </c>
      <c r="AD213" s="493" t="s">
        <v>22106</v>
      </c>
      <c r="AE213"/>
      <c r="AF213" t="s">
        <v>20919</v>
      </c>
      <c r="AG213"/>
      <c r="AH213"/>
      <c r="AI213" t="s">
        <v>20668</v>
      </c>
      <c r="AJ213" t="s">
        <v>32</v>
      </c>
      <c r="AK213" t="s">
        <v>6888</v>
      </c>
      <c r="AL213" t="s">
        <v>64</v>
      </c>
      <c r="AM213" t="s">
        <v>18469</v>
      </c>
      <c r="AN213">
        <v>54</v>
      </c>
    </row>
    <row r="214" spans="1:40" ht="14.4" x14ac:dyDescent="0.3">
      <c r="A214" s="433" t="str">
        <v>0575</v>
      </c>
      <c r="D214" t="str">
        <f>CONCATENATE(portada_F[[#This Row],[NIVEL]],".",portada_F[[#This Row],[CODINS]])</f>
        <v>1.03785</v>
      </c>
      <c r="E214" s="444" t="s">
        <v>33723</v>
      </c>
      <c r="F214" t="s">
        <v>15362</v>
      </c>
      <c r="G214" t="s">
        <v>8396</v>
      </c>
      <c r="H214" t="s">
        <v>15386</v>
      </c>
      <c r="I214" t="s">
        <v>360</v>
      </c>
      <c r="J214" t="s">
        <v>1</v>
      </c>
      <c r="K214" t="s">
        <v>32</v>
      </c>
      <c r="L214" t="s">
        <v>20921</v>
      </c>
      <c r="M214" t="s">
        <v>8087</v>
      </c>
      <c r="N214">
        <v>10401</v>
      </c>
      <c r="O214" t="s">
        <v>32</v>
      </c>
      <c r="P214" t="s">
        <v>4</v>
      </c>
      <c r="Q214" t="s">
        <v>1</v>
      </c>
      <c r="R214" t="s">
        <v>16467</v>
      </c>
      <c r="S214" t="s">
        <v>33</v>
      </c>
      <c r="T214" t="s">
        <v>360</v>
      </c>
      <c r="U214" t="s">
        <v>637</v>
      </c>
      <c r="V214" t="s">
        <v>15486</v>
      </c>
      <c r="W214" t="s">
        <v>15488</v>
      </c>
      <c r="X214" t="s">
        <v>15487</v>
      </c>
      <c r="Y214" s="536" t="s">
        <v>28852</v>
      </c>
      <c r="Z214" s="536"/>
      <c r="AA214" s="493" t="s">
        <v>16208</v>
      </c>
      <c r="AB214" s="493" t="s">
        <v>28852</v>
      </c>
      <c r="AC214" s="493" t="s">
        <v>19740</v>
      </c>
      <c r="AD214" s="493" t="s">
        <v>21466</v>
      </c>
      <c r="AE214"/>
      <c r="AF214" t="s">
        <v>20919</v>
      </c>
      <c r="AG214"/>
      <c r="AH214"/>
      <c r="AI214" t="s">
        <v>20668</v>
      </c>
      <c r="AJ214" t="s">
        <v>32</v>
      </c>
      <c r="AK214" t="s">
        <v>15489</v>
      </c>
      <c r="AL214" t="s">
        <v>64</v>
      </c>
      <c r="AM214" t="s">
        <v>15386</v>
      </c>
      <c r="AN214">
        <v>26</v>
      </c>
    </row>
    <row r="215" spans="1:40" ht="14.4" x14ac:dyDescent="0.3">
      <c r="A215" s="433" t="str">
        <v>0576</v>
      </c>
      <c r="D215" t="str">
        <f>CONCATENATE(portada_F[[#This Row],[NIVEL]],".",portada_F[[#This Row],[CODINS]])</f>
        <v>1.03278</v>
      </c>
      <c r="E215" s="444" t="s">
        <v>33337</v>
      </c>
      <c r="F215" t="s">
        <v>9010</v>
      </c>
      <c r="G215" t="s">
        <v>8396</v>
      </c>
      <c r="H215" t="s">
        <v>9009</v>
      </c>
      <c r="I215" t="s">
        <v>207</v>
      </c>
      <c r="J215" t="s">
        <v>2</v>
      </c>
      <c r="K215" t="s">
        <v>32</v>
      </c>
      <c r="L215" t="s">
        <v>20929</v>
      </c>
      <c r="M215" t="s">
        <v>8087</v>
      </c>
      <c r="N215">
        <v>40102</v>
      </c>
      <c r="O215" t="s">
        <v>206</v>
      </c>
      <c r="P215" t="s">
        <v>1</v>
      </c>
      <c r="Q215" t="s">
        <v>2</v>
      </c>
      <c r="R215" t="s">
        <v>16698</v>
      </c>
      <c r="S215" t="s">
        <v>207</v>
      </c>
      <c r="T215" t="s">
        <v>207</v>
      </c>
      <c r="U215" t="s">
        <v>830</v>
      </c>
      <c r="V215" t="s">
        <v>868</v>
      </c>
      <c r="W215" t="s">
        <v>27750</v>
      </c>
      <c r="X215" t="s">
        <v>9011</v>
      </c>
      <c r="Y215" s="536" t="s">
        <v>27751</v>
      </c>
      <c r="Z215" s="536" t="s">
        <v>27752</v>
      </c>
      <c r="AA215" s="493" t="s">
        <v>16190</v>
      </c>
      <c r="AB215" s="493" t="s">
        <v>27751</v>
      </c>
      <c r="AC215" s="493" t="s">
        <v>19833</v>
      </c>
      <c r="AD215" s="493" t="s">
        <v>22111</v>
      </c>
      <c r="AE215"/>
      <c r="AF215" t="s">
        <v>20919</v>
      </c>
      <c r="AG215"/>
      <c r="AH215"/>
      <c r="AI215" t="s">
        <v>20668</v>
      </c>
      <c r="AJ215" t="s">
        <v>35</v>
      </c>
      <c r="AK215" t="s">
        <v>19693</v>
      </c>
      <c r="AL215" t="s">
        <v>20934</v>
      </c>
      <c r="AM215"/>
      <c r="AN215">
        <v>18</v>
      </c>
    </row>
    <row r="216" spans="1:40" ht="14.4" x14ac:dyDescent="0.3">
      <c r="A216" s="433" t="str">
        <v>0578</v>
      </c>
      <c r="D216" t="str">
        <f>CONCATENATE(portada_F[[#This Row],[NIVEL]],".",portada_F[[#This Row],[CODINS]])</f>
        <v>1.00944</v>
      </c>
      <c r="E216" s="444" t="s">
        <v>31270</v>
      </c>
      <c r="F216" t="s">
        <v>7188</v>
      </c>
      <c r="G216" t="s">
        <v>8396</v>
      </c>
      <c r="H216" t="s">
        <v>8675</v>
      </c>
      <c r="I216" t="s">
        <v>17671</v>
      </c>
      <c r="J216" t="s">
        <v>9</v>
      </c>
      <c r="K216" t="s">
        <v>32</v>
      </c>
      <c r="L216" t="s">
        <v>20921</v>
      </c>
      <c r="M216" t="s">
        <v>8087</v>
      </c>
      <c r="N216">
        <v>70403</v>
      </c>
      <c r="O216" t="s">
        <v>87</v>
      </c>
      <c r="P216" t="s">
        <v>4</v>
      </c>
      <c r="Q216" t="s">
        <v>3</v>
      </c>
      <c r="R216" t="s">
        <v>16862</v>
      </c>
      <c r="S216" t="s">
        <v>17671</v>
      </c>
      <c r="T216" t="s">
        <v>22595</v>
      </c>
      <c r="U216" t="s">
        <v>5929</v>
      </c>
      <c r="V216" t="s">
        <v>5929</v>
      </c>
      <c r="W216" t="s">
        <v>22966</v>
      </c>
      <c r="X216" t="s">
        <v>8676</v>
      </c>
      <c r="Y216" s="536" t="s">
        <v>22967</v>
      </c>
      <c r="Z216" s="536" t="s">
        <v>22968</v>
      </c>
      <c r="AA216" s="493" t="s">
        <v>20718</v>
      </c>
      <c r="AB216" s="493" t="s">
        <v>22967</v>
      </c>
      <c r="AC216" s="493" t="s">
        <v>19911</v>
      </c>
      <c r="AD216" s="493" t="s">
        <v>22611</v>
      </c>
      <c r="AE216"/>
      <c r="AF216" t="s">
        <v>20919</v>
      </c>
      <c r="AG216"/>
      <c r="AH216"/>
      <c r="AI216" t="s">
        <v>20668</v>
      </c>
      <c r="AJ216" t="s">
        <v>32</v>
      </c>
      <c r="AK216" t="s">
        <v>9938</v>
      </c>
      <c r="AL216" t="s">
        <v>64</v>
      </c>
      <c r="AM216" t="s">
        <v>8675</v>
      </c>
      <c r="AN216">
        <v>19</v>
      </c>
    </row>
    <row r="217" spans="1:40" ht="14.4" x14ac:dyDescent="0.3">
      <c r="A217" s="433" t="str">
        <v>0579</v>
      </c>
      <c r="D217" t="str">
        <f>CONCATENATE(portada_F[[#This Row],[NIVEL]],".",portada_F[[#This Row],[CODINS]])</f>
        <v>1.02415</v>
      </c>
      <c r="E217" s="444" t="s">
        <v>32593</v>
      </c>
      <c r="F217" t="s">
        <v>8837</v>
      </c>
      <c r="G217" t="s">
        <v>8396</v>
      </c>
      <c r="H217" t="s">
        <v>8836</v>
      </c>
      <c r="I217" t="s">
        <v>207</v>
      </c>
      <c r="J217" t="s">
        <v>4</v>
      </c>
      <c r="K217" t="s">
        <v>32</v>
      </c>
      <c r="L217" t="s">
        <v>20921</v>
      </c>
      <c r="M217" t="s">
        <v>8087</v>
      </c>
      <c r="N217">
        <v>40204</v>
      </c>
      <c r="O217" t="s">
        <v>206</v>
      </c>
      <c r="P217" t="s">
        <v>2</v>
      </c>
      <c r="Q217" t="s">
        <v>4</v>
      </c>
      <c r="R217" t="s">
        <v>16705</v>
      </c>
      <c r="S217" t="s">
        <v>207</v>
      </c>
      <c r="T217" t="s">
        <v>4003</v>
      </c>
      <c r="U217" t="s">
        <v>2126</v>
      </c>
      <c r="V217" t="s">
        <v>2126</v>
      </c>
      <c r="W217" t="s">
        <v>25994</v>
      </c>
      <c r="X217" t="s">
        <v>8838</v>
      </c>
      <c r="Y217" s="536" t="s">
        <v>25995</v>
      </c>
      <c r="Z217" s="536" t="s">
        <v>25996</v>
      </c>
      <c r="AA217" s="493" t="s">
        <v>18538</v>
      </c>
      <c r="AB217" s="493" t="s">
        <v>25995</v>
      </c>
      <c r="AC217" s="493" t="s">
        <v>19840</v>
      </c>
      <c r="AD217" s="493" t="s">
        <v>22165</v>
      </c>
      <c r="AE217"/>
      <c r="AF217" t="s">
        <v>20919</v>
      </c>
      <c r="AG217"/>
      <c r="AH217"/>
      <c r="AI217" t="s">
        <v>20668</v>
      </c>
      <c r="AJ217" t="s">
        <v>32</v>
      </c>
      <c r="AK217" t="s">
        <v>9996</v>
      </c>
      <c r="AL217" t="s">
        <v>64</v>
      </c>
      <c r="AM217" t="s">
        <v>8836</v>
      </c>
      <c r="AN217">
        <v>25</v>
      </c>
    </row>
    <row r="218" spans="1:40" ht="14.4" x14ac:dyDescent="0.3">
      <c r="A218" s="433" t="str">
        <v>0580</v>
      </c>
      <c r="D218" t="str">
        <f>CONCATENATE(portada_F[[#This Row],[NIVEL]],".",portada_F[[#This Row],[CODINS]])</f>
        <v>1.00060</v>
      </c>
      <c r="E218" s="444" t="s">
        <v>30502</v>
      </c>
      <c r="F218" t="s">
        <v>12350</v>
      </c>
      <c r="G218" t="s">
        <v>8396</v>
      </c>
      <c r="H218" t="s">
        <v>12345</v>
      </c>
      <c r="I218" t="s">
        <v>41</v>
      </c>
      <c r="J218" t="s">
        <v>4</v>
      </c>
      <c r="K218" t="s">
        <v>32</v>
      </c>
      <c r="L218" t="s">
        <v>20921</v>
      </c>
      <c r="M218" t="s">
        <v>8087</v>
      </c>
      <c r="N218">
        <v>11303</v>
      </c>
      <c r="O218" t="s">
        <v>32</v>
      </c>
      <c r="P218" t="s">
        <v>15</v>
      </c>
      <c r="Q218" t="s">
        <v>3</v>
      </c>
      <c r="R218" t="s">
        <v>16518</v>
      </c>
      <c r="S218" t="s">
        <v>33</v>
      </c>
      <c r="T218" t="s">
        <v>147</v>
      </c>
      <c r="U218" t="s">
        <v>21030</v>
      </c>
      <c r="V218" t="s">
        <v>539</v>
      </c>
      <c r="W218" t="s">
        <v>21034</v>
      </c>
      <c r="X218" t="s">
        <v>15413</v>
      </c>
      <c r="Y218" s="536" t="s">
        <v>21035</v>
      </c>
      <c r="Z218" s="536" t="s">
        <v>21036</v>
      </c>
      <c r="AA218" s="493" t="s">
        <v>21037</v>
      </c>
      <c r="AB218" s="493" t="s">
        <v>21036</v>
      </c>
      <c r="AC218" s="493" t="s">
        <v>19704</v>
      </c>
      <c r="AD218" s="493" t="s">
        <v>21038</v>
      </c>
      <c r="AE218"/>
      <c r="AF218" t="s">
        <v>20919</v>
      </c>
      <c r="AG218"/>
      <c r="AH218"/>
      <c r="AI218" t="s">
        <v>20668</v>
      </c>
      <c r="AJ218" t="s">
        <v>32</v>
      </c>
      <c r="AK218" t="s">
        <v>6843</v>
      </c>
      <c r="AL218" t="s">
        <v>64</v>
      </c>
      <c r="AM218" t="s">
        <v>12327</v>
      </c>
      <c r="AN218">
        <v>57</v>
      </c>
    </row>
    <row r="219" spans="1:40" ht="14.4" x14ac:dyDescent="0.3">
      <c r="A219" s="433" t="str">
        <v>0581</v>
      </c>
      <c r="D219" t="str">
        <f>CONCATENATE(portada_F[[#This Row],[NIVEL]],".",portada_F[[#This Row],[CODINS]])</f>
        <v>1.03349</v>
      </c>
      <c r="E219" s="444" t="s">
        <v>33400</v>
      </c>
      <c r="F219" t="s">
        <v>7592</v>
      </c>
      <c r="G219" t="s">
        <v>8396</v>
      </c>
      <c r="H219" t="s">
        <v>9037</v>
      </c>
      <c r="I219" t="s">
        <v>13533</v>
      </c>
      <c r="J219" t="s">
        <v>4</v>
      </c>
      <c r="K219" t="s">
        <v>32</v>
      </c>
      <c r="L219" t="s">
        <v>20921</v>
      </c>
      <c r="M219" t="s">
        <v>8087</v>
      </c>
      <c r="N219">
        <v>10905</v>
      </c>
      <c r="O219" t="s">
        <v>32</v>
      </c>
      <c r="P219" t="s">
        <v>10</v>
      </c>
      <c r="Q219" t="s">
        <v>5</v>
      </c>
      <c r="R219" t="s">
        <v>16501</v>
      </c>
      <c r="S219" t="s">
        <v>33</v>
      </c>
      <c r="T219" t="s">
        <v>341</v>
      </c>
      <c r="U219" t="s">
        <v>396</v>
      </c>
      <c r="V219" t="s">
        <v>12358</v>
      </c>
      <c r="W219" t="s">
        <v>18561</v>
      </c>
      <c r="X219" t="s">
        <v>9038</v>
      </c>
      <c r="Y219" s="536" t="s">
        <v>27902</v>
      </c>
      <c r="Z219" s="536" t="s">
        <v>27902</v>
      </c>
      <c r="AA219" s="493" t="s">
        <v>12385</v>
      </c>
      <c r="AB219" s="493" t="s">
        <v>27902</v>
      </c>
      <c r="AC219" s="493" t="s">
        <v>19723</v>
      </c>
      <c r="AD219" s="493" t="s">
        <v>26281</v>
      </c>
      <c r="AE219"/>
      <c r="AF219" t="s">
        <v>20919</v>
      </c>
      <c r="AG219"/>
      <c r="AH219"/>
      <c r="AI219" t="s">
        <v>20668</v>
      </c>
      <c r="AJ219" t="s">
        <v>32</v>
      </c>
      <c r="AK219" t="s">
        <v>10069</v>
      </c>
      <c r="AL219" t="s">
        <v>64</v>
      </c>
      <c r="AM219" t="s">
        <v>9037</v>
      </c>
      <c r="AN219">
        <v>28</v>
      </c>
    </row>
    <row r="220" spans="1:40" ht="14.4" x14ac:dyDescent="0.3">
      <c r="A220" s="433" t="str">
        <v>0582</v>
      </c>
      <c r="D220" t="str">
        <f>CONCATENATE(portada_F[[#This Row],[NIVEL]],".",portada_F[[#This Row],[CODINS]])</f>
        <v>1.02631</v>
      </c>
      <c r="E220" s="444" t="s">
        <v>32781</v>
      </c>
      <c r="F220" t="s">
        <v>8875</v>
      </c>
      <c r="G220" t="s">
        <v>8396</v>
      </c>
      <c r="H220" t="s">
        <v>10235</v>
      </c>
      <c r="I220" t="s">
        <v>3287</v>
      </c>
      <c r="J220" t="s">
        <v>1</v>
      </c>
      <c r="K220" t="s">
        <v>32</v>
      </c>
      <c r="L220" t="s">
        <v>20921</v>
      </c>
      <c r="M220" t="s">
        <v>8087</v>
      </c>
      <c r="N220">
        <v>70201</v>
      </c>
      <c r="O220" t="s">
        <v>87</v>
      </c>
      <c r="P220" t="s">
        <v>2</v>
      </c>
      <c r="Q220" t="s">
        <v>1</v>
      </c>
      <c r="R220" t="s">
        <v>16849</v>
      </c>
      <c r="S220" t="s">
        <v>17671</v>
      </c>
      <c r="T220" t="s">
        <v>3288</v>
      </c>
      <c r="U220" t="s">
        <v>3287</v>
      </c>
      <c r="V220" t="s">
        <v>8876</v>
      </c>
      <c r="W220" t="s">
        <v>26433</v>
      </c>
      <c r="X220" t="s">
        <v>16915</v>
      </c>
      <c r="Y220" s="536" t="s">
        <v>26434</v>
      </c>
      <c r="Z220" s="536"/>
      <c r="AA220" s="493" t="s">
        <v>8877</v>
      </c>
      <c r="AB220" s="493" t="s">
        <v>26434</v>
      </c>
      <c r="AC220" s="493" t="s">
        <v>17099</v>
      </c>
      <c r="AD220" s="493" t="s">
        <v>21461</v>
      </c>
      <c r="AE220"/>
      <c r="AF220" t="s">
        <v>20919</v>
      </c>
      <c r="AG220"/>
      <c r="AH220"/>
      <c r="AI220" t="s">
        <v>20668</v>
      </c>
      <c r="AJ220" t="s">
        <v>32</v>
      </c>
      <c r="AK220" t="s">
        <v>10013</v>
      </c>
      <c r="AL220" t="s">
        <v>64</v>
      </c>
      <c r="AM220" t="s">
        <v>10235</v>
      </c>
      <c r="AN220">
        <v>31</v>
      </c>
    </row>
    <row r="221" spans="1:40" ht="14.4" x14ac:dyDescent="0.3">
      <c r="A221" s="433" t="str">
        <v>0583</v>
      </c>
      <c r="D221" t="str">
        <f>CONCATENATE(portada_F[[#This Row],[NIVEL]],".",portada_F[[#This Row],[CODINS]])</f>
        <v>1.01515</v>
      </c>
      <c r="E221" s="444" t="s">
        <v>31793</v>
      </c>
      <c r="F221" t="s">
        <v>7225</v>
      </c>
      <c r="G221" t="s">
        <v>8396</v>
      </c>
      <c r="H221" t="s">
        <v>14530</v>
      </c>
      <c r="I221" t="s">
        <v>47</v>
      </c>
      <c r="J221" t="s">
        <v>3</v>
      </c>
      <c r="K221" t="s">
        <v>32</v>
      </c>
      <c r="L221" t="s">
        <v>20921</v>
      </c>
      <c r="M221" t="s">
        <v>8087</v>
      </c>
      <c r="N221">
        <v>10601</v>
      </c>
      <c r="O221" t="s">
        <v>32</v>
      </c>
      <c r="P221" t="s">
        <v>6</v>
      </c>
      <c r="Q221" t="s">
        <v>1</v>
      </c>
      <c r="R221" t="s">
        <v>16478</v>
      </c>
      <c r="S221" t="s">
        <v>33</v>
      </c>
      <c r="T221" t="s">
        <v>521</v>
      </c>
      <c r="U221" t="s">
        <v>521</v>
      </c>
      <c r="V221" t="s">
        <v>2514</v>
      </c>
      <c r="W221" t="s">
        <v>14562</v>
      </c>
      <c r="X221" t="s">
        <v>20723</v>
      </c>
      <c r="Y221" s="536" t="s">
        <v>24155</v>
      </c>
      <c r="Z221" s="536"/>
      <c r="AA221" s="493" t="s">
        <v>17714</v>
      </c>
      <c r="AB221" s="493" t="s">
        <v>24155</v>
      </c>
      <c r="AC221" s="493" t="s">
        <v>24156</v>
      </c>
      <c r="AD221" s="493" t="s">
        <v>21111</v>
      </c>
      <c r="AE221"/>
      <c r="AF221" t="s">
        <v>20919</v>
      </c>
      <c r="AG221"/>
      <c r="AH221"/>
      <c r="AI221" t="s">
        <v>20668</v>
      </c>
      <c r="AJ221" t="s">
        <v>32</v>
      </c>
      <c r="AK221" t="s">
        <v>9962</v>
      </c>
      <c r="AL221" t="s">
        <v>64</v>
      </c>
      <c r="AM221" t="s">
        <v>14530</v>
      </c>
      <c r="AN221">
        <v>44</v>
      </c>
    </row>
    <row r="222" spans="1:40" ht="14.4" x14ac:dyDescent="0.3">
      <c r="A222" s="433" t="str">
        <v>0584</v>
      </c>
      <c r="D222" t="str">
        <f>CONCATENATE(portada_F[[#This Row],[NIVEL]],".",portada_F[[#This Row],[CODINS]])</f>
        <v>1.03394</v>
      </c>
      <c r="E222" s="444" t="s">
        <v>33444</v>
      </c>
      <c r="F222" t="s">
        <v>7566</v>
      </c>
      <c r="G222" t="s">
        <v>8396</v>
      </c>
      <c r="H222" t="s">
        <v>10338</v>
      </c>
      <c r="I222" t="s">
        <v>13536</v>
      </c>
      <c r="J222" t="s">
        <v>6</v>
      </c>
      <c r="K222" t="s">
        <v>32</v>
      </c>
      <c r="L222" t="s">
        <v>20921</v>
      </c>
      <c r="M222" t="s">
        <v>8087</v>
      </c>
      <c r="N222">
        <v>60504</v>
      </c>
      <c r="O222" t="s">
        <v>136</v>
      </c>
      <c r="P222" t="s">
        <v>5</v>
      </c>
      <c r="Q222" t="s">
        <v>4</v>
      </c>
      <c r="R222" t="s">
        <v>16828</v>
      </c>
      <c r="S222" t="s">
        <v>137</v>
      </c>
      <c r="T222" t="s">
        <v>22471</v>
      </c>
      <c r="U222" t="s">
        <v>24181</v>
      </c>
      <c r="V222" t="s">
        <v>10903</v>
      </c>
      <c r="W222" t="s">
        <v>16922</v>
      </c>
      <c r="X222" t="s">
        <v>15450</v>
      </c>
      <c r="Y222" s="536" t="s">
        <v>28001</v>
      </c>
      <c r="Z222" s="536"/>
      <c r="AA222" s="493" t="s">
        <v>17732</v>
      </c>
      <c r="AB222" s="493" t="s">
        <v>28001</v>
      </c>
      <c r="AC222" s="493" t="s">
        <v>19887</v>
      </c>
      <c r="AD222" s="493" t="s">
        <v>22475</v>
      </c>
      <c r="AE222"/>
      <c r="AF222" t="s">
        <v>20919</v>
      </c>
      <c r="AG222"/>
      <c r="AH222"/>
      <c r="AI222" t="s">
        <v>20668</v>
      </c>
      <c r="AJ222" t="s">
        <v>32</v>
      </c>
      <c r="AK222" t="s">
        <v>12396</v>
      </c>
      <c r="AL222" t="s">
        <v>64</v>
      </c>
      <c r="AM222" t="s">
        <v>10338</v>
      </c>
      <c r="AN222">
        <v>6</v>
      </c>
    </row>
    <row r="223" spans="1:40" ht="14.4" x14ac:dyDescent="0.3">
      <c r="A223" s="433" t="str">
        <v>0585</v>
      </c>
      <c r="D223" t="str">
        <f>CONCATENATE(portada_F[[#This Row],[NIVEL]],".",portada_F[[#This Row],[CODINS]])</f>
        <v>1.01850</v>
      </c>
      <c r="E223" s="444" t="s">
        <v>32095</v>
      </c>
      <c r="F223" t="s">
        <v>7246</v>
      </c>
      <c r="G223" t="s">
        <v>8396</v>
      </c>
      <c r="H223" t="s">
        <v>8757</v>
      </c>
      <c r="I223" t="s">
        <v>41</v>
      </c>
      <c r="J223" t="s">
        <v>6</v>
      </c>
      <c r="K223" t="s">
        <v>32</v>
      </c>
      <c r="L223" t="s">
        <v>20921</v>
      </c>
      <c r="M223" t="s">
        <v>8087</v>
      </c>
      <c r="N223">
        <v>11104</v>
      </c>
      <c r="O223" t="s">
        <v>32</v>
      </c>
      <c r="P223" t="s">
        <v>13</v>
      </c>
      <c r="Q223" t="s">
        <v>4</v>
      </c>
      <c r="R223" t="s">
        <v>16511</v>
      </c>
      <c r="S223" t="s">
        <v>33</v>
      </c>
      <c r="T223" t="s">
        <v>21368</v>
      </c>
      <c r="U223" t="s">
        <v>21391</v>
      </c>
      <c r="V223" t="s">
        <v>250</v>
      </c>
      <c r="W223" t="s">
        <v>24849</v>
      </c>
      <c r="X223" t="s">
        <v>8758</v>
      </c>
      <c r="Y223" s="536" t="s">
        <v>24850</v>
      </c>
      <c r="Z223" s="536"/>
      <c r="AA223" s="493" t="s">
        <v>13467</v>
      </c>
      <c r="AB223" s="493" t="s">
        <v>24850</v>
      </c>
      <c r="AC223" s="493" t="s">
        <v>19735</v>
      </c>
      <c r="AD223" s="493" t="s">
        <v>21401</v>
      </c>
      <c r="AE223"/>
      <c r="AF223" t="s">
        <v>20919</v>
      </c>
      <c r="AG223"/>
      <c r="AH223"/>
      <c r="AI223" t="s">
        <v>20668</v>
      </c>
      <c r="AJ223" t="s">
        <v>32</v>
      </c>
      <c r="AK223" t="s">
        <v>9971</v>
      </c>
      <c r="AL223" t="s">
        <v>64</v>
      </c>
      <c r="AM223" t="s">
        <v>8757</v>
      </c>
      <c r="AN223">
        <v>111</v>
      </c>
    </row>
    <row r="224" spans="1:40" ht="14.4" x14ac:dyDescent="0.3">
      <c r="A224" s="433" t="str">
        <v>0586</v>
      </c>
      <c r="D224" t="str">
        <f>CONCATENATE(portada_F[[#This Row],[NIVEL]],".",portada_F[[#This Row],[CODINS]])</f>
        <v>1.03283</v>
      </c>
      <c r="E224" s="444" t="s">
        <v>33341</v>
      </c>
      <c r="F224" t="s">
        <v>10272</v>
      </c>
      <c r="G224" t="s">
        <v>8396</v>
      </c>
      <c r="H224" t="s">
        <v>12336</v>
      </c>
      <c r="I224" t="s">
        <v>235</v>
      </c>
      <c r="J224" t="s">
        <v>3</v>
      </c>
      <c r="K224" t="s">
        <v>32</v>
      </c>
      <c r="L224" t="s">
        <v>20921</v>
      </c>
      <c r="M224" t="s">
        <v>8087</v>
      </c>
      <c r="N224">
        <v>50308</v>
      </c>
      <c r="O224" t="s">
        <v>236</v>
      </c>
      <c r="P224" t="s">
        <v>3</v>
      </c>
      <c r="Q224" t="s">
        <v>9</v>
      </c>
      <c r="R224" t="s">
        <v>16757</v>
      </c>
      <c r="S224" t="s">
        <v>237</v>
      </c>
      <c r="T224" t="s">
        <v>235</v>
      </c>
      <c r="U224" t="s">
        <v>23509</v>
      </c>
      <c r="V224" t="s">
        <v>11149</v>
      </c>
      <c r="W224" t="s">
        <v>11151</v>
      </c>
      <c r="X224" t="s">
        <v>11150</v>
      </c>
      <c r="Y224" s="536" t="s">
        <v>27761</v>
      </c>
      <c r="Z224" s="536" t="s">
        <v>27762</v>
      </c>
      <c r="AA224" s="493" t="s">
        <v>18556</v>
      </c>
      <c r="AB224" s="493" t="s">
        <v>27761</v>
      </c>
      <c r="AC224" s="493" t="s">
        <v>19862</v>
      </c>
      <c r="AD224" s="493" t="s">
        <v>23512</v>
      </c>
      <c r="AE224"/>
      <c r="AF224" t="s">
        <v>20919</v>
      </c>
      <c r="AG224"/>
      <c r="AH224"/>
      <c r="AI224" t="s">
        <v>20668</v>
      </c>
      <c r="AJ224" t="s">
        <v>32</v>
      </c>
      <c r="AK224" t="s">
        <v>11152</v>
      </c>
      <c r="AL224" t="s">
        <v>64</v>
      </c>
      <c r="AM224" t="s">
        <v>12336</v>
      </c>
      <c r="AN224">
        <v>37</v>
      </c>
    </row>
    <row r="225" spans="1:40" ht="14.4" x14ac:dyDescent="0.3">
      <c r="A225" s="433" t="str">
        <v>0587</v>
      </c>
      <c r="D225" t="str">
        <f>CONCATENATE(portada_F[[#This Row],[NIVEL]],".",portada_F[[#This Row],[CODINS]])</f>
        <v>1.00136</v>
      </c>
      <c r="E225" s="444" t="s">
        <v>30562</v>
      </c>
      <c r="F225" t="s">
        <v>8200</v>
      </c>
      <c r="G225" t="s">
        <v>8396</v>
      </c>
      <c r="H225" t="s">
        <v>13426</v>
      </c>
      <c r="I225" t="s">
        <v>83</v>
      </c>
      <c r="J225" t="s">
        <v>4</v>
      </c>
      <c r="K225" t="s">
        <v>32</v>
      </c>
      <c r="L225" t="s">
        <v>20921</v>
      </c>
      <c r="M225" t="s">
        <v>8087</v>
      </c>
      <c r="N225">
        <v>20108</v>
      </c>
      <c r="O225" t="s">
        <v>35</v>
      </c>
      <c r="P225" t="s">
        <v>1</v>
      </c>
      <c r="Q225" t="s">
        <v>9</v>
      </c>
      <c r="R225" t="s">
        <v>16557</v>
      </c>
      <c r="S225" t="s">
        <v>83</v>
      </c>
      <c r="T225" t="s">
        <v>83</v>
      </c>
      <c r="U225" t="s">
        <v>159</v>
      </c>
      <c r="V225" t="s">
        <v>13448</v>
      </c>
      <c r="W225" t="s">
        <v>13448</v>
      </c>
      <c r="X225" t="s">
        <v>21189</v>
      </c>
      <c r="Y225" s="536" t="s">
        <v>21190</v>
      </c>
      <c r="Z225" s="536" t="s">
        <v>21191</v>
      </c>
      <c r="AA225" s="493" t="s">
        <v>21192</v>
      </c>
      <c r="AB225" s="493" t="s">
        <v>21190</v>
      </c>
      <c r="AC225" s="493" t="s">
        <v>9168</v>
      </c>
      <c r="AD225" s="493" t="s">
        <v>21193</v>
      </c>
      <c r="AE225"/>
      <c r="AF225" t="s">
        <v>20919</v>
      </c>
      <c r="AG225"/>
      <c r="AH225"/>
      <c r="AI225" t="s">
        <v>20668</v>
      </c>
      <c r="AJ225" t="s">
        <v>32</v>
      </c>
      <c r="AK225" t="s">
        <v>8994</v>
      </c>
      <c r="AL225" t="s">
        <v>64</v>
      </c>
      <c r="AM225" t="s">
        <v>13426</v>
      </c>
      <c r="AN225">
        <v>124</v>
      </c>
    </row>
    <row r="226" spans="1:40" ht="14.4" x14ac:dyDescent="0.3">
      <c r="A226" s="433" t="str">
        <v>0588</v>
      </c>
      <c r="D226" t="str">
        <f>CONCATENATE(portada_F[[#This Row],[NIVEL]],".",portada_F[[#This Row],[CODINS]])</f>
        <v>1.03560</v>
      </c>
      <c r="E226" s="444" t="s">
        <v>33557</v>
      </c>
      <c r="F226" t="s">
        <v>9931</v>
      </c>
      <c r="G226" t="s">
        <v>8396</v>
      </c>
      <c r="H226" t="s">
        <v>16195</v>
      </c>
      <c r="I226" t="s">
        <v>137</v>
      </c>
      <c r="J226" t="s">
        <v>7</v>
      </c>
      <c r="K226" t="s">
        <v>32</v>
      </c>
      <c r="L226" t="s">
        <v>20921</v>
      </c>
      <c r="M226" t="s">
        <v>8087</v>
      </c>
      <c r="N226">
        <v>60203</v>
      </c>
      <c r="O226" t="s">
        <v>136</v>
      </c>
      <c r="P226" t="s">
        <v>2</v>
      </c>
      <c r="Q226" t="s">
        <v>3</v>
      </c>
      <c r="R226" t="s">
        <v>16810</v>
      </c>
      <c r="S226" t="s">
        <v>137</v>
      </c>
      <c r="T226" t="s">
        <v>4895</v>
      </c>
      <c r="U226" t="s">
        <v>22442</v>
      </c>
      <c r="V226" t="s">
        <v>5158</v>
      </c>
      <c r="W226" t="s">
        <v>15457</v>
      </c>
      <c r="X226" t="s">
        <v>16197</v>
      </c>
      <c r="Y226" s="536" t="s">
        <v>28364</v>
      </c>
      <c r="Z226" s="536" t="s">
        <v>28365</v>
      </c>
      <c r="AA226" s="493" t="s">
        <v>16196</v>
      </c>
      <c r="AB226" s="493" t="s">
        <v>28366</v>
      </c>
      <c r="AC226" s="493" t="s">
        <v>19883</v>
      </c>
      <c r="AD226" s="493" t="s">
        <v>22445</v>
      </c>
      <c r="AE226"/>
      <c r="AF226" t="s">
        <v>20919</v>
      </c>
      <c r="AG226"/>
      <c r="AH226"/>
      <c r="AI226" t="s">
        <v>20668</v>
      </c>
      <c r="AJ226" t="s">
        <v>32</v>
      </c>
      <c r="AK226" t="s">
        <v>14599</v>
      </c>
      <c r="AL226" t="s">
        <v>64</v>
      </c>
      <c r="AM226" t="s">
        <v>16195</v>
      </c>
      <c r="AN226">
        <v>36</v>
      </c>
    </row>
    <row r="227" spans="1:40" ht="14.4" x14ac:dyDescent="0.3">
      <c r="A227" s="433" t="str">
        <v>0589</v>
      </c>
      <c r="D227" t="str">
        <f>CONCATENATE(portada_F[[#This Row],[NIVEL]],".",portada_F[[#This Row],[CODINS]])</f>
        <v>1.02904</v>
      </c>
      <c r="E227" s="444" t="s">
        <v>33029</v>
      </c>
      <c r="F227" t="s">
        <v>7334</v>
      </c>
      <c r="G227" t="s">
        <v>8396</v>
      </c>
      <c r="H227" t="s">
        <v>17674</v>
      </c>
      <c r="I227" t="s">
        <v>137</v>
      </c>
      <c r="J227" t="s">
        <v>6</v>
      </c>
      <c r="K227" t="s">
        <v>32</v>
      </c>
      <c r="L227" t="s">
        <v>20921</v>
      </c>
      <c r="M227" t="s">
        <v>8087</v>
      </c>
      <c r="N227">
        <v>61201</v>
      </c>
      <c r="O227" t="s">
        <v>136</v>
      </c>
      <c r="P227" t="s">
        <v>14</v>
      </c>
      <c r="Q227" t="s">
        <v>1</v>
      </c>
      <c r="R227" t="s">
        <v>18393</v>
      </c>
      <c r="S227" t="s">
        <v>137</v>
      </c>
      <c r="T227" t="s">
        <v>5821</v>
      </c>
      <c r="U227" t="s">
        <v>5821</v>
      </c>
      <c r="V227" t="s">
        <v>5113</v>
      </c>
      <c r="W227" t="s">
        <v>27019</v>
      </c>
      <c r="X227" t="s">
        <v>17719</v>
      </c>
      <c r="Y227" s="536" t="s">
        <v>27020</v>
      </c>
      <c r="Z227" s="536" t="s">
        <v>27021</v>
      </c>
      <c r="AA227" s="493" t="s">
        <v>20744</v>
      </c>
      <c r="AB227" s="493" t="s">
        <v>20668</v>
      </c>
      <c r="AC227" s="493" t="s">
        <v>19881</v>
      </c>
      <c r="AD227" s="493" t="s">
        <v>22441</v>
      </c>
      <c r="AE227"/>
      <c r="AF227" t="s">
        <v>20919</v>
      </c>
      <c r="AG227"/>
      <c r="AH227"/>
      <c r="AI227" t="s">
        <v>20668</v>
      </c>
      <c r="AJ227" t="s">
        <v>32</v>
      </c>
      <c r="AK227" t="s">
        <v>17656</v>
      </c>
      <c r="AL227" t="s">
        <v>64</v>
      </c>
      <c r="AM227" t="s">
        <v>17674</v>
      </c>
      <c r="AN227">
        <v>21</v>
      </c>
    </row>
    <row r="228" spans="1:40" ht="14.4" x14ac:dyDescent="0.3">
      <c r="A228" s="433" t="str">
        <v>0590</v>
      </c>
      <c r="D228" t="str">
        <f>CONCATENATE(portada_F[[#This Row],[NIVEL]],".",portada_F[[#This Row],[CODINS]])</f>
        <v>1.03940</v>
      </c>
      <c r="E228" s="444" t="s">
        <v>33856</v>
      </c>
      <c r="F228" t="s">
        <v>15342</v>
      </c>
      <c r="G228" t="s">
        <v>8396</v>
      </c>
      <c r="H228" t="s">
        <v>16252</v>
      </c>
      <c r="I228" t="s">
        <v>41</v>
      </c>
      <c r="J228" t="s">
        <v>3</v>
      </c>
      <c r="K228" t="s">
        <v>32</v>
      </c>
      <c r="L228" t="s">
        <v>20929</v>
      </c>
      <c r="M228" t="s">
        <v>8087</v>
      </c>
      <c r="N228">
        <v>11501</v>
      </c>
      <c r="O228" t="s">
        <v>32</v>
      </c>
      <c r="P228" t="s">
        <v>202</v>
      </c>
      <c r="Q228" t="s">
        <v>1</v>
      </c>
      <c r="R228" t="s">
        <v>16524</v>
      </c>
      <c r="S228" t="s">
        <v>33</v>
      </c>
      <c r="T228" t="s">
        <v>21409</v>
      </c>
      <c r="U228" t="s">
        <v>674</v>
      </c>
      <c r="V228" t="s">
        <v>16253</v>
      </c>
      <c r="W228" t="s">
        <v>29161</v>
      </c>
      <c r="X228" t="s">
        <v>20769</v>
      </c>
      <c r="Y228" s="536" t="s">
        <v>29162</v>
      </c>
      <c r="Z228" s="536"/>
      <c r="AA228" s="493" t="s">
        <v>20768</v>
      </c>
      <c r="AB228" s="493" t="s">
        <v>29162</v>
      </c>
      <c r="AC228" s="493" t="s">
        <v>7047</v>
      </c>
      <c r="AD228" s="493" t="s">
        <v>21413</v>
      </c>
      <c r="AE228"/>
      <c r="AF228" t="s">
        <v>20919</v>
      </c>
      <c r="AG228"/>
      <c r="AH228"/>
      <c r="AI228" t="s">
        <v>20668</v>
      </c>
      <c r="AJ228" t="s">
        <v>35</v>
      </c>
      <c r="AK228" t="s">
        <v>19693</v>
      </c>
      <c r="AL228" t="s">
        <v>20934</v>
      </c>
      <c r="AM228"/>
      <c r="AN228">
        <v>30</v>
      </c>
    </row>
    <row r="229" spans="1:40" ht="14.4" x14ac:dyDescent="0.3">
      <c r="A229" s="433" t="str">
        <v>0591</v>
      </c>
      <c r="D229" t="str">
        <f>CONCATENATE(portada_F[[#This Row],[NIVEL]],".",portada_F[[#This Row],[CODINS]])</f>
        <v>1.04285</v>
      </c>
      <c r="E229" s="444" t="s">
        <v>34121</v>
      </c>
      <c r="F229" t="s">
        <v>20810</v>
      </c>
      <c r="G229" t="s">
        <v>8396</v>
      </c>
      <c r="H229" t="s">
        <v>20811</v>
      </c>
      <c r="I229" t="s">
        <v>13534</v>
      </c>
      <c r="J229" t="s">
        <v>4</v>
      </c>
      <c r="K229" t="s">
        <v>32</v>
      </c>
      <c r="L229" t="s">
        <v>20929</v>
      </c>
      <c r="M229" t="s">
        <v>8087</v>
      </c>
      <c r="N229">
        <v>11802</v>
      </c>
      <c r="O229" t="s">
        <v>32</v>
      </c>
      <c r="P229" t="s">
        <v>90</v>
      </c>
      <c r="Q229" t="s">
        <v>2</v>
      </c>
      <c r="R229" t="s">
        <v>16537</v>
      </c>
      <c r="S229" t="s">
        <v>33</v>
      </c>
      <c r="T229" t="s">
        <v>91</v>
      </c>
      <c r="U229" t="s">
        <v>20812</v>
      </c>
      <c r="V229" t="s">
        <v>20812</v>
      </c>
      <c r="W229" t="s">
        <v>29832</v>
      </c>
      <c r="X229" t="s">
        <v>20813</v>
      </c>
      <c r="Y229" s="536" t="s">
        <v>29833</v>
      </c>
      <c r="Z229" s="536"/>
      <c r="AA229" s="493" t="s">
        <v>16254</v>
      </c>
      <c r="AB229" s="493" t="s">
        <v>29834</v>
      </c>
      <c r="AC229" s="493" t="s">
        <v>19701</v>
      </c>
      <c r="AD229" s="493" t="s">
        <v>20998</v>
      </c>
      <c r="AE229"/>
      <c r="AF229" t="s">
        <v>20919</v>
      </c>
      <c r="AG229"/>
      <c r="AH229"/>
      <c r="AI229" t="s">
        <v>20668</v>
      </c>
      <c r="AJ229" t="s">
        <v>35</v>
      </c>
      <c r="AK229" t="s">
        <v>19693</v>
      </c>
      <c r="AL229" t="s">
        <v>20934</v>
      </c>
      <c r="AM229"/>
      <c r="AN229">
        <v>36</v>
      </c>
    </row>
    <row r="230" spans="1:40" ht="14.4" x14ac:dyDescent="0.3">
      <c r="A230" s="433" t="str">
        <v>0592</v>
      </c>
      <c r="D230" t="str">
        <f>CONCATENATE(portada_F[[#This Row],[NIVEL]],".",portada_F[[#This Row],[CODINS]])</f>
        <v>1.03915</v>
      </c>
      <c r="E230" s="444" t="s">
        <v>33834</v>
      </c>
      <c r="F230" t="s">
        <v>15365</v>
      </c>
      <c r="G230" t="s">
        <v>8396</v>
      </c>
      <c r="H230" t="s">
        <v>15399</v>
      </c>
      <c r="I230" t="s">
        <v>41</v>
      </c>
      <c r="J230" t="s">
        <v>6</v>
      </c>
      <c r="K230" t="s">
        <v>32</v>
      </c>
      <c r="L230" t="s">
        <v>20921</v>
      </c>
      <c r="M230" t="s">
        <v>8087</v>
      </c>
      <c r="N230">
        <v>11102</v>
      </c>
      <c r="O230" t="s">
        <v>32</v>
      </c>
      <c r="P230" t="s">
        <v>13</v>
      </c>
      <c r="Q230" t="s">
        <v>2</v>
      </c>
      <c r="R230" t="s">
        <v>16509</v>
      </c>
      <c r="S230" t="s">
        <v>33</v>
      </c>
      <c r="T230" t="s">
        <v>21368</v>
      </c>
      <c r="U230" t="s">
        <v>159</v>
      </c>
      <c r="V230" t="s">
        <v>159</v>
      </c>
      <c r="W230" t="s">
        <v>159</v>
      </c>
      <c r="X230" t="s">
        <v>16218</v>
      </c>
      <c r="Y230" s="536" t="s">
        <v>29113</v>
      </c>
      <c r="Z230" s="536" t="s">
        <v>29114</v>
      </c>
      <c r="AA230" s="493" t="s">
        <v>18525</v>
      </c>
      <c r="AB230" s="493" t="s">
        <v>29115</v>
      </c>
      <c r="AC230" s="493" t="s">
        <v>19735</v>
      </c>
      <c r="AD230" s="493" t="s">
        <v>21371</v>
      </c>
      <c r="AE230"/>
      <c r="AF230" t="s">
        <v>20919</v>
      </c>
      <c r="AG230"/>
      <c r="AH230"/>
      <c r="AI230" t="s">
        <v>20668</v>
      </c>
      <c r="AJ230" t="s">
        <v>32</v>
      </c>
      <c r="AK230" t="s">
        <v>16219</v>
      </c>
      <c r="AL230" t="s">
        <v>64</v>
      </c>
      <c r="AM230" t="s">
        <v>15399</v>
      </c>
      <c r="AN230">
        <v>113</v>
      </c>
    </row>
    <row r="231" spans="1:40" ht="14.4" x14ac:dyDescent="0.3">
      <c r="A231" s="433" t="str">
        <v>0593</v>
      </c>
      <c r="D231" t="str">
        <f>CONCATENATE(portada_F[[#This Row],[NIVEL]],".",portada_F[[#This Row],[CODINS]])</f>
        <v>1.00363</v>
      </c>
      <c r="E231" s="444" t="s">
        <v>30758</v>
      </c>
      <c r="F231" t="s">
        <v>8183</v>
      </c>
      <c r="G231" t="s">
        <v>8396</v>
      </c>
      <c r="H231" t="s">
        <v>8574</v>
      </c>
      <c r="I231" t="s">
        <v>83</v>
      </c>
      <c r="J231" t="s">
        <v>6</v>
      </c>
      <c r="K231" t="s">
        <v>32</v>
      </c>
      <c r="L231" t="s">
        <v>20929</v>
      </c>
      <c r="M231" t="s">
        <v>8087</v>
      </c>
      <c r="N231">
        <v>20301</v>
      </c>
      <c r="O231" t="s">
        <v>35</v>
      </c>
      <c r="P231" t="s">
        <v>3</v>
      </c>
      <c r="Q231" t="s">
        <v>1</v>
      </c>
      <c r="R231" t="s">
        <v>16576</v>
      </c>
      <c r="S231" t="s">
        <v>83</v>
      </c>
      <c r="T231" t="s">
        <v>678</v>
      </c>
      <c r="U231" t="s">
        <v>678</v>
      </c>
      <c r="V231" t="s">
        <v>678</v>
      </c>
      <c r="W231" t="s">
        <v>8575</v>
      </c>
      <c r="X231" t="s">
        <v>16890</v>
      </c>
      <c r="Y231" s="536" t="s">
        <v>21676</v>
      </c>
      <c r="Z231" s="536" t="s">
        <v>21676</v>
      </c>
      <c r="AA231" s="493" t="s">
        <v>16889</v>
      </c>
      <c r="AB231" s="493" t="s">
        <v>21676</v>
      </c>
      <c r="AC231" s="493" t="s">
        <v>21677</v>
      </c>
      <c r="AD231" s="493" t="s">
        <v>21678</v>
      </c>
      <c r="AE231"/>
      <c r="AF231" t="s">
        <v>20919</v>
      </c>
      <c r="AG231"/>
      <c r="AH231"/>
      <c r="AI231" t="s">
        <v>20668</v>
      </c>
      <c r="AJ231" t="s">
        <v>35</v>
      </c>
      <c r="AK231" t="s">
        <v>19693</v>
      </c>
      <c r="AL231" t="s">
        <v>20934</v>
      </c>
      <c r="AM231"/>
      <c r="AN231">
        <v>176</v>
      </c>
    </row>
    <row r="232" spans="1:40" ht="14.4" x14ac:dyDescent="0.3">
      <c r="A232" s="433" t="str">
        <v>0594</v>
      </c>
      <c r="D232" t="str">
        <f>CONCATENATE(portada_F[[#This Row],[NIVEL]],".",portada_F[[#This Row],[CODINS]])</f>
        <v>1.00787</v>
      </c>
      <c r="E232" s="444" t="s">
        <v>31147</v>
      </c>
      <c r="F232" t="s">
        <v>8205</v>
      </c>
      <c r="G232" t="s">
        <v>8396</v>
      </c>
      <c r="H232" t="s">
        <v>15369</v>
      </c>
      <c r="I232" t="s">
        <v>137</v>
      </c>
      <c r="J232" t="s">
        <v>1</v>
      </c>
      <c r="K232" t="s">
        <v>32</v>
      </c>
      <c r="L232" t="s">
        <v>20921</v>
      </c>
      <c r="M232" t="s">
        <v>8087</v>
      </c>
      <c r="N232">
        <v>60108</v>
      </c>
      <c r="O232" t="s">
        <v>136</v>
      </c>
      <c r="P232" t="s">
        <v>1</v>
      </c>
      <c r="Q232" t="s">
        <v>9</v>
      </c>
      <c r="R232" t="s">
        <v>16800</v>
      </c>
      <c r="S232" t="s">
        <v>137</v>
      </c>
      <c r="T232" t="s">
        <v>137</v>
      </c>
      <c r="U232" t="s">
        <v>2458</v>
      </c>
      <c r="V232" t="s">
        <v>70</v>
      </c>
      <c r="W232" t="s">
        <v>8624</v>
      </c>
      <c r="X232" t="s">
        <v>8623</v>
      </c>
      <c r="Y232" s="536" t="s">
        <v>22671</v>
      </c>
      <c r="Z232" s="536" t="s">
        <v>22671</v>
      </c>
      <c r="AA232" s="493" t="s">
        <v>20714</v>
      </c>
      <c r="AB232" s="493" t="s">
        <v>22671</v>
      </c>
      <c r="AC232" s="493" t="s">
        <v>19875</v>
      </c>
      <c r="AD232" s="493" t="s">
        <v>22406</v>
      </c>
      <c r="AE232"/>
      <c r="AF232" t="s">
        <v>20919</v>
      </c>
      <c r="AG232"/>
      <c r="AH232"/>
      <c r="AI232" t="s">
        <v>20668</v>
      </c>
      <c r="AJ232" t="s">
        <v>32</v>
      </c>
      <c r="AK232" t="s">
        <v>9905</v>
      </c>
      <c r="AL232" t="s">
        <v>64</v>
      </c>
      <c r="AM232" t="s">
        <v>15369</v>
      </c>
      <c r="AN232">
        <v>15</v>
      </c>
    </row>
    <row r="233" spans="1:40" ht="14.4" x14ac:dyDescent="0.3">
      <c r="A233" s="433" t="str">
        <v>0595</v>
      </c>
      <c r="D233" t="str">
        <f>CONCATENATE(portada_F[[#This Row],[NIVEL]],".",portada_F[[#This Row],[CODINS]])</f>
        <v>1.00740</v>
      </c>
      <c r="E233" s="444" t="s">
        <v>31104</v>
      </c>
      <c r="F233" t="s">
        <v>7160</v>
      </c>
      <c r="G233" t="s">
        <v>8396</v>
      </c>
      <c r="H233" t="s">
        <v>16893</v>
      </c>
      <c r="I233" t="s">
        <v>17671</v>
      </c>
      <c r="J233" t="s">
        <v>2</v>
      </c>
      <c r="K233" t="s">
        <v>32</v>
      </c>
      <c r="L233" t="s">
        <v>20921</v>
      </c>
      <c r="M233" t="s">
        <v>8087</v>
      </c>
      <c r="N233">
        <v>70101</v>
      </c>
      <c r="O233" t="s">
        <v>87</v>
      </c>
      <c r="P233" t="s">
        <v>1</v>
      </c>
      <c r="Q233" t="s">
        <v>1</v>
      </c>
      <c r="R233" t="s">
        <v>16845</v>
      </c>
      <c r="S233" t="s">
        <v>17671</v>
      </c>
      <c r="T233" t="s">
        <v>17671</v>
      </c>
      <c r="U233" t="s">
        <v>17671</v>
      </c>
      <c r="V233" t="s">
        <v>15421</v>
      </c>
      <c r="W233" t="s">
        <v>15424</v>
      </c>
      <c r="X233" t="s">
        <v>15423</v>
      </c>
      <c r="Y233" s="536" t="s">
        <v>22561</v>
      </c>
      <c r="Z233" s="536" t="s">
        <v>22561</v>
      </c>
      <c r="AA233" s="493" t="s">
        <v>15422</v>
      </c>
      <c r="AB233" s="493" t="s">
        <v>22561</v>
      </c>
      <c r="AC233" s="493" t="s">
        <v>19906</v>
      </c>
      <c r="AD233" s="493" t="s">
        <v>22562</v>
      </c>
      <c r="AE233"/>
      <c r="AF233" t="s">
        <v>20919</v>
      </c>
      <c r="AG233"/>
      <c r="AH233"/>
      <c r="AI233" t="s">
        <v>20668</v>
      </c>
      <c r="AJ233" t="s">
        <v>32</v>
      </c>
      <c r="AK233" t="s">
        <v>15425</v>
      </c>
      <c r="AL233" t="s">
        <v>64</v>
      </c>
      <c r="AM233" t="s">
        <v>16893</v>
      </c>
      <c r="AN233">
        <v>41</v>
      </c>
    </row>
    <row r="234" spans="1:40" ht="14.4" x14ac:dyDescent="0.3">
      <c r="A234" s="433" t="str">
        <v>0596</v>
      </c>
      <c r="D234" t="str">
        <f>CONCATENATE(portada_F[[#This Row],[NIVEL]],".",portada_F[[#This Row],[CODINS]])</f>
        <v>1.00943</v>
      </c>
      <c r="E234" s="444" t="s">
        <v>31269</v>
      </c>
      <c r="F234" t="s">
        <v>7187</v>
      </c>
      <c r="G234" t="s">
        <v>8396</v>
      </c>
      <c r="H234" t="s">
        <v>11170</v>
      </c>
      <c r="I234" t="s">
        <v>47</v>
      </c>
      <c r="J234" t="s">
        <v>2</v>
      </c>
      <c r="K234" t="s">
        <v>32</v>
      </c>
      <c r="L234" t="s">
        <v>20921</v>
      </c>
      <c r="M234" t="s">
        <v>8087</v>
      </c>
      <c r="N234">
        <v>10313</v>
      </c>
      <c r="O234" t="s">
        <v>32</v>
      </c>
      <c r="P234" t="s">
        <v>3</v>
      </c>
      <c r="Q234" t="s">
        <v>15</v>
      </c>
      <c r="R234" t="s">
        <v>16466</v>
      </c>
      <c r="S234" t="s">
        <v>33</v>
      </c>
      <c r="T234" t="s">
        <v>47</v>
      </c>
      <c r="U234" t="s">
        <v>48</v>
      </c>
      <c r="V234" t="s">
        <v>12355</v>
      </c>
      <c r="W234" t="s">
        <v>22963</v>
      </c>
      <c r="X234" t="s">
        <v>8674</v>
      </c>
      <c r="Y234" s="536" t="s">
        <v>22964</v>
      </c>
      <c r="Z234" s="536" t="s">
        <v>22964</v>
      </c>
      <c r="AA234" s="493" t="s">
        <v>11135</v>
      </c>
      <c r="AB234" s="493" t="s">
        <v>22965</v>
      </c>
      <c r="AC234" s="493" t="s">
        <v>21161</v>
      </c>
      <c r="AD234" s="493" t="s">
        <v>21162</v>
      </c>
      <c r="AE234"/>
      <c r="AF234" t="s">
        <v>20919</v>
      </c>
      <c r="AG234"/>
      <c r="AH234"/>
      <c r="AI234" t="s">
        <v>20668</v>
      </c>
      <c r="AJ234" t="s">
        <v>32</v>
      </c>
      <c r="AK234" t="s">
        <v>9902</v>
      </c>
      <c r="AL234" t="s">
        <v>64</v>
      </c>
      <c r="AM234" t="s">
        <v>11170</v>
      </c>
      <c r="AN234">
        <v>69</v>
      </c>
    </row>
    <row r="235" spans="1:40" ht="14.4" x14ac:dyDescent="0.3">
      <c r="A235" s="433" t="str">
        <v>0597</v>
      </c>
      <c r="D235" t="str">
        <f>CONCATENATE(portada_F[[#This Row],[NIVEL]],".",portada_F[[#This Row],[CODINS]])</f>
        <v>1.00848</v>
      </c>
      <c r="E235" s="444" t="s">
        <v>31198</v>
      </c>
      <c r="F235" t="s">
        <v>7169</v>
      </c>
      <c r="G235" t="s">
        <v>8396</v>
      </c>
      <c r="H235" t="s">
        <v>10165</v>
      </c>
      <c r="I235" t="s">
        <v>47</v>
      </c>
      <c r="J235" t="s">
        <v>1</v>
      </c>
      <c r="K235" t="s">
        <v>32</v>
      </c>
      <c r="L235" t="s">
        <v>20921</v>
      </c>
      <c r="M235" t="s">
        <v>8087</v>
      </c>
      <c r="N235">
        <v>10301</v>
      </c>
      <c r="O235" t="s">
        <v>32</v>
      </c>
      <c r="P235" t="s">
        <v>3</v>
      </c>
      <c r="Q235" t="s">
        <v>1</v>
      </c>
      <c r="R235" t="s">
        <v>16454</v>
      </c>
      <c r="S235" t="s">
        <v>33</v>
      </c>
      <c r="T235" t="s">
        <v>47</v>
      </c>
      <c r="U235" t="s">
        <v>47</v>
      </c>
      <c r="V235" t="s">
        <v>8641</v>
      </c>
      <c r="W235" t="s">
        <v>22784</v>
      </c>
      <c r="X235" t="s">
        <v>8642</v>
      </c>
      <c r="Y235" s="536" t="s">
        <v>22785</v>
      </c>
      <c r="Z235" s="536" t="s">
        <v>22785</v>
      </c>
      <c r="AA235" s="493" t="s">
        <v>12369</v>
      </c>
      <c r="AB235" s="493" t="s">
        <v>22786</v>
      </c>
      <c r="AC235" s="493" t="s">
        <v>19725</v>
      </c>
      <c r="AD235" s="493" t="s">
        <v>21248</v>
      </c>
      <c r="AE235"/>
      <c r="AF235" t="s">
        <v>20919</v>
      </c>
      <c r="AG235"/>
      <c r="AH235"/>
      <c r="AI235" t="s">
        <v>20668</v>
      </c>
      <c r="AJ235" t="s">
        <v>32</v>
      </c>
      <c r="AK235" t="s">
        <v>9032</v>
      </c>
      <c r="AL235" t="s">
        <v>64</v>
      </c>
      <c r="AM235" t="s">
        <v>10165</v>
      </c>
      <c r="AN235">
        <v>34</v>
      </c>
    </row>
    <row r="236" spans="1:40" ht="14.4" x14ac:dyDescent="0.3">
      <c r="A236" s="433" t="str">
        <v>0598</v>
      </c>
      <c r="D236" t="str">
        <f>CONCATENATE(portada_F[[#This Row],[NIVEL]],".",portada_F[[#This Row],[CODINS]])</f>
        <v>1.01187</v>
      </c>
      <c r="E236" s="444" t="s">
        <v>31486</v>
      </c>
      <c r="F236" t="s">
        <v>7202</v>
      </c>
      <c r="G236" t="s">
        <v>8396</v>
      </c>
      <c r="H236" t="s">
        <v>8694</v>
      </c>
      <c r="I236" t="s">
        <v>41</v>
      </c>
      <c r="J236" t="s">
        <v>5</v>
      </c>
      <c r="K236" t="s">
        <v>32</v>
      </c>
      <c r="L236" t="s">
        <v>20921</v>
      </c>
      <c r="M236" t="s">
        <v>8087</v>
      </c>
      <c r="N236">
        <v>11401</v>
      </c>
      <c r="O236" t="s">
        <v>32</v>
      </c>
      <c r="P236" t="s">
        <v>225</v>
      </c>
      <c r="Q236" t="s">
        <v>1</v>
      </c>
      <c r="R236" t="s">
        <v>16521</v>
      </c>
      <c r="S236" t="s">
        <v>33</v>
      </c>
      <c r="T236" t="s">
        <v>664</v>
      </c>
      <c r="U236" t="s">
        <v>685</v>
      </c>
      <c r="V236" t="s">
        <v>159</v>
      </c>
      <c r="W236" t="s">
        <v>23449</v>
      </c>
      <c r="X236" t="s">
        <v>12372</v>
      </c>
      <c r="Y236" s="536" t="s">
        <v>23450</v>
      </c>
      <c r="Z236" s="536" t="s">
        <v>23451</v>
      </c>
      <c r="AA236" s="493" t="s">
        <v>23452</v>
      </c>
      <c r="AB236" s="493" t="s">
        <v>23450</v>
      </c>
      <c r="AC236" s="493" t="s">
        <v>19733</v>
      </c>
      <c r="AD236" s="493" t="s">
        <v>21351</v>
      </c>
      <c r="AE236"/>
      <c r="AF236" t="s">
        <v>20919</v>
      </c>
      <c r="AG236"/>
      <c r="AH236"/>
      <c r="AI236" t="s">
        <v>20668</v>
      </c>
      <c r="AJ236" t="s">
        <v>32</v>
      </c>
      <c r="AK236" t="s">
        <v>9939</v>
      </c>
      <c r="AL236" t="s">
        <v>64</v>
      </c>
      <c r="AM236" t="s">
        <v>8694</v>
      </c>
      <c r="AN236">
        <v>53</v>
      </c>
    </row>
    <row r="237" spans="1:40" ht="14.4" x14ac:dyDescent="0.3">
      <c r="A237" s="433" t="str">
        <v>0599</v>
      </c>
      <c r="D237" t="str">
        <f>CONCATENATE(portada_F[[#This Row],[NIVEL]],".",portada_F[[#This Row],[CODINS]])</f>
        <v>1.00304</v>
      </c>
      <c r="E237" s="444" t="s">
        <v>30703</v>
      </c>
      <c r="F237" t="s">
        <v>8555</v>
      </c>
      <c r="G237" t="s">
        <v>8396</v>
      </c>
      <c r="H237" t="s">
        <v>8554</v>
      </c>
      <c r="I237" t="s">
        <v>83</v>
      </c>
      <c r="J237" t="s">
        <v>4</v>
      </c>
      <c r="K237" t="s">
        <v>32</v>
      </c>
      <c r="L237" t="s">
        <v>20921</v>
      </c>
      <c r="M237" t="s">
        <v>8087</v>
      </c>
      <c r="N237">
        <v>20108</v>
      </c>
      <c r="O237" t="s">
        <v>35</v>
      </c>
      <c r="P237" t="s">
        <v>1</v>
      </c>
      <c r="Q237" t="s">
        <v>9</v>
      </c>
      <c r="R237" t="s">
        <v>16557</v>
      </c>
      <c r="S237" t="s">
        <v>83</v>
      </c>
      <c r="T237" t="s">
        <v>83</v>
      </c>
      <c r="U237" t="s">
        <v>159</v>
      </c>
      <c r="V237" t="s">
        <v>159</v>
      </c>
      <c r="W237" t="s">
        <v>21543</v>
      </c>
      <c r="X237" t="s">
        <v>16167</v>
      </c>
      <c r="Y237" s="536" t="s">
        <v>21544</v>
      </c>
      <c r="Z237" s="536" t="s">
        <v>21545</v>
      </c>
      <c r="AA237" s="493" t="s">
        <v>20703</v>
      </c>
      <c r="AB237" s="493" t="s">
        <v>21544</v>
      </c>
      <c r="AC237" s="493" t="s">
        <v>9168</v>
      </c>
      <c r="AD237" s="493" t="s">
        <v>21546</v>
      </c>
      <c r="AE237"/>
      <c r="AF237" t="s">
        <v>20919</v>
      </c>
      <c r="AG237"/>
      <c r="AH237"/>
      <c r="AI237" t="s">
        <v>20668</v>
      </c>
      <c r="AJ237" t="s">
        <v>32</v>
      </c>
      <c r="AK237" t="s">
        <v>9964</v>
      </c>
      <c r="AL237" t="s">
        <v>64</v>
      </c>
      <c r="AM237" t="s">
        <v>8554</v>
      </c>
      <c r="AN237">
        <v>79</v>
      </c>
    </row>
    <row r="238" spans="1:40" ht="14.4" x14ac:dyDescent="0.3">
      <c r="A238" s="433" t="str">
        <v>0602</v>
      </c>
      <c r="D238" t="str">
        <f>CONCATENATE(portada_F[[#This Row],[NIVEL]],".",portada_F[[#This Row],[CODINS]])</f>
        <v>1.00935</v>
      </c>
      <c r="E238" s="444" t="s">
        <v>31262</v>
      </c>
      <c r="F238" t="s">
        <v>8135</v>
      </c>
      <c r="G238" t="s">
        <v>8396</v>
      </c>
      <c r="H238" t="s">
        <v>8666</v>
      </c>
      <c r="I238" t="s">
        <v>41</v>
      </c>
      <c r="J238" t="s">
        <v>2</v>
      </c>
      <c r="K238" t="s">
        <v>32</v>
      </c>
      <c r="L238" t="s">
        <v>20921</v>
      </c>
      <c r="M238" t="s">
        <v>8087</v>
      </c>
      <c r="N238">
        <v>10804</v>
      </c>
      <c r="O238" t="s">
        <v>32</v>
      </c>
      <c r="P238" t="s">
        <v>9</v>
      </c>
      <c r="Q238" t="s">
        <v>4</v>
      </c>
      <c r="R238" t="s">
        <v>16493</v>
      </c>
      <c r="S238" t="s">
        <v>33</v>
      </c>
      <c r="T238" t="s">
        <v>21302</v>
      </c>
      <c r="U238" t="s">
        <v>640</v>
      </c>
      <c r="V238" t="s">
        <v>8667</v>
      </c>
      <c r="W238" t="s">
        <v>8668</v>
      </c>
      <c r="X238" t="s">
        <v>14560</v>
      </c>
      <c r="Y238" s="536" t="s">
        <v>22948</v>
      </c>
      <c r="Z238" s="536" t="s">
        <v>22949</v>
      </c>
      <c r="AA238" s="493" t="s">
        <v>15427</v>
      </c>
      <c r="AB238" s="493" t="s">
        <v>22948</v>
      </c>
      <c r="AC238" s="493" t="s">
        <v>19730</v>
      </c>
      <c r="AD238" s="493" t="s">
        <v>21306</v>
      </c>
      <c r="AE238"/>
      <c r="AF238" t="s">
        <v>20919</v>
      </c>
      <c r="AG238"/>
      <c r="AH238"/>
      <c r="AI238" t="s">
        <v>20668</v>
      </c>
      <c r="AJ238" t="s">
        <v>32</v>
      </c>
      <c r="AK238" t="s">
        <v>9936</v>
      </c>
      <c r="AL238" t="s">
        <v>64</v>
      </c>
      <c r="AM238" t="s">
        <v>8666</v>
      </c>
      <c r="AN238">
        <v>16</v>
      </c>
    </row>
    <row r="239" spans="1:40" ht="14.4" x14ac:dyDescent="0.3">
      <c r="A239" s="433" t="str">
        <v>0603</v>
      </c>
      <c r="D239" t="str">
        <f>CONCATENATE(portada_F[[#This Row],[NIVEL]],".",portada_F[[#This Row],[CODINS]])</f>
        <v>1.03884</v>
      </c>
      <c r="E239" s="444" t="s">
        <v>33809</v>
      </c>
      <c r="F239" t="s">
        <v>9981</v>
      </c>
      <c r="G239" t="s">
        <v>8396</v>
      </c>
      <c r="H239" t="s">
        <v>15396</v>
      </c>
      <c r="I239" t="s">
        <v>83</v>
      </c>
      <c r="J239" t="s">
        <v>7</v>
      </c>
      <c r="K239" t="s">
        <v>32</v>
      </c>
      <c r="L239" t="s">
        <v>20929</v>
      </c>
      <c r="M239" t="s">
        <v>8087</v>
      </c>
      <c r="N239">
        <v>20801</v>
      </c>
      <c r="O239" t="s">
        <v>35</v>
      </c>
      <c r="P239" t="s">
        <v>9</v>
      </c>
      <c r="Q239" t="s">
        <v>1</v>
      </c>
      <c r="R239" t="s">
        <v>16608</v>
      </c>
      <c r="S239" t="s">
        <v>83</v>
      </c>
      <c r="T239" t="s">
        <v>578</v>
      </c>
      <c r="U239" t="s">
        <v>674</v>
      </c>
      <c r="V239" t="s">
        <v>16931</v>
      </c>
      <c r="W239" t="s">
        <v>15514</v>
      </c>
      <c r="X239" t="s">
        <v>20765</v>
      </c>
      <c r="Y239" s="536" t="s">
        <v>29051</v>
      </c>
      <c r="Z239" s="536" t="s">
        <v>29052</v>
      </c>
      <c r="AA239" s="493" t="s">
        <v>15513</v>
      </c>
      <c r="AB239" s="493" t="s">
        <v>29052</v>
      </c>
      <c r="AC239" s="493" t="s">
        <v>12765</v>
      </c>
      <c r="AD239" s="493" t="s">
        <v>21649</v>
      </c>
      <c r="AE239"/>
      <c r="AF239" t="s">
        <v>20919</v>
      </c>
      <c r="AG239"/>
      <c r="AH239"/>
      <c r="AI239" t="s">
        <v>20668</v>
      </c>
      <c r="AJ239" t="s">
        <v>35</v>
      </c>
      <c r="AK239" t="s">
        <v>19693</v>
      </c>
      <c r="AL239" t="s">
        <v>20934</v>
      </c>
      <c r="AM239"/>
      <c r="AN239">
        <v>91</v>
      </c>
    </row>
    <row r="240" spans="1:40" ht="14.4" x14ac:dyDescent="0.3">
      <c r="A240" s="433" t="str">
        <v>0604</v>
      </c>
      <c r="D240" t="str">
        <f>CONCATENATE(portada_F[[#This Row],[NIVEL]],".",portada_F[[#This Row],[CODINS]])</f>
        <v>1.03243</v>
      </c>
      <c r="E240" s="444" t="s">
        <v>33310</v>
      </c>
      <c r="F240" s="446" t="s">
        <v>8996</v>
      </c>
      <c r="G240" t="s">
        <v>8396</v>
      </c>
      <c r="H240" t="s">
        <v>8995</v>
      </c>
      <c r="I240" t="s">
        <v>4404</v>
      </c>
      <c r="J240" t="s">
        <v>6</v>
      </c>
      <c r="K240" t="s">
        <v>32</v>
      </c>
      <c r="L240" t="s">
        <v>20921</v>
      </c>
      <c r="M240" t="s">
        <v>8087</v>
      </c>
      <c r="N240">
        <v>50206</v>
      </c>
      <c r="O240" t="s">
        <v>236</v>
      </c>
      <c r="P240" t="s">
        <v>2</v>
      </c>
      <c r="Q240" t="s">
        <v>6</v>
      </c>
      <c r="R240" t="s">
        <v>16749</v>
      </c>
      <c r="S240" t="s">
        <v>237</v>
      </c>
      <c r="T240" t="s">
        <v>4404</v>
      </c>
      <c r="U240" t="s">
        <v>4449</v>
      </c>
      <c r="V240" t="s">
        <v>4449</v>
      </c>
      <c r="W240" t="s">
        <v>27686</v>
      </c>
      <c r="X240" t="s">
        <v>16919</v>
      </c>
      <c r="Y240" s="536" t="s">
        <v>27687</v>
      </c>
      <c r="Z240" s="536" t="s">
        <v>27688</v>
      </c>
      <c r="AA240" s="493" t="s">
        <v>15445</v>
      </c>
      <c r="AB240" s="493" t="s">
        <v>27687</v>
      </c>
      <c r="AC240" s="493" t="s">
        <v>19857</v>
      </c>
      <c r="AD240" s="493" t="s">
        <v>22325</v>
      </c>
      <c r="AE240"/>
      <c r="AF240" t="s">
        <v>20919</v>
      </c>
      <c r="AG240"/>
      <c r="AH240"/>
      <c r="AI240" t="s">
        <v>20668</v>
      </c>
      <c r="AJ240" t="s">
        <v>32</v>
      </c>
      <c r="AK240" t="s">
        <v>10051</v>
      </c>
      <c r="AL240" t="s">
        <v>64</v>
      </c>
      <c r="AM240" t="s">
        <v>8995</v>
      </c>
      <c r="AN240">
        <v>42</v>
      </c>
    </row>
    <row r="241" spans="1:40" ht="14.4" x14ac:dyDescent="0.3">
      <c r="A241" s="433" t="str">
        <v>0605</v>
      </c>
      <c r="D241" t="str">
        <f>CONCATENATE(portada_F[[#This Row],[NIVEL]],".",portada_F[[#This Row],[CODINS]])</f>
        <v>1.00873</v>
      </c>
      <c r="E241" s="444" t="s">
        <v>31213</v>
      </c>
      <c r="F241" t="s">
        <v>7178</v>
      </c>
      <c r="G241" t="s">
        <v>8396</v>
      </c>
      <c r="H241" t="s">
        <v>8654</v>
      </c>
      <c r="I241" t="s">
        <v>1167</v>
      </c>
      <c r="J241" t="s">
        <v>1</v>
      </c>
      <c r="K241" t="s">
        <v>32</v>
      </c>
      <c r="L241" t="s">
        <v>20921</v>
      </c>
      <c r="M241" t="s">
        <v>8087</v>
      </c>
      <c r="N241">
        <v>11901</v>
      </c>
      <c r="O241" t="s">
        <v>32</v>
      </c>
      <c r="P241" t="s">
        <v>1168</v>
      </c>
      <c r="Q241" t="s">
        <v>1</v>
      </c>
      <c r="R241" t="s">
        <v>19678</v>
      </c>
      <c r="S241" t="s">
        <v>33</v>
      </c>
      <c r="T241" t="s">
        <v>1167</v>
      </c>
      <c r="U241" t="s">
        <v>21483</v>
      </c>
      <c r="V241" t="s">
        <v>272</v>
      </c>
      <c r="W241" t="s">
        <v>8656</v>
      </c>
      <c r="X241" t="s">
        <v>8655</v>
      </c>
      <c r="Y241" s="536" t="s">
        <v>22821</v>
      </c>
      <c r="Z241" s="536" t="s">
        <v>22822</v>
      </c>
      <c r="AA241" s="493" t="s">
        <v>12370</v>
      </c>
      <c r="AB241" s="493" t="s">
        <v>22823</v>
      </c>
      <c r="AC241" s="493" t="s">
        <v>19936</v>
      </c>
      <c r="AD241" s="493" t="s">
        <v>21485</v>
      </c>
      <c r="AE241"/>
      <c r="AF241" t="s">
        <v>20919</v>
      </c>
      <c r="AG241"/>
      <c r="AH241"/>
      <c r="AI241" t="s">
        <v>20668</v>
      </c>
      <c r="AJ241" t="s">
        <v>32</v>
      </c>
      <c r="AK241" t="s">
        <v>9906</v>
      </c>
      <c r="AL241" t="s">
        <v>64</v>
      </c>
      <c r="AM241" t="s">
        <v>8654</v>
      </c>
      <c r="AN241">
        <v>31</v>
      </c>
    </row>
    <row r="242" spans="1:40" ht="14.4" x14ac:dyDescent="0.3">
      <c r="A242" s="433" t="str">
        <v>0606</v>
      </c>
      <c r="D242" t="str">
        <f>CONCATENATE(portada_F[[#This Row],[NIVEL]],".",portada_F[[#This Row],[CODINS]])</f>
        <v>1.03159</v>
      </c>
      <c r="E242" s="444" t="s">
        <v>33242</v>
      </c>
      <c r="F242" t="s">
        <v>7384</v>
      </c>
      <c r="G242" t="s">
        <v>8396</v>
      </c>
      <c r="H242" t="s">
        <v>8975</v>
      </c>
      <c r="I242" t="s">
        <v>41</v>
      </c>
      <c r="J242" t="s">
        <v>3</v>
      </c>
      <c r="K242" t="s">
        <v>32</v>
      </c>
      <c r="L242" t="s">
        <v>20929</v>
      </c>
      <c r="M242" t="s">
        <v>8087</v>
      </c>
      <c r="N242">
        <v>11501</v>
      </c>
      <c r="O242" t="s">
        <v>32</v>
      </c>
      <c r="P242" t="s">
        <v>202</v>
      </c>
      <c r="Q242" t="s">
        <v>1</v>
      </c>
      <c r="R242" t="s">
        <v>16524</v>
      </c>
      <c r="S242" t="s">
        <v>33</v>
      </c>
      <c r="T242" t="s">
        <v>21409</v>
      </c>
      <c r="U242" t="s">
        <v>674</v>
      </c>
      <c r="V242" t="s">
        <v>822</v>
      </c>
      <c r="W242" t="s">
        <v>8977</v>
      </c>
      <c r="X242" t="s">
        <v>12380</v>
      </c>
      <c r="Y242" s="536" t="s">
        <v>27528</v>
      </c>
      <c r="Z242" s="536" t="s">
        <v>27528</v>
      </c>
      <c r="AA242" s="493" t="s">
        <v>8976</v>
      </c>
      <c r="AB242" s="493" t="s">
        <v>27528</v>
      </c>
      <c r="AC242" s="493" t="s">
        <v>7047</v>
      </c>
      <c r="AD242" s="493" t="s">
        <v>21413</v>
      </c>
      <c r="AE242"/>
      <c r="AF242" t="s">
        <v>20919</v>
      </c>
      <c r="AG242"/>
      <c r="AH242"/>
      <c r="AI242" t="s">
        <v>20668</v>
      </c>
      <c r="AJ242" t="s">
        <v>35</v>
      </c>
      <c r="AK242" t="s">
        <v>19693</v>
      </c>
      <c r="AL242" t="s">
        <v>20934</v>
      </c>
      <c r="AM242"/>
      <c r="AN242">
        <v>10</v>
      </c>
    </row>
    <row r="243" spans="1:40" ht="14.4" x14ac:dyDescent="0.3">
      <c r="A243" s="433" t="str">
        <v>0608</v>
      </c>
      <c r="D243" t="str">
        <f>CONCATENATE(portada_F[[#This Row],[NIVEL]],".",portada_F[[#This Row],[CODINS]])</f>
        <v>1.04194</v>
      </c>
      <c r="E243" s="444" t="s">
        <v>34059</v>
      </c>
      <c r="F243" t="s">
        <v>17668</v>
      </c>
      <c r="G243" t="s">
        <v>8396</v>
      </c>
      <c r="H243" t="s">
        <v>17683</v>
      </c>
      <c r="I243" t="s">
        <v>207</v>
      </c>
      <c r="J243" t="s">
        <v>1</v>
      </c>
      <c r="K243" t="s">
        <v>32</v>
      </c>
      <c r="L243" t="s">
        <v>20929</v>
      </c>
      <c r="M243" t="s">
        <v>8087</v>
      </c>
      <c r="N243">
        <v>40101</v>
      </c>
      <c r="O243" t="s">
        <v>206</v>
      </c>
      <c r="P243" t="s">
        <v>1</v>
      </c>
      <c r="Q243" t="s">
        <v>1</v>
      </c>
      <c r="R243" t="s">
        <v>16697</v>
      </c>
      <c r="S243" t="s">
        <v>207</v>
      </c>
      <c r="T243" t="s">
        <v>207</v>
      </c>
      <c r="U243" t="s">
        <v>207</v>
      </c>
      <c r="V243" t="s">
        <v>17760</v>
      </c>
      <c r="W243" t="s">
        <v>17763</v>
      </c>
      <c r="X243" t="s">
        <v>17762</v>
      </c>
      <c r="Y243" s="536" t="s">
        <v>29687</v>
      </c>
      <c r="Z243" s="536"/>
      <c r="AA243" s="493" t="s">
        <v>17761</v>
      </c>
      <c r="AB243" s="493" t="s">
        <v>29688</v>
      </c>
      <c r="AC243" s="493" t="s">
        <v>18822</v>
      </c>
      <c r="AD243" s="493" t="s">
        <v>22081</v>
      </c>
      <c r="AE243"/>
      <c r="AF243" t="s">
        <v>20919</v>
      </c>
      <c r="AG243"/>
      <c r="AH243"/>
      <c r="AI243" t="s">
        <v>20668</v>
      </c>
      <c r="AJ243" t="s">
        <v>35</v>
      </c>
      <c r="AK243" t="s">
        <v>19693</v>
      </c>
      <c r="AL243" t="s">
        <v>20934</v>
      </c>
      <c r="AM243"/>
      <c r="AN243">
        <v>10</v>
      </c>
    </row>
    <row r="244" spans="1:40" ht="14.4" x14ac:dyDescent="0.3">
      <c r="A244" s="433" t="str">
        <v>0609</v>
      </c>
      <c r="D244" t="str">
        <f>CONCATENATE(portada_F[[#This Row],[NIVEL]],".",portada_F[[#This Row],[CODINS]])</f>
        <v>1.03193</v>
      </c>
      <c r="E244" s="444" t="s">
        <v>33270</v>
      </c>
      <c r="F244" t="s">
        <v>7392</v>
      </c>
      <c r="G244" t="s">
        <v>8396</v>
      </c>
      <c r="H244" t="s">
        <v>16918</v>
      </c>
      <c r="I244" t="s">
        <v>207</v>
      </c>
      <c r="J244" t="s">
        <v>7</v>
      </c>
      <c r="K244" t="s">
        <v>32</v>
      </c>
      <c r="L244" t="s">
        <v>20921</v>
      </c>
      <c r="M244" t="s">
        <v>8087</v>
      </c>
      <c r="N244">
        <v>40701</v>
      </c>
      <c r="O244" t="s">
        <v>206</v>
      </c>
      <c r="P244" t="s">
        <v>7</v>
      </c>
      <c r="Q244" t="s">
        <v>1</v>
      </c>
      <c r="R244" t="s">
        <v>16730</v>
      </c>
      <c r="S244" t="s">
        <v>207</v>
      </c>
      <c r="T244" t="s">
        <v>3995</v>
      </c>
      <c r="U244" t="s">
        <v>250</v>
      </c>
      <c r="V244" t="s">
        <v>250</v>
      </c>
      <c r="W244" t="s">
        <v>27590</v>
      </c>
      <c r="X244" t="s">
        <v>14568</v>
      </c>
      <c r="Y244" s="536" t="s">
        <v>27591</v>
      </c>
      <c r="Z244" s="536" t="s">
        <v>27592</v>
      </c>
      <c r="AA244" s="493" t="s">
        <v>8979</v>
      </c>
      <c r="AB244" s="493" t="s">
        <v>27591</v>
      </c>
      <c r="AC244" s="493" t="s">
        <v>18547</v>
      </c>
      <c r="AD244" s="493" t="s">
        <v>22106</v>
      </c>
      <c r="AE244"/>
      <c r="AF244" t="s">
        <v>20919</v>
      </c>
      <c r="AG244"/>
      <c r="AH244"/>
      <c r="AI244" t="s">
        <v>20668</v>
      </c>
      <c r="AJ244" t="s">
        <v>32</v>
      </c>
      <c r="AK244" t="s">
        <v>10043</v>
      </c>
      <c r="AL244" t="s">
        <v>64</v>
      </c>
      <c r="AM244" t="s">
        <v>16918</v>
      </c>
      <c r="AN244">
        <v>16</v>
      </c>
    </row>
    <row r="245" spans="1:40" ht="14.4" x14ac:dyDescent="0.3">
      <c r="A245" s="433" t="str">
        <v>0610</v>
      </c>
      <c r="D245" t="str">
        <f>CONCATENATE(portada_F[[#This Row],[NIVEL]],".",portada_F[[#This Row],[CODINS]])</f>
        <v>1.04136</v>
      </c>
      <c r="E245" s="444" t="s">
        <v>34017</v>
      </c>
      <c r="F245" t="s">
        <v>16879</v>
      </c>
      <c r="G245" t="s">
        <v>8396</v>
      </c>
      <c r="H245" t="s">
        <v>29577</v>
      </c>
      <c r="I245" t="s">
        <v>41</v>
      </c>
      <c r="J245" t="s">
        <v>1</v>
      </c>
      <c r="K245" t="s">
        <v>32</v>
      </c>
      <c r="L245" t="s">
        <v>20921</v>
      </c>
      <c r="M245" t="s">
        <v>8087</v>
      </c>
      <c r="N245">
        <v>10801</v>
      </c>
      <c r="O245" t="s">
        <v>32</v>
      </c>
      <c r="P245" t="s">
        <v>9</v>
      </c>
      <c r="Q245" t="s">
        <v>1</v>
      </c>
      <c r="R245" t="s">
        <v>16491</v>
      </c>
      <c r="S245" t="s">
        <v>33</v>
      </c>
      <c r="T245" t="s">
        <v>21302</v>
      </c>
      <c r="U245" t="s">
        <v>616</v>
      </c>
      <c r="V245" t="s">
        <v>616</v>
      </c>
      <c r="W245" t="s">
        <v>20787</v>
      </c>
      <c r="X245" t="s">
        <v>20786</v>
      </c>
      <c r="Y245" s="536" t="s">
        <v>29578</v>
      </c>
      <c r="Z245" s="536" t="s">
        <v>29579</v>
      </c>
      <c r="AA245" s="493" t="s">
        <v>20785</v>
      </c>
      <c r="AB245" s="493" t="s">
        <v>29578</v>
      </c>
      <c r="AC245" s="493" t="s">
        <v>19729</v>
      </c>
      <c r="AD245" s="493" t="s">
        <v>21325</v>
      </c>
      <c r="AE245"/>
      <c r="AF245" t="s">
        <v>20919</v>
      </c>
      <c r="AG245"/>
      <c r="AH245"/>
      <c r="AI245" t="s">
        <v>20668</v>
      </c>
      <c r="AJ245" t="s">
        <v>32</v>
      </c>
      <c r="AK245" t="s">
        <v>29580</v>
      </c>
      <c r="AL245" t="s">
        <v>64</v>
      </c>
      <c r="AM245" t="s">
        <v>29581</v>
      </c>
      <c r="AN245">
        <v>25</v>
      </c>
    </row>
    <row r="246" spans="1:40" ht="14.4" x14ac:dyDescent="0.3">
      <c r="A246" s="433" t="str">
        <v>0612</v>
      </c>
      <c r="D246" t="str">
        <f>CONCATENATE(portada_F[[#This Row],[NIVEL]],".",portada_F[[#This Row],[CODINS]])</f>
        <v>1.03345</v>
      </c>
      <c r="E246" s="444" t="s">
        <v>33397</v>
      </c>
      <c r="F246" t="s">
        <v>7475</v>
      </c>
      <c r="G246" t="s">
        <v>8396</v>
      </c>
      <c r="H246" t="s">
        <v>9031</v>
      </c>
      <c r="I246" t="s">
        <v>235</v>
      </c>
      <c r="J246" t="s">
        <v>6</v>
      </c>
      <c r="K246" t="s">
        <v>32</v>
      </c>
      <c r="L246" t="s">
        <v>20921</v>
      </c>
      <c r="M246" t="s">
        <v>8087</v>
      </c>
      <c r="N246">
        <v>50503</v>
      </c>
      <c r="O246" t="s">
        <v>236</v>
      </c>
      <c r="P246" t="s">
        <v>5</v>
      </c>
      <c r="Q246" t="s">
        <v>3</v>
      </c>
      <c r="R246" t="s">
        <v>16764</v>
      </c>
      <c r="S246" t="s">
        <v>237</v>
      </c>
      <c r="T246" t="s">
        <v>22353</v>
      </c>
      <c r="U246" t="s">
        <v>4730</v>
      </c>
      <c r="V246" t="s">
        <v>2036</v>
      </c>
      <c r="W246" t="s">
        <v>27893</v>
      </c>
      <c r="X246" t="s">
        <v>18560</v>
      </c>
      <c r="Y246" s="536" t="s">
        <v>27894</v>
      </c>
      <c r="Z246" s="536" t="s">
        <v>27895</v>
      </c>
      <c r="AA246" s="493" t="s">
        <v>12384</v>
      </c>
      <c r="AB246" s="493" t="s">
        <v>27896</v>
      </c>
      <c r="AC246" s="493" t="s">
        <v>11360</v>
      </c>
      <c r="AD246" s="493" t="s">
        <v>22358</v>
      </c>
      <c r="AE246"/>
      <c r="AF246" t="s">
        <v>20919</v>
      </c>
      <c r="AG246"/>
      <c r="AH246"/>
      <c r="AI246" t="s">
        <v>20668</v>
      </c>
      <c r="AJ246" t="s">
        <v>32</v>
      </c>
      <c r="AK246" t="s">
        <v>10067</v>
      </c>
      <c r="AL246" t="s">
        <v>64</v>
      </c>
      <c r="AM246" t="s">
        <v>9031</v>
      </c>
      <c r="AN246">
        <v>62</v>
      </c>
    </row>
    <row r="247" spans="1:40" ht="14.4" x14ac:dyDescent="0.3">
      <c r="A247" s="433" t="str">
        <v>0613</v>
      </c>
      <c r="D247" t="str">
        <f>CONCATENATE(portada_F[[#This Row],[NIVEL]],".",portada_F[[#This Row],[CODINS]])</f>
        <v>1.01252</v>
      </c>
      <c r="E247" s="444" t="s">
        <v>31538</v>
      </c>
      <c r="F247" t="s">
        <v>8725</v>
      </c>
      <c r="G247" t="s">
        <v>8396</v>
      </c>
      <c r="H247" t="s">
        <v>20722</v>
      </c>
      <c r="I247" t="s">
        <v>889</v>
      </c>
      <c r="J247" t="s">
        <v>2</v>
      </c>
      <c r="K247" t="s">
        <v>32</v>
      </c>
      <c r="L247" t="s">
        <v>20921</v>
      </c>
      <c r="M247" t="s">
        <v>8087</v>
      </c>
      <c r="N247">
        <v>50101</v>
      </c>
      <c r="O247" t="s">
        <v>236</v>
      </c>
      <c r="P247" t="s">
        <v>1</v>
      </c>
      <c r="Q247" t="s">
        <v>1</v>
      </c>
      <c r="R247" t="s">
        <v>16740</v>
      </c>
      <c r="S247" t="s">
        <v>237</v>
      </c>
      <c r="T247" t="s">
        <v>889</v>
      </c>
      <c r="U247" t="s">
        <v>889</v>
      </c>
      <c r="V247" t="s">
        <v>8606</v>
      </c>
      <c r="W247" t="s">
        <v>23587</v>
      </c>
      <c r="X247" t="s">
        <v>8726</v>
      </c>
      <c r="Y247" s="536" t="s">
        <v>23588</v>
      </c>
      <c r="Z247" s="536" t="s">
        <v>23589</v>
      </c>
      <c r="AA247" s="493" t="s">
        <v>23590</v>
      </c>
      <c r="AB247" s="493" t="s">
        <v>23591</v>
      </c>
      <c r="AC247" s="493" t="s">
        <v>19872</v>
      </c>
      <c r="AD247" s="493" t="s">
        <v>22277</v>
      </c>
      <c r="AE247"/>
      <c r="AF247" t="s">
        <v>20919</v>
      </c>
      <c r="AG247"/>
      <c r="AH247"/>
      <c r="AI247" t="s">
        <v>20668</v>
      </c>
      <c r="AJ247" t="s">
        <v>32</v>
      </c>
      <c r="AK247" t="s">
        <v>9952</v>
      </c>
      <c r="AL247" t="s">
        <v>64</v>
      </c>
      <c r="AM247" t="s">
        <v>20722</v>
      </c>
      <c r="AN247">
        <v>2</v>
      </c>
    </row>
    <row r="248" spans="1:40" ht="14.4" x14ac:dyDescent="0.3">
      <c r="A248" s="433" t="str">
        <v>0614</v>
      </c>
      <c r="D248" t="str">
        <f>CONCATENATE(portada_F[[#This Row],[NIVEL]],".",portada_F[[#This Row],[CODINS]])</f>
        <v>1.03822</v>
      </c>
      <c r="E248" s="444" t="s">
        <v>33754</v>
      </c>
      <c r="F248" t="s">
        <v>7758</v>
      </c>
      <c r="G248" t="s">
        <v>8396</v>
      </c>
      <c r="H248" t="s">
        <v>16212</v>
      </c>
      <c r="I248" t="s">
        <v>83</v>
      </c>
      <c r="J248" t="s">
        <v>9</v>
      </c>
      <c r="K248" t="s">
        <v>32</v>
      </c>
      <c r="L248" t="s">
        <v>20921</v>
      </c>
      <c r="M248" t="s">
        <v>8087</v>
      </c>
      <c r="N248">
        <v>20501</v>
      </c>
      <c r="O248" t="s">
        <v>35</v>
      </c>
      <c r="P248" t="s">
        <v>5</v>
      </c>
      <c r="Q248" t="s">
        <v>1</v>
      </c>
      <c r="R248" t="s">
        <v>16587</v>
      </c>
      <c r="S248" t="s">
        <v>83</v>
      </c>
      <c r="T248" t="s">
        <v>2306</v>
      </c>
      <c r="U248" t="s">
        <v>2306</v>
      </c>
      <c r="V248" t="s">
        <v>15496</v>
      </c>
      <c r="W248" t="s">
        <v>16210</v>
      </c>
      <c r="X248" t="s">
        <v>15497</v>
      </c>
      <c r="Y248" s="536" t="s">
        <v>28922</v>
      </c>
      <c r="Z248" s="536"/>
      <c r="AA248" s="493" t="s">
        <v>16209</v>
      </c>
      <c r="AB248" s="493" t="s">
        <v>28923</v>
      </c>
      <c r="AC248" s="493" t="s">
        <v>19757</v>
      </c>
      <c r="AD248" s="493" t="s">
        <v>21726</v>
      </c>
      <c r="AE248"/>
      <c r="AF248" t="s">
        <v>20919</v>
      </c>
      <c r="AG248"/>
      <c r="AH248"/>
      <c r="AI248" t="s">
        <v>20668</v>
      </c>
      <c r="AJ248" t="s">
        <v>32</v>
      </c>
      <c r="AK248" t="s">
        <v>16211</v>
      </c>
      <c r="AL248" t="s">
        <v>64</v>
      </c>
      <c r="AM248" t="s">
        <v>16212</v>
      </c>
      <c r="AN248">
        <v>9</v>
      </c>
    </row>
    <row r="249" spans="1:40" ht="14.4" x14ac:dyDescent="0.3">
      <c r="A249" s="433" t="str">
        <v>0615</v>
      </c>
      <c r="D249" t="str">
        <f>CONCATENATE(portada_F[[#This Row],[NIVEL]],".",portada_F[[#This Row],[CODINS]])</f>
        <v>1.01769</v>
      </c>
      <c r="E249" s="444" t="s">
        <v>32021</v>
      </c>
      <c r="F249" t="s">
        <v>7244</v>
      </c>
      <c r="G249" t="s">
        <v>8396</v>
      </c>
      <c r="H249" t="s">
        <v>10186</v>
      </c>
      <c r="I249" t="s">
        <v>41</v>
      </c>
      <c r="J249" t="s">
        <v>5</v>
      </c>
      <c r="K249" t="s">
        <v>32</v>
      </c>
      <c r="L249" t="s">
        <v>20921</v>
      </c>
      <c r="M249" t="s">
        <v>8087</v>
      </c>
      <c r="N249">
        <v>11402</v>
      </c>
      <c r="O249" t="s">
        <v>32</v>
      </c>
      <c r="P249" t="s">
        <v>225</v>
      </c>
      <c r="Q249" t="s">
        <v>2</v>
      </c>
      <c r="R249" t="s">
        <v>16522</v>
      </c>
      <c r="S249" t="s">
        <v>33</v>
      </c>
      <c r="T249" t="s">
        <v>664</v>
      </c>
      <c r="U249" t="s">
        <v>441</v>
      </c>
      <c r="V249" t="s">
        <v>441</v>
      </c>
      <c r="W249" t="s">
        <v>8753</v>
      </c>
      <c r="X249" t="s">
        <v>16177</v>
      </c>
      <c r="Y249" s="536" t="s">
        <v>24688</v>
      </c>
      <c r="Z249" s="536"/>
      <c r="AA249" s="493" t="s">
        <v>20725</v>
      </c>
      <c r="AB249" s="493" t="s">
        <v>24688</v>
      </c>
      <c r="AC249" s="493" t="s">
        <v>19733</v>
      </c>
      <c r="AD249" s="493" t="s">
        <v>21351</v>
      </c>
      <c r="AE249"/>
      <c r="AF249" t="s">
        <v>20919</v>
      </c>
      <c r="AG249"/>
      <c r="AH249"/>
      <c r="AI249" t="s">
        <v>20668</v>
      </c>
      <c r="AJ249" t="s">
        <v>32</v>
      </c>
      <c r="AK249" t="s">
        <v>9967</v>
      </c>
      <c r="AL249" t="s">
        <v>64</v>
      </c>
      <c r="AM249" t="s">
        <v>10186</v>
      </c>
      <c r="AN249">
        <v>40</v>
      </c>
    </row>
    <row r="250" spans="1:40" ht="14.4" x14ac:dyDescent="0.3">
      <c r="A250" s="433" t="str">
        <v>0616</v>
      </c>
      <c r="D250" t="str">
        <f>CONCATENATE(portada_F[[#This Row],[NIVEL]],".",portada_F[[#This Row],[CODINS]])</f>
        <v>1.03155</v>
      </c>
      <c r="E250" s="444" t="s">
        <v>33238</v>
      </c>
      <c r="F250" t="s">
        <v>8970</v>
      </c>
      <c r="G250" t="s">
        <v>8396</v>
      </c>
      <c r="H250" t="s">
        <v>12334</v>
      </c>
      <c r="I250" t="s">
        <v>207</v>
      </c>
      <c r="J250" t="s">
        <v>4</v>
      </c>
      <c r="K250" t="s">
        <v>32</v>
      </c>
      <c r="L250" t="s">
        <v>20921</v>
      </c>
      <c r="M250" t="s">
        <v>8087</v>
      </c>
      <c r="N250">
        <v>40505</v>
      </c>
      <c r="O250" t="s">
        <v>206</v>
      </c>
      <c r="P250" t="s">
        <v>5</v>
      </c>
      <c r="Q250" t="s">
        <v>5</v>
      </c>
      <c r="R250" t="s">
        <v>16725</v>
      </c>
      <c r="S250" t="s">
        <v>207</v>
      </c>
      <c r="T250" t="s">
        <v>159</v>
      </c>
      <c r="U250" t="s">
        <v>244</v>
      </c>
      <c r="V250" t="s">
        <v>8971</v>
      </c>
      <c r="W250" t="s">
        <v>8974</v>
      </c>
      <c r="X250" t="s">
        <v>8973</v>
      </c>
      <c r="Y250" s="536" t="s">
        <v>27520</v>
      </c>
      <c r="Z250" s="536" t="s">
        <v>27521</v>
      </c>
      <c r="AA250" s="493" t="s">
        <v>8972</v>
      </c>
      <c r="AB250" s="493" t="s">
        <v>27520</v>
      </c>
      <c r="AC250" s="493" t="s">
        <v>19840</v>
      </c>
      <c r="AD250" s="493" t="s">
        <v>22165</v>
      </c>
      <c r="AE250"/>
      <c r="AF250" t="s">
        <v>20919</v>
      </c>
      <c r="AG250"/>
      <c r="AH250"/>
      <c r="AI250" t="s">
        <v>20668</v>
      </c>
      <c r="AJ250" t="s">
        <v>32</v>
      </c>
      <c r="AK250" t="s">
        <v>10045</v>
      </c>
      <c r="AL250" t="s">
        <v>64</v>
      </c>
      <c r="AM250" t="s">
        <v>12334</v>
      </c>
      <c r="AN250">
        <v>88</v>
      </c>
    </row>
    <row r="251" spans="1:40" ht="14.4" x14ac:dyDescent="0.3">
      <c r="A251" s="433" t="str">
        <v>0617</v>
      </c>
      <c r="D251" t="str">
        <f>CONCATENATE(portada_F[[#This Row],[NIVEL]],".",portada_F[[#This Row],[CODINS]])</f>
        <v>1.00701</v>
      </c>
      <c r="E251" s="444" t="s">
        <v>31068</v>
      </c>
      <c r="F251" t="s">
        <v>7157</v>
      </c>
      <c r="G251" t="s">
        <v>8396</v>
      </c>
      <c r="H251" t="s">
        <v>8614</v>
      </c>
      <c r="I251" t="s">
        <v>1374</v>
      </c>
      <c r="J251" t="s">
        <v>1</v>
      </c>
      <c r="K251" t="s">
        <v>32</v>
      </c>
      <c r="L251" t="s">
        <v>20921</v>
      </c>
      <c r="M251" t="s">
        <v>8087</v>
      </c>
      <c r="N251">
        <v>60601</v>
      </c>
      <c r="O251" t="s">
        <v>136</v>
      </c>
      <c r="P251" t="s">
        <v>6</v>
      </c>
      <c r="Q251" t="s">
        <v>1</v>
      </c>
      <c r="R251" t="s">
        <v>22456</v>
      </c>
      <c r="S251" t="s">
        <v>137</v>
      </c>
      <c r="T251" t="s">
        <v>20991</v>
      </c>
      <c r="U251" t="s">
        <v>20991</v>
      </c>
      <c r="V251" t="s">
        <v>8615</v>
      </c>
      <c r="W251" t="s">
        <v>18513</v>
      </c>
      <c r="X251" t="s">
        <v>16170</v>
      </c>
      <c r="Y251" s="536" t="s">
        <v>22457</v>
      </c>
      <c r="Z251" s="536" t="s">
        <v>22458</v>
      </c>
      <c r="AA251" s="493" t="s">
        <v>14556</v>
      </c>
      <c r="AB251" s="493" t="s">
        <v>22459</v>
      </c>
      <c r="AC251" s="493" t="s">
        <v>19699</v>
      </c>
      <c r="AD251" s="493" t="s">
        <v>20994</v>
      </c>
      <c r="AE251"/>
      <c r="AF251" t="s">
        <v>20919</v>
      </c>
      <c r="AG251"/>
      <c r="AH251"/>
      <c r="AI251" t="s">
        <v>20668</v>
      </c>
      <c r="AJ251" t="s">
        <v>32</v>
      </c>
      <c r="AK251" t="s">
        <v>7414</v>
      </c>
      <c r="AL251" t="s">
        <v>64</v>
      </c>
      <c r="AM251" t="s">
        <v>8614</v>
      </c>
      <c r="AN251">
        <v>32</v>
      </c>
    </row>
    <row r="252" spans="1:40" ht="14.4" x14ac:dyDescent="0.3">
      <c r="A252" s="433" t="str">
        <v>0618</v>
      </c>
      <c r="D252" t="str">
        <f>CONCATENATE(portada_F[[#This Row],[NIVEL]],".",portada_F[[#This Row],[CODINS]])</f>
        <v>1.01947</v>
      </c>
      <c r="E252" s="444" t="s">
        <v>32181</v>
      </c>
      <c r="F252" t="s">
        <v>8772</v>
      </c>
      <c r="G252" t="s">
        <v>8396</v>
      </c>
      <c r="H252" t="s">
        <v>14531</v>
      </c>
      <c r="I252" t="s">
        <v>83</v>
      </c>
      <c r="J252" t="s">
        <v>6</v>
      </c>
      <c r="K252" t="s">
        <v>32</v>
      </c>
      <c r="L252" t="s">
        <v>20921</v>
      </c>
      <c r="M252" t="s">
        <v>8087</v>
      </c>
      <c r="N252">
        <v>20302</v>
      </c>
      <c r="O252" t="s">
        <v>35</v>
      </c>
      <c r="P252" t="s">
        <v>3</v>
      </c>
      <c r="Q252" t="s">
        <v>2</v>
      </c>
      <c r="R252" t="s">
        <v>16577</v>
      </c>
      <c r="S252" t="s">
        <v>83</v>
      </c>
      <c r="T252" t="s">
        <v>678</v>
      </c>
      <c r="U252" t="s">
        <v>272</v>
      </c>
      <c r="V252" t="s">
        <v>2139</v>
      </c>
      <c r="W252" t="s">
        <v>25037</v>
      </c>
      <c r="X252" t="s">
        <v>8774</v>
      </c>
      <c r="Y252" s="536" t="s">
        <v>25038</v>
      </c>
      <c r="Z252" s="536" t="s">
        <v>25038</v>
      </c>
      <c r="AA252" s="493" t="s">
        <v>8773</v>
      </c>
      <c r="AB252" s="493" t="s">
        <v>25038</v>
      </c>
      <c r="AC252" s="493" t="s">
        <v>21677</v>
      </c>
      <c r="AD252" s="493" t="s">
        <v>21678</v>
      </c>
      <c r="AE252"/>
      <c r="AF252" t="s">
        <v>20919</v>
      </c>
      <c r="AG252"/>
      <c r="AH252"/>
      <c r="AI252" t="s">
        <v>20668</v>
      </c>
      <c r="AJ252" t="s">
        <v>32</v>
      </c>
      <c r="AK252" t="s">
        <v>9978</v>
      </c>
      <c r="AL252" t="s">
        <v>64</v>
      </c>
      <c r="AM252" t="s">
        <v>14531</v>
      </c>
      <c r="AN252">
        <v>19</v>
      </c>
    </row>
    <row r="253" spans="1:40" ht="14.4" x14ac:dyDescent="0.3">
      <c r="A253" s="433" t="str">
        <v>0619</v>
      </c>
      <c r="D253" t="str">
        <f>CONCATENATE(portada_F[[#This Row],[NIVEL]],".",portada_F[[#This Row],[CODINS]])</f>
        <v>1.00003</v>
      </c>
      <c r="E253" s="444" t="s">
        <v>30464</v>
      </c>
      <c r="F253" t="s">
        <v>8399</v>
      </c>
      <c r="G253" t="s">
        <v>8396</v>
      </c>
      <c r="H253" t="s">
        <v>8398</v>
      </c>
      <c r="I253" t="s">
        <v>13534</v>
      </c>
      <c r="J253" t="s">
        <v>1</v>
      </c>
      <c r="K253" t="s">
        <v>32</v>
      </c>
      <c r="L253" t="s">
        <v>20921</v>
      </c>
      <c r="M253" t="s">
        <v>8087</v>
      </c>
      <c r="N253">
        <v>10103</v>
      </c>
      <c r="O253" t="s">
        <v>32</v>
      </c>
      <c r="P253" t="s">
        <v>1</v>
      </c>
      <c r="Q253" t="s">
        <v>3</v>
      </c>
      <c r="R253" t="s">
        <v>16442</v>
      </c>
      <c r="S253" t="s">
        <v>33</v>
      </c>
      <c r="T253" t="s">
        <v>33</v>
      </c>
      <c r="U253" t="s">
        <v>20922</v>
      </c>
      <c r="V253" t="s">
        <v>66</v>
      </c>
      <c r="W253" t="s">
        <v>8401</v>
      </c>
      <c r="X253" t="s">
        <v>8400</v>
      </c>
      <c r="Y253" s="536" t="s">
        <v>20923</v>
      </c>
      <c r="Z253" s="536" t="s">
        <v>20924</v>
      </c>
      <c r="AA253" s="493" t="s">
        <v>14547</v>
      </c>
      <c r="AB253" s="493" t="s">
        <v>20923</v>
      </c>
      <c r="AC253" s="493" t="s">
        <v>19813</v>
      </c>
      <c r="AD253" s="493" t="s">
        <v>20925</v>
      </c>
      <c r="AE253"/>
      <c r="AF253" t="s">
        <v>20919</v>
      </c>
      <c r="AG253"/>
      <c r="AH253"/>
      <c r="AI253" t="s">
        <v>20668</v>
      </c>
      <c r="AJ253" t="s">
        <v>32</v>
      </c>
      <c r="AK253" t="s">
        <v>9920</v>
      </c>
      <c r="AL253" t="s">
        <v>64</v>
      </c>
      <c r="AM253" t="s">
        <v>8398</v>
      </c>
      <c r="AN253">
        <v>39</v>
      </c>
    </row>
    <row r="254" spans="1:40" ht="14.4" x14ac:dyDescent="0.3">
      <c r="A254" s="433" t="str">
        <v>0621</v>
      </c>
      <c r="D254" t="str">
        <f>CONCATENATE(portada_F[[#This Row],[NIVEL]],".",portada_F[[#This Row],[CODINS]])</f>
        <v>1.02927</v>
      </c>
      <c r="E254" s="444" t="s">
        <v>33047</v>
      </c>
      <c r="F254" t="s">
        <v>8915</v>
      </c>
      <c r="G254" t="s">
        <v>8396</v>
      </c>
      <c r="H254" t="s">
        <v>8914</v>
      </c>
      <c r="I254" t="s">
        <v>47</v>
      </c>
      <c r="J254" t="s">
        <v>2</v>
      </c>
      <c r="K254" t="s">
        <v>32</v>
      </c>
      <c r="L254" t="s">
        <v>20921</v>
      </c>
      <c r="M254" t="s">
        <v>8087</v>
      </c>
      <c r="N254">
        <v>10304</v>
      </c>
      <c r="O254" t="s">
        <v>32</v>
      </c>
      <c r="P254" t="s">
        <v>3</v>
      </c>
      <c r="Q254" t="s">
        <v>4</v>
      </c>
      <c r="R254" t="s">
        <v>16457</v>
      </c>
      <c r="S254" t="s">
        <v>33</v>
      </c>
      <c r="T254" t="s">
        <v>47</v>
      </c>
      <c r="U254" t="s">
        <v>314</v>
      </c>
      <c r="V254" t="s">
        <v>5248</v>
      </c>
      <c r="W254" t="s">
        <v>8916</v>
      </c>
      <c r="X254" t="s">
        <v>11141</v>
      </c>
      <c r="Y254" s="536" t="s">
        <v>27064</v>
      </c>
      <c r="Z254" s="536" t="s">
        <v>27065</v>
      </c>
      <c r="AA254" s="493" t="s">
        <v>15440</v>
      </c>
      <c r="AB254" s="493" t="s">
        <v>27066</v>
      </c>
      <c r="AC254" s="493" t="s">
        <v>21161</v>
      </c>
      <c r="AD254" s="493" t="s">
        <v>21162</v>
      </c>
      <c r="AE254"/>
      <c r="AF254" t="s">
        <v>20919</v>
      </c>
      <c r="AG254"/>
      <c r="AH254"/>
      <c r="AI254" t="s">
        <v>20668</v>
      </c>
      <c r="AJ254" t="s">
        <v>32</v>
      </c>
      <c r="AK254" t="s">
        <v>11142</v>
      </c>
      <c r="AL254" t="s">
        <v>64</v>
      </c>
      <c r="AM254" t="s">
        <v>8914</v>
      </c>
      <c r="AN254">
        <v>32</v>
      </c>
    </row>
    <row r="255" spans="1:40" ht="14.4" x14ac:dyDescent="0.3">
      <c r="A255" s="433" t="str">
        <v>0622</v>
      </c>
      <c r="D255" t="str">
        <f>CONCATENATE(portada_F[[#This Row],[NIVEL]],".",portada_F[[#This Row],[CODINS]])</f>
        <v>1.00058</v>
      </c>
      <c r="E255" s="444" t="s">
        <v>30500</v>
      </c>
      <c r="F255" t="s">
        <v>8443</v>
      </c>
      <c r="G255" t="s">
        <v>8396</v>
      </c>
      <c r="H255" t="s">
        <v>8442</v>
      </c>
      <c r="I255" t="s">
        <v>41</v>
      </c>
      <c r="J255" t="s">
        <v>4</v>
      </c>
      <c r="K255" t="s">
        <v>32</v>
      </c>
      <c r="L255" t="s">
        <v>20929</v>
      </c>
      <c r="M255" t="s">
        <v>8087</v>
      </c>
      <c r="N255">
        <v>11301</v>
      </c>
      <c r="O255" t="s">
        <v>32</v>
      </c>
      <c r="P255" t="s">
        <v>15</v>
      </c>
      <c r="Q255" t="s">
        <v>1</v>
      </c>
      <c r="R255" t="s">
        <v>21022</v>
      </c>
      <c r="S255" t="s">
        <v>33</v>
      </c>
      <c r="T255" t="s">
        <v>147</v>
      </c>
      <c r="U255" t="s">
        <v>173</v>
      </c>
      <c r="V255" t="s">
        <v>187</v>
      </c>
      <c r="W255" t="s">
        <v>8445</v>
      </c>
      <c r="X255" t="s">
        <v>8444</v>
      </c>
      <c r="Y255" s="536" t="s">
        <v>21028</v>
      </c>
      <c r="Z255" s="536" t="s">
        <v>21028</v>
      </c>
      <c r="AA255" s="493" t="s">
        <v>14550</v>
      </c>
      <c r="AB255" s="493" t="s">
        <v>21029</v>
      </c>
      <c r="AC255" s="493" t="s">
        <v>19704</v>
      </c>
      <c r="AD255" s="493" t="s">
        <v>21025</v>
      </c>
      <c r="AE255"/>
      <c r="AF255" t="s">
        <v>20919</v>
      </c>
      <c r="AG255"/>
      <c r="AH255"/>
      <c r="AI255" t="s">
        <v>20668</v>
      </c>
      <c r="AJ255" t="s">
        <v>35</v>
      </c>
      <c r="AK255" t="s">
        <v>19693</v>
      </c>
      <c r="AL255" t="s">
        <v>20934</v>
      </c>
      <c r="AM255"/>
      <c r="AN255">
        <v>31</v>
      </c>
    </row>
    <row r="256" spans="1:40" ht="14.4" x14ac:dyDescent="0.3">
      <c r="A256" s="433" t="str">
        <v>0623</v>
      </c>
      <c r="D256" t="str">
        <f>CONCATENATE(portada_F[[#This Row],[NIVEL]],".",portada_F[[#This Row],[CODINS]])</f>
        <v>1.03973</v>
      </c>
      <c r="E256" s="444" t="s">
        <v>33880</v>
      </c>
      <c r="F256" t="s">
        <v>14508</v>
      </c>
      <c r="G256" t="s">
        <v>8396</v>
      </c>
      <c r="H256" t="s">
        <v>15406</v>
      </c>
      <c r="I256" t="s">
        <v>4404</v>
      </c>
      <c r="J256" t="s">
        <v>6</v>
      </c>
      <c r="K256" t="s">
        <v>32</v>
      </c>
      <c r="L256" t="s">
        <v>20921</v>
      </c>
      <c r="M256" t="s">
        <v>8087</v>
      </c>
      <c r="N256">
        <v>50206</v>
      </c>
      <c r="O256" t="s">
        <v>236</v>
      </c>
      <c r="P256" t="s">
        <v>2</v>
      </c>
      <c r="Q256" t="s">
        <v>6</v>
      </c>
      <c r="R256" t="s">
        <v>16749</v>
      </c>
      <c r="S256" t="s">
        <v>237</v>
      </c>
      <c r="T256" t="s">
        <v>4404</v>
      </c>
      <c r="U256" t="s">
        <v>4449</v>
      </c>
      <c r="V256" t="s">
        <v>4449</v>
      </c>
      <c r="W256" t="s">
        <v>16289</v>
      </c>
      <c r="X256" t="s">
        <v>18582</v>
      </c>
      <c r="Y256" s="536" t="s">
        <v>29223</v>
      </c>
      <c r="Z256" s="536" t="s">
        <v>29224</v>
      </c>
      <c r="AA256" s="493" t="s">
        <v>15521</v>
      </c>
      <c r="AB256" s="493" t="s">
        <v>29225</v>
      </c>
      <c r="AC256" s="493" t="s">
        <v>19857</v>
      </c>
      <c r="AD256" s="493" t="s">
        <v>22325</v>
      </c>
      <c r="AE256"/>
      <c r="AF256" t="s">
        <v>20919</v>
      </c>
      <c r="AG256"/>
      <c r="AH256"/>
      <c r="AI256" t="s">
        <v>20668</v>
      </c>
      <c r="AJ256" t="s">
        <v>32</v>
      </c>
      <c r="AK256" t="s">
        <v>16290</v>
      </c>
      <c r="AL256" t="s">
        <v>64</v>
      </c>
      <c r="AM256" t="s">
        <v>15406</v>
      </c>
      <c r="AN256">
        <v>8</v>
      </c>
    </row>
    <row r="257" spans="1:40" ht="14.4" x14ac:dyDescent="0.3">
      <c r="A257" s="433" t="str">
        <v>0624</v>
      </c>
      <c r="D257" t="str">
        <f>CONCATENATE(portada_F[[#This Row],[NIVEL]],".",portada_F[[#This Row],[CODINS]])</f>
        <v>1.03937</v>
      </c>
      <c r="E257" s="444" t="s">
        <v>33853</v>
      </c>
      <c r="F257" t="s">
        <v>16071</v>
      </c>
      <c r="G257" t="s">
        <v>8396</v>
      </c>
      <c r="H257" t="s">
        <v>16939</v>
      </c>
      <c r="I257" t="s">
        <v>83</v>
      </c>
      <c r="J257" t="s">
        <v>10</v>
      </c>
      <c r="K257" t="s">
        <v>32</v>
      </c>
      <c r="L257" t="s">
        <v>20929</v>
      </c>
      <c r="M257" t="s">
        <v>8087</v>
      </c>
      <c r="N257">
        <v>20901</v>
      </c>
      <c r="O257" t="s">
        <v>35</v>
      </c>
      <c r="P257" t="s">
        <v>10</v>
      </c>
      <c r="Q257" t="s">
        <v>1</v>
      </c>
      <c r="R257" t="s">
        <v>16612</v>
      </c>
      <c r="S257" t="s">
        <v>83</v>
      </c>
      <c r="T257" t="s">
        <v>2243</v>
      </c>
      <c r="U257" t="s">
        <v>2243</v>
      </c>
      <c r="V257" t="s">
        <v>8711</v>
      </c>
      <c r="W257" t="s">
        <v>29153</v>
      </c>
      <c r="X257" t="s">
        <v>16244</v>
      </c>
      <c r="Y257" s="536" t="s">
        <v>29154</v>
      </c>
      <c r="Z257" s="536" t="s">
        <v>29155</v>
      </c>
      <c r="AA257" s="493" t="s">
        <v>16243</v>
      </c>
      <c r="AB257" s="493" t="s">
        <v>29155</v>
      </c>
      <c r="AC257" s="493" t="s">
        <v>21713</v>
      </c>
      <c r="AD257" s="493" t="s">
        <v>21714</v>
      </c>
      <c r="AE257"/>
      <c r="AF257" t="s">
        <v>20919</v>
      </c>
      <c r="AG257"/>
      <c r="AH257"/>
      <c r="AI257" t="s">
        <v>20668</v>
      </c>
      <c r="AJ257" t="s">
        <v>35</v>
      </c>
      <c r="AK257" t="s">
        <v>19693</v>
      </c>
      <c r="AL257" t="s">
        <v>20934</v>
      </c>
      <c r="AM257"/>
      <c r="AN257">
        <v>35</v>
      </c>
    </row>
    <row r="258" spans="1:40" ht="14.4" x14ac:dyDescent="0.3">
      <c r="A258" s="433" t="str">
        <v>0626</v>
      </c>
      <c r="D258" t="str">
        <f>CONCATENATE(portada_F[[#This Row],[NIVEL]],".",portada_F[[#This Row],[CODINS]])</f>
        <v>1.04361</v>
      </c>
      <c r="E258" s="444" t="s">
        <v>34180</v>
      </c>
      <c r="F258" t="s">
        <v>15489</v>
      </c>
      <c r="G258" t="s">
        <v>8396</v>
      </c>
      <c r="H258" t="s">
        <v>30117</v>
      </c>
      <c r="I258" t="s">
        <v>1374</v>
      </c>
      <c r="J258" t="s">
        <v>1</v>
      </c>
      <c r="K258" t="s">
        <v>32</v>
      </c>
      <c r="L258" t="s">
        <v>20921</v>
      </c>
      <c r="M258" t="s">
        <v>8087</v>
      </c>
      <c r="N258">
        <v>60601</v>
      </c>
      <c r="O258" t="s">
        <v>136</v>
      </c>
      <c r="P258" t="s">
        <v>6</v>
      </c>
      <c r="Q258" t="s">
        <v>1</v>
      </c>
      <c r="R258" t="s">
        <v>18387</v>
      </c>
      <c r="S258" t="s">
        <v>137</v>
      </c>
      <c r="T258" t="s">
        <v>20991</v>
      </c>
      <c r="U258" t="s">
        <v>20991</v>
      </c>
      <c r="V258" t="s">
        <v>30118</v>
      </c>
      <c r="W258" t="s">
        <v>30119</v>
      </c>
      <c r="X258" t="s">
        <v>30120</v>
      </c>
      <c r="Y258" s="536" t="s">
        <v>30121</v>
      </c>
      <c r="Z258" s="536" t="s">
        <v>30122</v>
      </c>
      <c r="AA258" s="493" t="s">
        <v>30123</v>
      </c>
      <c r="AB258" s="493" t="s">
        <v>30124</v>
      </c>
      <c r="AC258" s="493" t="s">
        <v>19699</v>
      </c>
      <c r="AD258" s="493" t="s">
        <v>20994</v>
      </c>
      <c r="AE258"/>
      <c r="AF258" t="s">
        <v>20919</v>
      </c>
      <c r="AG258"/>
      <c r="AH258"/>
      <c r="AI258" t="s">
        <v>20668</v>
      </c>
      <c r="AJ258" t="s">
        <v>32</v>
      </c>
      <c r="AK258" t="s">
        <v>29971</v>
      </c>
      <c r="AL258" t="s">
        <v>64</v>
      </c>
      <c r="AM258" t="s">
        <v>30117</v>
      </c>
      <c r="AN258">
        <v>48</v>
      </c>
    </row>
    <row r="259" spans="1:40" ht="14.4" x14ac:dyDescent="0.3">
      <c r="A259" s="433" t="str">
        <v>0630</v>
      </c>
      <c r="D259" t="str">
        <f>CONCATENATE(portada_F[[#This Row],[NIVEL]],".",portada_F[[#This Row],[CODINS]])</f>
        <v>1.00658</v>
      </c>
      <c r="E259" s="444" t="s">
        <v>31028</v>
      </c>
      <c r="F259" t="s">
        <v>8609</v>
      </c>
      <c r="G259" t="s">
        <v>8396</v>
      </c>
      <c r="H259" t="s">
        <v>5147</v>
      </c>
      <c r="I259" t="s">
        <v>235</v>
      </c>
      <c r="J259" t="s">
        <v>1</v>
      </c>
      <c r="K259" t="s">
        <v>32</v>
      </c>
      <c r="L259" t="s">
        <v>20921</v>
      </c>
      <c r="M259" t="s">
        <v>8087</v>
      </c>
      <c r="N259">
        <v>50301</v>
      </c>
      <c r="O259" t="s">
        <v>236</v>
      </c>
      <c r="P259" t="s">
        <v>3</v>
      </c>
      <c r="Q259" t="s">
        <v>1</v>
      </c>
      <c r="R259" t="s">
        <v>16751</v>
      </c>
      <c r="S259" t="s">
        <v>237</v>
      </c>
      <c r="T259" t="s">
        <v>235</v>
      </c>
      <c r="U259" t="s">
        <v>235</v>
      </c>
      <c r="V259" t="s">
        <v>8610</v>
      </c>
      <c r="W259" t="s">
        <v>22333</v>
      </c>
      <c r="X259" t="s">
        <v>8611</v>
      </c>
      <c r="Y259" s="536" t="s">
        <v>22334</v>
      </c>
      <c r="Z259" s="536" t="s">
        <v>22334</v>
      </c>
      <c r="AA259" s="493" t="s">
        <v>12366</v>
      </c>
      <c r="AB259" s="493" t="s">
        <v>22334</v>
      </c>
      <c r="AC259" s="493" t="s">
        <v>19861</v>
      </c>
      <c r="AD259" s="493" t="s">
        <v>22335</v>
      </c>
      <c r="AE259"/>
      <c r="AF259" t="s">
        <v>20919</v>
      </c>
      <c r="AG259"/>
      <c r="AH259"/>
      <c r="AI259" t="s">
        <v>20668</v>
      </c>
      <c r="AJ259" t="s">
        <v>32</v>
      </c>
      <c r="AK259" t="s">
        <v>6901</v>
      </c>
      <c r="AL259" t="s">
        <v>64</v>
      </c>
      <c r="AM259" t="s">
        <v>5147</v>
      </c>
      <c r="AN259">
        <v>38</v>
      </c>
    </row>
    <row r="260" spans="1:40" ht="14.4" x14ac:dyDescent="0.3">
      <c r="A260" s="433" t="str">
        <v>0634</v>
      </c>
      <c r="D260" t="str">
        <f>CONCATENATE(portada_F[[#This Row],[NIVEL]],".",portada_F[[#This Row],[CODINS]])</f>
        <v>1.03864</v>
      </c>
      <c r="E260" s="444" t="s">
        <v>33792</v>
      </c>
      <c r="F260" t="s">
        <v>13515</v>
      </c>
      <c r="G260" t="s">
        <v>8396</v>
      </c>
      <c r="H260" t="s">
        <v>15393</v>
      </c>
      <c r="I260" t="s">
        <v>207</v>
      </c>
      <c r="J260" t="s">
        <v>7</v>
      </c>
      <c r="K260" t="s">
        <v>32</v>
      </c>
      <c r="L260" t="s">
        <v>20929</v>
      </c>
      <c r="M260" t="s">
        <v>8087</v>
      </c>
      <c r="N260">
        <v>40104</v>
      </c>
      <c r="O260" t="s">
        <v>206</v>
      </c>
      <c r="P260" t="s">
        <v>1</v>
      </c>
      <c r="Q260" t="s">
        <v>4</v>
      </c>
      <c r="R260" t="s">
        <v>16700</v>
      </c>
      <c r="S260" t="s">
        <v>207</v>
      </c>
      <c r="T260" t="s">
        <v>207</v>
      </c>
      <c r="U260" t="s">
        <v>3956</v>
      </c>
      <c r="V260" t="s">
        <v>3965</v>
      </c>
      <c r="W260" t="s">
        <v>15507</v>
      </c>
      <c r="X260" t="s">
        <v>15506</v>
      </c>
      <c r="Y260" s="536" t="s">
        <v>29016</v>
      </c>
      <c r="Z260" s="536" t="s">
        <v>29017</v>
      </c>
      <c r="AA260" s="493" t="s">
        <v>15505</v>
      </c>
      <c r="AB260" s="493" t="s">
        <v>29017</v>
      </c>
      <c r="AC260" s="493" t="s">
        <v>18547</v>
      </c>
      <c r="AD260" s="493" t="s">
        <v>22106</v>
      </c>
      <c r="AE260"/>
      <c r="AF260" t="s">
        <v>20919</v>
      </c>
      <c r="AG260"/>
      <c r="AH260"/>
      <c r="AI260" t="s">
        <v>20668</v>
      </c>
      <c r="AJ260" t="s">
        <v>35</v>
      </c>
      <c r="AK260" t="s">
        <v>19693</v>
      </c>
      <c r="AL260" t="s">
        <v>20934</v>
      </c>
      <c r="AM260"/>
      <c r="AN260">
        <v>33</v>
      </c>
    </row>
    <row r="261" spans="1:40" ht="14.4" x14ac:dyDescent="0.3">
      <c r="A261" s="433" t="str">
        <v>0635</v>
      </c>
      <c r="D261" t="str">
        <f>CONCATENATE(portada_F[[#This Row],[NIVEL]],".",portada_F[[#This Row],[CODINS]])</f>
        <v>1.03332</v>
      </c>
      <c r="E261" s="444" t="s">
        <v>33384</v>
      </c>
      <c r="F261" t="s">
        <v>17665</v>
      </c>
      <c r="G261" t="s">
        <v>8396</v>
      </c>
      <c r="H261" t="s">
        <v>17676</v>
      </c>
      <c r="I261" t="s">
        <v>137</v>
      </c>
      <c r="J261" t="s">
        <v>5</v>
      </c>
      <c r="K261" t="s">
        <v>32</v>
      </c>
      <c r="L261" t="s">
        <v>20921</v>
      </c>
      <c r="M261" t="s">
        <v>8087</v>
      </c>
      <c r="N261">
        <v>60101</v>
      </c>
      <c r="O261" t="s">
        <v>136</v>
      </c>
      <c r="P261" t="s">
        <v>1</v>
      </c>
      <c r="Q261" t="s">
        <v>1</v>
      </c>
      <c r="R261" t="s">
        <v>16793</v>
      </c>
      <c r="S261" t="s">
        <v>137</v>
      </c>
      <c r="T261" t="s">
        <v>137</v>
      </c>
      <c r="U261" t="s">
        <v>137</v>
      </c>
      <c r="V261" t="s">
        <v>3723</v>
      </c>
      <c r="W261" t="s">
        <v>27860</v>
      </c>
      <c r="X261" t="s">
        <v>17729</v>
      </c>
      <c r="Y261" s="536" t="s">
        <v>27861</v>
      </c>
      <c r="Z261" s="536"/>
      <c r="AA261" s="493" t="s">
        <v>17728</v>
      </c>
      <c r="AB261" s="493" t="s">
        <v>27862</v>
      </c>
      <c r="AC261" s="493" t="s">
        <v>19877</v>
      </c>
      <c r="AD261" s="493" t="s">
        <v>22417</v>
      </c>
      <c r="AE261"/>
      <c r="AF261" t="s">
        <v>20919</v>
      </c>
      <c r="AG261"/>
      <c r="AH261"/>
      <c r="AI261" t="s">
        <v>20668</v>
      </c>
      <c r="AJ261" t="s">
        <v>32</v>
      </c>
      <c r="AK261" t="s">
        <v>17770</v>
      </c>
      <c r="AL261" t="s">
        <v>64</v>
      </c>
      <c r="AM261" t="s">
        <v>17676</v>
      </c>
      <c r="AN261">
        <v>13</v>
      </c>
    </row>
    <row r="262" spans="1:40" ht="14.4" x14ac:dyDescent="0.3">
      <c r="A262" s="433" t="str">
        <v>0636</v>
      </c>
      <c r="D262" t="str">
        <f>CONCATENATE(portada_F[[#This Row],[NIVEL]],".",portada_F[[#This Row],[CODINS]])</f>
        <v>1.01229</v>
      </c>
      <c r="E262" s="444" t="s">
        <v>31516</v>
      </c>
      <c r="F262" t="s">
        <v>8721</v>
      </c>
      <c r="G262" t="s">
        <v>8396</v>
      </c>
      <c r="H262" t="s">
        <v>8720</v>
      </c>
      <c r="I262" t="s">
        <v>207</v>
      </c>
      <c r="J262" t="s">
        <v>6</v>
      </c>
      <c r="K262" t="s">
        <v>32</v>
      </c>
      <c r="L262" t="s">
        <v>20921</v>
      </c>
      <c r="M262" t="s">
        <v>8087</v>
      </c>
      <c r="N262">
        <v>40901</v>
      </c>
      <c r="O262" t="s">
        <v>206</v>
      </c>
      <c r="P262" t="s">
        <v>10</v>
      </c>
      <c r="Q262" t="s">
        <v>1</v>
      </c>
      <c r="R262" t="s">
        <v>16735</v>
      </c>
      <c r="S262" t="s">
        <v>207</v>
      </c>
      <c r="T262" t="s">
        <v>1085</v>
      </c>
      <c r="U262" t="s">
        <v>1085</v>
      </c>
      <c r="V262" t="s">
        <v>1085</v>
      </c>
      <c r="W262" t="s">
        <v>12373</v>
      </c>
      <c r="X262" t="s">
        <v>8723</v>
      </c>
      <c r="Y262" s="536" t="s">
        <v>23530</v>
      </c>
      <c r="Z262" s="536" t="s">
        <v>23531</v>
      </c>
      <c r="AA262" s="493" t="s">
        <v>8722</v>
      </c>
      <c r="AB262" s="493" t="s">
        <v>23530</v>
      </c>
      <c r="AC262" s="493" t="s">
        <v>19841</v>
      </c>
      <c r="AD262" s="493" t="s">
        <v>22171</v>
      </c>
      <c r="AE262"/>
      <c r="AF262" t="s">
        <v>20919</v>
      </c>
      <c r="AG262"/>
      <c r="AH262"/>
      <c r="AI262" t="s">
        <v>20668</v>
      </c>
      <c r="AJ262" t="s">
        <v>32</v>
      </c>
      <c r="AK262" t="s">
        <v>9946</v>
      </c>
      <c r="AL262" t="s">
        <v>64</v>
      </c>
      <c r="AM262" t="s">
        <v>8720</v>
      </c>
      <c r="AN262">
        <v>80</v>
      </c>
    </row>
    <row r="263" spans="1:40" ht="14.4" x14ac:dyDescent="0.3">
      <c r="A263" s="433" t="str">
        <v>0638</v>
      </c>
      <c r="D263" t="str">
        <f>CONCATENATE(portada_F[[#This Row],[NIVEL]],".",portada_F[[#This Row],[CODINS]])</f>
        <v>1.03943</v>
      </c>
      <c r="E263" s="444" t="s">
        <v>33859</v>
      </c>
      <c r="F263" t="s">
        <v>7861</v>
      </c>
      <c r="G263" t="s">
        <v>8396</v>
      </c>
      <c r="H263" t="s">
        <v>16260</v>
      </c>
      <c r="I263" t="s">
        <v>41</v>
      </c>
      <c r="J263" t="s">
        <v>3</v>
      </c>
      <c r="K263" t="s">
        <v>32</v>
      </c>
      <c r="L263" t="s">
        <v>20929</v>
      </c>
      <c r="M263" t="s">
        <v>8087</v>
      </c>
      <c r="N263">
        <v>11502</v>
      </c>
      <c r="O263" t="s">
        <v>32</v>
      </c>
      <c r="P263" t="s">
        <v>202</v>
      </c>
      <c r="Q263" t="s">
        <v>2</v>
      </c>
      <c r="R263" t="s">
        <v>16525</v>
      </c>
      <c r="S263" t="s">
        <v>33</v>
      </c>
      <c r="T263" t="s">
        <v>21409</v>
      </c>
      <c r="U263" t="s">
        <v>839</v>
      </c>
      <c r="V263" t="s">
        <v>839</v>
      </c>
      <c r="W263" t="s">
        <v>16261</v>
      </c>
      <c r="X263" t="s">
        <v>17741</v>
      </c>
      <c r="Y263" s="536" t="s">
        <v>29168</v>
      </c>
      <c r="Z263" s="536"/>
      <c r="AA263" s="493" t="s">
        <v>17740</v>
      </c>
      <c r="AB263" s="493" t="s">
        <v>29169</v>
      </c>
      <c r="AC263" s="493" t="s">
        <v>7047</v>
      </c>
      <c r="AD263" s="493" t="s">
        <v>21413</v>
      </c>
      <c r="AE263"/>
      <c r="AF263" t="s">
        <v>20919</v>
      </c>
      <c r="AG263"/>
      <c r="AH263"/>
      <c r="AI263" t="s">
        <v>20668</v>
      </c>
      <c r="AJ263" t="s">
        <v>35</v>
      </c>
      <c r="AK263" t="s">
        <v>19693</v>
      </c>
      <c r="AL263" t="s">
        <v>20934</v>
      </c>
      <c r="AM263"/>
      <c r="AN263">
        <v>22</v>
      </c>
    </row>
    <row r="264" spans="1:40" ht="14.4" x14ac:dyDescent="0.3">
      <c r="A264" s="433" t="str">
        <v>0642</v>
      </c>
      <c r="D264" t="str">
        <f>CONCATENATE(portada_F[[#This Row],[NIVEL]],".",portada_F[[#This Row],[CODINS]])</f>
        <v>1.03358</v>
      </c>
      <c r="E264" s="444" t="s">
        <v>33408</v>
      </c>
      <c r="F264" t="s">
        <v>7789</v>
      </c>
      <c r="G264" t="s">
        <v>8396</v>
      </c>
      <c r="H264" t="s">
        <v>10275</v>
      </c>
      <c r="I264" t="s">
        <v>1374</v>
      </c>
      <c r="J264" t="s">
        <v>5</v>
      </c>
      <c r="K264" t="s">
        <v>32</v>
      </c>
      <c r="L264" t="s">
        <v>20921</v>
      </c>
      <c r="M264" t="s">
        <v>8087</v>
      </c>
      <c r="N264">
        <v>61101</v>
      </c>
      <c r="O264" t="s">
        <v>136</v>
      </c>
      <c r="P264" t="s">
        <v>13</v>
      </c>
      <c r="Q264" t="s">
        <v>1</v>
      </c>
      <c r="R264" t="s">
        <v>16843</v>
      </c>
      <c r="S264" t="s">
        <v>137</v>
      </c>
      <c r="T264" t="s">
        <v>2228</v>
      </c>
      <c r="U264" t="s">
        <v>2253</v>
      </c>
      <c r="V264" t="s">
        <v>10329</v>
      </c>
      <c r="W264" t="s">
        <v>18563</v>
      </c>
      <c r="X264" t="s">
        <v>27919</v>
      </c>
      <c r="Y264" s="536" t="s">
        <v>27920</v>
      </c>
      <c r="Z264" s="536"/>
      <c r="AA264" s="493" t="s">
        <v>8677</v>
      </c>
      <c r="AB264" s="493" t="s">
        <v>27921</v>
      </c>
      <c r="AC264" s="493" t="s">
        <v>15739</v>
      </c>
      <c r="AD264" s="493" t="s">
        <v>23027</v>
      </c>
      <c r="AE264"/>
      <c r="AF264" t="s">
        <v>20919</v>
      </c>
      <c r="AG264"/>
      <c r="AH264"/>
      <c r="AI264" t="s">
        <v>20668</v>
      </c>
      <c r="AJ264" t="s">
        <v>32</v>
      </c>
      <c r="AK264" t="s">
        <v>11156</v>
      </c>
      <c r="AL264" t="s">
        <v>64</v>
      </c>
      <c r="AM264" t="s">
        <v>10275</v>
      </c>
      <c r="AN264">
        <v>21</v>
      </c>
    </row>
    <row r="265" spans="1:40" ht="14.4" x14ac:dyDescent="0.3">
      <c r="A265" s="433" t="str">
        <v>0643</v>
      </c>
      <c r="D265" t="str">
        <f>CONCATENATE(portada_F[[#This Row],[NIVEL]],".",portada_F[[#This Row],[CODINS]])</f>
        <v>1.04057</v>
      </c>
      <c r="E265" s="444" t="s">
        <v>33953</v>
      </c>
      <c r="F265" t="s">
        <v>7731</v>
      </c>
      <c r="G265" t="s">
        <v>8396</v>
      </c>
      <c r="H265" t="s">
        <v>16345</v>
      </c>
      <c r="I265" t="s">
        <v>83</v>
      </c>
      <c r="J265" t="s">
        <v>4</v>
      </c>
      <c r="K265" t="s">
        <v>32</v>
      </c>
      <c r="L265" t="s">
        <v>20921</v>
      </c>
      <c r="M265" t="s">
        <v>8087</v>
      </c>
      <c r="N265">
        <v>20105</v>
      </c>
      <c r="O265" t="s">
        <v>35</v>
      </c>
      <c r="P265" t="s">
        <v>1</v>
      </c>
      <c r="Q265" t="s">
        <v>5</v>
      </c>
      <c r="R265" t="s">
        <v>16554</v>
      </c>
      <c r="S265" t="s">
        <v>83</v>
      </c>
      <c r="T265" t="s">
        <v>83</v>
      </c>
      <c r="U265" t="s">
        <v>2035</v>
      </c>
      <c r="V265" t="s">
        <v>2035</v>
      </c>
      <c r="W265" t="s">
        <v>16347</v>
      </c>
      <c r="X265" t="s">
        <v>16958</v>
      </c>
      <c r="Y265" s="536" t="s">
        <v>29408</v>
      </c>
      <c r="Z265" s="536"/>
      <c r="AA265" s="493" t="s">
        <v>16346</v>
      </c>
      <c r="AB265" s="493" t="s">
        <v>20668</v>
      </c>
      <c r="AC265" s="493" t="s">
        <v>9168</v>
      </c>
      <c r="AD265" s="493" t="s">
        <v>21193</v>
      </c>
      <c r="AE265"/>
      <c r="AF265" t="s">
        <v>20919</v>
      </c>
      <c r="AG265"/>
      <c r="AH265"/>
      <c r="AI265" t="s">
        <v>20668</v>
      </c>
      <c r="AJ265" t="s">
        <v>32</v>
      </c>
      <c r="AK265" t="s">
        <v>17026</v>
      </c>
      <c r="AL265" t="s">
        <v>64</v>
      </c>
      <c r="AM265" t="s">
        <v>16345</v>
      </c>
      <c r="AN265">
        <v>74</v>
      </c>
    </row>
    <row r="266" spans="1:40" ht="14.4" x14ac:dyDescent="0.3">
      <c r="A266" s="433" t="str">
        <v>0644</v>
      </c>
      <c r="D266" t="str">
        <f>CONCATENATE(portada_F[[#This Row],[NIVEL]],".",portada_F[[#This Row],[CODINS]])</f>
        <v>1.00051</v>
      </c>
      <c r="E266" s="444" t="s">
        <v>30496</v>
      </c>
      <c r="F266" t="s">
        <v>8170</v>
      </c>
      <c r="G266" t="s">
        <v>8396</v>
      </c>
      <c r="H266" t="s">
        <v>8430</v>
      </c>
      <c r="I266" t="s">
        <v>13534</v>
      </c>
      <c r="J266" t="s">
        <v>4</v>
      </c>
      <c r="K266" t="s">
        <v>32</v>
      </c>
      <c r="L266" t="s">
        <v>20921</v>
      </c>
      <c r="M266" t="s">
        <v>8087</v>
      </c>
      <c r="N266">
        <v>11802</v>
      </c>
      <c r="O266" t="s">
        <v>32</v>
      </c>
      <c r="P266" t="s">
        <v>90</v>
      </c>
      <c r="Q266" t="s">
        <v>2</v>
      </c>
      <c r="R266" t="s">
        <v>16537</v>
      </c>
      <c r="S266" t="s">
        <v>33</v>
      </c>
      <c r="T266" t="s">
        <v>91</v>
      </c>
      <c r="U266" t="s">
        <v>20812</v>
      </c>
      <c r="V266" t="s">
        <v>8431</v>
      </c>
      <c r="W266" t="s">
        <v>8433</v>
      </c>
      <c r="X266" t="s">
        <v>8432</v>
      </c>
      <c r="Y266" s="536" t="s">
        <v>21015</v>
      </c>
      <c r="Z266" s="536" t="s">
        <v>21016</v>
      </c>
      <c r="AA266" s="493" t="s">
        <v>21017</v>
      </c>
      <c r="AB266" s="493" t="s">
        <v>21015</v>
      </c>
      <c r="AC266" s="493" t="s">
        <v>19701</v>
      </c>
      <c r="AD266" s="493" t="s">
        <v>21018</v>
      </c>
      <c r="AE266"/>
      <c r="AF266" t="s">
        <v>20919</v>
      </c>
      <c r="AG266"/>
      <c r="AH266"/>
      <c r="AI266" t="s">
        <v>20668</v>
      </c>
      <c r="AJ266" t="s">
        <v>32</v>
      </c>
      <c r="AK266" t="s">
        <v>8423</v>
      </c>
      <c r="AL266" t="s">
        <v>64</v>
      </c>
      <c r="AM266" t="s">
        <v>8430</v>
      </c>
      <c r="AN266">
        <v>267</v>
      </c>
    </row>
    <row r="267" spans="1:40" ht="14.4" x14ac:dyDescent="0.3">
      <c r="A267" s="433" t="str">
        <v>0645</v>
      </c>
      <c r="D267" t="str">
        <f>CONCATENATE(portada_F[[#This Row],[NIVEL]],".",portada_F[[#This Row],[CODINS]])</f>
        <v>1.03561</v>
      </c>
      <c r="E267" s="444" t="s">
        <v>33558</v>
      </c>
      <c r="F267" t="s">
        <v>7813</v>
      </c>
      <c r="G267" t="s">
        <v>8396</v>
      </c>
      <c r="H267" t="s">
        <v>14541</v>
      </c>
      <c r="I267" t="s">
        <v>13533</v>
      </c>
      <c r="J267" t="s">
        <v>3</v>
      </c>
      <c r="K267" t="s">
        <v>32</v>
      </c>
      <c r="L267" t="s">
        <v>20929</v>
      </c>
      <c r="M267" t="s">
        <v>8087</v>
      </c>
      <c r="N267">
        <v>10201</v>
      </c>
      <c r="O267" t="s">
        <v>32</v>
      </c>
      <c r="P267" t="s">
        <v>2</v>
      </c>
      <c r="Q267" t="s">
        <v>1</v>
      </c>
      <c r="R267" t="s">
        <v>16451</v>
      </c>
      <c r="S267" t="s">
        <v>33</v>
      </c>
      <c r="T267" t="s">
        <v>345</v>
      </c>
      <c r="U267" t="s">
        <v>345</v>
      </c>
      <c r="V267" t="s">
        <v>51</v>
      </c>
      <c r="W267" t="s">
        <v>18571</v>
      </c>
      <c r="X267" t="s">
        <v>14586</v>
      </c>
      <c r="Y267" s="536" t="s">
        <v>28367</v>
      </c>
      <c r="Z267" s="536" t="s">
        <v>28368</v>
      </c>
      <c r="AA267" s="493" t="s">
        <v>14585</v>
      </c>
      <c r="AB267" s="493" t="s">
        <v>28367</v>
      </c>
      <c r="AC267" s="493" t="s">
        <v>18094</v>
      </c>
      <c r="AD267" s="493" t="s">
        <v>21195</v>
      </c>
      <c r="AE267"/>
      <c r="AF267" t="s">
        <v>20919</v>
      </c>
      <c r="AG267"/>
      <c r="AH267"/>
      <c r="AI267" t="s">
        <v>20668</v>
      </c>
      <c r="AJ267" t="s">
        <v>35</v>
      </c>
      <c r="AK267" t="s">
        <v>19693</v>
      </c>
      <c r="AL267" t="s">
        <v>20934</v>
      </c>
      <c r="AM267"/>
      <c r="AN267">
        <v>54</v>
      </c>
    </row>
    <row r="268" spans="1:40" ht="14.4" x14ac:dyDescent="0.3">
      <c r="A268" s="433" t="str">
        <v>0648</v>
      </c>
      <c r="D268" t="str">
        <f>CONCATENATE(portada_F[[#This Row],[NIVEL]],".",portada_F[[#This Row],[CODINS]])</f>
        <v>1.02649</v>
      </c>
      <c r="E268" s="444" t="s">
        <v>32797</v>
      </c>
      <c r="F268" t="s">
        <v>8882</v>
      </c>
      <c r="G268" t="s">
        <v>8396</v>
      </c>
      <c r="H268" t="s">
        <v>8881</v>
      </c>
      <c r="I268" t="s">
        <v>13534</v>
      </c>
      <c r="J268" t="s">
        <v>6</v>
      </c>
      <c r="K268" t="s">
        <v>32</v>
      </c>
      <c r="L268" t="s">
        <v>20921</v>
      </c>
      <c r="M268" t="s">
        <v>8087</v>
      </c>
      <c r="N268">
        <v>11001</v>
      </c>
      <c r="O268" t="s">
        <v>32</v>
      </c>
      <c r="P268" t="s">
        <v>11</v>
      </c>
      <c r="Q268" t="s">
        <v>1</v>
      </c>
      <c r="R268" t="s">
        <v>16503</v>
      </c>
      <c r="S268" t="s">
        <v>33</v>
      </c>
      <c r="T268" t="s">
        <v>249</v>
      </c>
      <c r="U268" t="s">
        <v>249</v>
      </c>
      <c r="V268" t="s">
        <v>8732</v>
      </c>
      <c r="W268" t="s">
        <v>8885</v>
      </c>
      <c r="X268" t="s">
        <v>8884</v>
      </c>
      <c r="Y268" s="536" t="s">
        <v>26469</v>
      </c>
      <c r="Z268" s="536" t="s">
        <v>26470</v>
      </c>
      <c r="AA268" s="493" t="s">
        <v>8883</v>
      </c>
      <c r="AB268" s="493" t="s">
        <v>26470</v>
      </c>
      <c r="AC268" s="493" t="s">
        <v>21116</v>
      </c>
      <c r="AD268" s="493" t="s">
        <v>21117</v>
      </c>
      <c r="AE268"/>
      <c r="AF268" t="s">
        <v>20919</v>
      </c>
      <c r="AG268"/>
      <c r="AH268"/>
      <c r="AI268" t="s">
        <v>20668</v>
      </c>
      <c r="AJ268" t="s">
        <v>32</v>
      </c>
      <c r="AK268" t="s">
        <v>10014</v>
      </c>
      <c r="AL268" t="s">
        <v>64</v>
      </c>
      <c r="AM268" t="s">
        <v>8881</v>
      </c>
      <c r="AN268">
        <v>86</v>
      </c>
    </row>
    <row r="269" spans="1:40" ht="14.4" x14ac:dyDescent="0.3">
      <c r="A269" s="433" t="str">
        <v>0649</v>
      </c>
      <c r="D269" t="str">
        <f>CONCATENATE(portada_F[[#This Row],[NIVEL]],".",portada_F[[#This Row],[CODINS]])</f>
        <v>1.04142</v>
      </c>
      <c r="E269" s="444" t="s">
        <v>34021</v>
      </c>
      <c r="F269" t="s">
        <v>16880</v>
      </c>
      <c r="G269" t="s">
        <v>8396</v>
      </c>
      <c r="H269" t="s">
        <v>17003</v>
      </c>
      <c r="I269" t="s">
        <v>889</v>
      </c>
      <c r="J269" t="s">
        <v>4</v>
      </c>
      <c r="K269" t="s">
        <v>32</v>
      </c>
      <c r="L269" t="s">
        <v>20921</v>
      </c>
      <c r="M269" t="s">
        <v>8087</v>
      </c>
      <c r="N269">
        <v>50101</v>
      </c>
      <c r="O269" t="s">
        <v>236</v>
      </c>
      <c r="P269" t="s">
        <v>1</v>
      </c>
      <c r="Q269" t="s">
        <v>1</v>
      </c>
      <c r="R269" t="s">
        <v>16740</v>
      </c>
      <c r="S269" t="s">
        <v>237</v>
      </c>
      <c r="T269" t="s">
        <v>889</v>
      </c>
      <c r="U269" t="s">
        <v>889</v>
      </c>
      <c r="V269" t="s">
        <v>5170</v>
      </c>
      <c r="W269" t="s">
        <v>17006</v>
      </c>
      <c r="X269" t="s">
        <v>17005</v>
      </c>
      <c r="Y269" s="536" t="s">
        <v>29592</v>
      </c>
      <c r="Z269" s="536"/>
      <c r="AA269" s="493" t="s">
        <v>17004</v>
      </c>
      <c r="AB269" s="493" t="s">
        <v>29592</v>
      </c>
      <c r="AC269" s="493" t="s">
        <v>19852</v>
      </c>
      <c r="AD269" s="493" t="s">
        <v>22264</v>
      </c>
      <c r="AE269"/>
      <c r="AF269" t="s">
        <v>20919</v>
      </c>
      <c r="AG269"/>
      <c r="AH269"/>
      <c r="AI269" t="s">
        <v>20668</v>
      </c>
      <c r="AJ269" t="s">
        <v>32</v>
      </c>
      <c r="AK269" t="s">
        <v>17028</v>
      </c>
      <c r="AL269" t="s">
        <v>64</v>
      </c>
      <c r="AM269" t="s">
        <v>17003</v>
      </c>
      <c r="AN269">
        <v>47</v>
      </c>
    </row>
    <row r="270" spans="1:40" ht="14.4" x14ac:dyDescent="0.3">
      <c r="A270" s="433" t="str">
        <v>0651</v>
      </c>
      <c r="D270" t="str">
        <f>CONCATENATE(portada_F[[#This Row],[NIVEL]],".",portada_F[[#This Row],[CODINS]])</f>
        <v>1.04042</v>
      </c>
      <c r="E270" s="444" t="s">
        <v>33940</v>
      </c>
      <c r="F270" t="s">
        <v>7847</v>
      </c>
      <c r="G270" t="s">
        <v>8396</v>
      </c>
      <c r="H270" t="s">
        <v>16179</v>
      </c>
      <c r="I270" t="s">
        <v>83</v>
      </c>
      <c r="J270" t="s">
        <v>2</v>
      </c>
      <c r="K270" t="s">
        <v>32</v>
      </c>
      <c r="L270" t="s">
        <v>20921</v>
      </c>
      <c r="M270" t="s">
        <v>8087</v>
      </c>
      <c r="N270">
        <v>20101</v>
      </c>
      <c r="O270" t="s">
        <v>35</v>
      </c>
      <c r="P270" t="s">
        <v>1</v>
      </c>
      <c r="Q270" t="s">
        <v>1</v>
      </c>
      <c r="R270" t="s">
        <v>16550</v>
      </c>
      <c r="S270" t="s">
        <v>83</v>
      </c>
      <c r="T270" t="s">
        <v>83</v>
      </c>
      <c r="U270" t="s">
        <v>83</v>
      </c>
      <c r="V270" t="s">
        <v>16952</v>
      </c>
      <c r="W270" t="s">
        <v>18586</v>
      </c>
      <c r="X270" t="s">
        <v>20777</v>
      </c>
      <c r="Y270" s="536" t="s">
        <v>29375</v>
      </c>
      <c r="Z270" s="536" t="s">
        <v>26018</v>
      </c>
      <c r="AA270" s="493" t="s">
        <v>20776</v>
      </c>
      <c r="AB270" s="493" t="s">
        <v>29376</v>
      </c>
      <c r="AC270" s="493" t="s">
        <v>19761</v>
      </c>
      <c r="AD270" s="493" t="s">
        <v>21570</v>
      </c>
      <c r="AE270"/>
      <c r="AF270" t="s">
        <v>20919</v>
      </c>
      <c r="AG270"/>
      <c r="AH270"/>
      <c r="AI270" t="s">
        <v>20668</v>
      </c>
      <c r="AJ270" t="s">
        <v>32</v>
      </c>
      <c r="AK270" t="s">
        <v>17024</v>
      </c>
      <c r="AL270" t="s">
        <v>64</v>
      </c>
      <c r="AM270" t="s">
        <v>16179</v>
      </c>
      <c r="AN270">
        <v>45</v>
      </c>
    </row>
    <row r="271" spans="1:40" ht="14.4" x14ac:dyDescent="0.3">
      <c r="A271" s="433" t="str">
        <v>0652</v>
      </c>
      <c r="D271" t="str">
        <f>CONCATENATE(portada_F[[#This Row],[NIVEL]],".",portada_F[[#This Row],[CODINS]])</f>
        <v>1.02428</v>
      </c>
      <c r="E271" s="444" t="s">
        <v>32605</v>
      </c>
      <c r="F271" t="s">
        <v>8839</v>
      </c>
      <c r="G271" t="s">
        <v>8396</v>
      </c>
      <c r="H271" t="s">
        <v>16911</v>
      </c>
      <c r="I271" t="s">
        <v>207</v>
      </c>
      <c r="J271" t="s">
        <v>6</v>
      </c>
      <c r="K271" t="s">
        <v>32</v>
      </c>
      <c r="L271" t="s">
        <v>20921</v>
      </c>
      <c r="M271" t="s">
        <v>8087</v>
      </c>
      <c r="N271">
        <v>40604</v>
      </c>
      <c r="O271" t="s">
        <v>206</v>
      </c>
      <c r="P271" t="s">
        <v>6</v>
      </c>
      <c r="Q271" t="s">
        <v>4</v>
      </c>
      <c r="R271" t="s">
        <v>16729</v>
      </c>
      <c r="S271" t="s">
        <v>207</v>
      </c>
      <c r="T271" t="s">
        <v>272</v>
      </c>
      <c r="U271" t="s">
        <v>539</v>
      </c>
      <c r="V271" t="s">
        <v>16912</v>
      </c>
      <c r="W271" t="s">
        <v>8840</v>
      </c>
      <c r="X271" t="s">
        <v>20735</v>
      </c>
      <c r="Y271" s="536" t="s">
        <v>26018</v>
      </c>
      <c r="Z271" s="536"/>
      <c r="AA271" s="493" t="s">
        <v>20734</v>
      </c>
      <c r="AB271" s="493" t="s">
        <v>26018</v>
      </c>
      <c r="AC271" s="493" t="s">
        <v>19841</v>
      </c>
      <c r="AD271" s="493" t="s">
        <v>22171</v>
      </c>
      <c r="AE271"/>
      <c r="AF271" t="s">
        <v>20919</v>
      </c>
      <c r="AG271"/>
      <c r="AH271"/>
      <c r="AI271" t="s">
        <v>20668</v>
      </c>
      <c r="AJ271" t="s">
        <v>32</v>
      </c>
      <c r="AK271" t="s">
        <v>10020</v>
      </c>
      <c r="AL271" t="s">
        <v>64</v>
      </c>
      <c r="AM271" t="s">
        <v>16911</v>
      </c>
      <c r="AN271">
        <v>21</v>
      </c>
    </row>
    <row r="272" spans="1:40" ht="14.4" x14ac:dyDescent="0.3">
      <c r="A272" s="433" t="str">
        <v>0656</v>
      </c>
      <c r="D272" t="str">
        <f>CONCATENATE(portada_F[[#This Row],[NIVEL]],".",portada_F[[#This Row],[CODINS]])</f>
        <v>1.04197</v>
      </c>
      <c r="E272" s="444" t="s">
        <v>32605</v>
      </c>
      <c r="F272" t="s">
        <v>14484</v>
      </c>
      <c r="G272" t="s">
        <v>8396</v>
      </c>
      <c r="H272" t="s">
        <v>17684</v>
      </c>
      <c r="I272" t="s">
        <v>207</v>
      </c>
      <c r="J272" t="s">
        <v>6</v>
      </c>
      <c r="K272" t="s">
        <v>32</v>
      </c>
      <c r="L272" t="s">
        <v>20921</v>
      </c>
      <c r="M272" t="s">
        <v>8087</v>
      </c>
      <c r="N272">
        <v>40604</v>
      </c>
      <c r="O272" t="s">
        <v>206</v>
      </c>
      <c r="P272" t="s">
        <v>6</v>
      </c>
      <c r="Q272" t="s">
        <v>4</v>
      </c>
      <c r="R272" t="s">
        <v>16729</v>
      </c>
      <c r="S272" t="s">
        <v>207</v>
      </c>
      <c r="T272" t="s">
        <v>272</v>
      </c>
      <c r="U272" t="s">
        <v>539</v>
      </c>
      <c r="V272" t="s">
        <v>16912</v>
      </c>
      <c r="W272" t="s">
        <v>8840</v>
      </c>
      <c r="X272" t="s">
        <v>20735</v>
      </c>
      <c r="Y272" s="536" t="s">
        <v>26018</v>
      </c>
      <c r="Z272" s="536"/>
      <c r="AA272" s="493" t="s">
        <v>20734</v>
      </c>
      <c r="AB272" s="493" t="s">
        <v>26018</v>
      </c>
      <c r="AC272" s="493" t="s">
        <v>19841</v>
      </c>
      <c r="AD272" s="493" t="s">
        <v>22171</v>
      </c>
      <c r="AE272"/>
      <c r="AF272" t="s">
        <v>20919</v>
      </c>
      <c r="AG272"/>
      <c r="AH272"/>
      <c r="AI272" t="s">
        <v>20668</v>
      </c>
      <c r="AJ272" t="s">
        <v>32</v>
      </c>
      <c r="AK272" t="s">
        <v>17774</v>
      </c>
      <c r="AL272" t="s">
        <v>64</v>
      </c>
      <c r="AM272" t="s">
        <v>17684</v>
      </c>
      <c r="AN272">
        <v>97</v>
      </c>
    </row>
    <row r="273" spans="1:40" ht="14.4" x14ac:dyDescent="0.3">
      <c r="A273" s="433" t="str">
        <v>0658</v>
      </c>
      <c r="D273" t="str">
        <f>CONCATENATE(portada_F[[#This Row],[NIVEL]],".",portada_F[[#This Row],[CODINS]])</f>
        <v>1.04241</v>
      </c>
      <c r="E273" s="444" t="s">
        <v>34085</v>
      </c>
      <c r="F273" t="s">
        <v>14483</v>
      </c>
      <c r="G273" t="s">
        <v>8396</v>
      </c>
      <c r="H273" t="s">
        <v>18478</v>
      </c>
      <c r="I273" t="s">
        <v>83</v>
      </c>
      <c r="J273" t="s">
        <v>5</v>
      </c>
      <c r="K273" t="s">
        <v>32</v>
      </c>
      <c r="L273" t="s">
        <v>20921</v>
      </c>
      <c r="M273" t="s">
        <v>8087</v>
      </c>
      <c r="N273">
        <v>20102</v>
      </c>
      <c r="O273" t="s">
        <v>35</v>
      </c>
      <c r="P273" t="s">
        <v>1</v>
      </c>
      <c r="Q273" t="s">
        <v>2</v>
      </c>
      <c r="R273" t="s">
        <v>16551</v>
      </c>
      <c r="S273" t="s">
        <v>83</v>
      </c>
      <c r="T273" t="s">
        <v>83</v>
      </c>
      <c r="U273" t="s">
        <v>33</v>
      </c>
      <c r="V273" t="s">
        <v>7184</v>
      </c>
      <c r="W273" t="s">
        <v>29755</v>
      </c>
      <c r="X273" t="s">
        <v>20795</v>
      </c>
      <c r="Y273" s="536" t="s">
        <v>29756</v>
      </c>
      <c r="Z273" s="536" t="s">
        <v>29757</v>
      </c>
      <c r="AA273" s="493" t="s">
        <v>18604</v>
      </c>
      <c r="AB273" s="493" t="s">
        <v>29758</v>
      </c>
      <c r="AC273" s="493" t="s">
        <v>19764</v>
      </c>
      <c r="AD273" s="493" t="s">
        <v>20986</v>
      </c>
      <c r="AE273"/>
      <c r="AF273" t="s">
        <v>20919</v>
      </c>
      <c r="AG273"/>
      <c r="AH273"/>
      <c r="AI273" t="s">
        <v>20668</v>
      </c>
      <c r="AJ273" t="s">
        <v>32</v>
      </c>
      <c r="AK273" t="s">
        <v>18619</v>
      </c>
      <c r="AL273" t="s">
        <v>64</v>
      </c>
      <c r="AM273" t="s">
        <v>18478</v>
      </c>
      <c r="AN273">
        <v>7</v>
      </c>
    </row>
    <row r="274" spans="1:40" ht="14.4" x14ac:dyDescent="0.3">
      <c r="A274" s="433" t="str">
        <v>0660</v>
      </c>
      <c r="C274" s="439" t="s">
        <v>21621</v>
      </c>
      <c r="D274" t="str">
        <f>CONCATENATE(portada_F[[#This Row],[NIVEL]],".",portada_F[[#This Row],[CODINS]])</f>
        <v>1.03554</v>
      </c>
      <c r="E274" s="444" t="s">
        <v>33554</v>
      </c>
      <c r="F274" t="s">
        <v>14473</v>
      </c>
      <c r="G274" t="s">
        <v>8396</v>
      </c>
      <c r="H274" s="457" t="s">
        <v>14540</v>
      </c>
      <c r="I274" t="s">
        <v>83</v>
      </c>
      <c r="J274" t="s">
        <v>4</v>
      </c>
      <c r="K274" t="s">
        <v>32</v>
      </c>
      <c r="L274" t="s">
        <v>20921</v>
      </c>
      <c r="M274" t="s">
        <v>8087</v>
      </c>
      <c r="N274">
        <v>20105</v>
      </c>
      <c r="O274" t="s">
        <v>35</v>
      </c>
      <c r="P274" t="s">
        <v>1</v>
      </c>
      <c r="Q274" t="s">
        <v>5</v>
      </c>
      <c r="R274" t="s">
        <v>16554</v>
      </c>
      <c r="S274" t="s">
        <v>83</v>
      </c>
      <c r="T274" t="s">
        <v>83</v>
      </c>
      <c r="U274" t="s">
        <v>2035</v>
      </c>
      <c r="V274" t="s">
        <v>14583</v>
      </c>
      <c r="W274" t="s">
        <v>28349</v>
      </c>
      <c r="X274" t="s">
        <v>14584</v>
      </c>
      <c r="Y274" s="536" t="s">
        <v>28350</v>
      </c>
      <c r="Z274" s="536"/>
      <c r="AA274" s="493" t="s">
        <v>17737</v>
      </c>
      <c r="AB274" s="493" t="s">
        <v>28350</v>
      </c>
      <c r="AC274" s="493" t="s">
        <v>9168</v>
      </c>
      <c r="AD274" s="493" t="s">
        <v>21193</v>
      </c>
      <c r="AE274"/>
      <c r="AF274" t="s">
        <v>20919</v>
      </c>
      <c r="AG274"/>
      <c r="AH274"/>
      <c r="AI274" t="s">
        <v>20668</v>
      </c>
      <c r="AJ274" t="s">
        <v>32</v>
      </c>
      <c r="AK274" t="s">
        <v>14598</v>
      </c>
      <c r="AL274" t="s">
        <v>64</v>
      </c>
      <c r="AM274" t="s">
        <v>14540</v>
      </c>
      <c r="AN274">
        <v>137</v>
      </c>
    </row>
    <row r="275" spans="1:40" ht="14.4" x14ac:dyDescent="0.3">
      <c r="A275" s="433" t="str">
        <v>0664</v>
      </c>
      <c r="D275" t="str">
        <f>CONCATENATE(portada_F[[#This Row],[NIVEL]],".",portada_F[[#This Row],[CODINS]])</f>
        <v>1.00922</v>
      </c>
      <c r="E275" s="444" t="s">
        <v>31253</v>
      </c>
      <c r="F275" t="s">
        <v>7183</v>
      </c>
      <c r="G275" t="s">
        <v>8396</v>
      </c>
      <c r="H275" t="s">
        <v>8661</v>
      </c>
      <c r="I275" t="s">
        <v>224</v>
      </c>
      <c r="J275" t="s">
        <v>3</v>
      </c>
      <c r="K275" t="s">
        <v>32</v>
      </c>
      <c r="L275" t="s">
        <v>20921</v>
      </c>
      <c r="M275" t="s">
        <v>8087</v>
      </c>
      <c r="N275">
        <v>21001</v>
      </c>
      <c r="O275" t="s">
        <v>35</v>
      </c>
      <c r="P275" t="s">
        <v>11</v>
      </c>
      <c r="Q275" t="s">
        <v>1</v>
      </c>
      <c r="R275" t="s">
        <v>16614</v>
      </c>
      <c r="S275" t="s">
        <v>83</v>
      </c>
      <c r="T275" t="s">
        <v>224</v>
      </c>
      <c r="U275" t="s">
        <v>2798</v>
      </c>
      <c r="V275" t="s">
        <v>8662</v>
      </c>
      <c r="W275" t="s">
        <v>22922</v>
      </c>
      <c r="X275" t="s">
        <v>13461</v>
      </c>
      <c r="Y275" s="536" t="s">
        <v>22923</v>
      </c>
      <c r="Z275" s="536" t="s">
        <v>22924</v>
      </c>
      <c r="AA275" s="493" t="s">
        <v>17703</v>
      </c>
      <c r="AB275" s="493" t="s">
        <v>22923</v>
      </c>
      <c r="AC275" s="493" t="s">
        <v>19791</v>
      </c>
      <c r="AD275" s="493" t="s">
        <v>21815</v>
      </c>
      <c r="AE275"/>
      <c r="AF275" t="s">
        <v>20919</v>
      </c>
      <c r="AG275"/>
      <c r="AH275"/>
      <c r="AI275" t="s">
        <v>20668</v>
      </c>
      <c r="AJ275" t="s">
        <v>32</v>
      </c>
      <c r="AK275" t="s">
        <v>9955</v>
      </c>
      <c r="AL275" t="s">
        <v>64</v>
      </c>
      <c r="AM275" t="s">
        <v>8661</v>
      </c>
      <c r="AN275">
        <v>44</v>
      </c>
    </row>
    <row r="276" spans="1:40" ht="14.4" x14ac:dyDescent="0.3">
      <c r="A276" s="433" t="str">
        <v>0666</v>
      </c>
      <c r="D276" t="str">
        <f>CONCATENATE(portada_F[[#This Row],[NIVEL]],".",portada_F[[#This Row],[CODINS]])</f>
        <v>1.01802</v>
      </c>
      <c r="E276" s="444" t="s">
        <v>32052</v>
      </c>
      <c r="F276" t="s">
        <v>7678</v>
      </c>
      <c r="G276" t="s">
        <v>8396</v>
      </c>
      <c r="H276" t="s">
        <v>8755</v>
      </c>
      <c r="I276" t="s">
        <v>207</v>
      </c>
      <c r="J276" t="s">
        <v>7</v>
      </c>
      <c r="K276" t="s">
        <v>32</v>
      </c>
      <c r="L276" t="s">
        <v>20929</v>
      </c>
      <c r="M276" t="s">
        <v>8087</v>
      </c>
      <c r="N276">
        <v>40803</v>
      </c>
      <c r="O276" t="s">
        <v>206</v>
      </c>
      <c r="P276" t="s">
        <v>9</v>
      </c>
      <c r="Q276" t="s">
        <v>3</v>
      </c>
      <c r="R276" t="s">
        <v>16734</v>
      </c>
      <c r="S276" t="s">
        <v>207</v>
      </c>
      <c r="T276" t="s">
        <v>22125</v>
      </c>
      <c r="U276" t="s">
        <v>180</v>
      </c>
      <c r="V276" t="s">
        <v>70</v>
      </c>
      <c r="W276" t="s">
        <v>8756</v>
      </c>
      <c r="X276" t="s">
        <v>12375</v>
      </c>
      <c r="Y276" s="536" t="s">
        <v>24754</v>
      </c>
      <c r="Z276" s="536" t="s">
        <v>24755</v>
      </c>
      <c r="AA276" s="493" t="s">
        <v>12374</v>
      </c>
      <c r="AB276" s="493" t="s">
        <v>24756</v>
      </c>
      <c r="AC276" s="493" t="s">
        <v>18547</v>
      </c>
      <c r="AD276" s="493" t="s">
        <v>22106</v>
      </c>
      <c r="AE276"/>
      <c r="AF276" t="s">
        <v>20919</v>
      </c>
      <c r="AG276"/>
      <c r="AH276"/>
      <c r="AI276" t="s">
        <v>20668</v>
      </c>
      <c r="AJ276" t="s">
        <v>35</v>
      </c>
      <c r="AK276" t="s">
        <v>19693</v>
      </c>
      <c r="AL276" t="s">
        <v>20934</v>
      </c>
      <c r="AM276"/>
      <c r="AN276">
        <v>24</v>
      </c>
    </row>
    <row r="277" spans="1:40" ht="14.4" x14ac:dyDescent="0.3">
      <c r="A277" s="433" t="str">
        <v>0667</v>
      </c>
      <c r="D277" t="str">
        <f>CONCATENATE(portada_F[[#This Row],[NIVEL]],".",portada_F[[#This Row],[CODINS]])</f>
        <v>1.04240</v>
      </c>
      <c r="E277" s="444" t="s">
        <v>34084</v>
      </c>
      <c r="F277" t="s">
        <v>14478</v>
      </c>
      <c r="G277" t="s">
        <v>8396</v>
      </c>
      <c r="H277" t="s">
        <v>18477</v>
      </c>
      <c r="I277" t="s">
        <v>83</v>
      </c>
      <c r="J277" t="s">
        <v>2</v>
      </c>
      <c r="K277" t="s">
        <v>32</v>
      </c>
      <c r="L277" t="s">
        <v>20921</v>
      </c>
      <c r="M277" t="s">
        <v>8087</v>
      </c>
      <c r="N277">
        <v>20110</v>
      </c>
      <c r="O277" t="s">
        <v>35</v>
      </c>
      <c r="P277" t="s">
        <v>1</v>
      </c>
      <c r="Q277" t="s">
        <v>11</v>
      </c>
      <c r="R277" t="s">
        <v>16559</v>
      </c>
      <c r="S277" t="s">
        <v>83</v>
      </c>
      <c r="T277" t="s">
        <v>83</v>
      </c>
      <c r="U277" t="s">
        <v>47</v>
      </c>
      <c r="V277" t="s">
        <v>8560</v>
      </c>
      <c r="W277" t="s">
        <v>18603</v>
      </c>
      <c r="X277" t="s">
        <v>18602</v>
      </c>
      <c r="Y277" s="536" t="s">
        <v>29753</v>
      </c>
      <c r="Z277" s="536" t="s">
        <v>29754</v>
      </c>
      <c r="AA277" s="493" t="s">
        <v>20794</v>
      </c>
      <c r="AB277" s="493" t="s">
        <v>24756</v>
      </c>
      <c r="AC277" s="493" t="s">
        <v>19761</v>
      </c>
      <c r="AD277" s="493" t="s">
        <v>21570</v>
      </c>
      <c r="AE277"/>
      <c r="AF277" t="s">
        <v>20919</v>
      </c>
      <c r="AG277"/>
      <c r="AH277"/>
      <c r="AI277" t="s">
        <v>20668</v>
      </c>
      <c r="AJ277" t="s">
        <v>32</v>
      </c>
      <c r="AK277" t="s">
        <v>9922</v>
      </c>
      <c r="AL277" t="s">
        <v>64</v>
      </c>
      <c r="AM277" t="s">
        <v>18477</v>
      </c>
      <c r="AN277">
        <v>57</v>
      </c>
    </row>
    <row r="278" spans="1:40" ht="14.4" x14ac:dyDescent="0.3">
      <c r="A278" s="433" t="str">
        <v>0668</v>
      </c>
      <c r="D278" t="str">
        <f>CONCATENATE(portada_F[[#This Row],[NIVEL]],".",portada_F[[#This Row],[CODINS]])</f>
        <v>1.00268</v>
      </c>
      <c r="E278" s="444" t="s">
        <v>30668</v>
      </c>
      <c r="F278" t="s">
        <v>8550</v>
      </c>
      <c r="G278" t="s">
        <v>8396</v>
      </c>
      <c r="H278" t="s">
        <v>8549</v>
      </c>
      <c r="I278" t="s">
        <v>3287</v>
      </c>
      <c r="J278" t="s">
        <v>1</v>
      </c>
      <c r="K278" t="s">
        <v>32</v>
      </c>
      <c r="L278" t="s">
        <v>20921</v>
      </c>
      <c r="M278" t="s">
        <v>8087</v>
      </c>
      <c r="N278">
        <v>70201</v>
      </c>
      <c r="O278" t="s">
        <v>87</v>
      </c>
      <c r="P278" t="s">
        <v>2</v>
      </c>
      <c r="Q278" t="s">
        <v>1</v>
      </c>
      <c r="R278" t="s">
        <v>16849</v>
      </c>
      <c r="S278" t="s">
        <v>17671</v>
      </c>
      <c r="T278" t="s">
        <v>3288</v>
      </c>
      <c r="U278" t="s">
        <v>3287</v>
      </c>
      <c r="V278" t="s">
        <v>8551</v>
      </c>
      <c r="W278" t="s">
        <v>18503</v>
      </c>
      <c r="X278" t="s">
        <v>8553</v>
      </c>
      <c r="Y278" s="536" t="s">
        <v>21458</v>
      </c>
      <c r="Z278" s="536" t="s">
        <v>21459</v>
      </c>
      <c r="AA278" s="493" t="s">
        <v>8552</v>
      </c>
      <c r="AB278" s="493" t="s">
        <v>21460</v>
      </c>
      <c r="AC278" s="493" t="s">
        <v>17099</v>
      </c>
      <c r="AD278" s="493" t="s">
        <v>21461</v>
      </c>
      <c r="AE278"/>
      <c r="AF278" t="s">
        <v>20919</v>
      </c>
      <c r="AG278"/>
      <c r="AH278"/>
      <c r="AI278" t="s">
        <v>20668</v>
      </c>
      <c r="AJ278" t="s">
        <v>32</v>
      </c>
      <c r="AK278" t="s">
        <v>6960</v>
      </c>
      <c r="AL278" t="s">
        <v>64</v>
      </c>
      <c r="AM278" t="s">
        <v>8549</v>
      </c>
      <c r="AN278">
        <v>16</v>
      </c>
    </row>
    <row r="279" spans="1:40" ht="14.4" x14ac:dyDescent="0.3">
      <c r="A279" s="433" t="str">
        <v>0669</v>
      </c>
      <c r="D279" t="str">
        <f>CONCATENATE(portada_F[[#This Row],[NIVEL]],".",portada_F[[#This Row],[CODINS]])</f>
        <v>1.03051</v>
      </c>
      <c r="E279" s="444" t="s">
        <v>33149</v>
      </c>
      <c r="F279" t="s">
        <v>8950</v>
      </c>
      <c r="G279" t="s">
        <v>8396</v>
      </c>
      <c r="H279" t="s">
        <v>8949</v>
      </c>
      <c r="I279" t="s">
        <v>207</v>
      </c>
      <c r="J279" t="s">
        <v>6</v>
      </c>
      <c r="K279" t="s">
        <v>32</v>
      </c>
      <c r="L279" t="s">
        <v>20921</v>
      </c>
      <c r="M279" t="s">
        <v>8087</v>
      </c>
      <c r="N279">
        <v>40901</v>
      </c>
      <c r="O279" t="s">
        <v>206</v>
      </c>
      <c r="P279" t="s">
        <v>10</v>
      </c>
      <c r="Q279" t="s">
        <v>1</v>
      </c>
      <c r="R279" t="s">
        <v>16735</v>
      </c>
      <c r="S279" t="s">
        <v>207</v>
      </c>
      <c r="T279" t="s">
        <v>1085</v>
      </c>
      <c r="U279" t="s">
        <v>1085</v>
      </c>
      <c r="V279" t="s">
        <v>1085</v>
      </c>
      <c r="W279" t="s">
        <v>8953</v>
      </c>
      <c r="X279" t="s">
        <v>8952</v>
      </c>
      <c r="Y279" s="536" t="s">
        <v>27306</v>
      </c>
      <c r="Z279" s="536" t="s">
        <v>27307</v>
      </c>
      <c r="AA279" s="493" t="s">
        <v>8951</v>
      </c>
      <c r="AB279" s="493" t="s">
        <v>27308</v>
      </c>
      <c r="AC279" s="493" t="s">
        <v>19841</v>
      </c>
      <c r="AD279" s="493" t="s">
        <v>22171</v>
      </c>
      <c r="AE279"/>
      <c r="AF279" t="s">
        <v>20919</v>
      </c>
      <c r="AG279"/>
      <c r="AH279"/>
      <c r="AI279" t="s">
        <v>20668</v>
      </c>
      <c r="AJ279" t="s">
        <v>32</v>
      </c>
      <c r="AK279" t="s">
        <v>10038</v>
      </c>
      <c r="AL279" t="s">
        <v>64</v>
      </c>
      <c r="AM279" t="s">
        <v>8949</v>
      </c>
      <c r="AN279">
        <v>16</v>
      </c>
    </row>
    <row r="280" spans="1:40" ht="14.4" x14ac:dyDescent="0.3">
      <c r="A280" s="433" t="str">
        <v>0670</v>
      </c>
      <c r="D280" t="str">
        <f>CONCATENATE(portada_F[[#This Row],[NIVEL]],".",portada_F[[#This Row],[CODINS]])</f>
        <v>1.03516</v>
      </c>
      <c r="E280" s="444" t="s">
        <v>33527</v>
      </c>
      <c r="F280" t="s">
        <v>7614</v>
      </c>
      <c r="G280" t="s">
        <v>8396</v>
      </c>
      <c r="H280" t="s">
        <v>13436</v>
      </c>
      <c r="I280" t="s">
        <v>13533</v>
      </c>
      <c r="J280" t="s">
        <v>3</v>
      </c>
      <c r="K280" t="s">
        <v>32</v>
      </c>
      <c r="L280" t="s">
        <v>20921</v>
      </c>
      <c r="M280" t="s">
        <v>8087</v>
      </c>
      <c r="N280">
        <v>10202</v>
      </c>
      <c r="O280" t="s">
        <v>32</v>
      </c>
      <c r="P280" t="s">
        <v>2</v>
      </c>
      <c r="Q280" t="s">
        <v>2</v>
      </c>
      <c r="R280" t="s">
        <v>16452</v>
      </c>
      <c r="S280" t="s">
        <v>33</v>
      </c>
      <c r="T280" t="s">
        <v>345</v>
      </c>
      <c r="U280" t="s">
        <v>250</v>
      </c>
      <c r="V280" t="s">
        <v>250</v>
      </c>
      <c r="W280" t="s">
        <v>18568</v>
      </c>
      <c r="X280" t="s">
        <v>28266</v>
      </c>
      <c r="Y280" s="536" t="s">
        <v>28267</v>
      </c>
      <c r="Z280" s="536"/>
      <c r="AA280" s="493" t="s">
        <v>13484</v>
      </c>
      <c r="AB280" s="493" t="s">
        <v>28267</v>
      </c>
      <c r="AC280" s="493" t="s">
        <v>18094</v>
      </c>
      <c r="AD280" s="493" t="s">
        <v>21195</v>
      </c>
      <c r="AE280"/>
      <c r="AF280" t="s">
        <v>20919</v>
      </c>
      <c r="AG280"/>
      <c r="AH280"/>
      <c r="AI280" t="s">
        <v>20668</v>
      </c>
      <c r="AJ280" t="s">
        <v>32</v>
      </c>
      <c r="AK280" t="s">
        <v>17771</v>
      </c>
      <c r="AL280" t="s">
        <v>64</v>
      </c>
      <c r="AM280" t="s">
        <v>17776</v>
      </c>
      <c r="AN280">
        <v>50</v>
      </c>
    </row>
    <row r="281" spans="1:40" ht="14.4" x14ac:dyDescent="0.3">
      <c r="A281" s="433" t="str">
        <v>0673</v>
      </c>
      <c r="D281" t="str">
        <f>CONCATENATE(portada_F[[#This Row],[NIVEL]],".",portada_F[[#This Row],[CODINS]])</f>
        <v>1.04337</v>
      </c>
      <c r="E281" s="444" t="s">
        <v>34161</v>
      </c>
      <c r="F281" t="s">
        <v>29971</v>
      </c>
      <c r="G281" t="s">
        <v>8396</v>
      </c>
      <c r="H281" t="s">
        <v>29972</v>
      </c>
      <c r="I281" t="s">
        <v>47</v>
      </c>
      <c r="J281" t="s">
        <v>1</v>
      </c>
      <c r="K281" t="s">
        <v>32</v>
      </c>
      <c r="L281" t="s">
        <v>20929</v>
      </c>
      <c r="M281" t="s">
        <v>8087</v>
      </c>
      <c r="N281">
        <v>10305</v>
      </c>
      <c r="O281" t="s">
        <v>32</v>
      </c>
      <c r="P281" t="s">
        <v>3</v>
      </c>
      <c r="Q281" t="s">
        <v>5</v>
      </c>
      <c r="R281" t="s">
        <v>16458</v>
      </c>
      <c r="S281" t="s">
        <v>33</v>
      </c>
      <c r="T281" t="s">
        <v>47</v>
      </c>
      <c r="U281" t="s">
        <v>250</v>
      </c>
      <c r="V281" t="s">
        <v>29973</v>
      </c>
      <c r="W281" t="s">
        <v>29974</v>
      </c>
      <c r="X281" t="s">
        <v>29975</v>
      </c>
      <c r="Y281" s="536" t="s">
        <v>29976</v>
      </c>
      <c r="Z281" s="536" t="s">
        <v>29977</v>
      </c>
      <c r="AA281" s="493" t="s">
        <v>29978</v>
      </c>
      <c r="AB281" s="493" t="s">
        <v>29977</v>
      </c>
      <c r="AC281" s="493" t="s">
        <v>19725</v>
      </c>
      <c r="AD281" s="493" t="s">
        <v>21242</v>
      </c>
      <c r="AE281"/>
      <c r="AF281" t="s">
        <v>20919</v>
      </c>
      <c r="AG281"/>
      <c r="AH281"/>
      <c r="AI281" t="s">
        <v>20668</v>
      </c>
      <c r="AJ281" t="s">
        <v>35</v>
      </c>
      <c r="AK281" t="s">
        <v>19693</v>
      </c>
      <c r="AL281" t="s">
        <v>20934</v>
      </c>
      <c r="AM281"/>
      <c r="AN281">
        <v>16</v>
      </c>
    </row>
    <row r="282" spans="1:40" ht="14.4" x14ac:dyDescent="0.3">
      <c r="A282" s="433" t="str">
        <v>0674</v>
      </c>
      <c r="D282" t="str">
        <f>CONCATENATE(portada_F[[#This Row],[NIVEL]],".",portada_F[[#This Row],[CODINS]])</f>
        <v>1.00026</v>
      </c>
      <c r="E282" s="444" t="s">
        <v>30480</v>
      </c>
      <c r="F282" t="s">
        <v>8412</v>
      </c>
      <c r="G282" t="s">
        <v>8396</v>
      </c>
      <c r="H282" t="s">
        <v>8411</v>
      </c>
      <c r="I282" t="s">
        <v>13534</v>
      </c>
      <c r="J282" t="s">
        <v>3</v>
      </c>
      <c r="K282" t="s">
        <v>32</v>
      </c>
      <c r="L282" t="s">
        <v>20929</v>
      </c>
      <c r="M282" t="s">
        <v>8087</v>
      </c>
      <c r="N282">
        <v>11804</v>
      </c>
      <c r="O282" t="s">
        <v>32</v>
      </c>
      <c r="P282" t="s">
        <v>90</v>
      </c>
      <c r="Q282" t="s">
        <v>4</v>
      </c>
      <c r="R282" t="s">
        <v>16539</v>
      </c>
      <c r="S282" t="s">
        <v>33</v>
      </c>
      <c r="T282" t="s">
        <v>91</v>
      </c>
      <c r="U282" t="s">
        <v>108</v>
      </c>
      <c r="V282" t="s">
        <v>5754</v>
      </c>
      <c r="W282" t="s">
        <v>14548</v>
      </c>
      <c r="X282" t="s">
        <v>16159</v>
      </c>
      <c r="Y282" s="536" t="s">
        <v>20968</v>
      </c>
      <c r="Z282" s="536" t="s">
        <v>20969</v>
      </c>
      <c r="AA282" s="493" t="s">
        <v>8413</v>
      </c>
      <c r="AB282" s="493" t="s">
        <v>20970</v>
      </c>
      <c r="AC282" s="493" t="s">
        <v>17950</v>
      </c>
      <c r="AD282" s="493" t="s">
        <v>20949</v>
      </c>
      <c r="AE282"/>
      <c r="AF282" t="s">
        <v>20919</v>
      </c>
      <c r="AG282"/>
      <c r="AH282"/>
      <c r="AI282" t="s">
        <v>20668</v>
      </c>
      <c r="AJ282" t="s">
        <v>35</v>
      </c>
      <c r="AK282" t="s">
        <v>19693</v>
      </c>
      <c r="AL282" t="s">
        <v>20934</v>
      </c>
      <c r="AM282"/>
      <c r="AN282">
        <v>35</v>
      </c>
    </row>
    <row r="283" spans="1:40" ht="14.4" x14ac:dyDescent="0.3">
      <c r="A283" s="433" t="str">
        <v>0675</v>
      </c>
      <c r="D283" t="str">
        <f>CONCATENATE(portada_F[[#This Row],[NIVEL]],".",portada_F[[#This Row],[CODINS]])</f>
        <v>1.03865</v>
      </c>
      <c r="E283" s="444" t="s">
        <v>33793</v>
      </c>
      <c r="F283" t="s">
        <v>8132</v>
      </c>
      <c r="G283" t="s">
        <v>8396</v>
      </c>
      <c r="H283" t="s">
        <v>15394</v>
      </c>
      <c r="I283" t="s">
        <v>4727</v>
      </c>
      <c r="J283" t="s">
        <v>2</v>
      </c>
      <c r="K283" t="s">
        <v>32</v>
      </c>
      <c r="L283" t="s">
        <v>20921</v>
      </c>
      <c r="M283" t="s">
        <v>8087</v>
      </c>
      <c r="N283">
        <v>60111</v>
      </c>
      <c r="O283" t="s">
        <v>136</v>
      </c>
      <c r="P283" t="s">
        <v>1</v>
      </c>
      <c r="Q283" t="s">
        <v>13</v>
      </c>
      <c r="R283" t="s">
        <v>16802</v>
      </c>
      <c r="S283" t="s">
        <v>137</v>
      </c>
      <c r="T283" t="s">
        <v>137</v>
      </c>
      <c r="U283" t="s">
        <v>3237</v>
      </c>
      <c r="V283" t="s">
        <v>929</v>
      </c>
      <c r="W283" t="s">
        <v>15510</v>
      </c>
      <c r="X283" t="s">
        <v>15509</v>
      </c>
      <c r="Y283" s="536" t="s">
        <v>29018</v>
      </c>
      <c r="Z283" s="536"/>
      <c r="AA283" s="493" t="s">
        <v>15508</v>
      </c>
      <c r="AB283" s="493" t="s">
        <v>20668</v>
      </c>
      <c r="AC283" s="493" t="s">
        <v>22874</v>
      </c>
      <c r="AD283" s="493" t="s">
        <v>22875</v>
      </c>
      <c r="AE283"/>
      <c r="AF283" t="s">
        <v>20919</v>
      </c>
      <c r="AG283"/>
      <c r="AH283"/>
      <c r="AI283" t="s">
        <v>20668</v>
      </c>
      <c r="AJ283" t="s">
        <v>32</v>
      </c>
      <c r="AK283" t="s">
        <v>15511</v>
      </c>
      <c r="AL283" t="s">
        <v>64</v>
      </c>
      <c r="AM283" t="s">
        <v>15394</v>
      </c>
      <c r="AN283">
        <v>37</v>
      </c>
    </row>
    <row r="284" spans="1:40" ht="14.4" x14ac:dyDescent="0.3">
      <c r="A284" s="433" t="str">
        <v>0676</v>
      </c>
      <c r="D284" t="str">
        <f>CONCATENATE(portada_F[[#This Row],[NIVEL]],".",portada_F[[#This Row],[CODINS]])</f>
        <v>1.03744</v>
      </c>
      <c r="E284" s="444" t="s">
        <v>33701</v>
      </c>
      <c r="F284" t="s">
        <v>7637</v>
      </c>
      <c r="G284" t="s">
        <v>8396</v>
      </c>
      <c r="H284" t="s">
        <v>14546</v>
      </c>
      <c r="I284" t="s">
        <v>13533</v>
      </c>
      <c r="J284" t="s">
        <v>3</v>
      </c>
      <c r="K284" t="s">
        <v>32</v>
      </c>
      <c r="L284" t="s">
        <v>20929</v>
      </c>
      <c r="M284" t="s">
        <v>8087</v>
      </c>
      <c r="N284">
        <v>10203</v>
      </c>
      <c r="O284" t="s">
        <v>32</v>
      </c>
      <c r="P284" t="s">
        <v>2</v>
      </c>
      <c r="Q284" t="s">
        <v>3</v>
      </c>
      <c r="R284" t="s">
        <v>16453</v>
      </c>
      <c r="S284" t="s">
        <v>33</v>
      </c>
      <c r="T284" t="s">
        <v>345</v>
      </c>
      <c r="U284" t="s">
        <v>159</v>
      </c>
      <c r="V284" t="s">
        <v>159</v>
      </c>
      <c r="W284" t="s">
        <v>15464</v>
      </c>
      <c r="X284" t="s">
        <v>15463</v>
      </c>
      <c r="Y284" s="536" t="s">
        <v>28772</v>
      </c>
      <c r="Z284" s="536"/>
      <c r="AA284" s="493" t="s">
        <v>18573</v>
      </c>
      <c r="AB284" s="493" t="s">
        <v>28772</v>
      </c>
      <c r="AC284" s="493" t="s">
        <v>18094</v>
      </c>
      <c r="AD284" s="493" t="s">
        <v>21195</v>
      </c>
      <c r="AE284"/>
      <c r="AF284" t="s">
        <v>20919</v>
      </c>
      <c r="AG284"/>
      <c r="AH284"/>
      <c r="AI284" t="s">
        <v>20668</v>
      </c>
      <c r="AJ284" t="s">
        <v>35</v>
      </c>
      <c r="AK284" t="s">
        <v>19693</v>
      </c>
      <c r="AL284" t="s">
        <v>20934</v>
      </c>
      <c r="AM284"/>
      <c r="AN284">
        <v>53</v>
      </c>
    </row>
    <row r="285" spans="1:40" ht="14.4" x14ac:dyDescent="0.3">
      <c r="A285" s="433" t="str">
        <v>0677</v>
      </c>
      <c r="D285" t="str">
        <f>CONCATENATE(portada_F[[#This Row],[NIVEL]],".",portada_F[[#This Row],[CODINS]])</f>
        <v>1.04071</v>
      </c>
      <c r="E285" s="444" t="s">
        <v>33964</v>
      </c>
      <c r="F285" t="s">
        <v>10020</v>
      </c>
      <c r="G285" t="s">
        <v>8396</v>
      </c>
      <c r="H285" t="s">
        <v>16438</v>
      </c>
      <c r="I285" t="s">
        <v>13534</v>
      </c>
      <c r="J285" t="s">
        <v>3</v>
      </c>
      <c r="K285" t="s">
        <v>32</v>
      </c>
      <c r="L285" t="s">
        <v>20929</v>
      </c>
      <c r="M285" t="s">
        <v>8087</v>
      </c>
      <c r="N285">
        <v>10106</v>
      </c>
      <c r="O285" t="s">
        <v>32</v>
      </c>
      <c r="P285" t="s">
        <v>1</v>
      </c>
      <c r="Q285" t="s">
        <v>6</v>
      </c>
      <c r="R285" t="s">
        <v>16445</v>
      </c>
      <c r="S285" t="s">
        <v>33</v>
      </c>
      <c r="T285" t="s">
        <v>33</v>
      </c>
      <c r="U285" t="s">
        <v>9103</v>
      </c>
      <c r="V285" t="s">
        <v>539</v>
      </c>
      <c r="W285" t="s">
        <v>16439</v>
      </c>
      <c r="X285" t="s">
        <v>16965</v>
      </c>
      <c r="Y285" s="536" t="s">
        <v>29433</v>
      </c>
      <c r="Z285" s="536" t="s">
        <v>29434</v>
      </c>
      <c r="AA285" s="493" t="s">
        <v>29435</v>
      </c>
      <c r="AB285" s="493" t="s">
        <v>29436</v>
      </c>
      <c r="AC285" s="493" t="s">
        <v>17950</v>
      </c>
      <c r="AD285" s="493" t="s">
        <v>20949</v>
      </c>
      <c r="AE285"/>
      <c r="AF285" t="s">
        <v>20919</v>
      </c>
      <c r="AG285"/>
      <c r="AH285"/>
      <c r="AI285" t="s">
        <v>20668</v>
      </c>
      <c r="AJ285" t="s">
        <v>35</v>
      </c>
      <c r="AK285" t="s">
        <v>19693</v>
      </c>
      <c r="AL285" t="s">
        <v>20934</v>
      </c>
      <c r="AM285"/>
      <c r="AN285">
        <v>25</v>
      </c>
    </row>
    <row r="286" spans="1:40" ht="14.4" x14ac:dyDescent="0.3">
      <c r="A286" s="433" t="str">
        <v>0678</v>
      </c>
      <c r="D286" t="str">
        <f>CONCATENATE(portada_F[[#This Row],[NIVEL]],".",portada_F[[#This Row],[CODINS]])</f>
        <v>1.01921</v>
      </c>
      <c r="E286" s="444" t="s">
        <v>32160</v>
      </c>
      <c r="F286" t="s">
        <v>8770</v>
      </c>
      <c r="G286" t="s">
        <v>8396</v>
      </c>
      <c r="H286" t="s">
        <v>15371</v>
      </c>
      <c r="I286" t="s">
        <v>83</v>
      </c>
      <c r="J286" t="s">
        <v>4</v>
      </c>
      <c r="K286" t="s">
        <v>32</v>
      </c>
      <c r="L286" t="s">
        <v>20921</v>
      </c>
      <c r="M286" t="s">
        <v>8087</v>
      </c>
      <c r="N286">
        <v>20104</v>
      </c>
      <c r="O286" t="s">
        <v>35</v>
      </c>
      <c r="P286" t="s">
        <v>1</v>
      </c>
      <c r="Q286" t="s">
        <v>4</v>
      </c>
      <c r="R286" t="s">
        <v>16553</v>
      </c>
      <c r="S286" t="s">
        <v>83</v>
      </c>
      <c r="T286" t="s">
        <v>83</v>
      </c>
      <c r="U286" t="s">
        <v>250</v>
      </c>
      <c r="V286" t="s">
        <v>1380</v>
      </c>
      <c r="W286" t="s">
        <v>24993</v>
      </c>
      <c r="X286" t="s">
        <v>8771</v>
      </c>
      <c r="Y286" s="536" t="s">
        <v>24994</v>
      </c>
      <c r="Z286" s="536" t="s">
        <v>24995</v>
      </c>
      <c r="AA286" s="493" t="s">
        <v>13468</v>
      </c>
      <c r="AB286" s="493" t="s">
        <v>24994</v>
      </c>
      <c r="AC286" s="493" t="s">
        <v>9168</v>
      </c>
      <c r="AD286" s="493" t="s">
        <v>21193</v>
      </c>
      <c r="AE286"/>
      <c r="AF286" t="s">
        <v>20919</v>
      </c>
      <c r="AG286"/>
      <c r="AH286"/>
      <c r="AI286" t="s">
        <v>20668</v>
      </c>
      <c r="AJ286" t="s">
        <v>32</v>
      </c>
      <c r="AK286" t="s">
        <v>9968</v>
      </c>
      <c r="AL286" t="s">
        <v>64</v>
      </c>
      <c r="AM286" t="s">
        <v>15371</v>
      </c>
      <c r="AN286">
        <v>59</v>
      </c>
    </row>
    <row r="287" spans="1:40" ht="14.4" x14ac:dyDescent="0.3">
      <c r="A287" s="433" t="str">
        <v>0679</v>
      </c>
      <c r="D287" t="str">
        <f>CONCATENATE(portada_F[[#This Row],[NIVEL]],".",portada_F[[#This Row],[CODINS]])</f>
        <v>1.02584</v>
      </c>
      <c r="E287" s="444" t="s">
        <v>32741</v>
      </c>
      <c r="F287" t="s">
        <v>8873</v>
      </c>
      <c r="G287" t="s">
        <v>8396</v>
      </c>
      <c r="H287" t="s">
        <v>8872</v>
      </c>
      <c r="I287" t="s">
        <v>47</v>
      </c>
      <c r="J287" t="s">
        <v>3</v>
      </c>
      <c r="K287" t="s">
        <v>32</v>
      </c>
      <c r="L287" t="s">
        <v>20921</v>
      </c>
      <c r="M287" t="s">
        <v>8087</v>
      </c>
      <c r="N287">
        <v>10601</v>
      </c>
      <c r="O287" t="s">
        <v>32</v>
      </c>
      <c r="P287" t="s">
        <v>6</v>
      </c>
      <c r="Q287" t="s">
        <v>1</v>
      </c>
      <c r="R287" t="s">
        <v>16478</v>
      </c>
      <c r="S287" t="s">
        <v>33</v>
      </c>
      <c r="T287" t="s">
        <v>521</v>
      </c>
      <c r="U287" t="s">
        <v>521</v>
      </c>
      <c r="V287" t="s">
        <v>521</v>
      </c>
      <c r="W287" t="s">
        <v>26339</v>
      </c>
      <c r="X287" t="s">
        <v>26340</v>
      </c>
      <c r="Y287" s="536" t="s">
        <v>26341</v>
      </c>
      <c r="Z287" s="536" t="s">
        <v>26342</v>
      </c>
      <c r="AA287" s="493" t="s">
        <v>8874</v>
      </c>
      <c r="AB287" s="493" t="s">
        <v>26341</v>
      </c>
      <c r="AC287" s="493" t="s">
        <v>18461</v>
      </c>
      <c r="AD287" s="493" t="s">
        <v>21111</v>
      </c>
      <c r="AE287"/>
      <c r="AF287" t="s">
        <v>20919</v>
      </c>
      <c r="AG287"/>
      <c r="AH287"/>
      <c r="AI287" t="s">
        <v>20668</v>
      </c>
      <c r="AJ287" t="s">
        <v>32</v>
      </c>
      <c r="AK287" t="s">
        <v>10011</v>
      </c>
      <c r="AL287" t="s">
        <v>64</v>
      </c>
      <c r="AM287" t="s">
        <v>8872</v>
      </c>
      <c r="AN287">
        <v>11</v>
      </c>
    </row>
    <row r="288" spans="1:40" ht="14.4" x14ac:dyDescent="0.3">
      <c r="A288" s="433" t="str">
        <v>0680</v>
      </c>
      <c r="D288" t="str">
        <f>CONCATENATE(portada_F[[#This Row],[NIVEL]],".",portada_F[[#This Row],[CODINS]])</f>
        <v>1.04153</v>
      </c>
      <c r="E288" s="444" t="s">
        <v>34030</v>
      </c>
      <c r="F288" t="s">
        <v>16882</v>
      </c>
      <c r="G288" t="s">
        <v>8396</v>
      </c>
      <c r="H288" t="s">
        <v>17013</v>
      </c>
      <c r="I288" t="s">
        <v>13534</v>
      </c>
      <c r="J288" t="s">
        <v>3</v>
      </c>
      <c r="K288" t="s">
        <v>32</v>
      </c>
      <c r="L288" t="s">
        <v>20929</v>
      </c>
      <c r="M288" t="s">
        <v>8087</v>
      </c>
      <c r="N288">
        <v>10105</v>
      </c>
      <c r="O288" t="s">
        <v>32</v>
      </c>
      <c r="P288" t="s">
        <v>1</v>
      </c>
      <c r="Q288" t="s">
        <v>5</v>
      </c>
      <c r="R288" t="s">
        <v>16444</v>
      </c>
      <c r="S288" t="s">
        <v>33</v>
      </c>
      <c r="T288" t="s">
        <v>33</v>
      </c>
      <c r="U288" t="s">
        <v>95</v>
      </c>
      <c r="V288" t="s">
        <v>95</v>
      </c>
      <c r="W288" t="s">
        <v>17015</v>
      </c>
      <c r="X288" t="s">
        <v>17014</v>
      </c>
      <c r="Y288" s="536" t="s">
        <v>29610</v>
      </c>
      <c r="Z288" s="536" t="s">
        <v>29611</v>
      </c>
      <c r="AA288" s="493" t="s">
        <v>29612</v>
      </c>
      <c r="AB288" s="493" t="s">
        <v>29611</v>
      </c>
      <c r="AC288" s="493" t="s">
        <v>17950</v>
      </c>
      <c r="AD288" s="493" t="s">
        <v>20949</v>
      </c>
      <c r="AE288"/>
      <c r="AF288" t="s">
        <v>20919</v>
      </c>
      <c r="AG288"/>
      <c r="AH288"/>
      <c r="AI288" t="s">
        <v>20668</v>
      </c>
      <c r="AJ288" t="s">
        <v>35</v>
      </c>
      <c r="AK288" t="s">
        <v>19693</v>
      </c>
      <c r="AL288" t="s">
        <v>20934</v>
      </c>
      <c r="AM288"/>
      <c r="AN288">
        <v>14</v>
      </c>
    </row>
    <row r="289" spans="1:40" ht="14.4" x14ac:dyDescent="0.3">
      <c r="A289" s="433" t="str">
        <v>0681</v>
      </c>
      <c r="D289" t="str">
        <f>CONCATENATE(portada_F[[#This Row],[NIVEL]],".",portada_F[[#This Row],[CODINS]])</f>
        <v>1.03759</v>
      </c>
      <c r="E289" s="444" t="s">
        <v>33703</v>
      </c>
      <c r="F289" t="s">
        <v>15360</v>
      </c>
      <c r="G289" t="s">
        <v>8396</v>
      </c>
      <c r="H289" t="s">
        <v>15378</v>
      </c>
      <c r="I289" t="s">
        <v>83</v>
      </c>
      <c r="J289" t="s">
        <v>5</v>
      </c>
      <c r="K289" t="s">
        <v>32</v>
      </c>
      <c r="L289" t="s">
        <v>20921</v>
      </c>
      <c r="M289" t="s">
        <v>8087</v>
      </c>
      <c r="N289">
        <v>20102</v>
      </c>
      <c r="O289" t="s">
        <v>35</v>
      </c>
      <c r="P289" t="s">
        <v>1</v>
      </c>
      <c r="Q289" t="s">
        <v>2</v>
      </c>
      <c r="R289" t="s">
        <v>16551</v>
      </c>
      <c r="S289" t="s">
        <v>83</v>
      </c>
      <c r="T289" t="s">
        <v>83</v>
      </c>
      <c r="U289" t="s">
        <v>33</v>
      </c>
      <c r="V289" t="s">
        <v>7184</v>
      </c>
      <c r="W289" t="s">
        <v>15469</v>
      </c>
      <c r="X289" t="s">
        <v>15468</v>
      </c>
      <c r="Y289" s="536" t="s">
        <v>28803</v>
      </c>
      <c r="Z289" s="536"/>
      <c r="AA289" s="493" t="s">
        <v>20763</v>
      </c>
      <c r="AB289" s="493" t="s">
        <v>28803</v>
      </c>
      <c r="AC289" s="493" t="s">
        <v>19764</v>
      </c>
      <c r="AD289" s="493" t="s">
        <v>21546</v>
      </c>
      <c r="AE289"/>
      <c r="AF289" t="s">
        <v>20919</v>
      </c>
      <c r="AG289"/>
      <c r="AH289"/>
      <c r="AI289" t="s">
        <v>20668</v>
      </c>
      <c r="AJ289" t="s">
        <v>32</v>
      </c>
      <c r="AK289" t="s">
        <v>18617</v>
      </c>
      <c r="AL289" t="s">
        <v>64</v>
      </c>
      <c r="AM289" t="s">
        <v>15378</v>
      </c>
      <c r="AN289">
        <v>40</v>
      </c>
    </row>
    <row r="290" spans="1:40" ht="14.4" x14ac:dyDescent="0.3">
      <c r="A290" s="433" t="str">
        <v>0682</v>
      </c>
      <c r="D290" t="str">
        <f>CONCATENATE(portada_F[[#This Row],[NIVEL]],".",portada_F[[#This Row],[CODINS]])</f>
        <v>1.00251</v>
      </c>
      <c r="E290" s="444" t="s">
        <v>30653</v>
      </c>
      <c r="F290" t="s">
        <v>8178</v>
      </c>
      <c r="G290" t="s">
        <v>8396</v>
      </c>
      <c r="H290" t="s">
        <v>16166</v>
      </c>
      <c r="I290" t="s">
        <v>207</v>
      </c>
      <c r="J290" t="s">
        <v>5</v>
      </c>
      <c r="K290" t="s">
        <v>32</v>
      </c>
      <c r="L290" t="s">
        <v>20921</v>
      </c>
      <c r="M290" t="s">
        <v>8087</v>
      </c>
      <c r="N290">
        <v>40303</v>
      </c>
      <c r="O290" t="s">
        <v>206</v>
      </c>
      <c r="P290" t="s">
        <v>3</v>
      </c>
      <c r="Q290" t="s">
        <v>3</v>
      </c>
      <c r="R290" t="s">
        <v>16710</v>
      </c>
      <c r="S290" t="s">
        <v>207</v>
      </c>
      <c r="T290" t="s">
        <v>1576</v>
      </c>
      <c r="U290" t="s">
        <v>51</v>
      </c>
      <c r="V290" t="s">
        <v>51</v>
      </c>
      <c r="W290" t="s">
        <v>21420</v>
      </c>
      <c r="X290" t="s">
        <v>21421</v>
      </c>
      <c r="Y290" s="536" t="s">
        <v>21422</v>
      </c>
      <c r="Z290" s="536" t="s">
        <v>21422</v>
      </c>
      <c r="AA290" s="493" t="s">
        <v>21423</v>
      </c>
      <c r="AB290" s="493" t="s">
        <v>21422</v>
      </c>
      <c r="AC290" s="493" t="s">
        <v>19825</v>
      </c>
      <c r="AD290" s="493" t="s">
        <v>21424</v>
      </c>
      <c r="AE290"/>
      <c r="AF290" t="s">
        <v>20919</v>
      </c>
      <c r="AG290"/>
      <c r="AH290"/>
      <c r="AI290" t="s">
        <v>20668</v>
      </c>
      <c r="AJ290" t="s">
        <v>32</v>
      </c>
      <c r="AK290" t="s">
        <v>6852</v>
      </c>
      <c r="AL290" t="s">
        <v>64</v>
      </c>
      <c r="AM290" t="s">
        <v>16166</v>
      </c>
      <c r="AN290">
        <v>74</v>
      </c>
    </row>
    <row r="291" spans="1:40" ht="14.4" x14ac:dyDescent="0.3">
      <c r="A291" s="433" t="str">
        <v>0683</v>
      </c>
      <c r="D291" t="str">
        <f>CONCATENATE(portada_F[[#This Row],[NIVEL]],".",portada_F[[#This Row],[CODINS]])</f>
        <v>1.03961</v>
      </c>
      <c r="E291" s="444" t="s">
        <v>33871</v>
      </c>
      <c r="F291" t="s">
        <v>8329</v>
      </c>
      <c r="G291" t="s">
        <v>8396</v>
      </c>
      <c r="H291" t="s">
        <v>16271</v>
      </c>
      <c r="I291" t="s">
        <v>13533</v>
      </c>
      <c r="J291" t="s">
        <v>4</v>
      </c>
      <c r="K291" t="s">
        <v>32</v>
      </c>
      <c r="L291" t="s">
        <v>20921</v>
      </c>
      <c r="M291" t="s">
        <v>8087</v>
      </c>
      <c r="N291">
        <v>10904</v>
      </c>
      <c r="O291" t="s">
        <v>32</v>
      </c>
      <c r="P291" t="s">
        <v>10</v>
      </c>
      <c r="Q291" t="s">
        <v>4</v>
      </c>
      <c r="R291" t="s">
        <v>16500</v>
      </c>
      <c r="S291" t="s">
        <v>33</v>
      </c>
      <c r="T291" t="s">
        <v>341</v>
      </c>
      <c r="U291" t="s">
        <v>21044</v>
      </c>
      <c r="V291" t="s">
        <v>12659</v>
      </c>
      <c r="W291" t="s">
        <v>18580</v>
      </c>
      <c r="X291" t="s">
        <v>16273</v>
      </c>
      <c r="Y291" s="536" t="s">
        <v>29194</v>
      </c>
      <c r="Z291" s="536" t="s">
        <v>29195</v>
      </c>
      <c r="AA291" s="493" t="s">
        <v>16272</v>
      </c>
      <c r="AB291" s="493" t="s">
        <v>29194</v>
      </c>
      <c r="AC291" s="493" t="s">
        <v>19723</v>
      </c>
      <c r="AD291" s="493" t="s">
        <v>26281</v>
      </c>
      <c r="AE291"/>
      <c r="AF291" t="s">
        <v>20919</v>
      </c>
      <c r="AG291"/>
      <c r="AH291"/>
      <c r="AI291" t="s">
        <v>20668</v>
      </c>
      <c r="AJ291" t="s">
        <v>32</v>
      </c>
      <c r="AK291" t="s">
        <v>16274</v>
      </c>
      <c r="AL291" t="s">
        <v>64</v>
      </c>
      <c r="AM291" t="s">
        <v>16271</v>
      </c>
      <c r="AN291">
        <v>18</v>
      </c>
    </row>
    <row r="292" spans="1:40" ht="14.4" x14ac:dyDescent="0.3">
      <c r="A292" s="433" t="str">
        <v>0684</v>
      </c>
      <c r="D292" t="str">
        <f>CONCATENATE(portada_F[[#This Row],[NIVEL]],".",portada_F[[#This Row],[CODINS]])</f>
        <v>1.04040</v>
      </c>
      <c r="E292" s="444" t="s">
        <v>33938</v>
      </c>
      <c r="F292" t="s">
        <v>16151</v>
      </c>
      <c r="G292" t="s">
        <v>8396</v>
      </c>
      <c r="H292" t="s">
        <v>16328</v>
      </c>
      <c r="I292" t="s">
        <v>242</v>
      </c>
      <c r="J292" t="s">
        <v>7</v>
      </c>
      <c r="K292" t="s">
        <v>32</v>
      </c>
      <c r="L292" t="s">
        <v>20929</v>
      </c>
      <c r="M292" t="s">
        <v>8087</v>
      </c>
      <c r="N292">
        <v>30105</v>
      </c>
      <c r="O292" t="s">
        <v>64</v>
      </c>
      <c r="P292" t="s">
        <v>1</v>
      </c>
      <c r="Q292" t="s">
        <v>5</v>
      </c>
      <c r="R292" t="s">
        <v>18369</v>
      </c>
      <c r="S292" t="s">
        <v>242</v>
      </c>
      <c r="T292" t="s">
        <v>242</v>
      </c>
      <c r="U292" t="s">
        <v>21915</v>
      </c>
      <c r="V292" t="s">
        <v>539</v>
      </c>
      <c r="W292" t="s">
        <v>29369</v>
      </c>
      <c r="X292" t="s">
        <v>16329</v>
      </c>
      <c r="Y292" s="536" t="s">
        <v>29370</v>
      </c>
      <c r="Z292" s="536"/>
      <c r="AA292" s="493" t="s">
        <v>16950</v>
      </c>
      <c r="AB292" s="493" t="s">
        <v>29371</v>
      </c>
      <c r="AC292" s="493" t="s">
        <v>19808</v>
      </c>
      <c r="AD292" s="493" t="s">
        <v>21918</v>
      </c>
      <c r="AE292"/>
      <c r="AF292" t="s">
        <v>20919</v>
      </c>
      <c r="AG292"/>
      <c r="AH292"/>
      <c r="AI292" t="s">
        <v>20668</v>
      </c>
      <c r="AJ292" t="s">
        <v>35</v>
      </c>
      <c r="AK292" t="s">
        <v>19693</v>
      </c>
      <c r="AL292" t="s">
        <v>20934</v>
      </c>
      <c r="AM292"/>
      <c r="AN292">
        <v>22</v>
      </c>
    </row>
    <row r="293" spans="1:40" ht="14.4" x14ac:dyDescent="0.3">
      <c r="A293" s="433" t="str">
        <v>0685</v>
      </c>
      <c r="D293" t="str">
        <f>CONCATENATE(portada_F[[#This Row],[NIVEL]],".",portada_F[[#This Row],[CODINS]])</f>
        <v>1.03200</v>
      </c>
      <c r="E293" s="444" t="s">
        <v>33274</v>
      </c>
      <c r="F293" t="s">
        <v>8984</v>
      </c>
      <c r="G293" t="s">
        <v>8396</v>
      </c>
      <c r="H293" t="s">
        <v>10266</v>
      </c>
      <c r="I293" t="s">
        <v>242</v>
      </c>
      <c r="J293" t="s">
        <v>6</v>
      </c>
      <c r="K293" t="s">
        <v>32</v>
      </c>
      <c r="L293" t="s">
        <v>20929</v>
      </c>
      <c r="M293" t="s">
        <v>8087</v>
      </c>
      <c r="N293">
        <v>30306</v>
      </c>
      <c r="O293" t="s">
        <v>64</v>
      </c>
      <c r="P293" t="s">
        <v>3</v>
      </c>
      <c r="Q293" t="s">
        <v>6</v>
      </c>
      <c r="R293" t="s">
        <v>22008</v>
      </c>
      <c r="S293" t="s">
        <v>242</v>
      </c>
      <c r="T293" t="s">
        <v>243</v>
      </c>
      <c r="U293" t="s">
        <v>665</v>
      </c>
      <c r="V293" t="s">
        <v>8985</v>
      </c>
      <c r="W293" t="s">
        <v>8986</v>
      </c>
      <c r="X293" t="s">
        <v>13478</v>
      </c>
      <c r="Y293" s="536" t="s">
        <v>27599</v>
      </c>
      <c r="Z293" s="536" t="s">
        <v>27600</v>
      </c>
      <c r="AA293" s="493" t="s">
        <v>11147</v>
      </c>
      <c r="AB293" s="493" t="s">
        <v>27599</v>
      </c>
      <c r="AC293" s="493" t="s">
        <v>19821</v>
      </c>
      <c r="AD293" s="493" t="s">
        <v>22000</v>
      </c>
      <c r="AE293"/>
      <c r="AF293" t="s">
        <v>20919</v>
      </c>
      <c r="AG293"/>
      <c r="AH293"/>
      <c r="AI293" t="s">
        <v>20668</v>
      </c>
      <c r="AJ293" t="s">
        <v>35</v>
      </c>
      <c r="AK293" t="s">
        <v>19693</v>
      </c>
      <c r="AL293" t="s">
        <v>20934</v>
      </c>
      <c r="AM293"/>
      <c r="AN293">
        <v>26</v>
      </c>
    </row>
    <row r="294" spans="1:40" ht="14.4" x14ac:dyDescent="0.3">
      <c r="A294" s="433" t="str">
        <v>0688</v>
      </c>
      <c r="D294" t="str">
        <f>CONCATENATE(portada_F[[#This Row],[NIVEL]],".",portada_F[[#This Row],[CODINS]])</f>
        <v>1.04037</v>
      </c>
      <c r="E294" s="444" t="s">
        <v>33935</v>
      </c>
      <c r="F294" t="s">
        <v>10016</v>
      </c>
      <c r="G294" t="s">
        <v>8396</v>
      </c>
      <c r="H294" t="s">
        <v>16320</v>
      </c>
      <c r="I294" t="s">
        <v>13533</v>
      </c>
      <c r="J294" t="s">
        <v>4</v>
      </c>
      <c r="K294" t="s">
        <v>32</v>
      </c>
      <c r="L294" t="s">
        <v>20929</v>
      </c>
      <c r="M294" t="s">
        <v>8087</v>
      </c>
      <c r="N294">
        <v>10903</v>
      </c>
      <c r="O294" t="s">
        <v>32</v>
      </c>
      <c r="P294" t="s">
        <v>10</v>
      </c>
      <c r="Q294" t="s">
        <v>3</v>
      </c>
      <c r="R294" t="s">
        <v>16499</v>
      </c>
      <c r="S294" t="s">
        <v>33</v>
      </c>
      <c r="T294" t="s">
        <v>341</v>
      </c>
      <c r="U294" t="s">
        <v>342</v>
      </c>
      <c r="V294" t="s">
        <v>342</v>
      </c>
      <c r="W294" t="s">
        <v>9544</v>
      </c>
      <c r="X294" t="s">
        <v>16322</v>
      </c>
      <c r="Y294" s="536" t="s">
        <v>29363</v>
      </c>
      <c r="Z294" s="536" t="s">
        <v>29364</v>
      </c>
      <c r="AA294" s="493" t="s">
        <v>16321</v>
      </c>
      <c r="AB294" s="493" t="s">
        <v>29363</v>
      </c>
      <c r="AC294" s="493" t="s">
        <v>19723</v>
      </c>
      <c r="AD294" s="493" t="s">
        <v>20918</v>
      </c>
      <c r="AE294"/>
      <c r="AF294" t="s">
        <v>20919</v>
      </c>
      <c r="AG294"/>
      <c r="AH294"/>
      <c r="AI294" t="s">
        <v>20668</v>
      </c>
      <c r="AJ294" t="s">
        <v>35</v>
      </c>
      <c r="AK294" t="s">
        <v>19693</v>
      </c>
      <c r="AL294" t="s">
        <v>20934</v>
      </c>
      <c r="AM294"/>
      <c r="AN294">
        <v>29</v>
      </c>
    </row>
    <row r="295" spans="1:40" ht="14.4" x14ac:dyDescent="0.3">
      <c r="A295" s="433" t="str">
        <v>0689</v>
      </c>
      <c r="D295" t="str">
        <f>CONCATENATE(portada_F[[#This Row],[NIVEL]],".",portada_F[[#This Row],[CODINS]])</f>
        <v>1.00097</v>
      </c>
      <c r="E295" s="444" t="s">
        <v>30528</v>
      </c>
      <c r="F295" t="s">
        <v>8164</v>
      </c>
      <c r="G295" t="s">
        <v>8396</v>
      </c>
      <c r="H295" t="s">
        <v>8470</v>
      </c>
      <c r="I295" t="s">
        <v>13534</v>
      </c>
      <c r="J295" t="s">
        <v>5</v>
      </c>
      <c r="K295" t="s">
        <v>32</v>
      </c>
      <c r="L295" t="s">
        <v>20921</v>
      </c>
      <c r="M295" t="s">
        <v>8087</v>
      </c>
      <c r="N295">
        <v>10110</v>
      </c>
      <c r="O295" t="s">
        <v>32</v>
      </c>
      <c r="P295" t="s">
        <v>1</v>
      </c>
      <c r="Q295" t="s">
        <v>11</v>
      </c>
      <c r="R295" t="s">
        <v>16449</v>
      </c>
      <c r="S295" t="s">
        <v>33</v>
      </c>
      <c r="T295" t="s">
        <v>33</v>
      </c>
      <c r="U295" t="s">
        <v>280</v>
      </c>
      <c r="V295" t="s">
        <v>7035</v>
      </c>
      <c r="W295" t="s">
        <v>8472</v>
      </c>
      <c r="X295" t="s">
        <v>8471</v>
      </c>
      <c r="Y295" s="536" t="s">
        <v>21104</v>
      </c>
      <c r="Z295" s="536"/>
      <c r="AA295" s="493" t="s">
        <v>13446</v>
      </c>
      <c r="AB295" s="493" t="s">
        <v>21104</v>
      </c>
      <c r="AC295" s="493" t="s">
        <v>19713</v>
      </c>
      <c r="AD295" s="493" t="s">
        <v>21105</v>
      </c>
      <c r="AE295"/>
      <c r="AF295" t="s">
        <v>20919</v>
      </c>
      <c r="AG295"/>
      <c r="AH295"/>
      <c r="AI295" t="s">
        <v>20668</v>
      </c>
      <c r="AJ295" t="s">
        <v>32</v>
      </c>
      <c r="AK295" t="s">
        <v>6955</v>
      </c>
      <c r="AL295" t="s">
        <v>64</v>
      </c>
      <c r="AM295" t="s">
        <v>8470</v>
      </c>
      <c r="AN295">
        <v>20</v>
      </c>
    </row>
    <row r="296" spans="1:40" ht="14.4" x14ac:dyDescent="0.3">
      <c r="A296" s="433" t="str">
        <v>0690</v>
      </c>
      <c r="D296" t="str">
        <f>CONCATENATE(portada_F[[#This Row],[NIVEL]],".",portada_F[[#This Row],[CODINS]])</f>
        <v>1.00228</v>
      </c>
      <c r="E296" s="444" t="s">
        <v>30635</v>
      </c>
      <c r="F296" t="s">
        <v>8527</v>
      </c>
      <c r="G296" t="s">
        <v>8396</v>
      </c>
      <c r="H296" t="s">
        <v>14594</v>
      </c>
      <c r="I296" t="s">
        <v>41</v>
      </c>
      <c r="J296" t="s">
        <v>5</v>
      </c>
      <c r="K296" t="s">
        <v>32</v>
      </c>
      <c r="L296" t="s">
        <v>20921</v>
      </c>
      <c r="M296" t="s">
        <v>8087</v>
      </c>
      <c r="N296">
        <v>11401</v>
      </c>
      <c r="O296" t="s">
        <v>32</v>
      </c>
      <c r="P296" t="s">
        <v>225</v>
      </c>
      <c r="Q296" t="s">
        <v>1</v>
      </c>
      <c r="R296" t="s">
        <v>16521</v>
      </c>
      <c r="S296" t="s">
        <v>33</v>
      </c>
      <c r="T296" t="s">
        <v>664</v>
      </c>
      <c r="U296" t="s">
        <v>685</v>
      </c>
      <c r="V296" t="s">
        <v>143</v>
      </c>
      <c r="W296" t="s">
        <v>18502</v>
      </c>
      <c r="X296" t="s">
        <v>16165</v>
      </c>
      <c r="Y296" s="536" t="s">
        <v>21377</v>
      </c>
      <c r="Z296" s="536" t="s">
        <v>21378</v>
      </c>
      <c r="AA296" s="493" t="s">
        <v>12363</v>
      </c>
      <c r="AB296" s="493" t="s">
        <v>21379</v>
      </c>
      <c r="AC296" s="493" t="s">
        <v>19733</v>
      </c>
      <c r="AD296" s="493" t="s">
        <v>21380</v>
      </c>
      <c r="AE296"/>
      <c r="AF296" t="s">
        <v>20919</v>
      </c>
      <c r="AG296"/>
      <c r="AH296"/>
      <c r="AI296" t="s">
        <v>20668</v>
      </c>
      <c r="AJ296" t="s">
        <v>32</v>
      </c>
      <c r="AK296" t="s">
        <v>9901</v>
      </c>
      <c r="AL296" t="s">
        <v>64</v>
      </c>
      <c r="AM296" t="s">
        <v>14594</v>
      </c>
      <c r="AN296">
        <v>17</v>
      </c>
    </row>
    <row r="297" spans="1:40" ht="14.4" x14ac:dyDescent="0.3">
      <c r="A297" s="433" t="str">
        <v>0691</v>
      </c>
      <c r="D297" t="str">
        <f>CONCATENATE(portada_F[[#This Row],[NIVEL]],".",portada_F[[#This Row],[CODINS]])</f>
        <v>1.00088</v>
      </c>
      <c r="E297" s="444" t="s">
        <v>30519</v>
      </c>
      <c r="F297" t="s">
        <v>8461</v>
      </c>
      <c r="G297" t="s">
        <v>8396</v>
      </c>
      <c r="H297" t="s">
        <v>16885</v>
      </c>
      <c r="I297" t="s">
        <v>13533</v>
      </c>
      <c r="J297" t="s">
        <v>1</v>
      </c>
      <c r="K297" t="s">
        <v>32</v>
      </c>
      <c r="L297" t="s">
        <v>20921</v>
      </c>
      <c r="M297" t="s">
        <v>8087</v>
      </c>
      <c r="N297">
        <v>10108</v>
      </c>
      <c r="O297" t="s">
        <v>32</v>
      </c>
      <c r="P297" t="s">
        <v>1</v>
      </c>
      <c r="Q297" t="s">
        <v>9</v>
      </c>
      <c r="R297" t="s">
        <v>16447</v>
      </c>
      <c r="S297" t="s">
        <v>33</v>
      </c>
      <c r="T297" t="s">
        <v>33</v>
      </c>
      <c r="U297" t="s">
        <v>21076</v>
      </c>
      <c r="V297" t="s">
        <v>1690</v>
      </c>
      <c r="W297" t="s">
        <v>8463</v>
      </c>
      <c r="X297" t="s">
        <v>8462</v>
      </c>
      <c r="Y297" s="536" t="s">
        <v>21083</v>
      </c>
      <c r="Z297" s="536" t="s">
        <v>21084</v>
      </c>
      <c r="AA297" s="493" t="s">
        <v>20690</v>
      </c>
      <c r="AB297" s="493" t="s">
        <v>21083</v>
      </c>
      <c r="AC297" s="493" t="s">
        <v>19692</v>
      </c>
      <c r="AD297" s="493" t="s">
        <v>20928</v>
      </c>
      <c r="AE297"/>
      <c r="AF297" t="s">
        <v>20919</v>
      </c>
      <c r="AG297"/>
      <c r="AH297"/>
      <c r="AI297" t="s">
        <v>20668</v>
      </c>
      <c r="AJ297" t="s">
        <v>32</v>
      </c>
      <c r="AK297" t="s">
        <v>9896</v>
      </c>
      <c r="AL297" t="s">
        <v>64</v>
      </c>
      <c r="AM297" t="s">
        <v>16885</v>
      </c>
      <c r="AN297">
        <v>62</v>
      </c>
    </row>
    <row r="298" spans="1:40" ht="14.4" x14ac:dyDescent="0.3">
      <c r="A298" s="433" t="str">
        <v>0692</v>
      </c>
      <c r="D298" t="str">
        <f>CONCATENATE(portada_F[[#This Row],[NIVEL]],".",portada_F[[#This Row],[CODINS]])</f>
        <v>1.03033</v>
      </c>
      <c r="E298" s="444" t="s">
        <v>33137</v>
      </c>
      <c r="F298" t="s">
        <v>7357</v>
      </c>
      <c r="G298" t="s">
        <v>8396</v>
      </c>
      <c r="H298" t="s">
        <v>13433</v>
      </c>
      <c r="I298" t="s">
        <v>207</v>
      </c>
      <c r="J298" t="s">
        <v>2</v>
      </c>
      <c r="K298" t="s">
        <v>32</v>
      </c>
      <c r="L298" t="s">
        <v>20929</v>
      </c>
      <c r="M298" t="s">
        <v>8087</v>
      </c>
      <c r="N298">
        <v>40103</v>
      </c>
      <c r="O298" t="s">
        <v>206</v>
      </c>
      <c r="P298" t="s">
        <v>1</v>
      </c>
      <c r="Q298" t="s">
        <v>3</v>
      </c>
      <c r="R298" t="s">
        <v>16699</v>
      </c>
      <c r="S298" t="s">
        <v>207</v>
      </c>
      <c r="T298" t="s">
        <v>207</v>
      </c>
      <c r="U298" t="s">
        <v>539</v>
      </c>
      <c r="V298" t="s">
        <v>8944</v>
      </c>
      <c r="W298" t="s">
        <v>27274</v>
      </c>
      <c r="X298" t="s">
        <v>17721</v>
      </c>
      <c r="Y298" s="536" t="s">
        <v>27275</v>
      </c>
      <c r="Z298" s="536"/>
      <c r="AA298" s="493" t="s">
        <v>18552</v>
      </c>
      <c r="AB298" s="493" t="s">
        <v>27276</v>
      </c>
      <c r="AC298" s="493" t="s">
        <v>19833</v>
      </c>
      <c r="AD298" s="493" t="s">
        <v>22111</v>
      </c>
      <c r="AE298"/>
      <c r="AF298" t="s">
        <v>20919</v>
      </c>
      <c r="AG298"/>
      <c r="AH298"/>
      <c r="AI298" t="s">
        <v>20668</v>
      </c>
      <c r="AJ298" t="s">
        <v>35</v>
      </c>
      <c r="AK298" t="s">
        <v>19693</v>
      </c>
      <c r="AL298" t="s">
        <v>20934</v>
      </c>
      <c r="AM298"/>
      <c r="AN298">
        <v>30</v>
      </c>
    </row>
    <row r="299" spans="1:40" ht="14.4" x14ac:dyDescent="0.3">
      <c r="A299" s="433" t="str">
        <v>0694</v>
      </c>
      <c r="D299" t="str">
        <f>CONCATENATE(portada_F[[#This Row],[NIVEL]],".",portada_F[[#This Row],[CODINS]])</f>
        <v>1.00025</v>
      </c>
      <c r="E299" s="444" t="s">
        <v>30479</v>
      </c>
      <c r="F299" t="s">
        <v>8408</v>
      </c>
      <c r="G299" t="s">
        <v>8396</v>
      </c>
      <c r="H299" t="s">
        <v>9895</v>
      </c>
      <c r="I299" t="s">
        <v>13534</v>
      </c>
      <c r="J299" t="s">
        <v>3</v>
      </c>
      <c r="K299" t="s">
        <v>32</v>
      </c>
      <c r="L299" t="s">
        <v>20921</v>
      </c>
      <c r="M299" t="s">
        <v>8087</v>
      </c>
      <c r="N299">
        <v>11802</v>
      </c>
      <c r="O299" t="s">
        <v>32</v>
      </c>
      <c r="P299" t="s">
        <v>90</v>
      </c>
      <c r="Q299" t="s">
        <v>2</v>
      </c>
      <c r="R299" t="s">
        <v>16537</v>
      </c>
      <c r="S299" t="s">
        <v>33</v>
      </c>
      <c r="T299" t="s">
        <v>91</v>
      </c>
      <c r="U299" t="s">
        <v>20812</v>
      </c>
      <c r="V299" t="s">
        <v>8409</v>
      </c>
      <c r="W299" t="s">
        <v>8410</v>
      </c>
      <c r="X299" t="s">
        <v>12360</v>
      </c>
      <c r="Y299" s="536" t="s">
        <v>20966</v>
      </c>
      <c r="Z299" s="536" t="s">
        <v>20967</v>
      </c>
      <c r="AA299" s="493" t="s">
        <v>12359</v>
      </c>
      <c r="AB299" s="493" t="s">
        <v>20966</v>
      </c>
      <c r="AC299" s="493" t="s">
        <v>17950</v>
      </c>
      <c r="AD299" s="493" t="s">
        <v>20949</v>
      </c>
      <c r="AE299"/>
      <c r="AF299" t="s">
        <v>20919</v>
      </c>
      <c r="AG299"/>
      <c r="AH299"/>
      <c r="AI299" t="s">
        <v>20668</v>
      </c>
      <c r="AJ299" t="s">
        <v>32</v>
      </c>
      <c r="AK299" t="s">
        <v>6947</v>
      </c>
      <c r="AL299" t="s">
        <v>64</v>
      </c>
      <c r="AM299" t="s">
        <v>9895</v>
      </c>
      <c r="AN299">
        <v>34</v>
      </c>
    </row>
    <row r="300" spans="1:40" ht="14.4" x14ac:dyDescent="0.3">
      <c r="A300" s="433" t="str">
        <v>0695</v>
      </c>
      <c r="D300" t="str">
        <f>CONCATENATE(portada_F[[#This Row],[NIVEL]],".",portada_F[[#This Row],[CODINS]])</f>
        <v>1.02049</v>
      </c>
      <c r="E300" s="444" t="s">
        <v>32270</v>
      </c>
      <c r="F300" t="s">
        <v>7261</v>
      </c>
      <c r="G300" t="s">
        <v>8396</v>
      </c>
      <c r="H300" t="s">
        <v>18471</v>
      </c>
      <c r="I300" t="s">
        <v>41</v>
      </c>
      <c r="J300" t="s">
        <v>6</v>
      </c>
      <c r="K300" t="s">
        <v>32</v>
      </c>
      <c r="L300" t="s">
        <v>20921</v>
      </c>
      <c r="M300" t="s">
        <v>8087</v>
      </c>
      <c r="N300">
        <v>11102</v>
      </c>
      <c r="O300" t="s">
        <v>32</v>
      </c>
      <c r="P300" t="s">
        <v>13</v>
      </c>
      <c r="Q300" t="s">
        <v>2</v>
      </c>
      <c r="R300" t="s">
        <v>16509</v>
      </c>
      <c r="S300" t="s">
        <v>33</v>
      </c>
      <c r="T300" t="s">
        <v>21368</v>
      </c>
      <c r="U300" t="s">
        <v>159</v>
      </c>
      <c r="V300" t="s">
        <v>159</v>
      </c>
      <c r="W300" t="s">
        <v>18533</v>
      </c>
      <c r="X300" t="s">
        <v>18532</v>
      </c>
      <c r="Y300" s="536" t="s">
        <v>25232</v>
      </c>
      <c r="Z300" s="536" t="s">
        <v>25233</v>
      </c>
      <c r="AA300" s="493" t="s">
        <v>18531</v>
      </c>
      <c r="AB300" s="493" t="s">
        <v>25234</v>
      </c>
      <c r="AC300" s="493" t="s">
        <v>19735</v>
      </c>
      <c r="AD300" s="493" t="s">
        <v>21371</v>
      </c>
      <c r="AE300"/>
      <c r="AF300" t="s">
        <v>20919</v>
      </c>
      <c r="AG300"/>
      <c r="AH300"/>
      <c r="AI300" t="s">
        <v>20668</v>
      </c>
      <c r="AJ300" t="s">
        <v>32</v>
      </c>
      <c r="AK300" t="s">
        <v>14783</v>
      </c>
      <c r="AL300" t="s">
        <v>64</v>
      </c>
      <c r="AM300" t="s">
        <v>18621</v>
      </c>
      <c r="AN300">
        <v>18</v>
      </c>
    </row>
    <row r="301" spans="1:40" ht="14.4" x14ac:dyDescent="0.3">
      <c r="A301" s="433" t="str">
        <v>0696</v>
      </c>
      <c r="D301" t="str">
        <f>CONCATENATE(portada_F[[#This Row],[NIVEL]],".",portada_F[[#This Row],[CODINS]])</f>
        <v>1.00528</v>
      </c>
      <c r="E301" s="444" t="s">
        <v>30914</v>
      </c>
      <c r="F301" t="s">
        <v>7131</v>
      </c>
      <c r="G301" t="s">
        <v>8396</v>
      </c>
      <c r="H301" t="s">
        <v>10151</v>
      </c>
      <c r="I301" t="s">
        <v>3749</v>
      </c>
      <c r="J301" t="s">
        <v>2</v>
      </c>
      <c r="K301" t="s">
        <v>32</v>
      </c>
      <c r="L301" t="s">
        <v>20921</v>
      </c>
      <c r="M301" t="s">
        <v>8087</v>
      </c>
      <c r="N301">
        <v>30501</v>
      </c>
      <c r="O301" t="s">
        <v>64</v>
      </c>
      <c r="P301" t="s">
        <v>5</v>
      </c>
      <c r="Q301" t="s">
        <v>1</v>
      </c>
      <c r="R301" t="s">
        <v>16675</v>
      </c>
      <c r="S301" t="s">
        <v>242</v>
      </c>
      <c r="T301" t="s">
        <v>3749</v>
      </c>
      <c r="U301" t="s">
        <v>3749</v>
      </c>
      <c r="V301" t="s">
        <v>8591</v>
      </c>
      <c r="W301" t="s">
        <v>22040</v>
      </c>
      <c r="X301" t="s">
        <v>16168</v>
      </c>
      <c r="Y301" s="536" t="s">
        <v>22041</v>
      </c>
      <c r="Z301" s="536"/>
      <c r="AA301" s="493" t="s">
        <v>8592</v>
      </c>
      <c r="AB301" s="493" t="s">
        <v>22041</v>
      </c>
      <c r="AC301" s="493" t="s">
        <v>22038</v>
      </c>
      <c r="AD301" s="493" t="s">
        <v>22039</v>
      </c>
      <c r="AE301"/>
      <c r="AF301" t="s">
        <v>20919</v>
      </c>
      <c r="AG301"/>
      <c r="AH301"/>
      <c r="AI301" t="s">
        <v>20668</v>
      </c>
      <c r="AJ301" t="s">
        <v>32</v>
      </c>
      <c r="AK301" t="s">
        <v>6885</v>
      </c>
      <c r="AL301" t="s">
        <v>64</v>
      </c>
      <c r="AM301" t="s">
        <v>10151</v>
      </c>
      <c r="AN301">
        <v>43</v>
      </c>
    </row>
    <row r="302" spans="1:40" ht="14.4" x14ac:dyDescent="0.3">
      <c r="A302" s="433" t="str">
        <v>0697</v>
      </c>
      <c r="D302" t="str">
        <f>CONCATENATE(portada_F[[#This Row],[NIVEL]],".",portada_F[[#This Row],[CODINS]])</f>
        <v>1.03312</v>
      </c>
      <c r="E302" s="444" t="s">
        <v>33366</v>
      </c>
      <c r="F302" t="s">
        <v>7854</v>
      </c>
      <c r="G302" t="s">
        <v>8396</v>
      </c>
      <c r="H302" t="s">
        <v>15373</v>
      </c>
      <c r="I302" t="s">
        <v>3287</v>
      </c>
      <c r="J302" t="s">
        <v>4</v>
      </c>
      <c r="K302" t="s">
        <v>32</v>
      </c>
      <c r="L302" t="s">
        <v>20921</v>
      </c>
      <c r="M302" t="s">
        <v>8087</v>
      </c>
      <c r="N302">
        <v>70602</v>
      </c>
      <c r="O302" t="s">
        <v>87</v>
      </c>
      <c r="P302" t="s">
        <v>6</v>
      </c>
      <c r="Q302" t="s">
        <v>2</v>
      </c>
      <c r="R302" t="s">
        <v>16868</v>
      </c>
      <c r="S302" t="s">
        <v>17671</v>
      </c>
      <c r="T302" t="s">
        <v>2357</v>
      </c>
      <c r="U302" t="s">
        <v>830</v>
      </c>
      <c r="V302" t="s">
        <v>573</v>
      </c>
      <c r="W302" t="s">
        <v>9023</v>
      </c>
      <c r="X302" t="s">
        <v>14571</v>
      </c>
      <c r="Y302" s="536" t="s">
        <v>27819</v>
      </c>
      <c r="Z302" s="536"/>
      <c r="AA302" s="493" t="s">
        <v>27820</v>
      </c>
      <c r="AB302" s="493" t="s">
        <v>27819</v>
      </c>
      <c r="AC302" s="493" t="s">
        <v>19921</v>
      </c>
      <c r="AD302" s="493" t="s">
        <v>22653</v>
      </c>
      <c r="AE302"/>
      <c r="AF302" t="s">
        <v>20919</v>
      </c>
      <c r="AG302"/>
      <c r="AH302"/>
      <c r="AI302" t="s">
        <v>20668</v>
      </c>
      <c r="AJ302" t="s">
        <v>32</v>
      </c>
      <c r="AK302" t="s">
        <v>10066</v>
      </c>
      <c r="AL302" t="s">
        <v>64</v>
      </c>
      <c r="AM302" t="s">
        <v>15447</v>
      </c>
      <c r="AN302">
        <v>28</v>
      </c>
    </row>
    <row r="303" spans="1:40" ht="14.4" x14ac:dyDescent="0.3">
      <c r="A303" s="433" t="str">
        <v>0698</v>
      </c>
      <c r="D303" t="str">
        <f>CONCATENATE(portada_F[[#This Row],[NIVEL]],".",portada_F[[#This Row],[CODINS]])</f>
        <v>1.00900</v>
      </c>
      <c r="E303" s="444" t="s">
        <v>31236</v>
      </c>
      <c r="F303" t="s">
        <v>7182</v>
      </c>
      <c r="G303" t="s">
        <v>8396</v>
      </c>
      <c r="H303" t="s">
        <v>8657</v>
      </c>
      <c r="I303" t="s">
        <v>13534</v>
      </c>
      <c r="J303" t="s">
        <v>3</v>
      </c>
      <c r="K303" t="s">
        <v>32</v>
      </c>
      <c r="L303" t="s">
        <v>20921</v>
      </c>
      <c r="M303" t="s">
        <v>8087</v>
      </c>
      <c r="N303">
        <v>11803</v>
      </c>
      <c r="O303" t="s">
        <v>32</v>
      </c>
      <c r="P303" t="s">
        <v>90</v>
      </c>
      <c r="Q303" t="s">
        <v>3</v>
      </c>
      <c r="R303" t="s">
        <v>16538</v>
      </c>
      <c r="S303" t="s">
        <v>33</v>
      </c>
      <c r="T303" t="s">
        <v>91</v>
      </c>
      <c r="U303" t="s">
        <v>20995</v>
      </c>
      <c r="V303" t="s">
        <v>97</v>
      </c>
      <c r="W303" t="s">
        <v>22883</v>
      </c>
      <c r="X303" t="s">
        <v>8658</v>
      </c>
      <c r="Y303" s="536" t="s">
        <v>22884</v>
      </c>
      <c r="Z303" s="536" t="s">
        <v>22885</v>
      </c>
      <c r="AA303" s="493" t="s">
        <v>18521</v>
      </c>
      <c r="AB303" s="493" t="s">
        <v>22884</v>
      </c>
      <c r="AC303" s="493" t="s">
        <v>17950</v>
      </c>
      <c r="AD303" s="493" t="s">
        <v>20949</v>
      </c>
      <c r="AE303"/>
      <c r="AF303" t="s">
        <v>20919</v>
      </c>
      <c r="AG303"/>
      <c r="AH303"/>
      <c r="AI303" t="s">
        <v>20668</v>
      </c>
      <c r="AJ303" t="s">
        <v>32</v>
      </c>
      <c r="AK303" t="s">
        <v>9925</v>
      </c>
      <c r="AL303" t="s">
        <v>64</v>
      </c>
      <c r="AM303" t="s">
        <v>8657</v>
      </c>
      <c r="AN303">
        <v>9</v>
      </c>
    </row>
    <row r="304" spans="1:40" ht="14.4" x14ac:dyDescent="0.3">
      <c r="A304" s="433" t="str">
        <v>0699</v>
      </c>
      <c r="D304" t="str">
        <f>CONCATENATE(portada_F[[#This Row],[NIVEL]],".",portada_F[[#This Row],[CODINS]])</f>
        <v>1.01413</v>
      </c>
      <c r="E304" s="444" t="s">
        <v>31694</v>
      </c>
      <c r="F304" t="s">
        <v>7218</v>
      </c>
      <c r="G304" t="s">
        <v>8396</v>
      </c>
      <c r="H304" t="s">
        <v>16901</v>
      </c>
      <c r="I304" t="s">
        <v>13533</v>
      </c>
      <c r="J304" t="s">
        <v>3</v>
      </c>
      <c r="K304" t="s">
        <v>32</v>
      </c>
      <c r="L304" t="s">
        <v>20921</v>
      </c>
      <c r="M304" t="s">
        <v>8087</v>
      </c>
      <c r="N304">
        <v>10203</v>
      </c>
      <c r="O304" t="s">
        <v>32</v>
      </c>
      <c r="P304" t="s">
        <v>2</v>
      </c>
      <c r="Q304" t="s">
        <v>3</v>
      </c>
      <c r="R304" t="s">
        <v>16453</v>
      </c>
      <c r="S304" t="s">
        <v>33</v>
      </c>
      <c r="T304" t="s">
        <v>345</v>
      </c>
      <c r="U304" t="s">
        <v>159</v>
      </c>
      <c r="V304" t="s">
        <v>12407</v>
      </c>
      <c r="W304" t="s">
        <v>8738</v>
      </c>
      <c r="X304" t="s">
        <v>8737</v>
      </c>
      <c r="Y304" s="536" t="s">
        <v>23924</v>
      </c>
      <c r="Z304" s="536" t="s">
        <v>23925</v>
      </c>
      <c r="AA304" s="493" t="s">
        <v>8736</v>
      </c>
      <c r="AB304" s="493" t="s">
        <v>23926</v>
      </c>
      <c r="AC304" s="493" t="s">
        <v>18094</v>
      </c>
      <c r="AD304" s="493" t="s">
        <v>21195</v>
      </c>
      <c r="AE304"/>
      <c r="AF304" t="s">
        <v>20919</v>
      </c>
      <c r="AG304"/>
      <c r="AH304"/>
      <c r="AI304" t="s">
        <v>20668</v>
      </c>
      <c r="AJ304" t="s">
        <v>32</v>
      </c>
      <c r="AK304" t="s">
        <v>9960</v>
      </c>
      <c r="AL304" t="s">
        <v>64</v>
      </c>
      <c r="AM304" t="s">
        <v>16901</v>
      </c>
      <c r="AN304">
        <v>6</v>
      </c>
    </row>
    <row r="305" spans="1:40" ht="14.4" x14ac:dyDescent="0.3">
      <c r="A305" s="433" t="str">
        <v>0701</v>
      </c>
      <c r="D305" t="str">
        <f>CONCATENATE(portada_F[[#This Row],[NIVEL]],".",portada_F[[#This Row],[CODINS]])</f>
        <v>1.01869</v>
      </c>
      <c r="E305" s="444" t="s">
        <v>32114</v>
      </c>
      <c r="F305" t="s">
        <v>8759</v>
      </c>
      <c r="G305" t="s">
        <v>8396</v>
      </c>
      <c r="H305" t="s">
        <v>10189</v>
      </c>
      <c r="I305" t="s">
        <v>242</v>
      </c>
      <c r="J305" t="s">
        <v>3</v>
      </c>
      <c r="K305" t="s">
        <v>32</v>
      </c>
      <c r="L305" t="s">
        <v>20921</v>
      </c>
      <c r="M305" t="s">
        <v>8087</v>
      </c>
      <c r="N305">
        <v>30801</v>
      </c>
      <c r="O305" t="s">
        <v>64</v>
      </c>
      <c r="P305" t="s">
        <v>9</v>
      </c>
      <c r="Q305" t="s">
        <v>1</v>
      </c>
      <c r="R305" t="s">
        <v>18375</v>
      </c>
      <c r="S305" t="s">
        <v>242</v>
      </c>
      <c r="T305" t="s">
        <v>21934</v>
      </c>
      <c r="U305" t="s">
        <v>21935</v>
      </c>
      <c r="V305" t="s">
        <v>3577</v>
      </c>
      <c r="W305" t="s">
        <v>8762</v>
      </c>
      <c r="X305" t="s">
        <v>8761</v>
      </c>
      <c r="Y305" s="536" t="s">
        <v>24885</v>
      </c>
      <c r="Z305" s="536" t="s">
        <v>24886</v>
      </c>
      <c r="AA305" s="493" t="s">
        <v>8760</v>
      </c>
      <c r="AB305" s="493" t="s">
        <v>24887</v>
      </c>
      <c r="AC305" s="493" t="s">
        <v>21937</v>
      </c>
      <c r="AD305" s="493" t="s">
        <v>21938</v>
      </c>
      <c r="AE305"/>
      <c r="AF305" t="s">
        <v>20919</v>
      </c>
      <c r="AG305"/>
      <c r="AH305"/>
      <c r="AI305" t="s">
        <v>20668</v>
      </c>
      <c r="AJ305" t="s">
        <v>32</v>
      </c>
      <c r="AK305" t="s">
        <v>9974</v>
      </c>
      <c r="AL305" t="s">
        <v>64</v>
      </c>
      <c r="AM305" t="s">
        <v>11171</v>
      </c>
      <c r="AN305">
        <v>28</v>
      </c>
    </row>
    <row r="306" spans="1:40" ht="14.4" x14ac:dyDescent="0.3">
      <c r="A306" s="433" t="str">
        <v>0702</v>
      </c>
      <c r="D306" t="str">
        <f>CONCATENATE(portada_F[[#This Row],[NIVEL]],".",portada_F[[#This Row],[CODINS]])</f>
        <v>1.04038</v>
      </c>
      <c r="E306" s="444" t="s">
        <v>33936</v>
      </c>
      <c r="F306" t="s">
        <v>10017</v>
      </c>
      <c r="G306" t="s">
        <v>8396</v>
      </c>
      <c r="H306" t="s">
        <v>16323</v>
      </c>
      <c r="I306" t="s">
        <v>13533</v>
      </c>
      <c r="J306" t="s">
        <v>2</v>
      </c>
      <c r="K306" t="s">
        <v>32</v>
      </c>
      <c r="L306" t="s">
        <v>20929</v>
      </c>
      <c r="M306" t="s">
        <v>8087</v>
      </c>
      <c r="N306">
        <v>10109</v>
      </c>
      <c r="O306" t="s">
        <v>32</v>
      </c>
      <c r="P306" t="s">
        <v>1</v>
      </c>
      <c r="Q306" t="s">
        <v>10</v>
      </c>
      <c r="R306" t="s">
        <v>16448</v>
      </c>
      <c r="S306" t="s">
        <v>33</v>
      </c>
      <c r="T306" t="s">
        <v>33</v>
      </c>
      <c r="U306" t="s">
        <v>219</v>
      </c>
      <c r="V306" t="s">
        <v>219</v>
      </c>
      <c r="W306" t="s">
        <v>18585</v>
      </c>
      <c r="X306" t="s">
        <v>16324</v>
      </c>
      <c r="Y306" s="536" t="s">
        <v>29365</v>
      </c>
      <c r="Z306" s="536" t="s">
        <v>29366</v>
      </c>
      <c r="AA306" s="493" t="s">
        <v>18584</v>
      </c>
      <c r="AB306" s="493" t="s">
        <v>29366</v>
      </c>
      <c r="AC306" s="493" t="s">
        <v>19710</v>
      </c>
      <c r="AD306" s="493" t="s">
        <v>21087</v>
      </c>
      <c r="AE306"/>
      <c r="AF306" t="s">
        <v>20919</v>
      </c>
      <c r="AG306"/>
      <c r="AH306"/>
      <c r="AI306" t="s">
        <v>20668</v>
      </c>
      <c r="AJ306" t="s">
        <v>35</v>
      </c>
      <c r="AK306" t="s">
        <v>19693</v>
      </c>
      <c r="AL306" t="s">
        <v>20934</v>
      </c>
      <c r="AM306"/>
      <c r="AN306">
        <v>96</v>
      </c>
    </row>
    <row r="307" spans="1:40" ht="14.4" x14ac:dyDescent="0.3">
      <c r="A307" s="433" t="str">
        <v>0704</v>
      </c>
      <c r="D307" t="str">
        <f>CONCATENATE(portada_F[[#This Row],[NIVEL]],".",portada_F[[#This Row],[CODINS]])</f>
        <v>1.00649</v>
      </c>
      <c r="E307" s="444" t="s">
        <v>31019</v>
      </c>
      <c r="F307" t="s">
        <v>7154</v>
      </c>
      <c r="G307" t="s">
        <v>8396</v>
      </c>
      <c r="H307" t="s">
        <v>20712</v>
      </c>
      <c r="I307" t="s">
        <v>4404</v>
      </c>
      <c r="J307" t="s">
        <v>1</v>
      </c>
      <c r="K307" t="s">
        <v>32</v>
      </c>
      <c r="L307" t="s">
        <v>20921</v>
      </c>
      <c r="M307" t="s">
        <v>8087</v>
      </c>
      <c r="N307">
        <v>50201</v>
      </c>
      <c r="O307" t="s">
        <v>236</v>
      </c>
      <c r="P307" t="s">
        <v>2</v>
      </c>
      <c r="Q307" t="s">
        <v>1</v>
      </c>
      <c r="R307" t="s">
        <v>16745</v>
      </c>
      <c r="S307" t="s">
        <v>237</v>
      </c>
      <c r="T307" t="s">
        <v>4404</v>
      </c>
      <c r="U307" t="s">
        <v>4404</v>
      </c>
      <c r="V307" t="s">
        <v>365</v>
      </c>
      <c r="W307" t="s">
        <v>22301</v>
      </c>
      <c r="X307" t="s">
        <v>8608</v>
      </c>
      <c r="Y307" s="536" t="s">
        <v>22302</v>
      </c>
      <c r="Z307" s="536" t="s">
        <v>22303</v>
      </c>
      <c r="AA307" s="493" t="s">
        <v>8607</v>
      </c>
      <c r="AB307" s="493" t="s">
        <v>22302</v>
      </c>
      <c r="AC307" s="493" t="s">
        <v>19855</v>
      </c>
      <c r="AD307" s="493" t="s">
        <v>22304</v>
      </c>
      <c r="AE307"/>
      <c r="AF307" t="s">
        <v>20919</v>
      </c>
      <c r="AG307"/>
      <c r="AH307"/>
      <c r="AI307" t="s">
        <v>20668</v>
      </c>
      <c r="AJ307" t="s">
        <v>32</v>
      </c>
      <c r="AK307" t="s">
        <v>7249</v>
      </c>
      <c r="AL307" t="s">
        <v>64</v>
      </c>
      <c r="AM307" t="s">
        <v>10152</v>
      </c>
      <c r="AN307">
        <v>25</v>
      </c>
    </row>
    <row r="308" spans="1:40" ht="14.4" x14ac:dyDescent="0.3">
      <c r="A308" s="433" t="str">
        <v>0705</v>
      </c>
      <c r="D308" t="str">
        <f>CONCATENATE(portada_F[[#This Row],[NIVEL]],".",portada_F[[#This Row],[CODINS]])</f>
        <v>1.02912</v>
      </c>
      <c r="E308" s="444" t="s">
        <v>33035</v>
      </c>
      <c r="F308" t="s">
        <v>7338</v>
      </c>
      <c r="G308" t="s">
        <v>8396</v>
      </c>
      <c r="H308" t="s">
        <v>16183</v>
      </c>
      <c r="I308" t="s">
        <v>889</v>
      </c>
      <c r="J308" t="s">
        <v>3</v>
      </c>
      <c r="K308" t="s">
        <v>32</v>
      </c>
      <c r="L308" t="s">
        <v>20929</v>
      </c>
      <c r="M308" t="s">
        <v>8087</v>
      </c>
      <c r="N308">
        <v>50401</v>
      </c>
      <c r="O308" t="s">
        <v>236</v>
      </c>
      <c r="P308" t="s">
        <v>4</v>
      </c>
      <c r="Q308" t="s">
        <v>1</v>
      </c>
      <c r="R308" t="s">
        <v>16759</v>
      </c>
      <c r="S308" t="s">
        <v>237</v>
      </c>
      <c r="T308" t="s">
        <v>22295</v>
      </c>
      <c r="U308" t="s">
        <v>22295</v>
      </c>
      <c r="V308" t="s">
        <v>16184</v>
      </c>
      <c r="W308" t="s">
        <v>27034</v>
      </c>
      <c r="X308" t="s">
        <v>16186</v>
      </c>
      <c r="Y308" s="536" t="s">
        <v>27035</v>
      </c>
      <c r="Z308" s="536" t="s">
        <v>27036</v>
      </c>
      <c r="AA308" s="493" t="s">
        <v>16185</v>
      </c>
      <c r="AB308" s="493" t="s">
        <v>27035</v>
      </c>
      <c r="AC308" s="493" t="s">
        <v>18830</v>
      </c>
      <c r="AD308" s="493" t="s">
        <v>22299</v>
      </c>
      <c r="AE308"/>
      <c r="AF308" t="s">
        <v>20919</v>
      </c>
      <c r="AG308"/>
      <c r="AH308"/>
      <c r="AI308" t="s">
        <v>20668</v>
      </c>
      <c r="AJ308" t="s">
        <v>35</v>
      </c>
      <c r="AK308" t="s">
        <v>19693</v>
      </c>
      <c r="AL308" t="s">
        <v>20934</v>
      </c>
      <c r="AM308"/>
      <c r="AN308">
        <v>7</v>
      </c>
    </row>
    <row r="309" spans="1:40" ht="14.4" x14ac:dyDescent="0.3">
      <c r="A309" s="433" t="str">
        <v>0706</v>
      </c>
      <c r="D309" t="str">
        <f>CONCATENATE(portada_F[[#This Row],[NIVEL]],".",portada_F[[#This Row],[CODINS]])</f>
        <v>1.00547</v>
      </c>
      <c r="E309" s="444" t="s">
        <v>30931</v>
      </c>
      <c r="F309" t="s">
        <v>8597</v>
      </c>
      <c r="G309" t="s">
        <v>8396</v>
      </c>
      <c r="H309" t="s">
        <v>8596</v>
      </c>
      <c r="I309" t="s">
        <v>13534</v>
      </c>
      <c r="J309" t="s">
        <v>1</v>
      </c>
      <c r="K309" t="s">
        <v>32</v>
      </c>
      <c r="L309" t="s">
        <v>20929</v>
      </c>
      <c r="M309" t="s">
        <v>8087</v>
      </c>
      <c r="N309">
        <v>10111</v>
      </c>
      <c r="O309" t="s">
        <v>32</v>
      </c>
      <c r="P309" t="s">
        <v>1</v>
      </c>
      <c r="Q309" t="s">
        <v>13</v>
      </c>
      <c r="R309" t="s">
        <v>16450</v>
      </c>
      <c r="S309" t="s">
        <v>33</v>
      </c>
      <c r="T309" t="s">
        <v>33</v>
      </c>
      <c r="U309" t="s">
        <v>21165</v>
      </c>
      <c r="V309" t="s">
        <v>324</v>
      </c>
      <c r="W309" t="s">
        <v>22090</v>
      </c>
      <c r="X309" t="s">
        <v>13457</v>
      </c>
      <c r="Y309" s="536" t="s">
        <v>22091</v>
      </c>
      <c r="Z309" s="536"/>
      <c r="AA309" s="493" t="s">
        <v>8598</v>
      </c>
      <c r="AB309" s="493" t="s">
        <v>22092</v>
      </c>
      <c r="AC309" s="493" t="s">
        <v>19813</v>
      </c>
      <c r="AD309" s="493" t="s">
        <v>20933</v>
      </c>
      <c r="AE309"/>
      <c r="AF309" t="s">
        <v>20919</v>
      </c>
      <c r="AG309"/>
      <c r="AH309"/>
      <c r="AI309" t="s">
        <v>20668</v>
      </c>
      <c r="AJ309" t="s">
        <v>35</v>
      </c>
      <c r="AK309" t="s">
        <v>19693</v>
      </c>
      <c r="AL309" t="s">
        <v>20934</v>
      </c>
      <c r="AM309"/>
      <c r="AN309">
        <v>3</v>
      </c>
    </row>
    <row r="310" spans="1:40" ht="14.4" x14ac:dyDescent="0.3">
      <c r="A310" s="433" t="str">
        <v>0709</v>
      </c>
      <c r="D310" t="str">
        <f>CONCATENATE(portada_F[[#This Row],[NIVEL]],".",portada_F[[#This Row],[CODINS]])</f>
        <v>1.02637</v>
      </c>
      <c r="E310" s="444" t="s">
        <v>32787</v>
      </c>
      <c r="F310" t="s">
        <v>7307</v>
      </c>
      <c r="G310" t="s">
        <v>8396</v>
      </c>
      <c r="H310" t="s">
        <v>17673</v>
      </c>
      <c r="I310" t="s">
        <v>889</v>
      </c>
      <c r="J310" t="s">
        <v>4</v>
      </c>
      <c r="K310" t="s">
        <v>32</v>
      </c>
      <c r="L310" t="s">
        <v>20921</v>
      </c>
      <c r="M310" t="s">
        <v>8087</v>
      </c>
      <c r="N310">
        <v>50101</v>
      </c>
      <c r="O310" t="s">
        <v>236</v>
      </c>
      <c r="P310" t="s">
        <v>1</v>
      </c>
      <c r="Q310" t="s">
        <v>1</v>
      </c>
      <c r="R310" t="s">
        <v>16740</v>
      </c>
      <c r="S310" t="s">
        <v>237</v>
      </c>
      <c r="T310" t="s">
        <v>889</v>
      </c>
      <c r="U310" t="s">
        <v>889</v>
      </c>
      <c r="V310" t="s">
        <v>7011</v>
      </c>
      <c r="W310" t="s">
        <v>26446</v>
      </c>
      <c r="X310" t="s">
        <v>11140</v>
      </c>
      <c r="Y310" s="536" t="s">
        <v>26447</v>
      </c>
      <c r="Z310" s="536"/>
      <c r="AA310" s="493" t="s">
        <v>26448</v>
      </c>
      <c r="AB310" s="493" t="s">
        <v>26449</v>
      </c>
      <c r="AC310" s="493" t="s">
        <v>19852</v>
      </c>
      <c r="AD310" s="493" t="s">
        <v>22271</v>
      </c>
      <c r="AE310"/>
      <c r="AF310" t="s">
        <v>20919</v>
      </c>
      <c r="AG310"/>
      <c r="AH310"/>
      <c r="AI310" t="s">
        <v>20668</v>
      </c>
      <c r="AJ310" t="s">
        <v>32</v>
      </c>
      <c r="AK310" t="s">
        <v>10026</v>
      </c>
      <c r="AL310" t="s">
        <v>64</v>
      </c>
      <c r="AM310" t="s">
        <v>11172</v>
      </c>
      <c r="AN310">
        <v>59</v>
      </c>
    </row>
    <row r="311" spans="1:40" ht="14.4" x14ac:dyDescent="0.3">
      <c r="A311" s="433" t="str">
        <v>0711</v>
      </c>
      <c r="D311" t="str">
        <f>CONCATENATE(portada_F[[#This Row],[NIVEL]],".",portada_F[[#This Row],[CODINS]])</f>
        <v>1.00545</v>
      </c>
      <c r="E311" s="444" t="s">
        <v>30929</v>
      </c>
      <c r="F311" t="s">
        <v>8102</v>
      </c>
      <c r="G311" t="s">
        <v>8396</v>
      </c>
      <c r="H311" t="s">
        <v>8594</v>
      </c>
      <c r="I311" t="s">
        <v>207</v>
      </c>
      <c r="J311" t="s">
        <v>2</v>
      </c>
      <c r="K311" t="s">
        <v>32</v>
      </c>
      <c r="L311" t="s">
        <v>20921</v>
      </c>
      <c r="M311" t="s">
        <v>8087</v>
      </c>
      <c r="N311">
        <v>40102</v>
      </c>
      <c r="O311" t="s">
        <v>206</v>
      </c>
      <c r="P311" t="s">
        <v>1</v>
      </c>
      <c r="Q311" t="s">
        <v>2</v>
      </c>
      <c r="R311" t="s">
        <v>16698</v>
      </c>
      <c r="S311" t="s">
        <v>207</v>
      </c>
      <c r="T311" t="s">
        <v>207</v>
      </c>
      <c r="U311" t="s">
        <v>830</v>
      </c>
      <c r="V311" t="s">
        <v>8595</v>
      </c>
      <c r="W311" t="s">
        <v>18509</v>
      </c>
      <c r="X311" t="s">
        <v>17699</v>
      </c>
      <c r="Y311" s="536" t="s">
        <v>22082</v>
      </c>
      <c r="Z311" s="536" t="s">
        <v>22083</v>
      </c>
      <c r="AA311" s="493" t="s">
        <v>17698</v>
      </c>
      <c r="AB311" s="493" t="s">
        <v>22084</v>
      </c>
      <c r="AC311" s="493" t="s">
        <v>19833</v>
      </c>
      <c r="AD311" s="493" t="s">
        <v>22085</v>
      </c>
      <c r="AE311"/>
      <c r="AF311" t="s">
        <v>20919</v>
      </c>
      <c r="AG311"/>
      <c r="AH311"/>
      <c r="AI311" t="s">
        <v>20668</v>
      </c>
      <c r="AJ311" t="s">
        <v>32</v>
      </c>
      <c r="AK311" t="s">
        <v>8382</v>
      </c>
      <c r="AL311" t="s">
        <v>64</v>
      </c>
      <c r="AM311" t="s">
        <v>12328</v>
      </c>
      <c r="AN311">
        <v>69</v>
      </c>
    </row>
    <row r="312" spans="1:40" ht="14.4" x14ac:dyDescent="0.3">
      <c r="A312" s="433" t="str">
        <v>0712</v>
      </c>
      <c r="D312" t="str">
        <f>CONCATENATE(portada_F[[#This Row],[NIVEL]],".",portada_F[[#This Row],[CODINS]])</f>
        <v>1.04128</v>
      </c>
      <c r="E312" s="444" t="s">
        <v>34012</v>
      </c>
      <c r="F312" t="s">
        <v>10029</v>
      </c>
      <c r="G312" t="s">
        <v>8396</v>
      </c>
      <c r="H312" t="s">
        <v>16993</v>
      </c>
      <c r="I312" t="s">
        <v>360</v>
      </c>
      <c r="J312" t="s">
        <v>5</v>
      </c>
      <c r="K312" t="s">
        <v>32</v>
      </c>
      <c r="L312" t="s">
        <v>20929</v>
      </c>
      <c r="M312" t="s">
        <v>8087</v>
      </c>
      <c r="N312">
        <v>10701</v>
      </c>
      <c r="O312" t="s">
        <v>32</v>
      </c>
      <c r="P312" t="s">
        <v>7</v>
      </c>
      <c r="Q312" t="s">
        <v>1</v>
      </c>
      <c r="R312" t="s">
        <v>16485</v>
      </c>
      <c r="S312" t="s">
        <v>33</v>
      </c>
      <c r="T312" t="s">
        <v>21474</v>
      </c>
      <c r="U312" t="s">
        <v>1032</v>
      </c>
      <c r="V312" t="s">
        <v>10359</v>
      </c>
      <c r="W312" t="s">
        <v>16995</v>
      </c>
      <c r="X312" t="s">
        <v>17748</v>
      </c>
      <c r="Y312" s="536" t="s">
        <v>29561</v>
      </c>
      <c r="Z312" s="536"/>
      <c r="AA312" s="493" t="s">
        <v>16994</v>
      </c>
      <c r="AB312" s="493" t="s">
        <v>29562</v>
      </c>
      <c r="AC312" s="493" t="s">
        <v>19744</v>
      </c>
      <c r="AD312" s="493" t="s">
        <v>29563</v>
      </c>
      <c r="AE312"/>
      <c r="AF312" t="s">
        <v>20919</v>
      </c>
      <c r="AG312"/>
      <c r="AH312"/>
      <c r="AI312" t="s">
        <v>20668</v>
      </c>
      <c r="AJ312" t="s">
        <v>35</v>
      </c>
      <c r="AK312" t="s">
        <v>19693</v>
      </c>
      <c r="AL312" t="s">
        <v>20934</v>
      </c>
      <c r="AM312"/>
      <c r="AN312">
        <v>19</v>
      </c>
    </row>
    <row r="313" spans="1:40" ht="14.4" x14ac:dyDescent="0.3">
      <c r="A313" s="433" t="str">
        <v>0713</v>
      </c>
      <c r="D313" t="str">
        <f>CONCATENATE(portada_F[[#This Row],[NIVEL]],".",portada_F[[#This Row],[CODINS]])</f>
        <v>1.03135</v>
      </c>
      <c r="E313" s="444" t="s">
        <v>33221</v>
      </c>
      <c r="F313" t="s">
        <v>7382</v>
      </c>
      <c r="G313" t="s">
        <v>8396</v>
      </c>
      <c r="H313" t="s">
        <v>8966</v>
      </c>
      <c r="I313" t="s">
        <v>83</v>
      </c>
      <c r="J313" t="s">
        <v>2</v>
      </c>
      <c r="K313" t="s">
        <v>32</v>
      </c>
      <c r="L313" t="s">
        <v>20929</v>
      </c>
      <c r="M313" t="s">
        <v>8087</v>
      </c>
      <c r="N313">
        <v>20101</v>
      </c>
      <c r="O313" t="s">
        <v>35</v>
      </c>
      <c r="P313" t="s">
        <v>1</v>
      </c>
      <c r="Q313" t="s">
        <v>1</v>
      </c>
      <c r="R313" t="s">
        <v>16550</v>
      </c>
      <c r="S313" t="s">
        <v>83</v>
      </c>
      <c r="T313" t="s">
        <v>83</v>
      </c>
      <c r="U313" t="s">
        <v>83</v>
      </c>
      <c r="V313" t="s">
        <v>8627</v>
      </c>
      <c r="W313" t="s">
        <v>8969</v>
      </c>
      <c r="X313" t="s">
        <v>8968</v>
      </c>
      <c r="Y313" s="536" t="s">
        <v>27485</v>
      </c>
      <c r="Z313" s="536" t="s">
        <v>27486</v>
      </c>
      <c r="AA313" s="493" t="s">
        <v>8967</v>
      </c>
      <c r="AB313" s="493" t="s">
        <v>27485</v>
      </c>
      <c r="AC313" s="493" t="s">
        <v>19761</v>
      </c>
      <c r="AD313" s="493" t="s">
        <v>21570</v>
      </c>
      <c r="AE313"/>
      <c r="AF313" t="s">
        <v>20919</v>
      </c>
      <c r="AG313"/>
      <c r="AH313"/>
      <c r="AI313" t="s">
        <v>20668</v>
      </c>
      <c r="AJ313" t="s">
        <v>35</v>
      </c>
      <c r="AK313" t="s">
        <v>19693</v>
      </c>
      <c r="AL313" t="s">
        <v>20934</v>
      </c>
      <c r="AM313"/>
      <c r="AN313">
        <v>19</v>
      </c>
    </row>
    <row r="314" spans="1:40" ht="14.4" x14ac:dyDescent="0.3">
      <c r="A314" s="433" t="str">
        <v>0714</v>
      </c>
      <c r="D314" t="str">
        <f>CONCATENATE(portada_F[[#This Row],[NIVEL]],".",portada_F[[#This Row],[CODINS]])</f>
        <v>1.00119</v>
      </c>
      <c r="E314" s="444" t="s">
        <v>30547</v>
      </c>
      <c r="F314" t="s">
        <v>8159</v>
      </c>
      <c r="G314" t="s">
        <v>8396</v>
      </c>
      <c r="H314" t="s">
        <v>8480</v>
      </c>
      <c r="I314" t="s">
        <v>13534</v>
      </c>
      <c r="J314" t="s">
        <v>1</v>
      </c>
      <c r="K314" t="s">
        <v>32</v>
      </c>
      <c r="L314" t="s">
        <v>20921</v>
      </c>
      <c r="M314" t="s">
        <v>8087</v>
      </c>
      <c r="N314">
        <v>10101</v>
      </c>
      <c r="O314" t="s">
        <v>32</v>
      </c>
      <c r="P314" t="s">
        <v>1</v>
      </c>
      <c r="Q314" t="s">
        <v>1</v>
      </c>
      <c r="R314" t="s">
        <v>16440</v>
      </c>
      <c r="S314" t="s">
        <v>33</v>
      </c>
      <c r="T314" t="s">
        <v>33</v>
      </c>
      <c r="U314" t="s">
        <v>18489</v>
      </c>
      <c r="V314" t="s">
        <v>324</v>
      </c>
      <c r="W314" t="s">
        <v>8481</v>
      </c>
      <c r="X314" t="s">
        <v>16887</v>
      </c>
      <c r="Y314" s="536" t="s">
        <v>21154</v>
      </c>
      <c r="Z314" s="536" t="s">
        <v>21155</v>
      </c>
      <c r="AA314" s="493" t="s">
        <v>13447</v>
      </c>
      <c r="AB314" s="493" t="s">
        <v>21154</v>
      </c>
      <c r="AC314" s="493" t="s">
        <v>19813</v>
      </c>
      <c r="AD314" s="493" t="s">
        <v>20925</v>
      </c>
      <c r="AE314"/>
      <c r="AF314" t="s">
        <v>20919</v>
      </c>
      <c r="AG314"/>
      <c r="AH314"/>
      <c r="AI314" t="s">
        <v>20668</v>
      </c>
      <c r="AJ314" t="s">
        <v>32</v>
      </c>
      <c r="AK314" t="s">
        <v>9988</v>
      </c>
      <c r="AL314" t="s">
        <v>64</v>
      </c>
      <c r="AM314" t="s">
        <v>21156</v>
      </c>
      <c r="AN314">
        <v>48</v>
      </c>
    </row>
    <row r="315" spans="1:40" ht="14.4" x14ac:dyDescent="0.3">
      <c r="A315" s="433" t="str">
        <v>0715</v>
      </c>
      <c r="D315" t="str">
        <f>CONCATENATE(portada_F[[#This Row],[NIVEL]],".",portada_F[[#This Row],[CODINS]])</f>
        <v>1.02582</v>
      </c>
      <c r="E315" s="444" t="s">
        <v>32739</v>
      </c>
      <c r="F315" t="s">
        <v>7303</v>
      </c>
      <c r="G315" t="s">
        <v>8396</v>
      </c>
      <c r="H315" t="s">
        <v>20740</v>
      </c>
      <c r="I315" t="s">
        <v>47</v>
      </c>
      <c r="J315" t="s">
        <v>2</v>
      </c>
      <c r="K315" t="s">
        <v>32</v>
      </c>
      <c r="L315" t="s">
        <v>20929</v>
      </c>
      <c r="M315" t="s">
        <v>8087</v>
      </c>
      <c r="N315">
        <v>10302</v>
      </c>
      <c r="O315" t="s">
        <v>32</v>
      </c>
      <c r="P315" t="s">
        <v>3</v>
      </c>
      <c r="Q315" t="s">
        <v>2</v>
      </c>
      <c r="R315" t="s">
        <v>16455</v>
      </c>
      <c r="S315" t="s">
        <v>33</v>
      </c>
      <c r="T315" t="s">
        <v>47</v>
      </c>
      <c r="U315" t="s">
        <v>51</v>
      </c>
      <c r="V315" t="s">
        <v>322</v>
      </c>
      <c r="W315" t="s">
        <v>26333</v>
      </c>
      <c r="X315" t="s">
        <v>20742</v>
      </c>
      <c r="Y315" s="536" t="s">
        <v>26334</v>
      </c>
      <c r="Z315" s="536" t="s">
        <v>26335</v>
      </c>
      <c r="AA315" s="493" t="s">
        <v>20741</v>
      </c>
      <c r="AB315" s="493" t="s">
        <v>26334</v>
      </c>
      <c r="AC315" s="493" t="s">
        <v>21161</v>
      </c>
      <c r="AD315" s="493" t="s">
        <v>21162</v>
      </c>
      <c r="AE315"/>
      <c r="AF315" t="s">
        <v>20919</v>
      </c>
      <c r="AG315"/>
      <c r="AH315"/>
      <c r="AI315" t="s">
        <v>20668</v>
      </c>
      <c r="AJ315" t="s">
        <v>35</v>
      </c>
      <c r="AK315" t="s">
        <v>19693</v>
      </c>
      <c r="AL315" t="s">
        <v>20934</v>
      </c>
      <c r="AM315"/>
      <c r="AN315">
        <v>7</v>
      </c>
    </row>
    <row r="316" spans="1:40" ht="14.4" x14ac:dyDescent="0.3">
      <c r="A316" s="433" t="str">
        <v>0716</v>
      </c>
      <c r="D316" t="str">
        <f>CONCATENATE(portada_F[[#This Row],[NIVEL]],".",portada_F[[#This Row],[CODINS]])</f>
        <v>1.03850</v>
      </c>
      <c r="E316" s="444" t="s">
        <v>33781</v>
      </c>
      <c r="F316" t="s">
        <v>7922</v>
      </c>
      <c r="G316" t="s">
        <v>8396</v>
      </c>
      <c r="H316" t="s">
        <v>15391</v>
      </c>
      <c r="I316" t="s">
        <v>41</v>
      </c>
      <c r="J316" t="s">
        <v>4</v>
      </c>
      <c r="K316" t="s">
        <v>32</v>
      </c>
      <c r="L316" t="s">
        <v>20929</v>
      </c>
      <c r="M316" t="s">
        <v>8087</v>
      </c>
      <c r="N316">
        <v>11303</v>
      </c>
      <c r="O316" t="s">
        <v>32</v>
      </c>
      <c r="P316" t="s">
        <v>15</v>
      </c>
      <c r="Q316" t="s">
        <v>3</v>
      </c>
      <c r="R316" t="s">
        <v>16518</v>
      </c>
      <c r="S316" t="s">
        <v>33</v>
      </c>
      <c r="T316" t="s">
        <v>147</v>
      </c>
      <c r="U316" t="s">
        <v>21030</v>
      </c>
      <c r="V316" t="s">
        <v>15500</v>
      </c>
      <c r="W316" t="s">
        <v>15503</v>
      </c>
      <c r="X316" t="s">
        <v>15502</v>
      </c>
      <c r="Y316" s="536" t="s">
        <v>28989</v>
      </c>
      <c r="Z316" s="536"/>
      <c r="AA316" s="493" t="s">
        <v>15501</v>
      </c>
      <c r="AB316" s="493" t="s">
        <v>28989</v>
      </c>
      <c r="AC316" s="493" t="s">
        <v>19704</v>
      </c>
      <c r="AD316" s="493" t="s">
        <v>21025</v>
      </c>
      <c r="AE316"/>
      <c r="AF316" t="s">
        <v>20919</v>
      </c>
      <c r="AG316"/>
      <c r="AH316"/>
      <c r="AI316" t="s">
        <v>20668</v>
      </c>
      <c r="AJ316" t="s">
        <v>35</v>
      </c>
      <c r="AK316" t="s">
        <v>19693</v>
      </c>
      <c r="AL316" t="s">
        <v>20934</v>
      </c>
      <c r="AM316"/>
      <c r="AN316">
        <v>34</v>
      </c>
    </row>
    <row r="317" spans="1:40" ht="14.4" x14ac:dyDescent="0.3">
      <c r="A317" s="433" t="str">
        <v>0717</v>
      </c>
      <c r="D317" t="str">
        <f>CONCATENATE(portada_F[[#This Row],[NIVEL]],".",portada_F[[#This Row],[CODINS]])</f>
        <v>1.01111</v>
      </c>
      <c r="E317" s="444" t="s">
        <v>31423</v>
      </c>
      <c r="F317" t="s">
        <v>7194</v>
      </c>
      <c r="G317" t="s">
        <v>8396</v>
      </c>
      <c r="H317" t="s">
        <v>13431</v>
      </c>
      <c r="I317" t="s">
        <v>13533</v>
      </c>
      <c r="J317" t="s">
        <v>5</v>
      </c>
      <c r="K317" t="s">
        <v>32</v>
      </c>
      <c r="L317" t="s">
        <v>20929</v>
      </c>
      <c r="M317" t="s">
        <v>8087</v>
      </c>
      <c r="N317">
        <v>10107</v>
      </c>
      <c r="O317" t="s">
        <v>32</v>
      </c>
      <c r="P317" t="s">
        <v>1</v>
      </c>
      <c r="Q317" t="s">
        <v>7</v>
      </c>
      <c r="R317" t="s">
        <v>16446</v>
      </c>
      <c r="S317" t="s">
        <v>33</v>
      </c>
      <c r="T317" t="s">
        <v>33</v>
      </c>
      <c r="U317" t="s">
        <v>21044</v>
      </c>
      <c r="V317" t="s">
        <v>2908</v>
      </c>
      <c r="W317" t="s">
        <v>8689</v>
      </c>
      <c r="X317" t="s">
        <v>17707</v>
      </c>
      <c r="Y317" s="536" t="s">
        <v>23297</v>
      </c>
      <c r="Z317" s="536" t="s">
        <v>23298</v>
      </c>
      <c r="AA317" s="493" t="s">
        <v>15429</v>
      </c>
      <c r="AB317" s="493" t="s">
        <v>23299</v>
      </c>
      <c r="AC317" s="493" t="s">
        <v>19706</v>
      </c>
      <c r="AD317" s="493" t="s">
        <v>21043</v>
      </c>
      <c r="AE317"/>
      <c r="AF317" t="s">
        <v>20919</v>
      </c>
      <c r="AG317"/>
      <c r="AH317"/>
      <c r="AI317" t="s">
        <v>20668</v>
      </c>
      <c r="AJ317" t="s">
        <v>35</v>
      </c>
      <c r="AK317" t="s">
        <v>19693</v>
      </c>
      <c r="AL317" t="s">
        <v>20934</v>
      </c>
      <c r="AM317"/>
      <c r="AN317">
        <v>13</v>
      </c>
    </row>
    <row r="318" spans="1:40" ht="14.4" x14ac:dyDescent="0.3">
      <c r="A318" s="433" t="str">
        <v>0720</v>
      </c>
      <c r="D318" t="str">
        <f>CONCATENATE(portada_F[[#This Row],[NIVEL]],".",portada_F[[#This Row],[CODINS]])</f>
        <v>1.02643</v>
      </c>
      <c r="E318" s="444" t="s">
        <v>32792</v>
      </c>
      <c r="F318" t="s">
        <v>7308</v>
      </c>
      <c r="G318" t="s">
        <v>8396</v>
      </c>
      <c r="H318" t="s">
        <v>13432</v>
      </c>
      <c r="I318" t="s">
        <v>13533</v>
      </c>
      <c r="J318" t="s">
        <v>3</v>
      </c>
      <c r="K318" t="s">
        <v>32</v>
      </c>
      <c r="L318" t="s">
        <v>20921</v>
      </c>
      <c r="M318" t="s">
        <v>8087</v>
      </c>
      <c r="N318">
        <v>10203</v>
      </c>
      <c r="O318" t="s">
        <v>32</v>
      </c>
      <c r="P318" t="s">
        <v>2</v>
      </c>
      <c r="Q318" t="s">
        <v>3</v>
      </c>
      <c r="R318" t="s">
        <v>16453</v>
      </c>
      <c r="S318" t="s">
        <v>33</v>
      </c>
      <c r="T318" t="s">
        <v>345</v>
      </c>
      <c r="U318" t="s">
        <v>159</v>
      </c>
      <c r="V318" t="s">
        <v>159</v>
      </c>
      <c r="W318" t="s">
        <v>8880</v>
      </c>
      <c r="X318" t="s">
        <v>8879</v>
      </c>
      <c r="Y318" s="536" t="s">
        <v>26459</v>
      </c>
      <c r="Z318" s="536" t="s">
        <v>26460</v>
      </c>
      <c r="AA318" s="493" t="s">
        <v>8878</v>
      </c>
      <c r="AB318" s="493" t="s">
        <v>26459</v>
      </c>
      <c r="AC318" s="493" t="s">
        <v>18094</v>
      </c>
      <c r="AD318" s="493" t="s">
        <v>21195</v>
      </c>
      <c r="AE318"/>
      <c r="AF318" t="s">
        <v>20919</v>
      </c>
      <c r="AG318"/>
      <c r="AH318"/>
      <c r="AI318" t="s">
        <v>20668</v>
      </c>
      <c r="AJ318" t="s">
        <v>32</v>
      </c>
      <c r="AK318" t="s">
        <v>9979</v>
      </c>
      <c r="AL318" t="s">
        <v>64</v>
      </c>
      <c r="AM318" t="s">
        <v>13523</v>
      </c>
      <c r="AN318">
        <v>6</v>
      </c>
    </row>
    <row r="319" spans="1:40" ht="14.4" x14ac:dyDescent="0.3">
      <c r="A319" s="433" t="str">
        <v>0721</v>
      </c>
      <c r="D319" t="str">
        <f>CONCATENATE(portada_F[[#This Row],[NIVEL]],".",portada_F[[#This Row],[CODINS]])</f>
        <v>1.00559</v>
      </c>
      <c r="E319" s="444" t="s">
        <v>30939</v>
      </c>
      <c r="F319" t="s">
        <v>7141</v>
      </c>
      <c r="G319" t="s">
        <v>8396</v>
      </c>
      <c r="H319" t="s">
        <v>8599</v>
      </c>
      <c r="I319" t="s">
        <v>207</v>
      </c>
      <c r="J319" t="s">
        <v>2</v>
      </c>
      <c r="K319" t="s">
        <v>32</v>
      </c>
      <c r="L319" t="s">
        <v>20929</v>
      </c>
      <c r="M319" t="s">
        <v>8087</v>
      </c>
      <c r="N319">
        <v>40102</v>
      </c>
      <c r="O319" t="s">
        <v>206</v>
      </c>
      <c r="P319" t="s">
        <v>1</v>
      </c>
      <c r="Q319" t="s">
        <v>2</v>
      </c>
      <c r="R319" t="s">
        <v>16698</v>
      </c>
      <c r="S319" t="s">
        <v>207</v>
      </c>
      <c r="T319" t="s">
        <v>207</v>
      </c>
      <c r="U319" t="s">
        <v>830</v>
      </c>
      <c r="V319" t="s">
        <v>361</v>
      </c>
      <c r="W319" t="s">
        <v>8600</v>
      </c>
      <c r="X319" t="s">
        <v>15420</v>
      </c>
      <c r="Y319" s="536" t="s">
        <v>22107</v>
      </c>
      <c r="Z319" s="536" t="s">
        <v>22107</v>
      </c>
      <c r="AA319" s="493" t="s">
        <v>20709</v>
      </c>
      <c r="AB319" s="493" t="s">
        <v>22108</v>
      </c>
      <c r="AC319" s="493" t="s">
        <v>19833</v>
      </c>
      <c r="AD319" s="493" t="s">
        <v>22085</v>
      </c>
      <c r="AE319"/>
      <c r="AF319" t="s">
        <v>20919</v>
      </c>
      <c r="AG319"/>
      <c r="AH319"/>
      <c r="AI319" t="s">
        <v>20668</v>
      </c>
      <c r="AJ319" t="s">
        <v>35</v>
      </c>
      <c r="AK319" t="s">
        <v>19693</v>
      </c>
      <c r="AL319" t="s">
        <v>20934</v>
      </c>
      <c r="AM319"/>
      <c r="AN319">
        <v>40</v>
      </c>
    </row>
    <row r="320" spans="1:40" ht="14.4" x14ac:dyDescent="0.3">
      <c r="A320" s="433" t="str">
        <v>0722</v>
      </c>
      <c r="D320" t="str">
        <f>CONCATENATE(portada_F[[#This Row],[NIVEL]],".",portada_F[[#This Row],[CODINS]])</f>
        <v>1.03244</v>
      </c>
      <c r="E320" s="444" t="s">
        <v>33311</v>
      </c>
      <c r="F320" t="s">
        <v>8998</v>
      </c>
      <c r="G320" t="s">
        <v>8396</v>
      </c>
      <c r="H320" t="s">
        <v>8997</v>
      </c>
      <c r="I320" t="s">
        <v>242</v>
      </c>
      <c r="J320" t="s">
        <v>1</v>
      </c>
      <c r="K320" t="s">
        <v>32</v>
      </c>
      <c r="L320" t="s">
        <v>20921</v>
      </c>
      <c r="M320" t="s">
        <v>8087</v>
      </c>
      <c r="N320">
        <v>30103</v>
      </c>
      <c r="O320" t="s">
        <v>64</v>
      </c>
      <c r="P320" t="s">
        <v>1</v>
      </c>
      <c r="Q320" t="s">
        <v>3</v>
      </c>
      <c r="R320" t="s">
        <v>16654</v>
      </c>
      <c r="S320" t="s">
        <v>242</v>
      </c>
      <c r="T320" t="s">
        <v>242</v>
      </c>
      <c r="U320" t="s">
        <v>18489</v>
      </c>
      <c r="V320" t="s">
        <v>693</v>
      </c>
      <c r="W320" t="s">
        <v>27689</v>
      </c>
      <c r="X320" t="s">
        <v>9000</v>
      </c>
      <c r="Y320" s="536" t="s">
        <v>27690</v>
      </c>
      <c r="Z320" s="536" t="s">
        <v>27691</v>
      </c>
      <c r="AA320" s="493" t="s">
        <v>8999</v>
      </c>
      <c r="AB320" s="493" t="s">
        <v>27691</v>
      </c>
      <c r="AC320" s="493" t="s">
        <v>19803</v>
      </c>
      <c r="AD320" s="493" t="s">
        <v>21876</v>
      </c>
      <c r="AE320"/>
      <c r="AF320" t="s">
        <v>20919</v>
      </c>
      <c r="AG320"/>
      <c r="AH320"/>
      <c r="AI320" t="s">
        <v>20668</v>
      </c>
      <c r="AJ320" t="s">
        <v>32</v>
      </c>
      <c r="AK320" t="s">
        <v>12394</v>
      </c>
      <c r="AL320" t="s">
        <v>64</v>
      </c>
      <c r="AM320" t="s">
        <v>14595</v>
      </c>
      <c r="AN320">
        <v>92</v>
      </c>
    </row>
    <row r="321" spans="1:40" ht="14.4" x14ac:dyDescent="0.3">
      <c r="A321" s="433" t="str">
        <v>0723</v>
      </c>
      <c r="D321" t="str">
        <f>CONCATENATE(portada_F[[#This Row],[NIVEL]],".",portada_F[[#This Row],[CODINS]])</f>
        <v>1.00137</v>
      </c>
      <c r="E321" s="444" t="s">
        <v>30563</v>
      </c>
      <c r="F321" t="s">
        <v>8198</v>
      </c>
      <c r="G321" t="s">
        <v>8396</v>
      </c>
      <c r="H321" t="s">
        <v>18468</v>
      </c>
      <c r="I321" t="s">
        <v>13533</v>
      </c>
      <c r="J321" t="s">
        <v>3</v>
      </c>
      <c r="K321" t="s">
        <v>32</v>
      </c>
      <c r="L321" t="s">
        <v>20929</v>
      </c>
      <c r="M321" t="s">
        <v>8087</v>
      </c>
      <c r="N321">
        <v>10201</v>
      </c>
      <c r="O321" t="s">
        <v>32</v>
      </c>
      <c r="P321" t="s">
        <v>2</v>
      </c>
      <c r="Q321" t="s">
        <v>1</v>
      </c>
      <c r="R321" t="s">
        <v>16451</v>
      </c>
      <c r="S321" t="s">
        <v>33</v>
      </c>
      <c r="T321" t="s">
        <v>345</v>
      </c>
      <c r="U321" t="s">
        <v>345</v>
      </c>
      <c r="V321" t="s">
        <v>345</v>
      </c>
      <c r="W321" t="s">
        <v>18500</v>
      </c>
      <c r="X321" t="s">
        <v>15416</v>
      </c>
      <c r="Y321" s="536" t="s">
        <v>21194</v>
      </c>
      <c r="Z321" s="536"/>
      <c r="AA321" s="493" t="s">
        <v>14551</v>
      </c>
      <c r="AB321" s="493" t="s">
        <v>21194</v>
      </c>
      <c r="AC321" s="493" t="s">
        <v>18094</v>
      </c>
      <c r="AD321" s="493" t="s">
        <v>21195</v>
      </c>
      <c r="AE321"/>
      <c r="AF321" t="s">
        <v>20919</v>
      </c>
      <c r="AG321"/>
      <c r="AH321"/>
      <c r="AI321" t="s">
        <v>20668</v>
      </c>
      <c r="AJ321" t="s">
        <v>35</v>
      </c>
      <c r="AK321" t="s">
        <v>19693</v>
      </c>
      <c r="AL321" t="s">
        <v>20934</v>
      </c>
      <c r="AM321"/>
      <c r="AN321">
        <v>28</v>
      </c>
    </row>
    <row r="322" spans="1:40" ht="14.4" x14ac:dyDescent="0.3">
      <c r="A322" s="433" t="str">
        <v>0724</v>
      </c>
      <c r="D322" t="str">
        <f>CONCATENATE(portada_F[[#This Row],[NIVEL]],".",portada_F[[#This Row],[CODINS]])</f>
        <v>1.00526</v>
      </c>
      <c r="E322" s="444" t="s">
        <v>30913</v>
      </c>
      <c r="F322" t="s">
        <v>8190</v>
      </c>
      <c r="G322" t="s">
        <v>8396</v>
      </c>
      <c r="H322" t="s">
        <v>8589</v>
      </c>
      <c r="I322" t="s">
        <v>3749</v>
      </c>
      <c r="J322" t="s">
        <v>2</v>
      </c>
      <c r="K322" t="s">
        <v>32</v>
      </c>
      <c r="L322" t="s">
        <v>20921</v>
      </c>
      <c r="M322" t="s">
        <v>8087</v>
      </c>
      <c r="N322">
        <v>30501</v>
      </c>
      <c r="O322" t="s">
        <v>64</v>
      </c>
      <c r="P322" t="s">
        <v>5</v>
      </c>
      <c r="Q322" t="s">
        <v>1</v>
      </c>
      <c r="R322" t="s">
        <v>16675</v>
      </c>
      <c r="S322" t="s">
        <v>242</v>
      </c>
      <c r="T322" t="s">
        <v>3749</v>
      </c>
      <c r="U322" t="s">
        <v>3749</v>
      </c>
      <c r="V322" t="s">
        <v>8590</v>
      </c>
      <c r="W322" t="s">
        <v>22035</v>
      </c>
      <c r="X322" t="s">
        <v>12365</v>
      </c>
      <c r="Y322" s="536" t="s">
        <v>22036</v>
      </c>
      <c r="Z322" s="536" t="s">
        <v>22037</v>
      </c>
      <c r="AA322" s="493" t="s">
        <v>20707</v>
      </c>
      <c r="AB322" s="493" t="s">
        <v>22036</v>
      </c>
      <c r="AC322" s="493" t="s">
        <v>22038</v>
      </c>
      <c r="AD322" s="493" t="s">
        <v>22039</v>
      </c>
      <c r="AE322"/>
      <c r="AF322" t="s">
        <v>20919</v>
      </c>
      <c r="AG322"/>
      <c r="AH322"/>
      <c r="AI322" t="s">
        <v>20668</v>
      </c>
      <c r="AJ322" t="s">
        <v>32</v>
      </c>
      <c r="AK322" t="s">
        <v>6884</v>
      </c>
      <c r="AL322" t="s">
        <v>64</v>
      </c>
      <c r="AM322" t="s">
        <v>8589</v>
      </c>
      <c r="AN322">
        <v>38</v>
      </c>
    </row>
    <row r="323" spans="1:40" ht="14.4" x14ac:dyDescent="0.3">
      <c r="A323" s="433" t="str">
        <v>0725</v>
      </c>
      <c r="D323" t="str">
        <f>CONCATENATE(portada_F[[#This Row],[NIVEL]],".",portada_F[[#This Row],[CODINS]])</f>
        <v>1.02954</v>
      </c>
      <c r="E323" s="444" t="s">
        <v>33070</v>
      </c>
      <c r="F323" t="s">
        <v>8921</v>
      </c>
      <c r="G323" t="s">
        <v>8396</v>
      </c>
      <c r="H323" t="s">
        <v>8920</v>
      </c>
      <c r="I323" t="s">
        <v>207</v>
      </c>
      <c r="J323" t="s">
        <v>5</v>
      </c>
      <c r="K323" t="s">
        <v>32</v>
      </c>
      <c r="L323" t="s">
        <v>20921</v>
      </c>
      <c r="M323" t="s">
        <v>8087</v>
      </c>
      <c r="N323">
        <v>40305</v>
      </c>
      <c r="O323" t="s">
        <v>206</v>
      </c>
      <c r="P323" t="s">
        <v>3</v>
      </c>
      <c r="Q323" t="s">
        <v>5</v>
      </c>
      <c r="R323" t="s">
        <v>16712</v>
      </c>
      <c r="S323" t="s">
        <v>207</v>
      </c>
      <c r="T323" t="s">
        <v>1576</v>
      </c>
      <c r="U323" t="s">
        <v>4082</v>
      </c>
      <c r="V323" t="s">
        <v>8922</v>
      </c>
      <c r="W323" t="s">
        <v>27122</v>
      </c>
      <c r="X323" t="s">
        <v>8923</v>
      </c>
      <c r="Y323" s="536" t="s">
        <v>27123</v>
      </c>
      <c r="Z323" s="536" t="s">
        <v>27124</v>
      </c>
      <c r="AA323" s="493" t="s">
        <v>11143</v>
      </c>
      <c r="AB323" s="493" t="s">
        <v>27124</v>
      </c>
      <c r="AC323" s="493" t="s">
        <v>19825</v>
      </c>
      <c r="AD323" s="493" t="s">
        <v>21424</v>
      </c>
      <c r="AE323"/>
      <c r="AF323" t="s">
        <v>20919</v>
      </c>
      <c r="AG323"/>
      <c r="AH323"/>
      <c r="AI323" t="s">
        <v>20668</v>
      </c>
      <c r="AJ323" t="s">
        <v>32</v>
      </c>
      <c r="AK323" t="s">
        <v>10029</v>
      </c>
      <c r="AL323" t="s">
        <v>64</v>
      </c>
      <c r="AM323" t="s">
        <v>8920</v>
      </c>
      <c r="AN323">
        <v>17</v>
      </c>
    </row>
    <row r="324" spans="1:40" ht="14.4" x14ac:dyDescent="0.3">
      <c r="A324" s="433" t="str">
        <v>0726</v>
      </c>
      <c r="D324" t="str">
        <f>CONCATENATE(portada_F[[#This Row],[NIVEL]],".",portada_F[[#This Row],[CODINS]])</f>
        <v>1.03376</v>
      </c>
      <c r="E324" s="444" t="s">
        <v>33426</v>
      </c>
      <c r="F324" t="s">
        <v>10307</v>
      </c>
      <c r="G324" t="s">
        <v>8396</v>
      </c>
      <c r="H324" t="s">
        <v>10308</v>
      </c>
      <c r="I324" t="s">
        <v>242</v>
      </c>
      <c r="J324" t="s">
        <v>2</v>
      </c>
      <c r="K324" t="s">
        <v>32</v>
      </c>
      <c r="L324" t="s">
        <v>20921</v>
      </c>
      <c r="M324" t="s">
        <v>8087</v>
      </c>
      <c r="N324">
        <v>30105</v>
      </c>
      <c r="O324" t="s">
        <v>64</v>
      </c>
      <c r="P324" t="s">
        <v>1</v>
      </c>
      <c r="Q324" t="s">
        <v>5</v>
      </c>
      <c r="R324" t="s">
        <v>18369</v>
      </c>
      <c r="S324" t="s">
        <v>242</v>
      </c>
      <c r="T324" t="s">
        <v>242</v>
      </c>
      <c r="U324" t="s">
        <v>21915</v>
      </c>
      <c r="V324" t="s">
        <v>3489</v>
      </c>
      <c r="W324" t="s">
        <v>11161</v>
      </c>
      <c r="X324" t="s">
        <v>16921</v>
      </c>
      <c r="Y324" s="536" t="s">
        <v>27959</v>
      </c>
      <c r="Z324" s="536"/>
      <c r="AA324" s="493" t="s">
        <v>20755</v>
      </c>
      <c r="AB324" s="493" t="s">
        <v>27959</v>
      </c>
      <c r="AC324" s="493" t="s">
        <v>19807</v>
      </c>
      <c r="AD324" s="493" t="s">
        <v>21906</v>
      </c>
      <c r="AE324"/>
      <c r="AF324" t="s">
        <v>20919</v>
      </c>
      <c r="AG324"/>
      <c r="AH324"/>
      <c r="AI324" t="s">
        <v>20668</v>
      </c>
      <c r="AJ324" t="s">
        <v>32</v>
      </c>
      <c r="AK324" t="s">
        <v>11162</v>
      </c>
      <c r="AL324" t="s">
        <v>64</v>
      </c>
      <c r="AM324" t="s">
        <v>10308</v>
      </c>
      <c r="AN324">
        <v>37</v>
      </c>
    </row>
    <row r="325" spans="1:40" ht="14.4" x14ac:dyDescent="0.3">
      <c r="A325" s="433" t="str">
        <v>0727</v>
      </c>
      <c r="D325" t="str">
        <f>CONCATENATE(portada_F[[#This Row],[NIVEL]],".",portada_F[[#This Row],[CODINS]])</f>
        <v>1.00048</v>
      </c>
      <c r="E325" s="444" t="s">
        <v>30493</v>
      </c>
      <c r="F325" t="s">
        <v>8426</v>
      </c>
      <c r="G325" t="s">
        <v>8396</v>
      </c>
      <c r="H325" t="s">
        <v>8425</v>
      </c>
      <c r="I325" t="s">
        <v>13534</v>
      </c>
      <c r="J325" t="s">
        <v>4</v>
      </c>
      <c r="K325" t="s">
        <v>32</v>
      </c>
      <c r="L325" t="s">
        <v>20929</v>
      </c>
      <c r="M325" t="s">
        <v>8087</v>
      </c>
      <c r="N325">
        <v>11804</v>
      </c>
      <c r="O325" t="s">
        <v>32</v>
      </c>
      <c r="P325" t="s">
        <v>90</v>
      </c>
      <c r="Q325" t="s">
        <v>4</v>
      </c>
      <c r="R325" t="s">
        <v>16539</v>
      </c>
      <c r="S325" t="s">
        <v>33</v>
      </c>
      <c r="T325" t="s">
        <v>91</v>
      </c>
      <c r="U325" t="s">
        <v>108</v>
      </c>
      <c r="V325" t="s">
        <v>5754</v>
      </c>
      <c r="W325" t="s">
        <v>8429</v>
      </c>
      <c r="X325" t="s">
        <v>8428</v>
      </c>
      <c r="Y325" s="536" t="s">
        <v>21008</v>
      </c>
      <c r="Z325" s="536" t="s">
        <v>21009</v>
      </c>
      <c r="AA325" s="493" t="s">
        <v>8427</v>
      </c>
      <c r="AB325" s="493" t="s">
        <v>21009</v>
      </c>
      <c r="AC325" s="493" t="s">
        <v>19701</v>
      </c>
      <c r="AD325" s="493" t="s">
        <v>20998</v>
      </c>
      <c r="AE325"/>
      <c r="AF325" t="s">
        <v>20919</v>
      </c>
      <c r="AG325"/>
      <c r="AH325"/>
      <c r="AI325" t="s">
        <v>20668</v>
      </c>
      <c r="AJ325" t="s">
        <v>35</v>
      </c>
      <c r="AK325" t="s">
        <v>19693</v>
      </c>
      <c r="AL325" t="s">
        <v>20934</v>
      </c>
      <c r="AM325"/>
      <c r="AN325">
        <v>24</v>
      </c>
    </row>
    <row r="326" spans="1:40" ht="14.4" x14ac:dyDescent="0.3">
      <c r="A326" s="433" t="str">
        <v>0728</v>
      </c>
      <c r="D326" t="str">
        <f>CONCATENATE(portada_F[[#This Row],[NIVEL]],".",portada_F[[#This Row],[CODINS]])</f>
        <v>1.00059</v>
      </c>
      <c r="E326" s="444" t="s">
        <v>30501</v>
      </c>
      <c r="F326" t="s">
        <v>8447</v>
      </c>
      <c r="G326" t="s">
        <v>8396</v>
      </c>
      <c r="H326" t="s">
        <v>8446</v>
      </c>
      <c r="I326" t="s">
        <v>41</v>
      </c>
      <c r="J326" t="s">
        <v>4</v>
      </c>
      <c r="K326" t="s">
        <v>32</v>
      </c>
      <c r="L326" t="s">
        <v>20921</v>
      </c>
      <c r="M326" t="s">
        <v>8087</v>
      </c>
      <c r="N326">
        <v>11303</v>
      </c>
      <c r="O326" t="s">
        <v>32</v>
      </c>
      <c r="P326" t="s">
        <v>15</v>
      </c>
      <c r="Q326" t="s">
        <v>3</v>
      </c>
      <c r="R326" t="s">
        <v>16518</v>
      </c>
      <c r="S326" t="s">
        <v>33</v>
      </c>
      <c r="T326" t="s">
        <v>147</v>
      </c>
      <c r="U326" t="s">
        <v>21030</v>
      </c>
      <c r="V326" t="s">
        <v>8448</v>
      </c>
      <c r="W326" t="s">
        <v>21031</v>
      </c>
      <c r="X326" t="s">
        <v>8450</v>
      </c>
      <c r="Y326" s="536" t="s">
        <v>21032</v>
      </c>
      <c r="Z326" s="536"/>
      <c r="AA326" s="493" t="s">
        <v>8449</v>
      </c>
      <c r="AB326" s="493" t="s">
        <v>21033</v>
      </c>
      <c r="AC326" s="493" t="s">
        <v>19704</v>
      </c>
      <c r="AD326" s="493" t="s">
        <v>21025</v>
      </c>
      <c r="AE326"/>
      <c r="AF326" t="s">
        <v>20919</v>
      </c>
      <c r="AG326"/>
      <c r="AH326"/>
      <c r="AI326" t="s">
        <v>20668</v>
      </c>
      <c r="AJ326" t="s">
        <v>32</v>
      </c>
      <c r="AK326" t="s">
        <v>9958</v>
      </c>
      <c r="AL326" t="s">
        <v>64</v>
      </c>
      <c r="AM326" t="s">
        <v>8446</v>
      </c>
      <c r="AN326">
        <v>89</v>
      </c>
    </row>
    <row r="327" spans="1:40" ht="14.4" x14ac:dyDescent="0.3">
      <c r="A327" s="433" t="str">
        <v>0729</v>
      </c>
      <c r="D327" t="str">
        <f>CONCATENATE(portada_F[[#This Row],[NIVEL]],".",portada_F[[#This Row],[CODINS]])</f>
        <v>1.01997</v>
      </c>
      <c r="E327" s="444" t="s">
        <v>32227</v>
      </c>
      <c r="F327" t="s">
        <v>8779</v>
      </c>
      <c r="G327" t="s">
        <v>8396</v>
      </c>
      <c r="H327" t="s">
        <v>8778</v>
      </c>
      <c r="I327" t="s">
        <v>13534</v>
      </c>
      <c r="J327" t="s">
        <v>5</v>
      </c>
      <c r="K327" t="s">
        <v>32</v>
      </c>
      <c r="L327" t="s">
        <v>20921</v>
      </c>
      <c r="M327" t="s">
        <v>8087</v>
      </c>
      <c r="N327">
        <v>10110</v>
      </c>
      <c r="O327" t="s">
        <v>32</v>
      </c>
      <c r="P327" t="s">
        <v>1</v>
      </c>
      <c r="Q327" t="s">
        <v>11</v>
      </c>
      <c r="R327" t="s">
        <v>16449</v>
      </c>
      <c r="S327" t="s">
        <v>33</v>
      </c>
      <c r="T327" t="s">
        <v>33</v>
      </c>
      <c r="U327" t="s">
        <v>280</v>
      </c>
      <c r="V327" t="s">
        <v>8780</v>
      </c>
      <c r="W327" t="s">
        <v>25141</v>
      </c>
      <c r="X327" t="s">
        <v>8782</v>
      </c>
      <c r="Y327" s="536" t="s">
        <v>25142</v>
      </c>
      <c r="Z327" s="536" t="s">
        <v>25143</v>
      </c>
      <c r="AA327" s="493" t="s">
        <v>8781</v>
      </c>
      <c r="AB327" s="493" t="s">
        <v>25142</v>
      </c>
      <c r="AC327" s="493" t="s">
        <v>19713</v>
      </c>
      <c r="AD327" s="493" t="s">
        <v>21105</v>
      </c>
      <c r="AE327"/>
      <c r="AF327" t="s">
        <v>20919</v>
      </c>
      <c r="AG327"/>
      <c r="AH327"/>
      <c r="AI327" t="s">
        <v>20668</v>
      </c>
      <c r="AJ327" t="s">
        <v>32</v>
      </c>
      <c r="AK327" t="s">
        <v>9976</v>
      </c>
      <c r="AL327" t="s">
        <v>64</v>
      </c>
      <c r="AM327" t="s">
        <v>8778</v>
      </c>
      <c r="AN327">
        <v>35</v>
      </c>
    </row>
    <row r="328" spans="1:40" ht="14.4" x14ac:dyDescent="0.3">
      <c r="A328" s="433" t="str">
        <v>0731</v>
      </c>
      <c r="D328" t="str">
        <f>CONCATENATE(portada_F[[#This Row],[NIVEL]],".",portada_F[[#This Row],[CODINS]])</f>
        <v>1.04363</v>
      </c>
      <c r="E328" s="444" t="s">
        <v>34182</v>
      </c>
      <c r="F328" t="s">
        <v>15452</v>
      </c>
      <c r="G328" t="s">
        <v>8396</v>
      </c>
      <c r="H328" t="s">
        <v>30133</v>
      </c>
      <c r="I328" t="s">
        <v>83</v>
      </c>
      <c r="J328" t="s">
        <v>5</v>
      </c>
      <c r="K328" t="s">
        <v>32</v>
      </c>
      <c r="L328" t="s">
        <v>20929</v>
      </c>
      <c r="M328" t="s">
        <v>8087</v>
      </c>
      <c r="N328">
        <v>20102</v>
      </c>
      <c r="O328" t="s">
        <v>35</v>
      </c>
      <c r="P328" t="s">
        <v>1</v>
      </c>
      <c r="Q328" t="s">
        <v>2</v>
      </c>
      <c r="R328" t="s">
        <v>16551</v>
      </c>
      <c r="S328" t="s">
        <v>83</v>
      </c>
      <c r="T328" t="s">
        <v>83</v>
      </c>
      <c r="U328" t="s">
        <v>33</v>
      </c>
      <c r="V328" t="s">
        <v>30134</v>
      </c>
      <c r="W328" t="s">
        <v>30135</v>
      </c>
      <c r="X328" t="s">
        <v>30136</v>
      </c>
      <c r="Y328" s="536" t="s">
        <v>30137</v>
      </c>
      <c r="Z328" s="536" t="s">
        <v>30138</v>
      </c>
      <c r="AA328" s="493" t="s">
        <v>30139</v>
      </c>
      <c r="AB328" s="493" t="s">
        <v>30140</v>
      </c>
      <c r="AC328" s="493" t="s">
        <v>19764</v>
      </c>
      <c r="AD328" s="493" t="s">
        <v>21620</v>
      </c>
      <c r="AE328"/>
      <c r="AF328" t="s">
        <v>20919</v>
      </c>
      <c r="AG328"/>
      <c r="AH328"/>
      <c r="AI328" t="s">
        <v>20668</v>
      </c>
      <c r="AJ328" t="s">
        <v>35</v>
      </c>
      <c r="AK328" t="s">
        <v>19693</v>
      </c>
      <c r="AL328" t="s">
        <v>20934</v>
      </c>
      <c r="AM328"/>
      <c r="AN328">
        <v>28</v>
      </c>
    </row>
    <row r="329" spans="1:40" ht="14.4" x14ac:dyDescent="0.3">
      <c r="A329" s="433" t="str">
        <v>0732</v>
      </c>
      <c r="D329" t="str">
        <f>CONCATENATE(portada_F[[#This Row],[NIVEL]],".",portada_F[[#This Row],[CODINS]])</f>
        <v>1.04365</v>
      </c>
      <c r="E329" s="444" t="s">
        <v>34184</v>
      </c>
      <c r="F329" t="s">
        <v>16265</v>
      </c>
      <c r="G329" t="s">
        <v>8396</v>
      </c>
      <c r="H329" t="s">
        <v>30148</v>
      </c>
      <c r="I329" t="s">
        <v>83</v>
      </c>
      <c r="J329" t="s">
        <v>5</v>
      </c>
      <c r="K329" t="s">
        <v>32</v>
      </c>
      <c r="L329" t="s">
        <v>20929</v>
      </c>
      <c r="M329" t="s">
        <v>8087</v>
      </c>
      <c r="N329">
        <v>20102</v>
      </c>
      <c r="O329" t="s">
        <v>35</v>
      </c>
      <c r="P329" t="s">
        <v>1</v>
      </c>
      <c r="Q329" t="s">
        <v>2</v>
      </c>
      <c r="R329" t="s">
        <v>16551</v>
      </c>
      <c r="S329" t="s">
        <v>83</v>
      </c>
      <c r="T329" t="s">
        <v>83</v>
      </c>
      <c r="U329" t="s">
        <v>33</v>
      </c>
      <c r="V329" t="s">
        <v>33</v>
      </c>
      <c r="W329" t="s">
        <v>30149</v>
      </c>
      <c r="X329" t="s">
        <v>30150</v>
      </c>
      <c r="Y329" s="536" t="s">
        <v>30151</v>
      </c>
      <c r="Z329" s="536" t="s">
        <v>30152</v>
      </c>
      <c r="AA329" s="493" t="s">
        <v>30153</v>
      </c>
      <c r="AB329" s="493" t="s">
        <v>30154</v>
      </c>
      <c r="AC329" s="493" t="s">
        <v>19764</v>
      </c>
      <c r="AD329" s="493" t="s">
        <v>21620</v>
      </c>
      <c r="AE329"/>
      <c r="AF329" t="s">
        <v>20919</v>
      </c>
      <c r="AG329"/>
      <c r="AH329"/>
      <c r="AI329" t="s">
        <v>20668</v>
      </c>
      <c r="AJ329" t="s">
        <v>35</v>
      </c>
      <c r="AK329" t="s">
        <v>19693</v>
      </c>
      <c r="AL329" t="s">
        <v>20934</v>
      </c>
      <c r="AM329"/>
      <c r="AN329">
        <v>22</v>
      </c>
    </row>
    <row r="330" spans="1:40" ht="14.4" x14ac:dyDescent="0.3">
      <c r="A330" s="433" t="str">
        <v>0733</v>
      </c>
      <c r="D330" t="str">
        <f>CONCATENATE(portada_F[[#This Row],[NIVEL]],".",portada_F[[#This Row],[CODINS]])</f>
        <v>1.03962</v>
      </c>
      <c r="E330" s="444" t="s">
        <v>33872</v>
      </c>
      <c r="F330" t="s">
        <v>10967</v>
      </c>
      <c r="G330" t="s">
        <v>8396</v>
      </c>
      <c r="H330" t="s">
        <v>16275</v>
      </c>
      <c r="I330" t="s">
        <v>13533</v>
      </c>
      <c r="J330" t="s">
        <v>5</v>
      </c>
      <c r="K330" t="s">
        <v>32</v>
      </c>
      <c r="L330" t="s">
        <v>20921</v>
      </c>
      <c r="M330" t="s">
        <v>8087</v>
      </c>
      <c r="N330">
        <v>10107</v>
      </c>
      <c r="O330" t="s">
        <v>32</v>
      </c>
      <c r="P330" t="s">
        <v>1</v>
      </c>
      <c r="Q330" t="s">
        <v>7</v>
      </c>
      <c r="R330" t="s">
        <v>16446</v>
      </c>
      <c r="S330" t="s">
        <v>33</v>
      </c>
      <c r="T330" t="s">
        <v>33</v>
      </c>
      <c r="U330" t="s">
        <v>21044</v>
      </c>
      <c r="V330" t="s">
        <v>16276</v>
      </c>
      <c r="W330" t="s">
        <v>18581</v>
      </c>
      <c r="X330" t="s">
        <v>16278</v>
      </c>
      <c r="Y330" s="536" t="s">
        <v>29196</v>
      </c>
      <c r="Z330" s="536" t="s">
        <v>29197</v>
      </c>
      <c r="AA330" s="493" t="s">
        <v>16277</v>
      </c>
      <c r="AB330" s="493" t="s">
        <v>29196</v>
      </c>
      <c r="AC330" s="493" t="s">
        <v>19706</v>
      </c>
      <c r="AD330" s="493" t="s">
        <v>21043</v>
      </c>
      <c r="AE330"/>
      <c r="AF330" t="s">
        <v>20919</v>
      </c>
      <c r="AG330"/>
      <c r="AH330"/>
      <c r="AI330" t="s">
        <v>20668</v>
      </c>
      <c r="AJ330" t="s">
        <v>32</v>
      </c>
      <c r="AK330" t="s">
        <v>16279</v>
      </c>
      <c r="AL330" t="s">
        <v>64</v>
      </c>
      <c r="AM330" t="s">
        <v>16275</v>
      </c>
      <c r="AN330">
        <v>77</v>
      </c>
    </row>
    <row r="331" spans="1:40" ht="14.4" x14ac:dyDescent="0.3">
      <c r="A331" s="433" t="str">
        <v>0736</v>
      </c>
      <c r="D331" t="str">
        <f>CONCATENATE(portada_F[[#This Row],[NIVEL]],".",portada_F[[#This Row],[CODINS]])</f>
        <v>1.03906</v>
      </c>
      <c r="E331" s="444" t="s">
        <v>33826</v>
      </c>
      <c r="F331" t="s">
        <v>15364</v>
      </c>
      <c r="G331" t="s">
        <v>8396</v>
      </c>
      <c r="H331" t="s">
        <v>15397</v>
      </c>
      <c r="I331" t="s">
        <v>13534</v>
      </c>
      <c r="J331" t="s">
        <v>4</v>
      </c>
      <c r="K331" t="s">
        <v>32</v>
      </c>
      <c r="L331" t="s">
        <v>20929</v>
      </c>
      <c r="M331" t="s">
        <v>8087</v>
      </c>
      <c r="N331">
        <v>11801</v>
      </c>
      <c r="O331" t="s">
        <v>32</v>
      </c>
      <c r="P331" t="s">
        <v>90</v>
      </c>
      <c r="Q331" t="s">
        <v>1</v>
      </c>
      <c r="R331" t="s">
        <v>16536</v>
      </c>
      <c r="S331" t="s">
        <v>33</v>
      </c>
      <c r="T331" t="s">
        <v>91</v>
      </c>
      <c r="U331" t="s">
        <v>91</v>
      </c>
      <c r="V331" t="s">
        <v>91</v>
      </c>
      <c r="W331" t="s">
        <v>13534</v>
      </c>
      <c r="X331" t="s">
        <v>16215</v>
      </c>
      <c r="Y331" s="536" t="s">
        <v>29094</v>
      </c>
      <c r="Z331" s="536" t="s">
        <v>29095</v>
      </c>
      <c r="AA331" s="493" t="s">
        <v>17738</v>
      </c>
      <c r="AB331" s="493" t="s">
        <v>29096</v>
      </c>
      <c r="AC331" s="493" t="s">
        <v>19701</v>
      </c>
      <c r="AD331" s="493" t="s">
        <v>21018</v>
      </c>
      <c r="AE331"/>
      <c r="AF331" t="s">
        <v>20919</v>
      </c>
      <c r="AG331"/>
      <c r="AH331"/>
      <c r="AI331" t="s">
        <v>20668</v>
      </c>
      <c r="AJ331" t="s">
        <v>35</v>
      </c>
      <c r="AK331" t="s">
        <v>19693</v>
      </c>
      <c r="AL331" t="s">
        <v>20934</v>
      </c>
      <c r="AM331"/>
      <c r="AN331">
        <v>18</v>
      </c>
    </row>
    <row r="332" spans="1:40" ht="14.4" x14ac:dyDescent="0.3">
      <c r="A332" s="433" t="str">
        <v>0738</v>
      </c>
      <c r="D332" t="str">
        <f>CONCATENATE(portada_F[[#This Row],[NIVEL]],".",portada_F[[#This Row],[CODINS]])</f>
        <v>1.03932</v>
      </c>
      <c r="E332" s="444" t="s">
        <v>33849</v>
      </c>
      <c r="F332" s="446" t="s">
        <v>15367</v>
      </c>
      <c r="G332" t="s">
        <v>8396</v>
      </c>
      <c r="H332" t="s">
        <v>15409</v>
      </c>
      <c r="I332" t="s">
        <v>13534</v>
      </c>
      <c r="J332" t="s">
        <v>2</v>
      </c>
      <c r="K332" t="s">
        <v>32</v>
      </c>
      <c r="L332" t="s">
        <v>20929</v>
      </c>
      <c r="M332" t="s">
        <v>8087</v>
      </c>
      <c r="N332">
        <v>10101</v>
      </c>
      <c r="O332" t="s">
        <v>32</v>
      </c>
      <c r="P332" t="s">
        <v>1</v>
      </c>
      <c r="Q332" t="s">
        <v>1</v>
      </c>
      <c r="R332" t="s">
        <v>16440</v>
      </c>
      <c r="S332" t="s">
        <v>33</v>
      </c>
      <c r="T332" t="s">
        <v>33</v>
      </c>
      <c r="U332" t="s">
        <v>18489</v>
      </c>
      <c r="V332" t="s">
        <v>8407</v>
      </c>
      <c r="W332" t="s">
        <v>16236</v>
      </c>
      <c r="X332" t="s">
        <v>16235</v>
      </c>
      <c r="Y332" s="536" t="s">
        <v>29145</v>
      </c>
      <c r="Z332" s="536"/>
      <c r="AA332" s="493" t="s">
        <v>16234</v>
      </c>
      <c r="AB332" s="493" t="s">
        <v>29145</v>
      </c>
      <c r="AC332" s="493" t="s">
        <v>18896</v>
      </c>
      <c r="AD332" s="493" t="s">
        <v>20958</v>
      </c>
      <c r="AE332"/>
      <c r="AF332" t="s">
        <v>20919</v>
      </c>
      <c r="AG332"/>
      <c r="AH332"/>
      <c r="AI332" t="s">
        <v>20668</v>
      </c>
      <c r="AJ332" t="s">
        <v>35</v>
      </c>
      <c r="AK332" t="s">
        <v>19693</v>
      </c>
      <c r="AL332" t="s">
        <v>20934</v>
      </c>
      <c r="AM332"/>
      <c r="AN332">
        <v>51</v>
      </c>
    </row>
    <row r="333" spans="1:40" ht="14.4" x14ac:dyDescent="0.3">
      <c r="A333" s="433" t="str">
        <v>0741</v>
      </c>
      <c r="D333" t="str">
        <f>CONCATENATE(portada_F[[#This Row],[NIVEL]],".",portada_F[[#This Row],[CODINS]])</f>
        <v>1.04035</v>
      </c>
      <c r="E333" s="444" t="s">
        <v>33933</v>
      </c>
      <c r="F333" t="s">
        <v>16149</v>
      </c>
      <c r="G333" t="s">
        <v>8396</v>
      </c>
      <c r="H333" t="s">
        <v>16317</v>
      </c>
      <c r="I333" t="s">
        <v>13533</v>
      </c>
      <c r="J333" t="s">
        <v>3</v>
      </c>
      <c r="K333" t="s">
        <v>32</v>
      </c>
      <c r="L333" t="s">
        <v>20929</v>
      </c>
      <c r="M333" t="s">
        <v>8087</v>
      </c>
      <c r="N333">
        <v>10902</v>
      </c>
      <c r="O333" t="s">
        <v>32</v>
      </c>
      <c r="P333" t="s">
        <v>10</v>
      </c>
      <c r="Q333" t="s">
        <v>2</v>
      </c>
      <c r="R333" t="s">
        <v>16498</v>
      </c>
      <c r="S333" t="s">
        <v>33</v>
      </c>
      <c r="T333" t="s">
        <v>341</v>
      </c>
      <c r="U333" t="s">
        <v>373</v>
      </c>
      <c r="V333" t="s">
        <v>345</v>
      </c>
      <c r="W333" t="s">
        <v>16319</v>
      </c>
      <c r="X333" t="s">
        <v>16949</v>
      </c>
      <c r="Y333" s="536" t="s">
        <v>29360</v>
      </c>
      <c r="Z333" s="536" t="s">
        <v>29361</v>
      </c>
      <c r="AA333" s="493" t="s">
        <v>16318</v>
      </c>
      <c r="AB333" s="493" t="s">
        <v>29361</v>
      </c>
      <c r="AC333" s="493" t="s">
        <v>18094</v>
      </c>
      <c r="AD333" s="493" t="s">
        <v>21195</v>
      </c>
      <c r="AE333"/>
      <c r="AF333" t="s">
        <v>20919</v>
      </c>
      <c r="AG333"/>
      <c r="AH333"/>
      <c r="AI333" t="s">
        <v>20668</v>
      </c>
      <c r="AJ333" t="s">
        <v>35</v>
      </c>
      <c r="AK333" t="s">
        <v>19693</v>
      </c>
      <c r="AL333" t="s">
        <v>20934</v>
      </c>
      <c r="AM333"/>
      <c r="AN333">
        <v>21</v>
      </c>
    </row>
    <row r="334" spans="1:40" ht="14.4" x14ac:dyDescent="0.3">
      <c r="A334" s="433" t="str">
        <v>0742</v>
      </c>
      <c r="D334" t="str">
        <f>CONCATENATE(portada_F[[#This Row],[NIVEL]],".",portada_F[[#This Row],[CODINS]])</f>
        <v>1.04158</v>
      </c>
      <c r="E334" s="444" t="s">
        <v>34035</v>
      </c>
      <c r="F334" t="s">
        <v>10036</v>
      </c>
      <c r="G334" t="s">
        <v>8396</v>
      </c>
      <c r="H334" t="s">
        <v>17680</v>
      </c>
      <c r="I334" t="s">
        <v>13533</v>
      </c>
      <c r="J334" t="s">
        <v>2</v>
      </c>
      <c r="K334" t="s">
        <v>32</v>
      </c>
      <c r="L334" t="s">
        <v>20929</v>
      </c>
      <c r="M334" t="s">
        <v>8087</v>
      </c>
      <c r="N334">
        <v>10109</v>
      </c>
      <c r="O334" t="s">
        <v>32</v>
      </c>
      <c r="P334" t="s">
        <v>1</v>
      </c>
      <c r="Q334" t="s">
        <v>10</v>
      </c>
      <c r="R334" t="s">
        <v>16448</v>
      </c>
      <c r="S334" t="s">
        <v>33</v>
      </c>
      <c r="T334" t="s">
        <v>33</v>
      </c>
      <c r="U334" t="s">
        <v>219</v>
      </c>
      <c r="V334" t="s">
        <v>219</v>
      </c>
      <c r="W334" t="s">
        <v>29622</v>
      </c>
      <c r="X334" t="s">
        <v>17755</v>
      </c>
      <c r="Y334" s="536" t="s">
        <v>29361</v>
      </c>
      <c r="Z334" s="536"/>
      <c r="AA334" s="493" t="s">
        <v>16318</v>
      </c>
      <c r="AB334" s="493" t="s">
        <v>29361</v>
      </c>
      <c r="AC334" s="493" t="s">
        <v>19710</v>
      </c>
      <c r="AD334" s="493" t="s">
        <v>21195</v>
      </c>
      <c r="AE334"/>
      <c r="AF334" t="s">
        <v>20919</v>
      </c>
      <c r="AG334"/>
      <c r="AH334"/>
      <c r="AI334" t="s">
        <v>20668</v>
      </c>
      <c r="AJ334" t="s">
        <v>35</v>
      </c>
      <c r="AK334" t="s">
        <v>19693</v>
      </c>
      <c r="AL334" t="s">
        <v>20934</v>
      </c>
      <c r="AM334"/>
      <c r="AN334">
        <v>59</v>
      </c>
    </row>
    <row r="335" spans="1:40" ht="14.4" x14ac:dyDescent="0.3">
      <c r="A335" s="433" t="str">
        <v>0743</v>
      </c>
      <c r="D335" t="str">
        <f>CONCATENATE(portada_F[[#This Row],[NIVEL]],".",portada_F[[#This Row],[CODINS]])</f>
        <v>1.03766</v>
      </c>
      <c r="E335" s="444" t="s">
        <v>33708</v>
      </c>
      <c r="F335" t="s">
        <v>7740</v>
      </c>
      <c r="G335" t="s">
        <v>8396</v>
      </c>
      <c r="H335" t="s">
        <v>15382</v>
      </c>
      <c r="I335" t="s">
        <v>13533</v>
      </c>
      <c r="J335" t="s">
        <v>2</v>
      </c>
      <c r="K335" t="s">
        <v>32</v>
      </c>
      <c r="L335" t="s">
        <v>20929</v>
      </c>
      <c r="M335" t="s">
        <v>8087</v>
      </c>
      <c r="N335">
        <v>10109</v>
      </c>
      <c r="O335" t="s">
        <v>32</v>
      </c>
      <c r="P335" t="s">
        <v>1</v>
      </c>
      <c r="Q335" t="s">
        <v>10</v>
      </c>
      <c r="R335" t="s">
        <v>16448</v>
      </c>
      <c r="S335" t="s">
        <v>33</v>
      </c>
      <c r="T335" t="s">
        <v>33</v>
      </c>
      <c r="U335" t="s">
        <v>219</v>
      </c>
      <c r="V335" t="s">
        <v>15476</v>
      </c>
      <c r="W335" t="s">
        <v>15478</v>
      </c>
      <c r="X335" t="s">
        <v>15477</v>
      </c>
      <c r="Y335" s="536" t="s">
        <v>28822</v>
      </c>
      <c r="Z335" s="536" t="s">
        <v>28823</v>
      </c>
      <c r="AA335" s="493" t="s">
        <v>18574</v>
      </c>
      <c r="AB335" s="493" t="s">
        <v>28824</v>
      </c>
      <c r="AC335" s="493" t="s">
        <v>19710</v>
      </c>
      <c r="AD335" s="493" t="s">
        <v>21082</v>
      </c>
      <c r="AE335"/>
      <c r="AF335" t="s">
        <v>20919</v>
      </c>
      <c r="AG335"/>
      <c r="AH335"/>
      <c r="AI335" t="s">
        <v>20668</v>
      </c>
      <c r="AJ335" t="s">
        <v>35</v>
      </c>
      <c r="AK335" t="s">
        <v>19693</v>
      </c>
      <c r="AL335" t="s">
        <v>20934</v>
      </c>
      <c r="AM335"/>
      <c r="AN335">
        <v>34</v>
      </c>
    </row>
    <row r="336" spans="1:40" ht="14.4" x14ac:dyDescent="0.3">
      <c r="A336" s="433" t="str">
        <v>0744</v>
      </c>
      <c r="D336" t="str">
        <f>CONCATENATE(portada_F[[#This Row],[NIVEL]],".",portada_F[[#This Row],[CODINS]])</f>
        <v>1.04058</v>
      </c>
      <c r="E336" s="444" t="s">
        <v>33954</v>
      </c>
      <c r="F336" t="s">
        <v>15353</v>
      </c>
      <c r="G336" t="s">
        <v>8396</v>
      </c>
      <c r="H336" t="s">
        <v>16348</v>
      </c>
      <c r="I336" t="s">
        <v>242</v>
      </c>
      <c r="J336" t="s">
        <v>1</v>
      </c>
      <c r="K336" t="s">
        <v>32</v>
      </c>
      <c r="L336" t="s">
        <v>20929</v>
      </c>
      <c r="M336" t="s">
        <v>8087</v>
      </c>
      <c r="N336">
        <v>30101</v>
      </c>
      <c r="O336" t="s">
        <v>64</v>
      </c>
      <c r="P336" t="s">
        <v>1</v>
      </c>
      <c r="Q336" t="s">
        <v>1</v>
      </c>
      <c r="R336" t="s">
        <v>16652</v>
      </c>
      <c r="S336" t="s">
        <v>242</v>
      </c>
      <c r="T336" t="s">
        <v>242</v>
      </c>
      <c r="U336" t="s">
        <v>21877</v>
      </c>
      <c r="V336" t="s">
        <v>70</v>
      </c>
      <c r="W336" t="s">
        <v>16350</v>
      </c>
      <c r="X336" t="s">
        <v>16959</v>
      </c>
      <c r="Y336" s="536" t="s">
        <v>29409</v>
      </c>
      <c r="Z336" s="536" t="s">
        <v>29410</v>
      </c>
      <c r="AA336" s="493" t="s">
        <v>16349</v>
      </c>
      <c r="AB336" s="493" t="s">
        <v>29410</v>
      </c>
      <c r="AC336" s="493" t="s">
        <v>19803</v>
      </c>
      <c r="AD336" s="493" t="s">
        <v>21876</v>
      </c>
      <c r="AE336"/>
      <c r="AF336" t="s">
        <v>20919</v>
      </c>
      <c r="AG336"/>
      <c r="AH336"/>
      <c r="AI336" t="s">
        <v>20668</v>
      </c>
      <c r="AJ336" t="s">
        <v>35</v>
      </c>
      <c r="AK336" t="s">
        <v>19693</v>
      </c>
      <c r="AL336" t="s">
        <v>20934</v>
      </c>
      <c r="AM336"/>
      <c r="AN336">
        <v>48</v>
      </c>
    </row>
    <row r="337" spans="1:40" ht="14.4" x14ac:dyDescent="0.3">
      <c r="A337" s="433" t="str">
        <v>0745</v>
      </c>
      <c r="D337" t="str">
        <f>CONCATENATE(portada_F[[#This Row],[NIVEL]],".",portada_F[[#This Row],[CODINS]])</f>
        <v>1.00029</v>
      </c>
      <c r="E337" s="444" t="s">
        <v>30482</v>
      </c>
      <c r="F337" t="s">
        <v>8418</v>
      </c>
      <c r="G337" t="s">
        <v>8396</v>
      </c>
      <c r="H337" t="s">
        <v>14522</v>
      </c>
      <c r="I337" t="s">
        <v>13534</v>
      </c>
      <c r="J337" t="s">
        <v>3</v>
      </c>
      <c r="K337" t="s">
        <v>32</v>
      </c>
      <c r="L337" t="s">
        <v>20929</v>
      </c>
      <c r="M337" t="s">
        <v>8087</v>
      </c>
      <c r="N337">
        <v>10106</v>
      </c>
      <c r="O337" t="s">
        <v>32</v>
      </c>
      <c r="P337" t="s">
        <v>1</v>
      </c>
      <c r="Q337" t="s">
        <v>6</v>
      </c>
      <c r="R337" t="s">
        <v>16445</v>
      </c>
      <c r="S337" t="s">
        <v>33</v>
      </c>
      <c r="T337" t="s">
        <v>33</v>
      </c>
      <c r="U337" t="s">
        <v>9103</v>
      </c>
      <c r="V337" t="s">
        <v>539</v>
      </c>
      <c r="W337" t="s">
        <v>8419</v>
      </c>
      <c r="X337" t="s">
        <v>16883</v>
      </c>
      <c r="Y337" s="536" t="s">
        <v>20974</v>
      </c>
      <c r="Z337" s="536" t="s">
        <v>20975</v>
      </c>
      <c r="AA337" s="493" t="s">
        <v>20976</v>
      </c>
      <c r="AB337" s="493" t="s">
        <v>20977</v>
      </c>
      <c r="AC337" s="493" t="s">
        <v>17950</v>
      </c>
      <c r="AD337" s="493" t="s">
        <v>20949</v>
      </c>
      <c r="AE337"/>
      <c r="AF337" t="s">
        <v>20919</v>
      </c>
      <c r="AG337"/>
      <c r="AH337"/>
      <c r="AI337" t="s">
        <v>20668</v>
      </c>
      <c r="AJ337" t="s">
        <v>35</v>
      </c>
      <c r="AK337" t="s">
        <v>19693</v>
      </c>
      <c r="AL337" t="s">
        <v>20934</v>
      </c>
      <c r="AM337"/>
      <c r="AN337">
        <v>34</v>
      </c>
    </row>
    <row r="338" spans="1:40" ht="14.4" x14ac:dyDescent="0.3">
      <c r="A338" s="433" t="str">
        <v>0746</v>
      </c>
      <c r="D338" t="str">
        <f>CONCATENATE(portada_F[[#This Row],[NIVEL]],".",portada_F[[#This Row],[CODINS]])</f>
        <v>1.04154</v>
      </c>
      <c r="E338" s="444" t="s">
        <v>34031</v>
      </c>
      <c r="F338" t="s">
        <v>12316</v>
      </c>
      <c r="G338" t="s">
        <v>8396</v>
      </c>
      <c r="H338" t="s">
        <v>18476</v>
      </c>
      <c r="I338" t="s">
        <v>207</v>
      </c>
      <c r="J338" t="s">
        <v>1</v>
      </c>
      <c r="K338" t="s">
        <v>32</v>
      </c>
      <c r="L338" t="s">
        <v>20929</v>
      </c>
      <c r="M338" t="s">
        <v>8087</v>
      </c>
      <c r="N338">
        <v>40103</v>
      </c>
      <c r="O338" t="s">
        <v>206</v>
      </c>
      <c r="P338" t="s">
        <v>1</v>
      </c>
      <c r="Q338" t="s">
        <v>3</v>
      </c>
      <c r="R338" t="s">
        <v>16699</v>
      </c>
      <c r="S338" t="s">
        <v>207</v>
      </c>
      <c r="T338" t="s">
        <v>207</v>
      </c>
      <c r="U338" t="s">
        <v>539</v>
      </c>
      <c r="V338" t="s">
        <v>539</v>
      </c>
      <c r="W338" t="s">
        <v>29613</v>
      </c>
      <c r="X338" t="s">
        <v>17750</v>
      </c>
      <c r="Y338" s="536" t="s">
        <v>29614</v>
      </c>
      <c r="Z338" s="536" t="s">
        <v>29615</v>
      </c>
      <c r="AA338" s="493" t="s">
        <v>20791</v>
      </c>
      <c r="AB338" s="493" t="s">
        <v>29614</v>
      </c>
      <c r="AC338" s="493" t="s">
        <v>18822</v>
      </c>
      <c r="AD338" s="493" t="s">
        <v>22081</v>
      </c>
      <c r="AE338"/>
      <c r="AF338" t="s">
        <v>20919</v>
      </c>
      <c r="AG338"/>
      <c r="AH338"/>
      <c r="AI338" t="s">
        <v>20668</v>
      </c>
      <c r="AJ338" t="s">
        <v>35</v>
      </c>
      <c r="AK338" t="s">
        <v>19693</v>
      </c>
      <c r="AL338" t="s">
        <v>20934</v>
      </c>
      <c r="AM338"/>
      <c r="AN338">
        <v>50</v>
      </c>
    </row>
    <row r="339" spans="1:40" ht="14.4" x14ac:dyDescent="0.3">
      <c r="A339" s="433" t="str">
        <v>0747</v>
      </c>
      <c r="D339" t="str">
        <f>CONCATENATE(portada_F[[#This Row],[NIVEL]],".",portada_F[[#This Row],[CODINS]])</f>
        <v>1.03302</v>
      </c>
      <c r="E339" s="444" t="s">
        <v>33358</v>
      </c>
      <c r="F339" t="s">
        <v>7416</v>
      </c>
      <c r="G339" t="s">
        <v>8396</v>
      </c>
      <c r="H339" t="s">
        <v>20751</v>
      </c>
      <c r="I339" t="s">
        <v>13533</v>
      </c>
      <c r="J339" t="s">
        <v>4</v>
      </c>
      <c r="K339" t="s">
        <v>32</v>
      </c>
      <c r="L339" t="s">
        <v>20921</v>
      </c>
      <c r="M339" t="s">
        <v>8087</v>
      </c>
      <c r="N339">
        <v>10902</v>
      </c>
      <c r="O339" t="s">
        <v>32</v>
      </c>
      <c r="P339" t="s">
        <v>10</v>
      </c>
      <c r="Q339" t="s">
        <v>2</v>
      </c>
      <c r="R339" t="s">
        <v>16498</v>
      </c>
      <c r="S339" t="s">
        <v>33</v>
      </c>
      <c r="T339" t="s">
        <v>341</v>
      </c>
      <c r="U339" t="s">
        <v>373</v>
      </c>
      <c r="V339" t="s">
        <v>159</v>
      </c>
      <c r="W339" t="s">
        <v>18558</v>
      </c>
      <c r="X339" t="s">
        <v>27797</v>
      </c>
      <c r="Y339" s="536" t="s">
        <v>27798</v>
      </c>
      <c r="Z339" s="536" t="s">
        <v>27799</v>
      </c>
      <c r="AA339" s="493" t="s">
        <v>20752</v>
      </c>
      <c r="AB339" s="493" t="s">
        <v>27800</v>
      </c>
      <c r="AC339" s="493" t="s">
        <v>19723</v>
      </c>
      <c r="AD339" s="493" t="s">
        <v>20918</v>
      </c>
      <c r="AE339"/>
      <c r="AF339" t="s">
        <v>20919</v>
      </c>
      <c r="AG339"/>
      <c r="AH339"/>
      <c r="AI339" t="s">
        <v>20668</v>
      </c>
      <c r="AJ339" t="s">
        <v>32</v>
      </c>
      <c r="AK339" t="s">
        <v>10061</v>
      </c>
      <c r="AL339" t="s">
        <v>64</v>
      </c>
      <c r="AM339" t="s">
        <v>20751</v>
      </c>
      <c r="AN339">
        <v>20</v>
      </c>
    </row>
    <row r="340" spans="1:40" ht="14.4" x14ac:dyDescent="0.3">
      <c r="A340" s="433" t="str">
        <v>0748</v>
      </c>
      <c r="D340" t="str">
        <f>CONCATENATE(portada_F[[#This Row],[NIVEL]],".",portada_F[[#This Row],[CODINS]])</f>
        <v>1.03939</v>
      </c>
      <c r="E340" s="444" t="s">
        <v>33855</v>
      </c>
      <c r="F340" t="s">
        <v>7949</v>
      </c>
      <c r="G340" t="s">
        <v>8396</v>
      </c>
      <c r="H340" t="s">
        <v>16248</v>
      </c>
      <c r="I340" t="s">
        <v>47</v>
      </c>
      <c r="J340" t="s">
        <v>7</v>
      </c>
      <c r="K340" t="s">
        <v>32</v>
      </c>
      <c r="L340" t="s">
        <v>20929</v>
      </c>
      <c r="M340" t="s">
        <v>8087</v>
      </c>
      <c r="N340">
        <v>10301</v>
      </c>
      <c r="O340" t="s">
        <v>32</v>
      </c>
      <c r="P340" t="s">
        <v>3</v>
      </c>
      <c r="Q340" t="s">
        <v>1</v>
      </c>
      <c r="R340" t="s">
        <v>16454</v>
      </c>
      <c r="S340" t="s">
        <v>33</v>
      </c>
      <c r="T340" t="s">
        <v>47</v>
      </c>
      <c r="U340" t="s">
        <v>47</v>
      </c>
      <c r="V340" t="s">
        <v>16249</v>
      </c>
      <c r="W340" t="s">
        <v>16251</v>
      </c>
      <c r="X340" t="s">
        <v>16250</v>
      </c>
      <c r="Y340" s="536" t="s">
        <v>29159</v>
      </c>
      <c r="Z340" s="536" t="s">
        <v>29160</v>
      </c>
      <c r="AA340" s="493" t="s">
        <v>16941</v>
      </c>
      <c r="AB340" s="493" t="s">
        <v>29159</v>
      </c>
      <c r="AC340" s="493" t="s">
        <v>19719</v>
      </c>
      <c r="AD340" s="493" t="s">
        <v>21164</v>
      </c>
      <c r="AE340"/>
      <c r="AF340" t="s">
        <v>20919</v>
      </c>
      <c r="AG340"/>
      <c r="AH340"/>
      <c r="AI340" t="s">
        <v>20668</v>
      </c>
      <c r="AJ340" t="s">
        <v>35</v>
      </c>
      <c r="AK340" t="s">
        <v>19693</v>
      </c>
      <c r="AL340" t="s">
        <v>20934</v>
      </c>
      <c r="AM340"/>
      <c r="AN340">
        <v>29</v>
      </c>
    </row>
    <row r="341" spans="1:40" ht="14.4" x14ac:dyDescent="0.3">
      <c r="A341" s="433" t="str">
        <v>0749</v>
      </c>
      <c r="D341" t="str">
        <f>CONCATENATE(portada_F[[#This Row],[NIVEL]],".",portada_F[[#This Row],[CODINS]])</f>
        <v>1.03439</v>
      </c>
      <c r="E341" s="444" t="s">
        <v>33483</v>
      </c>
      <c r="F341" t="s">
        <v>9910</v>
      </c>
      <c r="G341" t="s">
        <v>8396</v>
      </c>
      <c r="H341" t="s">
        <v>12349</v>
      </c>
      <c r="I341" t="s">
        <v>360</v>
      </c>
      <c r="J341" t="s">
        <v>5</v>
      </c>
      <c r="K341" t="s">
        <v>32</v>
      </c>
      <c r="L341" t="s">
        <v>20921</v>
      </c>
      <c r="M341" t="s">
        <v>8087</v>
      </c>
      <c r="N341">
        <v>10701</v>
      </c>
      <c r="O341" t="s">
        <v>32</v>
      </c>
      <c r="P341" t="s">
        <v>7</v>
      </c>
      <c r="Q341" t="s">
        <v>1</v>
      </c>
      <c r="R341" t="s">
        <v>16485</v>
      </c>
      <c r="S341" t="s">
        <v>33</v>
      </c>
      <c r="T341" t="s">
        <v>21474</v>
      </c>
      <c r="U341" t="s">
        <v>1032</v>
      </c>
      <c r="V341" t="s">
        <v>350</v>
      </c>
      <c r="W341" t="s">
        <v>28101</v>
      </c>
      <c r="X341" t="s">
        <v>13483</v>
      </c>
      <c r="Y341" s="536" t="s">
        <v>28102</v>
      </c>
      <c r="Z341" s="536" t="s">
        <v>28103</v>
      </c>
      <c r="AA341" s="493" t="s">
        <v>12391</v>
      </c>
      <c r="AB341" s="493" t="s">
        <v>28102</v>
      </c>
      <c r="AC341" s="493" t="s">
        <v>19744</v>
      </c>
      <c r="AD341" s="493" t="s">
        <v>21477</v>
      </c>
      <c r="AE341"/>
      <c r="AF341" t="s">
        <v>20919</v>
      </c>
      <c r="AG341"/>
      <c r="AH341"/>
      <c r="AI341" t="s">
        <v>20668</v>
      </c>
      <c r="AJ341" t="s">
        <v>32</v>
      </c>
      <c r="AK341" t="s">
        <v>13528</v>
      </c>
      <c r="AL341" t="s">
        <v>64</v>
      </c>
      <c r="AM341" t="s">
        <v>13529</v>
      </c>
      <c r="AN341">
        <v>49</v>
      </c>
    </row>
    <row r="342" spans="1:40" ht="14.4" x14ac:dyDescent="0.3">
      <c r="A342" s="433" t="str">
        <v>0750</v>
      </c>
      <c r="D342" t="str">
        <f>CONCATENATE(portada_F[[#This Row],[NIVEL]],".",portada_F[[#This Row],[CODINS]])</f>
        <v>1.04152</v>
      </c>
      <c r="E342" s="444" t="s">
        <v>34029</v>
      </c>
      <c r="F342" t="s">
        <v>16881</v>
      </c>
      <c r="G342" t="s">
        <v>8396</v>
      </c>
      <c r="H342" t="s">
        <v>17011</v>
      </c>
      <c r="I342" t="s">
        <v>13534</v>
      </c>
      <c r="J342" t="s">
        <v>3</v>
      </c>
      <c r="K342" t="s">
        <v>32</v>
      </c>
      <c r="L342" t="s">
        <v>20921</v>
      </c>
      <c r="M342" t="s">
        <v>8087</v>
      </c>
      <c r="N342">
        <v>10106</v>
      </c>
      <c r="O342" t="s">
        <v>32</v>
      </c>
      <c r="P342" t="s">
        <v>1</v>
      </c>
      <c r="Q342" t="s">
        <v>6</v>
      </c>
      <c r="R342" t="s">
        <v>16445</v>
      </c>
      <c r="S342" t="s">
        <v>33</v>
      </c>
      <c r="T342" t="s">
        <v>33</v>
      </c>
      <c r="U342" t="s">
        <v>9103</v>
      </c>
      <c r="V342" t="s">
        <v>17749</v>
      </c>
      <c r="W342" t="s">
        <v>17012</v>
      </c>
      <c r="X342" t="s">
        <v>29606</v>
      </c>
      <c r="Y342" s="536" t="s">
        <v>29607</v>
      </c>
      <c r="Z342" s="536" t="s">
        <v>29608</v>
      </c>
      <c r="AA342" s="493" t="s">
        <v>29609</v>
      </c>
      <c r="AB342" s="493" t="s">
        <v>29607</v>
      </c>
      <c r="AC342" s="493" t="s">
        <v>17950</v>
      </c>
      <c r="AD342" s="493" t="s">
        <v>20949</v>
      </c>
      <c r="AE342"/>
      <c r="AF342" t="s">
        <v>20919</v>
      </c>
      <c r="AG342"/>
      <c r="AH342"/>
      <c r="AI342" t="s">
        <v>20668</v>
      </c>
      <c r="AJ342" t="s">
        <v>32</v>
      </c>
      <c r="AK342" t="s">
        <v>17029</v>
      </c>
      <c r="AL342" t="s">
        <v>64</v>
      </c>
      <c r="AM342" t="s">
        <v>17011</v>
      </c>
      <c r="AN342">
        <v>100</v>
      </c>
    </row>
    <row r="343" spans="1:40" ht="14.4" x14ac:dyDescent="0.3">
      <c r="A343" s="433" t="str">
        <v>0751</v>
      </c>
      <c r="D343" t="str">
        <f>CONCATENATE(portada_F[[#This Row],[NIVEL]],".",portada_F[[#This Row],[CODINS]])</f>
        <v>1.04030</v>
      </c>
      <c r="E343" s="444" t="s">
        <v>33929</v>
      </c>
      <c r="F343" t="s">
        <v>13495</v>
      </c>
      <c r="G343" t="s">
        <v>8396</v>
      </c>
      <c r="H343" t="s">
        <v>16308</v>
      </c>
      <c r="I343" t="s">
        <v>83</v>
      </c>
      <c r="J343" t="s">
        <v>2</v>
      </c>
      <c r="K343" t="s">
        <v>32</v>
      </c>
      <c r="L343" t="s">
        <v>20929</v>
      </c>
      <c r="M343" t="s">
        <v>8087</v>
      </c>
      <c r="N343">
        <v>20101</v>
      </c>
      <c r="O343" t="s">
        <v>35</v>
      </c>
      <c r="P343" t="s">
        <v>1</v>
      </c>
      <c r="Q343" t="s">
        <v>1</v>
      </c>
      <c r="R343" t="s">
        <v>16550</v>
      </c>
      <c r="S343" t="s">
        <v>83</v>
      </c>
      <c r="T343" t="s">
        <v>83</v>
      </c>
      <c r="U343" t="s">
        <v>83</v>
      </c>
      <c r="V343" t="s">
        <v>83</v>
      </c>
      <c r="W343" t="s">
        <v>29350</v>
      </c>
      <c r="X343" t="s">
        <v>16947</v>
      </c>
      <c r="Y343" s="536" t="s">
        <v>29351</v>
      </c>
      <c r="Z343" s="536" t="s">
        <v>29352</v>
      </c>
      <c r="AA343" s="493" t="s">
        <v>16309</v>
      </c>
      <c r="AB343" s="493" t="s">
        <v>29351</v>
      </c>
      <c r="AC343" s="493" t="s">
        <v>19761</v>
      </c>
      <c r="AD343" s="493" t="s">
        <v>21570</v>
      </c>
      <c r="AE343"/>
      <c r="AF343" t="s">
        <v>20919</v>
      </c>
      <c r="AG343"/>
      <c r="AH343"/>
      <c r="AI343" t="s">
        <v>20668</v>
      </c>
      <c r="AJ343" t="s">
        <v>35</v>
      </c>
      <c r="AK343" t="s">
        <v>19693</v>
      </c>
      <c r="AL343" t="s">
        <v>20934</v>
      </c>
      <c r="AM343"/>
      <c r="AN343">
        <v>27</v>
      </c>
    </row>
    <row r="344" spans="1:40" ht="14.4" x14ac:dyDescent="0.3">
      <c r="A344" s="433" t="str">
        <v>0752</v>
      </c>
      <c r="D344" t="str">
        <f>CONCATENATE(portada_F[[#This Row],[NIVEL]],".",portada_F[[#This Row],[CODINS]])</f>
        <v>1.02553</v>
      </c>
      <c r="E344" s="444" t="s">
        <v>32720</v>
      </c>
      <c r="F344" t="s">
        <v>7299</v>
      </c>
      <c r="G344" t="s">
        <v>8396</v>
      </c>
      <c r="H344" t="s">
        <v>16181</v>
      </c>
      <c r="I344" t="s">
        <v>41</v>
      </c>
      <c r="J344" t="s">
        <v>2</v>
      </c>
      <c r="K344" t="s">
        <v>32</v>
      </c>
      <c r="L344" t="s">
        <v>20929</v>
      </c>
      <c r="M344" t="s">
        <v>8087</v>
      </c>
      <c r="N344">
        <v>10805</v>
      </c>
      <c r="O344" t="s">
        <v>32</v>
      </c>
      <c r="P344" t="s">
        <v>9</v>
      </c>
      <c r="Q344" t="s">
        <v>5</v>
      </c>
      <c r="R344" t="s">
        <v>16494</v>
      </c>
      <c r="S344" t="s">
        <v>33</v>
      </c>
      <c r="T344" t="s">
        <v>21302</v>
      </c>
      <c r="U344" t="s">
        <v>21330</v>
      </c>
      <c r="V344" t="s">
        <v>8857</v>
      </c>
      <c r="W344" t="s">
        <v>8858</v>
      </c>
      <c r="X344" t="s">
        <v>16182</v>
      </c>
      <c r="Y344" s="536" t="s">
        <v>26285</v>
      </c>
      <c r="Z344" s="536" t="s">
        <v>26286</v>
      </c>
      <c r="AA344" s="493" t="s">
        <v>20739</v>
      </c>
      <c r="AB344" s="493" t="s">
        <v>26285</v>
      </c>
      <c r="AC344" s="493" t="s">
        <v>19730</v>
      </c>
      <c r="AD344" s="493" t="s">
        <v>21336</v>
      </c>
      <c r="AE344"/>
      <c r="AF344" t="s">
        <v>20919</v>
      </c>
      <c r="AG344"/>
      <c r="AH344"/>
      <c r="AI344" t="s">
        <v>20668</v>
      </c>
      <c r="AJ344" t="s">
        <v>35</v>
      </c>
      <c r="AK344" t="s">
        <v>19693</v>
      </c>
      <c r="AL344" t="s">
        <v>20934</v>
      </c>
      <c r="AM344"/>
      <c r="AN344">
        <v>28</v>
      </c>
    </row>
    <row r="345" spans="1:40" ht="14.4" x14ac:dyDescent="0.3">
      <c r="A345" s="433" t="str">
        <v>0754</v>
      </c>
      <c r="D345" t="str">
        <f>CONCATENATE(portada_F[[#This Row],[NIVEL]],".",portada_F[[#This Row],[CODINS]])</f>
        <v>1.03965</v>
      </c>
      <c r="E345" s="444" t="s">
        <v>33875</v>
      </c>
      <c r="F345" t="s">
        <v>9995</v>
      </c>
      <c r="G345" t="s">
        <v>8396</v>
      </c>
      <c r="H345" t="s">
        <v>16280</v>
      </c>
      <c r="I345" t="s">
        <v>889</v>
      </c>
      <c r="J345" t="s">
        <v>2</v>
      </c>
      <c r="K345" t="s">
        <v>32</v>
      </c>
      <c r="L345" t="s">
        <v>20929</v>
      </c>
      <c r="M345" t="s">
        <v>8087</v>
      </c>
      <c r="N345">
        <v>50101</v>
      </c>
      <c r="O345" t="s">
        <v>236</v>
      </c>
      <c r="P345" t="s">
        <v>1</v>
      </c>
      <c r="Q345" t="s">
        <v>1</v>
      </c>
      <c r="R345" t="s">
        <v>16740</v>
      </c>
      <c r="S345" t="s">
        <v>237</v>
      </c>
      <c r="T345" t="s">
        <v>889</v>
      </c>
      <c r="U345" t="s">
        <v>889</v>
      </c>
      <c r="V345" t="s">
        <v>51</v>
      </c>
      <c r="W345" t="s">
        <v>16282</v>
      </c>
      <c r="X345" t="s">
        <v>20770</v>
      </c>
      <c r="Y345" s="536" t="s">
        <v>29208</v>
      </c>
      <c r="Z345" s="536" t="s">
        <v>29209</v>
      </c>
      <c r="AA345" s="493" t="s">
        <v>16281</v>
      </c>
      <c r="AB345" s="493" t="s">
        <v>29208</v>
      </c>
      <c r="AC345" s="493" t="s">
        <v>19872</v>
      </c>
      <c r="AD345" s="493" t="s">
        <v>22277</v>
      </c>
      <c r="AE345"/>
      <c r="AF345" t="s">
        <v>20919</v>
      </c>
      <c r="AG345"/>
      <c r="AH345"/>
      <c r="AI345" t="s">
        <v>20668</v>
      </c>
      <c r="AJ345" t="s">
        <v>35</v>
      </c>
      <c r="AK345" t="s">
        <v>19693</v>
      </c>
      <c r="AL345" t="s">
        <v>20934</v>
      </c>
      <c r="AM345"/>
      <c r="AN345">
        <v>34</v>
      </c>
    </row>
    <row r="346" spans="1:40" ht="14.4" x14ac:dyDescent="0.3">
      <c r="A346" s="433" t="str">
        <v>0755</v>
      </c>
      <c r="D346" t="str">
        <f>CONCATENATE(portada_F[[#This Row],[NIVEL]],".",portada_F[[#This Row],[CODINS]])</f>
        <v>1.03823</v>
      </c>
      <c r="E346" s="444" t="s">
        <v>33755</v>
      </c>
      <c r="F346" t="s">
        <v>7715</v>
      </c>
      <c r="G346" t="s">
        <v>8396</v>
      </c>
      <c r="H346" t="s">
        <v>15389</v>
      </c>
      <c r="I346" t="s">
        <v>889</v>
      </c>
      <c r="J346" t="s">
        <v>4</v>
      </c>
      <c r="K346" t="s">
        <v>32</v>
      </c>
      <c r="L346" t="s">
        <v>20929</v>
      </c>
      <c r="M346" t="s">
        <v>8087</v>
      </c>
      <c r="N346">
        <v>50101</v>
      </c>
      <c r="O346" t="s">
        <v>236</v>
      </c>
      <c r="P346" t="s">
        <v>1</v>
      </c>
      <c r="Q346" t="s">
        <v>1</v>
      </c>
      <c r="R346" t="s">
        <v>16740</v>
      </c>
      <c r="S346" t="s">
        <v>237</v>
      </c>
      <c r="T346" t="s">
        <v>889</v>
      </c>
      <c r="U346" t="s">
        <v>889</v>
      </c>
      <c r="V346" t="s">
        <v>143</v>
      </c>
      <c r="W346" t="s">
        <v>28924</v>
      </c>
      <c r="X346" t="s">
        <v>15498</v>
      </c>
      <c r="Y346" s="536" t="s">
        <v>28925</v>
      </c>
      <c r="Z346" s="536" t="s">
        <v>28926</v>
      </c>
      <c r="AA346" s="493" t="s">
        <v>16213</v>
      </c>
      <c r="AB346" s="493" t="s">
        <v>28925</v>
      </c>
      <c r="AC346" s="493" t="s">
        <v>19852</v>
      </c>
      <c r="AD346" s="493" t="s">
        <v>22271</v>
      </c>
      <c r="AE346"/>
      <c r="AF346" t="s">
        <v>20919</v>
      </c>
      <c r="AG346"/>
      <c r="AH346"/>
      <c r="AI346" t="s">
        <v>20668</v>
      </c>
      <c r="AJ346" t="s">
        <v>35</v>
      </c>
      <c r="AK346" t="s">
        <v>19693</v>
      </c>
      <c r="AL346" t="s">
        <v>20934</v>
      </c>
      <c r="AM346"/>
      <c r="AN346">
        <v>58</v>
      </c>
    </row>
    <row r="347" spans="1:40" ht="14.4" x14ac:dyDescent="0.3">
      <c r="A347" s="433" t="str">
        <v>0756</v>
      </c>
      <c r="D347" t="str">
        <f>CONCATENATE(portada_F[[#This Row],[NIVEL]],".",portada_F[[#This Row],[CODINS]])</f>
        <v>1.03277</v>
      </c>
      <c r="E347" s="444" t="s">
        <v>33336</v>
      </c>
      <c r="F347" t="s">
        <v>9006</v>
      </c>
      <c r="G347" t="s">
        <v>8396</v>
      </c>
      <c r="H347" t="s">
        <v>9005</v>
      </c>
      <c r="I347" t="s">
        <v>235</v>
      </c>
      <c r="J347" t="s">
        <v>3</v>
      </c>
      <c r="K347" t="s">
        <v>32</v>
      </c>
      <c r="L347" t="s">
        <v>20921</v>
      </c>
      <c r="M347" t="s">
        <v>8087</v>
      </c>
      <c r="N347">
        <v>50308</v>
      </c>
      <c r="O347" t="s">
        <v>236</v>
      </c>
      <c r="P347" t="s">
        <v>3</v>
      </c>
      <c r="Q347" t="s">
        <v>9</v>
      </c>
      <c r="R347" t="s">
        <v>16757</v>
      </c>
      <c r="S347" t="s">
        <v>237</v>
      </c>
      <c r="T347" t="s">
        <v>235</v>
      </c>
      <c r="U347" t="s">
        <v>23509</v>
      </c>
      <c r="V347" t="s">
        <v>9007</v>
      </c>
      <c r="W347" t="s">
        <v>27747</v>
      </c>
      <c r="X347" t="s">
        <v>9008</v>
      </c>
      <c r="Y347" s="536" t="s">
        <v>27748</v>
      </c>
      <c r="Z347" s="536"/>
      <c r="AA347" s="493" t="s">
        <v>17724</v>
      </c>
      <c r="AB347" s="493" t="s">
        <v>27749</v>
      </c>
      <c r="AC347" s="493" t="s">
        <v>19862</v>
      </c>
      <c r="AD347" s="493" t="s">
        <v>23512</v>
      </c>
      <c r="AE347"/>
      <c r="AF347" t="s">
        <v>20919</v>
      </c>
      <c r="AG347"/>
      <c r="AH347"/>
      <c r="AI347" t="s">
        <v>20668</v>
      </c>
      <c r="AJ347" t="s">
        <v>32</v>
      </c>
      <c r="AK347" t="s">
        <v>10058</v>
      </c>
      <c r="AL347" t="s">
        <v>64</v>
      </c>
      <c r="AM347" t="s">
        <v>9005</v>
      </c>
      <c r="AN347">
        <v>78</v>
      </c>
    </row>
    <row r="348" spans="1:40" ht="14.4" x14ac:dyDescent="0.3">
      <c r="A348" s="433" t="str">
        <v>0757</v>
      </c>
      <c r="D348" t="str">
        <f>CONCATENATE(portada_F[[#This Row],[NIVEL]],".",portada_F[[#This Row],[CODINS]])</f>
        <v>1.04352</v>
      </c>
      <c r="E348" s="444" t="s">
        <v>34174</v>
      </c>
      <c r="F348" t="s">
        <v>15511</v>
      </c>
      <c r="G348" t="s">
        <v>8396</v>
      </c>
      <c r="H348" t="s">
        <v>30063</v>
      </c>
      <c r="I348" t="s">
        <v>235</v>
      </c>
      <c r="J348" t="s">
        <v>6</v>
      </c>
      <c r="K348" t="s">
        <v>32</v>
      </c>
      <c r="L348" t="s">
        <v>20921</v>
      </c>
      <c r="M348" t="s">
        <v>8087</v>
      </c>
      <c r="N348">
        <v>50502</v>
      </c>
      <c r="O348" t="s">
        <v>236</v>
      </c>
      <c r="P348" t="s">
        <v>5</v>
      </c>
      <c r="Q348" t="s">
        <v>2</v>
      </c>
      <c r="R348" t="s">
        <v>16763</v>
      </c>
      <c r="S348" t="s">
        <v>237</v>
      </c>
      <c r="T348" t="s">
        <v>22353</v>
      </c>
      <c r="U348" t="s">
        <v>1907</v>
      </c>
      <c r="V348" t="s">
        <v>1907</v>
      </c>
      <c r="W348" t="s">
        <v>30064</v>
      </c>
      <c r="X348" t="s">
        <v>30065</v>
      </c>
      <c r="Y348" s="536" t="s">
        <v>30066</v>
      </c>
      <c r="Z348" s="536"/>
      <c r="AA348" s="493" t="s">
        <v>30067</v>
      </c>
      <c r="AB348" s="493" t="s">
        <v>30068</v>
      </c>
      <c r="AC348" s="493" t="s">
        <v>11360</v>
      </c>
      <c r="AD348" s="493" t="s">
        <v>22367</v>
      </c>
      <c r="AE348"/>
      <c r="AF348" t="s">
        <v>20919</v>
      </c>
      <c r="AG348"/>
      <c r="AH348"/>
      <c r="AI348" t="s">
        <v>20668</v>
      </c>
      <c r="AJ348" t="s">
        <v>32</v>
      </c>
      <c r="AK348" t="s">
        <v>30069</v>
      </c>
      <c r="AL348" t="s">
        <v>64</v>
      </c>
      <c r="AM348" t="s">
        <v>30063</v>
      </c>
      <c r="AN348">
        <v>41</v>
      </c>
    </row>
    <row r="349" spans="1:40" ht="14.4" x14ac:dyDescent="0.3">
      <c r="A349" s="433" t="str">
        <v>0758</v>
      </c>
      <c r="D349" t="str">
        <f>CONCATENATE(portada_F[[#This Row],[NIVEL]],".",portada_F[[#This Row],[CODINS]])</f>
        <v>1.00936</v>
      </c>
      <c r="E349" s="444" t="s">
        <v>31263</v>
      </c>
      <c r="F349" t="s">
        <v>7186</v>
      </c>
      <c r="G349" t="s">
        <v>8396</v>
      </c>
      <c r="H349" t="s">
        <v>8669</v>
      </c>
      <c r="I349" t="s">
        <v>41</v>
      </c>
      <c r="J349" t="s">
        <v>3</v>
      </c>
      <c r="K349" t="s">
        <v>32</v>
      </c>
      <c r="L349" t="s">
        <v>20929</v>
      </c>
      <c r="M349" t="s">
        <v>8087</v>
      </c>
      <c r="N349">
        <v>11503</v>
      </c>
      <c r="O349" t="s">
        <v>32</v>
      </c>
      <c r="P349" t="s">
        <v>202</v>
      </c>
      <c r="Q349" t="s">
        <v>3</v>
      </c>
      <c r="R349" t="s">
        <v>16526</v>
      </c>
      <c r="S349" t="s">
        <v>33</v>
      </c>
      <c r="T349" t="s">
        <v>21409</v>
      </c>
      <c r="U349" t="s">
        <v>830</v>
      </c>
      <c r="V349" t="s">
        <v>830</v>
      </c>
      <c r="W349" t="s">
        <v>8670</v>
      </c>
      <c r="X349" t="s">
        <v>22950</v>
      </c>
      <c r="Y349" s="536" t="s">
        <v>22951</v>
      </c>
      <c r="Z349" s="536" t="s">
        <v>22952</v>
      </c>
      <c r="AA349" s="493" t="s">
        <v>15428</v>
      </c>
      <c r="AB349" s="493" t="s">
        <v>22951</v>
      </c>
      <c r="AC349" s="493" t="s">
        <v>7047</v>
      </c>
      <c r="AD349" s="493" t="s">
        <v>21413</v>
      </c>
      <c r="AE349"/>
      <c r="AF349" t="s">
        <v>20919</v>
      </c>
      <c r="AG349"/>
      <c r="AH349"/>
      <c r="AI349" t="s">
        <v>20668</v>
      </c>
      <c r="AJ349" t="s">
        <v>35</v>
      </c>
      <c r="AK349" t="s">
        <v>19693</v>
      </c>
      <c r="AL349" t="s">
        <v>20934</v>
      </c>
      <c r="AM349"/>
      <c r="AN349">
        <v>14</v>
      </c>
    </row>
    <row r="350" spans="1:40" ht="14.4" x14ac:dyDescent="0.3">
      <c r="A350" s="433" t="str">
        <v>0759</v>
      </c>
      <c r="D350" t="str">
        <f>CONCATENATE(portada_F[[#This Row],[NIVEL]],".",portada_F[[#This Row],[CODINS]])</f>
        <v>1.00866</v>
      </c>
      <c r="E350" s="444" t="s">
        <v>31209</v>
      </c>
      <c r="F350" t="s">
        <v>7175</v>
      </c>
      <c r="G350" t="s">
        <v>8396</v>
      </c>
      <c r="H350" t="s">
        <v>504</v>
      </c>
      <c r="I350" t="s">
        <v>83</v>
      </c>
      <c r="J350" t="s">
        <v>2</v>
      </c>
      <c r="K350" t="s">
        <v>32</v>
      </c>
      <c r="L350" t="s">
        <v>20921</v>
      </c>
      <c r="M350" t="s">
        <v>8087</v>
      </c>
      <c r="N350">
        <v>20102</v>
      </c>
      <c r="O350" t="s">
        <v>35</v>
      </c>
      <c r="P350" t="s">
        <v>1</v>
      </c>
      <c r="Q350" t="s">
        <v>2</v>
      </c>
      <c r="R350" t="s">
        <v>16551</v>
      </c>
      <c r="S350" t="s">
        <v>83</v>
      </c>
      <c r="T350" t="s">
        <v>83</v>
      </c>
      <c r="U350" t="s">
        <v>33</v>
      </c>
      <c r="V350" t="s">
        <v>504</v>
      </c>
      <c r="W350" t="s">
        <v>22813</v>
      </c>
      <c r="X350" t="s">
        <v>16172</v>
      </c>
      <c r="Y350" s="536" t="s">
        <v>22814</v>
      </c>
      <c r="Z350" s="536" t="s">
        <v>22814</v>
      </c>
      <c r="AA350" s="493" t="s">
        <v>8652</v>
      </c>
      <c r="AB350" s="493" t="s">
        <v>22815</v>
      </c>
      <c r="AC350" s="493" t="s">
        <v>19761</v>
      </c>
      <c r="AD350" s="493" t="s">
        <v>21570</v>
      </c>
      <c r="AE350"/>
      <c r="AF350" t="s">
        <v>20919</v>
      </c>
      <c r="AG350"/>
      <c r="AH350"/>
      <c r="AI350" t="s">
        <v>20668</v>
      </c>
      <c r="AJ350" t="s">
        <v>32</v>
      </c>
      <c r="AK350" t="s">
        <v>6913</v>
      </c>
      <c r="AL350" t="s">
        <v>64</v>
      </c>
      <c r="AM350" t="s">
        <v>504</v>
      </c>
      <c r="AN350">
        <v>29</v>
      </c>
    </row>
    <row r="351" spans="1:40" ht="14.4" x14ac:dyDescent="0.3">
      <c r="A351" s="433" t="str">
        <v>0760</v>
      </c>
      <c r="D351" t="str">
        <f>CONCATENATE(portada_F[[#This Row],[NIVEL]],".",portada_F[[#This Row],[CODINS]])</f>
        <v>1.02250</v>
      </c>
      <c r="E351" s="444" t="s">
        <v>32450</v>
      </c>
      <c r="F351" t="s">
        <v>8809</v>
      </c>
      <c r="G351" t="s">
        <v>8396</v>
      </c>
      <c r="H351" t="s">
        <v>10216</v>
      </c>
      <c r="I351" t="s">
        <v>242</v>
      </c>
      <c r="J351" t="s">
        <v>2</v>
      </c>
      <c r="K351" t="s">
        <v>32</v>
      </c>
      <c r="L351" t="s">
        <v>20921</v>
      </c>
      <c r="M351" t="s">
        <v>8087</v>
      </c>
      <c r="N351">
        <v>30106</v>
      </c>
      <c r="O351" t="s">
        <v>64</v>
      </c>
      <c r="P351" t="s">
        <v>1</v>
      </c>
      <c r="Q351" t="s">
        <v>6</v>
      </c>
      <c r="R351" t="s">
        <v>18370</v>
      </c>
      <c r="S351" t="s">
        <v>242</v>
      </c>
      <c r="T351" t="s">
        <v>242</v>
      </c>
      <c r="U351" t="s">
        <v>21913</v>
      </c>
      <c r="V351" t="s">
        <v>8810</v>
      </c>
      <c r="W351" t="s">
        <v>8811</v>
      </c>
      <c r="X351" t="s">
        <v>25663</v>
      </c>
      <c r="Y351" s="536" t="s">
        <v>25664</v>
      </c>
      <c r="Z351" s="536" t="s">
        <v>25665</v>
      </c>
      <c r="AA351" s="493" t="s">
        <v>16910</v>
      </c>
      <c r="AB351" s="493" t="s">
        <v>25664</v>
      </c>
      <c r="AC351" s="493" t="s">
        <v>19807</v>
      </c>
      <c r="AD351" s="493" t="s">
        <v>21906</v>
      </c>
      <c r="AE351"/>
      <c r="AF351" t="s">
        <v>20919</v>
      </c>
      <c r="AG351"/>
      <c r="AH351"/>
      <c r="AI351" t="s">
        <v>20668</v>
      </c>
      <c r="AJ351" t="s">
        <v>32</v>
      </c>
      <c r="AK351" t="s">
        <v>9990</v>
      </c>
      <c r="AL351" t="s">
        <v>64</v>
      </c>
      <c r="AM351" t="s">
        <v>10216</v>
      </c>
      <c r="AN351">
        <v>26</v>
      </c>
    </row>
    <row r="352" spans="1:40" ht="14.4" x14ac:dyDescent="0.3">
      <c r="A352" s="433" t="str">
        <v>0761</v>
      </c>
      <c r="D352" t="str">
        <f>CONCATENATE(portada_F[[#This Row],[NIVEL]],".",portada_F[[#This Row],[CODINS]])</f>
        <v>1.03304</v>
      </c>
      <c r="E352" s="444" t="s">
        <v>33359</v>
      </c>
      <c r="F352" t="s">
        <v>7417</v>
      </c>
      <c r="G352" t="s">
        <v>8396</v>
      </c>
      <c r="H352" t="s">
        <v>9021</v>
      </c>
      <c r="I352" t="s">
        <v>235</v>
      </c>
      <c r="J352" t="s">
        <v>6</v>
      </c>
      <c r="K352" t="s">
        <v>32</v>
      </c>
      <c r="L352" t="s">
        <v>20921</v>
      </c>
      <c r="M352" t="s">
        <v>8087</v>
      </c>
      <c r="N352">
        <v>50503</v>
      </c>
      <c r="O352" t="s">
        <v>236</v>
      </c>
      <c r="P352" t="s">
        <v>5</v>
      </c>
      <c r="Q352" t="s">
        <v>3</v>
      </c>
      <c r="R352" t="s">
        <v>16764</v>
      </c>
      <c r="S352" t="s">
        <v>237</v>
      </c>
      <c r="T352" t="s">
        <v>22353</v>
      </c>
      <c r="U352" t="s">
        <v>4730</v>
      </c>
      <c r="V352" t="s">
        <v>747</v>
      </c>
      <c r="W352" t="s">
        <v>27801</v>
      </c>
      <c r="X352" t="s">
        <v>9022</v>
      </c>
      <c r="Y352" s="536" t="s">
        <v>27802</v>
      </c>
      <c r="Z352" s="536"/>
      <c r="AA352" s="493" t="s">
        <v>8983</v>
      </c>
      <c r="AB352" s="493" t="s">
        <v>27803</v>
      </c>
      <c r="AC352" s="493" t="s">
        <v>11360</v>
      </c>
      <c r="AD352" s="493" t="s">
        <v>22358</v>
      </c>
      <c r="AE352"/>
      <c r="AF352" t="s">
        <v>20919</v>
      </c>
      <c r="AG352"/>
      <c r="AH352"/>
      <c r="AI352" t="s">
        <v>20668</v>
      </c>
      <c r="AJ352" t="s">
        <v>32</v>
      </c>
      <c r="AK352" t="s">
        <v>10062</v>
      </c>
      <c r="AL352" t="s">
        <v>64</v>
      </c>
      <c r="AM352" t="s">
        <v>9021</v>
      </c>
      <c r="AN352">
        <v>35</v>
      </c>
    </row>
    <row r="353" spans="1:40" ht="14.4" x14ac:dyDescent="0.3">
      <c r="A353" s="433" t="str">
        <v>0762</v>
      </c>
      <c r="D353" t="str">
        <f>CONCATENATE(portada_F[[#This Row],[NIVEL]],".",portada_F[[#This Row],[CODINS]])</f>
        <v>1.02502</v>
      </c>
      <c r="E353" s="444" t="s">
        <v>32675</v>
      </c>
      <c r="F353" t="s">
        <v>7296</v>
      </c>
      <c r="G353" t="s">
        <v>8396</v>
      </c>
      <c r="H353" t="s">
        <v>15372</v>
      </c>
      <c r="I353" t="s">
        <v>1374</v>
      </c>
      <c r="J353" t="s">
        <v>5</v>
      </c>
      <c r="K353" t="s">
        <v>32</v>
      </c>
      <c r="L353" t="s">
        <v>20921</v>
      </c>
      <c r="M353" t="s">
        <v>8087</v>
      </c>
      <c r="N353">
        <v>61101</v>
      </c>
      <c r="O353" t="s">
        <v>136</v>
      </c>
      <c r="P353" t="s">
        <v>13</v>
      </c>
      <c r="Q353" t="s">
        <v>1</v>
      </c>
      <c r="R353" t="s">
        <v>16843</v>
      </c>
      <c r="S353" t="s">
        <v>137</v>
      </c>
      <c r="T353" t="s">
        <v>2228</v>
      </c>
      <c r="U353" t="s">
        <v>2253</v>
      </c>
      <c r="V353" t="s">
        <v>1421</v>
      </c>
      <c r="W353" t="s">
        <v>26186</v>
      </c>
      <c r="X353" t="s">
        <v>13472</v>
      </c>
      <c r="Y353" s="536" t="s">
        <v>26187</v>
      </c>
      <c r="Z353" s="536" t="s">
        <v>26188</v>
      </c>
      <c r="AA353" s="493" t="s">
        <v>8848</v>
      </c>
      <c r="AB353" s="493" t="s">
        <v>26189</v>
      </c>
      <c r="AC353" s="493" t="s">
        <v>15739</v>
      </c>
      <c r="AD353" s="493" t="s">
        <v>23027</v>
      </c>
      <c r="AE353"/>
      <c r="AF353" t="s">
        <v>20919</v>
      </c>
      <c r="AG353"/>
      <c r="AH353"/>
      <c r="AI353" t="s">
        <v>20668</v>
      </c>
      <c r="AJ353" t="s">
        <v>32</v>
      </c>
      <c r="AK353" t="s">
        <v>10005</v>
      </c>
      <c r="AL353" t="s">
        <v>64</v>
      </c>
      <c r="AM353" t="s">
        <v>15372</v>
      </c>
      <c r="AN353">
        <v>36</v>
      </c>
    </row>
    <row r="354" spans="1:40" ht="14.4" x14ac:dyDescent="0.3">
      <c r="A354" s="433" t="str">
        <v>0766</v>
      </c>
      <c r="D354" t="str">
        <f>CONCATENATE(portada_F[[#This Row],[NIVEL]],".",portada_F[[#This Row],[CODINS]])</f>
        <v>1.03930</v>
      </c>
      <c r="E354" s="444" t="s">
        <v>33847</v>
      </c>
      <c r="F354" t="s">
        <v>14514</v>
      </c>
      <c r="G354" t="s">
        <v>8396</v>
      </c>
      <c r="H354" t="s">
        <v>15407</v>
      </c>
      <c r="I354" t="s">
        <v>83</v>
      </c>
      <c r="J354" t="s">
        <v>5</v>
      </c>
      <c r="K354" t="s">
        <v>32</v>
      </c>
      <c r="L354" t="s">
        <v>20929</v>
      </c>
      <c r="M354" t="s">
        <v>8087</v>
      </c>
      <c r="N354">
        <v>20111</v>
      </c>
      <c r="O354" t="s">
        <v>35</v>
      </c>
      <c r="P354" t="s">
        <v>1</v>
      </c>
      <c r="Q354" t="s">
        <v>13</v>
      </c>
      <c r="R354" t="s">
        <v>16560</v>
      </c>
      <c r="S354" t="s">
        <v>83</v>
      </c>
      <c r="T354" t="s">
        <v>83</v>
      </c>
      <c r="U354" t="s">
        <v>2078</v>
      </c>
      <c r="V354" t="s">
        <v>2078</v>
      </c>
      <c r="W354" t="s">
        <v>16231</v>
      </c>
      <c r="X354" t="s">
        <v>16230</v>
      </c>
      <c r="Y354" s="536" t="s">
        <v>29141</v>
      </c>
      <c r="Z354" s="536" t="s">
        <v>29141</v>
      </c>
      <c r="AA354" s="493" t="s">
        <v>15522</v>
      </c>
      <c r="AB354" s="493" t="s">
        <v>29141</v>
      </c>
      <c r="AC354" s="493" t="s">
        <v>19764</v>
      </c>
      <c r="AD354" s="493" t="s">
        <v>21620</v>
      </c>
      <c r="AE354"/>
      <c r="AF354" t="s">
        <v>20919</v>
      </c>
      <c r="AG354"/>
      <c r="AH354"/>
      <c r="AI354" t="s">
        <v>20668</v>
      </c>
      <c r="AJ354" t="s">
        <v>35</v>
      </c>
      <c r="AK354" t="s">
        <v>19693</v>
      </c>
      <c r="AL354" t="s">
        <v>20934</v>
      </c>
      <c r="AM354"/>
      <c r="AN354">
        <v>9</v>
      </c>
    </row>
    <row r="355" spans="1:40" ht="14.4" x14ac:dyDescent="0.3">
      <c r="A355" s="433" t="str">
        <v>0767</v>
      </c>
      <c r="D355" t="str">
        <f>CONCATENATE(portada_F[[#This Row],[NIVEL]],".",portada_F[[#This Row],[CODINS]])</f>
        <v>1.03359</v>
      </c>
      <c r="E355" s="444" t="s">
        <v>33409</v>
      </c>
      <c r="F355" t="s">
        <v>7995</v>
      </c>
      <c r="G355" t="s">
        <v>8396</v>
      </c>
      <c r="H355" t="s">
        <v>10276</v>
      </c>
      <c r="I355" t="s">
        <v>13533</v>
      </c>
      <c r="J355" t="s">
        <v>3</v>
      </c>
      <c r="K355" t="s">
        <v>32</v>
      </c>
      <c r="L355" t="s">
        <v>20921</v>
      </c>
      <c r="M355" t="s">
        <v>8087</v>
      </c>
      <c r="N355">
        <v>10203</v>
      </c>
      <c r="O355" t="s">
        <v>32</v>
      </c>
      <c r="P355" t="s">
        <v>2</v>
      </c>
      <c r="Q355" t="s">
        <v>3</v>
      </c>
      <c r="R355" t="s">
        <v>16453</v>
      </c>
      <c r="S355" t="s">
        <v>33</v>
      </c>
      <c r="T355" t="s">
        <v>345</v>
      </c>
      <c r="U355" t="s">
        <v>159</v>
      </c>
      <c r="V355" t="s">
        <v>12407</v>
      </c>
      <c r="W355" t="s">
        <v>18565</v>
      </c>
      <c r="X355" t="s">
        <v>16192</v>
      </c>
      <c r="Y355" s="536" t="s">
        <v>27922</v>
      </c>
      <c r="Z355" s="536" t="s">
        <v>27923</v>
      </c>
      <c r="AA355" s="493" t="s">
        <v>18564</v>
      </c>
      <c r="AB355" s="493" t="s">
        <v>27922</v>
      </c>
      <c r="AC355" s="493" t="s">
        <v>18094</v>
      </c>
      <c r="AD355" s="493" t="s">
        <v>21195</v>
      </c>
      <c r="AE355"/>
      <c r="AF355" t="s">
        <v>20919</v>
      </c>
      <c r="AG355"/>
      <c r="AH355"/>
      <c r="AI355" t="s">
        <v>20668</v>
      </c>
      <c r="AJ355" t="s">
        <v>32</v>
      </c>
      <c r="AK355" t="s">
        <v>11157</v>
      </c>
      <c r="AL355" t="s">
        <v>64</v>
      </c>
      <c r="AM355" t="s">
        <v>10276</v>
      </c>
      <c r="AN355">
        <v>53</v>
      </c>
    </row>
    <row r="356" spans="1:40" ht="14.4" x14ac:dyDescent="0.3">
      <c r="A356" s="433" t="str">
        <v>0771</v>
      </c>
      <c r="D356" t="str">
        <f>CONCATENATE(portada_F[[#This Row],[NIVEL]],".",portada_F[[#This Row],[CODINS]])</f>
        <v>1.00219</v>
      </c>
      <c r="E356" s="444" t="s">
        <v>30626</v>
      </c>
      <c r="F356" t="s">
        <v>8165</v>
      </c>
      <c r="G356" t="s">
        <v>8396</v>
      </c>
      <c r="H356" t="s">
        <v>8424</v>
      </c>
      <c r="I356" t="s">
        <v>41</v>
      </c>
      <c r="J356" t="s">
        <v>5</v>
      </c>
      <c r="K356" t="s">
        <v>32</v>
      </c>
      <c r="L356" t="s">
        <v>20921</v>
      </c>
      <c r="M356" t="s">
        <v>8087</v>
      </c>
      <c r="N356">
        <v>40303</v>
      </c>
      <c r="O356" t="s">
        <v>206</v>
      </c>
      <c r="P356" t="s">
        <v>3</v>
      </c>
      <c r="Q356" t="s">
        <v>3</v>
      </c>
      <c r="R356" t="s">
        <v>16710</v>
      </c>
      <c r="S356" t="s">
        <v>207</v>
      </c>
      <c r="T356" t="s">
        <v>1576</v>
      </c>
      <c r="U356" t="s">
        <v>51</v>
      </c>
      <c r="V356" t="s">
        <v>1589</v>
      </c>
      <c r="W356" t="s">
        <v>21348</v>
      </c>
      <c r="X356" t="s">
        <v>11131</v>
      </c>
      <c r="Y356" s="536" t="s">
        <v>21349</v>
      </c>
      <c r="Z356" s="536" t="s">
        <v>21350</v>
      </c>
      <c r="AA356" s="493" t="s">
        <v>17694</v>
      </c>
      <c r="AB356" s="493" t="s">
        <v>21349</v>
      </c>
      <c r="AC356" s="493" t="s">
        <v>19733</v>
      </c>
      <c r="AD356" s="493" t="s">
        <v>21351</v>
      </c>
      <c r="AE356"/>
      <c r="AF356" t="s">
        <v>20919</v>
      </c>
      <c r="AG356"/>
      <c r="AH356"/>
      <c r="AI356" t="s">
        <v>20668</v>
      </c>
      <c r="AJ356" t="s">
        <v>32</v>
      </c>
      <c r="AK356" t="s">
        <v>6850</v>
      </c>
      <c r="AL356" t="s">
        <v>64</v>
      </c>
      <c r="AM356" t="s">
        <v>8424</v>
      </c>
      <c r="AN356">
        <v>245</v>
      </c>
    </row>
    <row r="357" spans="1:40" ht="14.4" x14ac:dyDescent="0.3">
      <c r="A357" s="433" t="str">
        <v>0772</v>
      </c>
      <c r="D357" t="str">
        <f>CONCATENATE(portada_F[[#This Row],[NIVEL]],".",portada_F[[#This Row],[CODINS]])</f>
        <v>1.03276</v>
      </c>
      <c r="E357" s="444" t="s">
        <v>33335</v>
      </c>
      <c r="F357" t="s">
        <v>9002</v>
      </c>
      <c r="G357" t="s">
        <v>8396</v>
      </c>
      <c r="H357" t="s">
        <v>778</v>
      </c>
      <c r="I357" t="s">
        <v>41</v>
      </c>
      <c r="J357" t="s">
        <v>5</v>
      </c>
      <c r="K357" t="s">
        <v>32</v>
      </c>
      <c r="L357" t="s">
        <v>20929</v>
      </c>
      <c r="M357" t="s">
        <v>8087</v>
      </c>
      <c r="N357">
        <v>11403</v>
      </c>
      <c r="O357" t="s">
        <v>32</v>
      </c>
      <c r="P357" t="s">
        <v>225</v>
      </c>
      <c r="Q357" t="s">
        <v>3</v>
      </c>
      <c r="R357" t="s">
        <v>16523</v>
      </c>
      <c r="S357" t="s">
        <v>33</v>
      </c>
      <c r="T357" t="s">
        <v>664</v>
      </c>
      <c r="U357" t="s">
        <v>21389</v>
      </c>
      <c r="V357" t="s">
        <v>9003</v>
      </c>
      <c r="W357" t="s">
        <v>9004</v>
      </c>
      <c r="X357" t="s">
        <v>27743</v>
      </c>
      <c r="Y357" s="536" t="s">
        <v>27744</v>
      </c>
      <c r="Z357" s="536"/>
      <c r="AA357" s="493" t="s">
        <v>27745</v>
      </c>
      <c r="AB357" s="493" t="s">
        <v>27746</v>
      </c>
      <c r="AC357" s="493" t="s">
        <v>19733</v>
      </c>
      <c r="AD357" s="493" t="s">
        <v>21351</v>
      </c>
      <c r="AE357"/>
      <c r="AF357" t="s">
        <v>20919</v>
      </c>
      <c r="AG357"/>
      <c r="AH357"/>
      <c r="AI357" t="s">
        <v>20668</v>
      </c>
      <c r="AJ357" t="s">
        <v>35</v>
      </c>
      <c r="AK357" t="s">
        <v>19693</v>
      </c>
      <c r="AL357" t="s">
        <v>20934</v>
      </c>
      <c r="AM357"/>
      <c r="AN357">
        <v>18</v>
      </c>
    </row>
    <row r="358" spans="1:40" ht="14.4" x14ac:dyDescent="0.3">
      <c r="A358" s="433" t="str">
        <v>0773</v>
      </c>
      <c r="D358" t="str">
        <f>CONCATENATE(portada_F[[#This Row],[NIVEL]],".",portada_F[[#This Row],[CODINS]])</f>
        <v>1.04048</v>
      </c>
      <c r="E358" s="444" t="s">
        <v>33946</v>
      </c>
      <c r="F358" t="s">
        <v>12309</v>
      </c>
      <c r="G358" t="s">
        <v>8396</v>
      </c>
      <c r="H358" t="s">
        <v>16335</v>
      </c>
      <c r="I358" t="s">
        <v>207</v>
      </c>
      <c r="J358" t="s">
        <v>7</v>
      </c>
      <c r="K358" t="s">
        <v>32</v>
      </c>
      <c r="L358" t="s">
        <v>20929</v>
      </c>
      <c r="M358" t="s">
        <v>8087</v>
      </c>
      <c r="N358">
        <v>40104</v>
      </c>
      <c r="O358" t="s">
        <v>206</v>
      </c>
      <c r="P358" t="s">
        <v>1</v>
      </c>
      <c r="Q358" t="s">
        <v>4</v>
      </c>
      <c r="R358" t="s">
        <v>16700</v>
      </c>
      <c r="S358" t="s">
        <v>207</v>
      </c>
      <c r="T358" t="s">
        <v>207</v>
      </c>
      <c r="U358" t="s">
        <v>3956</v>
      </c>
      <c r="V358" t="s">
        <v>16336</v>
      </c>
      <c r="W358" t="s">
        <v>16337</v>
      </c>
      <c r="X358" t="s">
        <v>16955</v>
      </c>
      <c r="Y358" s="536" t="s">
        <v>29391</v>
      </c>
      <c r="Z358" s="536"/>
      <c r="AA358" s="493" t="s">
        <v>16954</v>
      </c>
      <c r="AB358" s="493" t="s">
        <v>29392</v>
      </c>
      <c r="AC358" s="493" t="s">
        <v>18547</v>
      </c>
      <c r="AD358" s="493" t="s">
        <v>22106</v>
      </c>
      <c r="AE358"/>
      <c r="AF358" t="s">
        <v>20919</v>
      </c>
      <c r="AG358"/>
      <c r="AH358"/>
      <c r="AI358" t="s">
        <v>20668</v>
      </c>
      <c r="AJ358" t="s">
        <v>35</v>
      </c>
      <c r="AK358" t="s">
        <v>19693</v>
      </c>
      <c r="AL358" t="s">
        <v>20934</v>
      </c>
      <c r="AM358"/>
      <c r="AN358">
        <v>13</v>
      </c>
    </row>
    <row r="359" spans="1:40" ht="14.4" x14ac:dyDescent="0.3">
      <c r="A359" s="433" t="str">
        <v>0774</v>
      </c>
      <c r="D359" t="str">
        <f>CONCATENATE(portada_F[[#This Row],[NIVEL]],".",portada_F[[#This Row],[CODINS]])</f>
        <v>1.04075</v>
      </c>
      <c r="E359" s="444" t="s">
        <v>33968</v>
      </c>
      <c r="F359" t="s">
        <v>7963</v>
      </c>
      <c r="G359" t="s">
        <v>8396</v>
      </c>
      <c r="H359" t="s">
        <v>16967</v>
      </c>
      <c r="I359" t="s">
        <v>41</v>
      </c>
      <c r="J359" t="s">
        <v>2</v>
      </c>
      <c r="K359" t="s">
        <v>32</v>
      </c>
      <c r="L359" t="s">
        <v>20929</v>
      </c>
      <c r="M359" t="s">
        <v>8087</v>
      </c>
      <c r="N359">
        <v>10804</v>
      </c>
      <c r="O359" t="s">
        <v>32</v>
      </c>
      <c r="P359" t="s">
        <v>9</v>
      </c>
      <c r="Q359" t="s">
        <v>4</v>
      </c>
      <c r="R359" t="s">
        <v>16493</v>
      </c>
      <c r="S359" t="s">
        <v>33</v>
      </c>
      <c r="T359" t="s">
        <v>21302</v>
      </c>
      <c r="U359" t="s">
        <v>640</v>
      </c>
      <c r="V359" t="s">
        <v>640</v>
      </c>
      <c r="W359" t="s">
        <v>29445</v>
      </c>
      <c r="X359" t="s">
        <v>20783</v>
      </c>
      <c r="Y359" s="536" t="s">
        <v>29446</v>
      </c>
      <c r="Z359" s="536" t="s">
        <v>29447</v>
      </c>
      <c r="AA359" s="493" t="s">
        <v>20782</v>
      </c>
      <c r="AB359" s="493" t="s">
        <v>29448</v>
      </c>
      <c r="AC359" s="493" t="s">
        <v>19730</v>
      </c>
      <c r="AD359" s="493" t="s">
        <v>21336</v>
      </c>
      <c r="AE359"/>
      <c r="AF359" t="s">
        <v>20919</v>
      </c>
      <c r="AG359"/>
      <c r="AH359"/>
      <c r="AI359" t="s">
        <v>20668</v>
      </c>
      <c r="AJ359" t="s">
        <v>35</v>
      </c>
      <c r="AK359" t="s">
        <v>19693</v>
      </c>
      <c r="AL359" t="s">
        <v>20934</v>
      </c>
      <c r="AM359"/>
      <c r="AN359">
        <v>30</v>
      </c>
    </row>
    <row r="360" spans="1:40" ht="14.4" x14ac:dyDescent="0.3">
      <c r="A360" s="433" t="str">
        <v>0776</v>
      </c>
      <c r="D360" t="str">
        <f>CONCATENATE(portada_F[[#This Row],[NIVEL]],".",portada_F[[#This Row],[CODINS]])</f>
        <v>1.02240</v>
      </c>
      <c r="E360" s="444" t="s">
        <v>32442</v>
      </c>
      <c r="F360" t="s">
        <v>7277</v>
      </c>
      <c r="G360" t="s">
        <v>8396</v>
      </c>
      <c r="H360" t="s">
        <v>8801</v>
      </c>
      <c r="I360" t="s">
        <v>242</v>
      </c>
      <c r="J360" t="s">
        <v>6</v>
      </c>
      <c r="K360" t="s">
        <v>32</v>
      </c>
      <c r="L360" t="s">
        <v>20921</v>
      </c>
      <c r="M360" t="s">
        <v>8087</v>
      </c>
      <c r="N360">
        <v>30304</v>
      </c>
      <c r="O360" t="s">
        <v>64</v>
      </c>
      <c r="P360" t="s">
        <v>3</v>
      </c>
      <c r="Q360" t="s">
        <v>4</v>
      </c>
      <c r="R360" t="s">
        <v>16668</v>
      </c>
      <c r="S360" t="s">
        <v>242</v>
      </c>
      <c r="T360" t="s">
        <v>243</v>
      </c>
      <c r="U360" t="s">
        <v>159</v>
      </c>
      <c r="V360" t="s">
        <v>159</v>
      </c>
      <c r="W360" t="s">
        <v>8803</v>
      </c>
      <c r="X360" t="s">
        <v>16908</v>
      </c>
      <c r="Y360" s="536" t="s">
        <v>25646</v>
      </c>
      <c r="Z360" s="536"/>
      <c r="AA360" s="493" t="s">
        <v>8802</v>
      </c>
      <c r="AB360" s="493" t="s">
        <v>25647</v>
      </c>
      <c r="AC360" s="493" t="s">
        <v>19821</v>
      </c>
      <c r="AD360" s="493" t="s">
        <v>22000</v>
      </c>
      <c r="AE360"/>
      <c r="AF360" t="s">
        <v>20919</v>
      </c>
      <c r="AG360"/>
      <c r="AH360"/>
      <c r="AI360" t="s">
        <v>20668</v>
      </c>
      <c r="AJ360" t="s">
        <v>32</v>
      </c>
      <c r="AK360" t="s">
        <v>10044</v>
      </c>
      <c r="AL360" t="s">
        <v>64</v>
      </c>
      <c r="AM360" t="s">
        <v>8801</v>
      </c>
      <c r="AN360">
        <v>6</v>
      </c>
    </row>
    <row r="361" spans="1:40" ht="14.4" x14ac:dyDescent="0.3">
      <c r="A361" s="433" t="str">
        <v>0777</v>
      </c>
      <c r="D361" t="str">
        <f>CONCATENATE(portada_F[[#This Row],[NIVEL]],".",portada_F[[#This Row],[CODINS]])</f>
        <v>1.04286</v>
      </c>
      <c r="E361" s="444" t="s">
        <v>34122</v>
      </c>
      <c r="F361" t="s">
        <v>20814</v>
      </c>
      <c r="G361" t="s">
        <v>8396</v>
      </c>
      <c r="H361" t="s">
        <v>20815</v>
      </c>
      <c r="I361" t="s">
        <v>207</v>
      </c>
      <c r="J361" t="s">
        <v>4</v>
      </c>
      <c r="K361" t="s">
        <v>32</v>
      </c>
      <c r="L361" t="s">
        <v>20929</v>
      </c>
      <c r="M361" t="s">
        <v>8087</v>
      </c>
      <c r="N361">
        <v>40205</v>
      </c>
      <c r="O361" t="s">
        <v>206</v>
      </c>
      <c r="P361" t="s">
        <v>2</v>
      </c>
      <c r="Q361" t="s">
        <v>5</v>
      </c>
      <c r="R361" t="s">
        <v>16706</v>
      </c>
      <c r="S361" t="s">
        <v>207</v>
      </c>
      <c r="T361" t="s">
        <v>4003</v>
      </c>
      <c r="U361" t="s">
        <v>3233</v>
      </c>
      <c r="V361" t="s">
        <v>3233</v>
      </c>
      <c r="W361" t="s">
        <v>29835</v>
      </c>
      <c r="X361" t="s">
        <v>20817</v>
      </c>
      <c r="Y361" s="536" t="s">
        <v>29836</v>
      </c>
      <c r="Z361" s="536" t="s">
        <v>29837</v>
      </c>
      <c r="AA361" s="493" t="s">
        <v>20816</v>
      </c>
      <c r="AB361" s="493" t="s">
        <v>29836</v>
      </c>
      <c r="AC361" s="493" t="s">
        <v>19840</v>
      </c>
      <c r="AD361" s="493" t="s">
        <v>22165</v>
      </c>
      <c r="AE361"/>
      <c r="AF361" t="s">
        <v>20919</v>
      </c>
      <c r="AG361"/>
      <c r="AH361"/>
      <c r="AI361" t="s">
        <v>20668</v>
      </c>
      <c r="AJ361" t="s">
        <v>35</v>
      </c>
      <c r="AK361" t="s">
        <v>19693</v>
      </c>
      <c r="AL361" t="s">
        <v>20934</v>
      </c>
      <c r="AM361"/>
      <c r="AN361">
        <v>41</v>
      </c>
    </row>
    <row r="362" spans="1:40" ht="14.4" x14ac:dyDescent="0.3">
      <c r="A362" s="433" t="str">
        <v>0778</v>
      </c>
      <c r="D362" t="str">
        <f>CONCATENATE(portada_F[[#This Row],[NIVEL]],".",portada_F[[#This Row],[CODINS]])</f>
        <v>1.00099</v>
      </c>
      <c r="E362" s="444" t="s">
        <v>30529</v>
      </c>
      <c r="F362" t="s">
        <v>8473</v>
      </c>
      <c r="G362" t="s">
        <v>8396</v>
      </c>
      <c r="H362" t="s">
        <v>18467</v>
      </c>
      <c r="I362" t="s">
        <v>13534</v>
      </c>
      <c r="J362" t="s">
        <v>5</v>
      </c>
      <c r="K362" t="s">
        <v>32</v>
      </c>
      <c r="L362" t="s">
        <v>20921</v>
      </c>
      <c r="M362" t="s">
        <v>8087</v>
      </c>
      <c r="N362">
        <v>10110</v>
      </c>
      <c r="O362" t="s">
        <v>32</v>
      </c>
      <c r="P362" t="s">
        <v>1</v>
      </c>
      <c r="Q362" t="s">
        <v>11</v>
      </c>
      <c r="R362" t="s">
        <v>16449</v>
      </c>
      <c r="S362" t="s">
        <v>33</v>
      </c>
      <c r="T362" t="s">
        <v>33</v>
      </c>
      <c r="U362" t="s">
        <v>280</v>
      </c>
      <c r="V362" t="s">
        <v>296</v>
      </c>
      <c r="W362" t="s">
        <v>18498</v>
      </c>
      <c r="X362" t="s">
        <v>15414</v>
      </c>
      <c r="Y362" s="536" t="s">
        <v>21106</v>
      </c>
      <c r="Z362" s="536"/>
      <c r="AA362" s="493" t="s">
        <v>21107</v>
      </c>
      <c r="AB362" s="493" t="s">
        <v>21106</v>
      </c>
      <c r="AC362" s="493" t="s">
        <v>19713</v>
      </c>
      <c r="AD362" s="493" t="s">
        <v>21105</v>
      </c>
      <c r="AE362"/>
      <c r="AF362" t="s">
        <v>20919</v>
      </c>
      <c r="AG362"/>
      <c r="AH362"/>
      <c r="AI362" t="s">
        <v>20668</v>
      </c>
      <c r="AJ362" t="s">
        <v>32</v>
      </c>
      <c r="AK362" t="s">
        <v>9949</v>
      </c>
      <c r="AL362" t="s">
        <v>64</v>
      </c>
      <c r="AM362" t="s">
        <v>18467</v>
      </c>
      <c r="AN362">
        <v>8</v>
      </c>
    </row>
    <row r="363" spans="1:40" ht="14.4" x14ac:dyDescent="0.3">
      <c r="A363" s="433" t="str">
        <v>0779</v>
      </c>
      <c r="D363" t="str">
        <f>CONCATENATE(portada_F[[#This Row],[NIVEL]],".",portada_F[[#This Row],[CODINS]])</f>
        <v>1.00083</v>
      </c>
      <c r="E363" s="444" t="s">
        <v>30517</v>
      </c>
      <c r="F363" t="s">
        <v>8167</v>
      </c>
      <c r="G363" t="s">
        <v>8396</v>
      </c>
      <c r="H363" s="445" t="s">
        <v>21075</v>
      </c>
      <c r="I363" t="s">
        <v>13533</v>
      </c>
      <c r="J363" t="s">
        <v>1</v>
      </c>
      <c r="K363" t="s">
        <v>32</v>
      </c>
      <c r="L363" t="s">
        <v>20921</v>
      </c>
      <c r="M363" t="s">
        <v>8087</v>
      </c>
      <c r="N363">
        <v>10108</v>
      </c>
      <c r="O363" t="s">
        <v>32</v>
      </c>
      <c r="P363" t="s">
        <v>1</v>
      </c>
      <c r="Q363" t="s">
        <v>9</v>
      </c>
      <c r="R363" t="s">
        <v>16447</v>
      </c>
      <c r="S363" t="s">
        <v>33</v>
      </c>
      <c r="T363" t="s">
        <v>33</v>
      </c>
      <c r="U363" t="s">
        <v>21076</v>
      </c>
      <c r="V363" t="s">
        <v>3818</v>
      </c>
      <c r="W363" t="s">
        <v>13443</v>
      </c>
      <c r="X363" t="s">
        <v>8457</v>
      </c>
      <c r="Y363" s="536" t="s">
        <v>21077</v>
      </c>
      <c r="Z363" s="536"/>
      <c r="AA363" s="493" t="s">
        <v>13442</v>
      </c>
      <c r="AB363" s="493" t="s">
        <v>21078</v>
      </c>
      <c r="AC363" s="493" t="s">
        <v>19692</v>
      </c>
      <c r="AD363" s="493" t="s">
        <v>21079</v>
      </c>
      <c r="AE363"/>
      <c r="AF363" t="s">
        <v>20919</v>
      </c>
      <c r="AG363"/>
      <c r="AH363"/>
      <c r="AI363" t="s">
        <v>20668</v>
      </c>
      <c r="AJ363" t="s">
        <v>32</v>
      </c>
      <c r="AK363" t="s">
        <v>9898</v>
      </c>
      <c r="AL363" t="s">
        <v>64</v>
      </c>
      <c r="AM363" t="s">
        <v>70</v>
      </c>
      <c r="AN363">
        <v>45</v>
      </c>
    </row>
    <row r="364" spans="1:40" ht="14.4" x14ac:dyDescent="0.3">
      <c r="A364" s="433" t="str">
        <v>0780</v>
      </c>
      <c r="D364" t="str">
        <f>CONCATENATE(portada_F[[#This Row],[NIVEL]],".",portada_F[[#This Row],[CODINS]])</f>
        <v>1.02260</v>
      </c>
      <c r="E364" s="444" t="s">
        <v>32457</v>
      </c>
      <c r="F364" t="s">
        <v>8820</v>
      </c>
      <c r="G364" t="s">
        <v>8396</v>
      </c>
      <c r="H364" t="s">
        <v>8819</v>
      </c>
      <c r="I364" t="s">
        <v>41</v>
      </c>
      <c r="J364" t="s">
        <v>1</v>
      </c>
      <c r="K364" t="s">
        <v>32</v>
      </c>
      <c r="L364" t="s">
        <v>20929</v>
      </c>
      <c r="M364" t="s">
        <v>8087</v>
      </c>
      <c r="N364">
        <v>10801</v>
      </c>
      <c r="O364" t="s">
        <v>32</v>
      </c>
      <c r="P364" t="s">
        <v>9</v>
      </c>
      <c r="Q364" t="s">
        <v>1</v>
      </c>
      <c r="R364" t="s">
        <v>16491</v>
      </c>
      <c r="S364" t="s">
        <v>33</v>
      </c>
      <c r="T364" t="s">
        <v>21302</v>
      </c>
      <c r="U364" t="s">
        <v>616</v>
      </c>
      <c r="V364" t="s">
        <v>8821</v>
      </c>
      <c r="W364" t="s">
        <v>18536</v>
      </c>
      <c r="X364" t="s">
        <v>8823</v>
      </c>
      <c r="Y364" s="536" t="s">
        <v>25678</v>
      </c>
      <c r="Z364" s="536"/>
      <c r="AA364" s="493" t="s">
        <v>8822</v>
      </c>
      <c r="AB364" s="493" t="s">
        <v>25678</v>
      </c>
      <c r="AC364" s="493" t="s">
        <v>19729</v>
      </c>
      <c r="AD364" s="493" t="s">
        <v>21325</v>
      </c>
      <c r="AE364"/>
      <c r="AF364" t="s">
        <v>20919</v>
      </c>
      <c r="AG364"/>
      <c r="AH364"/>
      <c r="AI364" t="s">
        <v>20668</v>
      </c>
      <c r="AJ364" t="s">
        <v>35</v>
      </c>
      <c r="AK364" t="s">
        <v>19693</v>
      </c>
      <c r="AL364" t="s">
        <v>20934</v>
      </c>
      <c r="AM364"/>
      <c r="AN364">
        <v>14</v>
      </c>
    </row>
    <row r="365" spans="1:40" ht="14.4" x14ac:dyDescent="0.3">
      <c r="A365" s="433" t="str">
        <v>0781</v>
      </c>
      <c r="D365" t="str">
        <f>CONCATENATE(portada_F[[#This Row],[NIVEL]],".",portada_F[[#This Row],[CODINS]])</f>
        <v>1.00198</v>
      </c>
      <c r="E365" s="444" t="s">
        <v>30611</v>
      </c>
      <c r="F365" t="s">
        <v>8157</v>
      </c>
      <c r="G365" t="s">
        <v>8396</v>
      </c>
      <c r="H365" t="s">
        <v>8501</v>
      </c>
      <c r="I365" t="s">
        <v>13534</v>
      </c>
      <c r="J365" t="s">
        <v>3</v>
      </c>
      <c r="K365" t="s">
        <v>32</v>
      </c>
      <c r="L365" t="s">
        <v>20929</v>
      </c>
      <c r="M365" t="s">
        <v>8087</v>
      </c>
      <c r="N365">
        <v>11803</v>
      </c>
      <c r="O365" t="s">
        <v>32</v>
      </c>
      <c r="P365" t="s">
        <v>90</v>
      </c>
      <c r="Q365" t="s">
        <v>3</v>
      </c>
      <c r="R365" t="s">
        <v>16538</v>
      </c>
      <c r="S365" t="s">
        <v>33</v>
      </c>
      <c r="T365" t="s">
        <v>91</v>
      </c>
      <c r="U365" t="s">
        <v>20995</v>
      </c>
      <c r="V365" t="s">
        <v>8502</v>
      </c>
      <c r="W365" t="s">
        <v>17693</v>
      </c>
      <c r="X365" t="s">
        <v>13450</v>
      </c>
      <c r="Y365" s="536" t="s">
        <v>21307</v>
      </c>
      <c r="Z365" s="536"/>
      <c r="AA365" s="493" t="s">
        <v>20696</v>
      </c>
      <c r="AB365" s="493" t="s">
        <v>21307</v>
      </c>
      <c r="AC365" s="493" t="s">
        <v>17950</v>
      </c>
      <c r="AD365" s="493" t="s">
        <v>20949</v>
      </c>
      <c r="AE365"/>
      <c r="AF365" t="s">
        <v>20919</v>
      </c>
      <c r="AG365"/>
      <c r="AH365"/>
      <c r="AI365" t="s">
        <v>20668</v>
      </c>
      <c r="AJ365" t="s">
        <v>35</v>
      </c>
      <c r="AK365" t="s">
        <v>19693</v>
      </c>
      <c r="AL365" t="s">
        <v>20934</v>
      </c>
      <c r="AM365"/>
      <c r="AN365">
        <v>183</v>
      </c>
    </row>
    <row r="366" spans="1:40" ht="14.4" x14ac:dyDescent="0.3">
      <c r="A366" s="433" t="str">
        <v>0782</v>
      </c>
      <c r="D366" t="str">
        <f>CONCATENATE(portada_F[[#This Row],[NIVEL]],".",portada_F[[#This Row],[CODINS]])</f>
        <v>1.03384</v>
      </c>
      <c r="E366" s="444" t="s">
        <v>33434</v>
      </c>
      <c r="F366" t="s">
        <v>10322</v>
      </c>
      <c r="G366" t="s">
        <v>8396</v>
      </c>
      <c r="H366" t="s">
        <v>10323</v>
      </c>
      <c r="I366" t="s">
        <v>13534</v>
      </c>
      <c r="J366" t="s">
        <v>3</v>
      </c>
      <c r="K366" t="s">
        <v>32</v>
      </c>
      <c r="L366" t="s">
        <v>20921</v>
      </c>
      <c r="M366" t="s">
        <v>8087</v>
      </c>
      <c r="N366">
        <v>10106</v>
      </c>
      <c r="O366" t="s">
        <v>32</v>
      </c>
      <c r="P366" t="s">
        <v>1</v>
      </c>
      <c r="Q366" t="s">
        <v>6</v>
      </c>
      <c r="R366" t="s">
        <v>16445</v>
      </c>
      <c r="S366" t="s">
        <v>33</v>
      </c>
      <c r="T366" t="s">
        <v>33</v>
      </c>
      <c r="U366" t="s">
        <v>9103</v>
      </c>
      <c r="V366" t="s">
        <v>2985</v>
      </c>
      <c r="W366" t="s">
        <v>27973</v>
      </c>
      <c r="X366" t="s">
        <v>11164</v>
      </c>
      <c r="Y366" s="536" t="s">
        <v>27974</v>
      </c>
      <c r="Z366" s="536" t="s">
        <v>27975</v>
      </c>
      <c r="AA366" s="493" t="s">
        <v>11163</v>
      </c>
      <c r="AB366" s="493" t="s">
        <v>27975</v>
      </c>
      <c r="AC366" s="493" t="s">
        <v>17950</v>
      </c>
      <c r="AD366" s="493" t="s">
        <v>20949</v>
      </c>
      <c r="AE366"/>
      <c r="AF366" t="s">
        <v>20919</v>
      </c>
      <c r="AG366"/>
      <c r="AH366"/>
      <c r="AI366" t="s">
        <v>20668</v>
      </c>
      <c r="AJ366" t="s">
        <v>32</v>
      </c>
      <c r="AK366" t="s">
        <v>11165</v>
      </c>
      <c r="AL366" t="s">
        <v>64</v>
      </c>
      <c r="AM366" t="s">
        <v>10323</v>
      </c>
      <c r="AN366">
        <v>16</v>
      </c>
    </row>
    <row r="367" spans="1:40" ht="14.4" x14ac:dyDescent="0.3">
      <c r="A367" s="433" t="str">
        <v>0783</v>
      </c>
      <c r="D367" t="str">
        <f>CONCATENATE(portada_F[[#This Row],[NIVEL]],".",portada_F[[#This Row],[CODINS]])</f>
        <v>1.02550</v>
      </c>
      <c r="E367" s="444" t="s">
        <v>32717</v>
      </c>
      <c r="F367" t="s">
        <v>8122</v>
      </c>
      <c r="G367" t="s">
        <v>8396</v>
      </c>
      <c r="H367" t="s">
        <v>615</v>
      </c>
      <c r="I367" t="s">
        <v>135</v>
      </c>
      <c r="J367" t="s">
        <v>10</v>
      </c>
      <c r="K367" t="s">
        <v>32</v>
      </c>
      <c r="L367" t="s">
        <v>20921</v>
      </c>
      <c r="M367" t="s">
        <v>8087</v>
      </c>
      <c r="N367">
        <v>61003</v>
      </c>
      <c r="O367" t="s">
        <v>136</v>
      </c>
      <c r="P367" t="s">
        <v>11</v>
      </c>
      <c r="Q367" t="s">
        <v>3</v>
      </c>
      <c r="R367" t="s">
        <v>16841</v>
      </c>
      <c r="S367" t="s">
        <v>137</v>
      </c>
      <c r="T367" t="s">
        <v>22515</v>
      </c>
      <c r="U367" t="s">
        <v>1958</v>
      </c>
      <c r="V367" t="s">
        <v>12357</v>
      </c>
      <c r="W367" t="s">
        <v>18540</v>
      </c>
      <c r="X367" t="s">
        <v>11138</v>
      </c>
      <c r="Y367" s="536" t="s">
        <v>26278</v>
      </c>
      <c r="Z367" s="536"/>
      <c r="AA367" s="493" t="s">
        <v>9166</v>
      </c>
      <c r="AB367" s="493" t="s">
        <v>26278</v>
      </c>
      <c r="AC367" s="493" t="s">
        <v>19900</v>
      </c>
      <c r="AD367" s="493" t="s">
        <v>22520</v>
      </c>
      <c r="AE367"/>
      <c r="AF367" t="s">
        <v>20919</v>
      </c>
      <c r="AG367"/>
      <c r="AH367"/>
      <c r="AI367" t="s">
        <v>20668</v>
      </c>
      <c r="AJ367" t="s">
        <v>32</v>
      </c>
      <c r="AK367" t="s">
        <v>10004</v>
      </c>
      <c r="AL367" t="s">
        <v>64</v>
      </c>
      <c r="AM367" t="s">
        <v>615</v>
      </c>
      <c r="AN367">
        <v>21</v>
      </c>
    </row>
    <row r="368" spans="1:40" ht="14.4" x14ac:dyDescent="0.3">
      <c r="A368" s="433" t="str">
        <v>0785</v>
      </c>
      <c r="D368" t="str">
        <f>CONCATENATE(portada_F[[#This Row],[NIVEL]],".",portada_F[[#This Row],[CODINS]])</f>
        <v>1.04090</v>
      </c>
      <c r="E368" s="444" t="s">
        <v>33980</v>
      </c>
      <c r="F368" t="s">
        <v>15345</v>
      </c>
      <c r="G368" t="s">
        <v>8396</v>
      </c>
      <c r="H368" t="s">
        <v>16971</v>
      </c>
      <c r="I368" t="s">
        <v>83</v>
      </c>
      <c r="J368" t="s">
        <v>5</v>
      </c>
      <c r="K368" t="s">
        <v>32</v>
      </c>
      <c r="L368" t="s">
        <v>20929</v>
      </c>
      <c r="M368" t="s">
        <v>8087</v>
      </c>
      <c r="N368">
        <v>20111</v>
      </c>
      <c r="O368" t="s">
        <v>35</v>
      </c>
      <c r="P368" t="s">
        <v>1</v>
      </c>
      <c r="Q368" t="s">
        <v>13</v>
      </c>
      <c r="R368" t="s">
        <v>16560</v>
      </c>
      <c r="S368" t="s">
        <v>83</v>
      </c>
      <c r="T368" t="s">
        <v>83</v>
      </c>
      <c r="U368" t="s">
        <v>2078</v>
      </c>
      <c r="V368" t="s">
        <v>2079</v>
      </c>
      <c r="W368" t="s">
        <v>29483</v>
      </c>
      <c r="X368" t="s">
        <v>16973</v>
      </c>
      <c r="Y368" s="536" t="s">
        <v>29484</v>
      </c>
      <c r="Z368" s="536" t="s">
        <v>29485</v>
      </c>
      <c r="AA368" s="493" t="s">
        <v>16972</v>
      </c>
      <c r="AB368" s="493" t="s">
        <v>29485</v>
      </c>
      <c r="AC368" s="493" t="s">
        <v>19764</v>
      </c>
      <c r="AD368" s="493" t="s">
        <v>21620</v>
      </c>
      <c r="AE368"/>
      <c r="AF368" t="s">
        <v>20919</v>
      </c>
      <c r="AG368"/>
      <c r="AH368"/>
      <c r="AI368" t="s">
        <v>20668</v>
      </c>
      <c r="AJ368" t="s">
        <v>35</v>
      </c>
      <c r="AK368" t="s">
        <v>19693</v>
      </c>
      <c r="AL368" t="s">
        <v>20934</v>
      </c>
      <c r="AM368"/>
      <c r="AN368">
        <v>28</v>
      </c>
    </row>
    <row r="369" spans="1:40" ht="14.4" x14ac:dyDescent="0.3">
      <c r="A369" s="433" t="str">
        <v>0786</v>
      </c>
      <c r="D369" t="str">
        <f>CONCATENATE(portada_F[[#This Row],[NIVEL]],".",portada_F[[#This Row],[CODINS]])</f>
        <v>1.01218</v>
      </c>
      <c r="E369" s="444" t="s">
        <v>31511</v>
      </c>
      <c r="F369" t="s">
        <v>8708</v>
      </c>
      <c r="G369" t="s">
        <v>8396</v>
      </c>
      <c r="H369" t="s">
        <v>8707</v>
      </c>
      <c r="I369" t="s">
        <v>137</v>
      </c>
      <c r="J369" t="s">
        <v>7</v>
      </c>
      <c r="K369" t="s">
        <v>32</v>
      </c>
      <c r="L369" t="s">
        <v>20921</v>
      </c>
      <c r="M369" t="s">
        <v>8087</v>
      </c>
      <c r="N369">
        <v>60201</v>
      </c>
      <c r="O369" t="s">
        <v>136</v>
      </c>
      <c r="P369" t="s">
        <v>2</v>
      </c>
      <c r="Q369" t="s">
        <v>1</v>
      </c>
      <c r="R369" t="s">
        <v>16808</v>
      </c>
      <c r="S369" t="s">
        <v>137</v>
      </c>
      <c r="T369" t="s">
        <v>4895</v>
      </c>
      <c r="U369" t="s">
        <v>5147</v>
      </c>
      <c r="V369" t="s">
        <v>6204</v>
      </c>
      <c r="W369" t="s">
        <v>15430</v>
      </c>
      <c r="X369" t="s">
        <v>8709</v>
      </c>
      <c r="Y369" s="536" t="s">
        <v>23513</v>
      </c>
      <c r="Z369" s="536" t="s">
        <v>23514</v>
      </c>
      <c r="AA369" s="493" t="s">
        <v>16174</v>
      </c>
      <c r="AB369" s="493" t="s">
        <v>23513</v>
      </c>
      <c r="AC369" s="493" t="s">
        <v>19883</v>
      </c>
      <c r="AD369" s="493" t="s">
        <v>22445</v>
      </c>
      <c r="AE369"/>
      <c r="AF369" t="s">
        <v>20919</v>
      </c>
      <c r="AG369"/>
      <c r="AH369"/>
      <c r="AI369" t="s">
        <v>20668</v>
      </c>
      <c r="AJ369" t="s">
        <v>32</v>
      </c>
      <c r="AK369" t="s">
        <v>9940</v>
      </c>
      <c r="AL369" t="s">
        <v>64</v>
      </c>
      <c r="AM369" t="s">
        <v>8707</v>
      </c>
      <c r="AN369">
        <v>19</v>
      </c>
    </row>
    <row r="370" spans="1:40" ht="14.4" x14ac:dyDescent="0.3">
      <c r="A370" s="433" t="str">
        <v>0787</v>
      </c>
      <c r="D370" t="str">
        <f>CONCATENATE(portada_F[[#This Row],[NIVEL]],".",portada_F[[#This Row],[CODINS]])</f>
        <v>1.03252</v>
      </c>
      <c r="E370" s="444" t="s">
        <v>33317</v>
      </c>
      <c r="F370" t="s">
        <v>9001</v>
      </c>
      <c r="G370" t="s">
        <v>8396</v>
      </c>
      <c r="H370" t="s">
        <v>62</v>
      </c>
      <c r="I370" t="s">
        <v>207</v>
      </c>
      <c r="J370" t="s">
        <v>1</v>
      </c>
      <c r="K370" t="s">
        <v>32</v>
      </c>
      <c r="L370" t="s">
        <v>20921</v>
      </c>
      <c r="M370" t="s">
        <v>8087</v>
      </c>
      <c r="N370">
        <v>40101</v>
      </c>
      <c r="O370" t="s">
        <v>206</v>
      </c>
      <c r="P370" t="s">
        <v>1</v>
      </c>
      <c r="Q370" t="s">
        <v>1</v>
      </c>
      <c r="R370" t="s">
        <v>16697</v>
      </c>
      <c r="S370" t="s">
        <v>207</v>
      </c>
      <c r="T370" t="s">
        <v>207</v>
      </c>
      <c r="U370" t="s">
        <v>207</v>
      </c>
      <c r="V370" t="s">
        <v>62</v>
      </c>
      <c r="W370" t="s">
        <v>14569</v>
      </c>
      <c r="X370" t="s">
        <v>12383</v>
      </c>
      <c r="Y370" s="536" t="s">
        <v>27706</v>
      </c>
      <c r="Z370" s="536" t="s">
        <v>27707</v>
      </c>
      <c r="AA370" s="493" t="s">
        <v>20750</v>
      </c>
      <c r="AB370" s="493" t="s">
        <v>27706</v>
      </c>
      <c r="AC370" s="493" t="s">
        <v>18822</v>
      </c>
      <c r="AD370" s="493" t="s">
        <v>22081</v>
      </c>
      <c r="AE370"/>
      <c r="AF370" t="s">
        <v>20919</v>
      </c>
      <c r="AG370"/>
      <c r="AH370"/>
      <c r="AI370" t="s">
        <v>20668</v>
      </c>
      <c r="AJ370" t="s">
        <v>32</v>
      </c>
      <c r="AK370" t="s">
        <v>10054</v>
      </c>
      <c r="AL370" t="s">
        <v>64</v>
      </c>
      <c r="AM370" t="s">
        <v>62</v>
      </c>
      <c r="AN370">
        <v>9</v>
      </c>
    </row>
    <row r="371" spans="1:40" ht="14.4" x14ac:dyDescent="0.3">
      <c r="A371" s="433" t="str">
        <v>0788</v>
      </c>
      <c r="D371" t="str">
        <f>CONCATENATE(portada_F[[#This Row],[NIVEL]],".",portada_F[[#This Row],[CODINS]])</f>
        <v>1.00739</v>
      </c>
      <c r="E371" s="444" t="s">
        <v>31103</v>
      </c>
      <c r="F371" t="s">
        <v>1985</v>
      </c>
      <c r="G371" t="s">
        <v>8396</v>
      </c>
      <c r="H371" t="s">
        <v>692</v>
      </c>
      <c r="I371" t="s">
        <v>17671</v>
      </c>
      <c r="J371" t="s">
        <v>1</v>
      </c>
      <c r="K371" t="s">
        <v>32</v>
      </c>
      <c r="L371" t="s">
        <v>20921</v>
      </c>
      <c r="M371" t="s">
        <v>8087</v>
      </c>
      <c r="N371">
        <v>70101</v>
      </c>
      <c r="O371" t="s">
        <v>87</v>
      </c>
      <c r="P371" t="s">
        <v>1</v>
      </c>
      <c r="Q371" t="s">
        <v>1</v>
      </c>
      <c r="R371" t="s">
        <v>16845</v>
      </c>
      <c r="S371" t="s">
        <v>17671</v>
      </c>
      <c r="T371" t="s">
        <v>17671</v>
      </c>
      <c r="U371" t="s">
        <v>17671</v>
      </c>
      <c r="V371" t="s">
        <v>9703</v>
      </c>
      <c r="W371" t="s">
        <v>18515</v>
      </c>
      <c r="X371" t="s">
        <v>7159</v>
      </c>
      <c r="Y371" s="536" t="s">
        <v>22558</v>
      </c>
      <c r="Z371" s="536" t="s">
        <v>22559</v>
      </c>
      <c r="AA371" s="493" t="s">
        <v>22560</v>
      </c>
      <c r="AB371" s="493" t="s">
        <v>22558</v>
      </c>
      <c r="AC371" s="493" t="s">
        <v>19902</v>
      </c>
      <c r="AD371" s="493" t="s">
        <v>22536</v>
      </c>
      <c r="AE371"/>
      <c r="AF371" t="s">
        <v>20919</v>
      </c>
      <c r="AG371"/>
      <c r="AH371"/>
      <c r="AI371" t="s">
        <v>20668</v>
      </c>
      <c r="AJ371" t="s">
        <v>32</v>
      </c>
      <c r="AK371" t="s">
        <v>5733</v>
      </c>
      <c r="AL371" t="s">
        <v>64</v>
      </c>
      <c r="AM371" t="s">
        <v>692</v>
      </c>
      <c r="AN371">
        <v>39</v>
      </c>
    </row>
    <row r="372" spans="1:40" ht="14.4" x14ac:dyDescent="0.3">
      <c r="A372" s="433" t="str">
        <v>0791</v>
      </c>
      <c r="D372" t="str">
        <f>CONCATENATE(portada_F[[#This Row],[NIVEL]],".",portada_F[[#This Row],[CODINS]])</f>
        <v>1.00450</v>
      </c>
      <c r="E372" s="444" t="s">
        <v>30841</v>
      </c>
      <c r="F372" t="s">
        <v>8188</v>
      </c>
      <c r="G372" t="s">
        <v>8396</v>
      </c>
      <c r="H372" t="s">
        <v>8579</v>
      </c>
      <c r="I372" t="s">
        <v>242</v>
      </c>
      <c r="J372" t="s">
        <v>1</v>
      </c>
      <c r="K372" t="s">
        <v>32</v>
      </c>
      <c r="L372" t="s">
        <v>20921</v>
      </c>
      <c r="M372" t="s">
        <v>8087</v>
      </c>
      <c r="N372">
        <v>30102</v>
      </c>
      <c r="O372" t="s">
        <v>64</v>
      </c>
      <c r="P372" t="s">
        <v>1</v>
      </c>
      <c r="Q372" t="s">
        <v>2</v>
      </c>
      <c r="R372" t="s">
        <v>16653</v>
      </c>
      <c r="S372" t="s">
        <v>242</v>
      </c>
      <c r="T372" t="s">
        <v>242</v>
      </c>
      <c r="U372" t="s">
        <v>21883</v>
      </c>
      <c r="V372" t="s">
        <v>8580</v>
      </c>
      <c r="W372" t="s">
        <v>21884</v>
      </c>
      <c r="X372" t="s">
        <v>8581</v>
      </c>
      <c r="Y372" s="536" t="s">
        <v>21885</v>
      </c>
      <c r="Z372" s="536" t="s">
        <v>21885</v>
      </c>
      <c r="AA372" s="493" t="s">
        <v>21886</v>
      </c>
      <c r="AB372" s="493" t="s">
        <v>21887</v>
      </c>
      <c r="AC372" s="493" t="s">
        <v>19803</v>
      </c>
      <c r="AD372" s="493" t="s">
        <v>21876</v>
      </c>
      <c r="AE372"/>
      <c r="AF372" t="s">
        <v>20919</v>
      </c>
      <c r="AG372"/>
      <c r="AH372"/>
      <c r="AI372" t="s">
        <v>20668</v>
      </c>
      <c r="AJ372" t="s">
        <v>32</v>
      </c>
      <c r="AK372" t="s">
        <v>7422</v>
      </c>
      <c r="AL372" t="s">
        <v>64</v>
      </c>
      <c r="AM372" t="s">
        <v>8579</v>
      </c>
      <c r="AN372">
        <v>9</v>
      </c>
    </row>
    <row r="373" spans="1:40" ht="14.4" x14ac:dyDescent="0.3">
      <c r="A373" s="433" t="str">
        <v>0792</v>
      </c>
      <c r="D373" t="str">
        <f>CONCATENATE(portada_F[[#This Row],[NIVEL]],".",portada_F[[#This Row],[CODINS]])</f>
        <v>1.03082</v>
      </c>
      <c r="E373" s="444" t="s">
        <v>33176</v>
      </c>
      <c r="F373" t="s">
        <v>7366</v>
      </c>
      <c r="G373" t="s">
        <v>8396</v>
      </c>
      <c r="H373" t="s">
        <v>13434</v>
      </c>
      <c r="I373" t="s">
        <v>13533</v>
      </c>
      <c r="J373" t="s">
        <v>4</v>
      </c>
      <c r="K373" t="s">
        <v>32</v>
      </c>
      <c r="L373" t="s">
        <v>20921</v>
      </c>
      <c r="M373" t="s">
        <v>8087</v>
      </c>
      <c r="N373">
        <v>10901</v>
      </c>
      <c r="O373" t="s">
        <v>32</v>
      </c>
      <c r="P373" t="s">
        <v>10</v>
      </c>
      <c r="Q373" t="s">
        <v>1</v>
      </c>
      <c r="R373" t="s">
        <v>16497</v>
      </c>
      <c r="S373" t="s">
        <v>33</v>
      </c>
      <c r="T373" t="s">
        <v>341</v>
      </c>
      <c r="U373" t="s">
        <v>341</v>
      </c>
      <c r="V373" t="s">
        <v>159</v>
      </c>
      <c r="W373" t="s">
        <v>8957</v>
      </c>
      <c r="X373" t="s">
        <v>8956</v>
      </c>
      <c r="Y373" s="536" t="s">
        <v>27384</v>
      </c>
      <c r="Z373" s="536" t="s">
        <v>27385</v>
      </c>
      <c r="AA373" s="493" t="s">
        <v>11144</v>
      </c>
      <c r="AB373" s="493" t="s">
        <v>27385</v>
      </c>
      <c r="AC373" s="493" t="s">
        <v>19723</v>
      </c>
      <c r="AD373" s="493" t="s">
        <v>26281</v>
      </c>
      <c r="AE373"/>
      <c r="AF373" t="s">
        <v>20919</v>
      </c>
      <c r="AG373"/>
      <c r="AH373"/>
      <c r="AI373" t="s">
        <v>20668</v>
      </c>
      <c r="AJ373" t="s">
        <v>32</v>
      </c>
      <c r="AK373" t="s">
        <v>10035</v>
      </c>
      <c r="AL373" t="s">
        <v>64</v>
      </c>
      <c r="AM373" t="s">
        <v>13434</v>
      </c>
      <c r="AN373">
        <v>5</v>
      </c>
    </row>
    <row r="374" spans="1:40" ht="14.4" x14ac:dyDescent="0.3">
      <c r="A374" s="433" t="str">
        <v>0793</v>
      </c>
      <c r="D374" t="str">
        <f>CONCATENATE(portada_F[[#This Row],[NIVEL]],".",portada_F[[#This Row],[CODINS]])</f>
        <v>1.02885</v>
      </c>
      <c r="E374" s="444" t="s">
        <v>33013</v>
      </c>
      <c r="F374" t="s">
        <v>8899</v>
      </c>
      <c r="G374" t="s">
        <v>8396</v>
      </c>
      <c r="H374" t="s">
        <v>8898</v>
      </c>
      <c r="I374" t="s">
        <v>242</v>
      </c>
      <c r="J374" t="s">
        <v>6</v>
      </c>
      <c r="K374" t="s">
        <v>32</v>
      </c>
      <c r="L374" t="s">
        <v>20921</v>
      </c>
      <c r="M374" t="s">
        <v>8087</v>
      </c>
      <c r="N374">
        <v>30307</v>
      </c>
      <c r="O374" t="s">
        <v>64</v>
      </c>
      <c r="P374" t="s">
        <v>3</v>
      </c>
      <c r="Q374" t="s">
        <v>7</v>
      </c>
      <c r="R374" t="s">
        <v>16670</v>
      </c>
      <c r="S374" t="s">
        <v>242</v>
      </c>
      <c r="T374" t="s">
        <v>243</v>
      </c>
      <c r="U374" t="s">
        <v>84</v>
      </c>
      <c r="V374" t="s">
        <v>8849</v>
      </c>
      <c r="W374" t="s">
        <v>26981</v>
      </c>
      <c r="X374" t="s">
        <v>17718</v>
      </c>
      <c r="Y374" s="536" t="s">
        <v>26982</v>
      </c>
      <c r="Z374" s="536" t="s">
        <v>26983</v>
      </c>
      <c r="AA374" s="493" t="s">
        <v>20743</v>
      </c>
      <c r="AB374" s="493" t="s">
        <v>26982</v>
      </c>
      <c r="AC374" s="493" t="s">
        <v>19821</v>
      </c>
      <c r="AD374" s="493" t="s">
        <v>22000</v>
      </c>
      <c r="AE374"/>
      <c r="AF374" t="s">
        <v>20919</v>
      </c>
      <c r="AG374"/>
      <c r="AH374"/>
      <c r="AI374" t="s">
        <v>20668</v>
      </c>
      <c r="AJ374" t="s">
        <v>32</v>
      </c>
      <c r="AK374" t="s">
        <v>10021</v>
      </c>
      <c r="AL374" t="s">
        <v>64</v>
      </c>
      <c r="AM374" t="s">
        <v>8898</v>
      </c>
      <c r="AN374">
        <v>55</v>
      </c>
    </row>
    <row r="375" spans="1:40" ht="14.4" x14ac:dyDescent="0.3">
      <c r="A375" s="433" t="str">
        <v>0794</v>
      </c>
      <c r="D375" t="str">
        <f>CONCATENATE(portada_F[[#This Row],[NIVEL]],".",portada_F[[#This Row],[CODINS]])</f>
        <v>1.03784</v>
      </c>
      <c r="E375" s="444" t="s">
        <v>33722</v>
      </c>
      <c r="F375" t="s">
        <v>7681</v>
      </c>
      <c r="G375" t="s">
        <v>8396</v>
      </c>
      <c r="H375" t="s">
        <v>15385</v>
      </c>
      <c r="I375" t="s">
        <v>360</v>
      </c>
      <c r="J375" t="s">
        <v>1</v>
      </c>
      <c r="K375" t="s">
        <v>32</v>
      </c>
      <c r="L375" t="s">
        <v>20921</v>
      </c>
      <c r="M375" t="s">
        <v>8087</v>
      </c>
      <c r="N375">
        <v>10408</v>
      </c>
      <c r="O375" t="s">
        <v>32</v>
      </c>
      <c r="P375" t="s">
        <v>4</v>
      </c>
      <c r="Q375" t="s">
        <v>9</v>
      </c>
      <c r="R375" t="s">
        <v>16473</v>
      </c>
      <c r="S375" t="s">
        <v>33</v>
      </c>
      <c r="T375" t="s">
        <v>360</v>
      </c>
      <c r="U375" t="s">
        <v>250</v>
      </c>
      <c r="V375" t="s">
        <v>250</v>
      </c>
      <c r="W375" t="s">
        <v>28850</v>
      </c>
      <c r="X375" t="s">
        <v>15485</v>
      </c>
      <c r="Y375" s="536" t="s">
        <v>28851</v>
      </c>
      <c r="Z375" s="536"/>
      <c r="AA375" s="493" t="s">
        <v>17044</v>
      </c>
      <c r="AB375" s="493" t="s">
        <v>28851</v>
      </c>
      <c r="AC375" s="493" t="s">
        <v>19740</v>
      </c>
      <c r="AD375" s="493" t="s">
        <v>21466</v>
      </c>
      <c r="AE375"/>
      <c r="AF375" t="s">
        <v>20919</v>
      </c>
      <c r="AG375"/>
      <c r="AH375"/>
      <c r="AI375" t="s">
        <v>20668</v>
      </c>
      <c r="AJ375" t="s">
        <v>32</v>
      </c>
      <c r="AK375" t="s">
        <v>16207</v>
      </c>
      <c r="AL375" t="s">
        <v>64</v>
      </c>
      <c r="AM375" t="s">
        <v>15385</v>
      </c>
      <c r="AN375">
        <v>31</v>
      </c>
    </row>
    <row r="376" spans="1:40" ht="14.4" x14ac:dyDescent="0.3">
      <c r="A376" s="433" t="str">
        <v>0795</v>
      </c>
      <c r="D376" t="str">
        <f>CONCATENATE(portada_F[[#This Row],[NIVEL]],".",portada_F[[#This Row],[CODINS]])</f>
        <v>1.00324</v>
      </c>
      <c r="E376" s="444" t="s">
        <v>30720</v>
      </c>
      <c r="F376" t="s">
        <v>7119</v>
      </c>
      <c r="G376" t="s">
        <v>8396</v>
      </c>
      <c r="H376" t="s">
        <v>8566</v>
      </c>
      <c r="I376" t="s">
        <v>83</v>
      </c>
      <c r="J376" t="s">
        <v>2</v>
      </c>
      <c r="K376" t="s">
        <v>32</v>
      </c>
      <c r="L376" t="s">
        <v>20921</v>
      </c>
      <c r="M376" t="s">
        <v>8087</v>
      </c>
      <c r="N376">
        <v>20101</v>
      </c>
      <c r="O376" t="s">
        <v>35</v>
      </c>
      <c r="P376" t="s">
        <v>1</v>
      </c>
      <c r="Q376" t="s">
        <v>1</v>
      </c>
      <c r="R376" t="s">
        <v>16550</v>
      </c>
      <c r="S376" t="s">
        <v>83</v>
      </c>
      <c r="T376" t="s">
        <v>83</v>
      </c>
      <c r="U376" t="s">
        <v>83</v>
      </c>
      <c r="V376" t="s">
        <v>8567</v>
      </c>
      <c r="W376" t="s">
        <v>21585</v>
      </c>
      <c r="X376" t="s">
        <v>8568</v>
      </c>
      <c r="Y376" s="536" t="s">
        <v>21586</v>
      </c>
      <c r="Z376" s="536" t="s">
        <v>21587</v>
      </c>
      <c r="AA376" s="493" t="s">
        <v>18504</v>
      </c>
      <c r="AB376" s="493" t="s">
        <v>21586</v>
      </c>
      <c r="AC376" s="493" t="s">
        <v>19761</v>
      </c>
      <c r="AD376" s="493" t="s">
        <v>21570</v>
      </c>
      <c r="AE376"/>
      <c r="AF376" t="s">
        <v>20919</v>
      </c>
      <c r="AG376"/>
      <c r="AH376"/>
      <c r="AI376" t="s">
        <v>20668</v>
      </c>
      <c r="AJ376" t="s">
        <v>32</v>
      </c>
      <c r="AK376" t="s">
        <v>8620</v>
      </c>
      <c r="AL376" t="s">
        <v>64</v>
      </c>
      <c r="AM376" t="s">
        <v>8566</v>
      </c>
      <c r="AN376">
        <v>157</v>
      </c>
    </row>
    <row r="377" spans="1:40" ht="14.4" x14ac:dyDescent="0.3">
      <c r="A377" s="433" t="str">
        <v>0796</v>
      </c>
      <c r="D377" t="str">
        <f>CONCATENATE(portada_F[[#This Row],[NIVEL]],".",portada_F[[#This Row],[CODINS]])</f>
        <v>1.03917</v>
      </c>
      <c r="E377" s="444" t="s">
        <v>33836</v>
      </c>
      <c r="F377" t="s">
        <v>13519</v>
      </c>
      <c r="G377" t="s">
        <v>8396</v>
      </c>
      <c r="H377" t="s">
        <v>15401</v>
      </c>
      <c r="I377" t="s">
        <v>41</v>
      </c>
      <c r="J377" t="s">
        <v>6</v>
      </c>
      <c r="K377" t="s">
        <v>32</v>
      </c>
      <c r="L377" t="s">
        <v>20929</v>
      </c>
      <c r="M377" t="s">
        <v>8087</v>
      </c>
      <c r="N377">
        <v>11104</v>
      </c>
      <c r="O377" t="s">
        <v>32</v>
      </c>
      <c r="P377" t="s">
        <v>13</v>
      </c>
      <c r="Q377" t="s">
        <v>4</v>
      </c>
      <c r="R377" t="s">
        <v>16511</v>
      </c>
      <c r="S377" t="s">
        <v>33</v>
      </c>
      <c r="T377" t="s">
        <v>21368</v>
      </c>
      <c r="U377" t="s">
        <v>21391</v>
      </c>
      <c r="V377" t="s">
        <v>250</v>
      </c>
      <c r="W377" t="s">
        <v>250</v>
      </c>
      <c r="X377" t="s">
        <v>16932</v>
      </c>
      <c r="Y377" s="536" t="s">
        <v>29118</v>
      </c>
      <c r="Z377" s="536"/>
      <c r="AA377" s="493" t="s">
        <v>20766</v>
      </c>
      <c r="AB377" s="493" t="s">
        <v>29118</v>
      </c>
      <c r="AC377" s="493" t="s">
        <v>19735</v>
      </c>
      <c r="AD377" s="493" t="s">
        <v>21371</v>
      </c>
      <c r="AE377"/>
      <c r="AF377" t="s">
        <v>20919</v>
      </c>
      <c r="AG377"/>
      <c r="AH377"/>
      <c r="AI377" t="s">
        <v>20668</v>
      </c>
      <c r="AJ377" t="s">
        <v>35</v>
      </c>
      <c r="AK377" t="s">
        <v>19693</v>
      </c>
      <c r="AL377" t="s">
        <v>20934</v>
      </c>
      <c r="AM377"/>
      <c r="AN377">
        <v>11</v>
      </c>
    </row>
    <row r="378" spans="1:40" ht="14.4" x14ac:dyDescent="0.3">
      <c r="A378" s="433" t="str">
        <v>0797</v>
      </c>
      <c r="D378" t="str">
        <f>CONCATENATE(portada_F[[#This Row],[NIVEL]],".",portada_F[[#This Row],[CODINS]])</f>
        <v>1.00253</v>
      </c>
      <c r="E378" s="444" t="s">
        <v>30655</v>
      </c>
      <c r="F378" t="s">
        <v>7112</v>
      </c>
      <c r="G378" t="s">
        <v>8396</v>
      </c>
      <c r="H378" t="s">
        <v>8537</v>
      </c>
      <c r="I378" t="s">
        <v>41</v>
      </c>
      <c r="J378" t="s">
        <v>3</v>
      </c>
      <c r="K378" t="s">
        <v>32</v>
      </c>
      <c r="L378" t="s">
        <v>20921</v>
      </c>
      <c r="M378" t="s">
        <v>8087</v>
      </c>
      <c r="N378">
        <v>11502</v>
      </c>
      <c r="O378" t="s">
        <v>32</v>
      </c>
      <c r="P378" t="s">
        <v>202</v>
      </c>
      <c r="Q378" t="s">
        <v>2</v>
      </c>
      <c r="R378" t="s">
        <v>16525</v>
      </c>
      <c r="S378" t="s">
        <v>33</v>
      </c>
      <c r="T378" t="s">
        <v>21409</v>
      </c>
      <c r="U378" t="s">
        <v>839</v>
      </c>
      <c r="V378" t="s">
        <v>839</v>
      </c>
      <c r="W378" t="s">
        <v>8539</v>
      </c>
      <c r="X378" t="s">
        <v>8538</v>
      </c>
      <c r="Y378" s="536" t="s">
        <v>21428</v>
      </c>
      <c r="Z378" s="536" t="s">
        <v>21428</v>
      </c>
      <c r="AA378" s="493" t="s">
        <v>21429</v>
      </c>
      <c r="AB378" s="493" t="s">
        <v>21430</v>
      </c>
      <c r="AC378" s="493" t="s">
        <v>7047</v>
      </c>
      <c r="AD378" s="493" t="s">
        <v>21413</v>
      </c>
      <c r="AE378"/>
      <c r="AF378" t="s">
        <v>20919</v>
      </c>
      <c r="AG378"/>
      <c r="AH378"/>
      <c r="AI378" t="s">
        <v>20668</v>
      </c>
      <c r="AJ378" t="s">
        <v>32</v>
      </c>
      <c r="AK378" t="s">
        <v>6853</v>
      </c>
      <c r="AL378" t="s">
        <v>64</v>
      </c>
      <c r="AM378" t="s">
        <v>8537</v>
      </c>
      <c r="AN378">
        <v>93</v>
      </c>
    </row>
    <row r="379" spans="1:40" ht="14.4" x14ac:dyDescent="0.3">
      <c r="A379" s="433" t="str">
        <v>0799</v>
      </c>
      <c r="D379" t="str">
        <f>CONCATENATE(portada_F[[#This Row],[NIVEL]],".",portada_F[[#This Row],[CODINS]])</f>
        <v>1.03335</v>
      </c>
      <c r="E379" s="444" t="s">
        <v>33387</v>
      </c>
      <c r="F379" t="s">
        <v>9030</v>
      </c>
      <c r="G379" t="s">
        <v>8396</v>
      </c>
      <c r="H379" t="s">
        <v>9029</v>
      </c>
      <c r="I379" t="s">
        <v>207</v>
      </c>
      <c r="J379" t="s">
        <v>4</v>
      </c>
      <c r="K379" t="s">
        <v>32</v>
      </c>
      <c r="L379" t="s">
        <v>20929</v>
      </c>
      <c r="M379" t="s">
        <v>8087</v>
      </c>
      <c r="N379">
        <v>40504</v>
      </c>
      <c r="O379" t="s">
        <v>206</v>
      </c>
      <c r="P379" t="s">
        <v>5</v>
      </c>
      <c r="Q379" t="s">
        <v>4</v>
      </c>
      <c r="R379" t="s">
        <v>18376</v>
      </c>
      <c r="S379" t="s">
        <v>207</v>
      </c>
      <c r="T379" t="s">
        <v>159</v>
      </c>
      <c r="U379" t="s">
        <v>85</v>
      </c>
      <c r="V379" t="s">
        <v>8754</v>
      </c>
      <c r="W379" t="s">
        <v>27868</v>
      </c>
      <c r="X379" t="s">
        <v>17730</v>
      </c>
      <c r="Y379" s="536" t="s">
        <v>27869</v>
      </c>
      <c r="Z379" s="536"/>
      <c r="AA379" s="493" t="s">
        <v>27870</v>
      </c>
      <c r="AB379" s="493" t="s">
        <v>27871</v>
      </c>
      <c r="AC379" s="493" t="s">
        <v>19840</v>
      </c>
      <c r="AD379" s="493" t="s">
        <v>22165</v>
      </c>
      <c r="AE379"/>
      <c r="AF379" t="s">
        <v>20919</v>
      </c>
      <c r="AG379"/>
      <c r="AH379"/>
      <c r="AI379" t="s">
        <v>20668</v>
      </c>
      <c r="AJ379" t="s">
        <v>35</v>
      </c>
      <c r="AK379" t="s">
        <v>19693</v>
      </c>
      <c r="AL379" t="s">
        <v>20934</v>
      </c>
      <c r="AM379"/>
      <c r="AN379">
        <v>35</v>
      </c>
    </row>
    <row r="380" spans="1:40" ht="14.4" x14ac:dyDescent="0.3">
      <c r="A380" s="433" t="str">
        <v>0800</v>
      </c>
      <c r="D380" t="str">
        <f>CONCATENATE(portada_F[[#This Row],[NIVEL]],".",portada_F[[#This Row],[CODINS]])</f>
        <v>1.00054</v>
      </c>
      <c r="E380" s="444" t="s">
        <v>30498</v>
      </c>
      <c r="F380" t="s">
        <v>8151</v>
      </c>
      <c r="G380" t="s">
        <v>8396</v>
      </c>
      <c r="H380" t="s">
        <v>8434</v>
      </c>
      <c r="I380" t="s">
        <v>41</v>
      </c>
      <c r="J380" t="s">
        <v>4</v>
      </c>
      <c r="K380" t="s">
        <v>32</v>
      </c>
      <c r="L380" t="s">
        <v>20921</v>
      </c>
      <c r="M380" t="s">
        <v>8087</v>
      </c>
      <c r="N380">
        <v>11301</v>
      </c>
      <c r="O380" t="s">
        <v>32</v>
      </c>
      <c r="P380" t="s">
        <v>15</v>
      </c>
      <c r="Q380" t="s">
        <v>1</v>
      </c>
      <c r="R380" t="s">
        <v>21022</v>
      </c>
      <c r="S380" t="s">
        <v>33</v>
      </c>
      <c r="T380" t="s">
        <v>147</v>
      </c>
      <c r="U380" t="s">
        <v>173</v>
      </c>
      <c r="V380" t="s">
        <v>8435</v>
      </c>
      <c r="W380" t="s">
        <v>8437</v>
      </c>
      <c r="X380" t="s">
        <v>8436</v>
      </c>
      <c r="Y380" s="536" t="s">
        <v>21023</v>
      </c>
      <c r="Z380" s="536" t="s">
        <v>21024</v>
      </c>
      <c r="AA380" s="493" t="s">
        <v>17689</v>
      </c>
      <c r="AB380" s="493" t="s">
        <v>21023</v>
      </c>
      <c r="AC380" s="493" t="s">
        <v>19704</v>
      </c>
      <c r="AD380" s="493" t="s">
        <v>21025</v>
      </c>
      <c r="AE380"/>
      <c r="AF380" t="s">
        <v>20919</v>
      </c>
      <c r="AG380"/>
      <c r="AH380"/>
      <c r="AI380" t="s">
        <v>20668</v>
      </c>
      <c r="AJ380" t="s">
        <v>32</v>
      </c>
      <c r="AK380" t="s">
        <v>9933</v>
      </c>
      <c r="AL380" t="s">
        <v>64</v>
      </c>
      <c r="AM380" t="s">
        <v>9934</v>
      </c>
      <c r="AN380">
        <v>67</v>
      </c>
    </row>
    <row r="381" spans="1:40" ht="14.4" x14ac:dyDescent="0.3">
      <c r="A381" s="433" t="str">
        <v>0801</v>
      </c>
      <c r="D381" t="str">
        <f>CONCATENATE(portada_F[[#This Row],[NIVEL]],".",portada_F[[#This Row],[CODINS]])</f>
        <v>1.01458</v>
      </c>
      <c r="E381" s="444" t="s">
        <v>31738</v>
      </c>
      <c r="F381" t="s">
        <v>7219</v>
      </c>
      <c r="G381" t="s">
        <v>8396</v>
      </c>
      <c r="H381" t="s">
        <v>8739</v>
      </c>
      <c r="I381" t="s">
        <v>242</v>
      </c>
      <c r="J381" t="s">
        <v>1</v>
      </c>
      <c r="K381" t="s">
        <v>32</v>
      </c>
      <c r="L381" t="s">
        <v>20921</v>
      </c>
      <c r="M381" t="s">
        <v>8087</v>
      </c>
      <c r="N381">
        <v>30101</v>
      </c>
      <c r="O381" t="s">
        <v>64</v>
      </c>
      <c r="P381" t="s">
        <v>1</v>
      </c>
      <c r="Q381" t="s">
        <v>1</v>
      </c>
      <c r="R381" t="s">
        <v>16652</v>
      </c>
      <c r="S381" t="s">
        <v>242</v>
      </c>
      <c r="T381" t="s">
        <v>242</v>
      </c>
      <c r="U381" t="s">
        <v>21877</v>
      </c>
      <c r="V381" t="s">
        <v>4517</v>
      </c>
      <c r="W381" t="s">
        <v>24035</v>
      </c>
      <c r="X381" t="s">
        <v>8740</v>
      </c>
      <c r="Y381" s="536" t="s">
        <v>24036</v>
      </c>
      <c r="Z381" s="536" t="s">
        <v>24037</v>
      </c>
      <c r="AA381" s="493" t="s">
        <v>16175</v>
      </c>
      <c r="AB381" s="493" t="s">
        <v>24038</v>
      </c>
      <c r="AC381" s="493" t="s">
        <v>19803</v>
      </c>
      <c r="AD381" s="493" t="s">
        <v>21876</v>
      </c>
      <c r="AE381"/>
      <c r="AF381" t="s">
        <v>20919</v>
      </c>
      <c r="AG381"/>
      <c r="AH381"/>
      <c r="AI381" t="s">
        <v>20668</v>
      </c>
      <c r="AJ381" t="s">
        <v>32</v>
      </c>
      <c r="AK381" t="s">
        <v>9961</v>
      </c>
      <c r="AL381" t="s">
        <v>64</v>
      </c>
      <c r="AM381" t="s">
        <v>8739</v>
      </c>
      <c r="AN381">
        <v>100</v>
      </c>
    </row>
    <row r="382" spans="1:40" ht="14.4" x14ac:dyDescent="0.3">
      <c r="A382" s="433" t="str">
        <v>0802</v>
      </c>
      <c r="D382" t="str">
        <f>CONCATENATE(portada_F[[#This Row],[NIVEL]],".",portada_F[[#This Row],[CODINS]])</f>
        <v>1.01106</v>
      </c>
      <c r="E382" s="444" t="s">
        <v>31419</v>
      </c>
      <c r="F382" t="s">
        <v>7193</v>
      </c>
      <c r="G382" t="s">
        <v>8396</v>
      </c>
      <c r="H382" t="s">
        <v>8687</v>
      </c>
      <c r="I382" t="s">
        <v>47</v>
      </c>
      <c r="J382" t="s">
        <v>1</v>
      </c>
      <c r="K382" t="s">
        <v>32</v>
      </c>
      <c r="L382" t="s">
        <v>20921</v>
      </c>
      <c r="M382" t="s">
        <v>8087</v>
      </c>
      <c r="N382">
        <v>10305</v>
      </c>
      <c r="O382" t="s">
        <v>32</v>
      </c>
      <c r="P382" t="s">
        <v>3</v>
      </c>
      <c r="Q382" t="s">
        <v>5</v>
      </c>
      <c r="R382" t="s">
        <v>16458</v>
      </c>
      <c r="S382" t="s">
        <v>33</v>
      </c>
      <c r="T382" t="s">
        <v>47</v>
      </c>
      <c r="U382" t="s">
        <v>250</v>
      </c>
      <c r="V382" t="s">
        <v>250</v>
      </c>
      <c r="W382" t="s">
        <v>23290</v>
      </c>
      <c r="X382" t="s">
        <v>8688</v>
      </c>
      <c r="Y382" s="536" t="s">
        <v>23291</v>
      </c>
      <c r="Z382" s="536" t="s">
        <v>23292</v>
      </c>
      <c r="AA382" s="493" t="s">
        <v>23293</v>
      </c>
      <c r="AB382" s="493" t="s">
        <v>23291</v>
      </c>
      <c r="AC382" s="493" t="s">
        <v>19725</v>
      </c>
      <c r="AD382" s="493" t="s">
        <v>21248</v>
      </c>
      <c r="AE382"/>
      <c r="AF382" t="s">
        <v>20919</v>
      </c>
      <c r="AG382"/>
      <c r="AH382"/>
      <c r="AI382" t="s">
        <v>20668</v>
      </c>
      <c r="AJ382" t="s">
        <v>32</v>
      </c>
      <c r="AK382" t="s">
        <v>8406</v>
      </c>
      <c r="AL382" t="s">
        <v>64</v>
      </c>
      <c r="AM382" t="s">
        <v>8687</v>
      </c>
      <c r="AN382">
        <v>24</v>
      </c>
    </row>
    <row r="383" spans="1:40" ht="14.4" x14ac:dyDescent="0.3">
      <c r="A383" s="433" t="str">
        <v>0803</v>
      </c>
      <c r="D383" t="str">
        <f>CONCATENATE(portada_F[[#This Row],[NIVEL]],".",portada_F[[#This Row],[CODINS]])</f>
        <v>1.01337</v>
      </c>
      <c r="E383" s="444" t="s">
        <v>31621</v>
      </c>
      <c r="F383" t="s">
        <v>7211</v>
      </c>
      <c r="G383" t="s">
        <v>8396</v>
      </c>
      <c r="H383" t="s">
        <v>10175</v>
      </c>
      <c r="I383" t="s">
        <v>207</v>
      </c>
      <c r="J383" t="s">
        <v>4</v>
      </c>
      <c r="K383" t="s">
        <v>32</v>
      </c>
      <c r="L383" t="s">
        <v>20929</v>
      </c>
      <c r="M383" t="s">
        <v>8087</v>
      </c>
      <c r="N383">
        <v>40102</v>
      </c>
      <c r="O383" t="s">
        <v>206</v>
      </c>
      <c r="P383" t="s">
        <v>1</v>
      </c>
      <c r="Q383" t="s">
        <v>2</v>
      </c>
      <c r="R383" t="s">
        <v>16698</v>
      </c>
      <c r="S383" t="s">
        <v>207</v>
      </c>
      <c r="T383" t="s">
        <v>207</v>
      </c>
      <c r="U383" t="s">
        <v>830</v>
      </c>
      <c r="V383" t="s">
        <v>8727</v>
      </c>
      <c r="W383" t="s">
        <v>23776</v>
      </c>
      <c r="X383" t="s">
        <v>8728</v>
      </c>
      <c r="Y383" s="536" t="s">
        <v>23777</v>
      </c>
      <c r="Z383" s="536" t="s">
        <v>23778</v>
      </c>
      <c r="AA383" s="493" t="s">
        <v>23779</v>
      </c>
      <c r="AB383" s="493" t="s">
        <v>23778</v>
      </c>
      <c r="AC383" s="493" t="s">
        <v>19840</v>
      </c>
      <c r="AD383" s="493" t="s">
        <v>22165</v>
      </c>
      <c r="AE383"/>
      <c r="AF383" t="s">
        <v>20919</v>
      </c>
      <c r="AG383"/>
      <c r="AH383"/>
      <c r="AI383" t="s">
        <v>20668</v>
      </c>
      <c r="AJ383" t="s">
        <v>35</v>
      </c>
      <c r="AK383" t="s">
        <v>19693</v>
      </c>
      <c r="AL383" t="s">
        <v>20934</v>
      </c>
      <c r="AM383"/>
      <c r="AN383">
        <v>129</v>
      </c>
    </row>
    <row r="384" spans="1:40" ht="14.4" x14ac:dyDescent="0.3">
      <c r="A384" s="433" t="str">
        <v>0804</v>
      </c>
      <c r="D384" t="str">
        <f>CONCATENATE(portada_F[[#This Row],[NIVEL]],".",portada_F[[#This Row],[CODINS]])</f>
        <v>1.01211</v>
      </c>
      <c r="E384" s="444" t="s">
        <v>31504</v>
      </c>
      <c r="F384" t="s">
        <v>8702</v>
      </c>
      <c r="G384" t="s">
        <v>8396</v>
      </c>
      <c r="H384" t="s">
        <v>1525</v>
      </c>
      <c r="I384" t="s">
        <v>224</v>
      </c>
      <c r="J384" t="s">
        <v>4</v>
      </c>
      <c r="K384" t="s">
        <v>32</v>
      </c>
      <c r="L384" t="s">
        <v>20921</v>
      </c>
      <c r="M384" t="s">
        <v>8087</v>
      </c>
      <c r="N384">
        <v>21004</v>
      </c>
      <c r="O384" t="s">
        <v>35</v>
      </c>
      <c r="P384" t="s">
        <v>11</v>
      </c>
      <c r="Q384" t="s">
        <v>4</v>
      </c>
      <c r="R384" t="s">
        <v>21834</v>
      </c>
      <c r="S384" t="s">
        <v>83</v>
      </c>
      <c r="T384" t="s">
        <v>224</v>
      </c>
      <c r="U384" t="s">
        <v>2843</v>
      </c>
      <c r="V384" t="s">
        <v>2843</v>
      </c>
      <c r="W384" t="s">
        <v>8705</v>
      </c>
      <c r="X384" t="s">
        <v>8704</v>
      </c>
      <c r="Y384" s="536" t="s">
        <v>23498</v>
      </c>
      <c r="Z384" s="536"/>
      <c r="AA384" s="493" t="s">
        <v>8703</v>
      </c>
      <c r="AB384" s="493" t="s">
        <v>23498</v>
      </c>
      <c r="AC384" s="493" t="s">
        <v>19793</v>
      </c>
      <c r="AD384" s="493" t="s">
        <v>21838</v>
      </c>
      <c r="AE384"/>
      <c r="AF384" t="s">
        <v>20919</v>
      </c>
      <c r="AG384"/>
      <c r="AH384"/>
      <c r="AI384" t="s">
        <v>20668</v>
      </c>
      <c r="AJ384" t="s">
        <v>32</v>
      </c>
      <c r="AK384" t="s">
        <v>9941</v>
      </c>
      <c r="AL384" t="s">
        <v>64</v>
      </c>
      <c r="AM384" t="s">
        <v>1525</v>
      </c>
      <c r="AN384">
        <v>56</v>
      </c>
    </row>
    <row r="385" spans="1:40" ht="14.4" x14ac:dyDescent="0.3">
      <c r="A385" s="433" t="str">
        <v>0805</v>
      </c>
      <c r="D385" t="str">
        <f>CONCATENATE(portada_F[[#This Row],[NIVEL]],".",portada_F[[#This Row],[CODINS]])</f>
        <v>1.00244</v>
      </c>
      <c r="E385" s="444" t="s">
        <v>30650</v>
      </c>
      <c r="F385" t="s">
        <v>520</v>
      </c>
      <c r="G385" t="s">
        <v>8396</v>
      </c>
      <c r="H385" t="s">
        <v>15368</v>
      </c>
      <c r="I385" t="s">
        <v>41</v>
      </c>
      <c r="J385" t="s">
        <v>3</v>
      </c>
      <c r="K385" t="s">
        <v>32</v>
      </c>
      <c r="L385" t="s">
        <v>20921</v>
      </c>
      <c r="M385" t="s">
        <v>8087</v>
      </c>
      <c r="N385">
        <v>11501</v>
      </c>
      <c r="O385" t="s">
        <v>32</v>
      </c>
      <c r="P385" t="s">
        <v>202</v>
      </c>
      <c r="Q385" t="s">
        <v>1</v>
      </c>
      <c r="R385" t="s">
        <v>16524</v>
      </c>
      <c r="S385" t="s">
        <v>33</v>
      </c>
      <c r="T385" t="s">
        <v>21409</v>
      </c>
      <c r="U385" t="s">
        <v>674</v>
      </c>
      <c r="V385" t="s">
        <v>822</v>
      </c>
      <c r="W385" t="s">
        <v>21410</v>
      </c>
      <c r="X385" t="s">
        <v>8528</v>
      </c>
      <c r="Y385" s="536" t="s">
        <v>21411</v>
      </c>
      <c r="Z385" s="536" t="s">
        <v>21412</v>
      </c>
      <c r="AA385" s="493" t="s">
        <v>20699</v>
      </c>
      <c r="AB385" s="493" t="s">
        <v>21411</v>
      </c>
      <c r="AC385" s="493" t="s">
        <v>7047</v>
      </c>
      <c r="AD385" s="493" t="s">
        <v>21413</v>
      </c>
      <c r="AE385"/>
      <c r="AF385" t="s">
        <v>20919</v>
      </c>
      <c r="AG385"/>
      <c r="AH385"/>
      <c r="AI385" t="s">
        <v>20668</v>
      </c>
      <c r="AJ385" t="s">
        <v>32</v>
      </c>
      <c r="AK385" t="s">
        <v>843</v>
      </c>
      <c r="AL385" t="s">
        <v>64</v>
      </c>
      <c r="AM385" t="s">
        <v>15368</v>
      </c>
      <c r="AN385">
        <v>108</v>
      </c>
    </row>
    <row r="386" spans="1:40" ht="14.4" x14ac:dyDescent="0.3">
      <c r="A386" s="433" t="str">
        <v>0806</v>
      </c>
      <c r="D386" t="str">
        <f>CONCATENATE(portada_F[[#This Row],[NIVEL]],".",portada_F[[#This Row],[CODINS]])</f>
        <v>1.03907</v>
      </c>
      <c r="E386" s="444" t="s">
        <v>33827</v>
      </c>
      <c r="F386" t="s">
        <v>9843</v>
      </c>
      <c r="G386" t="s">
        <v>8396</v>
      </c>
      <c r="H386" t="s">
        <v>15398</v>
      </c>
      <c r="I386" t="s">
        <v>13534</v>
      </c>
      <c r="J386" t="s">
        <v>4</v>
      </c>
      <c r="K386" t="s">
        <v>32</v>
      </c>
      <c r="L386" t="s">
        <v>20929</v>
      </c>
      <c r="M386" t="s">
        <v>8087</v>
      </c>
      <c r="N386">
        <v>11803</v>
      </c>
      <c r="O386" t="s">
        <v>32</v>
      </c>
      <c r="P386" t="s">
        <v>90</v>
      </c>
      <c r="Q386" t="s">
        <v>3</v>
      </c>
      <c r="R386" t="s">
        <v>16538</v>
      </c>
      <c r="S386" t="s">
        <v>33</v>
      </c>
      <c r="T386" t="s">
        <v>91</v>
      </c>
      <c r="U386" t="s">
        <v>20995</v>
      </c>
      <c r="V386" t="s">
        <v>8748</v>
      </c>
      <c r="W386" t="s">
        <v>29097</v>
      </c>
      <c r="X386" t="s">
        <v>16216</v>
      </c>
      <c r="Y386" s="536" t="s">
        <v>29098</v>
      </c>
      <c r="Z386" s="536" t="s">
        <v>29099</v>
      </c>
      <c r="AA386" s="493" t="s">
        <v>15515</v>
      </c>
      <c r="AB386" s="493" t="s">
        <v>20668</v>
      </c>
      <c r="AC386" s="493" t="s">
        <v>19701</v>
      </c>
      <c r="AD386" s="493" t="s">
        <v>20998</v>
      </c>
      <c r="AE386"/>
      <c r="AF386" t="s">
        <v>20919</v>
      </c>
      <c r="AG386"/>
      <c r="AH386"/>
      <c r="AI386" t="s">
        <v>20668</v>
      </c>
      <c r="AJ386" t="s">
        <v>35</v>
      </c>
      <c r="AK386" t="s">
        <v>19693</v>
      </c>
      <c r="AL386" t="s">
        <v>20934</v>
      </c>
      <c r="AM386"/>
      <c r="AN386">
        <v>50</v>
      </c>
    </row>
    <row r="387" spans="1:40" ht="14.4" x14ac:dyDescent="0.3">
      <c r="A387" s="433" t="str">
        <v>0807</v>
      </c>
      <c r="D387" t="str">
        <f>CONCATENATE(portada_F[[#This Row],[NIVEL]],".",portada_F[[#This Row],[CODINS]])</f>
        <v>1.04124</v>
      </c>
      <c r="E387" s="444" t="s">
        <v>34008</v>
      </c>
      <c r="F387" t="s">
        <v>14464</v>
      </c>
      <c r="G387" t="s">
        <v>8396</v>
      </c>
      <c r="H387" t="s">
        <v>16981</v>
      </c>
      <c r="I387" t="s">
        <v>242</v>
      </c>
      <c r="J387" t="s">
        <v>1</v>
      </c>
      <c r="K387" t="s">
        <v>32</v>
      </c>
      <c r="L387" t="s">
        <v>20929</v>
      </c>
      <c r="M387" t="s">
        <v>8087</v>
      </c>
      <c r="N387">
        <v>30103</v>
      </c>
      <c r="O387" t="s">
        <v>64</v>
      </c>
      <c r="P387" t="s">
        <v>1</v>
      </c>
      <c r="Q387" t="s">
        <v>3</v>
      </c>
      <c r="R387" t="s">
        <v>16654</v>
      </c>
      <c r="S387" t="s">
        <v>242</v>
      </c>
      <c r="T387" t="s">
        <v>242</v>
      </c>
      <c r="U387" t="s">
        <v>18489</v>
      </c>
      <c r="V387" t="s">
        <v>16982</v>
      </c>
      <c r="W387" t="s">
        <v>16984</v>
      </c>
      <c r="X387" t="s">
        <v>16983</v>
      </c>
      <c r="Y387" s="536" t="s">
        <v>29553</v>
      </c>
      <c r="Z387" s="536"/>
      <c r="AA387" s="493" t="s">
        <v>17747</v>
      </c>
      <c r="AB387" s="493" t="s">
        <v>29554</v>
      </c>
      <c r="AC387" s="493" t="s">
        <v>19803</v>
      </c>
      <c r="AD387" s="493" t="s">
        <v>21876</v>
      </c>
      <c r="AE387"/>
      <c r="AF387" t="s">
        <v>20919</v>
      </c>
      <c r="AG387"/>
      <c r="AH387"/>
      <c r="AI387" t="s">
        <v>20668</v>
      </c>
      <c r="AJ387" t="s">
        <v>35</v>
      </c>
      <c r="AK387" t="s">
        <v>19693</v>
      </c>
      <c r="AL387" t="s">
        <v>20934</v>
      </c>
      <c r="AM387"/>
      <c r="AN387">
        <v>33</v>
      </c>
    </row>
    <row r="388" spans="1:40" ht="14.4" x14ac:dyDescent="0.3">
      <c r="A388" s="433" t="str">
        <v>0808</v>
      </c>
      <c r="D388" t="str">
        <f>CONCATENATE(portada_F[[#This Row],[NIVEL]],".",portada_F[[#This Row],[CODINS]])</f>
        <v>1.04055</v>
      </c>
      <c r="E388" s="444" t="s">
        <v>33951</v>
      </c>
      <c r="F388" t="s">
        <v>16153</v>
      </c>
      <c r="G388" t="s">
        <v>8396</v>
      </c>
      <c r="H388" t="s">
        <v>16342</v>
      </c>
      <c r="I388" t="s">
        <v>137</v>
      </c>
      <c r="J388" t="s">
        <v>9</v>
      </c>
      <c r="K388" t="s">
        <v>32</v>
      </c>
      <c r="L388" t="s">
        <v>20929</v>
      </c>
      <c r="M388" t="s">
        <v>8087</v>
      </c>
      <c r="N388">
        <v>60201</v>
      </c>
      <c r="O388" t="s">
        <v>136</v>
      </c>
      <c r="P388" t="s">
        <v>2</v>
      </c>
      <c r="Q388" t="s">
        <v>1</v>
      </c>
      <c r="R388" t="s">
        <v>16808</v>
      </c>
      <c r="S388" t="s">
        <v>137</v>
      </c>
      <c r="T388" t="s">
        <v>4895</v>
      </c>
      <c r="U388" t="s">
        <v>5147</v>
      </c>
      <c r="V388" t="s">
        <v>5147</v>
      </c>
      <c r="W388" t="s">
        <v>18588</v>
      </c>
      <c r="X388" t="s">
        <v>18587</v>
      </c>
      <c r="Y388" s="536" t="s">
        <v>29405</v>
      </c>
      <c r="Z388" s="536"/>
      <c r="AA388" s="493" t="s">
        <v>16343</v>
      </c>
      <c r="AB388" s="493" t="s">
        <v>29405</v>
      </c>
      <c r="AC388" s="493" t="s">
        <v>22449</v>
      </c>
      <c r="AD388" s="493" t="s">
        <v>22450</v>
      </c>
      <c r="AE388"/>
      <c r="AF388" t="s">
        <v>20919</v>
      </c>
      <c r="AG388"/>
      <c r="AH388"/>
      <c r="AI388" t="s">
        <v>20668</v>
      </c>
      <c r="AJ388" t="s">
        <v>35</v>
      </c>
      <c r="AK388" t="s">
        <v>19693</v>
      </c>
      <c r="AL388" t="s">
        <v>20934</v>
      </c>
      <c r="AM388"/>
      <c r="AN388">
        <v>25</v>
      </c>
    </row>
    <row r="389" spans="1:40" ht="14.4" x14ac:dyDescent="0.3">
      <c r="A389" s="433" t="str">
        <v>0809</v>
      </c>
      <c r="D389" t="str">
        <f>CONCATENATE(portada_F[[#This Row],[NIVEL]],".",portada_F[[#This Row],[CODINS]])</f>
        <v>1.02412</v>
      </c>
      <c r="E389" s="444" t="s">
        <v>32590</v>
      </c>
      <c r="F389" t="s">
        <v>8832</v>
      </c>
      <c r="G389" t="s">
        <v>8396</v>
      </c>
      <c r="H389" t="s">
        <v>8831</v>
      </c>
      <c r="I389" t="s">
        <v>13533</v>
      </c>
      <c r="J389" t="s">
        <v>3</v>
      </c>
      <c r="K389" t="s">
        <v>32</v>
      </c>
      <c r="L389" t="s">
        <v>20921</v>
      </c>
      <c r="M389" t="s">
        <v>8087</v>
      </c>
      <c r="N389">
        <v>10203</v>
      </c>
      <c r="O389" t="s">
        <v>32</v>
      </c>
      <c r="P389" t="s">
        <v>2</v>
      </c>
      <c r="Q389" t="s">
        <v>3</v>
      </c>
      <c r="R389" t="s">
        <v>16453</v>
      </c>
      <c r="S389" t="s">
        <v>33</v>
      </c>
      <c r="T389" t="s">
        <v>345</v>
      </c>
      <c r="U389" t="s">
        <v>159</v>
      </c>
      <c r="V389" t="s">
        <v>12407</v>
      </c>
      <c r="W389" t="s">
        <v>18537</v>
      </c>
      <c r="X389" t="s">
        <v>8833</v>
      </c>
      <c r="Y389" s="536" t="s">
        <v>25988</v>
      </c>
      <c r="Z389" s="536" t="s">
        <v>25989</v>
      </c>
      <c r="AA389" s="493" t="s">
        <v>11137</v>
      </c>
      <c r="AB389" s="493" t="s">
        <v>25988</v>
      </c>
      <c r="AC389" s="493" t="s">
        <v>18094</v>
      </c>
      <c r="AD389" s="493" t="s">
        <v>21195</v>
      </c>
      <c r="AE389"/>
      <c r="AF389" t="s">
        <v>20919</v>
      </c>
      <c r="AG389"/>
      <c r="AH389"/>
      <c r="AI389" t="s">
        <v>20668</v>
      </c>
      <c r="AJ389" t="s">
        <v>32</v>
      </c>
      <c r="AK389" t="s">
        <v>9999</v>
      </c>
      <c r="AL389" t="s">
        <v>64</v>
      </c>
      <c r="AM389" t="s">
        <v>8831</v>
      </c>
      <c r="AN389">
        <v>65</v>
      </c>
    </row>
    <row r="390" spans="1:40" ht="14.4" x14ac:dyDescent="0.3">
      <c r="A390" s="433" t="str">
        <v>0810</v>
      </c>
      <c r="D390" t="str">
        <f>CONCATENATE(portada_F[[#This Row],[NIVEL]],".",portada_F[[#This Row],[CODINS]])</f>
        <v>1.03537</v>
      </c>
      <c r="E390" s="444" t="s">
        <v>33540</v>
      </c>
      <c r="F390" t="s">
        <v>7870</v>
      </c>
      <c r="G390" t="s">
        <v>8396</v>
      </c>
      <c r="H390" t="s">
        <v>16926</v>
      </c>
      <c r="I390" t="s">
        <v>13533</v>
      </c>
      <c r="J390" t="s">
        <v>4</v>
      </c>
      <c r="K390" t="s">
        <v>32</v>
      </c>
      <c r="L390" t="s">
        <v>20921</v>
      </c>
      <c r="M390" t="s">
        <v>8087</v>
      </c>
      <c r="N390">
        <v>10901</v>
      </c>
      <c r="O390" t="s">
        <v>32</v>
      </c>
      <c r="P390" t="s">
        <v>10</v>
      </c>
      <c r="Q390" t="s">
        <v>1</v>
      </c>
      <c r="R390" t="s">
        <v>16497</v>
      </c>
      <c r="S390" t="s">
        <v>33</v>
      </c>
      <c r="T390" t="s">
        <v>341</v>
      </c>
      <c r="U390" t="s">
        <v>341</v>
      </c>
      <c r="V390" t="s">
        <v>341</v>
      </c>
      <c r="W390" t="s">
        <v>18570</v>
      </c>
      <c r="X390" t="s">
        <v>15456</v>
      </c>
      <c r="Y390" s="536" t="s">
        <v>28306</v>
      </c>
      <c r="Z390" s="536" t="s">
        <v>28306</v>
      </c>
      <c r="AA390" s="493" t="s">
        <v>14580</v>
      </c>
      <c r="AB390" s="493" t="s">
        <v>28307</v>
      </c>
      <c r="AC390" s="493" t="s">
        <v>19723</v>
      </c>
      <c r="AD390" s="493" t="s">
        <v>20918</v>
      </c>
      <c r="AE390"/>
      <c r="AF390" t="s">
        <v>20919</v>
      </c>
      <c r="AG390"/>
      <c r="AH390"/>
      <c r="AI390" t="s">
        <v>20668</v>
      </c>
      <c r="AJ390" t="s">
        <v>32</v>
      </c>
      <c r="AK390" t="s">
        <v>17021</v>
      </c>
      <c r="AL390" t="s">
        <v>64</v>
      </c>
      <c r="AM390" t="s">
        <v>16926</v>
      </c>
      <c r="AN390">
        <v>48</v>
      </c>
    </row>
    <row r="391" spans="1:40" ht="14.4" x14ac:dyDescent="0.3">
      <c r="A391" s="433" t="str">
        <v>0811</v>
      </c>
      <c r="D391" t="str">
        <f>CONCATENATE(portada_F[[#This Row],[NIVEL]],".",portada_F[[#This Row],[CODINS]])</f>
        <v>1.00255</v>
      </c>
      <c r="E391" s="444" t="s">
        <v>30656</v>
      </c>
      <c r="F391" t="s">
        <v>7113</v>
      </c>
      <c r="G391" t="s">
        <v>8396</v>
      </c>
      <c r="H391" t="s">
        <v>8540</v>
      </c>
      <c r="I391" t="s">
        <v>41</v>
      </c>
      <c r="J391" t="s">
        <v>3</v>
      </c>
      <c r="K391" t="s">
        <v>32</v>
      </c>
      <c r="L391" t="s">
        <v>20929</v>
      </c>
      <c r="M391" t="s">
        <v>8087</v>
      </c>
      <c r="N391">
        <v>11801</v>
      </c>
      <c r="O391" t="s">
        <v>32</v>
      </c>
      <c r="P391" t="s">
        <v>90</v>
      </c>
      <c r="Q391" t="s">
        <v>1</v>
      </c>
      <c r="R391" t="s">
        <v>16536</v>
      </c>
      <c r="S391" t="s">
        <v>33</v>
      </c>
      <c r="T391" t="s">
        <v>91</v>
      </c>
      <c r="U391" t="s">
        <v>91</v>
      </c>
      <c r="V391" t="s">
        <v>8541</v>
      </c>
      <c r="W391" t="s">
        <v>8544</v>
      </c>
      <c r="X391" t="s">
        <v>8543</v>
      </c>
      <c r="Y391" s="536" t="s">
        <v>21431</v>
      </c>
      <c r="Z391" s="536"/>
      <c r="AA391" s="493" t="s">
        <v>8542</v>
      </c>
      <c r="AB391" s="493" t="s">
        <v>21432</v>
      </c>
      <c r="AC391" s="493" t="s">
        <v>7047</v>
      </c>
      <c r="AD391" s="493" t="s">
        <v>21413</v>
      </c>
      <c r="AE391"/>
      <c r="AF391" t="s">
        <v>20919</v>
      </c>
      <c r="AG391"/>
      <c r="AH391"/>
      <c r="AI391" t="s">
        <v>20668</v>
      </c>
      <c r="AJ391" t="s">
        <v>35</v>
      </c>
      <c r="AK391" t="s">
        <v>19693</v>
      </c>
      <c r="AL391" t="s">
        <v>20934</v>
      </c>
      <c r="AM391"/>
      <c r="AN391">
        <v>26</v>
      </c>
    </row>
    <row r="392" spans="1:40" ht="14.4" x14ac:dyDescent="0.3">
      <c r="A392" s="433" t="str">
        <v>0812</v>
      </c>
      <c r="D392" t="str">
        <f>CONCATENATE(portada_F[[#This Row],[NIVEL]],".",portada_F[[#This Row],[CODINS]])</f>
        <v>1.04243</v>
      </c>
      <c r="E392" s="444" t="s">
        <v>34087</v>
      </c>
      <c r="F392" t="s">
        <v>14497</v>
      </c>
      <c r="G392" t="s">
        <v>8396</v>
      </c>
      <c r="H392" t="s">
        <v>18479</v>
      </c>
      <c r="I392" t="s">
        <v>207</v>
      </c>
      <c r="J392" t="s">
        <v>6</v>
      </c>
      <c r="K392" t="s">
        <v>32</v>
      </c>
      <c r="L392" t="s">
        <v>20921</v>
      </c>
      <c r="M392" t="s">
        <v>8087</v>
      </c>
      <c r="N392">
        <v>40901</v>
      </c>
      <c r="O392" t="s">
        <v>206</v>
      </c>
      <c r="P392" t="s">
        <v>10</v>
      </c>
      <c r="Q392" t="s">
        <v>1</v>
      </c>
      <c r="R392" t="s">
        <v>16735</v>
      </c>
      <c r="S392" t="s">
        <v>207</v>
      </c>
      <c r="T392" t="s">
        <v>1085</v>
      </c>
      <c r="U392" t="s">
        <v>1085</v>
      </c>
      <c r="V392" t="s">
        <v>62</v>
      </c>
      <c r="W392" t="s">
        <v>18607</v>
      </c>
      <c r="X392" t="s">
        <v>18606</v>
      </c>
      <c r="Y392" s="536" t="s">
        <v>29762</v>
      </c>
      <c r="Z392" s="536"/>
      <c r="AA392" s="493" t="s">
        <v>18605</v>
      </c>
      <c r="AB392" s="493" t="s">
        <v>29762</v>
      </c>
      <c r="AC392" s="493" t="s">
        <v>19841</v>
      </c>
      <c r="AD392" s="493" t="s">
        <v>22212</v>
      </c>
      <c r="AE392"/>
      <c r="AF392" t="s">
        <v>20919</v>
      </c>
      <c r="AG392"/>
      <c r="AH392"/>
      <c r="AI392" t="s">
        <v>20668</v>
      </c>
      <c r="AJ392" t="s">
        <v>32</v>
      </c>
      <c r="AK392" t="s">
        <v>10031</v>
      </c>
      <c r="AL392" t="s">
        <v>64</v>
      </c>
      <c r="AM392" t="s">
        <v>18479</v>
      </c>
      <c r="AN392">
        <v>1</v>
      </c>
    </row>
    <row r="393" spans="1:40" ht="14.4" x14ac:dyDescent="0.3">
      <c r="A393" s="433" t="str">
        <v>0813</v>
      </c>
      <c r="D393" t="str">
        <f>CONCATENATE(portada_F[[#This Row],[NIVEL]],".",portada_F[[#This Row],[CODINS]])</f>
        <v>1.03536</v>
      </c>
      <c r="E393" s="444" t="s">
        <v>33539</v>
      </c>
      <c r="F393" t="s">
        <v>7828</v>
      </c>
      <c r="G393" t="s">
        <v>8396</v>
      </c>
      <c r="H393" t="s">
        <v>14538</v>
      </c>
      <c r="I393" t="s">
        <v>242</v>
      </c>
      <c r="J393" t="s">
        <v>1</v>
      </c>
      <c r="K393" t="s">
        <v>32</v>
      </c>
      <c r="L393" t="s">
        <v>20929</v>
      </c>
      <c r="M393" t="s">
        <v>8087</v>
      </c>
      <c r="N393">
        <v>30103</v>
      </c>
      <c r="O393" t="s">
        <v>64</v>
      </c>
      <c r="P393" t="s">
        <v>1</v>
      </c>
      <c r="Q393" t="s">
        <v>3</v>
      </c>
      <c r="R393" t="s">
        <v>16654</v>
      </c>
      <c r="S393" t="s">
        <v>242</v>
      </c>
      <c r="T393" t="s">
        <v>242</v>
      </c>
      <c r="U393" t="s">
        <v>18489</v>
      </c>
      <c r="V393" t="s">
        <v>365</v>
      </c>
      <c r="W393" t="s">
        <v>14579</v>
      </c>
      <c r="X393" t="s">
        <v>14578</v>
      </c>
      <c r="Y393" s="536" t="s">
        <v>28304</v>
      </c>
      <c r="Z393" s="536" t="s">
        <v>28305</v>
      </c>
      <c r="AA393" s="493" t="s">
        <v>14577</v>
      </c>
      <c r="AB393" s="493" t="s">
        <v>28304</v>
      </c>
      <c r="AC393" s="493" t="s">
        <v>19803</v>
      </c>
      <c r="AD393" s="493" t="s">
        <v>21876</v>
      </c>
      <c r="AE393"/>
      <c r="AF393" t="s">
        <v>20919</v>
      </c>
      <c r="AG393"/>
      <c r="AH393"/>
      <c r="AI393" t="s">
        <v>20668</v>
      </c>
      <c r="AJ393" t="s">
        <v>35</v>
      </c>
      <c r="AK393" t="s">
        <v>19693</v>
      </c>
      <c r="AL393" t="s">
        <v>20934</v>
      </c>
      <c r="AM393"/>
      <c r="AN393">
        <v>86</v>
      </c>
    </row>
    <row r="394" spans="1:40" ht="14.4" x14ac:dyDescent="0.3">
      <c r="A394" s="433" t="str">
        <v>0814</v>
      </c>
      <c r="D394" t="str">
        <f>CONCATENATE(portada_F[[#This Row],[NIVEL]],".",portada_F[[#This Row],[CODINS]])</f>
        <v>1.04408</v>
      </c>
      <c r="E394" s="450" t="s">
        <v>34223</v>
      </c>
      <c r="F394" s="451" t="s">
        <v>20801</v>
      </c>
      <c r="G394" s="451" t="s">
        <v>8396</v>
      </c>
      <c r="H394" s="441" t="s">
        <v>30394</v>
      </c>
      <c r="I394" s="461" t="s">
        <v>889</v>
      </c>
      <c r="J394" s="622" t="s">
        <v>2</v>
      </c>
      <c r="K394" s="622" t="s">
        <v>32</v>
      </c>
      <c r="L394" s="461" t="s">
        <v>20929</v>
      </c>
      <c r="M394" s="461" t="s">
        <v>8087</v>
      </c>
      <c r="N394" s="461"/>
      <c r="O394" s="461" t="s">
        <v>236</v>
      </c>
      <c r="P394" s="461" t="s">
        <v>1</v>
      </c>
      <c r="Q394" s="461" t="s">
        <v>1</v>
      </c>
      <c r="R394" s="461" t="s">
        <v>16740</v>
      </c>
      <c r="S394" s="461" t="s">
        <v>237</v>
      </c>
      <c r="T394" s="461" t="s">
        <v>889</v>
      </c>
      <c r="U394" s="461" t="s">
        <v>889</v>
      </c>
      <c r="V394" s="461"/>
      <c r="W394" s="461"/>
      <c r="X394" s="461"/>
      <c r="Y394" s="536"/>
      <c r="Z394" s="536"/>
      <c r="AA394" s="624" t="s">
        <v>30395</v>
      </c>
      <c r="AB394" s="625">
        <v>83984785</v>
      </c>
      <c r="AC394" s="624" t="s">
        <v>19872</v>
      </c>
      <c r="AD394" s="624" t="s">
        <v>22277</v>
      </c>
      <c r="AE394" s="461"/>
      <c r="AF394" s="461"/>
      <c r="AG394" s="461"/>
      <c r="AH394" s="461"/>
      <c r="AI394" s="461" t="s">
        <v>20668</v>
      </c>
      <c r="AJ394" s="461" t="s">
        <v>35</v>
      </c>
      <c r="AK394" s="461" t="s">
        <v>19693</v>
      </c>
      <c r="AL394" s="461"/>
      <c r="AM394" s="461"/>
      <c r="AN394" s="461"/>
    </row>
    <row r="395" spans="1:40" ht="14.4" x14ac:dyDescent="0.3">
      <c r="A395" s="433" t="str">
        <v>0815</v>
      </c>
      <c r="D395" t="str">
        <f>CONCATENATE(portada_F[[#This Row],[NIVEL]],".",portada_F[[#This Row],[CODINS]])</f>
        <v>1.04155</v>
      </c>
      <c r="E395" s="444" t="s">
        <v>34032</v>
      </c>
      <c r="F395" t="s">
        <v>14503</v>
      </c>
      <c r="G395" t="s">
        <v>8396</v>
      </c>
      <c r="H395" t="s">
        <v>29616</v>
      </c>
      <c r="I395" t="s">
        <v>13533</v>
      </c>
      <c r="J395" t="s">
        <v>4</v>
      </c>
      <c r="K395" t="s">
        <v>32</v>
      </c>
      <c r="L395" t="s">
        <v>20929</v>
      </c>
      <c r="M395" t="s">
        <v>8087</v>
      </c>
      <c r="N395">
        <v>10901</v>
      </c>
      <c r="O395" t="s">
        <v>32</v>
      </c>
      <c r="P395" t="s">
        <v>10</v>
      </c>
      <c r="Q395" t="s">
        <v>1</v>
      </c>
      <c r="R395" t="s">
        <v>16497</v>
      </c>
      <c r="S395" t="s">
        <v>33</v>
      </c>
      <c r="T395" t="s">
        <v>341</v>
      </c>
      <c r="U395" t="s">
        <v>341</v>
      </c>
      <c r="V395" t="s">
        <v>17751</v>
      </c>
      <c r="W395" t="s">
        <v>17017</v>
      </c>
      <c r="X395" t="s">
        <v>20792</v>
      </c>
      <c r="Y395" s="536" t="s">
        <v>29617</v>
      </c>
      <c r="Z395" s="536" t="s">
        <v>29618</v>
      </c>
      <c r="AA395" s="493" t="s">
        <v>17016</v>
      </c>
      <c r="AB395" s="493" t="s">
        <v>29617</v>
      </c>
      <c r="AC395" s="493" t="s">
        <v>19723</v>
      </c>
      <c r="AD395" s="493" t="s">
        <v>26281</v>
      </c>
      <c r="AE395"/>
      <c r="AF395" t="s">
        <v>20919</v>
      </c>
      <c r="AG395"/>
      <c r="AH395"/>
      <c r="AI395" t="s">
        <v>20668</v>
      </c>
      <c r="AJ395" t="s">
        <v>35</v>
      </c>
      <c r="AK395" t="s">
        <v>19693</v>
      </c>
      <c r="AL395" t="s">
        <v>20934</v>
      </c>
      <c r="AM395"/>
      <c r="AN395">
        <v>57</v>
      </c>
    </row>
    <row r="396" spans="1:40" ht="14.4" x14ac:dyDescent="0.3">
      <c r="A396" s="433" t="str">
        <v>0816</v>
      </c>
      <c r="D396" t="str">
        <f>CONCATENATE(portada_F[[#This Row],[NIVEL]],".",portada_F[[#This Row],[CODINS]])</f>
        <v>1.00853</v>
      </c>
      <c r="E396" s="444" t="s">
        <v>31201</v>
      </c>
      <c r="F396" t="s">
        <v>7171</v>
      </c>
      <c r="G396" t="s">
        <v>8396</v>
      </c>
      <c r="H396" t="s">
        <v>8644</v>
      </c>
      <c r="I396" t="s">
        <v>41</v>
      </c>
      <c r="J396" t="s">
        <v>5</v>
      </c>
      <c r="K396" t="s">
        <v>32</v>
      </c>
      <c r="L396" t="s">
        <v>20921</v>
      </c>
      <c r="M396" t="s">
        <v>8087</v>
      </c>
      <c r="N396">
        <v>11401</v>
      </c>
      <c r="O396" t="s">
        <v>32</v>
      </c>
      <c r="P396" t="s">
        <v>225</v>
      </c>
      <c r="Q396" t="s">
        <v>1</v>
      </c>
      <c r="R396" t="s">
        <v>16521</v>
      </c>
      <c r="S396" t="s">
        <v>33</v>
      </c>
      <c r="T396" t="s">
        <v>664</v>
      </c>
      <c r="U396" t="s">
        <v>685</v>
      </c>
      <c r="V396" t="s">
        <v>685</v>
      </c>
      <c r="W396" t="s">
        <v>8645</v>
      </c>
      <c r="X396" t="s">
        <v>11134</v>
      </c>
      <c r="Y396" s="536" t="s">
        <v>22792</v>
      </c>
      <c r="Z396" s="536" t="s">
        <v>22793</v>
      </c>
      <c r="AA396" s="493" t="s">
        <v>13460</v>
      </c>
      <c r="AB396" s="493" t="s">
        <v>22792</v>
      </c>
      <c r="AC396" s="493" t="s">
        <v>19733</v>
      </c>
      <c r="AD396" s="493" t="s">
        <v>21351</v>
      </c>
      <c r="AE396"/>
      <c r="AF396" t="s">
        <v>20919</v>
      </c>
      <c r="AG396"/>
      <c r="AH396"/>
      <c r="AI396" t="s">
        <v>20668</v>
      </c>
      <c r="AJ396" t="s">
        <v>32</v>
      </c>
      <c r="AK396" t="s">
        <v>9904</v>
      </c>
      <c r="AL396" t="s">
        <v>64</v>
      </c>
      <c r="AM396" t="s">
        <v>22794</v>
      </c>
      <c r="AN396">
        <v>37</v>
      </c>
    </row>
    <row r="397" spans="1:40" ht="14.4" x14ac:dyDescent="0.3">
      <c r="A397" s="433" t="str">
        <v>0817</v>
      </c>
      <c r="D397" t="str">
        <f>CONCATENATE(portada_F[[#This Row],[NIVEL]],".",portada_F[[#This Row],[CODINS]])</f>
        <v>1.00821</v>
      </c>
      <c r="E397" s="444" t="s">
        <v>31177</v>
      </c>
      <c r="F397" t="s">
        <v>7165</v>
      </c>
      <c r="G397" t="s">
        <v>8396</v>
      </c>
      <c r="H397" t="s">
        <v>16895</v>
      </c>
      <c r="I397" t="s">
        <v>82</v>
      </c>
      <c r="J397" t="s">
        <v>5</v>
      </c>
      <c r="K397" t="s">
        <v>32</v>
      </c>
      <c r="L397" t="s">
        <v>20921</v>
      </c>
      <c r="M397" t="s">
        <v>8087</v>
      </c>
      <c r="N397">
        <v>20601</v>
      </c>
      <c r="O397" t="s">
        <v>35</v>
      </c>
      <c r="P397" t="s">
        <v>6</v>
      </c>
      <c r="Q397" t="s">
        <v>1</v>
      </c>
      <c r="R397" t="s">
        <v>16595</v>
      </c>
      <c r="S397" t="s">
        <v>83</v>
      </c>
      <c r="T397" t="s">
        <v>785</v>
      </c>
      <c r="U397" t="s">
        <v>785</v>
      </c>
      <c r="V397" t="s">
        <v>665</v>
      </c>
      <c r="W397" t="s">
        <v>8633</v>
      </c>
      <c r="X397" t="s">
        <v>8632</v>
      </c>
      <c r="Y397" s="536" t="s">
        <v>22736</v>
      </c>
      <c r="Z397" s="536"/>
      <c r="AA397" s="493" t="s">
        <v>13459</v>
      </c>
      <c r="AB397" s="493" t="s">
        <v>22736</v>
      </c>
      <c r="AC397" s="493" t="s">
        <v>19783</v>
      </c>
      <c r="AD397" s="493" t="s">
        <v>21766</v>
      </c>
      <c r="AE397"/>
      <c r="AF397" t="s">
        <v>20919</v>
      </c>
      <c r="AG397"/>
      <c r="AH397"/>
      <c r="AI397" t="s">
        <v>20668</v>
      </c>
      <c r="AJ397" t="s">
        <v>32</v>
      </c>
      <c r="AK397" t="s">
        <v>6860</v>
      </c>
      <c r="AL397" t="s">
        <v>64</v>
      </c>
      <c r="AM397" t="s">
        <v>16895</v>
      </c>
      <c r="AN397">
        <v>82</v>
      </c>
    </row>
    <row r="398" spans="1:40" ht="14.4" x14ac:dyDescent="0.3">
      <c r="A398" s="433" t="str">
        <v>0818</v>
      </c>
      <c r="D398" t="str">
        <f>CONCATENATE(portada_F[[#This Row],[NIVEL]],".",portada_F[[#This Row],[CODINS]])</f>
        <v>1.03790</v>
      </c>
      <c r="E398" s="444" t="s">
        <v>33728</v>
      </c>
      <c r="F398" t="s">
        <v>9828</v>
      </c>
      <c r="G398" t="s">
        <v>8396</v>
      </c>
      <c r="H398" t="s">
        <v>15387</v>
      </c>
      <c r="I398" t="s">
        <v>360</v>
      </c>
      <c r="J398" t="s">
        <v>5</v>
      </c>
      <c r="K398" t="s">
        <v>32</v>
      </c>
      <c r="L398" t="s">
        <v>20921</v>
      </c>
      <c r="M398" t="s">
        <v>8087</v>
      </c>
      <c r="N398">
        <v>10701</v>
      </c>
      <c r="O398" t="s">
        <v>32</v>
      </c>
      <c r="P398" t="s">
        <v>7</v>
      </c>
      <c r="Q398" t="s">
        <v>1</v>
      </c>
      <c r="R398" t="s">
        <v>16485</v>
      </c>
      <c r="S398" t="s">
        <v>33</v>
      </c>
      <c r="T398" t="s">
        <v>21474</v>
      </c>
      <c r="U398" t="s">
        <v>1032</v>
      </c>
      <c r="V398" t="s">
        <v>10359</v>
      </c>
      <c r="W398" t="s">
        <v>28861</v>
      </c>
      <c r="X398" t="s">
        <v>15491</v>
      </c>
      <c r="Y398" s="536" t="s">
        <v>28862</v>
      </c>
      <c r="Z398" s="536" t="s">
        <v>28863</v>
      </c>
      <c r="AA398" s="493" t="s">
        <v>15490</v>
      </c>
      <c r="AB398" s="493" t="s">
        <v>28863</v>
      </c>
      <c r="AC398" s="493" t="s">
        <v>19744</v>
      </c>
      <c r="AD398" s="493" t="s">
        <v>21477</v>
      </c>
      <c r="AE398"/>
      <c r="AF398" t="s">
        <v>20919</v>
      </c>
      <c r="AG398"/>
      <c r="AH398"/>
      <c r="AI398" t="s">
        <v>20668</v>
      </c>
      <c r="AJ398" t="s">
        <v>32</v>
      </c>
      <c r="AK398" t="s">
        <v>15492</v>
      </c>
      <c r="AL398" t="s">
        <v>64</v>
      </c>
      <c r="AM398" t="s">
        <v>15387</v>
      </c>
      <c r="AN398">
        <v>35</v>
      </c>
    </row>
    <row r="399" spans="1:40" ht="14.4" x14ac:dyDescent="0.3">
      <c r="A399" s="433" t="str">
        <v>0821</v>
      </c>
      <c r="D399" t="str">
        <f>CONCATENATE(portada_F[[#This Row],[NIVEL]],".",portada_F[[#This Row],[CODINS]])</f>
        <v>1.04067</v>
      </c>
      <c r="E399" s="444" t="s">
        <v>33961</v>
      </c>
      <c r="F399" t="s">
        <v>16156</v>
      </c>
      <c r="G399" t="s">
        <v>8396</v>
      </c>
      <c r="H399" t="s">
        <v>16366</v>
      </c>
      <c r="I399" t="s">
        <v>207</v>
      </c>
      <c r="J399" t="s">
        <v>6</v>
      </c>
      <c r="K399" t="s">
        <v>32</v>
      </c>
      <c r="L399" t="s">
        <v>20921</v>
      </c>
      <c r="M399" t="s">
        <v>8087</v>
      </c>
      <c r="N399">
        <v>40901</v>
      </c>
      <c r="O399" t="s">
        <v>206</v>
      </c>
      <c r="P399" t="s">
        <v>10</v>
      </c>
      <c r="Q399" t="s">
        <v>1</v>
      </c>
      <c r="R399" t="s">
        <v>16735</v>
      </c>
      <c r="S399" t="s">
        <v>207</v>
      </c>
      <c r="T399" t="s">
        <v>1085</v>
      </c>
      <c r="U399" t="s">
        <v>1085</v>
      </c>
      <c r="V399" t="s">
        <v>1085</v>
      </c>
      <c r="W399" t="s">
        <v>29423</v>
      </c>
      <c r="X399" t="s">
        <v>16962</v>
      </c>
      <c r="Y399" s="536" t="s">
        <v>29424</v>
      </c>
      <c r="Z399" s="536"/>
      <c r="AA399" s="493" t="s">
        <v>17745</v>
      </c>
      <c r="AB399" s="493" t="s">
        <v>29425</v>
      </c>
      <c r="AC399" s="493" t="s">
        <v>19841</v>
      </c>
      <c r="AD399" s="493" t="s">
        <v>22171</v>
      </c>
      <c r="AE399"/>
      <c r="AF399" t="s">
        <v>20919</v>
      </c>
      <c r="AG399"/>
      <c r="AH399"/>
      <c r="AI399" t="s">
        <v>20668</v>
      </c>
      <c r="AJ399" s="454" t="s">
        <v>32</v>
      </c>
      <c r="AK399" s="445" t="s">
        <v>29426</v>
      </c>
      <c r="AL399" s="456" t="s">
        <v>64</v>
      </c>
      <c r="AM399" s="445" t="s">
        <v>16366</v>
      </c>
      <c r="AN399">
        <v>36</v>
      </c>
    </row>
    <row r="400" spans="1:40" ht="14.4" x14ac:dyDescent="0.3">
      <c r="A400" s="433" t="str">
        <v>0822</v>
      </c>
      <c r="D400" t="str">
        <f>CONCATENATE(portada_F[[#This Row],[NIVEL]],".",portada_F[[#This Row],[CODINS]])</f>
        <v>1.02551</v>
      </c>
      <c r="E400" s="444" t="s">
        <v>32718</v>
      </c>
      <c r="F400" t="s">
        <v>8853</v>
      </c>
      <c r="G400" t="s">
        <v>8396</v>
      </c>
      <c r="H400" t="s">
        <v>8852</v>
      </c>
      <c r="I400" t="s">
        <v>13533</v>
      </c>
      <c r="J400" t="s">
        <v>4</v>
      </c>
      <c r="K400" t="s">
        <v>32</v>
      </c>
      <c r="L400" t="s">
        <v>20921</v>
      </c>
      <c r="M400" t="s">
        <v>8087</v>
      </c>
      <c r="N400">
        <v>10901</v>
      </c>
      <c r="O400" t="s">
        <v>32</v>
      </c>
      <c r="P400" t="s">
        <v>10</v>
      </c>
      <c r="Q400" t="s">
        <v>1</v>
      </c>
      <c r="R400" t="s">
        <v>16497</v>
      </c>
      <c r="S400" t="s">
        <v>33</v>
      </c>
      <c r="T400" t="s">
        <v>341</v>
      </c>
      <c r="U400" t="s">
        <v>341</v>
      </c>
      <c r="V400" t="s">
        <v>8854</v>
      </c>
      <c r="W400" t="s">
        <v>18541</v>
      </c>
      <c r="X400" t="s">
        <v>14563</v>
      </c>
      <c r="Y400" s="536" t="s">
        <v>26279</v>
      </c>
      <c r="Z400" s="536" t="s">
        <v>26280</v>
      </c>
      <c r="AA400" s="493" t="s">
        <v>13473</v>
      </c>
      <c r="AB400" s="493" t="s">
        <v>26279</v>
      </c>
      <c r="AC400" s="493" t="s">
        <v>19723</v>
      </c>
      <c r="AD400" s="493" t="s">
        <v>26281</v>
      </c>
      <c r="AE400"/>
      <c r="AF400" t="s">
        <v>20919</v>
      </c>
      <c r="AG400"/>
      <c r="AH400"/>
      <c r="AI400" t="s">
        <v>20668</v>
      </c>
      <c r="AJ400" t="s">
        <v>32</v>
      </c>
      <c r="AK400" t="s">
        <v>10009</v>
      </c>
      <c r="AL400" t="s">
        <v>64</v>
      </c>
      <c r="AM400" t="s">
        <v>8852</v>
      </c>
      <c r="AN400">
        <v>10</v>
      </c>
    </row>
    <row r="401" spans="1:40" ht="14.4" x14ac:dyDescent="0.3">
      <c r="A401" s="433" t="str">
        <v>0823</v>
      </c>
      <c r="D401" t="str">
        <f>CONCATENATE(portada_F[[#This Row],[NIVEL]],".",portada_F[[#This Row],[CODINS]])</f>
        <v>1.04017</v>
      </c>
      <c r="E401" s="444" t="s">
        <v>33918</v>
      </c>
      <c r="F401" t="s">
        <v>10011</v>
      </c>
      <c r="G401" t="s">
        <v>8396</v>
      </c>
      <c r="H401" t="s">
        <v>16294</v>
      </c>
      <c r="I401" t="s">
        <v>13534</v>
      </c>
      <c r="J401" t="s">
        <v>4</v>
      </c>
      <c r="K401" t="s">
        <v>32</v>
      </c>
      <c r="L401" t="s">
        <v>20929</v>
      </c>
      <c r="M401" t="s">
        <v>8087</v>
      </c>
      <c r="N401">
        <v>30303</v>
      </c>
      <c r="O401" t="s">
        <v>64</v>
      </c>
      <c r="P401" t="s">
        <v>3</v>
      </c>
      <c r="Q401" t="s">
        <v>3</v>
      </c>
      <c r="R401" t="s">
        <v>16667</v>
      </c>
      <c r="S401" t="s">
        <v>242</v>
      </c>
      <c r="T401" t="s">
        <v>243</v>
      </c>
      <c r="U401" t="s">
        <v>173</v>
      </c>
      <c r="V401" t="s">
        <v>16301</v>
      </c>
      <c r="W401" t="s">
        <v>29324</v>
      </c>
      <c r="X401" t="s">
        <v>16303</v>
      </c>
      <c r="Y401" s="536" t="s">
        <v>29325</v>
      </c>
      <c r="Z401" s="536"/>
      <c r="AA401" s="493" t="s">
        <v>16302</v>
      </c>
      <c r="AB401" s="493" t="s">
        <v>29325</v>
      </c>
      <c r="AC401" s="493" t="s">
        <v>19701</v>
      </c>
      <c r="AD401" s="493" t="s">
        <v>20998</v>
      </c>
      <c r="AE401"/>
      <c r="AF401" t="s">
        <v>20919</v>
      </c>
      <c r="AG401"/>
      <c r="AH401"/>
      <c r="AI401" t="s">
        <v>20668</v>
      </c>
      <c r="AJ401" t="s">
        <v>35</v>
      </c>
      <c r="AK401" t="s">
        <v>19693</v>
      </c>
      <c r="AL401" t="s">
        <v>20934</v>
      </c>
      <c r="AM401"/>
      <c r="AN401">
        <v>12</v>
      </c>
    </row>
    <row r="402" spans="1:40" ht="14.4" x14ac:dyDescent="0.3">
      <c r="A402" s="433" t="str">
        <v>0824</v>
      </c>
      <c r="D402" t="str">
        <f>CONCATENATE(portada_F[[#This Row],[NIVEL]],".",portada_F[[#This Row],[CODINS]])</f>
        <v>1.04015</v>
      </c>
      <c r="E402" s="444" t="s">
        <v>33916</v>
      </c>
      <c r="F402" t="s">
        <v>14510</v>
      </c>
      <c r="G402" t="s">
        <v>8396</v>
      </c>
      <c r="H402" t="s">
        <v>16944</v>
      </c>
      <c r="I402" t="s">
        <v>207</v>
      </c>
      <c r="J402" t="s">
        <v>5</v>
      </c>
      <c r="K402" t="s">
        <v>32</v>
      </c>
      <c r="L402" t="s">
        <v>20929</v>
      </c>
      <c r="M402" t="s">
        <v>8087</v>
      </c>
      <c r="N402">
        <v>40305</v>
      </c>
      <c r="O402" t="s">
        <v>206</v>
      </c>
      <c r="P402" t="s">
        <v>3</v>
      </c>
      <c r="Q402" t="s">
        <v>5</v>
      </c>
      <c r="R402" t="s">
        <v>16712</v>
      </c>
      <c r="S402" t="s">
        <v>207</v>
      </c>
      <c r="T402" t="s">
        <v>1576</v>
      </c>
      <c r="U402" t="s">
        <v>4082</v>
      </c>
      <c r="V402" t="s">
        <v>4082</v>
      </c>
      <c r="W402" t="s">
        <v>29318</v>
      </c>
      <c r="X402" t="s">
        <v>20773</v>
      </c>
      <c r="Y402" s="536" t="s">
        <v>29319</v>
      </c>
      <c r="Z402" s="536" t="s">
        <v>29320</v>
      </c>
      <c r="AA402" s="493" t="s">
        <v>16295</v>
      </c>
      <c r="AB402" s="493" t="s">
        <v>29319</v>
      </c>
      <c r="AC402" s="493" t="s">
        <v>19825</v>
      </c>
      <c r="AD402" s="493" t="s">
        <v>21424</v>
      </c>
      <c r="AE402"/>
      <c r="AF402" t="s">
        <v>20919</v>
      </c>
      <c r="AG402"/>
      <c r="AH402"/>
      <c r="AI402" t="s">
        <v>20668</v>
      </c>
      <c r="AJ402" t="s">
        <v>35</v>
      </c>
      <c r="AK402" t="s">
        <v>19693</v>
      </c>
      <c r="AL402" t="s">
        <v>20934</v>
      </c>
      <c r="AM402"/>
      <c r="AN402">
        <v>38</v>
      </c>
    </row>
    <row r="403" spans="1:40" ht="14.4" x14ac:dyDescent="0.3">
      <c r="A403" s="433" t="str">
        <v>0825</v>
      </c>
      <c r="D403" t="str">
        <f>CONCATENATE(portada_F[[#This Row],[NIVEL]],".",portada_F[[#This Row],[CODINS]])</f>
        <v>1.04224</v>
      </c>
      <c r="E403" s="444" t="s">
        <v>34074</v>
      </c>
      <c r="F403" t="s">
        <v>17670</v>
      </c>
      <c r="G403" t="s">
        <v>8396</v>
      </c>
      <c r="H403" t="s">
        <v>17687</v>
      </c>
      <c r="I403" t="s">
        <v>41</v>
      </c>
      <c r="J403" t="s">
        <v>4</v>
      </c>
      <c r="K403" t="s">
        <v>32</v>
      </c>
      <c r="L403" t="s">
        <v>20929</v>
      </c>
      <c r="M403" t="s">
        <v>8087</v>
      </c>
      <c r="N403">
        <v>11301</v>
      </c>
      <c r="O403" t="s">
        <v>32</v>
      </c>
      <c r="P403" t="s">
        <v>15</v>
      </c>
      <c r="Q403" t="s">
        <v>1</v>
      </c>
      <c r="R403" t="s">
        <v>21022</v>
      </c>
      <c r="S403" t="s">
        <v>33</v>
      </c>
      <c r="T403" t="s">
        <v>147</v>
      </c>
      <c r="U403" t="s">
        <v>173</v>
      </c>
      <c r="V403" t="s">
        <v>17767</v>
      </c>
      <c r="W403" t="s">
        <v>29731</v>
      </c>
      <c r="X403" t="s">
        <v>17769</v>
      </c>
      <c r="Y403" s="536" t="s">
        <v>29732</v>
      </c>
      <c r="Z403" s="536"/>
      <c r="AA403" s="493" t="s">
        <v>17768</v>
      </c>
      <c r="AB403" s="493" t="s">
        <v>29732</v>
      </c>
      <c r="AC403" s="493" t="s">
        <v>19704</v>
      </c>
      <c r="AD403" s="493" t="s">
        <v>21025</v>
      </c>
      <c r="AE403"/>
      <c r="AF403" t="s">
        <v>20919</v>
      </c>
      <c r="AG403"/>
      <c r="AH403"/>
      <c r="AI403" t="s">
        <v>20668</v>
      </c>
      <c r="AJ403" t="s">
        <v>35</v>
      </c>
      <c r="AK403" t="s">
        <v>19693</v>
      </c>
      <c r="AL403" t="s">
        <v>20934</v>
      </c>
      <c r="AM403"/>
      <c r="AN403">
        <v>10</v>
      </c>
    </row>
    <row r="404" spans="1:40" ht="14.4" x14ac:dyDescent="0.3">
      <c r="A404" s="433" t="str">
        <v>0826</v>
      </c>
      <c r="D404" t="str">
        <f>CONCATENATE(portada_F[[#This Row],[NIVEL]],".",portada_F[[#This Row],[CODINS]])</f>
        <v>1.02243</v>
      </c>
      <c r="E404" s="444" t="s">
        <v>32444</v>
      </c>
      <c r="F404" t="s">
        <v>7278</v>
      </c>
      <c r="G404" t="s">
        <v>8396</v>
      </c>
      <c r="H404" t="s">
        <v>65</v>
      </c>
      <c r="I404" t="s">
        <v>83</v>
      </c>
      <c r="J404" t="s">
        <v>2</v>
      </c>
      <c r="K404" t="s">
        <v>32</v>
      </c>
      <c r="L404" t="s">
        <v>20921</v>
      </c>
      <c r="M404" t="s">
        <v>8087</v>
      </c>
      <c r="N404">
        <v>20101</v>
      </c>
      <c r="O404" t="s">
        <v>35</v>
      </c>
      <c r="P404" t="s">
        <v>1</v>
      </c>
      <c r="Q404" t="s">
        <v>1</v>
      </c>
      <c r="R404" t="s">
        <v>16550</v>
      </c>
      <c r="S404" t="s">
        <v>83</v>
      </c>
      <c r="T404" t="s">
        <v>83</v>
      </c>
      <c r="U404" t="s">
        <v>83</v>
      </c>
      <c r="V404" t="s">
        <v>8625</v>
      </c>
      <c r="W404" t="s">
        <v>8804</v>
      </c>
      <c r="X404" t="s">
        <v>12377</v>
      </c>
      <c r="Y404" s="536" t="s">
        <v>25651</v>
      </c>
      <c r="Z404" s="536"/>
      <c r="AA404" s="493" t="s">
        <v>20731</v>
      </c>
      <c r="AB404" s="493" t="s">
        <v>25651</v>
      </c>
      <c r="AC404" s="493" t="s">
        <v>19761</v>
      </c>
      <c r="AD404" s="493" t="s">
        <v>21570</v>
      </c>
      <c r="AE404"/>
      <c r="AF404" t="s">
        <v>20919</v>
      </c>
      <c r="AG404"/>
      <c r="AH404"/>
      <c r="AI404" t="s">
        <v>20668</v>
      </c>
      <c r="AJ404" t="s">
        <v>32</v>
      </c>
      <c r="AK404" t="s">
        <v>9991</v>
      </c>
      <c r="AL404" t="s">
        <v>64</v>
      </c>
      <c r="AM404" t="s">
        <v>65</v>
      </c>
      <c r="AN404">
        <v>12</v>
      </c>
    </row>
    <row r="405" spans="1:40" ht="14.4" x14ac:dyDescent="0.3">
      <c r="A405" s="433" t="str">
        <v>0827</v>
      </c>
      <c r="D405" t="str">
        <f>CONCATENATE(portada_F[[#This Row],[NIVEL]],".",portada_F[[#This Row],[CODINS]])</f>
        <v>1.03916</v>
      </c>
      <c r="E405" s="444" t="s">
        <v>33835</v>
      </c>
      <c r="F405" t="s">
        <v>7872</v>
      </c>
      <c r="G405" t="s">
        <v>8396</v>
      </c>
      <c r="H405" t="s">
        <v>15400</v>
      </c>
      <c r="I405" t="s">
        <v>41</v>
      </c>
      <c r="J405" t="s">
        <v>4</v>
      </c>
      <c r="K405" t="s">
        <v>32</v>
      </c>
      <c r="L405" t="s">
        <v>20921</v>
      </c>
      <c r="M405" t="s">
        <v>8087</v>
      </c>
      <c r="N405">
        <v>11301</v>
      </c>
      <c r="O405" t="s">
        <v>32</v>
      </c>
      <c r="P405" t="s">
        <v>15</v>
      </c>
      <c r="Q405" t="s">
        <v>1</v>
      </c>
      <c r="R405" t="s">
        <v>21022</v>
      </c>
      <c r="S405" t="s">
        <v>33</v>
      </c>
      <c r="T405" t="s">
        <v>147</v>
      </c>
      <c r="U405" t="s">
        <v>173</v>
      </c>
      <c r="V405" t="s">
        <v>173</v>
      </c>
      <c r="W405" t="s">
        <v>173</v>
      </c>
      <c r="X405" t="s">
        <v>16220</v>
      </c>
      <c r="Y405" s="536" t="s">
        <v>29116</v>
      </c>
      <c r="Z405" s="536"/>
      <c r="AA405" s="493" t="s">
        <v>15516</v>
      </c>
      <c r="AB405" s="493" t="s">
        <v>29117</v>
      </c>
      <c r="AC405" s="493" t="s">
        <v>19704</v>
      </c>
      <c r="AD405" s="493" t="s">
        <v>21025</v>
      </c>
      <c r="AE405"/>
      <c r="AF405" t="s">
        <v>20919</v>
      </c>
      <c r="AG405"/>
      <c r="AH405"/>
      <c r="AI405" t="s">
        <v>20668</v>
      </c>
      <c r="AJ405" t="s">
        <v>32</v>
      </c>
      <c r="AK405" t="s">
        <v>17773</v>
      </c>
      <c r="AL405" t="s">
        <v>64</v>
      </c>
      <c r="AM405" t="s">
        <v>17777</v>
      </c>
      <c r="AN405">
        <v>109</v>
      </c>
    </row>
    <row r="406" spans="1:40" ht="14.4" x14ac:dyDescent="0.3">
      <c r="A406" s="433" t="str">
        <v>0829</v>
      </c>
      <c r="D406" t="str">
        <f>CONCATENATE(portada_F[[#This Row],[NIVEL]],".",portada_F[[#This Row],[CODINS]])</f>
        <v>1.03518</v>
      </c>
      <c r="E406" s="444" t="s">
        <v>33528</v>
      </c>
      <c r="F406" t="s">
        <v>13423</v>
      </c>
      <c r="G406" t="s">
        <v>8396</v>
      </c>
      <c r="H406" t="s">
        <v>13437</v>
      </c>
      <c r="I406" t="s">
        <v>207</v>
      </c>
      <c r="J406" t="s">
        <v>7</v>
      </c>
      <c r="K406" t="s">
        <v>32</v>
      </c>
      <c r="L406" t="s">
        <v>20921</v>
      </c>
      <c r="M406" t="s">
        <v>8087</v>
      </c>
      <c r="N406">
        <v>40701</v>
      </c>
      <c r="O406" t="s">
        <v>206</v>
      </c>
      <c r="P406" t="s">
        <v>7</v>
      </c>
      <c r="Q406" t="s">
        <v>1</v>
      </c>
      <c r="R406" t="s">
        <v>16730</v>
      </c>
      <c r="S406" t="s">
        <v>207</v>
      </c>
      <c r="T406" t="s">
        <v>3995</v>
      </c>
      <c r="U406" t="s">
        <v>250</v>
      </c>
      <c r="V406" t="s">
        <v>3995</v>
      </c>
      <c r="W406" t="s">
        <v>28268</v>
      </c>
      <c r="X406" t="s">
        <v>15454</v>
      </c>
      <c r="Y406" s="536" t="s">
        <v>28269</v>
      </c>
      <c r="Z406" s="536"/>
      <c r="AA406" s="493" t="s">
        <v>17734</v>
      </c>
      <c r="AB406" s="493" t="s">
        <v>28270</v>
      </c>
      <c r="AC406" s="493" t="s">
        <v>18547</v>
      </c>
      <c r="AD406" s="493" t="s">
        <v>22106</v>
      </c>
      <c r="AE406"/>
      <c r="AF406" t="s">
        <v>20919</v>
      </c>
      <c r="AG406"/>
      <c r="AH406"/>
      <c r="AI406" t="s">
        <v>20668</v>
      </c>
      <c r="AJ406" t="s">
        <v>32</v>
      </c>
      <c r="AK406" t="s">
        <v>13530</v>
      </c>
      <c r="AL406" t="s">
        <v>64</v>
      </c>
      <c r="AM406" t="s">
        <v>13437</v>
      </c>
      <c r="AN406">
        <v>19</v>
      </c>
    </row>
    <row r="407" spans="1:40" ht="14.4" x14ac:dyDescent="0.3">
      <c r="A407" s="433" t="str">
        <v>0830</v>
      </c>
      <c r="D407" t="str">
        <f>CONCATENATE(portada_F[[#This Row],[NIVEL]],".",portada_F[[#This Row],[CODINS]])</f>
        <v>1.00833</v>
      </c>
      <c r="E407" s="444" t="s">
        <v>31185</v>
      </c>
      <c r="F407" t="s">
        <v>7168</v>
      </c>
      <c r="G407" t="s">
        <v>8396</v>
      </c>
      <c r="H407" t="s">
        <v>8639</v>
      </c>
      <c r="I407" t="s">
        <v>207</v>
      </c>
      <c r="J407" t="s">
        <v>5</v>
      </c>
      <c r="K407" t="s">
        <v>32</v>
      </c>
      <c r="L407" t="s">
        <v>20921</v>
      </c>
      <c r="M407" t="s">
        <v>8087</v>
      </c>
      <c r="N407">
        <v>40306</v>
      </c>
      <c r="O407" t="s">
        <v>206</v>
      </c>
      <c r="P407" t="s">
        <v>3</v>
      </c>
      <c r="Q407" t="s">
        <v>6</v>
      </c>
      <c r="R407" t="s">
        <v>16713</v>
      </c>
      <c r="S407" t="s">
        <v>207</v>
      </c>
      <c r="T407" t="s">
        <v>1576</v>
      </c>
      <c r="U407" t="s">
        <v>1213</v>
      </c>
      <c r="V407" t="s">
        <v>1213</v>
      </c>
      <c r="W407" t="s">
        <v>22753</v>
      </c>
      <c r="X407" t="s">
        <v>16171</v>
      </c>
      <c r="Y407" s="536" t="s">
        <v>22754</v>
      </c>
      <c r="Z407" s="536"/>
      <c r="AA407" s="493" t="s">
        <v>20715</v>
      </c>
      <c r="AB407" s="493" t="s">
        <v>22755</v>
      </c>
      <c r="AC407" s="493" t="s">
        <v>19825</v>
      </c>
      <c r="AD407" s="493" t="s">
        <v>21424</v>
      </c>
      <c r="AE407"/>
      <c r="AF407" t="s">
        <v>20919</v>
      </c>
      <c r="AG407"/>
      <c r="AH407"/>
      <c r="AI407" t="s">
        <v>20668</v>
      </c>
      <c r="AJ407" t="s">
        <v>32</v>
      </c>
      <c r="AK407" t="s">
        <v>9909</v>
      </c>
      <c r="AL407" t="s">
        <v>64</v>
      </c>
      <c r="AM407" t="s">
        <v>8639</v>
      </c>
      <c r="AN407">
        <v>25</v>
      </c>
    </row>
    <row r="408" spans="1:40" ht="14.4" x14ac:dyDescent="0.3">
      <c r="A408" s="433" t="str">
        <v>0831</v>
      </c>
      <c r="D408" t="str">
        <f>CONCATENATE(portada_F[[#This Row],[NIVEL]],".",portada_F[[#This Row],[CODINS]])</f>
        <v>1.00226</v>
      </c>
      <c r="E408" s="444" t="s">
        <v>30633</v>
      </c>
      <c r="F408" t="s">
        <v>8522</v>
      </c>
      <c r="G408" t="s">
        <v>8396</v>
      </c>
      <c r="H408" t="s">
        <v>3802</v>
      </c>
      <c r="I408" t="s">
        <v>41</v>
      </c>
      <c r="J408" t="s">
        <v>5</v>
      </c>
      <c r="K408" t="s">
        <v>32</v>
      </c>
      <c r="L408" t="s">
        <v>20921</v>
      </c>
      <c r="M408" t="s">
        <v>8087</v>
      </c>
      <c r="N408">
        <v>11401</v>
      </c>
      <c r="O408" t="s">
        <v>32</v>
      </c>
      <c r="P408" t="s">
        <v>225</v>
      </c>
      <c r="Q408" t="s">
        <v>1</v>
      </c>
      <c r="R408" t="s">
        <v>16521</v>
      </c>
      <c r="S408" t="s">
        <v>33</v>
      </c>
      <c r="T408" t="s">
        <v>664</v>
      </c>
      <c r="U408" t="s">
        <v>685</v>
      </c>
      <c r="V408" t="s">
        <v>8523</v>
      </c>
      <c r="W408" t="s">
        <v>20698</v>
      </c>
      <c r="X408" t="s">
        <v>21372</v>
      </c>
      <c r="Y408" s="536" t="s">
        <v>21373</v>
      </c>
      <c r="Z408" s="536"/>
      <c r="AA408" s="493" t="s">
        <v>21374</v>
      </c>
      <c r="AB408" s="493" t="s">
        <v>21373</v>
      </c>
      <c r="AC408" s="493" t="s">
        <v>19733</v>
      </c>
      <c r="AD408" s="493" t="s">
        <v>21351</v>
      </c>
      <c r="AE408"/>
      <c r="AF408" t="s">
        <v>20919</v>
      </c>
      <c r="AG408"/>
      <c r="AH408"/>
      <c r="AI408" t="s">
        <v>20668</v>
      </c>
      <c r="AJ408" t="s">
        <v>32</v>
      </c>
      <c r="AK408" t="s">
        <v>8525</v>
      </c>
      <c r="AL408" t="s">
        <v>64</v>
      </c>
      <c r="AM408" t="s">
        <v>3802</v>
      </c>
      <c r="AN408">
        <v>5</v>
      </c>
    </row>
    <row r="409" spans="1:40" ht="14.4" x14ac:dyDescent="0.3">
      <c r="A409" s="433" t="str">
        <v>0833</v>
      </c>
      <c r="D409" t="str">
        <f>CONCATENATE(portada_F[[#This Row],[NIVEL]],".",portada_F[[#This Row],[CODINS]])</f>
        <v>1.02890</v>
      </c>
      <c r="E409" s="444" t="s">
        <v>33017</v>
      </c>
      <c r="F409" t="s">
        <v>8900</v>
      </c>
      <c r="G409" t="s">
        <v>8396</v>
      </c>
      <c r="H409" t="s">
        <v>10256</v>
      </c>
      <c r="I409" t="s">
        <v>207</v>
      </c>
      <c r="J409" t="s">
        <v>4</v>
      </c>
      <c r="K409" t="s">
        <v>32</v>
      </c>
      <c r="L409" t="s">
        <v>20921</v>
      </c>
      <c r="M409" t="s">
        <v>8087</v>
      </c>
      <c r="N409">
        <v>40504</v>
      </c>
      <c r="O409" t="s">
        <v>206</v>
      </c>
      <c r="P409" t="s">
        <v>5</v>
      </c>
      <c r="Q409" t="s">
        <v>4</v>
      </c>
      <c r="R409" t="s">
        <v>18376</v>
      </c>
      <c r="S409" t="s">
        <v>207</v>
      </c>
      <c r="T409" t="s">
        <v>159</v>
      </c>
      <c r="U409" t="s">
        <v>85</v>
      </c>
      <c r="V409" t="s">
        <v>70</v>
      </c>
      <c r="W409" t="s">
        <v>26992</v>
      </c>
      <c r="X409" t="s">
        <v>8902</v>
      </c>
      <c r="Y409" s="536" t="s">
        <v>26993</v>
      </c>
      <c r="Z409" s="536" t="s">
        <v>26994</v>
      </c>
      <c r="AA409" s="493" t="s">
        <v>8901</v>
      </c>
      <c r="AB409" s="493" t="s">
        <v>26993</v>
      </c>
      <c r="AC409" s="493" t="s">
        <v>19840</v>
      </c>
      <c r="AD409" s="493" t="s">
        <v>22165</v>
      </c>
      <c r="AE409"/>
      <c r="AF409" t="s">
        <v>20919</v>
      </c>
      <c r="AG409"/>
      <c r="AH409"/>
      <c r="AI409" t="s">
        <v>20668</v>
      </c>
      <c r="AJ409" t="s">
        <v>32</v>
      </c>
      <c r="AK409" t="s">
        <v>10010</v>
      </c>
      <c r="AL409" t="s">
        <v>64</v>
      </c>
      <c r="AM409" t="s">
        <v>10256</v>
      </c>
      <c r="AN409">
        <v>62</v>
      </c>
    </row>
    <row r="410" spans="1:40" ht="14.4" x14ac:dyDescent="0.3">
      <c r="A410" s="433" t="str">
        <v>0834</v>
      </c>
      <c r="D410" t="str">
        <f>CONCATENATE(portada_F[[#This Row],[NIVEL]],".",portada_F[[#This Row],[CODINS]])</f>
        <v>1.04156</v>
      </c>
      <c r="E410" s="444" t="s">
        <v>34033</v>
      </c>
      <c r="F410" t="s">
        <v>7964</v>
      </c>
      <c r="G410" t="s">
        <v>8396</v>
      </c>
      <c r="H410" t="s">
        <v>17679</v>
      </c>
      <c r="I410" t="s">
        <v>13533</v>
      </c>
      <c r="J410" t="s">
        <v>4</v>
      </c>
      <c r="K410" t="s">
        <v>32</v>
      </c>
      <c r="L410" t="s">
        <v>20929</v>
      </c>
      <c r="M410" t="s">
        <v>8087</v>
      </c>
      <c r="N410">
        <v>10903</v>
      </c>
      <c r="O410" t="s">
        <v>32</v>
      </c>
      <c r="P410" t="s">
        <v>10</v>
      </c>
      <c r="Q410" t="s">
        <v>3</v>
      </c>
      <c r="R410" t="s">
        <v>16499</v>
      </c>
      <c r="S410" t="s">
        <v>33</v>
      </c>
      <c r="T410" t="s">
        <v>341</v>
      </c>
      <c r="U410" t="s">
        <v>342</v>
      </c>
      <c r="V410" t="s">
        <v>8854</v>
      </c>
      <c r="W410" t="s">
        <v>17754</v>
      </c>
      <c r="X410" t="s">
        <v>17753</v>
      </c>
      <c r="Y410" s="536" t="s">
        <v>29619</v>
      </c>
      <c r="Z410" s="536" t="s">
        <v>29619</v>
      </c>
      <c r="AA410" s="493" t="s">
        <v>17752</v>
      </c>
      <c r="AB410" s="493" t="s">
        <v>29620</v>
      </c>
      <c r="AC410" s="493" t="s">
        <v>19723</v>
      </c>
      <c r="AD410" s="493" t="s">
        <v>26281</v>
      </c>
      <c r="AE410"/>
      <c r="AF410" t="s">
        <v>20919</v>
      </c>
      <c r="AG410"/>
      <c r="AH410"/>
      <c r="AI410" t="s">
        <v>20668</v>
      </c>
      <c r="AJ410" t="s">
        <v>35</v>
      </c>
      <c r="AK410" t="s">
        <v>19693</v>
      </c>
      <c r="AL410" t="s">
        <v>20934</v>
      </c>
      <c r="AM410"/>
      <c r="AN410">
        <v>16</v>
      </c>
    </row>
    <row r="411" spans="1:40" ht="14.4" x14ac:dyDescent="0.3">
      <c r="A411" s="433" t="str">
        <v>0835</v>
      </c>
      <c r="D411" t="str">
        <f>CONCATENATE(portada_F[[#This Row],[NIVEL]],".",portada_F[[#This Row],[CODINS]])</f>
        <v>1.00222</v>
      </c>
      <c r="E411" s="444" t="s">
        <v>30629</v>
      </c>
      <c r="F411" t="s">
        <v>8173</v>
      </c>
      <c r="G411" t="s">
        <v>8396</v>
      </c>
      <c r="H411" t="s">
        <v>8508</v>
      </c>
      <c r="I411" t="s">
        <v>41</v>
      </c>
      <c r="J411" t="s">
        <v>5</v>
      </c>
      <c r="K411" t="s">
        <v>32</v>
      </c>
      <c r="L411" t="s">
        <v>20921</v>
      </c>
      <c r="M411" t="s">
        <v>8087</v>
      </c>
      <c r="N411">
        <v>11401</v>
      </c>
      <c r="O411" t="s">
        <v>32</v>
      </c>
      <c r="P411" t="s">
        <v>225</v>
      </c>
      <c r="Q411" t="s">
        <v>1</v>
      </c>
      <c r="R411" t="s">
        <v>16521</v>
      </c>
      <c r="S411" t="s">
        <v>33</v>
      </c>
      <c r="T411" t="s">
        <v>664</v>
      </c>
      <c r="U411" t="s">
        <v>685</v>
      </c>
      <c r="V411" t="s">
        <v>3818</v>
      </c>
      <c r="W411" t="s">
        <v>13451</v>
      </c>
      <c r="X411" t="s">
        <v>8509</v>
      </c>
      <c r="Y411" s="536" t="s">
        <v>21360</v>
      </c>
      <c r="Z411" s="536" t="s">
        <v>21361</v>
      </c>
      <c r="AA411" s="493" t="s">
        <v>21362</v>
      </c>
      <c r="AB411" s="493" t="s">
        <v>21363</v>
      </c>
      <c r="AC411" s="493" t="s">
        <v>19733</v>
      </c>
      <c r="AD411" s="493" t="s">
        <v>21351</v>
      </c>
      <c r="AE411"/>
      <c r="AF411" t="s">
        <v>20919</v>
      </c>
      <c r="AG411"/>
      <c r="AH411"/>
      <c r="AI411" t="s">
        <v>20668</v>
      </c>
      <c r="AJ411" t="s">
        <v>32</v>
      </c>
      <c r="AK411" t="s">
        <v>8379</v>
      </c>
      <c r="AL411" t="s">
        <v>64</v>
      </c>
      <c r="AM411" t="s">
        <v>8508</v>
      </c>
      <c r="AN411">
        <v>12</v>
      </c>
    </row>
    <row r="412" spans="1:40" ht="14.4" x14ac:dyDescent="0.3">
      <c r="A412" s="433" t="str">
        <v>0836</v>
      </c>
      <c r="D412" t="str">
        <f>CONCATENATE(portada_F[[#This Row],[NIVEL]],".",portada_F[[#This Row],[CODINS]])</f>
        <v>1.03361</v>
      </c>
      <c r="E412" s="444" t="s">
        <v>33411</v>
      </c>
      <c r="F412" t="s">
        <v>10279</v>
      </c>
      <c r="G412" t="s">
        <v>8396</v>
      </c>
      <c r="H412" t="s">
        <v>10280</v>
      </c>
      <c r="I412" t="s">
        <v>47</v>
      </c>
      <c r="J412" t="s">
        <v>2</v>
      </c>
      <c r="K412" t="s">
        <v>32</v>
      </c>
      <c r="L412" t="s">
        <v>20929</v>
      </c>
      <c r="M412" t="s">
        <v>8087</v>
      </c>
      <c r="N412">
        <v>10304</v>
      </c>
      <c r="O412" t="s">
        <v>32</v>
      </c>
      <c r="P412" t="s">
        <v>3</v>
      </c>
      <c r="Q412" t="s">
        <v>4</v>
      </c>
      <c r="R412" t="s">
        <v>16457</v>
      </c>
      <c r="S412" t="s">
        <v>33</v>
      </c>
      <c r="T412" t="s">
        <v>47</v>
      </c>
      <c r="U412" t="s">
        <v>314</v>
      </c>
      <c r="V412" t="s">
        <v>314</v>
      </c>
      <c r="W412" t="s">
        <v>11159</v>
      </c>
      <c r="X412" t="s">
        <v>11158</v>
      </c>
      <c r="Y412" s="536" t="s">
        <v>27927</v>
      </c>
      <c r="Z412" s="536"/>
      <c r="AA412" s="493" t="s">
        <v>18566</v>
      </c>
      <c r="AB412" s="493" t="s">
        <v>27928</v>
      </c>
      <c r="AC412" s="493" t="s">
        <v>21161</v>
      </c>
      <c r="AD412" s="493" t="s">
        <v>21162</v>
      </c>
      <c r="AE412"/>
      <c r="AF412" t="s">
        <v>20919</v>
      </c>
      <c r="AG412"/>
      <c r="AH412"/>
      <c r="AI412" t="s">
        <v>20668</v>
      </c>
      <c r="AJ412" t="s">
        <v>35</v>
      </c>
      <c r="AK412" t="s">
        <v>19693</v>
      </c>
      <c r="AL412" t="s">
        <v>20934</v>
      </c>
      <c r="AM412"/>
      <c r="AN412">
        <v>4</v>
      </c>
    </row>
    <row r="413" spans="1:40" ht="14.4" x14ac:dyDescent="0.3">
      <c r="A413" s="433" t="str">
        <v>0837</v>
      </c>
      <c r="D413" t="str">
        <f>CONCATENATE(portada_F[[#This Row],[NIVEL]],".",portada_F[[#This Row],[CODINS]])</f>
        <v>1.00139</v>
      </c>
      <c r="E413" s="444" t="s">
        <v>30565</v>
      </c>
      <c r="F413" t="s">
        <v>8179</v>
      </c>
      <c r="G413" t="s">
        <v>8396</v>
      </c>
      <c r="H413" t="s">
        <v>16162</v>
      </c>
      <c r="I413" t="s">
        <v>13533</v>
      </c>
      <c r="J413" t="s">
        <v>4</v>
      </c>
      <c r="K413" t="s">
        <v>32</v>
      </c>
      <c r="L413" t="s">
        <v>20921</v>
      </c>
      <c r="M413" t="s">
        <v>8087</v>
      </c>
      <c r="N413">
        <v>40701</v>
      </c>
      <c r="O413" t="s">
        <v>206</v>
      </c>
      <c r="P413" t="s">
        <v>7</v>
      </c>
      <c r="Q413" t="s">
        <v>1</v>
      </c>
      <c r="R413" t="s">
        <v>16730</v>
      </c>
      <c r="S413" t="s">
        <v>207</v>
      </c>
      <c r="T413" t="s">
        <v>3995</v>
      </c>
      <c r="U413" t="s">
        <v>250</v>
      </c>
      <c r="V413" t="s">
        <v>250</v>
      </c>
      <c r="W413" t="s">
        <v>8485</v>
      </c>
      <c r="X413" t="s">
        <v>20693</v>
      </c>
      <c r="Y413" s="536" t="s">
        <v>21201</v>
      </c>
      <c r="Z413" s="536" t="s">
        <v>21202</v>
      </c>
      <c r="AA413" s="493" t="s">
        <v>16888</v>
      </c>
      <c r="AB413" s="493" t="s">
        <v>21203</v>
      </c>
      <c r="AC413" s="493" t="s">
        <v>19723</v>
      </c>
      <c r="AD413" s="493" t="s">
        <v>20918</v>
      </c>
      <c r="AE413"/>
      <c r="AF413" t="s">
        <v>20919</v>
      </c>
      <c r="AG413"/>
      <c r="AH413"/>
      <c r="AI413" t="s">
        <v>20668</v>
      </c>
      <c r="AJ413" t="s">
        <v>32</v>
      </c>
      <c r="AK413" t="s">
        <v>6957</v>
      </c>
      <c r="AL413" t="s">
        <v>64</v>
      </c>
      <c r="AM413" t="s">
        <v>16162</v>
      </c>
      <c r="AN413">
        <v>91</v>
      </c>
    </row>
    <row r="414" spans="1:40" ht="14.4" x14ac:dyDescent="0.3">
      <c r="A414" s="433" t="str">
        <v>0838</v>
      </c>
      <c r="D414" t="str">
        <f>CONCATENATE(portada_F[[#This Row],[NIVEL]],".",portada_F[[#This Row],[CODINS]])</f>
        <v>1.04275</v>
      </c>
      <c r="E414" s="444" t="s">
        <v>34113</v>
      </c>
      <c r="F414" t="s">
        <v>10058</v>
      </c>
      <c r="G414" t="s">
        <v>8396</v>
      </c>
      <c r="H414" t="s">
        <v>18483</v>
      </c>
      <c r="I414" t="s">
        <v>83</v>
      </c>
      <c r="J414" t="s">
        <v>1</v>
      </c>
      <c r="K414" t="s">
        <v>32</v>
      </c>
      <c r="L414" t="s">
        <v>20929</v>
      </c>
      <c r="M414" t="s">
        <v>8087</v>
      </c>
      <c r="N414">
        <v>20101</v>
      </c>
      <c r="O414" t="s">
        <v>35</v>
      </c>
      <c r="P414" t="s">
        <v>1</v>
      </c>
      <c r="Q414" t="s">
        <v>1</v>
      </c>
      <c r="R414" t="s">
        <v>16550</v>
      </c>
      <c r="S414" t="s">
        <v>83</v>
      </c>
      <c r="T414" t="s">
        <v>83</v>
      </c>
      <c r="U414" t="s">
        <v>83</v>
      </c>
      <c r="V414" t="s">
        <v>83</v>
      </c>
      <c r="W414" t="s">
        <v>29806</v>
      </c>
      <c r="X414" t="s">
        <v>20798</v>
      </c>
      <c r="Y414" s="536" t="s">
        <v>29807</v>
      </c>
      <c r="Z414" s="536"/>
      <c r="AA414" s="493" t="s">
        <v>20797</v>
      </c>
      <c r="AB414" s="493" t="s">
        <v>29808</v>
      </c>
      <c r="AC414" s="493" t="s">
        <v>19760</v>
      </c>
      <c r="AD414" s="493" t="s">
        <v>21574</v>
      </c>
      <c r="AE414"/>
      <c r="AF414" t="s">
        <v>20919</v>
      </c>
      <c r="AG414"/>
      <c r="AH414"/>
      <c r="AI414" t="s">
        <v>20668</v>
      </c>
      <c r="AJ414" t="s">
        <v>35</v>
      </c>
      <c r="AK414" t="s">
        <v>19693</v>
      </c>
      <c r="AL414" t="s">
        <v>20934</v>
      </c>
      <c r="AM414"/>
      <c r="AN414">
        <v>44</v>
      </c>
    </row>
    <row r="415" spans="1:40" ht="14.4" x14ac:dyDescent="0.3">
      <c r="A415" s="433" t="str">
        <v>0839</v>
      </c>
      <c r="D415" t="str">
        <f>CONCATENATE(portada_F[[#This Row],[NIVEL]],".",portada_F[[#This Row],[CODINS]])</f>
        <v>1.03040</v>
      </c>
      <c r="E415" s="444" t="s">
        <v>33143</v>
      </c>
      <c r="F415" t="s">
        <v>7359</v>
      </c>
      <c r="G415" t="s">
        <v>8396</v>
      </c>
      <c r="H415" t="s">
        <v>10260</v>
      </c>
      <c r="I415" t="s">
        <v>207</v>
      </c>
      <c r="J415" t="s">
        <v>4</v>
      </c>
      <c r="K415" t="s">
        <v>32</v>
      </c>
      <c r="L415" t="s">
        <v>20921</v>
      </c>
      <c r="M415" t="s">
        <v>8087</v>
      </c>
      <c r="N415">
        <v>40201</v>
      </c>
      <c r="O415" t="s">
        <v>206</v>
      </c>
      <c r="P415" t="s">
        <v>2</v>
      </c>
      <c r="Q415" t="s">
        <v>1</v>
      </c>
      <c r="R415" t="s">
        <v>16702</v>
      </c>
      <c r="S415" t="s">
        <v>207</v>
      </c>
      <c r="T415" t="s">
        <v>4003</v>
      </c>
      <c r="U415" t="s">
        <v>4003</v>
      </c>
      <c r="V415" t="s">
        <v>8945</v>
      </c>
      <c r="W415" t="s">
        <v>8946</v>
      </c>
      <c r="X415" t="s">
        <v>27288</v>
      </c>
      <c r="Y415" s="536" t="s">
        <v>27289</v>
      </c>
      <c r="Z415" s="536" t="s">
        <v>27290</v>
      </c>
      <c r="AA415" s="493" t="s">
        <v>12379</v>
      </c>
      <c r="AB415" s="493" t="s">
        <v>27289</v>
      </c>
      <c r="AC415" s="493" t="s">
        <v>19840</v>
      </c>
      <c r="AD415" s="493" t="s">
        <v>22165</v>
      </c>
      <c r="AE415"/>
      <c r="AF415" t="s">
        <v>20919</v>
      </c>
      <c r="AG415"/>
      <c r="AH415"/>
      <c r="AI415" t="s">
        <v>20668</v>
      </c>
      <c r="AJ415" t="s">
        <v>32</v>
      </c>
      <c r="AK415" t="s">
        <v>10037</v>
      </c>
      <c r="AL415" t="s">
        <v>64</v>
      </c>
      <c r="AM415" t="s">
        <v>10260</v>
      </c>
      <c r="AN415">
        <v>33</v>
      </c>
    </row>
    <row r="416" spans="1:40" ht="14.4" x14ac:dyDescent="0.3">
      <c r="A416" s="433" t="str">
        <v>0840</v>
      </c>
      <c r="D416" t="str">
        <f>CONCATENATE(portada_F[[#This Row],[NIVEL]],".",portada_F[[#This Row],[CODINS]])</f>
        <v>1.03538</v>
      </c>
      <c r="E416" s="444" t="s">
        <v>33541</v>
      </c>
      <c r="F416" t="s">
        <v>14521</v>
      </c>
      <c r="G416" t="s">
        <v>8396</v>
      </c>
      <c r="H416" t="s">
        <v>14539</v>
      </c>
      <c r="I416" t="s">
        <v>83</v>
      </c>
      <c r="J416" t="s">
        <v>2</v>
      </c>
      <c r="K416" t="s">
        <v>32</v>
      </c>
      <c r="L416" t="s">
        <v>20929</v>
      </c>
      <c r="M416" t="s">
        <v>8087</v>
      </c>
      <c r="N416">
        <v>20101</v>
      </c>
      <c r="O416" t="s">
        <v>35</v>
      </c>
      <c r="P416" t="s">
        <v>1</v>
      </c>
      <c r="Q416" t="s">
        <v>1</v>
      </c>
      <c r="R416" t="s">
        <v>16550</v>
      </c>
      <c r="S416" t="s">
        <v>83</v>
      </c>
      <c r="T416" t="s">
        <v>83</v>
      </c>
      <c r="U416" t="s">
        <v>83</v>
      </c>
      <c r="V416" t="s">
        <v>8932</v>
      </c>
      <c r="W416" t="s">
        <v>14582</v>
      </c>
      <c r="X416" t="s">
        <v>28308</v>
      </c>
      <c r="Y416" s="536" t="s">
        <v>28309</v>
      </c>
      <c r="Z416" s="536" t="s">
        <v>28310</v>
      </c>
      <c r="AA416" s="493" t="s">
        <v>14581</v>
      </c>
      <c r="AB416" s="493" t="s">
        <v>28310</v>
      </c>
      <c r="AC416" s="493" t="s">
        <v>19761</v>
      </c>
      <c r="AD416" s="493" t="s">
        <v>21570</v>
      </c>
      <c r="AE416"/>
      <c r="AF416" t="s">
        <v>20919</v>
      </c>
      <c r="AG416"/>
      <c r="AH416"/>
      <c r="AI416" t="s">
        <v>20668</v>
      </c>
      <c r="AJ416" t="s">
        <v>35</v>
      </c>
      <c r="AK416" t="s">
        <v>19693</v>
      </c>
      <c r="AL416" t="s">
        <v>20934</v>
      </c>
      <c r="AM416"/>
      <c r="AN416">
        <v>30</v>
      </c>
    </row>
    <row r="417" spans="1:40" ht="14.4" x14ac:dyDescent="0.3">
      <c r="A417" s="433" t="str">
        <v>0842</v>
      </c>
      <c r="D417" t="str">
        <f>CONCATENATE(portada_F[[#This Row],[NIVEL]],".",portada_F[[#This Row],[CODINS]])</f>
        <v>1.00307</v>
      </c>
      <c r="E417" s="444" t="s">
        <v>30706</v>
      </c>
      <c r="F417" t="s">
        <v>7116</v>
      </c>
      <c r="G417" t="s">
        <v>8396</v>
      </c>
      <c r="H417" t="s">
        <v>8556</v>
      </c>
      <c r="I417" t="s">
        <v>13536</v>
      </c>
      <c r="J417" t="s">
        <v>1</v>
      </c>
      <c r="K417" t="s">
        <v>32</v>
      </c>
      <c r="L417" t="s">
        <v>20921</v>
      </c>
      <c r="M417" t="s">
        <v>8087</v>
      </c>
      <c r="N417">
        <v>60301</v>
      </c>
      <c r="O417" t="s">
        <v>136</v>
      </c>
      <c r="P417" t="s">
        <v>3</v>
      </c>
      <c r="Q417" t="s">
        <v>1</v>
      </c>
      <c r="R417" t="s">
        <v>16814</v>
      </c>
      <c r="S417" t="s">
        <v>137</v>
      </c>
      <c r="T417" t="s">
        <v>1636</v>
      </c>
      <c r="U417" t="s">
        <v>1636</v>
      </c>
      <c r="V417" t="s">
        <v>8557</v>
      </c>
      <c r="W417" t="s">
        <v>21550</v>
      </c>
      <c r="X417" t="s">
        <v>13455</v>
      </c>
      <c r="Y417" s="536" t="s">
        <v>21551</v>
      </c>
      <c r="Z417" s="536" t="s">
        <v>21552</v>
      </c>
      <c r="AA417" s="493" t="s">
        <v>8558</v>
      </c>
      <c r="AB417" s="493" t="s">
        <v>21551</v>
      </c>
      <c r="AC417" s="493" t="s">
        <v>21553</v>
      </c>
      <c r="AD417" s="493" t="s">
        <v>21554</v>
      </c>
      <c r="AE417"/>
      <c r="AF417" t="s">
        <v>20919</v>
      </c>
      <c r="AG417"/>
      <c r="AH417"/>
      <c r="AI417" t="s">
        <v>20668</v>
      </c>
      <c r="AJ417" t="s">
        <v>32</v>
      </c>
      <c r="AK417" t="s">
        <v>6862</v>
      </c>
      <c r="AL417" t="s">
        <v>64</v>
      </c>
      <c r="AM417" t="s">
        <v>8556</v>
      </c>
      <c r="AN417">
        <v>44</v>
      </c>
    </row>
    <row r="418" spans="1:40" ht="14.4" x14ac:dyDescent="0.3">
      <c r="A418" s="433" t="str">
        <v>0843</v>
      </c>
      <c r="D418" t="str">
        <f>CONCATENATE(portada_F[[#This Row],[NIVEL]],".",portada_F[[#This Row],[CODINS]])</f>
        <v>1.03936</v>
      </c>
      <c r="E418" s="444" t="s">
        <v>33852</v>
      </c>
      <c r="F418" t="s">
        <v>7818</v>
      </c>
      <c r="G418" t="s">
        <v>8396</v>
      </c>
      <c r="H418" t="s">
        <v>29149</v>
      </c>
      <c r="I418" t="s">
        <v>83</v>
      </c>
      <c r="J418" t="s">
        <v>9</v>
      </c>
      <c r="K418" t="s">
        <v>32</v>
      </c>
      <c r="L418" t="s">
        <v>20929</v>
      </c>
      <c r="M418" t="s">
        <v>8087</v>
      </c>
      <c r="N418">
        <v>20505</v>
      </c>
      <c r="O418" t="s">
        <v>35</v>
      </c>
      <c r="P418" t="s">
        <v>5</v>
      </c>
      <c r="Q418" t="s">
        <v>5</v>
      </c>
      <c r="R418" t="s">
        <v>16591</v>
      </c>
      <c r="S418" t="s">
        <v>83</v>
      </c>
      <c r="T418" t="s">
        <v>2306</v>
      </c>
      <c r="U418" t="s">
        <v>244</v>
      </c>
      <c r="V418" t="s">
        <v>16240</v>
      </c>
      <c r="W418" t="s">
        <v>29150</v>
      </c>
      <c r="X418" t="s">
        <v>16242</v>
      </c>
      <c r="Y418" s="536" t="s">
        <v>29151</v>
      </c>
      <c r="Z418" s="536"/>
      <c r="AA418" s="493" t="s">
        <v>16241</v>
      </c>
      <c r="AB418" s="493" t="s">
        <v>29152</v>
      </c>
      <c r="AC418" s="493" t="s">
        <v>19757</v>
      </c>
      <c r="AD418" s="493" t="s">
        <v>21726</v>
      </c>
      <c r="AE418"/>
      <c r="AF418" t="s">
        <v>20919</v>
      </c>
      <c r="AG418"/>
      <c r="AH418"/>
      <c r="AI418" t="s">
        <v>20668</v>
      </c>
      <c r="AJ418" t="s">
        <v>35</v>
      </c>
      <c r="AK418" t="s">
        <v>19693</v>
      </c>
      <c r="AL418" t="s">
        <v>20934</v>
      </c>
      <c r="AM418"/>
      <c r="AN418">
        <v>8</v>
      </c>
    </row>
    <row r="419" spans="1:40" ht="14.4" x14ac:dyDescent="0.3">
      <c r="A419" s="433" t="str">
        <v>0844</v>
      </c>
      <c r="D419" t="str">
        <f>CONCATENATE(portada_F[[#This Row],[NIVEL]],".",portada_F[[#This Row],[CODINS]])</f>
        <v>1.04344</v>
      </c>
      <c r="E419" s="444" t="s">
        <v>34168</v>
      </c>
      <c r="F419" t="s">
        <v>14601</v>
      </c>
      <c r="G419" t="s">
        <v>8396</v>
      </c>
      <c r="H419" t="s">
        <v>34289</v>
      </c>
      <c r="I419" t="s">
        <v>83</v>
      </c>
      <c r="J419" t="s">
        <v>10</v>
      </c>
      <c r="K419" t="s">
        <v>32</v>
      </c>
      <c r="L419" t="s">
        <v>20921</v>
      </c>
      <c r="M419" t="s">
        <v>8087</v>
      </c>
      <c r="N419">
        <v>20901</v>
      </c>
      <c r="O419" t="s">
        <v>35</v>
      </c>
      <c r="P419" t="s">
        <v>10</v>
      </c>
      <c r="Q419" t="s">
        <v>1</v>
      </c>
      <c r="R419" t="s">
        <v>16612</v>
      </c>
      <c r="S419" t="s">
        <v>83</v>
      </c>
      <c r="T419" t="s">
        <v>2243</v>
      </c>
      <c r="U419" t="s">
        <v>2243</v>
      </c>
      <c r="V419" t="s">
        <v>30018</v>
      </c>
      <c r="W419" t="s">
        <v>30019</v>
      </c>
      <c r="X419" t="s">
        <v>16242</v>
      </c>
      <c r="Y419" s="536" t="s">
        <v>30020</v>
      </c>
      <c r="Z419" s="536"/>
      <c r="AA419" s="493" t="s">
        <v>16241</v>
      </c>
      <c r="AB419" s="493" t="s">
        <v>29152</v>
      </c>
      <c r="AC419" s="493" t="s">
        <v>21713</v>
      </c>
      <c r="AD419" s="493" t="s">
        <v>21714</v>
      </c>
      <c r="AE419"/>
      <c r="AF419" t="s">
        <v>20919</v>
      </c>
      <c r="AG419"/>
      <c r="AH419"/>
      <c r="AI419" t="s">
        <v>20668</v>
      </c>
      <c r="AJ419" t="s">
        <v>32</v>
      </c>
      <c r="AK419" t="s">
        <v>30021</v>
      </c>
      <c r="AL419" t="s">
        <v>64</v>
      </c>
      <c r="AM419" t="s">
        <v>29149</v>
      </c>
      <c r="AN419">
        <v>61</v>
      </c>
    </row>
    <row r="420" spans="1:40" ht="14.4" x14ac:dyDescent="0.3">
      <c r="A420" s="433" t="str">
        <v>0846</v>
      </c>
      <c r="D420" t="str">
        <f>CONCATENATE(portada_F[[#This Row],[NIVEL]],".",portada_F[[#This Row],[CODINS]])</f>
        <v>1.02329</v>
      </c>
      <c r="E420" s="450" t="s">
        <v>34229</v>
      </c>
      <c r="F420" s="454" t="s">
        <v>8028</v>
      </c>
      <c r="G420" s="441" t="s">
        <v>8396</v>
      </c>
      <c r="H420" s="441" t="s">
        <v>30420</v>
      </c>
      <c r="I420" t="s">
        <v>17671</v>
      </c>
      <c r="J420" t="s">
        <v>9</v>
      </c>
      <c r="K420" s="1" t="s">
        <v>32</v>
      </c>
      <c r="L420" s="1" t="s">
        <v>20921</v>
      </c>
      <c r="M420" t="s">
        <v>8087</v>
      </c>
      <c r="N420">
        <v>70403</v>
      </c>
      <c r="O420" t="s">
        <v>87</v>
      </c>
      <c r="P420" t="s">
        <v>4</v>
      </c>
      <c r="Q420" t="s">
        <v>3</v>
      </c>
      <c r="R420" t="s">
        <v>16862</v>
      </c>
      <c r="S420" t="s">
        <v>17671</v>
      </c>
      <c r="T420" t="s">
        <v>22595</v>
      </c>
      <c r="U420" t="s">
        <v>5929</v>
      </c>
      <c r="V420" t="s">
        <v>30420</v>
      </c>
      <c r="W420" t="s">
        <v>30421</v>
      </c>
      <c r="X420" t="s">
        <v>30422</v>
      </c>
      <c r="Y420" s="536" t="s">
        <v>30423</v>
      </c>
      <c r="Z420" s="536" t="s">
        <v>30424</v>
      </c>
      <c r="AA420" s="493" t="s">
        <v>30425</v>
      </c>
      <c r="AB420" s="493" t="s">
        <v>30426</v>
      </c>
      <c r="AC420" s="493" t="s">
        <v>19911</v>
      </c>
      <c r="AD420" s="493" t="s">
        <v>22611</v>
      </c>
      <c r="AE420"/>
      <c r="AF420"/>
      <c r="AG420"/>
      <c r="AH420"/>
      <c r="AI420" t="s">
        <v>20668</v>
      </c>
      <c r="AJ420" s="454" t="s">
        <v>32</v>
      </c>
      <c r="AK420" t="s">
        <v>14823</v>
      </c>
      <c r="AL420" s="454" t="s">
        <v>64</v>
      </c>
      <c r="AM420" s="441" t="s">
        <v>30420</v>
      </c>
      <c r="AN420"/>
    </row>
    <row r="421" spans="1:40" ht="14.4" x14ac:dyDescent="0.3">
      <c r="A421" s="433" t="str">
        <v>0847</v>
      </c>
      <c r="D421" t="str">
        <f>CONCATENATE(portada_F[[#This Row],[NIVEL]],".",portada_F[[#This Row],[CODINS]])</f>
        <v>1.03941</v>
      </c>
      <c r="E421" s="444" t="s">
        <v>33857</v>
      </c>
      <c r="F421" t="s">
        <v>14501</v>
      </c>
      <c r="G421" t="s">
        <v>8396</v>
      </c>
      <c r="H421" t="s">
        <v>16942</v>
      </c>
      <c r="I421" t="s">
        <v>41</v>
      </c>
      <c r="J421" t="s">
        <v>3</v>
      </c>
      <c r="K421" t="s">
        <v>32</v>
      </c>
      <c r="L421" t="s">
        <v>20929</v>
      </c>
      <c r="M421" t="s">
        <v>8087</v>
      </c>
      <c r="N421">
        <v>11501</v>
      </c>
      <c r="O421" t="s">
        <v>32</v>
      </c>
      <c r="P421" t="s">
        <v>202</v>
      </c>
      <c r="Q421" t="s">
        <v>1</v>
      </c>
      <c r="R421" t="s">
        <v>16524</v>
      </c>
      <c r="S421" t="s">
        <v>33</v>
      </c>
      <c r="T421" t="s">
        <v>21409</v>
      </c>
      <c r="U421" t="s">
        <v>674</v>
      </c>
      <c r="V421" t="s">
        <v>842</v>
      </c>
      <c r="W421" t="s">
        <v>29163</v>
      </c>
      <c r="X421" t="s">
        <v>16255</v>
      </c>
      <c r="Y421" s="536" t="s">
        <v>29164</v>
      </c>
      <c r="Z421" s="536" t="s">
        <v>29165</v>
      </c>
      <c r="AA421" s="493" t="s">
        <v>18578</v>
      </c>
      <c r="AB421" s="493" t="s">
        <v>29165</v>
      </c>
      <c r="AC421" s="493" t="s">
        <v>7047</v>
      </c>
      <c r="AD421" s="493" t="s">
        <v>21413</v>
      </c>
      <c r="AE421"/>
      <c r="AF421" t="s">
        <v>20919</v>
      </c>
      <c r="AG421"/>
      <c r="AH421"/>
      <c r="AI421" t="s">
        <v>20668</v>
      </c>
      <c r="AJ421" t="s">
        <v>35</v>
      </c>
      <c r="AK421" t="s">
        <v>19693</v>
      </c>
      <c r="AL421" t="s">
        <v>20934</v>
      </c>
      <c r="AM421"/>
      <c r="AN421">
        <v>50</v>
      </c>
    </row>
    <row r="422" spans="1:40" ht="14.4" x14ac:dyDescent="0.3">
      <c r="A422" s="433" t="str">
        <v>0848</v>
      </c>
      <c r="D422" t="str">
        <f>CONCATENATE(portada_F[[#This Row],[NIVEL]],".",portada_F[[#This Row],[CODINS]])</f>
        <v>1.03765</v>
      </c>
      <c r="E422" s="444" t="s">
        <v>33707</v>
      </c>
      <c r="F422" t="s">
        <v>7621</v>
      </c>
      <c r="G422" t="s">
        <v>8396</v>
      </c>
      <c r="H422" t="s">
        <v>15381</v>
      </c>
      <c r="I422" t="s">
        <v>13533</v>
      </c>
      <c r="J422" t="s">
        <v>2</v>
      </c>
      <c r="K422" t="s">
        <v>32</v>
      </c>
      <c r="L422" t="s">
        <v>20929</v>
      </c>
      <c r="M422" t="s">
        <v>8087</v>
      </c>
      <c r="N422">
        <v>10109</v>
      </c>
      <c r="O422" t="s">
        <v>32</v>
      </c>
      <c r="P422" t="s">
        <v>1</v>
      </c>
      <c r="Q422" t="s">
        <v>10</v>
      </c>
      <c r="R422" t="s">
        <v>16448</v>
      </c>
      <c r="S422" t="s">
        <v>33</v>
      </c>
      <c r="T422" t="s">
        <v>33</v>
      </c>
      <c r="U422" t="s">
        <v>219</v>
      </c>
      <c r="V422" t="s">
        <v>219</v>
      </c>
      <c r="W422" t="s">
        <v>28819</v>
      </c>
      <c r="X422" t="s">
        <v>16204</v>
      </c>
      <c r="Y422" s="536" t="s">
        <v>28820</v>
      </c>
      <c r="Z422" s="536" t="s">
        <v>28821</v>
      </c>
      <c r="AA422" s="493" t="s">
        <v>16203</v>
      </c>
      <c r="AB422" s="493" t="s">
        <v>28821</v>
      </c>
      <c r="AC422" s="493" t="s">
        <v>19710</v>
      </c>
      <c r="AD422" s="493" t="s">
        <v>21087</v>
      </c>
      <c r="AE422"/>
      <c r="AF422" t="s">
        <v>20919</v>
      </c>
      <c r="AG422"/>
      <c r="AH422"/>
      <c r="AI422" t="s">
        <v>20668</v>
      </c>
      <c r="AJ422" t="s">
        <v>35</v>
      </c>
      <c r="AK422" t="s">
        <v>19693</v>
      </c>
      <c r="AL422" t="s">
        <v>20934</v>
      </c>
      <c r="AM422"/>
      <c r="AN422">
        <v>19</v>
      </c>
    </row>
    <row r="423" spans="1:40" ht="14.4" x14ac:dyDescent="0.3">
      <c r="A423" s="433" t="str">
        <v>0849</v>
      </c>
      <c r="D423" t="str">
        <f>CONCATENATE(portada_F[[#This Row],[NIVEL]],".",portada_F[[#This Row],[CODINS]])</f>
        <v>1.00062</v>
      </c>
      <c r="E423" s="444" t="s">
        <v>30503</v>
      </c>
      <c r="F423" t="s">
        <v>7092</v>
      </c>
      <c r="G423" t="s">
        <v>8396</v>
      </c>
      <c r="H423" t="s">
        <v>14523</v>
      </c>
      <c r="I423" t="s">
        <v>13533</v>
      </c>
      <c r="J423" t="s">
        <v>5</v>
      </c>
      <c r="K423" t="s">
        <v>32</v>
      </c>
      <c r="L423" t="s">
        <v>20929</v>
      </c>
      <c r="M423" t="s">
        <v>8087</v>
      </c>
      <c r="N423">
        <v>11305</v>
      </c>
      <c r="O423" t="s">
        <v>32</v>
      </c>
      <c r="P423" t="s">
        <v>15</v>
      </c>
      <c r="Q423" t="s">
        <v>5</v>
      </c>
      <c r="R423" t="s">
        <v>16520</v>
      </c>
      <c r="S423" t="s">
        <v>33</v>
      </c>
      <c r="T423" t="s">
        <v>147</v>
      </c>
      <c r="U423" t="s">
        <v>148</v>
      </c>
      <c r="V423" t="s">
        <v>6180</v>
      </c>
      <c r="W423" t="s">
        <v>13439</v>
      </c>
      <c r="X423" t="s">
        <v>8451</v>
      </c>
      <c r="Y423" s="536" t="s">
        <v>21039</v>
      </c>
      <c r="Z423" s="536" t="s">
        <v>21040</v>
      </c>
      <c r="AA423" s="493" t="s">
        <v>13438</v>
      </c>
      <c r="AB423" s="493" t="s">
        <v>21041</v>
      </c>
      <c r="AC423" s="493" t="s">
        <v>21042</v>
      </c>
      <c r="AD423" s="493" t="s">
        <v>21043</v>
      </c>
      <c r="AE423"/>
      <c r="AF423" t="s">
        <v>20919</v>
      </c>
      <c r="AG423"/>
      <c r="AH423"/>
      <c r="AI423" t="s">
        <v>20668</v>
      </c>
      <c r="AJ423" t="s">
        <v>35</v>
      </c>
      <c r="AK423" t="s">
        <v>19693</v>
      </c>
      <c r="AL423" t="s">
        <v>20934</v>
      </c>
      <c r="AM423"/>
      <c r="AN423">
        <v>20</v>
      </c>
    </row>
    <row r="424" spans="1:40" ht="14.4" x14ac:dyDescent="0.3">
      <c r="A424" s="433" t="str">
        <v>0850</v>
      </c>
      <c r="D424" t="str">
        <f>CONCATENATE(portada_F[[#This Row],[NIVEL]],".",portada_F[[#This Row],[CODINS]])</f>
        <v>1.03922</v>
      </c>
      <c r="E424" s="444" t="s">
        <v>33841</v>
      </c>
      <c r="F424" t="s">
        <v>15366</v>
      </c>
      <c r="G424" t="s">
        <v>8396</v>
      </c>
      <c r="H424" t="s">
        <v>15404</v>
      </c>
      <c r="I424" t="s">
        <v>207</v>
      </c>
      <c r="J424" t="s">
        <v>7</v>
      </c>
      <c r="K424" t="s">
        <v>32</v>
      </c>
      <c r="L424" t="s">
        <v>20921</v>
      </c>
      <c r="M424" t="s">
        <v>8087</v>
      </c>
      <c r="N424">
        <v>40703</v>
      </c>
      <c r="O424" t="s">
        <v>206</v>
      </c>
      <c r="P424" t="s">
        <v>7</v>
      </c>
      <c r="Q424" t="s">
        <v>3</v>
      </c>
      <c r="R424" t="s">
        <v>19683</v>
      </c>
      <c r="S424" t="s">
        <v>207</v>
      </c>
      <c r="T424" t="s">
        <v>3995</v>
      </c>
      <c r="U424" t="s">
        <v>3576</v>
      </c>
      <c r="V424" t="s">
        <v>3576</v>
      </c>
      <c r="W424" t="s">
        <v>29127</v>
      </c>
      <c r="X424" t="s">
        <v>16227</v>
      </c>
      <c r="Y424" s="536" t="s">
        <v>29128</v>
      </c>
      <c r="Z424" s="536" t="s">
        <v>29128</v>
      </c>
      <c r="AA424" s="493" t="s">
        <v>18576</v>
      </c>
      <c r="AB424" s="493" t="s">
        <v>29128</v>
      </c>
      <c r="AC424" s="493" t="s">
        <v>18547</v>
      </c>
      <c r="AD424" s="493" t="s">
        <v>22106</v>
      </c>
      <c r="AE424"/>
      <c r="AF424" t="s">
        <v>20919</v>
      </c>
      <c r="AG424"/>
      <c r="AH424"/>
      <c r="AI424" t="s">
        <v>20668</v>
      </c>
      <c r="AJ424" t="s">
        <v>32</v>
      </c>
      <c r="AK424" t="s">
        <v>17022</v>
      </c>
      <c r="AL424" t="s">
        <v>64</v>
      </c>
      <c r="AM424" t="s">
        <v>17023</v>
      </c>
      <c r="AN424">
        <v>132</v>
      </c>
    </row>
    <row r="425" spans="1:40" ht="14.4" x14ac:dyDescent="0.3">
      <c r="A425" s="433" t="str">
        <v>0851</v>
      </c>
      <c r="D425" t="str">
        <f>CONCATENATE(portada_F[[#This Row],[NIVEL]],".",portada_F[[#This Row],[CODINS]])</f>
        <v>1.04063</v>
      </c>
      <c r="E425" s="444" t="s">
        <v>33958</v>
      </c>
      <c r="F425" t="s">
        <v>12318</v>
      </c>
      <c r="G425" t="s">
        <v>8396</v>
      </c>
      <c r="H425" t="s">
        <v>16355</v>
      </c>
      <c r="I425" t="s">
        <v>224</v>
      </c>
      <c r="J425" t="s">
        <v>6</v>
      </c>
      <c r="K425" t="s">
        <v>32</v>
      </c>
      <c r="L425" t="s">
        <v>20929</v>
      </c>
      <c r="M425" t="s">
        <v>8087</v>
      </c>
      <c r="N425">
        <v>21007</v>
      </c>
      <c r="O425" t="s">
        <v>35</v>
      </c>
      <c r="P425" t="s">
        <v>11</v>
      </c>
      <c r="Q425" t="s">
        <v>7</v>
      </c>
      <c r="R425" t="s">
        <v>18366</v>
      </c>
      <c r="S425" t="s">
        <v>83</v>
      </c>
      <c r="T425" t="s">
        <v>224</v>
      </c>
      <c r="U425" t="s">
        <v>2961</v>
      </c>
      <c r="V425" t="s">
        <v>10110</v>
      </c>
      <c r="W425" t="s">
        <v>16357</v>
      </c>
      <c r="X425" t="s">
        <v>16961</v>
      </c>
      <c r="Y425" s="536" t="s">
        <v>29418</v>
      </c>
      <c r="Z425" s="536" t="s">
        <v>29419</v>
      </c>
      <c r="AA425" s="493" t="s">
        <v>16356</v>
      </c>
      <c r="AB425" s="493" t="s">
        <v>29419</v>
      </c>
      <c r="AC425" s="493" t="s">
        <v>19321</v>
      </c>
      <c r="AD425" s="493" t="s">
        <v>21849</v>
      </c>
      <c r="AE425"/>
      <c r="AF425" t="s">
        <v>20919</v>
      </c>
      <c r="AG425"/>
      <c r="AH425"/>
      <c r="AI425" t="s">
        <v>20668</v>
      </c>
      <c r="AJ425" t="s">
        <v>35</v>
      </c>
      <c r="AK425" t="s">
        <v>19693</v>
      </c>
      <c r="AL425" t="s">
        <v>20934</v>
      </c>
      <c r="AM425"/>
      <c r="AN425">
        <v>6</v>
      </c>
    </row>
    <row r="426" spans="1:40" ht="14.4" x14ac:dyDescent="0.3">
      <c r="A426" s="433" t="str">
        <v>0855</v>
      </c>
      <c r="D426" t="str">
        <f>CONCATENATE(portada_F[[#This Row],[NIVEL]],".",portada_F[[#This Row],[CODINS]])</f>
        <v>1.04050</v>
      </c>
      <c r="E426" s="444" t="s">
        <v>33948</v>
      </c>
      <c r="F426" t="s">
        <v>7887</v>
      </c>
      <c r="G426" t="s">
        <v>8396</v>
      </c>
      <c r="H426" t="s">
        <v>18474</v>
      </c>
      <c r="I426" t="s">
        <v>1762</v>
      </c>
      <c r="J426" t="s">
        <v>3</v>
      </c>
      <c r="K426" t="s">
        <v>32</v>
      </c>
      <c r="L426" t="s">
        <v>20929</v>
      </c>
      <c r="M426" t="s">
        <v>8087</v>
      </c>
      <c r="N426">
        <v>50801</v>
      </c>
      <c r="O426" t="s">
        <v>236</v>
      </c>
      <c r="P426" t="s">
        <v>9</v>
      </c>
      <c r="Q426" t="s">
        <v>1</v>
      </c>
      <c r="R426" t="s">
        <v>16774</v>
      </c>
      <c r="S426" t="s">
        <v>237</v>
      </c>
      <c r="T426" t="s">
        <v>2947</v>
      </c>
      <c r="U426" t="s">
        <v>2947</v>
      </c>
      <c r="V426" t="s">
        <v>18489</v>
      </c>
      <c r="W426" t="s">
        <v>29395</v>
      </c>
      <c r="X426" t="s">
        <v>16341</v>
      </c>
      <c r="Y426" s="536" t="s">
        <v>29396</v>
      </c>
      <c r="Z426" s="536"/>
      <c r="AA426" s="493" t="s">
        <v>16340</v>
      </c>
      <c r="AB426" s="493" t="s">
        <v>29397</v>
      </c>
      <c r="AC426" s="493" t="s">
        <v>19873</v>
      </c>
      <c r="AD426" s="493" t="s">
        <v>29398</v>
      </c>
      <c r="AE426"/>
      <c r="AF426" t="s">
        <v>20919</v>
      </c>
      <c r="AG426"/>
      <c r="AH426"/>
      <c r="AI426" t="s">
        <v>20668</v>
      </c>
      <c r="AJ426" t="s">
        <v>35</v>
      </c>
      <c r="AK426" t="s">
        <v>19693</v>
      </c>
      <c r="AL426" t="s">
        <v>20934</v>
      </c>
      <c r="AM426"/>
      <c r="AN426">
        <v>34</v>
      </c>
    </row>
    <row r="427" spans="1:40" ht="14.4" x14ac:dyDescent="0.3">
      <c r="A427" s="433" t="str">
        <v>0856</v>
      </c>
      <c r="D427" t="str">
        <f>CONCATENATE(portada_F[[#This Row],[NIVEL]],".",portada_F[[#This Row],[CODINS]])</f>
        <v>1.04151</v>
      </c>
      <c r="E427" s="444" t="s">
        <v>34028</v>
      </c>
      <c r="F427" t="s">
        <v>15355</v>
      </c>
      <c r="G427" t="s">
        <v>8396</v>
      </c>
      <c r="H427" t="s">
        <v>17008</v>
      </c>
      <c r="I427" t="s">
        <v>1374</v>
      </c>
      <c r="J427" t="s">
        <v>5</v>
      </c>
      <c r="K427" t="s">
        <v>32</v>
      </c>
      <c r="L427" t="s">
        <v>20929</v>
      </c>
      <c r="M427" t="s">
        <v>8087</v>
      </c>
      <c r="N427">
        <v>61102</v>
      </c>
      <c r="O427" t="s">
        <v>136</v>
      </c>
      <c r="P427" t="s">
        <v>13</v>
      </c>
      <c r="Q427" t="s">
        <v>2</v>
      </c>
      <c r="R427" t="s">
        <v>16844</v>
      </c>
      <c r="S427" t="s">
        <v>137</v>
      </c>
      <c r="T427" t="s">
        <v>2228</v>
      </c>
      <c r="U427" t="s">
        <v>2229</v>
      </c>
      <c r="V427" t="s">
        <v>2296</v>
      </c>
      <c r="W427" t="s">
        <v>17010</v>
      </c>
      <c r="X427" t="s">
        <v>20789</v>
      </c>
      <c r="Y427" s="536" t="s">
        <v>29604</v>
      </c>
      <c r="Z427" s="536" t="s">
        <v>29605</v>
      </c>
      <c r="AA427" s="493" t="s">
        <v>17009</v>
      </c>
      <c r="AB427" s="493" t="s">
        <v>20790</v>
      </c>
      <c r="AC427" s="493" t="s">
        <v>15739</v>
      </c>
      <c r="AD427" s="493" t="s">
        <v>23027</v>
      </c>
      <c r="AE427"/>
      <c r="AF427" t="s">
        <v>20919</v>
      </c>
      <c r="AG427"/>
      <c r="AH427"/>
      <c r="AI427" t="s">
        <v>20668</v>
      </c>
      <c r="AJ427" t="s">
        <v>35</v>
      </c>
      <c r="AK427" t="s">
        <v>19693</v>
      </c>
      <c r="AL427" t="s">
        <v>20934</v>
      </c>
      <c r="AM427"/>
      <c r="AN427">
        <v>25</v>
      </c>
    </row>
    <row r="428" spans="1:40" ht="14.4" x14ac:dyDescent="0.3">
      <c r="A428" s="433" t="str">
        <v>0857</v>
      </c>
      <c r="D428" t="str">
        <f>CONCATENATE(portada_F[[#This Row],[NIVEL]],".",portada_F[[#This Row],[CODINS]])</f>
        <v>1.01504</v>
      </c>
      <c r="E428" s="444" t="s">
        <v>31782</v>
      </c>
      <c r="F428" t="s">
        <v>7222</v>
      </c>
      <c r="G428" t="s">
        <v>8396</v>
      </c>
      <c r="H428" t="s">
        <v>8744</v>
      </c>
      <c r="I428" t="s">
        <v>47</v>
      </c>
      <c r="J428" t="s">
        <v>2</v>
      </c>
      <c r="K428" t="s">
        <v>32</v>
      </c>
      <c r="L428" t="s">
        <v>20921</v>
      </c>
      <c r="M428" t="s">
        <v>8087</v>
      </c>
      <c r="N428">
        <v>10303</v>
      </c>
      <c r="O428" t="s">
        <v>32</v>
      </c>
      <c r="P428" t="s">
        <v>3</v>
      </c>
      <c r="Q428" t="s">
        <v>3</v>
      </c>
      <c r="R428" t="s">
        <v>16456</v>
      </c>
      <c r="S428" t="s">
        <v>33</v>
      </c>
      <c r="T428" t="s">
        <v>47</v>
      </c>
      <c r="U428" t="s">
        <v>326</v>
      </c>
      <c r="V428" t="s">
        <v>326</v>
      </c>
      <c r="W428" t="s">
        <v>24131</v>
      </c>
      <c r="X428" t="s">
        <v>8745</v>
      </c>
      <c r="Y428" s="536" t="s">
        <v>24132</v>
      </c>
      <c r="Z428" s="536" t="s">
        <v>24133</v>
      </c>
      <c r="AA428" s="493" t="s">
        <v>17713</v>
      </c>
      <c r="AB428" s="493" t="s">
        <v>24132</v>
      </c>
      <c r="AC428" s="493" t="s">
        <v>21161</v>
      </c>
      <c r="AD428" s="493" t="s">
        <v>21162</v>
      </c>
      <c r="AE428"/>
      <c r="AF428" t="s">
        <v>20919</v>
      </c>
      <c r="AG428"/>
      <c r="AH428"/>
      <c r="AI428" t="s">
        <v>20668</v>
      </c>
      <c r="AJ428" t="s">
        <v>32</v>
      </c>
      <c r="AK428" t="s">
        <v>9954</v>
      </c>
      <c r="AL428" t="s">
        <v>64</v>
      </c>
      <c r="AM428" t="s">
        <v>8744</v>
      </c>
      <c r="AN428">
        <v>54</v>
      </c>
    </row>
    <row r="429" spans="1:40" ht="14.4" x14ac:dyDescent="0.3">
      <c r="A429" s="433" t="str">
        <v>0858</v>
      </c>
      <c r="D429" t="str">
        <f>CONCATENATE(portada_F[[#This Row],[NIVEL]],".",portada_F[[#This Row],[CODINS]])</f>
        <v>1.00015</v>
      </c>
      <c r="E429" s="444" t="s">
        <v>30473</v>
      </c>
      <c r="F429" t="s">
        <v>8160</v>
      </c>
      <c r="G429" t="s">
        <v>8396</v>
      </c>
      <c r="H429" t="s">
        <v>8403</v>
      </c>
      <c r="I429" t="s">
        <v>13534</v>
      </c>
      <c r="J429" t="s">
        <v>2</v>
      </c>
      <c r="K429" t="s">
        <v>32</v>
      </c>
      <c r="L429" t="s">
        <v>20921</v>
      </c>
      <c r="M429" t="s">
        <v>8087</v>
      </c>
      <c r="N429">
        <v>10104</v>
      </c>
      <c r="O429" t="s">
        <v>32</v>
      </c>
      <c r="P429" t="s">
        <v>1</v>
      </c>
      <c r="Q429" t="s">
        <v>4</v>
      </c>
      <c r="R429" t="s">
        <v>16443</v>
      </c>
      <c r="S429" t="s">
        <v>33</v>
      </c>
      <c r="T429" t="s">
        <v>33</v>
      </c>
      <c r="U429" t="s">
        <v>20950</v>
      </c>
      <c r="V429" t="s">
        <v>8404</v>
      </c>
      <c r="W429" t="s">
        <v>18495</v>
      </c>
      <c r="X429" t="s">
        <v>8405</v>
      </c>
      <c r="Y429" s="536" t="s">
        <v>20951</v>
      </c>
      <c r="Z429" s="536" t="s">
        <v>20952</v>
      </c>
      <c r="AA429" s="493" t="s">
        <v>20953</v>
      </c>
      <c r="AB429" s="493" t="s">
        <v>20951</v>
      </c>
      <c r="AC429" s="493" t="s">
        <v>20954</v>
      </c>
      <c r="AD429" s="493" t="s">
        <v>20955</v>
      </c>
      <c r="AE429"/>
      <c r="AF429" t="s">
        <v>20919</v>
      </c>
      <c r="AG429"/>
      <c r="AH429"/>
      <c r="AI429" t="s">
        <v>20668</v>
      </c>
      <c r="AJ429" t="s">
        <v>32</v>
      </c>
      <c r="AK429" t="s">
        <v>6944</v>
      </c>
      <c r="AL429" t="s">
        <v>64</v>
      </c>
      <c r="AM429" t="s">
        <v>8403</v>
      </c>
      <c r="AN429">
        <v>61</v>
      </c>
    </row>
    <row r="430" spans="1:40" ht="14.4" x14ac:dyDescent="0.3">
      <c r="A430" s="433" t="str">
        <v>0859</v>
      </c>
      <c r="D430" t="str">
        <f>CONCATENATE(portada_F[[#This Row],[NIVEL]],".",portada_F[[#This Row],[CODINS]])</f>
        <v>1.00224</v>
      </c>
      <c r="E430" s="444" t="s">
        <v>30631</v>
      </c>
      <c r="F430" t="s">
        <v>8194</v>
      </c>
      <c r="G430" t="s">
        <v>8396</v>
      </c>
      <c r="H430" t="s">
        <v>8514</v>
      </c>
      <c r="I430" t="s">
        <v>41</v>
      </c>
      <c r="J430" t="s">
        <v>5</v>
      </c>
      <c r="K430" t="s">
        <v>32</v>
      </c>
      <c r="L430" t="s">
        <v>20921</v>
      </c>
      <c r="M430" t="s">
        <v>8087</v>
      </c>
      <c r="N430">
        <v>11401</v>
      </c>
      <c r="O430" t="s">
        <v>32</v>
      </c>
      <c r="P430" t="s">
        <v>225</v>
      </c>
      <c r="Q430" t="s">
        <v>1</v>
      </c>
      <c r="R430" t="s">
        <v>16521</v>
      </c>
      <c r="S430" t="s">
        <v>33</v>
      </c>
      <c r="T430" t="s">
        <v>664</v>
      </c>
      <c r="U430" t="s">
        <v>685</v>
      </c>
      <c r="V430" t="s">
        <v>8515</v>
      </c>
      <c r="W430" t="s">
        <v>8517</v>
      </c>
      <c r="X430" t="s">
        <v>11132</v>
      </c>
      <c r="Y430" s="536" t="s">
        <v>21366</v>
      </c>
      <c r="Z430" s="536" t="s">
        <v>21367</v>
      </c>
      <c r="AA430" s="493" t="s">
        <v>8516</v>
      </c>
      <c r="AB430" s="493" t="s">
        <v>21366</v>
      </c>
      <c r="AC430" s="493" t="s">
        <v>19733</v>
      </c>
      <c r="AD430" s="493" t="s">
        <v>21351</v>
      </c>
      <c r="AE430"/>
      <c r="AF430" t="s">
        <v>20919</v>
      </c>
      <c r="AG430"/>
      <c r="AH430"/>
      <c r="AI430" t="s">
        <v>20668</v>
      </c>
      <c r="AJ430" t="s">
        <v>32</v>
      </c>
      <c r="AK430" t="s">
        <v>8506</v>
      </c>
      <c r="AL430" t="s">
        <v>64</v>
      </c>
      <c r="AM430" t="s">
        <v>8514</v>
      </c>
      <c r="AN430">
        <v>109</v>
      </c>
    </row>
    <row r="431" spans="1:40" ht="14.4" x14ac:dyDescent="0.3">
      <c r="A431" s="433" t="str">
        <v>0860</v>
      </c>
      <c r="D431" t="str">
        <f>CONCATENATE(portada_F[[#This Row],[NIVEL]],".",portada_F[[#This Row],[CODINS]])</f>
        <v>1.01888</v>
      </c>
      <c r="E431" s="444" t="s">
        <v>32128</v>
      </c>
      <c r="F431" t="s">
        <v>8767</v>
      </c>
      <c r="G431" t="s">
        <v>8396</v>
      </c>
      <c r="H431" t="s">
        <v>10191</v>
      </c>
      <c r="I431" t="s">
        <v>41</v>
      </c>
      <c r="J431" t="s">
        <v>3</v>
      </c>
      <c r="K431" t="s">
        <v>32</v>
      </c>
      <c r="L431" t="s">
        <v>20921</v>
      </c>
      <c r="M431" t="s">
        <v>8087</v>
      </c>
      <c r="N431">
        <v>30303</v>
      </c>
      <c r="O431" t="s">
        <v>64</v>
      </c>
      <c r="P431" t="s">
        <v>3</v>
      </c>
      <c r="Q431" t="s">
        <v>3</v>
      </c>
      <c r="R431" t="s">
        <v>16667</v>
      </c>
      <c r="S431" t="s">
        <v>242</v>
      </c>
      <c r="T431" t="s">
        <v>243</v>
      </c>
      <c r="U431" t="s">
        <v>173</v>
      </c>
      <c r="V431" t="s">
        <v>8768</v>
      </c>
      <c r="W431" t="s">
        <v>24919</v>
      </c>
      <c r="X431" t="s">
        <v>8769</v>
      </c>
      <c r="Y431" s="536" t="s">
        <v>24920</v>
      </c>
      <c r="Z431" s="536"/>
      <c r="AA431" s="493" t="s">
        <v>11136</v>
      </c>
      <c r="AB431" s="493" t="s">
        <v>24920</v>
      </c>
      <c r="AC431" s="493" t="s">
        <v>7047</v>
      </c>
      <c r="AD431" s="493" t="s">
        <v>21413</v>
      </c>
      <c r="AE431"/>
      <c r="AF431" t="s">
        <v>20919</v>
      </c>
      <c r="AG431"/>
      <c r="AH431"/>
      <c r="AI431" t="s">
        <v>20668</v>
      </c>
      <c r="AJ431" t="s">
        <v>32</v>
      </c>
      <c r="AK431" t="s">
        <v>9970</v>
      </c>
      <c r="AL431" t="s">
        <v>64</v>
      </c>
      <c r="AM431" t="s">
        <v>10191</v>
      </c>
      <c r="AN431">
        <v>167</v>
      </c>
    </row>
    <row r="432" spans="1:40" ht="14.4" x14ac:dyDescent="0.3">
      <c r="A432" s="433" t="str">
        <v>0861</v>
      </c>
      <c r="D432" t="str">
        <f>CONCATENATE(portada_F[[#This Row],[NIVEL]],".",portada_F[[#This Row],[CODINS]])</f>
        <v>1.00809</v>
      </c>
      <c r="E432" s="444" t="s">
        <v>31167</v>
      </c>
      <c r="F432" t="s">
        <v>8631</v>
      </c>
      <c r="G432" t="s">
        <v>8396</v>
      </c>
      <c r="H432" t="s">
        <v>10164</v>
      </c>
      <c r="I432" t="s">
        <v>242</v>
      </c>
      <c r="J432" t="s">
        <v>1</v>
      </c>
      <c r="K432" t="s">
        <v>32</v>
      </c>
      <c r="L432" t="s">
        <v>20921</v>
      </c>
      <c r="M432" t="s">
        <v>8087</v>
      </c>
      <c r="N432">
        <v>30103</v>
      </c>
      <c r="O432" t="s">
        <v>64</v>
      </c>
      <c r="P432" t="s">
        <v>1</v>
      </c>
      <c r="Q432" t="s">
        <v>3</v>
      </c>
      <c r="R432" t="s">
        <v>16654</v>
      </c>
      <c r="S432" t="s">
        <v>242</v>
      </c>
      <c r="T432" t="s">
        <v>242</v>
      </c>
      <c r="U432" t="s">
        <v>18489</v>
      </c>
      <c r="V432" t="s">
        <v>365</v>
      </c>
      <c r="W432" t="s">
        <v>22712</v>
      </c>
      <c r="X432" t="s">
        <v>18518</v>
      </c>
      <c r="Y432" s="536" t="s">
        <v>22713</v>
      </c>
      <c r="Z432" s="536" t="s">
        <v>22714</v>
      </c>
      <c r="AA432" s="493" t="s">
        <v>16894</v>
      </c>
      <c r="AB432" s="493" t="s">
        <v>22715</v>
      </c>
      <c r="AC432" s="493" t="s">
        <v>19803</v>
      </c>
      <c r="AD432" s="493" t="s">
        <v>21876</v>
      </c>
      <c r="AE432"/>
      <c r="AF432" t="s">
        <v>20919</v>
      </c>
      <c r="AG432"/>
      <c r="AH432"/>
      <c r="AI432" t="s">
        <v>20668</v>
      </c>
      <c r="AJ432" t="s">
        <v>32</v>
      </c>
      <c r="AK432" t="s">
        <v>9923</v>
      </c>
      <c r="AL432" t="s">
        <v>64</v>
      </c>
      <c r="AM432" t="s">
        <v>10164</v>
      </c>
      <c r="AN432">
        <v>36</v>
      </c>
    </row>
    <row r="433" spans="1:40" ht="14.4" x14ac:dyDescent="0.3">
      <c r="A433" s="433" t="str">
        <v>0862</v>
      </c>
      <c r="D433" t="str">
        <f>CONCATENATE(portada_F[[#This Row],[NIVEL]],".",portada_F[[#This Row],[CODINS]])</f>
        <v>1.03931</v>
      </c>
      <c r="E433" s="444" t="s">
        <v>33848</v>
      </c>
      <c r="F433" t="s">
        <v>8022</v>
      </c>
      <c r="G433" t="s">
        <v>8396</v>
      </c>
      <c r="H433" t="s">
        <v>15408</v>
      </c>
      <c r="I433" t="s">
        <v>83</v>
      </c>
      <c r="J433" t="s">
        <v>5</v>
      </c>
      <c r="K433" t="s">
        <v>32</v>
      </c>
      <c r="L433" t="s">
        <v>20921</v>
      </c>
      <c r="M433" t="s">
        <v>8087</v>
      </c>
      <c r="N433">
        <v>20101</v>
      </c>
      <c r="O433" t="s">
        <v>35</v>
      </c>
      <c r="P433" t="s">
        <v>1</v>
      </c>
      <c r="Q433" t="s">
        <v>1</v>
      </c>
      <c r="R433" t="s">
        <v>16550</v>
      </c>
      <c r="S433" t="s">
        <v>83</v>
      </c>
      <c r="T433" t="s">
        <v>83</v>
      </c>
      <c r="U433" t="s">
        <v>83</v>
      </c>
      <c r="V433" t="s">
        <v>83</v>
      </c>
      <c r="W433" t="s">
        <v>29142</v>
      </c>
      <c r="X433" t="s">
        <v>16232</v>
      </c>
      <c r="Y433" s="536" t="s">
        <v>29143</v>
      </c>
      <c r="Z433" s="536" t="s">
        <v>29144</v>
      </c>
      <c r="AA433" s="493" t="s">
        <v>17696</v>
      </c>
      <c r="AB433" s="493" t="s">
        <v>29143</v>
      </c>
      <c r="AC433" s="493" t="s">
        <v>19764</v>
      </c>
      <c r="AD433" s="493" t="s">
        <v>21620</v>
      </c>
      <c r="AE433"/>
      <c r="AF433" t="s">
        <v>20919</v>
      </c>
      <c r="AG433"/>
      <c r="AH433"/>
      <c r="AI433" t="s">
        <v>20668</v>
      </c>
      <c r="AJ433" t="s">
        <v>32</v>
      </c>
      <c r="AK433" t="s">
        <v>16233</v>
      </c>
      <c r="AL433" t="s">
        <v>64</v>
      </c>
      <c r="AM433" t="s">
        <v>15408</v>
      </c>
      <c r="AN433">
        <v>46</v>
      </c>
    </row>
    <row r="434" spans="1:40" ht="14.4" x14ac:dyDescent="0.3">
      <c r="A434" s="433" t="str">
        <v>0863</v>
      </c>
      <c r="D434" t="str">
        <f>CONCATENATE(portada_F[[#This Row],[NIVEL]],".",portada_F[[#This Row],[CODINS]])</f>
        <v>1.00227</v>
      </c>
      <c r="E434" s="444" t="s">
        <v>30634</v>
      </c>
      <c r="F434" t="s">
        <v>8525</v>
      </c>
      <c r="G434" t="s">
        <v>8396</v>
      </c>
      <c r="H434" t="s">
        <v>8524</v>
      </c>
      <c r="I434" t="s">
        <v>41</v>
      </c>
      <c r="J434" t="s">
        <v>5</v>
      </c>
      <c r="K434" t="s">
        <v>32</v>
      </c>
      <c r="L434" t="s">
        <v>20921</v>
      </c>
      <c r="M434" t="s">
        <v>8087</v>
      </c>
      <c r="N434">
        <v>11401</v>
      </c>
      <c r="O434" t="s">
        <v>32</v>
      </c>
      <c r="P434" t="s">
        <v>225</v>
      </c>
      <c r="Q434" t="s">
        <v>1</v>
      </c>
      <c r="R434" t="s">
        <v>16521</v>
      </c>
      <c r="S434" t="s">
        <v>33</v>
      </c>
      <c r="T434" t="s">
        <v>664</v>
      </c>
      <c r="U434" t="s">
        <v>685</v>
      </c>
      <c r="V434" t="s">
        <v>8523</v>
      </c>
      <c r="W434" t="s">
        <v>8526</v>
      </c>
      <c r="X434" t="s">
        <v>12362</v>
      </c>
      <c r="Y434" s="536" t="s">
        <v>21375</v>
      </c>
      <c r="Z434" s="536" t="s">
        <v>21376</v>
      </c>
      <c r="AA434" s="493" t="s">
        <v>18501</v>
      </c>
      <c r="AB434" s="493" t="s">
        <v>21375</v>
      </c>
      <c r="AC434" s="493" t="s">
        <v>19733</v>
      </c>
      <c r="AD434" s="493" t="s">
        <v>21351</v>
      </c>
      <c r="AE434"/>
      <c r="AF434" t="s">
        <v>20919</v>
      </c>
      <c r="AG434"/>
      <c r="AH434"/>
      <c r="AI434" t="s">
        <v>20668</v>
      </c>
      <c r="AJ434" t="s">
        <v>32</v>
      </c>
      <c r="AK434" t="s">
        <v>8522</v>
      </c>
      <c r="AL434" t="s">
        <v>64</v>
      </c>
      <c r="AM434" t="s">
        <v>8524</v>
      </c>
      <c r="AN434">
        <v>87</v>
      </c>
    </row>
    <row r="435" spans="1:40" ht="14.4" x14ac:dyDescent="0.3">
      <c r="A435" s="433" t="str">
        <v>0864</v>
      </c>
      <c r="D435" t="str">
        <f>CONCATENATE(portada_F[[#This Row],[NIVEL]],".",portada_F[[#This Row],[CODINS]])</f>
        <v>1.00252</v>
      </c>
      <c r="E435" s="444" t="s">
        <v>30654</v>
      </c>
      <c r="F435" t="s">
        <v>8535</v>
      </c>
      <c r="G435" t="s">
        <v>8396</v>
      </c>
      <c r="H435" t="s">
        <v>8534</v>
      </c>
      <c r="I435" t="s">
        <v>41</v>
      </c>
      <c r="J435" t="s">
        <v>3</v>
      </c>
      <c r="K435" t="s">
        <v>32</v>
      </c>
      <c r="L435" t="s">
        <v>20921</v>
      </c>
      <c r="M435" t="s">
        <v>8087</v>
      </c>
      <c r="N435">
        <v>30303</v>
      </c>
      <c r="O435" t="s">
        <v>64</v>
      </c>
      <c r="P435" t="s">
        <v>3</v>
      </c>
      <c r="Q435" t="s">
        <v>3</v>
      </c>
      <c r="R435" t="s">
        <v>16667</v>
      </c>
      <c r="S435" t="s">
        <v>242</v>
      </c>
      <c r="T435" t="s">
        <v>243</v>
      </c>
      <c r="U435" t="s">
        <v>173</v>
      </c>
      <c r="V435" t="s">
        <v>173</v>
      </c>
      <c r="W435" t="s">
        <v>21425</v>
      </c>
      <c r="X435" t="s">
        <v>8536</v>
      </c>
      <c r="Y435" s="536" t="s">
        <v>21426</v>
      </c>
      <c r="Z435" s="536"/>
      <c r="AA435" s="493" t="s">
        <v>21427</v>
      </c>
      <c r="AB435" s="493" t="s">
        <v>21426</v>
      </c>
      <c r="AC435" s="493" t="s">
        <v>7047</v>
      </c>
      <c r="AD435" s="493" t="s">
        <v>21413</v>
      </c>
      <c r="AE435"/>
      <c r="AF435" t="s">
        <v>20919</v>
      </c>
      <c r="AG435"/>
      <c r="AH435"/>
      <c r="AI435" t="s">
        <v>20668</v>
      </c>
      <c r="AJ435" t="s">
        <v>32</v>
      </c>
      <c r="AK435" t="s">
        <v>8387</v>
      </c>
      <c r="AL435" t="s">
        <v>64</v>
      </c>
      <c r="AM435" t="s">
        <v>8534</v>
      </c>
      <c r="AN435">
        <v>68</v>
      </c>
    </row>
    <row r="436" spans="1:40" ht="14.4" x14ac:dyDescent="0.3">
      <c r="A436" s="433" t="str">
        <v>0865</v>
      </c>
      <c r="D436" t="str">
        <f>CONCATENATE(portada_F[[#This Row],[NIVEL]],".",portada_F[[#This Row],[CODINS]])</f>
        <v>1.00323</v>
      </c>
      <c r="E436" s="444" t="s">
        <v>30719</v>
      </c>
      <c r="F436" t="s">
        <v>8563</v>
      </c>
      <c r="G436" t="s">
        <v>8396</v>
      </c>
      <c r="H436" t="s">
        <v>8562</v>
      </c>
      <c r="I436" t="s">
        <v>83</v>
      </c>
      <c r="J436" t="s">
        <v>2</v>
      </c>
      <c r="K436" t="s">
        <v>32</v>
      </c>
      <c r="L436" t="s">
        <v>20921</v>
      </c>
      <c r="M436" t="s">
        <v>8087</v>
      </c>
      <c r="N436">
        <v>20110</v>
      </c>
      <c r="O436" t="s">
        <v>35</v>
      </c>
      <c r="P436" t="s">
        <v>1</v>
      </c>
      <c r="Q436" t="s">
        <v>11</v>
      </c>
      <c r="R436" t="s">
        <v>16559</v>
      </c>
      <c r="S436" t="s">
        <v>83</v>
      </c>
      <c r="T436" t="s">
        <v>83</v>
      </c>
      <c r="U436" t="s">
        <v>47</v>
      </c>
      <c r="V436" t="s">
        <v>47</v>
      </c>
      <c r="W436" t="s">
        <v>21582</v>
      </c>
      <c r="X436" t="s">
        <v>8565</v>
      </c>
      <c r="Y436" s="536" t="s">
        <v>21583</v>
      </c>
      <c r="Z436" s="536" t="s">
        <v>21584</v>
      </c>
      <c r="AA436" s="493" t="s">
        <v>8564</v>
      </c>
      <c r="AB436" s="493" t="s">
        <v>21583</v>
      </c>
      <c r="AC436" s="493" t="s">
        <v>19761</v>
      </c>
      <c r="AD436" s="493" t="s">
        <v>21570</v>
      </c>
      <c r="AE436"/>
      <c r="AF436" t="s">
        <v>20919</v>
      </c>
      <c r="AG436"/>
      <c r="AH436"/>
      <c r="AI436" t="s">
        <v>20668</v>
      </c>
      <c r="AJ436" t="s">
        <v>32</v>
      </c>
      <c r="AK436" t="s">
        <v>8622</v>
      </c>
      <c r="AL436" t="s">
        <v>64</v>
      </c>
      <c r="AM436" t="s">
        <v>8562</v>
      </c>
      <c r="AN436">
        <v>74</v>
      </c>
    </row>
    <row r="437" spans="1:40" ht="14.4" x14ac:dyDescent="0.3">
      <c r="A437" s="433" t="str">
        <v>0867</v>
      </c>
      <c r="D437" t="str">
        <f>CONCATENATE(portada_F[[#This Row],[NIVEL]],".",portada_F[[#This Row],[CODINS]])</f>
        <v>1.02918</v>
      </c>
      <c r="E437" s="444" t="s">
        <v>33039</v>
      </c>
      <c r="F437" t="s">
        <v>7340</v>
      </c>
      <c r="G437" t="s">
        <v>8396</v>
      </c>
      <c r="H437" t="s">
        <v>8906</v>
      </c>
      <c r="I437" t="s">
        <v>83</v>
      </c>
      <c r="J437" t="s">
        <v>4</v>
      </c>
      <c r="K437" t="s">
        <v>32</v>
      </c>
      <c r="L437" t="s">
        <v>20921</v>
      </c>
      <c r="M437" t="s">
        <v>8087</v>
      </c>
      <c r="N437">
        <v>20105</v>
      </c>
      <c r="O437" t="s">
        <v>35</v>
      </c>
      <c r="P437" t="s">
        <v>1</v>
      </c>
      <c r="Q437" t="s">
        <v>5</v>
      </c>
      <c r="R437" t="s">
        <v>16554</v>
      </c>
      <c r="S437" t="s">
        <v>83</v>
      </c>
      <c r="T437" t="s">
        <v>83</v>
      </c>
      <c r="U437" t="s">
        <v>2035</v>
      </c>
      <c r="V437" t="s">
        <v>2035</v>
      </c>
      <c r="W437" t="s">
        <v>27046</v>
      </c>
      <c r="X437" t="s">
        <v>8908</v>
      </c>
      <c r="Y437" s="536" t="s">
        <v>27047</v>
      </c>
      <c r="Z437" s="536" t="s">
        <v>27048</v>
      </c>
      <c r="AA437" s="493" t="s">
        <v>8907</v>
      </c>
      <c r="AB437" s="493" t="s">
        <v>27049</v>
      </c>
      <c r="AC437" s="493" t="s">
        <v>9168</v>
      </c>
      <c r="AD437" s="493" t="s">
        <v>21193</v>
      </c>
      <c r="AE437"/>
      <c r="AF437" t="s">
        <v>20919</v>
      </c>
      <c r="AG437"/>
      <c r="AH437"/>
      <c r="AI437" t="s">
        <v>20668</v>
      </c>
      <c r="AJ437" t="s">
        <v>32</v>
      </c>
      <c r="AK437" t="s">
        <v>15439</v>
      </c>
      <c r="AL437" t="s">
        <v>64</v>
      </c>
      <c r="AM437" t="s">
        <v>8906</v>
      </c>
      <c r="AN437">
        <v>25</v>
      </c>
    </row>
    <row r="438" spans="1:40" ht="14.4" x14ac:dyDescent="0.3">
      <c r="A438" s="433" t="str">
        <v>0869</v>
      </c>
      <c r="D438" t="str">
        <f>CONCATENATE(portada_F[[#This Row],[NIVEL]],".",portada_F[[#This Row],[CODINS]])</f>
        <v>1.00223</v>
      </c>
      <c r="E438" s="444" t="s">
        <v>30630</v>
      </c>
      <c r="F438" t="s">
        <v>8511</v>
      </c>
      <c r="G438" t="s">
        <v>8396</v>
      </c>
      <c r="H438" t="s">
        <v>8510</v>
      </c>
      <c r="I438" t="s">
        <v>41</v>
      </c>
      <c r="J438" t="s">
        <v>5</v>
      </c>
      <c r="K438" t="s">
        <v>32</v>
      </c>
      <c r="L438" t="s">
        <v>20921</v>
      </c>
      <c r="M438" t="s">
        <v>8087</v>
      </c>
      <c r="N438">
        <v>11401</v>
      </c>
      <c r="O438" t="s">
        <v>32</v>
      </c>
      <c r="P438" t="s">
        <v>225</v>
      </c>
      <c r="Q438" t="s">
        <v>1</v>
      </c>
      <c r="R438" t="s">
        <v>16521</v>
      </c>
      <c r="S438" t="s">
        <v>33</v>
      </c>
      <c r="T438" t="s">
        <v>664</v>
      </c>
      <c r="U438" t="s">
        <v>685</v>
      </c>
      <c r="V438" t="s">
        <v>1377</v>
      </c>
      <c r="W438" t="s">
        <v>8513</v>
      </c>
      <c r="X438" t="s">
        <v>8512</v>
      </c>
      <c r="Y438" s="536" t="s">
        <v>21364</v>
      </c>
      <c r="Z438" s="536" t="s">
        <v>21365</v>
      </c>
      <c r="AA438" s="493" t="s">
        <v>17695</v>
      </c>
      <c r="AB438" s="493" t="s">
        <v>21364</v>
      </c>
      <c r="AC438" s="493" t="s">
        <v>19733</v>
      </c>
      <c r="AD438" s="493" t="s">
        <v>21351</v>
      </c>
      <c r="AE438"/>
      <c r="AF438" t="s">
        <v>20919</v>
      </c>
      <c r="AG438"/>
      <c r="AH438"/>
      <c r="AI438" t="s">
        <v>20668</v>
      </c>
      <c r="AJ438" t="s">
        <v>32</v>
      </c>
      <c r="AK438" t="s">
        <v>8527</v>
      </c>
      <c r="AL438" t="s">
        <v>64</v>
      </c>
      <c r="AM438" t="s">
        <v>8510</v>
      </c>
      <c r="AN438">
        <v>94</v>
      </c>
    </row>
    <row r="439" spans="1:40" ht="14.4" x14ac:dyDescent="0.3">
      <c r="A439" s="433" t="str">
        <v>0870</v>
      </c>
      <c r="D439" t="str">
        <f>CONCATENATE(portada_F[[#This Row],[NIVEL]],".",portada_F[[#This Row],[CODINS]])</f>
        <v>1.01887</v>
      </c>
      <c r="E439" s="444" t="s">
        <v>32127</v>
      </c>
      <c r="F439" t="s">
        <v>8764</v>
      </c>
      <c r="G439" t="s">
        <v>8396</v>
      </c>
      <c r="H439" t="s">
        <v>8763</v>
      </c>
      <c r="I439" t="s">
        <v>242</v>
      </c>
      <c r="J439" t="s">
        <v>6</v>
      </c>
      <c r="K439" t="s">
        <v>32</v>
      </c>
      <c r="L439" t="s">
        <v>20921</v>
      </c>
      <c r="M439" t="s">
        <v>8087</v>
      </c>
      <c r="N439">
        <v>30305</v>
      </c>
      <c r="O439" t="s">
        <v>64</v>
      </c>
      <c r="P439" t="s">
        <v>3</v>
      </c>
      <c r="Q439" t="s">
        <v>5</v>
      </c>
      <c r="R439" t="s">
        <v>16669</v>
      </c>
      <c r="S439" t="s">
        <v>242</v>
      </c>
      <c r="T439" t="s">
        <v>243</v>
      </c>
      <c r="U439" t="s">
        <v>244</v>
      </c>
      <c r="V439" t="s">
        <v>3738</v>
      </c>
      <c r="W439" t="s">
        <v>8766</v>
      </c>
      <c r="X439" t="s">
        <v>8765</v>
      </c>
      <c r="Y439" s="536" t="s">
        <v>24917</v>
      </c>
      <c r="Z439" s="536" t="s">
        <v>24918</v>
      </c>
      <c r="AA439" s="493" t="s">
        <v>20726</v>
      </c>
      <c r="AB439" s="493" t="s">
        <v>24918</v>
      </c>
      <c r="AC439" s="493" t="s">
        <v>19821</v>
      </c>
      <c r="AD439" s="493" t="s">
        <v>22000</v>
      </c>
      <c r="AE439"/>
      <c r="AF439" t="s">
        <v>20919</v>
      </c>
      <c r="AG439"/>
      <c r="AH439"/>
      <c r="AI439" t="s">
        <v>20668</v>
      </c>
      <c r="AJ439" t="s">
        <v>32</v>
      </c>
      <c r="AK439" t="s">
        <v>9975</v>
      </c>
      <c r="AL439" t="s">
        <v>64</v>
      </c>
      <c r="AM439" t="s">
        <v>8763</v>
      </c>
      <c r="AN439">
        <v>17</v>
      </c>
    </row>
    <row r="440" spans="1:40" ht="14.4" x14ac:dyDescent="0.3">
      <c r="A440" s="433" t="str">
        <v>0871</v>
      </c>
      <c r="D440" t="str">
        <f>CONCATENATE(portada_F[[#This Row],[NIVEL]],".",portada_F[[#This Row],[CODINS]])</f>
        <v>1.03314</v>
      </c>
      <c r="E440" s="444" t="s">
        <v>33367</v>
      </c>
      <c r="F440" t="s">
        <v>7775</v>
      </c>
      <c r="G440" t="s">
        <v>8396</v>
      </c>
      <c r="H440" t="s">
        <v>9024</v>
      </c>
      <c r="I440" t="s">
        <v>207</v>
      </c>
      <c r="J440" t="s">
        <v>7</v>
      </c>
      <c r="K440" t="s">
        <v>32</v>
      </c>
      <c r="L440" t="s">
        <v>20921</v>
      </c>
      <c r="M440" t="s">
        <v>8087</v>
      </c>
      <c r="N440">
        <v>40701</v>
      </c>
      <c r="O440" t="s">
        <v>206</v>
      </c>
      <c r="P440" t="s">
        <v>7</v>
      </c>
      <c r="Q440" t="s">
        <v>1</v>
      </c>
      <c r="R440" t="s">
        <v>16730</v>
      </c>
      <c r="S440" t="s">
        <v>207</v>
      </c>
      <c r="T440" t="s">
        <v>3995</v>
      </c>
      <c r="U440" t="s">
        <v>250</v>
      </c>
      <c r="V440" t="s">
        <v>9025</v>
      </c>
      <c r="W440" t="s">
        <v>27821</v>
      </c>
      <c r="X440" t="s">
        <v>16920</v>
      </c>
      <c r="Y440" s="536" t="s">
        <v>27822</v>
      </c>
      <c r="Z440" s="536" t="s">
        <v>27823</v>
      </c>
      <c r="AA440" s="493" t="s">
        <v>18559</v>
      </c>
      <c r="AB440" s="493" t="s">
        <v>27822</v>
      </c>
      <c r="AC440" s="493" t="s">
        <v>18547</v>
      </c>
      <c r="AD440" s="493" t="s">
        <v>22106</v>
      </c>
      <c r="AE440"/>
      <c r="AF440" t="s">
        <v>20919</v>
      </c>
      <c r="AG440"/>
      <c r="AH440"/>
      <c r="AI440" t="s">
        <v>20668</v>
      </c>
      <c r="AJ440" t="s">
        <v>32</v>
      </c>
      <c r="AK440" t="s">
        <v>10064</v>
      </c>
      <c r="AL440" t="s">
        <v>64</v>
      </c>
      <c r="AM440" t="s">
        <v>9024</v>
      </c>
      <c r="AN440">
        <v>123</v>
      </c>
    </row>
    <row r="441" spans="1:40" ht="14.4" x14ac:dyDescent="0.3">
      <c r="A441" s="433" t="str">
        <v>0872</v>
      </c>
      <c r="D441" t="str">
        <f>CONCATENATE(portada_F[[#This Row],[NIVEL]],".",portada_F[[#This Row],[CODINS]])</f>
        <v>1.00138</v>
      </c>
      <c r="E441" s="444" t="s">
        <v>30564</v>
      </c>
      <c r="F441" t="s">
        <v>8199</v>
      </c>
      <c r="G441" t="s">
        <v>8396</v>
      </c>
      <c r="H441" t="s">
        <v>16161</v>
      </c>
      <c r="I441" t="s">
        <v>13533</v>
      </c>
      <c r="J441" t="s">
        <v>3</v>
      </c>
      <c r="K441" t="s">
        <v>32</v>
      </c>
      <c r="L441" t="s">
        <v>20921</v>
      </c>
      <c r="M441" t="s">
        <v>8087</v>
      </c>
      <c r="N441">
        <v>10203</v>
      </c>
      <c r="O441" t="s">
        <v>32</v>
      </c>
      <c r="P441" t="s">
        <v>2</v>
      </c>
      <c r="Q441" t="s">
        <v>3</v>
      </c>
      <c r="R441" t="s">
        <v>16453</v>
      </c>
      <c r="S441" t="s">
        <v>33</v>
      </c>
      <c r="T441" t="s">
        <v>345</v>
      </c>
      <c r="U441" t="s">
        <v>159</v>
      </c>
      <c r="V441" t="s">
        <v>12407</v>
      </c>
      <c r="W441" t="s">
        <v>21196</v>
      </c>
      <c r="X441" t="s">
        <v>20692</v>
      </c>
      <c r="Y441" s="536" t="s">
        <v>21197</v>
      </c>
      <c r="Z441" s="536" t="s">
        <v>21198</v>
      </c>
      <c r="AA441" s="493" t="s">
        <v>21199</v>
      </c>
      <c r="AB441" s="493" t="s">
        <v>21198</v>
      </c>
      <c r="AC441" s="493" t="s">
        <v>18094</v>
      </c>
      <c r="AD441" s="493" t="s">
        <v>21200</v>
      </c>
      <c r="AE441"/>
      <c r="AF441" t="s">
        <v>20919</v>
      </c>
      <c r="AG441"/>
      <c r="AH441"/>
      <c r="AI441" t="s">
        <v>20668</v>
      </c>
      <c r="AJ441" t="s">
        <v>32</v>
      </c>
      <c r="AK441" t="s">
        <v>6958</v>
      </c>
      <c r="AL441" t="s">
        <v>64</v>
      </c>
      <c r="AM441" t="s">
        <v>16161</v>
      </c>
      <c r="AN441">
        <v>57</v>
      </c>
    </row>
    <row r="442" spans="1:40" ht="14.4" x14ac:dyDescent="0.3">
      <c r="A442" s="433" t="str">
        <v>0873</v>
      </c>
      <c r="D442" t="str">
        <f>CONCATENATE(portada_F[[#This Row],[NIVEL]],".",portada_F[[#This Row],[CODINS]])</f>
        <v>1.02414</v>
      </c>
      <c r="E442" s="444" t="s">
        <v>32592</v>
      </c>
      <c r="F442" t="s">
        <v>8834</v>
      </c>
      <c r="G442" t="s">
        <v>8396</v>
      </c>
      <c r="H442" t="s">
        <v>17018</v>
      </c>
      <c r="I442" t="s">
        <v>207</v>
      </c>
      <c r="J442" t="s">
        <v>7</v>
      </c>
      <c r="K442" t="s">
        <v>32</v>
      </c>
      <c r="L442" t="s">
        <v>20921</v>
      </c>
      <c r="M442" t="s">
        <v>8087</v>
      </c>
      <c r="N442">
        <v>40801</v>
      </c>
      <c r="O442" t="s">
        <v>206</v>
      </c>
      <c r="P442" t="s">
        <v>9</v>
      </c>
      <c r="Q442" t="s">
        <v>1</v>
      </c>
      <c r="R442" t="s">
        <v>16732</v>
      </c>
      <c r="S442" t="s">
        <v>207</v>
      </c>
      <c r="T442" t="s">
        <v>22125</v>
      </c>
      <c r="U442" t="s">
        <v>3036</v>
      </c>
      <c r="V442" t="s">
        <v>3036</v>
      </c>
      <c r="W442" t="s">
        <v>25992</v>
      </c>
      <c r="X442" t="s">
        <v>8835</v>
      </c>
      <c r="Y442" s="536" t="s">
        <v>25993</v>
      </c>
      <c r="Z442" s="536" t="s">
        <v>25993</v>
      </c>
      <c r="AA442" s="493" t="s">
        <v>20733</v>
      </c>
      <c r="AB442" s="493" t="s">
        <v>25993</v>
      </c>
      <c r="AC442" s="493" t="s">
        <v>18547</v>
      </c>
      <c r="AD442" s="493" t="s">
        <v>22106</v>
      </c>
      <c r="AE442"/>
      <c r="AF442" t="s">
        <v>20919</v>
      </c>
      <c r="AG442"/>
      <c r="AH442"/>
      <c r="AI442" t="s">
        <v>20668</v>
      </c>
      <c r="AJ442" t="s">
        <v>32</v>
      </c>
      <c r="AK442" t="s">
        <v>9995</v>
      </c>
      <c r="AL442" t="s">
        <v>64</v>
      </c>
      <c r="AM442" t="s">
        <v>17018</v>
      </c>
      <c r="AN442">
        <v>46</v>
      </c>
    </row>
    <row r="443" spans="1:40" ht="14.4" x14ac:dyDescent="0.3">
      <c r="A443" s="433" t="str">
        <v>0874</v>
      </c>
      <c r="D443" t="str">
        <f>CONCATENATE(portada_F[[#This Row],[NIVEL]],".",portada_F[[#This Row],[CODINS]])</f>
        <v>1.00338</v>
      </c>
      <c r="E443" s="444" t="s">
        <v>30734</v>
      </c>
      <c r="F443" t="s">
        <v>8572</v>
      </c>
      <c r="G443" t="s">
        <v>8396</v>
      </c>
      <c r="H443" t="s">
        <v>8571</v>
      </c>
      <c r="I443" t="s">
        <v>83</v>
      </c>
      <c r="J443" t="s">
        <v>4</v>
      </c>
      <c r="K443" t="s">
        <v>32</v>
      </c>
      <c r="L443" t="s">
        <v>20921</v>
      </c>
      <c r="M443" t="s">
        <v>8087</v>
      </c>
      <c r="N443">
        <v>20108</v>
      </c>
      <c r="O443" t="s">
        <v>35</v>
      </c>
      <c r="P443" t="s">
        <v>1</v>
      </c>
      <c r="Q443" t="s">
        <v>9</v>
      </c>
      <c r="R443" t="s">
        <v>16557</v>
      </c>
      <c r="S443" t="s">
        <v>83</v>
      </c>
      <c r="T443" t="s">
        <v>83</v>
      </c>
      <c r="U443" t="s">
        <v>159</v>
      </c>
      <c r="V443" t="s">
        <v>4795</v>
      </c>
      <c r="W443" t="s">
        <v>21614</v>
      </c>
      <c r="X443" t="s">
        <v>8573</v>
      </c>
      <c r="Y443" s="536" t="s">
        <v>21615</v>
      </c>
      <c r="Z443" s="536" t="s">
        <v>21616</v>
      </c>
      <c r="AA443" s="493" t="s">
        <v>18505</v>
      </c>
      <c r="AB443" s="493" t="s">
        <v>21617</v>
      </c>
      <c r="AC443" s="493" t="s">
        <v>9168</v>
      </c>
      <c r="AD443" s="493" t="s">
        <v>21193</v>
      </c>
      <c r="AE443"/>
      <c r="AF443" t="s">
        <v>20919</v>
      </c>
      <c r="AG443"/>
      <c r="AH443"/>
      <c r="AI443" t="s">
        <v>20668</v>
      </c>
      <c r="AJ443" t="s">
        <v>32</v>
      </c>
      <c r="AK443" t="s">
        <v>6868</v>
      </c>
      <c r="AL443" t="s">
        <v>64</v>
      </c>
      <c r="AM443" t="s">
        <v>8571</v>
      </c>
      <c r="AN443">
        <v>183</v>
      </c>
    </row>
    <row r="444" spans="1:40" ht="14.4" x14ac:dyDescent="0.3">
      <c r="A444" s="433" t="str">
        <v>0875</v>
      </c>
      <c r="D444" t="str">
        <f>CONCATENATE(portada_F[[#This Row],[NIVEL]],".",portada_F[[#This Row],[CODINS]])</f>
        <v>1.01102</v>
      </c>
      <c r="E444" s="444" t="s">
        <v>31416</v>
      </c>
      <c r="F444" t="s">
        <v>8685</v>
      </c>
      <c r="G444" t="s">
        <v>8396</v>
      </c>
      <c r="H444" t="s">
        <v>8684</v>
      </c>
      <c r="I444" t="s">
        <v>13534</v>
      </c>
      <c r="J444" t="s">
        <v>3</v>
      </c>
      <c r="K444" t="s">
        <v>32</v>
      </c>
      <c r="L444" t="s">
        <v>20921</v>
      </c>
      <c r="M444" t="s">
        <v>8087</v>
      </c>
      <c r="N444">
        <v>11803</v>
      </c>
      <c r="O444" t="s">
        <v>32</v>
      </c>
      <c r="P444" t="s">
        <v>90</v>
      </c>
      <c r="Q444" t="s">
        <v>3</v>
      </c>
      <c r="R444" t="s">
        <v>16538</v>
      </c>
      <c r="S444" t="s">
        <v>33</v>
      </c>
      <c r="T444" t="s">
        <v>91</v>
      </c>
      <c r="U444" t="s">
        <v>20995</v>
      </c>
      <c r="V444" t="s">
        <v>8686</v>
      </c>
      <c r="W444" t="s">
        <v>17706</v>
      </c>
      <c r="X444" t="s">
        <v>17705</v>
      </c>
      <c r="Y444" s="536" t="s">
        <v>23284</v>
      </c>
      <c r="Z444" s="536"/>
      <c r="AA444" s="493" t="s">
        <v>20719</v>
      </c>
      <c r="AB444" s="493" t="s">
        <v>23284</v>
      </c>
      <c r="AC444" s="493" t="s">
        <v>17950</v>
      </c>
      <c r="AD444" s="493" t="s">
        <v>20949</v>
      </c>
      <c r="AE444"/>
      <c r="AF444" t="s">
        <v>20919</v>
      </c>
      <c r="AG444"/>
      <c r="AH444"/>
      <c r="AI444" t="s">
        <v>20668</v>
      </c>
      <c r="AJ444" t="s">
        <v>32</v>
      </c>
      <c r="AK444" t="s">
        <v>9937</v>
      </c>
      <c r="AL444" t="s">
        <v>64</v>
      </c>
      <c r="AM444" t="s">
        <v>8684</v>
      </c>
      <c r="AN444">
        <v>76</v>
      </c>
    </row>
    <row r="445" spans="1:40" ht="14.4" x14ac:dyDescent="0.3">
      <c r="A445" s="433" t="str">
        <v>0876</v>
      </c>
      <c r="D445" t="str">
        <f>CONCATENATE(portada_F[[#This Row],[NIVEL]],".",portada_F[[#This Row],[CODINS]])</f>
        <v>1.03210</v>
      </c>
      <c r="E445" s="444" t="s">
        <v>33283</v>
      </c>
      <c r="F445" t="s">
        <v>8990</v>
      </c>
      <c r="G445" t="s">
        <v>8396</v>
      </c>
      <c r="H445" t="s">
        <v>8989</v>
      </c>
      <c r="I445" t="s">
        <v>360</v>
      </c>
      <c r="J445" t="s">
        <v>1</v>
      </c>
      <c r="K445" t="s">
        <v>32</v>
      </c>
      <c r="L445" t="s">
        <v>20921</v>
      </c>
      <c r="M445" t="s">
        <v>8087</v>
      </c>
      <c r="N445">
        <v>10401</v>
      </c>
      <c r="O445" t="s">
        <v>32</v>
      </c>
      <c r="P445" t="s">
        <v>4</v>
      </c>
      <c r="Q445" t="s">
        <v>1</v>
      </c>
      <c r="R445" t="s">
        <v>16467</v>
      </c>
      <c r="S445" t="s">
        <v>33</v>
      </c>
      <c r="T445" t="s">
        <v>360</v>
      </c>
      <c r="U445" t="s">
        <v>637</v>
      </c>
      <c r="V445" t="s">
        <v>1566</v>
      </c>
      <c r="W445" t="s">
        <v>27618</v>
      </c>
      <c r="X445" t="s">
        <v>15444</v>
      </c>
      <c r="Y445" s="536" t="s">
        <v>27619</v>
      </c>
      <c r="Z445" s="536"/>
      <c r="AA445" s="493" t="s">
        <v>8991</v>
      </c>
      <c r="AB445" s="493" t="s">
        <v>27620</v>
      </c>
      <c r="AC445" s="493" t="s">
        <v>19740</v>
      </c>
      <c r="AD445" s="493" t="s">
        <v>21466</v>
      </c>
      <c r="AE445"/>
      <c r="AF445" t="s">
        <v>20919</v>
      </c>
      <c r="AG445"/>
      <c r="AH445"/>
      <c r="AI445" t="s">
        <v>20668</v>
      </c>
      <c r="AJ445" t="s">
        <v>32</v>
      </c>
      <c r="AK445" t="s">
        <v>10049</v>
      </c>
      <c r="AL445" t="s">
        <v>64</v>
      </c>
      <c r="AM445" t="s">
        <v>8989</v>
      </c>
      <c r="AN445">
        <v>33</v>
      </c>
    </row>
    <row r="446" spans="1:40" ht="14.4" x14ac:dyDescent="0.3">
      <c r="A446" s="433" t="str">
        <v>0877</v>
      </c>
      <c r="D446" t="str">
        <f>CONCATENATE(portada_F[[#This Row],[NIVEL]],".",portada_F[[#This Row],[CODINS]])</f>
        <v>1.03968</v>
      </c>
      <c r="E446" s="444" t="s">
        <v>33876</v>
      </c>
      <c r="F446" t="s">
        <v>9998</v>
      </c>
      <c r="G446" t="s">
        <v>8396</v>
      </c>
      <c r="H446" t="s">
        <v>16283</v>
      </c>
      <c r="I446" t="s">
        <v>1762</v>
      </c>
      <c r="J446" t="s">
        <v>1</v>
      </c>
      <c r="K446" t="s">
        <v>32</v>
      </c>
      <c r="L446" t="s">
        <v>20929</v>
      </c>
      <c r="M446" t="s">
        <v>8087</v>
      </c>
      <c r="N446">
        <v>50601</v>
      </c>
      <c r="O446" t="s">
        <v>236</v>
      </c>
      <c r="P446" t="s">
        <v>6</v>
      </c>
      <c r="Q446" t="s">
        <v>1</v>
      </c>
      <c r="R446" t="s">
        <v>16766</v>
      </c>
      <c r="S446" t="s">
        <v>237</v>
      </c>
      <c r="T446" t="s">
        <v>1762</v>
      </c>
      <c r="U446" t="s">
        <v>1762</v>
      </c>
      <c r="V446" t="s">
        <v>1762</v>
      </c>
      <c r="W446" t="s">
        <v>16285</v>
      </c>
      <c r="X446" t="s">
        <v>20771</v>
      </c>
      <c r="Y446" s="536" t="s">
        <v>29213</v>
      </c>
      <c r="Z446" s="536"/>
      <c r="AA446" s="493" t="s">
        <v>16284</v>
      </c>
      <c r="AB446" s="493" t="s">
        <v>20668</v>
      </c>
      <c r="AC446" s="493" t="s">
        <v>19868</v>
      </c>
      <c r="AD446" s="493" t="s">
        <v>22387</v>
      </c>
      <c r="AE446"/>
      <c r="AF446" t="s">
        <v>20919</v>
      </c>
      <c r="AG446"/>
      <c r="AH446"/>
      <c r="AI446" t="s">
        <v>20668</v>
      </c>
      <c r="AJ446" t="s">
        <v>35</v>
      </c>
      <c r="AK446" t="s">
        <v>19693</v>
      </c>
      <c r="AL446" t="s">
        <v>20934</v>
      </c>
      <c r="AM446"/>
      <c r="AN446">
        <v>61</v>
      </c>
    </row>
    <row r="447" spans="1:40" ht="14.4" x14ac:dyDescent="0.3">
      <c r="A447" s="433" t="str">
        <v>0878</v>
      </c>
      <c r="D447" t="str">
        <f>CONCATENATE(portada_F[[#This Row],[NIVEL]],".",portada_F[[#This Row],[CODINS]])</f>
        <v>1.01141</v>
      </c>
      <c r="E447" s="444" t="s">
        <v>31450</v>
      </c>
      <c r="F447" t="s">
        <v>7198</v>
      </c>
      <c r="G447" t="s">
        <v>8396</v>
      </c>
      <c r="H447" t="s">
        <v>8692</v>
      </c>
      <c r="I447" t="s">
        <v>13534</v>
      </c>
      <c r="J447" t="s">
        <v>3</v>
      </c>
      <c r="K447" t="s">
        <v>32</v>
      </c>
      <c r="L447" t="s">
        <v>20921</v>
      </c>
      <c r="M447" t="s">
        <v>8087</v>
      </c>
      <c r="N447">
        <v>10105</v>
      </c>
      <c r="O447" t="s">
        <v>32</v>
      </c>
      <c r="P447" t="s">
        <v>1</v>
      </c>
      <c r="Q447" t="s">
        <v>5</v>
      </c>
      <c r="R447" t="s">
        <v>16444</v>
      </c>
      <c r="S447" t="s">
        <v>33</v>
      </c>
      <c r="T447" t="s">
        <v>33</v>
      </c>
      <c r="U447" t="s">
        <v>95</v>
      </c>
      <c r="V447" t="s">
        <v>95</v>
      </c>
      <c r="W447" t="s">
        <v>8693</v>
      </c>
      <c r="X447" t="s">
        <v>13462</v>
      </c>
      <c r="Y447" s="536" t="s">
        <v>23369</v>
      </c>
      <c r="Z447" s="536" t="s">
        <v>23370</v>
      </c>
      <c r="AA447" s="493" t="s">
        <v>17710</v>
      </c>
      <c r="AB447" s="493" t="s">
        <v>23369</v>
      </c>
      <c r="AC447" s="493" t="s">
        <v>17950</v>
      </c>
      <c r="AD447" s="493" t="s">
        <v>20949</v>
      </c>
      <c r="AE447"/>
      <c r="AF447" t="s">
        <v>20919</v>
      </c>
      <c r="AG447"/>
      <c r="AH447"/>
      <c r="AI447" t="s">
        <v>20668</v>
      </c>
      <c r="AJ447" t="s">
        <v>32</v>
      </c>
      <c r="AK447" t="s">
        <v>6948</v>
      </c>
      <c r="AL447" t="s">
        <v>64</v>
      </c>
      <c r="AM447" t="s">
        <v>8692</v>
      </c>
      <c r="AN447">
        <v>53</v>
      </c>
    </row>
    <row r="448" spans="1:40" ht="14.4" x14ac:dyDescent="0.3">
      <c r="A448" s="433" t="str">
        <v>0880</v>
      </c>
      <c r="D448" t="str">
        <f>CONCATENATE(portada_F[[#This Row],[NIVEL]],".",portada_F[[#This Row],[CODINS]])</f>
        <v>1.00992</v>
      </c>
      <c r="E448" s="444" t="s">
        <v>31314</v>
      </c>
      <c r="F448" t="s">
        <v>8681</v>
      </c>
      <c r="G448" t="s">
        <v>8396</v>
      </c>
      <c r="H448" t="s">
        <v>8680</v>
      </c>
      <c r="I448" t="s">
        <v>4404</v>
      </c>
      <c r="J448" t="s">
        <v>1</v>
      </c>
      <c r="K448" t="s">
        <v>32</v>
      </c>
      <c r="L448" t="s">
        <v>20921</v>
      </c>
      <c r="M448" t="s">
        <v>11128</v>
      </c>
      <c r="N448">
        <v>50201</v>
      </c>
      <c r="O448" t="s">
        <v>236</v>
      </c>
      <c r="P448" t="s">
        <v>2</v>
      </c>
      <c r="Q448" t="s">
        <v>1</v>
      </c>
      <c r="R448" t="s">
        <v>16745</v>
      </c>
      <c r="S448" t="s">
        <v>237</v>
      </c>
      <c r="T448" t="s">
        <v>4404</v>
      </c>
      <c r="U448" t="s">
        <v>4404</v>
      </c>
      <c r="V448" t="s">
        <v>929</v>
      </c>
      <c r="W448" t="s">
        <v>12371</v>
      </c>
      <c r="X448" t="s">
        <v>17704</v>
      </c>
      <c r="Y448" s="536" t="s">
        <v>23059</v>
      </c>
      <c r="Z448" s="536"/>
      <c r="AA448" s="493" t="s">
        <v>17701</v>
      </c>
      <c r="AB448" s="493" t="s">
        <v>23059</v>
      </c>
      <c r="AC448" s="493" t="s">
        <v>19855</v>
      </c>
      <c r="AD448" s="493" t="s">
        <v>22304</v>
      </c>
      <c r="AE448"/>
      <c r="AF448" t="s">
        <v>20919</v>
      </c>
      <c r="AG448"/>
      <c r="AH448"/>
      <c r="AI448" t="s">
        <v>20668</v>
      </c>
      <c r="AJ448" t="s">
        <v>32</v>
      </c>
      <c r="AK448" t="s">
        <v>9930</v>
      </c>
      <c r="AL448" t="s">
        <v>64</v>
      </c>
      <c r="AM448" t="s">
        <v>8680</v>
      </c>
      <c r="AN448">
        <v>49</v>
      </c>
    </row>
    <row r="449" spans="1:40" ht="14.4" x14ac:dyDescent="0.3">
      <c r="A449" s="433" t="str">
        <v>0881</v>
      </c>
      <c r="D449" t="str">
        <f>CONCATENATE(portada_F[[#This Row],[NIVEL]],".",portada_F[[#This Row],[CODINS]])</f>
        <v>1.03440</v>
      </c>
      <c r="E449" s="444" t="s">
        <v>33484</v>
      </c>
      <c r="F449" t="s">
        <v>13422</v>
      </c>
      <c r="G449" t="s">
        <v>8396</v>
      </c>
      <c r="H449" t="s">
        <v>16923</v>
      </c>
      <c r="I449" t="s">
        <v>207</v>
      </c>
      <c r="J449" t="s">
        <v>7</v>
      </c>
      <c r="K449" t="s">
        <v>32</v>
      </c>
      <c r="L449" t="s">
        <v>20921</v>
      </c>
      <c r="M449" t="s">
        <v>8087</v>
      </c>
      <c r="N449">
        <v>40802</v>
      </c>
      <c r="O449" t="s">
        <v>206</v>
      </c>
      <c r="P449" t="s">
        <v>9</v>
      </c>
      <c r="Q449" t="s">
        <v>2</v>
      </c>
      <c r="R449" t="s">
        <v>16733</v>
      </c>
      <c r="S449" t="s">
        <v>207</v>
      </c>
      <c r="T449" t="s">
        <v>22125</v>
      </c>
      <c r="U449" t="s">
        <v>22126</v>
      </c>
      <c r="V449" t="s">
        <v>1387</v>
      </c>
      <c r="W449" t="s">
        <v>28104</v>
      </c>
      <c r="X449" t="s">
        <v>17733</v>
      </c>
      <c r="Y449" s="536" t="s">
        <v>28105</v>
      </c>
      <c r="Z449" s="536" t="s">
        <v>28106</v>
      </c>
      <c r="AA449" s="493" t="s">
        <v>20757</v>
      </c>
      <c r="AB449" s="493" t="s">
        <v>28106</v>
      </c>
      <c r="AC449" s="493" t="s">
        <v>18547</v>
      </c>
      <c r="AD449" s="493" t="s">
        <v>22106</v>
      </c>
      <c r="AE449"/>
      <c r="AF449" t="s">
        <v>20919</v>
      </c>
      <c r="AG449"/>
      <c r="AH449"/>
      <c r="AI449" t="s">
        <v>20668</v>
      </c>
      <c r="AJ449" t="s">
        <v>32</v>
      </c>
      <c r="AK449" t="s">
        <v>28107</v>
      </c>
      <c r="AL449" t="s">
        <v>64</v>
      </c>
      <c r="AM449" t="s">
        <v>16923</v>
      </c>
      <c r="AN449">
        <v>96</v>
      </c>
    </row>
    <row r="450" spans="1:40" ht="14.4" x14ac:dyDescent="0.3">
      <c r="A450" s="433" t="str">
        <v>0882</v>
      </c>
      <c r="D450" t="str">
        <f>CONCATENATE(portada_F[[#This Row],[NIVEL]],".",portada_F[[#This Row],[CODINS]])</f>
        <v>1.03131</v>
      </c>
      <c r="E450" s="444" t="s">
        <v>33218</v>
      </c>
      <c r="F450" t="s">
        <v>8964</v>
      </c>
      <c r="G450" t="s">
        <v>8396</v>
      </c>
      <c r="H450" t="s">
        <v>8963</v>
      </c>
      <c r="I450" t="s">
        <v>13534</v>
      </c>
      <c r="J450" t="s">
        <v>3</v>
      </c>
      <c r="K450" t="s">
        <v>32</v>
      </c>
      <c r="L450" t="s">
        <v>20921</v>
      </c>
      <c r="M450" t="s">
        <v>8087</v>
      </c>
      <c r="N450">
        <v>10105</v>
      </c>
      <c r="O450" t="s">
        <v>32</v>
      </c>
      <c r="P450" t="s">
        <v>1</v>
      </c>
      <c r="Q450" t="s">
        <v>5</v>
      </c>
      <c r="R450" t="s">
        <v>16444</v>
      </c>
      <c r="S450" t="s">
        <v>33</v>
      </c>
      <c r="T450" t="s">
        <v>33</v>
      </c>
      <c r="U450" t="s">
        <v>95</v>
      </c>
      <c r="V450" t="s">
        <v>95</v>
      </c>
      <c r="W450" t="s">
        <v>27477</v>
      </c>
      <c r="X450" t="s">
        <v>14565</v>
      </c>
      <c r="Y450" s="536" t="s">
        <v>27478</v>
      </c>
      <c r="Z450" s="536"/>
      <c r="AA450" s="493" t="s">
        <v>8965</v>
      </c>
      <c r="AB450" s="493" t="s">
        <v>27478</v>
      </c>
      <c r="AC450" s="493" t="s">
        <v>17950</v>
      </c>
      <c r="AD450" s="493" t="s">
        <v>20949</v>
      </c>
      <c r="AE450"/>
      <c r="AF450" t="s">
        <v>20919</v>
      </c>
      <c r="AG450"/>
      <c r="AH450"/>
      <c r="AI450" t="s">
        <v>20668</v>
      </c>
      <c r="AJ450" t="s">
        <v>32</v>
      </c>
      <c r="AK450" t="s">
        <v>10023</v>
      </c>
      <c r="AL450" t="s">
        <v>64</v>
      </c>
      <c r="AM450" t="s">
        <v>8963</v>
      </c>
      <c r="AN450">
        <v>4</v>
      </c>
    </row>
    <row r="451" spans="1:40" ht="14.4" x14ac:dyDescent="0.3">
      <c r="A451" s="433" t="str">
        <v>0884</v>
      </c>
      <c r="D451" t="str">
        <f>CONCATENATE(portada_F[[#This Row],[NIVEL]],".",portada_F[[#This Row],[CODINS]])</f>
        <v>1.03418</v>
      </c>
      <c r="E451" s="444" t="s">
        <v>33467</v>
      </c>
      <c r="F451" t="s">
        <v>7467</v>
      </c>
      <c r="G451" t="s">
        <v>8396</v>
      </c>
      <c r="H451" t="s">
        <v>12342</v>
      </c>
      <c r="I451" t="s">
        <v>224</v>
      </c>
      <c r="J451" t="s">
        <v>3</v>
      </c>
      <c r="K451" t="s">
        <v>32</v>
      </c>
      <c r="L451" t="s">
        <v>20921</v>
      </c>
      <c r="M451" t="s">
        <v>8087</v>
      </c>
      <c r="N451">
        <v>21001</v>
      </c>
      <c r="O451" t="s">
        <v>35</v>
      </c>
      <c r="P451" t="s">
        <v>11</v>
      </c>
      <c r="Q451" t="s">
        <v>1</v>
      </c>
      <c r="R451" t="s">
        <v>16614</v>
      </c>
      <c r="S451" t="s">
        <v>83</v>
      </c>
      <c r="T451" t="s">
        <v>224</v>
      </c>
      <c r="U451" t="s">
        <v>2798</v>
      </c>
      <c r="V451" t="s">
        <v>9835</v>
      </c>
      <c r="W451" t="s">
        <v>18567</v>
      </c>
      <c r="X451" t="s">
        <v>12389</v>
      </c>
      <c r="Y451" s="536" t="s">
        <v>28062</v>
      </c>
      <c r="Z451" s="536"/>
      <c r="AA451" s="493" t="s">
        <v>15453</v>
      </c>
      <c r="AB451" s="493" t="s">
        <v>28062</v>
      </c>
      <c r="AC451" s="493" t="s">
        <v>19791</v>
      </c>
      <c r="AD451" s="493" t="s">
        <v>21815</v>
      </c>
      <c r="AE451"/>
      <c r="AF451" t="s">
        <v>20919</v>
      </c>
      <c r="AG451"/>
      <c r="AH451"/>
      <c r="AI451" t="s">
        <v>20668</v>
      </c>
      <c r="AJ451" t="s">
        <v>32</v>
      </c>
      <c r="AK451" t="s">
        <v>13525</v>
      </c>
      <c r="AL451" t="s">
        <v>64</v>
      </c>
      <c r="AM451" t="s">
        <v>12342</v>
      </c>
      <c r="AN451">
        <v>41</v>
      </c>
    </row>
    <row r="452" spans="1:40" ht="14.4" x14ac:dyDescent="0.3">
      <c r="A452" s="433" t="str">
        <v>0885</v>
      </c>
      <c r="D452" t="str">
        <f>CONCATENATE(portada_F[[#This Row],[NIVEL]],".",portada_F[[#This Row],[CODINS]])</f>
        <v>1.00313</v>
      </c>
      <c r="E452" s="444" t="s">
        <v>30712</v>
      </c>
      <c r="F452" t="s">
        <v>8559</v>
      </c>
      <c r="G452" t="s">
        <v>8396</v>
      </c>
      <c r="H452" t="s">
        <v>3025</v>
      </c>
      <c r="I452" t="s">
        <v>83</v>
      </c>
      <c r="J452" t="s">
        <v>2</v>
      </c>
      <c r="K452" t="s">
        <v>32</v>
      </c>
      <c r="L452" t="s">
        <v>20921</v>
      </c>
      <c r="M452" t="s">
        <v>8087</v>
      </c>
      <c r="N452">
        <v>20110</v>
      </c>
      <c r="O452" t="s">
        <v>35</v>
      </c>
      <c r="P452" t="s">
        <v>1</v>
      </c>
      <c r="Q452" t="s">
        <v>11</v>
      </c>
      <c r="R452" t="s">
        <v>16559</v>
      </c>
      <c r="S452" t="s">
        <v>83</v>
      </c>
      <c r="T452" t="s">
        <v>83</v>
      </c>
      <c r="U452" t="s">
        <v>47</v>
      </c>
      <c r="V452" t="s">
        <v>8560</v>
      </c>
      <c r="W452" t="s">
        <v>21566</v>
      </c>
      <c r="X452" t="s">
        <v>14553</v>
      </c>
      <c r="Y452" s="536" t="s">
        <v>21567</v>
      </c>
      <c r="Z452" s="536" t="s">
        <v>21567</v>
      </c>
      <c r="AA452" s="493" t="s">
        <v>8561</v>
      </c>
      <c r="AB452" s="493" t="s">
        <v>21568</v>
      </c>
      <c r="AC452" s="493" t="s">
        <v>21569</v>
      </c>
      <c r="AD452" s="493" t="s">
        <v>21570</v>
      </c>
      <c r="AE452"/>
      <c r="AF452" t="s">
        <v>20919</v>
      </c>
      <c r="AG452"/>
      <c r="AH452"/>
      <c r="AI452" t="s">
        <v>20668</v>
      </c>
      <c r="AJ452" t="s">
        <v>32</v>
      </c>
      <c r="AK452" t="s">
        <v>9911</v>
      </c>
      <c r="AL452" t="s">
        <v>64</v>
      </c>
      <c r="AM452" t="s">
        <v>11169</v>
      </c>
      <c r="AN452">
        <v>40</v>
      </c>
    </row>
    <row r="453" spans="1:40" ht="14.4" x14ac:dyDescent="0.3">
      <c r="A453" s="433" t="str">
        <v>0886</v>
      </c>
      <c r="D453" t="str">
        <f>CONCATENATE(portada_F[[#This Row],[NIVEL]],".",portada_F[[#This Row],[CODINS]])</f>
        <v>1.00851</v>
      </c>
      <c r="E453" s="444" t="s">
        <v>31200</v>
      </c>
      <c r="F453" t="s">
        <v>7170</v>
      </c>
      <c r="G453" t="s">
        <v>8396</v>
      </c>
      <c r="H453" t="s">
        <v>8643</v>
      </c>
      <c r="I453" t="s">
        <v>41</v>
      </c>
      <c r="J453" t="s">
        <v>6</v>
      </c>
      <c r="K453" t="s">
        <v>32</v>
      </c>
      <c r="L453" t="s">
        <v>20921</v>
      </c>
      <c r="M453" t="s">
        <v>8087</v>
      </c>
      <c r="N453">
        <v>11101</v>
      </c>
      <c r="O453" t="s">
        <v>32</v>
      </c>
      <c r="P453" t="s">
        <v>13</v>
      </c>
      <c r="Q453" t="s">
        <v>1</v>
      </c>
      <c r="R453" t="s">
        <v>16508</v>
      </c>
      <c r="S453" t="s">
        <v>33</v>
      </c>
      <c r="T453" t="s">
        <v>21368</v>
      </c>
      <c r="U453" t="s">
        <v>272</v>
      </c>
      <c r="V453" t="s">
        <v>272</v>
      </c>
      <c r="W453" t="s">
        <v>18520</v>
      </c>
      <c r="X453" t="s">
        <v>20716</v>
      </c>
      <c r="Y453" s="536" t="s">
        <v>22789</v>
      </c>
      <c r="Z453" s="536" t="s">
        <v>22790</v>
      </c>
      <c r="AA453" s="493" t="s">
        <v>22791</v>
      </c>
      <c r="AB453" s="493" t="s">
        <v>22789</v>
      </c>
      <c r="AC453" s="493" t="s">
        <v>19735</v>
      </c>
      <c r="AD453" s="493" t="s">
        <v>21401</v>
      </c>
      <c r="AE453"/>
      <c r="AF453" t="s">
        <v>20919</v>
      </c>
      <c r="AG453"/>
      <c r="AH453"/>
      <c r="AI453" t="s">
        <v>20668</v>
      </c>
      <c r="AJ453" t="s">
        <v>32</v>
      </c>
      <c r="AK453" t="s">
        <v>9932</v>
      </c>
      <c r="AL453" t="s">
        <v>64</v>
      </c>
      <c r="AM453" t="s">
        <v>8643</v>
      </c>
      <c r="AN453">
        <v>23</v>
      </c>
    </row>
    <row r="454" spans="1:40" ht="14.4" x14ac:dyDescent="0.3">
      <c r="A454" s="433" t="str">
        <v>0887</v>
      </c>
      <c r="D454" t="str">
        <f>CONCATENATE(portada_F[[#This Row],[NIVEL]],".",portada_F[[#This Row],[CODINS]])</f>
        <v>1.02910</v>
      </c>
      <c r="E454" s="444" t="s">
        <v>33034</v>
      </c>
      <c r="F454" t="s">
        <v>7336</v>
      </c>
      <c r="G454" t="s">
        <v>8396</v>
      </c>
      <c r="H454" t="s">
        <v>8904</v>
      </c>
      <c r="I454" t="s">
        <v>207</v>
      </c>
      <c r="J454" t="s">
        <v>7</v>
      </c>
      <c r="K454" t="s">
        <v>32</v>
      </c>
      <c r="L454" t="s">
        <v>20921</v>
      </c>
      <c r="M454" t="s">
        <v>8087</v>
      </c>
      <c r="N454">
        <v>40701</v>
      </c>
      <c r="O454" t="s">
        <v>206</v>
      </c>
      <c r="P454" t="s">
        <v>7</v>
      </c>
      <c r="Q454" t="s">
        <v>1</v>
      </c>
      <c r="R454" t="s">
        <v>16730</v>
      </c>
      <c r="S454" t="s">
        <v>207</v>
      </c>
      <c r="T454" t="s">
        <v>3995</v>
      </c>
      <c r="U454" t="s">
        <v>250</v>
      </c>
      <c r="V454" t="s">
        <v>250</v>
      </c>
      <c r="W454" t="s">
        <v>18548</v>
      </c>
      <c r="X454" t="s">
        <v>8905</v>
      </c>
      <c r="Y454" s="536" t="s">
        <v>27032</v>
      </c>
      <c r="Z454" s="536" t="s">
        <v>27033</v>
      </c>
      <c r="AA454" s="493" t="s">
        <v>18547</v>
      </c>
      <c r="AB454" s="493" t="s">
        <v>20668</v>
      </c>
      <c r="AC454" s="493" t="s">
        <v>18547</v>
      </c>
      <c r="AD454" s="493" t="s">
        <v>22106</v>
      </c>
      <c r="AE454"/>
      <c r="AF454" t="s">
        <v>20919</v>
      </c>
      <c r="AG454"/>
      <c r="AH454"/>
      <c r="AI454" t="s">
        <v>20668</v>
      </c>
      <c r="AJ454" t="s">
        <v>32</v>
      </c>
      <c r="AK454" t="s">
        <v>10025</v>
      </c>
      <c r="AL454" t="s">
        <v>64</v>
      </c>
      <c r="AM454" t="s">
        <v>8904</v>
      </c>
      <c r="AN454">
        <v>20</v>
      </c>
    </row>
    <row r="455" spans="1:40" ht="14.4" x14ac:dyDescent="0.3">
      <c r="A455" s="433" t="str">
        <v>0888</v>
      </c>
      <c r="D455" t="str">
        <f>CONCATENATE(portada_F[[#This Row],[NIVEL]],".",portada_F[[#This Row],[CODINS]])</f>
        <v>1.01973</v>
      </c>
      <c r="E455" s="444" t="s">
        <v>32203</v>
      </c>
      <c r="F455" t="s">
        <v>8776</v>
      </c>
      <c r="G455" t="s">
        <v>8396</v>
      </c>
      <c r="H455" t="s">
        <v>10197</v>
      </c>
      <c r="I455" t="s">
        <v>242</v>
      </c>
      <c r="J455" t="s">
        <v>3</v>
      </c>
      <c r="K455" t="s">
        <v>32</v>
      </c>
      <c r="L455" t="s">
        <v>20921</v>
      </c>
      <c r="M455" t="s">
        <v>8087</v>
      </c>
      <c r="N455">
        <v>30801</v>
      </c>
      <c r="O455" t="s">
        <v>64</v>
      </c>
      <c r="P455" t="s">
        <v>9</v>
      </c>
      <c r="Q455" t="s">
        <v>1</v>
      </c>
      <c r="R455" t="s">
        <v>18375</v>
      </c>
      <c r="S455" t="s">
        <v>242</v>
      </c>
      <c r="T455" t="s">
        <v>21934</v>
      </c>
      <c r="U455" t="s">
        <v>21935</v>
      </c>
      <c r="V455" t="s">
        <v>1641</v>
      </c>
      <c r="W455" t="s">
        <v>18529</v>
      </c>
      <c r="X455" t="s">
        <v>8777</v>
      </c>
      <c r="Y455" s="536" t="s">
        <v>25078</v>
      </c>
      <c r="Z455" s="536" t="s">
        <v>25079</v>
      </c>
      <c r="AA455" s="493" t="s">
        <v>12376</v>
      </c>
      <c r="AB455" s="493" t="s">
        <v>25078</v>
      </c>
      <c r="AC455" s="493" t="s">
        <v>21937</v>
      </c>
      <c r="AD455" s="493" t="s">
        <v>21938</v>
      </c>
      <c r="AE455"/>
      <c r="AF455" t="s">
        <v>20919</v>
      </c>
      <c r="AG455"/>
      <c r="AH455"/>
      <c r="AI455" t="s">
        <v>20668</v>
      </c>
      <c r="AJ455" t="s">
        <v>32</v>
      </c>
      <c r="AK455" t="s">
        <v>9977</v>
      </c>
      <c r="AL455" t="s">
        <v>64</v>
      </c>
      <c r="AM455" t="s">
        <v>10197</v>
      </c>
      <c r="AN455">
        <v>55</v>
      </c>
    </row>
    <row r="456" spans="1:40" ht="14.4" x14ac:dyDescent="0.3">
      <c r="A456" s="433" t="str">
        <v>0889</v>
      </c>
      <c r="D456" t="str">
        <f>CONCATENATE(portada_F[[#This Row],[NIVEL]],".",portada_F[[#This Row],[CODINS]])</f>
        <v>1.02447</v>
      </c>
      <c r="E456" s="444" t="s">
        <v>32623</v>
      </c>
      <c r="F456" t="s">
        <v>8846</v>
      </c>
      <c r="G456" t="s">
        <v>8396</v>
      </c>
      <c r="H456" t="s">
        <v>3069</v>
      </c>
      <c r="I456" t="s">
        <v>83</v>
      </c>
      <c r="J456" t="s">
        <v>2</v>
      </c>
      <c r="K456" t="s">
        <v>32</v>
      </c>
      <c r="L456" t="s">
        <v>20921</v>
      </c>
      <c r="M456" t="s">
        <v>8087</v>
      </c>
      <c r="N456">
        <v>20110</v>
      </c>
      <c r="O456" t="s">
        <v>35</v>
      </c>
      <c r="P456" t="s">
        <v>1</v>
      </c>
      <c r="Q456" t="s">
        <v>11</v>
      </c>
      <c r="R456" t="s">
        <v>16559</v>
      </c>
      <c r="S456" t="s">
        <v>83</v>
      </c>
      <c r="T456" t="s">
        <v>83</v>
      </c>
      <c r="U456" t="s">
        <v>47</v>
      </c>
      <c r="V456" t="s">
        <v>47</v>
      </c>
      <c r="W456" t="s">
        <v>26061</v>
      </c>
      <c r="X456" t="s">
        <v>8847</v>
      </c>
      <c r="Y456" s="536" t="s">
        <v>26062</v>
      </c>
      <c r="Z456" s="536" t="s">
        <v>26062</v>
      </c>
      <c r="AA456" s="493" t="s">
        <v>16180</v>
      </c>
      <c r="AB456" s="493" t="s">
        <v>26063</v>
      </c>
      <c r="AC456" s="493" t="s">
        <v>19761</v>
      </c>
      <c r="AD456" s="493" t="s">
        <v>21570</v>
      </c>
      <c r="AE456"/>
      <c r="AF456" t="s">
        <v>20919</v>
      </c>
      <c r="AG456"/>
      <c r="AH456"/>
      <c r="AI456" t="s">
        <v>20668</v>
      </c>
      <c r="AJ456" t="s">
        <v>32</v>
      </c>
      <c r="AK456" t="s">
        <v>10022</v>
      </c>
      <c r="AL456" t="s">
        <v>64</v>
      </c>
      <c r="AM456" t="s">
        <v>3069</v>
      </c>
      <c r="AN456">
        <v>8</v>
      </c>
    </row>
    <row r="457" spans="1:40" ht="14.4" x14ac:dyDescent="0.3">
      <c r="A457" s="433" t="str">
        <v>0890</v>
      </c>
      <c r="D457" t="str">
        <f>CONCATENATE(portada_F[[#This Row],[NIVEL]],".",portada_F[[#This Row],[CODINS]])</f>
        <v>1.03294</v>
      </c>
      <c r="E457" s="444" t="s">
        <v>33352</v>
      </c>
      <c r="F457" t="s">
        <v>7404</v>
      </c>
      <c r="G457" t="s">
        <v>8396</v>
      </c>
      <c r="H457" t="s">
        <v>9018</v>
      </c>
      <c r="I457" t="s">
        <v>3287</v>
      </c>
      <c r="J457" t="s">
        <v>3</v>
      </c>
      <c r="K457" t="s">
        <v>32</v>
      </c>
      <c r="L457" t="s">
        <v>20921</v>
      </c>
      <c r="M457" t="s">
        <v>8087</v>
      </c>
      <c r="N457">
        <v>70205</v>
      </c>
      <c r="O457" t="s">
        <v>87</v>
      </c>
      <c r="P457" t="s">
        <v>2</v>
      </c>
      <c r="Q457" t="s">
        <v>5</v>
      </c>
      <c r="R457" t="s">
        <v>16852</v>
      </c>
      <c r="S457" t="s">
        <v>17671</v>
      </c>
      <c r="T457" t="s">
        <v>3288</v>
      </c>
      <c r="U457" t="s">
        <v>3289</v>
      </c>
      <c r="V457" t="s">
        <v>8212</v>
      </c>
      <c r="W457" t="s">
        <v>27784</v>
      </c>
      <c r="X457" t="s">
        <v>16400</v>
      </c>
      <c r="Y457" s="536" t="s">
        <v>27785</v>
      </c>
      <c r="Z457" s="536"/>
      <c r="AA457" s="493" t="s">
        <v>15446</v>
      </c>
      <c r="AB457" s="493" t="s">
        <v>27786</v>
      </c>
      <c r="AC457" s="493" t="s">
        <v>19919</v>
      </c>
      <c r="AD457" s="493" t="s">
        <v>22644</v>
      </c>
      <c r="AE457"/>
      <c r="AF457" t="s">
        <v>20919</v>
      </c>
      <c r="AG457"/>
      <c r="AH457"/>
      <c r="AI457" t="s">
        <v>20668</v>
      </c>
      <c r="AJ457" t="s">
        <v>32</v>
      </c>
      <c r="AK457" t="s">
        <v>10059</v>
      </c>
      <c r="AL457" t="s">
        <v>64</v>
      </c>
      <c r="AM457" t="s">
        <v>9018</v>
      </c>
      <c r="AN457">
        <v>29</v>
      </c>
    </row>
    <row r="458" spans="1:40" ht="14.4" x14ac:dyDescent="0.3">
      <c r="A458" s="433" t="str">
        <v>0891</v>
      </c>
      <c r="D458" t="str">
        <f>CONCATENATE(portada_F[[#This Row],[NIVEL]],".",portada_F[[#This Row],[CODINS]])</f>
        <v>1.01228</v>
      </c>
      <c r="E458" s="444" t="s">
        <v>31515</v>
      </c>
      <c r="F458" t="s">
        <v>7207</v>
      </c>
      <c r="G458" t="s">
        <v>8396</v>
      </c>
      <c r="H458" t="s">
        <v>8717</v>
      </c>
      <c r="I458" t="s">
        <v>207</v>
      </c>
      <c r="J458" t="s">
        <v>6</v>
      </c>
      <c r="K458" t="s">
        <v>32</v>
      </c>
      <c r="L458" t="s">
        <v>20921</v>
      </c>
      <c r="M458" t="s">
        <v>8087</v>
      </c>
      <c r="N458">
        <v>40601</v>
      </c>
      <c r="O458" t="s">
        <v>206</v>
      </c>
      <c r="P458" t="s">
        <v>6</v>
      </c>
      <c r="Q458" t="s">
        <v>1</v>
      </c>
      <c r="R458" t="s">
        <v>16726</v>
      </c>
      <c r="S458" t="s">
        <v>207</v>
      </c>
      <c r="T458" t="s">
        <v>272</v>
      </c>
      <c r="U458" t="s">
        <v>272</v>
      </c>
      <c r="V458" t="s">
        <v>8718</v>
      </c>
      <c r="W458" t="s">
        <v>23527</v>
      </c>
      <c r="X458" t="s">
        <v>8719</v>
      </c>
      <c r="Y458" s="536" t="s">
        <v>23528</v>
      </c>
      <c r="Z458" s="536" t="s">
        <v>23529</v>
      </c>
      <c r="AA458" s="493" t="s">
        <v>16899</v>
      </c>
      <c r="AB458" s="493" t="s">
        <v>23528</v>
      </c>
      <c r="AC458" s="493" t="s">
        <v>19841</v>
      </c>
      <c r="AD458" s="493" t="s">
        <v>22171</v>
      </c>
      <c r="AE458"/>
      <c r="AF458" t="s">
        <v>20919</v>
      </c>
      <c r="AG458"/>
      <c r="AH458"/>
      <c r="AI458" t="s">
        <v>20668</v>
      </c>
      <c r="AJ458" t="s">
        <v>32</v>
      </c>
      <c r="AK458" t="s">
        <v>9945</v>
      </c>
      <c r="AL458" t="s">
        <v>64</v>
      </c>
      <c r="AM458" t="s">
        <v>8717</v>
      </c>
      <c r="AN458">
        <v>22</v>
      </c>
    </row>
    <row r="459" spans="1:40" ht="14.4" x14ac:dyDescent="0.3">
      <c r="A459" s="433" t="str">
        <v>0892</v>
      </c>
      <c r="D459" t="str">
        <f>CONCATENATE(portada_F[[#This Row],[NIVEL]],".",portada_F[[#This Row],[CODINS]])</f>
        <v>1.00257</v>
      </c>
      <c r="E459" s="444" t="s">
        <v>30657</v>
      </c>
      <c r="F459" t="s">
        <v>8545</v>
      </c>
      <c r="G459" t="s">
        <v>8396</v>
      </c>
      <c r="H459" t="s">
        <v>1387</v>
      </c>
      <c r="I459" t="s">
        <v>41</v>
      </c>
      <c r="J459" t="s">
        <v>3</v>
      </c>
      <c r="K459" t="s">
        <v>32</v>
      </c>
      <c r="L459" t="s">
        <v>20921</v>
      </c>
      <c r="M459" t="s">
        <v>8087</v>
      </c>
      <c r="N459">
        <v>11501</v>
      </c>
      <c r="O459" t="s">
        <v>32</v>
      </c>
      <c r="P459" t="s">
        <v>202</v>
      </c>
      <c r="Q459" t="s">
        <v>1</v>
      </c>
      <c r="R459" t="s">
        <v>16524</v>
      </c>
      <c r="S459" t="s">
        <v>33</v>
      </c>
      <c r="T459" t="s">
        <v>21409</v>
      </c>
      <c r="U459" t="s">
        <v>674</v>
      </c>
      <c r="V459" t="s">
        <v>122</v>
      </c>
      <c r="W459" t="s">
        <v>8546</v>
      </c>
      <c r="X459" t="s">
        <v>20701</v>
      </c>
      <c r="Y459" s="536" t="s">
        <v>21433</v>
      </c>
      <c r="Z459" s="536" t="s">
        <v>21434</v>
      </c>
      <c r="AA459" s="493" t="s">
        <v>20700</v>
      </c>
      <c r="AB459" s="493" t="s">
        <v>21433</v>
      </c>
      <c r="AC459" s="493" t="s">
        <v>7047</v>
      </c>
      <c r="AD459" s="493" t="s">
        <v>21413</v>
      </c>
      <c r="AE459"/>
      <c r="AF459" t="s">
        <v>20919</v>
      </c>
      <c r="AG459"/>
      <c r="AH459"/>
      <c r="AI459" t="s">
        <v>20668</v>
      </c>
      <c r="AJ459" t="s">
        <v>32</v>
      </c>
      <c r="AK459" t="s">
        <v>6950</v>
      </c>
      <c r="AL459" t="s">
        <v>64</v>
      </c>
      <c r="AM459" t="s">
        <v>1387</v>
      </c>
      <c r="AN459">
        <v>33</v>
      </c>
    </row>
    <row r="460" spans="1:40" ht="14.4" x14ac:dyDescent="0.3">
      <c r="A460" s="433" t="str">
        <v>0894</v>
      </c>
      <c r="D460" t="str">
        <f>CONCATENATE(portada_F[[#This Row],[NIVEL]],".",portada_F[[#This Row],[CODINS]])</f>
        <v>1.00731</v>
      </c>
      <c r="E460" s="444" t="s">
        <v>31096</v>
      </c>
      <c r="F460" t="s">
        <v>8622</v>
      </c>
      <c r="G460" t="s">
        <v>8396</v>
      </c>
      <c r="H460" t="s">
        <v>1242</v>
      </c>
      <c r="I460" t="s">
        <v>17671</v>
      </c>
      <c r="J460" t="s">
        <v>1</v>
      </c>
      <c r="K460" t="s">
        <v>32</v>
      </c>
      <c r="L460" t="s">
        <v>20921</v>
      </c>
      <c r="M460" t="s">
        <v>8087</v>
      </c>
      <c r="N460">
        <v>70101</v>
      </c>
      <c r="O460" t="s">
        <v>87</v>
      </c>
      <c r="P460" t="s">
        <v>1</v>
      </c>
      <c r="Q460" t="s">
        <v>1</v>
      </c>
      <c r="R460" t="s">
        <v>16845</v>
      </c>
      <c r="S460" t="s">
        <v>17671</v>
      </c>
      <c r="T460" t="s">
        <v>17671</v>
      </c>
      <c r="U460" t="s">
        <v>17671</v>
      </c>
      <c r="V460" t="s">
        <v>8616</v>
      </c>
      <c r="W460" t="s">
        <v>22539</v>
      </c>
      <c r="X460" t="s">
        <v>12367</v>
      </c>
      <c r="Y460" s="536" t="s">
        <v>22540</v>
      </c>
      <c r="Z460" s="536" t="s">
        <v>22541</v>
      </c>
      <c r="AA460" s="493" t="s">
        <v>17702</v>
      </c>
      <c r="AB460" s="493" t="s">
        <v>22540</v>
      </c>
      <c r="AC460" s="493" t="s">
        <v>19902</v>
      </c>
      <c r="AD460" s="493" t="s">
        <v>22536</v>
      </c>
      <c r="AE460"/>
      <c r="AF460" t="s">
        <v>20919</v>
      </c>
      <c r="AG460"/>
      <c r="AH460"/>
      <c r="AI460" t="s">
        <v>20668</v>
      </c>
      <c r="AJ460" t="s">
        <v>32</v>
      </c>
      <c r="AK460" t="s">
        <v>6934</v>
      </c>
      <c r="AL460" t="s">
        <v>64</v>
      </c>
      <c r="AM460" t="s">
        <v>1242</v>
      </c>
      <c r="AN460">
        <v>25</v>
      </c>
    </row>
    <row r="461" spans="1:40" ht="14.4" x14ac:dyDescent="0.3">
      <c r="A461" s="433" t="str">
        <v>0895</v>
      </c>
      <c r="D461" t="str">
        <f>CONCATENATE(portada_F[[#This Row],[NIVEL]],".",portada_F[[#This Row],[CODINS]])</f>
        <v>1.03348</v>
      </c>
      <c r="E461" s="444" t="s">
        <v>33399</v>
      </c>
      <c r="F461" t="s">
        <v>9035</v>
      </c>
      <c r="G461" t="s">
        <v>8396</v>
      </c>
      <c r="H461" t="s">
        <v>84</v>
      </c>
      <c r="I461" t="s">
        <v>82</v>
      </c>
      <c r="J461" t="s">
        <v>1</v>
      </c>
      <c r="K461" t="s">
        <v>32</v>
      </c>
      <c r="L461" t="s">
        <v>20929</v>
      </c>
      <c r="M461" t="s">
        <v>8087</v>
      </c>
      <c r="N461">
        <v>20201</v>
      </c>
      <c r="O461" t="s">
        <v>35</v>
      </c>
      <c r="P461" t="s">
        <v>2</v>
      </c>
      <c r="Q461" t="s">
        <v>1</v>
      </c>
      <c r="R461" t="s">
        <v>16564</v>
      </c>
      <c r="S461" t="s">
        <v>83</v>
      </c>
      <c r="T461" t="s">
        <v>84</v>
      </c>
      <c r="U461" t="s">
        <v>84</v>
      </c>
      <c r="V461" t="s">
        <v>20753</v>
      </c>
      <c r="W461" t="s">
        <v>27899</v>
      </c>
      <c r="X461" t="s">
        <v>15449</v>
      </c>
      <c r="Y461" s="536" t="s">
        <v>27900</v>
      </c>
      <c r="Z461" s="536" t="s">
        <v>27901</v>
      </c>
      <c r="AA461" s="493" t="s">
        <v>9036</v>
      </c>
      <c r="AB461" s="493" t="s">
        <v>27901</v>
      </c>
      <c r="AC461" s="493" t="s">
        <v>19778</v>
      </c>
      <c r="AD461" s="493" t="s">
        <v>21738</v>
      </c>
      <c r="AE461"/>
      <c r="AF461" t="s">
        <v>20919</v>
      </c>
      <c r="AG461"/>
      <c r="AH461"/>
      <c r="AI461" t="s">
        <v>20668</v>
      </c>
      <c r="AJ461" t="s">
        <v>35</v>
      </c>
      <c r="AK461" t="s">
        <v>19693</v>
      </c>
      <c r="AL461" t="s">
        <v>20934</v>
      </c>
      <c r="AM461"/>
      <c r="AN461">
        <v>54</v>
      </c>
    </row>
    <row r="462" spans="1:40" ht="14.4" x14ac:dyDescent="0.3">
      <c r="A462" s="433" t="str">
        <v>0896</v>
      </c>
      <c r="D462" t="str">
        <f>CONCATENATE(portada_F[[#This Row],[NIVEL]],".",portada_F[[#This Row],[CODINS]])</f>
        <v>1.02219</v>
      </c>
      <c r="E462" s="444" t="s">
        <v>32424</v>
      </c>
      <c r="F462" t="s">
        <v>8793</v>
      </c>
      <c r="G462" t="s">
        <v>8396</v>
      </c>
      <c r="H462" t="s">
        <v>8792</v>
      </c>
      <c r="I462" t="s">
        <v>137</v>
      </c>
      <c r="J462" t="s">
        <v>7</v>
      </c>
      <c r="K462" t="s">
        <v>32</v>
      </c>
      <c r="L462" t="s">
        <v>20921</v>
      </c>
      <c r="M462" t="s">
        <v>8087</v>
      </c>
      <c r="N462">
        <v>60203</v>
      </c>
      <c r="O462" t="s">
        <v>136</v>
      </c>
      <c r="P462" t="s">
        <v>2</v>
      </c>
      <c r="Q462" t="s">
        <v>3</v>
      </c>
      <c r="R462" t="s">
        <v>16810</v>
      </c>
      <c r="S462" t="s">
        <v>137</v>
      </c>
      <c r="T462" t="s">
        <v>4895</v>
      </c>
      <c r="U462" t="s">
        <v>22442</v>
      </c>
      <c r="V462" t="s">
        <v>5158</v>
      </c>
      <c r="W462" t="s">
        <v>25604</v>
      </c>
      <c r="X462" t="s">
        <v>8794</v>
      </c>
      <c r="Y462" s="536" t="s">
        <v>25605</v>
      </c>
      <c r="Z462" s="536" t="s">
        <v>25605</v>
      </c>
      <c r="AA462" s="493" t="s">
        <v>18534</v>
      </c>
      <c r="AB462" s="493" t="s">
        <v>25606</v>
      </c>
      <c r="AC462" s="493" t="s">
        <v>19883</v>
      </c>
      <c r="AD462" s="493" t="s">
        <v>22445</v>
      </c>
      <c r="AE462"/>
      <c r="AF462" t="s">
        <v>20919</v>
      </c>
      <c r="AG462"/>
      <c r="AH462"/>
      <c r="AI462" t="s">
        <v>20668</v>
      </c>
      <c r="AJ462" t="s">
        <v>32</v>
      </c>
      <c r="AK462" t="s">
        <v>9983</v>
      </c>
      <c r="AL462" t="s">
        <v>64</v>
      </c>
      <c r="AM462" t="s">
        <v>8792</v>
      </c>
      <c r="AN462">
        <v>59</v>
      </c>
    </row>
    <row r="463" spans="1:40" ht="14.4" x14ac:dyDescent="0.3">
      <c r="A463" s="433" t="str">
        <v>0897</v>
      </c>
      <c r="D463" t="str">
        <f>CONCATENATE(portada_F[[#This Row],[NIVEL]],".",portada_F[[#This Row],[CODINS]])</f>
        <v>1.00635</v>
      </c>
      <c r="E463" s="444" t="s">
        <v>31005</v>
      </c>
      <c r="F463" t="s">
        <v>7152</v>
      </c>
      <c r="G463" t="s">
        <v>8396</v>
      </c>
      <c r="H463" t="s">
        <v>341</v>
      </c>
      <c r="I463" t="s">
        <v>889</v>
      </c>
      <c r="J463" t="s">
        <v>2</v>
      </c>
      <c r="K463" t="s">
        <v>32</v>
      </c>
      <c r="L463" t="s">
        <v>20921</v>
      </c>
      <c r="M463" t="s">
        <v>8087</v>
      </c>
      <c r="N463">
        <v>50101</v>
      </c>
      <c r="O463" t="s">
        <v>236</v>
      </c>
      <c r="P463" t="s">
        <v>1</v>
      </c>
      <c r="Q463" t="s">
        <v>1</v>
      </c>
      <c r="R463" t="s">
        <v>16740</v>
      </c>
      <c r="S463" t="s">
        <v>237</v>
      </c>
      <c r="T463" t="s">
        <v>889</v>
      </c>
      <c r="U463" t="s">
        <v>889</v>
      </c>
      <c r="V463" t="s">
        <v>754</v>
      </c>
      <c r="W463" t="s">
        <v>22265</v>
      </c>
      <c r="X463" t="s">
        <v>20711</v>
      </c>
      <c r="Y463" s="536" t="s">
        <v>22266</v>
      </c>
      <c r="Z463" s="536"/>
      <c r="AA463" s="493" t="s">
        <v>20710</v>
      </c>
      <c r="AB463" s="493" t="s">
        <v>22266</v>
      </c>
      <c r="AC463" s="493" t="s">
        <v>19872</v>
      </c>
      <c r="AD463" s="493" t="s">
        <v>22267</v>
      </c>
      <c r="AE463"/>
      <c r="AF463" t="s">
        <v>20919</v>
      </c>
      <c r="AG463"/>
      <c r="AH463"/>
      <c r="AI463" t="s">
        <v>20668</v>
      </c>
      <c r="AJ463" t="s">
        <v>32</v>
      </c>
      <c r="AK463" t="s">
        <v>6898</v>
      </c>
      <c r="AL463" t="s">
        <v>64</v>
      </c>
      <c r="AM463" t="s">
        <v>341</v>
      </c>
      <c r="AN463">
        <v>19</v>
      </c>
    </row>
    <row r="464" spans="1:40" ht="14.4" x14ac:dyDescent="0.3">
      <c r="A464" s="433" t="str">
        <v>0898</v>
      </c>
      <c r="D464" t="str">
        <f>CONCATENATE(portada_F[[#This Row],[NIVEL]],".",portada_F[[#This Row],[CODINS]])</f>
        <v>1.02577</v>
      </c>
      <c r="E464" s="444" t="s">
        <v>32736</v>
      </c>
      <c r="F464" t="s">
        <v>8864</v>
      </c>
      <c r="G464" t="s">
        <v>8396</v>
      </c>
      <c r="H464" t="s">
        <v>3974</v>
      </c>
      <c r="I464" t="s">
        <v>207</v>
      </c>
      <c r="J464" t="s">
        <v>3</v>
      </c>
      <c r="K464" t="s">
        <v>32</v>
      </c>
      <c r="L464" t="s">
        <v>20921</v>
      </c>
      <c r="M464" t="s">
        <v>8087</v>
      </c>
      <c r="N464">
        <v>40401</v>
      </c>
      <c r="O464" t="s">
        <v>206</v>
      </c>
      <c r="P464" t="s">
        <v>4</v>
      </c>
      <c r="Q464" t="s">
        <v>1</v>
      </c>
      <c r="R464" t="s">
        <v>16716</v>
      </c>
      <c r="S464" t="s">
        <v>207</v>
      </c>
      <c r="T464" t="s">
        <v>3974</v>
      </c>
      <c r="U464" t="s">
        <v>3974</v>
      </c>
      <c r="V464" t="s">
        <v>2514</v>
      </c>
      <c r="W464" t="s">
        <v>8867</v>
      </c>
      <c r="X464" t="s">
        <v>8866</v>
      </c>
      <c r="Y464" s="536" t="s">
        <v>26325</v>
      </c>
      <c r="Z464" s="536" t="s">
        <v>26326</v>
      </c>
      <c r="AA464" s="493" t="s">
        <v>8865</v>
      </c>
      <c r="AB464" s="493" t="s">
        <v>26327</v>
      </c>
      <c r="AC464" s="493" t="s">
        <v>19837</v>
      </c>
      <c r="AD464" s="493" t="s">
        <v>22136</v>
      </c>
      <c r="AE464"/>
      <c r="AF464" t="s">
        <v>20919</v>
      </c>
      <c r="AG464"/>
      <c r="AH464"/>
      <c r="AI464" t="s">
        <v>20668</v>
      </c>
      <c r="AJ464" t="s">
        <v>32</v>
      </c>
      <c r="AK464" t="s">
        <v>10012</v>
      </c>
      <c r="AL464" t="s">
        <v>64</v>
      </c>
      <c r="AM464" t="s">
        <v>3974</v>
      </c>
      <c r="AN464">
        <v>46</v>
      </c>
    </row>
    <row r="465" spans="1:40" ht="14.4" x14ac:dyDescent="0.3">
      <c r="A465" s="433" t="str">
        <v>0899</v>
      </c>
      <c r="D465" t="str">
        <f>CONCATENATE(portada_F[[#This Row],[NIVEL]],".",portada_F[[#This Row],[CODINS]])</f>
        <v>1.00091</v>
      </c>
      <c r="E465" s="444" t="s">
        <v>30522</v>
      </c>
      <c r="F465" t="s">
        <v>8468</v>
      </c>
      <c r="G465" t="s">
        <v>8396</v>
      </c>
      <c r="H465" t="s">
        <v>8467</v>
      </c>
      <c r="I465" t="s">
        <v>13533</v>
      </c>
      <c r="J465" t="s">
        <v>2</v>
      </c>
      <c r="K465" t="s">
        <v>32</v>
      </c>
      <c r="L465" t="s">
        <v>20921</v>
      </c>
      <c r="M465" t="s">
        <v>8087</v>
      </c>
      <c r="N465">
        <v>10109</v>
      </c>
      <c r="O465" t="s">
        <v>32</v>
      </c>
      <c r="P465" t="s">
        <v>1</v>
      </c>
      <c r="Q465" t="s">
        <v>10</v>
      </c>
      <c r="R465" t="s">
        <v>16448</v>
      </c>
      <c r="S465" t="s">
        <v>33</v>
      </c>
      <c r="T465" t="s">
        <v>33</v>
      </c>
      <c r="U465" t="s">
        <v>219</v>
      </c>
      <c r="V465" t="s">
        <v>8456</v>
      </c>
      <c r="W465" t="s">
        <v>13445</v>
      </c>
      <c r="X465" t="s">
        <v>8469</v>
      </c>
      <c r="Y465" s="536" t="s">
        <v>21092</v>
      </c>
      <c r="Z465" s="536" t="s">
        <v>21092</v>
      </c>
      <c r="AA465" s="493" t="s">
        <v>13444</v>
      </c>
      <c r="AB465" s="493" t="s">
        <v>21092</v>
      </c>
      <c r="AC465" s="493" t="s">
        <v>19710</v>
      </c>
      <c r="AD465" s="493" t="s">
        <v>21087</v>
      </c>
      <c r="AE465"/>
      <c r="AF465" t="s">
        <v>20919</v>
      </c>
      <c r="AG465"/>
      <c r="AH465"/>
      <c r="AI465" t="s">
        <v>20668</v>
      </c>
      <c r="AJ465" t="s">
        <v>32</v>
      </c>
      <c r="AK465" t="s">
        <v>9897</v>
      </c>
      <c r="AL465" t="s">
        <v>64</v>
      </c>
      <c r="AM465" t="s">
        <v>8467</v>
      </c>
      <c r="AN465">
        <v>25</v>
      </c>
    </row>
    <row r="466" spans="1:40" ht="14.4" x14ac:dyDescent="0.3">
      <c r="A466" s="433" t="str">
        <v>0900</v>
      </c>
      <c r="D466" t="str">
        <f>CONCATENATE(portada_F[[#This Row],[NIVEL]],".",portada_F[[#This Row],[CODINS]])</f>
        <v>1.01222</v>
      </c>
      <c r="E466" s="444" t="s">
        <v>31513</v>
      </c>
      <c r="F466" t="s">
        <v>8710</v>
      </c>
      <c r="G466" t="s">
        <v>8396</v>
      </c>
      <c r="H466" t="s">
        <v>15370</v>
      </c>
      <c r="I466" t="s">
        <v>83</v>
      </c>
      <c r="J466" t="s">
        <v>10</v>
      </c>
      <c r="K466" t="s">
        <v>32</v>
      </c>
      <c r="L466" t="s">
        <v>20921</v>
      </c>
      <c r="M466" t="s">
        <v>8087</v>
      </c>
      <c r="N466">
        <v>20901</v>
      </c>
      <c r="O466" t="s">
        <v>35</v>
      </c>
      <c r="P466" t="s">
        <v>10</v>
      </c>
      <c r="Q466" t="s">
        <v>1</v>
      </c>
      <c r="R466" t="s">
        <v>16612</v>
      </c>
      <c r="S466" t="s">
        <v>83</v>
      </c>
      <c r="T466" t="s">
        <v>2243</v>
      </c>
      <c r="U466" t="s">
        <v>2243</v>
      </c>
      <c r="V466" t="s">
        <v>8711</v>
      </c>
      <c r="W466" t="s">
        <v>23518</v>
      </c>
      <c r="X466" t="s">
        <v>8712</v>
      </c>
      <c r="Y466" s="536" t="s">
        <v>23519</v>
      </c>
      <c r="Z466" s="536" t="s">
        <v>23520</v>
      </c>
      <c r="AA466" s="493" t="s">
        <v>23521</v>
      </c>
      <c r="AB466" s="493" t="s">
        <v>23519</v>
      </c>
      <c r="AC466" s="493" t="s">
        <v>21713</v>
      </c>
      <c r="AD466" s="493" t="s">
        <v>21714</v>
      </c>
      <c r="AE466"/>
      <c r="AF466" t="s">
        <v>20919</v>
      </c>
      <c r="AG466"/>
      <c r="AH466"/>
      <c r="AI466" t="s">
        <v>20668</v>
      </c>
      <c r="AJ466" t="s">
        <v>32</v>
      </c>
      <c r="AK466" t="s">
        <v>9942</v>
      </c>
      <c r="AL466" t="s">
        <v>64</v>
      </c>
      <c r="AM466" t="s">
        <v>15370</v>
      </c>
      <c r="AN466">
        <v>13</v>
      </c>
    </row>
    <row r="467" spans="1:40" ht="14.4" x14ac:dyDescent="0.3">
      <c r="A467" s="433" t="str">
        <v>0901</v>
      </c>
      <c r="D467" t="str">
        <f>CONCATENATE(portada_F[[#This Row],[NIVEL]],".",portada_F[[#This Row],[CODINS]])</f>
        <v>1.00827</v>
      </c>
      <c r="E467" s="444" t="s">
        <v>31182</v>
      </c>
      <c r="F467" t="s">
        <v>7166</v>
      </c>
      <c r="G467" t="s">
        <v>8396</v>
      </c>
      <c r="H467" t="s">
        <v>13428</v>
      </c>
      <c r="I467" t="s">
        <v>82</v>
      </c>
      <c r="J467" t="s">
        <v>6</v>
      </c>
      <c r="K467" t="s">
        <v>32</v>
      </c>
      <c r="L467" t="s">
        <v>20921</v>
      </c>
      <c r="M467" t="s">
        <v>8087</v>
      </c>
      <c r="N467">
        <v>20701</v>
      </c>
      <c r="O467" t="s">
        <v>35</v>
      </c>
      <c r="P467" t="s">
        <v>7</v>
      </c>
      <c r="Q467" t="s">
        <v>1</v>
      </c>
      <c r="R467" t="s">
        <v>16602</v>
      </c>
      <c r="S467" t="s">
        <v>83</v>
      </c>
      <c r="T467" t="s">
        <v>1439</v>
      </c>
      <c r="U467" t="s">
        <v>1439</v>
      </c>
      <c r="V467" t="s">
        <v>8634</v>
      </c>
      <c r="W467" t="s">
        <v>18519</v>
      </c>
      <c r="X467" t="s">
        <v>8636</v>
      </c>
      <c r="Y467" s="536" t="s">
        <v>22745</v>
      </c>
      <c r="Z467" s="536" t="s">
        <v>22746</v>
      </c>
      <c r="AA467" s="493" t="s">
        <v>8635</v>
      </c>
      <c r="AB467" s="493" t="s">
        <v>22745</v>
      </c>
      <c r="AC467" s="493" t="s">
        <v>21779</v>
      </c>
      <c r="AD467" s="493" t="s">
        <v>21780</v>
      </c>
      <c r="AE467"/>
      <c r="AF467" t="s">
        <v>20919</v>
      </c>
      <c r="AG467"/>
      <c r="AH467"/>
      <c r="AI467" t="s">
        <v>20668</v>
      </c>
      <c r="AJ467" t="s">
        <v>32</v>
      </c>
      <c r="AK467" t="s">
        <v>7471</v>
      </c>
      <c r="AL467" t="s">
        <v>64</v>
      </c>
      <c r="AM467" t="s">
        <v>13428</v>
      </c>
      <c r="AN467">
        <v>27</v>
      </c>
    </row>
    <row r="468" spans="1:40" ht="14.4" x14ac:dyDescent="0.3">
      <c r="A468" s="433" t="str">
        <v>0902</v>
      </c>
      <c r="D468" t="str">
        <f>CONCATENATE(portada_F[[#This Row],[NIVEL]],".",portada_F[[#This Row],[CODINS]])</f>
        <v>1.00200</v>
      </c>
      <c r="E468" s="444" t="s">
        <v>30613</v>
      </c>
      <c r="F468" t="s">
        <v>8149</v>
      </c>
      <c r="G468" t="s">
        <v>8396</v>
      </c>
      <c r="H468" t="s">
        <v>8503</v>
      </c>
      <c r="I468" t="s">
        <v>41</v>
      </c>
      <c r="J468" t="s">
        <v>1</v>
      </c>
      <c r="K468" t="s">
        <v>32</v>
      </c>
      <c r="L468" t="s">
        <v>20921</v>
      </c>
      <c r="M468" t="s">
        <v>8087</v>
      </c>
      <c r="N468">
        <v>10803</v>
      </c>
      <c r="O468" t="s">
        <v>32</v>
      </c>
      <c r="P468" t="s">
        <v>9</v>
      </c>
      <c r="Q468" t="s">
        <v>3</v>
      </c>
      <c r="R468" t="s">
        <v>16492</v>
      </c>
      <c r="S468" t="s">
        <v>33</v>
      </c>
      <c r="T468" t="s">
        <v>21302</v>
      </c>
      <c r="U468" t="s">
        <v>634</v>
      </c>
      <c r="V468" t="s">
        <v>8498</v>
      </c>
      <c r="W468" t="s">
        <v>8504</v>
      </c>
      <c r="X468" t="s">
        <v>20697</v>
      </c>
      <c r="Y468" s="536" t="s">
        <v>21309</v>
      </c>
      <c r="Z468" s="536"/>
      <c r="AA468" s="493" t="s">
        <v>21310</v>
      </c>
      <c r="AB468" s="493" t="s">
        <v>21309</v>
      </c>
      <c r="AC468" s="493" t="s">
        <v>19729</v>
      </c>
      <c r="AD468" s="493" t="s">
        <v>21311</v>
      </c>
      <c r="AE468"/>
      <c r="AF468" t="s">
        <v>20919</v>
      </c>
      <c r="AG468"/>
      <c r="AH468"/>
      <c r="AI468" t="s">
        <v>20668</v>
      </c>
      <c r="AJ468" t="s">
        <v>32</v>
      </c>
      <c r="AK468" t="s">
        <v>6847</v>
      </c>
      <c r="AL468" t="s">
        <v>64</v>
      </c>
      <c r="AM468" t="s">
        <v>8503</v>
      </c>
      <c r="AN468">
        <v>20</v>
      </c>
    </row>
    <row r="469" spans="1:40" ht="14.4" x14ac:dyDescent="0.3">
      <c r="A469" s="433" t="str">
        <v>0903</v>
      </c>
      <c r="D469" t="str">
        <f>CONCATENATE(portada_F[[#This Row],[NIVEL]],".",portada_F[[#This Row],[CODINS]])</f>
        <v>1.00102</v>
      </c>
      <c r="E469" s="444" t="s">
        <v>30532</v>
      </c>
      <c r="F469" t="s">
        <v>8476</v>
      </c>
      <c r="G469" t="s">
        <v>8396</v>
      </c>
      <c r="H469" t="s">
        <v>2114</v>
      </c>
      <c r="I469" t="s">
        <v>13534</v>
      </c>
      <c r="J469" t="s">
        <v>6</v>
      </c>
      <c r="K469" t="s">
        <v>32</v>
      </c>
      <c r="L469" t="s">
        <v>20921</v>
      </c>
      <c r="M469" t="s">
        <v>8087</v>
      </c>
      <c r="N469">
        <v>11001</v>
      </c>
      <c r="O469" t="s">
        <v>32</v>
      </c>
      <c r="P469" t="s">
        <v>11</v>
      </c>
      <c r="Q469" t="s">
        <v>1</v>
      </c>
      <c r="R469" t="s">
        <v>16503</v>
      </c>
      <c r="S469" t="s">
        <v>33</v>
      </c>
      <c r="T469" t="s">
        <v>249</v>
      </c>
      <c r="U469" t="s">
        <v>249</v>
      </c>
      <c r="V469" t="s">
        <v>122</v>
      </c>
      <c r="W469" t="s">
        <v>8478</v>
      </c>
      <c r="X469" t="s">
        <v>20691</v>
      </c>
      <c r="Y469" s="536" t="s">
        <v>21114</v>
      </c>
      <c r="Z469" s="536" t="s">
        <v>21115</v>
      </c>
      <c r="AA469" s="493" t="s">
        <v>8477</v>
      </c>
      <c r="AB469" s="493" t="s">
        <v>21114</v>
      </c>
      <c r="AC469" s="493" t="s">
        <v>21116</v>
      </c>
      <c r="AD469" s="493" t="s">
        <v>21117</v>
      </c>
      <c r="AE469"/>
      <c r="AF469" t="s">
        <v>20919</v>
      </c>
      <c r="AG469"/>
      <c r="AH469"/>
      <c r="AI469" t="s">
        <v>20668</v>
      </c>
      <c r="AJ469" t="s">
        <v>32</v>
      </c>
      <c r="AK469" t="s">
        <v>9963</v>
      </c>
      <c r="AL469" t="s">
        <v>64</v>
      </c>
      <c r="AM469" t="s">
        <v>2114</v>
      </c>
      <c r="AN469">
        <v>40</v>
      </c>
    </row>
    <row r="470" spans="1:40" ht="14.4" x14ac:dyDescent="0.3">
      <c r="A470" s="433" t="str">
        <v>0905</v>
      </c>
      <c r="D470" t="str">
        <f>CONCATENATE(portada_F[[#This Row],[NIVEL]],".",portada_F[[#This Row],[CODINS]])</f>
        <v>1.00544</v>
      </c>
      <c r="E470" s="444" t="s">
        <v>30928</v>
      </c>
      <c r="F470" t="s">
        <v>7135</v>
      </c>
      <c r="G470" t="s">
        <v>8396</v>
      </c>
      <c r="H470" t="s">
        <v>1213</v>
      </c>
      <c r="I470" t="s">
        <v>207</v>
      </c>
      <c r="J470" t="s">
        <v>1</v>
      </c>
      <c r="K470" t="s">
        <v>32</v>
      </c>
      <c r="L470" t="s">
        <v>20921</v>
      </c>
      <c r="M470" t="s">
        <v>8087</v>
      </c>
      <c r="N470">
        <v>40101</v>
      </c>
      <c r="O470" t="s">
        <v>206</v>
      </c>
      <c r="P470" t="s">
        <v>1</v>
      </c>
      <c r="Q470" t="s">
        <v>1</v>
      </c>
      <c r="R470" t="s">
        <v>16697</v>
      </c>
      <c r="S470" t="s">
        <v>207</v>
      </c>
      <c r="T470" t="s">
        <v>207</v>
      </c>
      <c r="U470" t="s">
        <v>207</v>
      </c>
      <c r="V470" t="s">
        <v>419</v>
      </c>
      <c r="W470" t="s">
        <v>22079</v>
      </c>
      <c r="X470" t="s">
        <v>14554</v>
      </c>
      <c r="Y470" s="536" t="s">
        <v>22080</v>
      </c>
      <c r="Z470" s="536" t="s">
        <v>22080</v>
      </c>
      <c r="AA470" s="493" t="s">
        <v>8593</v>
      </c>
      <c r="AB470" s="493" t="s">
        <v>22080</v>
      </c>
      <c r="AC470" s="493" t="s">
        <v>18822</v>
      </c>
      <c r="AD470" s="493" t="s">
        <v>22081</v>
      </c>
      <c r="AE470"/>
      <c r="AF470" t="s">
        <v>20919</v>
      </c>
      <c r="AG470"/>
      <c r="AH470"/>
      <c r="AI470" t="s">
        <v>20668</v>
      </c>
      <c r="AJ470" t="s">
        <v>32</v>
      </c>
      <c r="AK470" t="s">
        <v>9910</v>
      </c>
      <c r="AL470" t="s">
        <v>64</v>
      </c>
      <c r="AM470" t="s">
        <v>1213</v>
      </c>
      <c r="AN470">
        <v>1</v>
      </c>
    </row>
    <row r="471" spans="1:40" ht="14.4" x14ac:dyDescent="0.3">
      <c r="A471" s="433" t="str">
        <v>0906</v>
      </c>
      <c r="D471" t="str">
        <f>CONCATENATE(portada_F[[#This Row],[NIVEL]],".",portada_F[[#This Row],[CODINS]])</f>
        <v>1.02965</v>
      </c>
      <c r="E471" s="444" t="s">
        <v>33076</v>
      </c>
      <c r="F471" t="s">
        <v>7346</v>
      </c>
      <c r="G471" t="s">
        <v>8396</v>
      </c>
      <c r="H471" t="s">
        <v>8926</v>
      </c>
      <c r="I471" t="s">
        <v>207</v>
      </c>
      <c r="J471" t="s">
        <v>5</v>
      </c>
      <c r="K471" t="s">
        <v>32</v>
      </c>
      <c r="L471" t="s">
        <v>20921</v>
      </c>
      <c r="M471" t="s">
        <v>8087</v>
      </c>
      <c r="N471">
        <v>40305</v>
      </c>
      <c r="O471" t="s">
        <v>206</v>
      </c>
      <c r="P471" t="s">
        <v>3</v>
      </c>
      <c r="Q471" t="s">
        <v>5</v>
      </c>
      <c r="R471" t="s">
        <v>16712</v>
      </c>
      <c r="S471" t="s">
        <v>207</v>
      </c>
      <c r="T471" t="s">
        <v>1576</v>
      </c>
      <c r="U471" t="s">
        <v>4082</v>
      </c>
      <c r="V471" t="s">
        <v>4082</v>
      </c>
      <c r="W471" t="s">
        <v>15441</v>
      </c>
      <c r="X471" t="s">
        <v>8928</v>
      </c>
      <c r="Y471" s="536" t="s">
        <v>27139</v>
      </c>
      <c r="Z471" s="536"/>
      <c r="AA471" s="493" t="s">
        <v>8927</v>
      </c>
      <c r="AB471" s="493" t="s">
        <v>27140</v>
      </c>
      <c r="AC471" s="493" t="s">
        <v>19825</v>
      </c>
      <c r="AD471" s="493" t="s">
        <v>21424</v>
      </c>
      <c r="AE471"/>
      <c r="AF471" t="s">
        <v>20919</v>
      </c>
      <c r="AG471"/>
      <c r="AH471"/>
      <c r="AI471" t="s">
        <v>20668</v>
      </c>
      <c r="AJ471" t="s">
        <v>32</v>
      </c>
      <c r="AK471" t="s">
        <v>10055</v>
      </c>
      <c r="AL471" t="s">
        <v>64</v>
      </c>
      <c r="AM471" t="s">
        <v>8926</v>
      </c>
      <c r="AN471">
        <v>45</v>
      </c>
    </row>
    <row r="472" spans="1:40" ht="14.4" x14ac:dyDescent="0.3">
      <c r="A472" s="433" t="str">
        <v>0908</v>
      </c>
      <c r="D472" t="str">
        <f>CONCATENATE(portada_F[[#This Row],[NIVEL]],".",portada_F[[#This Row],[CODINS]])</f>
        <v>1.03087</v>
      </c>
      <c r="E472" s="444" t="s">
        <v>33181</v>
      </c>
      <c r="F472" t="s">
        <v>7368</v>
      </c>
      <c r="G472" t="s">
        <v>8396</v>
      </c>
      <c r="H472" t="s">
        <v>1501</v>
      </c>
      <c r="I472" t="s">
        <v>83</v>
      </c>
      <c r="J472" t="s">
        <v>5</v>
      </c>
      <c r="K472" t="s">
        <v>32</v>
      </c>
      <c r="L472" t="s">
        <v>20921</v>
      </c>
      <c r="M472" t="s">
        <v>8087</v>
      </c>
      <c r="N472">
        <v>20104</v>
      </c>
      <c r="O472" t="s">
        <v>35</v>
      </c>
      <c r="P472" t="s">
        <v>1</v>
      </c>
      <c r="Q472" t="s">
        <v>4</v>
      </c>
      <c r="R472" t="s">
        <v>16553</v>
      </c>
      <c r="S472" t="s">
        <v>83</v>
      </c>
      <c r="T472" t="s">
        <v>83</v>
      </c>
      <c r="U472" t="s">
        <v>250</v>
      </c>
      <c r="V472" t="s">
        <v>2056</v>
      </c>
      <c r="W472" t="s">
        <v>27394</v>
      </c>
      <c r="X472" t="s">
        <v>8958</v>
      </c>
      <c r="Y472" s="536" t="s">
        <v>27395</v>
      </c>
      <c r="Z472" s="536"/>
      <c r="AA472" s="493" t="s">
        <v>16188</v>
      </c>
      <c r="AB472" s="493" t="s">
        <v>27395</v>
      </c>
      <c r="AC472" s="493" t="s">
        <v>19764</v>
      </c>
      <c r="AD472" s="493" t="s">
        <v>21620</v>
      </c>
      <c r="AE472"/>
      <c r="AF472" t="s">
        <v>20919</v>
      </c>
      <c r="AG472"/>
      <c r="AH472"/>
      <c r="AI472" t="s">
        <v>20668</v>
      </c>
      <c r="AJ472" t="s">
        <v>32</v>
      </c>
      <c r="AK472" t="s">
        <v>10041</v>
      </c>
      <c r="AL472" t="s">
        <v>64</v>
      </c>
      <c r="AM472" t="s">
        <v>1501</v>
      </c>
      <c r="AN472">
        <v>60</v>
      </c>
    </row>
    <row r="473" spans="1:40" ht="14.4" x14ac:dyDescent="0.3">
      <c r="A473" s="433" t="str">
        <v>0909</v>
      </c>
      <c r="D473" t="str">
        <f>CONCATENATE(portada_F[[#This Row],[NIVEL]],".",portada_F[[#This Row],[CODINS]])</f>
        <v>1.04049</v>
      </c>
      <c r="E473" s="444" t="s">
        <v>33947</v>
      </c>
      <c r="F473" t="s">
        <v>7914</v>
      </c>
      <c r="G473" t="s">
        <v>8396</v>
      </c>
      <c r="H473" t="s">
        <v>16338</v>
      </c>
      <c r="I473" t="s">
        <v>13534</v>
      </c>
      <c r="J473" t="s">
        <v>6</v>
      </c>
      <c r="K473" t="s">
        <v>32</v>
      </c>
      <c r="L473" t="s">
        <v>20929</v>
      </c>
      <c r="M473" t="s">
        <v>8087</v>
      </c>
      <c r="N473">
        <v>11001</v>
      </c>
      <c r="O473" t="s">
        <v>32</v>
      </c>
      <c r="P473" t="s">
        <v>11</v>
      </c>
      <c r="Q473" t="s">
        <v>1</v>
      </c>
      <c r="R473" t="s">
        <v>16503</v>
      </c>
      <c r="S473" t="s">
        <v>33</v>
      </c>
      <c r="T473" t="s">
        <v>249</v>
      </c>
      <c r="U473" t="s">
        <v>249</v>
      </c>
      <c r="V473" t="s">
        <v>249</v>
      </c>
      <c r="W473" t="s">
        <v>16339</v>
      </c>
      <c r="X473" t="s">
        <v>16956</v>
      </c>
      <c r="Y473" s="536" t="s">
        <v>29393</v>
      </c>
      <c r="Z473" s="536" t="s">
        <v>29394</v>
      </c>
      <c r="AA473" s="493" t="s">
        <v>20778</v>
      </c>
      <c r="AB473" s="493" t="s">
        <v>29393</v>
      </c>
      <c r="AC473" s="493" t="s">
        <v>21116</v>
      </c>
      <c r="AD473" s="493" t="s">
        <v>21117</v>
      </c>
      <c r="AE473"/>
      <c r="AF473" t="s">
        <v>20919</v>
      </c>
      <c r="AG473"/>
      <c r="AH473"/>
      <c r="AI473" t="s">
        <v>20668</v>
      </c>
      <c r="AJ473" t="s">
        <v>35</v>
      </c>
      <c r="AK473" t="s">
        <v>19693</v>
      </c>
      <c r="AL473" t="s">
        <v>20934</v>
      </c>
      <c r="AM473"/>
      <c r="AN473">
        <v>25</v>
      </c>
    </row>
    <row r="474" spans="1:40" ht="14.4" x14ac:dyDescent="0.3">
      <c r="A474" s="433" t="str">
        <v>0910</v>
      </c>
      <c r="D474" t="str">
        <f>CONCATENATE(portada_F[[#This Row],[NIVEL]],".",portada_F[[#This Row],[CODINS]])</f>
        <v>1.02308</v>
      </c>
      <c r="E474" s="444" t="s">
        <v>32501</v>
      </c>
      <c r="F474" t="s">
        <v>7280</v>
      </c>
      <c r="G474" t="s">
        <v>8396</v>
      </c>
      <c r="H474" t="s">
        <v>8824</v>
      </c>
      <c r="I474" t="s">
        <v>83</v>
      </c>
      <c r="J474" t="s">
        <v>7</v>
      </c>
      <c r="K474" t="s">
        <v>32</v>
      </c>
      <c r="L474" t="s">
        <v>20921</v>
      </c>
      <c r="M474" t="s">
        <v>8087</v>
      </c>
      <c r="N474">
        <v>20804</v>
      </c>
      <c r="O474" t="s">
        <v>35</v>
      </c>
      <c r="P474" t="s">
        <v>9</v>
      </c>
      <c r="Q474" t="s">
        <v>4</v>
      </c>
      <c r="R474" t="s">
        <v>16611</v>
      </c>
      <c r="S474" t="s">
        <v>83</v>
      </c>
      <c r="T474" t="s">
        <v>578</v>
      </c>
      <c r="U474" t="s">
        <v>2065</v>
      </c>
      <c r="V474" t="s">
        <v>8825</v>
      </c>
      <c r="W474" t="s">
        <v>25792</v>
      </c>
      <c r="X474" t="s">
        <v>8827</v>
      </c>
      <c r="Y474" s="536" t="s">
        <v>25793</v>
      </c>
      <c r="Z474" s="536" t="s">
        <v>25793</v>
      </c>
      <c r="AA474" s="493" t="s">
        <v>8826</v>
      </c>
      <c r="AB474" s="493" t="s">
        <v>25794</v>
      </c>
      <c r="AC474" s="493" t="s">
        <v>12765</v>
      </c>
      <c r="AD474" s="493" t="s">
        <v>21649</v>
      </c>
      <c r="AE474"/>
      <c r="AF474" t="s">
        <v>20919</v>
      </c>
      <c r="AG474"/>
      <c r="AH474"/>
      <c r="AI474" t="s">
        <v>20668</v>
      </c>
      <c r="AJ474" t="s">
        <v>32</v>
      </c>
      <c r="AK474" t="s">
        <v>9994</v>
      </c>
      <c r="AL474" t="s">
        <v>64</v>
      </c>
      <c r="AM474" t="s">
        <v>8824</v>
      </c>
      <c r="AN474">
        <v>33</v>
      </c>
    </row>
    <row r="475" spans="1:40" ht="14.4" x14ac:dyDescent="0.3">
      <c r="A475" s="433" t="str">
        <v>0911</v>
      </c>
      <c r="D475" t="str">
        <f>CONCATENATE(portada_F[[#This Row],[NIVEL]],".",portada_F[[#This Row],[CODINS]])</f>
        <v>1.02949</v>
      </c>
      <c r="E475" s="444" t="s">
        <v>33067</v>
      </c>
      <c r="F475" t="s">
        <v>7343</v>
      </c>
      <c r="G475" t="s">
        <v>8396</v>
      </c>
      <c r="H475" t="s">
        <v>8917</v>
      </c>
      <c r="I475" t="s">
        <v>4404</v>
      </c>
      <c r="J475" t="s">
        <v>1</v>
      </c>
      <c r="K475" t="s">
        <v>32</v>
      </c>
      <c r="L475" t="s">
        <v>20921</v>
      </c>
      <c r="M475" t="s">
        <v>8087</v>
      </c>
      <c r="N475">
        <v>50201</v>
      </c>
      <c r="O475" t="s">
        <v>236</v>
      </c>
      <c r="P475" t="s">
        <v>2</v>
      </c>
      <c r="Q475" t="s">
        <v>1</v>
      </c>
      <c r="R475" t="s">
        <v>16745</v>
      </c>
      <c r="S475" t="s">
        <v>237</v>
      </c>
      <c r="T475" t="s">
        <v>4404</v>
      </c>
      <c r="U475" t="s">
        <v>4404</v>
      </c>
      <c r="V475" t="s">
        <v>8918</v>
      </c>
      <c r="W475" t="s">
        <v>27112</v>
      </c>
      <c r="X475" t="s">
        <v>8919</v>
      </c>
      <c r="Y475" s="536" t="s">
        <v>27113</v>
      </c>
      <c r="Z475" s="536"/>
      <c r="AA475" s="493" t="s">
        <v>27114</v>
      </c>
      <c r="AB475" s="493" t="s">
        <v>27115</v>
      </c>
      <c r="AC475" s="493" t="s">
        <v>19855</v>
      </c>
      <c r="AD475" s="493" t="s">
        <v>22304</v>
      </c>
      <c r="AE475"/>
      <c r="AF475" t="s">
        <v>20919</v>
      </c>
      <c r="AG475"/>
      <c r="AH475"/>
      <c r="AI475" t="s">
        <v>20668</v>
      </c>
      <c r="AJ475" t="s">
        <v>32</v>
      </c>
      <c r="AK475" t="s">
        <v>10028</v>
      </c>
      <c r="AL475" t="s">
        <v>64</v>
      </c>
      <c r="AM475" t="s">
        <v>8917</v>
      </c>
      <c r="AN475">
        <v>65</v>
      </c>
    </row>
    <row r="476" spans="1:40" ht="14.4" x14ac:dyDescent="0.3">
      <c r="A476" s="433" t="str">
        <v>0912</v>
      </c>
      <c r="D476" t="str">
        <f>CONCATENATE(portada_F[[#This Row],[NIVEL]],".",portada_F[[#This Row],[CODINS]])</f>
        <v>1.03758</v>
      </c>
      <c r="E476" s="444" t="s">
        <v>33702</v>
      </c>
      <c r="F476" t="s">
        <v>12317</v>
      </c>
      <c r="G476" t="s">
        <v>8396</v>
      </c>
      <c r="H476" t="s">
        <v>15377</v>
      </c>
      <c r="I476" t="s">
        <v>235</v>
      </c>
      <c r="J476" t="s">
        <v>6</v>
      </c>
      <c r="K476" t="s">
        <v>32</v>
      </c>
      <c r="L476" t="s">
        <v>20921</v>
      </c>
      <c r="M476" t="s">
        <v>8087</v>
      </c>
      <c r="N476">
        <v>50503</v>
      </c>
      <c r="O476" t="s">
        <v>236</v>
      </c>
      <c r="P476" t="s">
        <v>5</v>
      </c>
      <c r="Q476" t="s">
        <v>3</v>
      </c>
      <c r="R476" t="s">
        <v>16764</v>
      </c>
      <c r="S476" t="s">
        <v>237</v>
      </c>
      <c r="T476" t="s">
        <v>22353</v>
      </c>
      <c r="U476" t="s">
        <v>4730</v>
      </c>
      <c r="V476" t="s">
        <v>15465</v>
      </c>
      <c r="W476" t="s">
        <v>15466</v>
      </c>
      <c r="X476" t="s">
        <v>20762</v>
      </c>
      <c r="Y476" s="536" t="s">
        <v>28800</v>
      </c>
      <c r="Z476" s="536" t="s">
        <v>28800</v>
      </c>
      <c r="AA476" s="493" t="s">
        <v>28801</v>
      </c>
      <c r="AB476" s="493" t="s">
        <v>28802</v>
      </c>
      <c r="AC476" s="493" t="s">
        <v>11360</v>
      </c>
      <c r="AD476" s="493" t="s">
        <v>22358</v>
      </c>
      <c r="AE476"/>
      <c r="AF476" t="s">
        <v>20919</v>
      </c>
      <c r="AG476"/>
      <c r="AH476"/>
      <c r="AI476" t="s">
        <v>20668</v>
      </c>
      <c r="AJ476" t="s">
        <v>32</v>
      </c>
      <c r="AK476" t="s">
        <v>15467</v>
      </c>
      <c r="AL476" t="s">
        <v>64</v>
      </c>
      <c r="AM476" t="s">
        <v>15377</v>
      </c>
      <c r="AN476">
        <v>24</v>
      </c>
    </row>
    <row r="477" spans="1:40" ht="14.4" x14ac:dyDescent="0.3">
      <c r="A477" s="433" t="str">
        <v>0914</v>
      </c>
      <c r="D477" t="str">
        <f>CONCATENATE(portada_F[[#This Row],[NIVEL]],".",portada_F[[#This Row],[CODINS]])</f>
        <v>1.00014</v>
      </c>
      <c r="E477" s="444" t="s">
        <v>30472</v>
      </c>
      <c r="F477" t="s">
        <v>8156</v>
      </c>
      <c r="G477" t="s">
        <v>8396</v>
      </c>
      <c r="H477" t="s">
        <v>8402</v>
      </c>
      <c r="I477" t="s">
        <v>13534</v>
      </c>
      <c r="J477" t="s">
        <v>3</v>
      </c>
      <c r="K477" t="s">
        <v>32</v>
      </c>
      <c r="L477" t="s">
        <v>20921</v>
      </c>
      <c r="M477" t="s">
        <v>8087</v>
      </c>
      <c r="N477">
        <v>11801</v>
      </c>
      <c r="O477" t="s">
        <v>32</v>
      </c>
      <c r="P477" t="s">
        <v>90</v>
      </c>
      <c r="Q477" t="s">
        <v>1</v>
      </c>
      <c r="R477" t="s">
        <v>16536</v>
      </c>
      <c r="S477" t="s">
        <v>33</v>
      </c>
      <c r="T477" t="s">
        <v>91</v>
      </c>
      <c r="U477" t="s">
        <v>91</v>
      </c>
      <c r="V477" t="s">
        <v>131</v>
      </c>
      <c r="W477" t="s">
        <v>20944</v>
      </c>
      <c r="X477" t="s">
        <v>20689</v>
      </c>
      <c r="Y477" s="536" t="s">
        <v>20945</v>
      </c>
      <c r="Z477" s="536" t="s">
        <v>20946</v>
      </c>
      <c r="AA477" s="493" t="s">
        <v>20947</v>
      </c>
      <c r="AB477" s="493" t="s">
        <v>20948</v>
      </c>
      <c r="AC477" s="493" t="s">
        <v>17950</v>
      </c>
      <c r="AD477" s="493" t="s">
        <v>20949</v>
      </c>
      <c r="AE477"/>
      <c r="AF477" t="s">
        <v>20919</v>
      </c>
      <c r="AG477"/>
      <c r="AH477"/>
      <c r="AI477" t="s">
        <v>20668</v>
      </c>
      <c r="AJ477" t="s">
        <v>32</v>
      </c>
      <c r="AK477" t="s">
        <v>8990</v>
      </c>
      <c r="AL477" t="s">
        <v>64</v>
      </c>
      <c r="AM477" t="s">
        <v>8402</v>
      </c>
      <c r="AN477">
        <v>117</v>
      </c>
    </row>
    <row r="478" spans="1:40" ht="14.4" x14ac:dyDescent="0.3">
      <c r="A478" s="433" t="str">
        <v>0917</v>
      </c>
      <c r="D478" t="str">
        <f>CONCATENATE(portada_F[[#This Row],[NIVEL]],".",portada_F[[#This Row],[CODINS]])</f>
        <v>1.02104</v>
      </c>
      <c r="E478" s="444" t="s">
        <v>32323</v>
      </c>
      <c r="F478" t="s">
        <v>7262</v>
      </c>
      <c r="G478" t="s">
        <v>8396</v>
      </c>
      <c r="H478" t="s">
        <v>20827</v>
      </c>
      <c r="I478" t="s">
        <v>242</v>
      </c>
      <c r="J478" t="s">
        <v>1</v>
      </c>
      <c r="K478" t="s">
        <v>32</v>
      </c>
      <c r="L478" t="s">
        <v>20921</v>
      </c>
      <c r="M478" t="s">
        <v>8087</v>
      </c>
      <c r="N478">
        <v>30102</v>
      </c>
      <c r="O478" t="s">
        <v>64</v>
      </c>
      <c r="P478" t="s">
        <v>1</v>
      </c>
      <c r="Q478" t="s">
        <v>2</v>
      </c>
      <c r="R478" t="s">
        <v>16653</v>
      </c>
      <c r="S478" t="s">
        <v>242</v>
      </c>
      <c r="T478" t="s">
        <v>242</v>
      </c>
      <c r="U478" t="s">
        <v>21883</v>
      </c>
      <c r="V478" t="s">
        <v>2782</v>
      </c>
      <c r="W478" t="s">
        <v>20830</v>
      </c>
      <c r="X478" t="s">
        <v>20829</v>
      </c>
      <c r="Y478" s="536" t="s">
        <v>25363</v>
      </c>
      <c r="Z478" s="536" t="s">
        <v>25364</v>
      </c>
      <c r="AA478" s="493" t="s">
        <v>20828</v>
      </c>
      <c r="AB478" s="493" t="s">
        <v>25363</v>
      </c>
      <c r="AC478" s="493" t="s">
        <v>19803</v>
      </c>
      <c r="AD478" s="493" t="s">
        <v>21876</v>
      </c>
      <c r="AE478"/>
      <c r="AF478" t="s">
        <v>20919</v>
      </c>
      <c r="AG478"/>
      <c r="AH478"/>
      <c r="AI478" t="s">
        <v>20668</v>
      </c>
      <c r="AJ478" t="s">
        <v>32</v>
      </c>
      <c r="AK478" t="s">
        <v>20831</v>
      </c>
      <c r="AL478" t="s">
        <v>64</v>
      </c>
      <c r="AM478" t="s">
        <v>20827</v>
      </c>
      <c r="AN478">
        <v>3</v>
      </c>
    </row>
    <row r="479" spans="1:40" ht="14.4" x14ac:dyDescent="0.3">
      <c r="A479" s="433" t="str">
        <v>0919</v>
      </c>
      <c r="D479" t="str">
        <f>CONCATENATE(portada_F[[#This Row],[NIVEL]],".",portada_F[[#This Row],[CODINS]])</f>
        <v>1.02146</v>
      </c>
      <c r="E479" s="444" t="s">
        <v>32357</v>
      </c>
      <c r="F479" t="s">
        <v>7269</v>
      </c>
      <c r="G479" t="s">
        <v>8396</v>
      </c>
      <c r="H479" t="s">
        <v>8789</v>
      </c>
      <c r="I479" t="s">
        <v>242</v>
      </c>
      <c r="J479" t="s">
        <v>7</v>
      </c>
      <c r="K479" t="s">
        <v>32</v>
      </c>
      <c r="L479" t="s">
        <v>20921</v>
      </c>
      <c r="M479" t="s">
        <v>8087</v>
      </c>
      <c r="N479">
        <v>30801</v>
      </c>
      <c r="O479" t="s">
        <v>64</v>
      </c>
      <c r="P479" t="s">
        <v>9</v>
      </c>
      <c r="Q479" t="s">
        <v>1</v>
      </c>
      <c r="R479" t="s">
        <v>18375</v>
      </c>
      <c r="S479" t="s">
        <v>242</v>
      </c>
      <c r="T479" t="s">
        <v>21934</v>
      </c>
      <c r="U479" t="s">
        <v>21935</v>
      </c>
      <c r="V479" t="s">
        <v>1641</v>
      </c>
      <c r="W479" t="s">
        <v>25451</v>
      </c>
      <c r="X479" t="s">
        <v>20729</v>
      </c>
      <c r="Y479" s="536" t="s">
        <v>25452</v>
      </c>
      <c r="Z479" s="536" t="s">
        <v>25453</v>
      </c>
      <c r="AA479" s="493" t="s">
        <v>15434</v>
      </c>
      <c r="AB479" s="493" t="s">
        <v>25452</v>
      </c>
      <c r="AC479" s="493" t="s">
        <v>19808</v>
      </c>
      <c r="AD479" s="493" t="s">
        <v>21911</v>
      </c>
      <c r="AE479"/>
      <c r="AF479" t="s">
        <v>20919</v>
      </c>
      <c r="AG479"/>
      <c r="AH479"/>
      <c r="AI479" t="s">
        <v>20668</v>
      </c>
      <c r="AJ479" t="s">
        <v>32</v>
      </c>
      <c r="AK479" t="s">
        <v>9989</v>
      </c>
      <c r="AL479" t="s">
        <v>64</v>
      </c>
      <c r="AM479" t="s">
        <v>8789</v>
      </c>
      <c r="AN479">
        <v>45</v>
      </c>
    </row>
    <row r="480" spans="1:40" ht="14.4" x14ac:dyDescent="0.3">
      <c r="A480" s="433" t="str">
        <v>0920</v>
      </c>
      <c r="D480" t="str">
        <f>CONCATENATE(portada_F[[#This Row],[NIVEL]],".",portada_F[[#This Row],[CODINS]])</f>
        <v>1.03990</v>
      </c>
      <c r="E480" s="444" t="s">
        <v>33896</v>
      </c>
      <c r="F480" t="s">
        <v>7999</v>
      </c>
      <c r="G480" t="s">
        <v>8396</v>
      </c>
      <c r="H480" t="s">
        <v>16291</v>
      </c>
      <c r="I480" t="s">
        <v>242</v>
      </c>
      <c r="J480" t="s">
        <v>5</v>
      </c>
      <c r="K480" t="s">
        <v>32</v>
      </c>
      <c r="L480" t="s">
        <v>20929</v>
      </c>
      <c r="M480" t="s">
        <v>8087</v>
      </c>
      <c r="N480">
        <v>30205</v>
      </c>
      <c r="O480" t="s">
        <v>64</v>
      </c>
      <c r="P480" t="s">
        <v>2</v>
      </c>
      <c r="Q480" t="s">
        <v>5</v>
      </c>
      <c r="R480" t="s">
        <v>16664</v>
      </c>
      <c r="S480" t="s">
        <v>242</v>
      </c>
      <c r="T480" t="s">
        <v>3125</v>
      </c>
      <c r="U480" t="s">
        <v>21973</v>
      </c>
      <c r="V480" t="s">
        <v>16292</v>
      </c>
      <c r="W480" t="s">
        <v>18583</v>
      </c>
      <c r="X480" t="s">
        <v>17742</v>
      </c>
      <c r="Y480" s="536" t="s">
        <v>29262</v>
      </c>
      <c r="Z480" s="536" t="s">
        <v>29263</v>
      </c>
      <c r="AA480" s="493" t="s">
        <v>16293</v>
      </c>
      <c r="AB480" s="493" t="s">
        <v>29264</v>
      </c>
      <c r="AC480" s="493" t="s">
        <v>19818</v>
      </c>
      <c r="AD480" s="493" t="s">
        <v>21976</v>
      </c>
      <c r="AE480"/>
      <c r="AF480" t="s">
        <v>20919</v>
      </c>
      <c r="AG480"/>
      <c r="AH480"/>
      <c r="AI480" t="s">
        <v>20668</v>
      </c>
      <c r="AJ480" t="s">
        <v>35</v>
      </c>
      <c r="AK480" t="s">
        <v>19693</v>
      </c>
      <c r="AL480" t="s">
        <v>20934</v>
      </c>
      <c r="AM480"/>
      <c r="AN480">
        <v>6</v>
      </c>
    </row>
    <row r="481" spans="1:40" ht="14.4" x14ac:dyDescent="0.3">
      <c r="A481" s="433" t="str">
        <v>0921</v>
      </c>
      <c r="D481" t="str">
        <f>CONCATENATE(portada_F[[#This Row],[NIVEL]],".",portada_F[[#This Row],[CODINS]])</f>
        <v>1.01501</v>
      </c>
      <c r="E481" s="444" t="s">
        <v>31779</v>
      </c>
      <c r="F481" t="s">
        <v>7221</v>
      </c>
      <c r="G481" t="s">
        <v>8396</v>
      </c>
      <c r="H481" t="s">
        <v>17672</v>
      </c>
      <c r="I481" t="s">
        <v>82</v>
      </c>
      <c r="J481" t="s">
        <v>6</v>
      </c>
      <c r="K481" t="s">
        <v>32</v>
      </c>
      <c r="L481" t="s">
        <v>20921</v>
      </c>
      <c r="M481" t="s">
        <v>8087</v>
      </c>
      <c r="N481">
        <v>20703</v>
      </c>
      <c r="O481" t="s">
        <v>35</v>
      </c>
      <c r="P481" t="s">
        <v>7</v>
      </c>
      <c r="Q481" t="s">
        <v>3</v>
      </c>
      <c r="R481" t="s">
        <v>16604</v>
      </c>
      <c r="S481" t="s">
        <v>83</v>
      </c>
      <c r="T481" t="s">
        <v>1439</v>
      </c>
      <c r="U481" t="s">
        <v>1636</v>
      </c>
      <c r="V481" t="s">
        <v>8741</v>
      </c>
      <c r="W481" t="s">
        <v>8743</v>
      </c>
      <c r="X481" t="s">
        <v>17712</v>
      </c>
      <c r="Y481" s="536" t="s">
        <v>24126</v>
      </c>
      <c r="Z481" s="536" t="s">
        <v>24127</v>
      </c>
      <c r="AA481" s="493" t="s">
        <v>8742</v>
      </c>
      <c r="AB481" s="493" t="s">
        <v>24126</v>
      </c>
      <c r="AC481" s="493" t="s">
        <v>21779</v>
      </c>
      <c r="AD481" s="493" t="s">
        <v>21780</v>
      </c>
      <c r="AE481"/>
      <c r="AF481" t="s">
        <v>20919</v>
      </c>
      <c r="AG481"/>
      <c r="AH481"/>
      <c r="AI481" t="s">
        <v>20668</v>
      </c>
      <c r="AJ481" t="s">
        <v>32</v>
      </c>
      <c r="AK481" t="s">
        <v>9951</v>
      </c>
      <c r="AL481" t="s">
        <v>64</v>
      </c>
      <c r="AM481" t="s">
        <v>17672</v>
      </c>
      <c r="AN481">
        <v>148</v>
      </c>
    </row>
    <row r="482" spans="1:40" ht="14.4" x14ac:dyDescent="0.3">
      <c r="A482" s="433" t="str">
        <v>0922</v>
      </c>
      <c r="D482" t="str">
        <f>CONCATENATE(portada_F[[#This Row],[NIVEL]],".",portada_F[[#This Row],[CODINS]])</f>
        <v>1.03527</v>
      </c>
      <c r="E482" s="450"/>
      <c r="F482" t="s">
        <v>7468</v>
      </c>
      <c r="G482" t="s">
        <v>8396</v>
      </c>
      <c r="H482" t="s">
        <v>17678</v>
      </c>
      <c r="I482" t="s">
        <v>13533</v>
      </c>
      <c r="J482" t="s">
        <v>3</v>
      </c>
      <c r="K482" t="s">
        <v>32</v>
      </c>
      <c r="L482" t="s">
        <v>20921</v>
      </c>
      <c r="M482" t="s">
        <v>8087</v>
      </c>
      <c r="N482">
        <v>10901</v>
      </c>
      <c r="O482" t="s">
        <v>32</v>
      </c>
      <c r="P482" t="s">
        <v>10</v>
      </c>
      <c r="Q482" t="s">
        <v>1</v>
      </c>
      <c r="R482" t="s">
        <v>16497</v>
      </c>
      <c r="S482" t="s">
        <v>33</v>
      </c>
      <c r="T482" t="s">
        <v>341</v>
      </c>
      <c r="U482" t="s">
        <v>341</v>
      </c>
      <c r="V482" t="s">
        <v>159</v>
      </c>
      <c r="W482" t="s">
        <v>20668</v>
      </c>
      <c r="X482" t="s">
        <v>20668</v>
      </c>
      <c r="Y482" s="536"/>
      <c r="Z482" s="536"/>
      <c r="AA482" s="493" t="s">
        <v>20668</v>
      </c>
      <c r="AB482" s="493" t="s">
        <v>20668</v>
      </c>
      <c r="AC482" s="493" t="s">
        <v>18094</v>
      </c>
      <c r="AD482" s="493" t="s">
        <v>21195</v>
      </c>
      <c r="AE482"/>
      <c r="AF482" t="s">
        <v>20919</v>
      </c>
      <c r="AG482"/>
      <c r="AH482"/>
      <c r="AI482" t="s">
        <v>20668</v>
      </c>
      <c r="AJ482" t="s">
        <v>32</v>
      </c>
      <c r="AK482" t="s">
        <v>16194</v>
      </c>
      <c r="AL482" t="s">
        <v>64</v>
      </c>
      <c r="AM482" t="s">
        <v>17678</v>
      </c>
      <c r="AN482">
        <v>0</v>
      </c>
    </row>
    <row r="483" spans="1:40" ht="14.4" x14ac:dyDescent="0.3">
      <c r="A483" s="433" t="str">
        <v>0923</v>
      </c>
      <c r="D483" t="str">
        <f>CONCATENATE(portada_F[[#This Row],[NIVEL]],".",portada_F[[#This Row],[CODINS]])</f>
        <v>1.03528</v>
      </c>
      <c r="E483" s="444" t="s">
        <v>33533</v>
      </c>
      <c r="F483" t="s">
        <v>7635</v>
      </c>
      <c r="G483" t="s">
        <v>8396</v>
      </c>
      <c r="H483" t="s">
        <v>14536</v>
      </c>
      <c r="I483" t="s">
        <v>41</v>
      </c>
      <c r="J483" t="s">
        <v>2</v>
      </c>
      <c r="K483" t="s">
        <v>32</v>
      </c>
      <c r="L483" t="s">
        <v>20921</v>
      </c>
      <c r="M483" t="s">
        <v>8087</v>
      </c>
      <c r="N483">
        <v>10804</v>
      </c>
      <c r="O483" t="s">
        <v>32</v>
      </c>
      <c r="P483" t="s">
        <v>9</v>
      </c>
      <c r="Q483" t="s">
        <v>4</v>
      </c>
      <c r="R483" t="s">
        <v>16493</v>
      </c>
      <c r="S483" t="s">
        <v>33</v>
      </c>
      <c r="T483" t="s">
        <v>21302</v>
      </c>
      <c r="U483" t="s">
        <v>640</v>
      </c>
      <c r="V483" t="s">
        <v>640</v>
      </c>
      <c r="W483" t="s">
        <v>28287</v>
      </c>
      <c r="X483" t="s">
        <v>14574</v>
      </c>
      <c r="Y483" s="536" t="s">
        <v>28288</v>
      </c>
      <c r="Z483" s="536"/>
      <c r="AA483" s="493" t="s">
        <v>14573</v>
      </c>
      <c r="AB483" s="493" t="s">
        <v>28289</v>
      </c>
      <c r="AC483" s="493" t="s">
        <v>19730</v>
      </c>
      <c r="AD483" s="493" t="s">
        <v>21306</v>
      </c>
      <c r="AE483"/>
      <c r="AF483" t="s">
        <v>20919</v>
      </c>
      <c r="AG483"/>
      <c r="AH483"/>
      <c r="AI483" t="s">
        <v>20668</v>
      </c>
      <c r="AJ483" t="s">
        <v>32</v>
      </c>
      <c r="AK483" t="s">
        <v>14597</v>
      </c>
      <c r="AL483" t="s">
        <v>64</v>
      </c>
      <c r="AM483" t="s">
        <v>14536</v>
      </c>
      <c r="AN483">
        <v>22</v>
      </c>
    </row>
    <row r="484" spans="1:40" ht="14.4" x14ac:dyDescent="0.3">
      <c r="A484" s="433" t="str">
        <v>0924</v>
      </c>
      <c r="D484" t="str">
        <f>CONCATENATE(portada_F[[#This Row],[NIVEL]],".",portada_F[[#This Row],[CODINS]])</f>
        <v>1.04410</v>
      </c>
      <c r="E484" s="450" t="s">
        <v>34230</v>
      </c>
      <c r="F484" s="454" t="s">
        <v>20826</v>
      </c>
      <c r="G484" s="454" t="s">
        <v>8396</v>
      </c>
      <c r="H484" s="441" t="s">
        <v>30427</v>
      </c>
      <c r="I484" s="441" t="s">
        <v>1762</v>
      </c>
      <c r="J484" s="451" t="s">
        <v>1</v>
      </c>
      <c r="K484" s="1" t="s">
        <v>32</v>
      </c>
      <c r="L484" s="1" t="s">
        <v>20921</v>
      </c>
      <c r="M484" s="441" t="s">
        <v>8087</v>
      </c>
      <c r="N484" s="441">
        <v>50601</v>
      </c>
      <c r="O484" s="441" t="s">
        <v>236</v>
      </c>
      <c r="P484" s="441" t="s">
        <v>6</v>
      </c>
      <c r="Q484" s="441" t="s">
        <v>1</v>
      </c>
      <c r="R484" s="441" t="s">
        <v>16766</v>
      </c>
      <c r="S484" s="441" t="s">
        <v>237</v>
      </c>
      <c r="T484" s="441" t="s">
        <v>1762</v>
      </c>
      <c r="U484" s="441" t="s">
        <v>1762</v>
      </c>
      <c r="V484" s="441" t="s">
        <v>30428</v>
      </c>
      <c r="W484" t="s">
        <v>30429</v>
      </c>
      <c r="X484" s="441" t="s">
        <v>30430</v>
      </c>
      <c r="Y484" s="536">
        <v>62010123</v>
      </c>
      <c r="Z484" s="536">
        <v>71147033</v>
      </c>
      <c r="AA484" s="493" t="s">
        <v>30431</v>
      </c>
      <c r="AB484" s="493">
        <v>71147033</v>
      </c>
      <c r="AC484" s="493" t="s">
        <v>30432</v>
      </c>
      <c r="AD484" s="493">
        <v>87309259</v>
      </c>
      <c r="AE484"/>
      <c r="AF484"/>
      <c r="AG484"/>
      <c r="AH484"/>
      <c r="AI484" t="s">
        <v>20668</v>
      </c>
      <c r="AJ484" s="454" t="s">
        <v>32</v>
      </c>
      <c r="AK484" s="451" t="s">
        <v>30433</v>
      </c>
      <c r="AL484" s="454" t="s">
        <v>64</v>
      </c>
      <c r="AM484" s="441" t="s">
        <v>30427</v>
      </c>
      <c r="AN484"/>
    </row>
    <row r="485" spans="1:40" ht="14.4" x14ac:dyDescent="0.3">
      <c r="A485" s="433" t="str">
        <v>0925</v>
      </c>
      <c r="D485" t="str">
        <f>CONCATENATE(portada_F[[#This Row],[NIVEL]],".",portada_F[[#This Row],[CODINS]])</f>
        <v>1.03165</v>
      </c>
      <c r="E485" s="444" t="s">
        <v>33247</v>
      </c>
      <c r="F485" t="s">
        <v>7387</v>
      </c>
      <c r="G485" t="s">
        <v>8396</v>
      </c>
      <c r="H485" t="s">
        <v>12348</v>
      </c>
      <c r="I485" t="s">
        <v>1374</v>
      </c>
      <c r="J485" t="s">
        <v>6</v>
      </c>
      <c r="K485" t="s">
        <v>32</v>
      </c>
      <c r="L485" t="s">
        <v>20921</v>
      </c>
      <c r="M485" t="s">
        <v>8087</v>
      </c>
      <c r="N485">
        <v>60601</v>
      </c>
      <c r="O485" t="s">
        <v>136</v>
      </c>
      <c r="P485" t="s">
        <v>6</v>
      </c>
      <c r="Q485" t="s">
        <v>1</v>
      </c>
      <c r="R485" t="s">
        <v>22456</v>
      </c>
      <c r="S485" t="s">
        <v>137</v>
      </c>
      <c r="T485" t="s">
        <v>20991</v>
      </c>
      <c r="U485" t="s">
        <v>20991</v>
      </c>
      <c r="V485" t="s">
        <v>5194</v>
      </c>
      <c r="W485" t="s">
        <v>27539</v>
      </c>
      <c r="X485" t="s">
        <v>11145</v>
      </c>
      <c r="Y485" s="536" t="s">
        <v>27540</v>
      </c>
      <c r="Z485" s="536" t="s">
        <v>27541</v>
      </c>
      <c r="AA485" s="493" t="s">
        <v>17723</v>
      </c>
      <c r="AB485" s="493" t="s">
        <v>27540</v>
      </c>
      <c r="AC485" s="493" t="s">
        <v>7224</v>
      </c>
      <c r="AD485" s="493" t="s">
        <v>23380</v>
      </c>
      <c r="AE485"/>
      <c r="AF485" t="s">
        <v>20919</v>
      </c>
      <c r="AG485"/>
      <c r="AH485"/>
      <c r="AI485" t="s">
        <v>20668</v>
      </c>
      <c r="AJ485" t="s">
        <v>32</v>
      </c>
      <c r="AK485" t="s">
        <v>10042</v>
      </c>
      <c r="AL485" t="s">
        <v>64</v>
      </c>
      <c r="AM485" t="s">
        <v>12348</v>
      </c>
      <c r="AN485">
        <v>21</v>
      </c>
    </row>
    <row r="486" spans="1:40" ht="14.4" x14ac:dyDescent="0.3">
      <c r="A486" s="433" t="str">
        <v>0926</v>
      </c>
      <c r="D486" t="str">
        <f>CONCATENATE(portada_F[[#This Row],[NIVEL]],".",portada_F[[#This Row],[CODINS]])</f>
        <v>1.01392</v>
      </c>
      <c r="E486" s="444" t="s">
        <v>31675</v>
      </c>
      <c r="F486" t="s">
        <v>7215</v>
      </c>
      <c r="G486" t="s">
        <v>8396</v>
      </c>
      <c r="H486" t="s">
        <v>14529</v>
      </c>
      <c r="I486" t="s">
        <v>13534</v>
      </c>
      <c r="J486" t="s">
        <v>2</v>
      </c>
      <c r="K486" t="s">
        <v>32</v>
      </c>
      <c r="L486" t="s">
        <v>20921</v>
      </c>
      <c r="M486" t="s">
        <v>8087</v>
      </c>
      <c r="N486">
        <v>10101</v>
      </c>
      <c r="O486" t="s">
        <v>32</v>
      </c>
      <c r="P486" t="s">
        <v>1</v>
      </c>
      <c r="Q486" t="s">
        <v>1</v>
      </c>
      <c r="R486" t="s">
        <v>16440</v>
      </c>
      <c r="S486" t="s">
        <v>33</v>
      </c>
      <c r="T486" t="s">
        <v>33</v>
      </c>
      <c r="U486" t="s">
        <v>18489</v>
      </c>
      <c r="V486" t="s">
        <v>8407</v>
      </c>
      <c r="W486" t="s">
        <v>23879</v>
      </c>
      <c r="X486" t="s">
        <v>8730</v>
      </c>
      <c r="Y486" s="536" t="s">
        <v>23880</v>
      </c>
      <c r="Z486" s="536" t="s">
        <v>23881</v>
      </c>
      <c r="AA486" s="493" t="s">
        <v>8729</v>
      </c>
      <c r="AB486" s="493" t="s">
        <v>23882</v>
      </c>
      <c r="AC486" s="493" t="s">
        <v>18896</v>
      </c>
      <c r="AD486" s="493" t="s">
        <v>20958</v>
      </c>
      <c r="AE486"/>
      <c r="AF486" t="s">
        <v>20919</v>
      </c>
      <c r="AG486"/>
      <c r="AH486"/>
      <c r="AI486" t="s">
        <v>20668</v>
      </c>
      <c r="AJ486" t="s">
        <v>32</v>
      </c>
      <c r="AK486" t="s">
        <v>9957</v>
      </c>
      <c r="AL486" t="s">
        <v>64</v>
      </c>
      <c r="AM486" t="s">
        <v>14529</v>
      </c>
      <c r="AN486">
        <v>6</v>
      </c>
    </row>
    <row r="487" spans="1:40" ht="14.4" x14ac:dyDescent="0.3">
      <c r="A487" s="433" t="str">
        <v>0927</v>
      </c>
      <c r="D487" t="str">
        <f>CONCATENATE(portada_F[[#This Row],[NIVEL]],".",portada_F[[#This Row],[CODINS]])</f>
        <v>1.03290</v>
      </c>
      <c r="E487" s="444" t="s">
        <v>33348</v>
      </c>
      <c r="F487" t="s">
        <v>9016</v>
      </c>
      <c r="G487" t="s">
        <v>8396</v>
      </c>
      <c r="H487" t="s">
        <v>14534</v>
      </c>
      <c r="I487" t="s">
        <v>13534</v>
      </c>
      <c r="J487" t="s">
        <v>4</v>
      </c>
      <c r="K487" t="s">
        <v>32</v>
      </c>
      <c r="L487" t="s">
        <v>20921</v>
      </c>
      <c r="M487" t="s">
        <v>8087</v>
      </c>
      <c r="N487">
        <v>11803</v>
      </c>
      <c r="O487" t="s">
        <v>32</v>
      </c>
      <c r="P487" t="s">
        <v>90</v>
      </c>
      <c r="Q487" t="s">
        <v>3</v>
      </c>
      <c r="R487" t="s">
        <v>16538</v>
      </c>
      <c r="S487" t="s">
        <v>33</v>
      </c>
      <c r="T487" t="s">
        <v>91</v>
      </c>
      <c r="U487" t="s">
        <v>20995</v>
      </c>
      <c r="V487" t="s">
        <v>8748</v>
      </c>
      <c r="W487" t="s">
        <v>9017</v>
      </c>
      <c r="X487" t="s">
        <v>8730</v>
      </c>
      <c r="Y487" s="536" t="s">
        <v>23881</v>
      </c>
      <c r="Z487" s="536" t="s">
        <v>23882</v>
      </c>
      <c r="AA487" s="493" t="s">
        <v>8729</v>
      </c>
      <c r="AB487" s="493" t="s">
        <v>23882</v>
      </c>
      <c r="AC487" s="493" t="s">
        <v>19701</v>
      </c>
      <c r="AD487" s="493" t="s">
        <v>20998</v>
      </c>
      <c r="AE487"/>
      <c r="AF487" t="s">
        <v>20919</v>
      </c>
      <c r="AG487"/>
      <c r="AH487"/>
      <c r="AI487" t="s">
        <v>20668</v>
      </c>
      <c r="AJ487" t="s">
        <v>32</v>
      </c>
      <c r="AK487" t="s">
        <v>10053</v>
      </c>
      <c r="AL487" t="s">
        <v>64</v>
      </c>
      <c r="AM487" t="s">
        <v>14534</v>
      </c>
      <c r="AN487">
        <v>14</v>
      </c>
    </row>
    <row r="488" spans="1:40" ht="14.4" x14ac:dyDescent="0.3">
      <c r="A488" s="433" t="str">
        <v>0928</v>
      </c>
      <c r="D488" t="str">
        <f>CONCATENATE(portada_F[[#This Row],[NIVEL]],".",portada_F[[#This Row],[CODINS]])</f>
        <v>1.03935</v>
      </c>
      <c r="E488" s="444" t="s">
        <v>33851</v>
      </c>
      <c r="F488" t="s">
        <v>9988</v>
      </c>
      <c r="G488" t="s">
        <v>8396</v>
      </c>
      <c r="H488" t="s">
        <v>16238</v>
      </c>
      <c r="I488" t="s">
        <v>13534</v>
      </c>
      <c r="J488" t="s">
        <v>1</v>
      </c>
      <c r="K488" t="s">
        <v>32</v>
      </c>
      <c r="L488" t="s">
        <v>20929</v>
      </c>
      <c r="M488" t="s">
        <v>8087</v>
      </c>
      <c r="N488">
        <v>10111</v>
      </c>
      <c r="O488" t="s">
        <v>32</v>
      </c>
      <c r="P488" t="s">
        <v>1</v>
      </c>
      <c r="Q488" t="s">
        <v>13</v>
      </c>
      <c r="R488" t="s">
        <v>16450</v>
      </c>
      <c r="S488" t="s">
        <v>33</v>
      </c>
      <c r="T488" t="s">
        <v>33</v>
      </c>
      <c r="U488" t="s">
        <v>21165</v>
      </c>
      <c r="V488" t="s">
        <v>7036</v>
      </c>
      <c r="W488" t="s">
        <v>18577</v>
      </c>
      <c r="X488" t="s">
        <v>16239</v>
      </c>
      <c r="Y488" s="536" t="s">
        <v>29147</v>
      </c>
      <c r="Z488" s="536" t="s">
        <v>29148</v>
      </c>
      <c r="AA488" s="493" t="s">
        <v>20767</v>
      </c>
      <c r="AB488" s="493" t="s">
        <v>29148</v>
      </c>
      <c r="AC488" s="493" t="s">
        <v>19813</v>
      </c>
      <c r="AD488" s="493" t="s">
        <v>20925</v>
      </c>
      <c r="AE488"/>
      <c r="AF488" t="s">
        <v>20919</v>
      </c>
      <c r="AG488"/>
      <c r="AH488"/>
      <c r="AI488" t="s">
        <v>20668</v>
      </c>
      <c r="AJ488" t="s">
        <v>35</v>
      </c>
      <c r="AK488" t="s">
        <v>19693</v>
      </c>
      <c r="AL488" t="s">
        <v>20934</v>
      </c>
      <c r="AM488"/>
      <c r="AN488">
        <v>72</v>
      </c>
    </row>
    <row r="489" spans="1:40" ht="14.4" x14ac:dyDescent="0.3">
      <c r="A489" s="433" t="str">
        <v>0929</v>
      </c>
      <c r="D489" t="str">
        <f>CONCATENATE(portada_F[[#This Row],[NIVEL]],".",portada_F[[#This Row],[CODINS]])</f>
        <v>1.03356</v>
      </c>
      <c r="E489" s="444" t="s">
        <v>33407</v>
      </c>
      <c r="F489" t="s">
        <v>10273</v>
      </c>
      <c r="G489" t="s">
        <v>8396</v>
      </c>
      <c r="H489" t="s">
        <v>10274</v>
      </c>
      <c r="I489" t="s">
        <v>82</v>
      </c>
      <c r="J489" t="s">
        <v>1</v>
      </c>
      <c r="K489" t="s">
        <v>32</v>
      </c>
      <c r="L489" t="s">
        <v>20921</v>
      </c>
      <c r="M489" t="s">
        <v>8087</v>
      </c>
      <c r="N489">
        <v>20206</v>
      </c>
      <c r="O489" t="s">
        <v>35</v>
      </c>
      <c r="P489" t="s">
        <v>2</v>
      </c>
      <c r="Q489" t="s">
        <v>6</v>
      </c>
      <c r="R489" t="s">
        <v>16568</v>
      </c>
      <c r="S489" t="s">
        <v>83</v>
      </c>
      <c r="T489" t="s">
        <v>84</v>
      </c>
      <c r="U489" t="s">
        <v>159</v>
      </c>
      <c r="V489" t="s">
        <v>11153</v>
      </c>
      <c r="W489" t="s">
        <v>27916</v>
      </c>
      <c r="X489" t="s">
        <v>18562</v>
      </c>
      <c r="Y489" s="536" t="s">
        <v>27917</v>
      </c>
      <c r="Z489" s="536"/>
      <c r="AA489" s="493" t="s">
        <v>11154</v>
      </c>
      <c r="AB489" s="493" t="s">
        <v>27918</v>
      </c>
      <c r="AC489" s="493" t="s">
        <v>19778</v>
      </c>
      <c r="AD489" s="493" t="s">
        <v>21738</v>
      </c>
      <c r="AE489"/>
      <c r="AF489" t="s">
        <v>20919</v>
      </c>
      <c r="AG489"/>
      <c r="AH489"/>
      <c r="AI489" t="s">
        <v>20668</v>
      </c>
      <c r="AJ489" t="s">
        <v>32</v>
      </c>
      <c r="AK489" t="s">
        <v>11155</v>
      </c>
      <c r="AL489" t="s">
        <v>64</v>
      </c>
      <c r="AM489" t="s">
        <v>10274</v>
      </c>
      <c r="AN489">
        <v>22</v>
      </c>
    </row>
    <row r="490" spans="1:40" ht="14.4" x14ac:dyDescent="0.3">
      <c r="A490" s="433" t="str">
        <v>0931</v>
      </c>
      <c r="D490" t="str">
        <f>CONCATENATE(portada_F[[#This Row],[NIVEL]],".",portada_F[[#This Row],[CODINS]])</f>
        <v>1.04074</v>
      </c>
      <c r="E490" s="444" t="s">
        <v>33967</v>
      </c>
      <c r="F490" t="s">
        <v>16876</v>
      </c>
      <c r="G490" t="s">
        <v>8396</v>
      </c>
      <c r="H490" t="s">
        <v>16966</v>
      </c>
      <c r="I490" t="s">
        <v>41</v>
      </c>
      <c r="J490" t="s">
        <v>3</v>
      </c>
      <c r="K490" t="s">
        <v>32</v>
      </c>
      <c r="L490" t="s">
        <v>20929</v>
      </c>
      <c r="M490" t="s">
        <v>8087</v>
      </c>
      <c r="N490">
        <v>11501</v>
      </c>
      <c r="O490" t="s">
        <v>32</v>
      </c>
      <c r="P490" t="s">
        <v>202</v>
      </c>
      <c r="Q490" t="s">
        <v>1</v>
      </c>
      <c r="R490" t="s">
        <v>16524</v>
      </c>
      <c r="S490" t="s">
        <v>33</v>
      </c>
      <c r="T490" t="s">
        <v>21409</v>
      </c>
      <c r="U490" t="s">
        <v>674</v>
      </c>
      <c r="V490" t="s">
        <v>16253</v>
      </c>
      <c r="W490" t="s">
        <v>29441</v>
      </c>
      <c r="X490" t="s">
        <v>20781</v>
      </c>
      <c r="Y490" s="536" t="s">
        <v>29442</v>
      </c>
      <c r="Z490" s="536" t="s">
        <v>29443</v>
      </c>
      <c r="AA490" s="493" t="s">
        <v>18590</v>
      </c>
      <c r="AB490" s="493" t="s">
        <v>29444</v>
      </c>
      <c r="AC490" s="493" t="s">
        <v>7047</v>
      </c>
      <c r="AD490" s="493" t="s">
        <v>21413</v>
      </c>
      <c r="AE490"/>
      <c r="AF490" t="s">
        <v>20919</v>
      </c>
      <c r="AG490"/>
      <c r="AH490"/>
      <c r="AI490" t="s">
        <v>20668</v>
      </c>
      <c r="AJ490" t="s">
        <v>35</v>
      </c>
      <c r="AK490" t="s">
        <v>19693</v>
      </c>
      <c r="AL490" t="s">
        <v>20934</v>
      </c>
      <c r="AM490"/>
      <c r="AN490">
        <v>9</v>
      </c>
    </row>
    <row r="491" spans="1:40" ht="14.4" x14ac:dyDescent="0.3">
      <c r="A491" s="433" t="str">
        <v>0933</v>
      </c>
      <c r="D491" t="str">
        <f>CONCATENATE(portada_F[[#This Row],[NIVEL]],".",portada_F[[#This Row],[CODINS]])</f>
        <v>1.03116</v>
      </c>
      <c r="E491" s="444" t="s">
        <v>33207</v>
      </c>
      <c r="F491" t="s">
        <v>7377</v>
      </c>
      <c r="G491" t="s">
        <v>8396</v>
      </c>
      <c r="H491" t="s">
        <v>8959</v>
      </c>
      <c r="I491" t="s">
        <v>41</v>
      </c>
      <c r="J491" t="s">
        <v>1</v>
      </c>
      <c r="K491" t="s">
        <v>32</v>
      </c>
      <c r="L491" t="s">
        <v>20921</v>
      </c>
      <c r="M491" t="s">
        <v>8087</v>
      </c>
      <c r="N491">
        <v>10803</v>
      </c>
      <c r="O491" t="s">
        <v>32</v>
      </c>
      <c r="P491" t="s">
        <v>9</v>
      </c>
      <c r="Q491" t="s">
        <v>3</v>
      </c>
      <c r="R491" t="s">
        <v>16492</v>
      </c>
      <c r="S491" t="s">
        <v>33</v>
      </c>
      <c r="T491" t="s">
        <v>21302</v>
      </c>
      <c r="U491" t="s">
        <v>634</v>
      </c>
      <c r="V491" t="s">
        <v>8960</v>
      </c>
      <c r="W491" t="s">
        <v>27449</v>
      </c>
      <c r="X491" t="s">
        <v>17722</v>
      </c>
      <c r="Y491" s="536" t="s">
        <v>27450</v>
      </c>
      <c r="Z491" s="536" t="s">
        <v>27451</v>
      </c>
      <c r="AA491" s="493" t="s">
        <v>16189</v>
      </c>
      <c r="AB491" s="493" t="s">
        <v>27451</v>
      </c>
      <c r="AC491" s="493" t="s">
        <v>19729</v>
      </c>
      <c r="AD491" s="493" t="s">
        <v>21325</v>
      </c>
      <c r="AE491"/>
      <c r="AF491" t="s">
        <v>20919</v>
      </c>
      <c r="AG491"/>
      <c r="AH491"/>
      <c r="AI491" t="s">
        <v>20668</v>
      </c>
      <c r="AJ491" t="s">
        <v>32</v>
      </c>
      <c r="AK491" t="s">
        <v>12392</v>
      </c>
      <c r="AL491" t="s">
        <v>64</v>
      </c>
      <c r="AM491" t="s">
        <v>12333</v>
      </c>
      <c r="AN491">
        <v>37</v>
      </c>
    </row>
    <row r="492" spans="1:40" ht="14.4" x14ac:dyDescent="0.3">
      <c r="A492" s="433" t="str">
        <v>0935</v>
      </c>
      <c r="D492" t="str">
        <f>CONCATENATE(portada_F[[#This Row],[NIVEL]],".",portada_F[[#This Row],[CODINS]])</f>
        <v>1.02552</v>
      </c>
      <c r="E492" s="444" t="s">
        <v>32719</v>
      </c>
      <c r="F492" t="s">
        <v>8856</v>
      </c>
      <c r="G492" t="s">
        <v>8396</v>
      </c>
      <c r="H492" t="s">
        <v>8855</v>
      </c>
      <c r="I492" t="s">
        <v>13533</v>
      </c>
      <c r="J492" t="s">
        <v>4</v>
      </c>
      <c r="K492" t="s">
        <v>32</v>
      </c>
      <c r="L492" t="s">
        <v>20921</v>
      </c>
      <c r="M492" t="s">
        <v>8087</v>
      </c>
      <c r="N492">
        <v>10905</v>
      </c>
      <c r="O492" t="s">
        <v>32</v>
      </c>
      <c r="P492" t="s">
        <v>10</v>
      </c>
      <c r="Q492" t="s">
        <v>5</v>
      </c>
      <c r="R492" t="s">
        <v>16501</v>
      </c>
      <c r="S492" t="s">
        <v>33</v>
      </c>
      <c r="T492" t="s">
        <v>341</v>
      </c>
      <c r="U492" t="s">
        <v>396</v>
      </c>
      <c r="V492" t="s">
        <v>396</v>
      </c>
      <c r="W492" t="s">
        <v>26282</v>
      </c>
      <c r="X492" t="s">
        <v>18542</v>
      </c>
      <c r="Y492" s="536" t="s">
        <v>26283</v>
      </c>
      <c r="Z492" s="536" t="s">
        <v>26284</v>
      </c>
      <c r="AA492" s="493" t="s">
        <v>13474</v>
      </c>
      <c r="AB492" s="493" t="s">
        <v>26284</v>
      </c>
      <c r="AC492" s="493" t="s">
        <v>19723</v>
      </c>
      <c r="AD492" s="493" t="s">
        <v>20918</v>
      </c>
      <c r="AE492"/>
      <c r="AF492" t="s">
        <v>20919</v>
      </c>
      <c r="AG492"/>
      <c r="AH492"/>
      <c r="AI492" t="s">
        <v>20668</v>
      </c>
      <c r="AJ492" t="s">
        <v>32</v>
      </c>
      <c r="AK492" t="s">
        <v>10008</v>
      </c>
      <c r="AL492" t="s">
        <v>64</v>
      </c>
      <c r="AM492" t="s">
        <v>8855</v>
      </c>
      <c r="AN492">
        <v>29</v>
      </c>
    </row>
    <row r="493" spans="1:40" ht="14.4" x14ac:dyDescent="0.3">
      <c r="A493" s="433" t="str">
        <v>0936</v>
      </c>
      <c r="D493" t="str">
        <f>CONCATENATE(portada_F[[#This Row],[NIVEL]],".",portada_F[[#This Row],[CODINS]])</f>
        <v>1.04126</v>
      </c>
      <c r="E493" s="444" t="s">
        <v>34010</v>
      </c>
      <c r="F493" t="s">
        <v>10028</v>
      </c>
      <c r="G493" t="s">
        <v>8396</v>
      </c>
      <c r="H493" t="s">
        <v>16988</v>
      </c>
      <c r="I493" t="s">
        <v>242</v>
      </c>
      <c r="J493" t="s">
        <v>4</v>
      </c>
      <c r="K493" t="s">
        <v>32</v>
      </c>
      <c r="L493" t="s">
        <v>20929</v>
      </c>
      <c r="M493" t="s">
        <v>8087</v>
      </c>
      <c r="N493">
        <v>30701</v>
      </c>
      <c r="O493" t="s">
        <v>64</v>
      </c>
      <c r="P493" t="s">
        <v>7</v>
      </c>
      <c r="Q493" t="s">
        <v>1</v>
      </c>
      <c r="R493" t="s">
        <v>16689</v>
      </c>
      <c r="S493" t="s">
        <v>242</v>
      </c>
      <c r="T493" t="s">
        <v>21958</v>
      </c>
      <c r="U493" t="s">
        <v>159</v>
      </c>
      <c r="V493" t="s">
        <v>3494</v>
      </c>
      <c r="W493" t="s">
        <v>29557</v>
      </c>
      <c r="X493" t="s">
        <v>16990</v>
      </c>
      <c r="Y493" s="536" t="s">
        <v>29558</v>
      </c>
      <c r="Z493" s="536"/>
      <c r="AA493" s="493" t="s">
        <v>16989</v>
      </c>
      <c r="AB493" s="493" t="s">
        <v>29558</v>
      </c>
      <c r="AC493" s="493" t="s">
        <v>19816</v>
      </c>
      <c r="AD493" s="493" t="s">
        <v>21957</v>
      </c>
      <c r="AE493"/>
      <c r="AF493" t="s">
        <v>20919</v>
      </c>
      <c r="AG493"/>
      <c r="AH493"/>
      <c r="AI493" t="s">
        <v>20668</v>
      </c>
      <c r="AJ493" t="s">
        <v>35</v>
      </c>
      <c r="AK493" t="s">
        <v>19693</v>
      </c>
      <c r="AL493" t="s">
        <v>20934</v>
      </c>
      <c r="AM493"/>
      <c r="AN493">
        <v>12</v>
      </c>
    </row>
    <row r="494" spans="1:40" ht="14.4" x14ac:dyDescent="0.3">
      <c r="A494" s="433" t="str">
        <v>0939</v>
      </c>
      <c r="D494" t="str">
        <f>CONCATENATE(portada_F[[#This Row],[NIVEL]],".",portada_F[[#This Row],[CODINS]])</f>
        <v>1.00454</v>
      </c>
      <c r="E494" s="444" t="s">
        <v>30844</v>
      </c>
      <c r="F494" t="s">
        <v>7129</v>
      </c>
      <c r="G494" t="s">
        <v>8396</v>
      </c>
      <c r="H494" t="s">
        <v>8582</v>
      </c>
      <c r="I494" t="s">
        <v>242</v>
      </c>
      <c r="J494" t="s">
        <v>1</v>
      </c>
      <c r="K494" t="s">
        <v>32</v>
      </c>
      <c r="L494" t="s">
        <v>20929</v>
      </c>
      <c r="M494" t="s">
        <v>8087</v>
      </c>
      <c r="N494">
        <v>30101</v>
      </c>
      <c r="O494" t="s">
        <v>64</v>
      </c>
      <c r="P494" t="s">
        <v>1</v>
      </c>
      <c r="Q494" t="s">
        <v>1</v>
      </c>
      <c r="R494" t="s">
        <v>16652</v>
      </c>
      <c r="S494" t="s">
        <v>242</v>
      </c>
      <c r="T494" t="s">
        <v>242</v>
      </c>
      <c r="U494" t="s">
        <v>21877</v>
      </c>
      <c r="V494" t="s">
        <v>8583</v>
      </c>
      <c r="W494" t="s">
        <v>8585</v>
      </c>
      <c r="X494" t="s">
        <v>8584</v>
      </c>
      <c r="Y494" s="536" t="s">
        <v>21891</v>
      </c>
      <c r="Z494" s="536" t="s">
        <v>21891</v>
      </c>
      <c r="AA494" s="493" t="s">
        <v>12364</v>
      </c>
      <c r="AB494" s="493" t="s">
        <v>21891</v>
      </c>
      <c r="AC494" s="493" t="s">
        <v>19803</v>
      </c>
      <c r="AD494" s="493" t="s">
        <v>21876</v>
      </c>
      <c r="AE494"/>
      <c r="AF494" t="s">
        <v>20919</v>
      </c>
      <c r="AG494"/>
      <c r="AH494"/>
      <c r="AI494" t="s">
        <v>20668</v>
      </c>
      <c r="AJ494" t="s">
        <v>35</v>
      </c>
      <c r="AK494" t="s">
        <v>19693</v>
      </c>
      <c r="AL494" t="s">
        <v>20934</v>
      </c>
      <c r="AM494"/>
      <c r="AN494">
        <v>92</v>
      </c>
    </row>
    <row r="495" spans="1:40" ht="14.4" x14ac:dyDescent="0.3">
      <c r="A495" s="433" t="str">
        <v>0940</v>
      </c>
      <c r="D495" t="str">
        <f>CONCATENATE(portada_F[[#This Row],[NIVEL]],".",portada_F[[#This Row],[CODINS]])</f>
        <v>1.03764</v>
      </c>
      <c r="E495" s="444" t="s">
        <v>33706</v>
      </c>
      <c r="F495" t="s">
        <v>16131</v>
      </c>
      <c r="G495" t="s">
        <v>8396</v>
      </c>
      <c r="H495" t="s">
        <v>16199</v>
      </c>
      <c r="I495" t="s">
        <v>242</v>
      </c>
      <c r="J495" t="s">
        <v>3</v>
      </c>
      <c r="K495" t="s">
        <v>32</v>
      </c>
      <c r="L495" t="s">
        <v>20921</v>
      </c>
      <c r="M495" t="s">
        <v>8087</v>
      </c>
      <c r="N495">
        <v>30801</v>
      </c>
      <c r="O495" t="s">
        <v>64</v>
      </c>
      <c r="P495" t="s">
        <v>9</v>
      </c>
      <c r="Q495" t="s">
        <v>1</v>
      </c>
      <c r="R495" t="s">
        <v>18375</v>
      </c>
      <c r="S495" t="s">
        <v>242</v>
      </c>
      <c r="T495" t="s">
        <v>21934</v>
      </c>
      <c r="U495" t="s">
        <v>21935</v>
      </c>
      <c r="V495" t="s">
        <v>16200</v>
      </c>
      <c r="W495" t="s">
        <v>28814</v>
      </c>
      <c r="X495" t="s">
        <v>16202</v>
      </c>
      <c r="Y495" s="536" t="s">
        <v>28815</v>
      </c>
      <c r="Z495" s="536" t="s">
        <v>28816</v>
      </c>
      <c r="AA495" s="493" t="s">
        <v>16201</v>
      </c>
      <c r="AB495" s="493" t="s">
        <v>28815</v>
      </c>
      <c r="AC495" s="493" t="s">
        <v>21937</v>
      </c>
      <c r="AD495" s="493" t="s">
        <v>21938</v>
      </c>
      <c r="AE495"/>
      <c r="AF495" t="s">
        <v>20919</v>
      </c>
      <c r="AG495"/>
      <c r="AH495"/>
      <c r="AI495" t="s">
        <v>20668</v>
      </c>
      <c r="AJ495" s="451" t="s">
        <v>32</v>
      </c>
      <c r="AK495" s="451" t="s">
        <v>28817</v>
      </c>
      <c r="AL495" s="451" t="s">
        <v>64</v>
      </c>
      <c r="AM495" s="441" t="s">
        <v>28818</v>
      </c>
      <c r="AN495">
        <v>43</v>
      </c>
    </row>
    <row r="496" spans="1:40" ht="14.4" x14ac:dyDescent="0.3">
      <c r="A496" s="433" t="str">
        <v>0942</v>
      </c>
      <c r="D496" t="str">
        <f>CONCATENATE(portada_F[[#This Row],[NIVEL]],".",portada_F[[#This Row],[CODINS]])</f>
        <v>1.01189</v>
      </c>
      <c r="E496" s="444" t="s">
        <v>31487</v>
      </c>
      <c r="F496" t="s">
        <v>8696</v>
      </c>
      <c r="G496" t="s">
        <v>8396</v>
      </c>
      <c r="H496" t="s">
        <v>8695</v>
      </c>
      <c r="I496" t="s">
        <v>41</v>
      </c>
      <c r="J496" t="s">
        <v>6</v>
      </c>
      <c r="K496" t="s">
        <v>32</v>
      </c>
      <c r="L496" t="s">
        <v>20921</v>
      </c>
      <c r="M496" t="s">
        <v>8087</v>
      </c>
      <c r="N496">
        <v>11102</v>
      </c>
      <c r="O496" t="s">
        <v>32</v>
      </c>
      <c r="P496" t="s">
        <v>13</v>
      </c>
      <c r="Q496" t="s">
        <v>2</v>
      </c>
      <c r="R496" t="s">
        <v>16509</v>
      </c>
      <c r="S496" t="s">
        <v>33</v>
      </c>
      <c r="T496" t="s">
        <v>21368</v>
      </c>
      <c r="U496" t="s">
        <v>159</v>
      </c>
      <c r="V496" t="s">
        <v>159</v>
      </c>
      <c r="W496" t="s">
        <v>8699</v>
      </c>
      <c r="X496" t="s">
        <v>8698</v>
      </c>
      <c r="Y496" s="536" t="s">
        <v>23453</v>
      </c>
      <c r="Z496" s="536" t="s">
        <v>23454</v>
      </c>
      <c r="AA496" s="493" t="s">
        <v>8697</v>
      </c>
      <c r="AB496" s="493" t="s">
        <v>23453</v>
      </c>
      <c r="AC496" s="493" t="s">
        <v>19735</v>
      </c>
      <c r="AD496" s="493" t="s">
        <v>23455</v>
      </c>
      <c r="AE496"/>
      <c r="AF496" t="s">
        <v>20919</v>
      </c>
      <c r="AG496"/>
      <c r="AH496"/>
      <c r="AI496" t="s">
        <v>20668</v>
      </c>
      <c r="AJ496" t="s">
        <v>32</v>
      </c>
      <c r="AK496" t="s">
        <v>9947</v>
      </c>
      <c r="AL496" t="s">
        <v>64</v>
      </c>
      <c r="AM496" t="s">
        <v>8695</v>
      </c>
      <c r="AN496">
        <v>4</v>
      </c>
    </row>
    <row r="497" spans="1:40" ht="14.4" x14ac:dyDescent="0.3">
      <c r="A497" s="433" t="str">
        <v>0943</v>
      </c>
      <c r="D497" t="str">
        <f>CONCATENATE(portada_F[[#This Row],[NIVEL]],".",portada_F[[#This Row],[CODINS]])</f>
        <v>1.02410</v>
      </c>
      <c r="E497" s="444" t="s">
        <v>32589</v>
      </c>
      <c r="F497" t="s">
        <v>8828</v>
      </c>
      <c r="G497" t="s">
        <v>8396</v>
      </c>
      <c r="H497" t="s">
        <v>2947</v>
      </c>
      <c r="I497" t="s">
        <v>1762</v>
      </c>
      <c r="J497" t="s">
        <v>3</v>
      </c>
      <c r="K497" t="s">
        <v>32</v>
      </c>
      <c r="L497" t="s">
        <v>20921</v>
      </c>
      <c r="M497" t="s">
        <v>8087</v>
      </c>
      <c r="N497">
        <v>50801</v>
      </c>
      <c r="O497" t="s">
        <v>236</v>
      </c>
      <c r="P497" t="s">
        <v>9</v>
      </c>
      <c r="Q497" t="s">
        <v>1</v>
      </c>
      <c r="R497" t="s">
        <v>16774</v>
      </c>
      <c r="S497" t="s">
        <v>237</v>
      </c>
      <c r="T497" t="s">
        <v>2947</v>
      </c>
      <c r="U497" t="s">
        <v>2947</v>
      </c>
      <c r="V497" t="s">
        <v>1636</v>
      </c>
      <c r="W497" t="s">
        <v>25984</v>
      </c>
      <c r="X497" t="s">
        <v>8830</v>
      </c>
      <c r="Y497" s="536" t="s">
        <v>25985</v>
      </c>
      <c r="Z497" s="536" t="s">
        <v>25986</v>
      </c>
      <c r="AA497" s="493" t="s">
        <v>8829</v>
      </c>
      <c r="AB497" s="493" t="s">
        <v>25987</v>
      </c>
      <c r="AC497" s="493" t="s">
        <v>19873</v>
      </c>
      <c r="AD497" s="493" t="s">
        <v>22399</v>
      </c>
      <c r="AE497"/>
      <c r="AF497" t="s">
        <v>20919</v>
      </c>
      <c r="AG497"/>
      <c r="AH497"/>
      <c r="AI497" t="s">
        <v>20668</v>
      </c>
      <c r="AJ497" t="s">
        <v>32</v>
      </c>
      <c r="AK497" t="s">
        <v>9997</v>
      </c>
      <c r="AL497" t="s">
        <v>64</v>
      </c>
      <c r="AM497" t="s">
        <v>2947</v>
      </c>
      <c r="AN497">
        <v>29</v>
      </c>
    </row>
    <row r="498" spans="1:40" ht="14.4" x14ac:dyDescent="0.3">
      <c r="A498" s="433" t="str">
        <v>0944</v>
      </c>
      <c r="D498" t="str">
        <f>CONCATENATE(portada_F[[#This Row],[NIVEL]],".",portada_F[[#This Row],[CODINS]])</f>
        <v>1.00121</v>
      </c>
      <c r="E498" s="444" t="s">
        <v>30548</v>
      </c>
      <c r="F498" t="s">
        <v>8162</v>
      </c>
      <c r="G498" t="s">
        <v>8396</v>
      </c>
      <c r="H498" t="s">
        <v>8482</v>
      </c>
      <c r="I498" t="s">
        <v>47</v>
      </c>
      <c r="J498" t="s">
        <v>2</v>
      </c>
      <c r="K498" t="s">
        <v>32</v>
      </c>
      <c r="L498" t="s">
        <v>20921</v>
      </c>
      <c r="M498" t="s">
        <v>8087</v>
      </c>
      <c r="N498">
        <v>10302</v>
      </c>
      <c r="O498" t="s">
        <v>32</v>
      </c>
      <c r="P498" t="s">
        <v>3</v>
      </c>
      <c r="Q498" t="s">
        <v>2</v>
      </c>
      <c r="R498" t="s">
        <v>16455</v>
      </c>
      <c r="S498" t="s">
        <v>33</v>
      </c>
      <c r="T498" t="s">
        <v>47</v>
      </c>
      <c r="U498" t="s">
        <v>51</v>
      </c>
      <c r="V498" t="s">
        <v>8483</v>
      </c>
      <c r="W498" t="s">
        <v>21157</v>
      </c>
      <c r="X498" t="s">
        <v>17692</v>
      </c>
      <c r="Y498" s="536" t="s">
        <v>21158</v>
      </c>
      <c r="Z498" s="536" t="s">
        <v>21159</v>
      </c>
      <c r="AA498" s="493" t="s">
        <v>8484</v>
      </c>
      <c r="AB498" s="493" t="s">
        <v>21160</v>
      </c>
      <c r="AC498" s="493" t="s">
        <v>21161</v>
      </c>
      <c r="AD498" s="493" t="s">
        <v>21162</v>
      </c>
      <c r="AE498"/>
      <c r="AF498" t="s">
        <v>20919</v>
      </c>
      <c r="AG498"/>
      <c r="AH498"/>
      <c r="AI498" t="s">
        <v>20668</v>
      </c>
      <c r="AJ498" t="s">
        <v>32</v>
      </c>
      <c r="AK498" t="s">
        <v>12574</v>
      </c>
      <c r="AL498" t="s">
        <v>64</v>
      </c>
      <c r="AM498" t="s">
        <v>13521</v>
      </c>
      <c r="AN498">
        <v>197</v>
      </c>
    </row>
    <row r="499" spans="1:40" ht="14.4" x14ac:dyDescent="0.3">
      <c r="A499" s="433" t="str">
        <v>0945</v>
      </c>
      <c r="D499" t="str">
        <f>CONCATENATE(portada_F[[#This Row],[NIVEL]],".",portada_F[[#This Row],[CODINS]])</f>
        <v>1.03960</v>
      </c>
      <c r="E499" s="444" t="s">
        <v>33870</v>
      </c>
      <c r="F499" t="s">
        <v>7820</v>
      </c>
      <c r="G499" t="s">
        <v>8396</v>
      </c>
      <c r="H499" t="s">
        <v>16266</v>
      </c>
      <c r="I499" t="s">
        <v>13533</v>
      </c>
      <c r="J499" t="s">
        <v>4</v>
      </c>
      <c r="K499" t="s">
        <v>32</v>
      </c>
      <c r="L499" t="s">
        <v>20921</v>
      </c>
      <c r="M499" t="s">
        <v>8087</v>
      </c>
      <c r="N499">
        <v>10903</v>
      </c>
      <c r="O499" t="s">
        <v>32</v>
      </c>
      <c r="P499" t="s">
        <v>10</v>
      </c>
      <c r="Q499" t="s">
        <v>3</v>
      </c>
      <c r="R499" t="s">
        <v>16499</v>
      </c>
      <c r="S499" t="s">
        <v>33</v>
      </c>
      <c r="T499" t="s">
        <v>341</v>
      </c>
      <c r="U499" t="s">
        <v>342</v>
      </c>
      <c r="V499" t="s">
        <v>16267</v>
      </c>
      <c r="W499" t="s">
        <v>16269</v>
      </c>
      <c r="X499" t="s">
        <v>16268</v>
      </c>
      <c r="Y499" s="536" t="s">
        <v>29190</v>
      </c>
      <c r="Z499" s="536" t="s">
        <v>29191</v>
      </c>
      <c r="AA499" s="493" t="s">
        <v>29192</v>
      </c>
      <c r="AB499" s="493" t="s">
        <v>29193</v>
      </c>
      <c r="AC499" s="493" t="s">
        <v>19723</v>
      </c>
      <c r="AD499" s="493" t="s">
        <v>21207</v>
      </c>
      <c r="AE499"/>
      <c r="AF499" t="s">
        <v>20919</v>
      </c>
      <c r="AG499"/>
      <c r="AH499"/>
      <c r="AI499" t="s">
        <v>20668</v>
      </c>
      <c r="AJ499" t="s">
        <v>32</v>
      </c>
      <c r="AK499" t="s">
        <v>16270</v>
      </c>
      <c r="AL499" t="s">
        <v>64</v>
      </c>
      <c r="AM499" t="s">
        <v>16266</v>
      </c>
      <c r="AN499">
        <v>16</v>
      </c>
    </row>
    <row r="500" spans="1:40" ht="14.4" x14ac:dyDescent="0.3">
      <c r="A500" s="433" t="str">
        <v>0947</v>
      </c>
      <c r="D500" t="str">
        <f>CONCATENATE(portada_F[[#This Row],[NIVEL]],".",portada_F[[#This Row],[CODINS]])</f>
        <v>1.00056</v>
      </c>
      <c r="E500" s="444" t="s">
        <v>30499</v>
      </c>
      <c r="F500" t="s">
        <v>8439</v>
      </c>
      <c r="G500" t="s">
        <v>8396</v>
      </c>
      <c r="H500" t="s">
        <v>8438</v>
      </c>
      <c r="I500" t="s">
        <v>41</v>
      </c>
      <c r="J500" t="s">
        <v>4</v>
      </c>
      <c r="K500" t="s">
        <v>32</v>
      </c>
      <c r="L500" t="s">
        <v>20921</v>
      </c>
      <c r="M500" t="s">
        <v>8087</v>
      </c>
      <c r="N500">
        <v>11301</v>
      </c>
      <c r="O500" t="s">
        <v>32</v>
      </c>
      <c r="P500" t="s">
        <v>15</v>
      </c>
      <c r="Q500" t="s">
        <v>1</v>
      </c>
      <c r="R500" t="s">
        <v>21022</v>
      </c>
      <c r="S500" t="s">
        <v>33</v>
      </c>
      <c r="T500" t="s">
        <v>147</v>
      </c>
      <c r="U500" t="s">
        <v>173</v>
      </c>
      <c r="V500" t="s">
        <v>173</v>
      </c>
      <c r="W500" t="s">
        <v>8441</v>
      </c>
      <c r="X500" t="s">
        <v>8440</v>
      </c>
      <c r="Y500" s="536" t="s">
        <v>21026</v>
      </c>
      <c r="Z500" s="536" t="s">
        <v>21027</v>
      </c>
      <c r="AA500" s="493" t="s">
        <v>15412</v>
      </c>
      <c r="AB500" s="493" t="s">
        <v>21026</v>
      </c>
      <c r="AC500" s="493" t="s">
        <v>19704</v>
      </c>
      <c r="AD500" s="493" t="s">
        <v>21025</v>
      </c>
      <c r="AE500"/>
      <c r="AF500" t="s">
        <v>20919</v>
      </c>
      <c r="AG500"/>
      <c r="AH500"/>
      <c r="AI500" t="s">
        <v>20668</v>
      </c>
      <c r="AJ500" t="s">
        <v>32</v>
      </c>
      <c r="AK500" t="s">
        <v>9917</v>
      </c>
      <c r="AL500" t="s">
        <v>64</v>
      </c>
      <c r="AM500" t="s">
        <v>9918</v>
      </c>
      <c r="AN500">
        <v>33</v>
      </c>
    </row>
    <row r="501" spans="1:40" ht="14.4" x14ac:dyDescent="0.3">
      <c r="A501" s="433" t="str">
        <v>0950</v>
      </c>
      <c r="D501" t="str">
        <f>CONCATENATE(portada_F[[#This Row],[NIVEL]],".",portada_F[[#This Row],[CODINS]])</f>
        <v>1.03668</v>
      </c>
      <c r="E501" s="444" t="s">
        <v>33645</v>
      </c>
      <c r="F501" t="s">
        <v>9951</v>
      </c>
      <c r="G501" t="s">
        <v>8396</v>
      </c>
      <c r="H501" t="s">
        <v>15376</v>
      </c>
      <c r="I501" t="s">
        <v>207</v>
      </c>
      <c r="J501" t="s">
        <v>7</v>
      </c>
      <c r="K501" t="s">
        <v>32</v>
      </c>
      <c r="L501" t="s">
        <v>20921</v>
      </c>
      <c r="M501" t="s">
        <v>8087</v>
      </c>
      <c r="N501">
        <v>40801</v>
      </c>
      <c r="O501" t="s">
        <v>206</v>
      </c>
      <c r="P501" t="s">
        <v>9</v>
      </c>
      <c r="Q501" t="s">
        <v>1</v>
      </c>
      <c r="R501" t="s">
        <v>16732</v>
      </c>
      <c r="S501" t="s">
        <v>207</v>
      </c>
      <c r="T501" t="s">
        <v>22125</v>
      </c>
      <c r="U501" t="s">
        <v>3036</v>
      </c>
      <c r="V501" t="s">
        <v>3036</v>
      </c>
      <c r="W501" t="s">
        <v>14591</v>
      </c>
      <c r="X501" t="s">
        <v>28625</v>
      </c>
      <c r="Y501" s="536" t="s">
        <v>28626</v>
      </c>
      <c r="Z501" s="536"/>
      <c r="AA501" s="493" t="s">
        <v>20758</v>
      </c>
      <c r="AB501" s="493" t="s">
        <v>28626</v>
      </c>
      <c r="AC501" s="493" t="s">
        <v>18547</v>
      </c>
      <c r="AD501" s="493" t="s">
        <v>22106</v>
      </c>
      <c r="AE501"/>
      <c r="AF501" t="s">
        <v>20919</v>
      </c>
      <c r="AG501"/>
      <c r="AH501"/>
      <c r="AI501" t="s">
        <v>20668</v>
      </c>
      <c r="AJ501" t="s">
        <v>32</v>
      </c>
      <c r="AK501" t="s">
        <v>14600</v>
      </c>
      <c r="AL501" t="s">
        <v>64</v>
      </c>
      <c r="AM501" t="s">
        <v>15376</v>
      </c>
      <c r="AN501">
        <v>52</v>
      </c>
    </row>
    <row r="502" spans="1:40" ht="14.4" x14ac:dyDescent="0.3">
      <c r="A502" s="433" t="str">
        <v>0951</v>
      </c>
      <c r="D502" t="str">
        <f>CONCATENATE(portada_F[[#This Row],[NIVEL]],".",portada_F[[#This Row],[CODINS]])</f>
        <v>1.03944</v>
      </c>
      <c r="E502" s="444" t="s">
        <v>33860</v>
      </c>
      <c r="F502" t="s">
        <v>9989</v>
      </c>
      <c r="G502" t="s">
        <v>8396</v>
      </c>
      <c r="H502" t="s">
        <v>16262</v>
      </c>
      <c r="I502" t="s">
        <v>13533</v>
      </c>
      <c r="J502" t="s">
        <v>3</v>
      </c>
      <c r="K502" t="s">
        <v>32</v>
      </c>
      <c r="L502" t="s">
        <v>20921</v>
      </c>
      <c r="M502" t="s">
        <v>8087</v>
      </c>
      <c r="N502">
        <v>10203</v>
      </c>
      <c r="O502" t="s">
        <v>32</v>
      </c>
      <c r="P502" t="s">
        <v>2</v>
      </c>
      <c r="Q502" t="s">
        <v>3</v>
      </c>
      <c r="R502" t="s">
        <v>16453</v>
      </c>
      <c r="S502" t="s">
        <v>33</v>
      </c>
      <c r="T502" t="s">
        <v>345</v>
      </c>
      <c r="U502" t="s">
        <v>159</v>
      </c>
      <c r="V502" t="s">
        <v>159</v>
      </c>
      <c r="W502" t="s">
        <v>16264</v>
      </c>
      <c r="X502" t="s">
        <v>16263</v>
      </c>
      <c r="Y502" s="536" t="s">
        <v>29170</v>
      </c>
      <c r="Z502" s="536" t="s">
        <v>29171</v>
      </c>
      <c r="AA502" s="493" t="s">
        <v>18579</v>
      </c>
      <c r="AB502" s="493" t="s">
        <v>29171</v>
      </c>
      <c r="AC502" s="493" t="s">
        <v>18094</v>
      </c>
      <c r="AD502" s="493" t="s">
        <v>21195</v>
      </c>
      <c r="AE502"/>
      <c r="AF502" t="s">
        <v>20919</v>
      </c>
      <c r="AG502"/>
      <c r="AH502"/>
      <c r="AI502" t="s">
        <v>20668</v>
      </c>
      <c r="AJ502" t="s">
        <v>32</v>
      </c>
      <c r="AK502" t="s">
        <v>16265</v>
      </c>
      <c r="AL502" t="s">
        <v>64</v>
      </c>
      <c r="AM502" t="s">
        <v>16262</v>
      </c>
      <c r="AN502">
        <v>69</v>
      </c>
    </row>
    <row r="503" spans="1:40" ht="14.4" x14ac:dyDescent="0.3">
      <c r="A503" s="433" t="str">
        <v>0953</v>
      </c>
      <c r="D503" t="str">
        <f>CONCATENATE(portada_F[[#This Row],[NIVEL]],".",portada_F[[#This Row],[CODINS]])</f>
        <v>1.02143</v>
      </c>
      <c r="E503" s="444" t="s">
        <v>32354</v>
      </c>
      <c r="F503" t="s">
        <v>8788</v>
      </c>
      <c r="G503" t="s">
        <v>8396</v>
      </c>
      <c r="H503" t="s">
        <v>10205</v>
      </c>
      <c r="I503" t="s">
        <v>207</v>
      </c>
      <c r="J503" t="s">
        <v>4</v>
      </c>
      <c r="K503" t="s">
        <v>32</v>
      </c>
      <c r="L503" t="s">
        <v>20921</v>
      </c>
      <c r="M503" t="s">
        <v>8087</v>
      </c>
      <c r="N503">
        <v>40504</v>
      </c>
      <c r="O503" t="s">
        <v>206</v>
      </c>
      <c r="P503" t="s">
        <v>5</v>
      </c>
      <c r="Q503" t="s">
        <v>4</v>
      </c>
      <c r="R503" t="s">
        <v>18376</v>
      </c>
      <c r="S503" t="s">
        <v>207</v>
      </c>
      <c r="T503" t="s">
        <v>159</v>
      </c>
      <c r="U503" t="s">
        <v>85</v>
      </c>
      <c r="V503" t="s">
        <v>2943</v>
      </c>
      <c r="W503" t="s">
        <v>25440</v>
      </c>
      <c r="X503" t="s">
        <v>20728</v>
      </c>
      <c r="Y503" s="536" t="s">
        <v>25441</v>
      </c>
      <c r="Z503" s="536" t="s">
        <v>25442</v>
      </c>
      <c r="AA503" s="493" t="s">
        <v>15433</v>
      </c>
      <c r="AB503" s="493" t="s">
        <v>25443</v>
      </c>
      <c r="AC503" s="493" t="s">
        <v>19840</v>
      </c>
      <c r="AD503" s="493" t="s">
        <v>22165</v>
      </c>
      <c r="AE503"/>
      <c r="AF503" t="s">
        <v>20919</v>
      </c>
      <c r="AG503"/>
      <c r="AH503"/>
      <c r="AI503" t="s">
        <v>20668</v>
      </c>
      <c r="AJ503" t="s">
        <v>32</v>
      </c>
      <c r="AK503" t="s">
        <v>9950</v>
      </c>
      <c r="AL503" t="s">
        <v>64</v>
      </c>
      <c r="AM503" t="s">
        <v>10205</v>
      </c>
      <c r="AN503">
        <v>10</v>
      </c>
    </row>
    <row r="504" spans="1:40" ht="14.4" x14ac:dyDescent="0.3">
      <c r="A504" s="433" t="str">
        <v>0954</v>
      </c>
      <c r="D504" t="str">
        <f>CONCATENATE(portada_F[[#This Row],[NIVEL]],".",portada_F[[#This Row],[CODINS]])</f>
        <v>1.00846</v>
      </c>
      <c r="E504" s="444" t="s">
        <v>31196</v>
      </c>
      <c r="F504" t="s">
        <v>8640</v>
      </c>
      <c r="G504" t="s">
        <v>8396</v>
      </c>
      <c r="H504" t="s">
        <v>13430</v>
      </c>
      <c r="I504" t="s">
        <v>13533</v>
      </c>
      <c r="J504" t="s">
        <v>3</v>
      </c>
      <c r="K504" t="s">
        <v>32</v>
      </c>
      <c r="L504" t="s">
        <v>20921</v>
      </c>
      <c r="M504" t="s">
        <v>8087</v>
      </c>
      <c r="N504">
        <v>10203</v>
      </c>
      <c r="O504" t="s">
        <v>32</v>
      </c>
      <c r="P504" t="s">
        <v>2</v>
      </c>
      <c r="Q504" t="s">
        <v>3</v>
      </c>
      <c r="R504" t="s">
        <v>16453</v>
      </c>
      <c r="S504" t="s">
        <v>33</v>
      </c>
      <c r="T504" t="s">
        <v>345</v>
      </c>
      <c r="U504" t="s">
        <v>159</v>
      </c>
      <c r="V504" t="s">
        <v>12407</v>
      </c>
      <c r="W504" t="s">
        <v>22779</v>
      </c>
      <c r="X504" t="s">
        <v>22780</v>
      </c>
      <c r="Y504" s="536" t="s">
        <v>22781</v>
      </c>
      <c r="Z504" s="536"/>
      <c r="AA504" s="493" t="s">
        <v>22782</v>
      </c>
      <c r="AB504" s="493" t="s">
        <v>22781</v>
      </c>
      <c r="AC504" s="493" t="s">
        <v>18094</v>
      </c>
      <c r="AD504" s="493" t="s">
        <v>21195</v>
      </c>
      <c r="AE504"/>
      <c r="AF504" t="s">
        <v>20919</v>
      </c>
      <c r="AG504"/>
      <c r="AH504"/>
      <c r="AI504" t="s">
        <v>20668</v>
      </c>
      <c r="AJ504" t="s">
        <v>32</v>
      </c>
      <c r="AK504" t="s">
        <v>9907</v>
      </c>
      <c r="AL504" t="s">
        <v>64</v>
      </c>
      <c r="AM504" t="s">
        <v>13430</v>
      </c>
      <c r="AN504">
        <v>95</v>
      </c>
    </row>
    <row r="505" spans="1:40" ht="14.4" x14ac:dyDescent="0.3">
      <c r="A505" s="433" t="str">
        <v>0955</v>
      </c>
      <c r="D505" t="str">
        <f>CONCATENATE(portada_F[[#This Row],[NIVEL]],".",portada_F[[#This Row],[CODINS]])</f>
        <v>1.02230</v>
      </c>
      <c r="E505" s="444" t="s">
        <v>32432</v>
      </c>
      <c r="F505" t="s">
        <v>8799</v>
      </c>
      <c r="G505" t="s">
        <v>8396</v>
      </c>
      <c r="H505" t="s">
        <v>10212</v>
      </c>
      <c r="I505" t="s">
        <v>3287</v>
      </c>
      <c r="J505" t="s">
        <v>1</v>
      </c>
      <c r="K505" t="s">
        <v>32</v>
      </c>
      <c r="L505" t="s">
        <v>20921</v>
      </c>
      <c r="M505" t="s">
        <v>8087</v>
      </c>
      <c r="N505">
        <v>70202</v>
      </c>
      <c r="O505" t="s">
        <v>87</v>
      </c>
      <c r="P505" t="s">
        <v>2</v>
      </c>
      <c r="Q505" t="s">
        <v>2</v>
      </c>
      <c r="R505" t="s">
        <v>16850</v>
      </c>
      <c r="S505" t="s">
        <v>17671</v>
      </c>
      <c r="T505" t="s">
        <v>3288</v>
      </c>
      <c r="U505" t="s">
        <v>3750</v>
      </c>
      <c r="V505" t="s">
        <v>8800</v>
      </c>
      <c r="W505" t="s">
        <v>25619</v>
      </c>
      <c r="X505" t="s">
        <v>20730</v>
      </c>
      <c r="Y505" s="536" t="s">
        <v>25620</v>
      </c>
      <c r="Z505" s="536"/>
      <c r="AA505" s="493" t="s">
        <v>18535</v>
      </c>
      <c r="AB505" s="493" t="s">
        <v>25621</v>
      </c>
      <c r="AC505" s="493" t="s">
        <v>17099</v>
      </c>
      <c r="AD505" s="493" t="s">
        <v>21461</v>
      </c>
      <c r="AE505"/>
      <c r="AF505" t="s">
        <v>20919</v>
      </c>
      <c r="AG505"/>
      <c r="AH505"/>
      <c r="AI505" t="s">
        <v>20668</v>
      </c>
      <c r="AJ505" t="s">
        <v>32</v>
      </c>
      <c r="AK505" t="s">
        <v>9985</v>
      </c>
      <c r="AL505" t="s">
        <v>64</v>
      </c>
      <c r="AM505" t="s">
        <v>10212</v>
      </c>
      <c r="AN505">
        <v>152</v>
      </c>
    </row>
    <row r="506" spans="1:40" ht="14.4" x14ac:dyDescent="0.3">
      <c r="A506" s="433" t="str">
        <v>0956</v>
      </c>
      <c r="D506" t="str">
        <f>CONCATENATE(portada_F[[#This Row],[NIVEL]],".",portada_F[[#This Row],[CODINS]])</f>
        <v>1.02256</v>
      </c>
      <c r="E506" s="444" t="s">
        <v>32456</v>
      </c>
      <c r="F506" t="s">
        <v>8817</v>
      </c>
      <c r="G506" t="s">
        <v>8396</v>
      </c>
      <c r="H506" t="s">
        <v>8816</v>
      </c>
      <c r="I506" t="s">
        <v>83</v>
      </c>
      <c r="J506" t="s">
        <v>9</v>
      </c>
      <c r="K506" t="s">
        <v>32</v>
      </c>
      <c r="L506" t="s">
        <v>20921</v>
      </c>
      <c r="M506" t="s">
        <v>8087</v>
      </c>
      <c r="N506">
        <v>20502</v>
      </c>
      <c r="O506" t="s">
        <v>35</v>
      </c>
      <c r="P506" t="s">
        <v>5</v>
      </c>
      <c r="Q506" t="s">
        <v>2</v>
      </c>
      <c r="R506" t="s">
        <v>16588</v>
      </c>
      <c r="S506" t="s">
        <v>83</v>
      </c>
      <c r="T506" t="s">
        <v>2306</v>
      </c>
      <c r="U506" t="s">
        <v>2318</v>
      </c>
      <c r="V506" t="s">
        <v>2332</v>
      </c>
      <c r="W506" t="s">
        <v>8818</v>
      </c>
      <c r="X506" t="s">
        <v>25675</v>
      </c>
      <c r="Y506" s="536" t="s">
        <v>25676</v>
      </c>
      <c r="Z506" s="536" t="s">
        <v>25677</v>
      </c>
      <c r="AA506" s="493" t="s">
        <v>16178</v>
      </c>
      <c r="AB506" s="493" t="s">
        <v>25676</v>
      </c>
      <c r="AC506" s="493" t="s">
        <v>19757</v>
      </c>
      <c r="AD506" s="493" t="s">
        <v>21726</v>
      </c>
      <c r="AE506"/>
      <c r="AF506" t="s">
        <v>20919</v>
      </c>
      <c r="AG506"/>
      <c r="AH506"/>
      <c r="AI506" t="s">
        <v>20668</v>
      </c>
      <c r="AJ506" t="s">
        <v>32</v>
      </c>
      <c r="AK506" t="s">
        <v>9993</v>
      </c>
      <c r="AL506" t="s">
        <v>64</v>
      </c>
      <c r="AM506" t="s">
        <v>8816</v>
      </c>
      <c r="AN506">
        <v>117</v>
      </c>
    </row>
    <row r="507" spans="1:40" ht="14.4" x14ac:dyDescent="0.3">
      <c r="A507" s="433" t="str">
        <v>0957</v>
      </c>
      <c r="D507" t="str">
        <f>CONCATENATE(portada_F[[#This Row],[NIVEL]],".",portada_F[[#This Row],[CODINS]])</f>
        <v>1.00858</v>
      </c>
      <c r="E507" s="444" t="s">
        <v>31202</v>
      </c>
      <c r="F507" t="s">
        <v>7173</v>
      </c>
      <c r="G507" t="s">
        <v>8396</v>
      </c>
      <c r="H507" t="s">
        <v>8646</v>
      </c>
      <c r="I507" t="s">
        <v>41</v>
      </c>
      <c r="J507" t="s">
        <v>3</v>
      </c>
      <c r="K507" t="s">
        <v>32</v>
      </c>
      <c r="L507" t="s">
        <v>20921</v>
      </c>
      <c r="M507" t="s">
        <v>8087</v>
      </c>
      <c r="N507">
        <v>30305</v>
      </c>
      <c r="O507" t="s">
        <v>64</v>
      </c>
      <c r="P507" t="s">
        <v>3</v>
      </c>
      <c r="Q507" t="s">
        <v>5</v>
      </c>
      <c r="R507" t="s">
        <v>16669</v>
      </c>
      <c r="S507" t="s">
        <v>242</v>
      </c>
      <c r="T507" t="s">
        <v>243</v>
      </c>
      <c r="U507" t="s">
        <v>244</v>
      </c>
      <c r="V507" t="s">
        <v>8647</v>
      </c>
      <c r="W507" t="s">
        <v>8649</v>
      </c>
      <c r="X507" t="s">
        <v>8648</v>
      </c>
      <c r="Y507" s="536" t="s">
        <v>22795</v>
      </c>
      <c r="Z507" s="536" t="s">
        <v>22796</v>
      </c>
      <c r="AA507" s="493" t="s">
        <v>14559</v>
      </c>
      <c r="AB507" s="493" t="s">
        <v>22795</v>
      </c>
      <c r="AC507" s="493" t="s">
        <v>7047</v>
      </c>
      <c r="AD507" s="493" t="s">
        <v>21413</v>
      </c>
      <c r="AE507"/>
      <c r="AF507" t="s">
        <v>20919</v>
      </c>
      <c r="AG507"/>
      <c r="AH507"/>
      <c r="AI507" t="s">
        <v>20668</v>
      </c>
      <c r="AJ507" t="s">
        <v>32</v>
      </c>
      <c r="AK507" t="s">
        <v>8384</v>
      </c>
      <c r="AL507" t="s">
        <v>64</v>
      </c>
      <c r="AM507" t="s">
        <v>8646</v>
      </c>
      <c r="AN507">
        <v>47</v>
      </c>
    </row>
    <row r="508" spans="1:40" ht="14.4" x14ac:dyDescent="0.3">
      <c r="A508" s="433" t="str">
        <v>0959</v>
      </c>
      <c r="D508" t="str">
        <f>CONCATENATE(portada_F[[#This Row],[NIVEL]],".",portada_F[[#This Row],[CODINS]])</f>
        <v>1.03434</v>
      </c>
      <c r="E508" s="444" t="s">
        <v>33478</v>
      </c>
      <c r="F508" t="s">
        <v>12354</v>
      </c>
      <c r="G508" t="s">
        <v>8396</v>
      </c>
      <c r="H508" t="s">
        <v>12344</v>
      </c>
      <c r="I508" t="s">
        <v>83</v>
      </c>
      <c r="J508" t="s">
        <v>7</v>
      </c>
      <c r="K508" t="s">
        <v>32</v>
      </c>
      <c r="L508" t="s">
        <v>20921</v>
      </c>
      <c r="M508" t="s">
        <v>8087</v>
      </c>
      <c r="N508">
        <v>20804</v>
      </c>
      <c r="O508" t="s">
        <v>35</v>
      </c>
      <c r="P508" t="s">
        <v>9</v>
      </c>
      <c r="Q508" t="s">
        <v>4</v>
      </c>
      <c r="R508" t="s">
        <v>16611</v>
      </c>
      <c r="S508" t="s">
        <v>83</v>
      </c>
      <c r="T508" t="s">
        <v>578</v>
      </c>
      <c r="U508" t="s">
        <v>2065</v>
      </c>
      <c r="V508" t="s">
        <v>2065</v>
      </c>
      <c r="W508" t="s">
        <v>28087</v>
      </c>
      <c r="X508" t="s">
        <v>13482</v>
      </c>
      <c r="Y508" s="536" t="s">
        <v>28088</v>
      </c>
      <c r="Z508" s="536" t="s">
        <v>28089</v>
      </c>
      <c r="AA508" s="493" t="s">
        <v>16193</v>
      </c>
      <c r="AB508" s="493" t="s">
        <v>28088</v>
      </c>
      <c r="AC508" s="493" t="s">
        <v>12765</v>
      </c>
      <c r="AD508" s="493" t="s">
        <v>21649</v>
      </c>
      <c r="AE508"/>
      <c r="AF508" t="s">
        <v>20919</v>
      </c>
      <c r="AG508"/>
      <c r="AH508"/>
      <c r="AI508" t="s">
        <v>20668</v>
      </c>
      <c r="AJ508" t="s">
        <v>32</v>
      </c>
      <c r="AK508" t="s">
        <v>13527</v>
      </c>
      <c r="AL508" t="s">
        <v>64</v>
      </c>
      <c r="AM508" t="s">
        <v>12344</v>
      </c>
      <c r="AN508">
        <v>16</v>
      </c>
    </row>
    <row r="509" spans="1:40" ht="14.4" x14ac:dyDescent="0.3">
      <c r="A509" s="433" t="str">
        <v>0960</v>
      </c>
      <c r="D509" t="str">
        <f>CONCATENATE(portada_F[[#This Row],[NIVEL]],".",portada_F[[#This Row],[CODINS]])</f>
        <v>1.01231</v>
      </c>
      <c r="E509" s="444" t="s">
        <v>31517</v>
      </c>
      <c r="F509" t="s">
        <v>8724</v>
      </c>
      <c r="G509" t="s">
        <v>8396</v>
      </c>
      <c r="H509" t="s">
        <v>10171</v>
      </c>
      <c r="I509" t="s">
        <v>207</v>
      </c>
      <c r="J509" t="s">
        <v>7</v>
      </c>
      <c r="K509" t="s">
        <v>32</v>
      </c>
      <c r="L509" t="s">
        <v>20929</v>
      </c>
      <c r="M509" t="s">
        <v>8087</v>
      </c>
      <c r="N509">
        <v>40801</v>
      </c>
      <c r="O509" t="s">
        <v>206</v>
      </c>
      <c r="P509" t="s">
        <v>9</v>
      </c>
      <c r="Q509" t="s">
        <v>1</v>
      </c>
      <c r="R509" t="s">
        <v>16732</v>
      </c>
      <c r="S509" t="s">
        <v>207</v>
      </c>
      <c r="T509" t="s">
        <v>22125</v>
      </c>
      <c r="U509" t="s">
        <v>3036</v>
      </c>
      <c r="V509" t="s">
        <v>3036</v>
      </c>
      <c r="W509" t="s">
        <v>23532</v>
      </c>
      <c r="X509" t="s">
        <v>13464</v>
      </c>
      <c r="Y509" s="536" t="s">
        <v>23533</v>
      </c>
      <c r="Z509" s="536" t="s">
        <v>23534</v>
      </c>
      <c r="AA509" s="493" t="s">
        <v>14561</v>
      </c>
      <c r="AB509" s="493" t="s">
        <v>23534</v>
      </c>
      <c r="AC509" s="493" t="s">
        <v>18547</v>
      </c>
      <c r="AD509" s="493" t="s">
        <v>22106</v>
      </c>
      <c r="AE509"/>
      <c r="AF509" t="s">
        <v>20919</v>
      </c>
      <c r="AG509"/>
      <c r="AH509"/>
      <c r="AI509" t="s">
        <v>20668</v>
      </c>
      <c r="AJ509" t="s">
        <v>35</v>
      </c>
      <c r="AK509" t="s">
        <v>19693</v>
      </c>
      <c r="AL509" t="s">
        <v>20934</v>
      </c>
      <c r="AM509"/>
      <c r="AN509">
        <v>26</v>
      </c>
    </row>
    <row r="510" spans="1:40" ht="14.4" x14ac:dyDescent="0.3">
      <c r="A510" s="433" t="str">
        <v>0961</v>
      </c>
      <c r="D510" t="str">
        <f>CONCATENATE(portada_F[[#This Row],[NIVEL]],".",portada_F[[#This Row],[CODINS]])</f>
        <v>1.04070</v>
      </c>
      <c r="E510" s="444" t="s">
        <v>33963</v>
      </c>
      <c r="F510" t="s">
        <v>16158</v>
      </c>
      <c r="G510" t="s">
        <v>8396</v>
      </c>
      <c r="H510" t="s">
        <v>16371</v>
      </c>
      <c r="I510" t="s">
        <v>207</v>
      </c>
      <c r="J510" t="s">
        <v>7</v>
      </c>
      <c r="K510" t="s">
        <v>32</v>
      </c>
      <c r="L510" t="s">
        <v>20929</v>
      </c>
      <c r="M510" t="s">
        <v>8087</v>
      </c>
      <c r="N510">
        <v>40802</v>
      </c>
      <c r="O510" t="s">
        <v>206</v>
      </c>
      <c r="P510" t="s">
        <v>9</v>
      </c>
      <c r="Q510" t="s">
        <v>2</v>
      </c>
      <c r="R510" t="s">
        <v>16733</v>
      </c>
      <c r="S510" t="s">
        <v>207</v>
      </c>
      <c r="T510" t="s">
        <v>22125</v>
      </c>
      <c r="U510" t="s">
        <v>22126</v>
      </c>
      <c r="V510" t="s">
        <v>1387</v>
      </c>
      <c r="W510" t="s">
        <v>29429</v>
      </c>
      <c r="X510" t="s">
        <v>16964</v>
      </c>
      <c r="Y510" s="536" t="s">
        <v>29430</v>
      </c>
      <c r="Z510" s="536" t="s">
        <v>29431</v>
      </c>
      <c r="AA510" s="493" t="s">
        <v>20780</v>
      </c>
      <c r="AB510" s="493" t="s">
        <v>29432</v>
      </c>
      <c r="AC510" s="493" t="s">
        <v>18547</v>
      </c>
      <c r="AD510" s="493" t="s">
        <v>22106</v>
      </c>
      <c r="AE510"/>
      <c r="AF510" t="s">
        <v>20919</v>
      </c>
      <c r="AG510"/>
      <c r="AH510"/>
      <c r="AI510" t="s">
        <v>20668</v>
      </c>
      <c r="AJ510" t="s">
        <v>35</v>
      </c>
      <c r="AK510" t="s">
        <v>19693</v>
      </c>
      <c r="AL510" t="s">
        <v>20934</v>
      </c>
      <c r="AM510"/>
      <c r="AN510">
        <v>32</v>
      </c>
    </row>
    <row r="511" spans="1:40" ht="14.4" x14ac:dyDescent="0.3">
      <c r="A511" s="433" t="str">
        <v>0962</v>
      </c>
      <c r="D511" t="str">
        <f>CONCATENATE(portada_F[[#This Row],[NIVEL]],".",portada_F[[#This Row],[CODINS]])</f>
        <v>1.00927</v>
      </c>
      <c r="E511" s="444" t="s">
        <v>31257</v>
      </c>
      <c r="F511" t="s">
        <v>8664</v>
      </c>
      <c r="G511" t="s">
        <v>8396</v>
      </c>
      <c r="H511" t="s">
        <v>8663</v>
      </c>
      <c r="I511" t="s">
        <v>13534</v>
      </c>
      <c r="J511" t="s">
        <v>1</v>
      </c>
      <c r="K511" t="s">
        <v>32</v>
      </c>
      <c r="L511" t="s">
        <v>20921</v>
      </c>
      <c r="M511" t="s">
        <v>8087</v>
      </c>
      <c r="N511">
        <v>10111</v>
      </c>
      <c r="O511" t="s">
        <v>32</v>
      </c>
      <c r="P511" t="s">
        <v>1</v>
      </c>
      <c r="Q511" t="s">
        <v>13</v>
      </c>
      <c r="R511" t="s">
        <v>16450</v>
      </c>
      <c r="S511" t="s">
        <v>33</v>
      </c>
      <c r="T511" t="s">
        <v>33</v>
      </c>
      <c r="U511" t="s">
        <v>21165</v>
      </c>
      <c r="V511" t="s">
        <v>7036</v>
      </c>
      <c r="W511" t="s">
        <v>22934</v>
      </c>
      <c r="X511" t="s">
        <v>8665</v>
      </c>
      <c r="Y511" s="536" t="s">
        <v>22935</v>
      </c>
      <c r="Z511" s="536" t="s">
        <v>22936</v>
      </c>
      <c r="AA511" s="493" t="s">
        <v>20717</v>
      </c>
      <c r="AB511" s="493" t="s">
        <v>22935</v>
      </c>
      <c r="AC511" s="493" t="s">
        <v>19813</v>
      </c>
      <c r="AD511" s="493" t="s">
        <v>20933</v>
      </c>
      <c r="AE511"/>
      <c r="AF511" t="s">
        <v>20919</v>
      </c>
      <c r="AG511"/>
      <c r="AH511"/>
      <c r="AI511" t="s">
        <v>20668</v>
      </c>
      <c r="AJ511" t="s">
        <v>32</v>
      </c>
      <c r="AK511" t="s">
        <v>8397</v>
      </c>
      <c r="AL511" t="s">
        <v>64</v>
      </c>
      <c r="AM511" t="s">
        <v>8663</v>
      </c>
      <c r="AN511">
        <v>29</v>
      </c>
    </row>
    <row r="512" spans="1:40" ht="14.4" x14ac:dyDescent="0.3">
      <c r="A512" s="433" t="str">
        <v>0963</v>
      </c>
      <c r="D512" t="str">
        <f>CONCATENATE(portada_F[[#This Row],[NIVEL]],".",portada_F[[#This Row],[CODINS]])</f>
        <v>1.00163</v>
      </c>
      <c r="E512" s="444" t="s">
        <v>30582</v>
      </c>
      <c r="F512" t="s">
        <v>8201</v>
      </c>
      <c r="G512" t="s">
        <v>8396</v>
      </c>
      <c r="H512" t="s">
        <v>8492</v>
      </c>
      <c r="I512" t="s">
        <v>47</v>
      </c>
      <c r="J512" t="s">
        <v>1</v>
      </c>
      <c r="K512" t="s">
        <v>32</v>
      </c>
      <c r="L512" t="s">
        <v>20921</v>
      </c>
      <c r="M512" t="s">
        <v>8087</v>
      </c>
      <c r="N512">
        <v>10301</v>
      </c>
      <c r="O512" t="s">
        <v>32</v>
      </c>
      <c r="P512" t="s">
        <v>3</v>
      </c>
      <c r="Q512" t="s">
        <v>1</v>
      </c>
      <c r="R512" t="s">
        <v>16454</v>
      </c>
      <c r="S512" t="s">
        <v>33</v>
      </c>
      <c r="T512" t="s">
        <v>47</v>
      </c>
      <c r="U512" t="s">
        <v>47</v>
      </c>
      <c r="V512" t="s">
        <v>1508</v>
      </c>
      <c r="W512" t="s">
        <v>8495</v>
      </c>
      <c r="X512" t="s">
        <v>8494</v>
      </c>
      <c r="Y512" s="536" t="s">
        <v>21240</v>
      </c>
      <c r="Z512" s="536" t="s">
        <v>21241</v>
      </c>
      <c r="AA512" s="493" t="s">
        <v>8493</v>
      </c>
      <c r="AB512" s="493" t="s">
        <v>21240</v>
      </c>
      <c r="AC512" s="493" t="s">
        <v>19725</v>
      </c>
      <c r="AD512" s="493" t="s">
        <v>21242</v>
      </c>
      <c r="AE512"/>
      <c r="AF512" t="s">
        <v>20919</v>
      </c>
      <c r="AG512"/>
      <c r="AH512"/>
      <c r="AI512" t="s">
        <v>20668</v>
      </c>
      <c r="AJ512" t="s">
        <v>32</v>
      </c>
      <c r="AK512" t="s">
        <v>6844</v>
      </c>
      <c r="AL512" t="s">
        <v>64</v>
      </c>
      <c r="AM512" t="s">
        <v>8492</v>
      </c>
      <c r="AN512">
        <v>36</v>
      </c>
    </row>
    <row r="513" spans="1:40" ht="14.4" x14ac:dyDescent="0.3">
      <c r="A513" s="433" t="str">
        <v>0964</v>
      </c>
      <c r="D513" t="str">
        <f>CONCATENATE(portada_F[[#This Row],[NIVEL]],".",portada_F[[#This Row],[CODINS]])</f>
        <v>1.00801</v>
      </c>
      <c r="E513" s="444" t="s">
        <v>31159</v>
      </c>
      <c r="F513" t="s">
        <v>8137</v>
      </c>
      <c r="G513" t="s">
        <v>8396</v>
      </c>
      <c r="H513" t="s">
        <v>8629</v>
      </c>
      <c r="I513" t="s">
        <v>13533</v>
      </c>
      <c r="J513" t="s">
        <v>3</v>
      </c>
      <c r="K513" t="s">
        <v>32</v>
      </c>
      <c r="L513" t="s">
        <v>20921</v>
      </c>
      <c r="M513" t="s">
        <v>8087</v>
      </c>
      <c r="N513">
        <v>10203</v>
      </c>
      <c r="O513" t="s">
        <v>32</v>
      </c>
      <c r="P513" t="s">
        <v>2</v>
      </c>
      <c r="Q513" t="s">
        <v>3</v>
      </c>
      <c r="R513" t="s">
        <v>16453</v>
      </c>
      <c r="S513" t="s">
        <v>33</v>
      </c>
      <c r="T513" t="s">
        <v>345</v>
      </c>
      <c r="U513" t="s">
        <v>159</v>
      </c>
      <c r="V513" t="s">
        <v>12407</v>
      </c>
      <c r="W513" t="s">
        <v>18517</v>
      </c>
      <c r="X513" t="s">
        <v>22695</v>
      </c>
      <c r="Y513" s="536" t="s">
        <v>22696</v>
      </c>
      <c r="Z513" s="536" t="s">
        <v>22697</v>
      </c>
      <c r="AA513" s="493" t="s">
        <v>8630</v>
      </c>
      <c r="AB513" s="493" t="s">
        <v>22696</v>
      </c>
      <c r="AC513" s="493" t="s">
        <v>18094</v>
      </c>
      <c r="AD513" s="493" t="s">
        <v>21195</v>
      </c>
      <c r="AE513"/>
      <c r="AF513" t="s">
        <v>20919</v>
      </c>
      <c r="AG513"/>
      <c r="AH513"/>
      <c r="AI513" t="s">
        <v>20668</v>
      </c>
      <c r="AJ513" t="s">
        <v>32</v>
      </c>
      <c r="AK513" t="s">
        <v>9926</v>
      </c>
      <c r="AL513" t="s">
        <v>64</v>
      </c>
      <c r="AM513" t="s">
        <v>8629</v>
      </c>
      <c r="AN513">
        <v>22</v>
      </c>
    </row>
    <row r="514" spans="1:40" ht="14.4" x14ac:dyDescent="0.3">
      <c r="A514" s="433" t="str">
        <v>0965</v>
      </c>
      <c r="D514" t="str">
        <f>CONCATENATE(portada_F[[#This Row],[NIVEL]],".",portada_F[[#This Row],[CODINS]])</f>
        <v>1.02576</v>
      </c>
      <c r="E514" s="444" t="s">
        <v>32735</v>
      </c>
      <c r="F514" t="s">
        <v>8862</v>
      </c>
      <c r="G514" t="s">
        <v>8396</v>
      </c>
      <c r="H514" t="s">
        <v>8861</v>
      </c>
      <c r="I514" t="s">
        <v>207</v>
      </c>
      <c r="J514" t="s">
        <v>2</v>
      </c>
      <c r="K514" t="s">
        <v>32</v>
      </c>
      <c r="L514" t="s">
        <v>20921</v>
      </c>
      <c r="M514" t="s">
        <v>8087</v>
      </c>
      <c r="N514">
        <v>40103</v>
      </c>
      <c r="O514" t="s">
        <v>206</v>
      </c>
      <c r="P514" t="s">
        <v>1</v>
      </c>
      <c r="Q514" t="s">
        <v>3</v>
      </c>
      <c r="R514" t="s">
        <v>16699</v>
      </c>
      <c r="S514" t="s">
        <v>207</v>
      </c>
      <c r="T514" t="s">
        <v>207</v>
      </c>
      <c r="U514" t="s">
        <v>539</v>
      </c>
      <c r="V514" t="s">
        <v>539</v>
      </c>
      <c r="W514" t="s">
        <v>26323</v>
      </c>
      <c r="X514" t="s">
        <v>18544</v>
      </c>
      <c r="Y514" s="536" t="s">
        <v>26324</v>
      </c>
      <c r="Z514" s="536" t="s">
        <v>26324</v>
      </c>
      <c r="AA514" s="493" t="s">
        <v>8863</v>
      </c>
      <c r="AB514" s="493" t="s">
        <v>26324</v>
      </c>
      <c r="AC514" s="493" t="s">
        <v>19833</v>
      </c>
      <c r="AD514" s="493" t="s">
        <v>22111</v>
      </c>
      <c r="AE514"/>
      <c r="AF514" t="s">
        <v>20919</v>
      </c>
      <c r="AG514"/>
      <c r="AH514"/>
      <c r="AI514" t="s">
        <v>20668</v>
      </c>
      <c r="AJ514" t="s">
        <v>32</v>
      </c>
      <c r="AK514" t="s">
        <v>10036</v>
      </c>
      <c r="AL514" t="s">
        <v>64</v>
      </c>
      <c r="AM514" t="s">
        <v>8861</v>
      </c>
      <c r="AN514">
        <v>18</v>
      </c>
    </row>
    <row r="515" spans="1:40" ht="14.4" x14ac:dyDescent="0.3">
      <c r="A515" s="433" t="str">
        <v>0966</v>
      </c>
      <c r="D515" t="str">
        <f>CONCATENATE(portada_F[[#This Row],[NIVEL]],".",portada_F[[#This Row],[CODINS]])</f>
        <v>1.03202</v>
      </c>
      <c r="E515" s="444" t="s">
        <v>33276</v>
      </c>
      <c r="F515" t="s">
        <v>7396</v>
      </c>
      <c r="G515" t="s">
        <v>8396</v>
      </c>
      <c r="H515" t="s">
        <v>10268</v>
      </c>
      <c r="I515" t="s">
        <v>242</v>
      </c>
      <c r="J515" t="s">
        <v>6</v>
      </c>
      <c r="K515" t="s">
        <v>32</v>
      </c>
      <c r="L515" t="s">
        <v>20921</v>
      </c>
      <c r="M515" t="s">
        <v>8087</v>
      </c>
      <c r="N515">
        <v>30303</v>
      </c>
      <c r="O515" t="s">
        <v>64</v>
      </c>
      <c r="P515" t="s">
        <v>3</v>
      </c>
      <c r="Q515" t="s">
        <v>3</v>
      </c>
      <c r="R515" t="s">
        <v>16667</v>
      </c>
      <c r="S515" t="s">
        <v>242</v>
      </c>
      <c r="T515" t="s">
        <v>243</v>
      </c>
      <c r="U515" t="s">
        <v>173</v>
      </c>
      <c r="V515" t="s">
        <v>8647</v>
      </c>
      <c r="W515" t="s">
        <v>18555</v>
      </c>
      <c r="X515" t="s">
        <v>8988</v>
      </c>
      <c r="Y515" s="536" t="s">
        <v>27603</v>
      </c>
      <c r="Z515" s="536" t="s">
        <v>27604</v>
      </c>
      <c r="AA515" s="493" t="s">
        <v>8987</v>
      </c>
      <c r="AB515" s="493" t="s">
        <v>27603</v>
      </c>
      <c r="AC515" s="493" t="s">
        <v>19821</v>
      </c>
      <c r="AD515" s="493" t="s">
        <v>22000</v>
      </c>
      <c r="AE515"/>
      <c r="AF515" t="s">
        <v>20919</v>
      </c>
      <c r="AG515"/>
      <c r="AH515"/>
      <c r="AI515" t="s">
        <v>20668</v>
      </c>
      <c r="AJ515" t="s">
        <v>32</v>
      </c>
      <c r="AK515" t="s">
        <v>10056</v>
      </c>
      <c r="AL515" t="s">
        <v>64</v>
      </c>
      <c r="AM515" t="s">
        <v>10268</v>
      </c>
      <c r="AN515">
        <v>14</v>
      </c>
    </row>
    <row r="516" spans="1:40" ht="14.4" x14ac:dyDescent="0.3">
      <c r="A516" s="433" t="str">
        <v>0967</v>
      </c>
      <c r="D516" t="str">
        <f>CONCATENATE(portada_F[[#This Row],[NIVEL]],".",portada_F[[#This Row],[CODINS]])</f>
        <v>1.03201</v>
      </c>
      <c r="E516" s="444" t="s">
        <v>33275</v>
      </c>
      <c r="F516" t="s">
        <v>7395</v>
      </c>
      <c r="G516" t="s">
        <v>8396</v>
      </c>
      <c r="H516" t="s">
        <v>10267</v>
      </c>
      <c r="I516" t="s">
        <v>242</v>
      </c>
      <c r="J516" t="s">
        <v>6</v>
      </c>
      <c r="K516" t="s">
        <v>32</v>
      </c>
      <c r="L516" t="s">
        <v>20921</v>
      </c>
      <c r="M516" t="s">
        <v>8087</v>
      </c>
      <c r="N516">
        <v>30305</v>
      </c>
      <c r="O516" t="s">
        <v>64</v>
      </c>
      <c r="P516" t="s">
        <v>3</v>
      </c>
      <c r="Q516" t="s">
        <v>5</v>
      </c>
      <c r="R516" t="s">
        <v>16669</v>
      </c>
      <c r="S516" t="s">
        <v>242</v>
      </c>
      <c r="T516" t="s">
        <v>243</v>
      </c>
      <c r="U516" t="s">
        <v>244</v>
      </c>
      <c r="V516" t="s">
        <v>241</v>
      </c>
      <c r="W516" t="s">
        <v>18554</v>
      </c>
      <c r="X516" t="s">
        <v>13479</v>
      </c>
      <c r="Y516" s="536" t="s">
        <v>27601</v>
      </c>
      <c r="Z516" s="536" t="s">
        <v>27602</v>
      </c>
      <c r="AA516" s="493" t="s">
        <v>20749</v>
      </c>
      <c r="AB516" s="493" t="s">
        <v>27602</v>
      </c>
      <c r="AC516" s="493" t="s">
        <v>19821</v>
      </c>
      <c r="AD516" s="493" t="s">
        <v>22000</v>
      </c>
      <c r="AE516"/>
      <c r="AF516" t="s">
        <v>20919</v>
      </c>
      <c r="AG516"/>
      <c r="AH516"/>
      <c r="AI516" t="s">
        <v>20668</v>
      </c>
      <c r="AJ516" t="s">
        <v>32</v>
      </c>
      <c r="AK516" t="s">
        <v>10063</v>
      </c>
      <c r="AL516" t="s">
        <v>64</v>
      </c>
      <c r="AM516" t="s">
        <v>10267</v>
      </c>
      <c r="AN516">
        <v>17</v>
      </c>
    </row>
    <row r="517" spans="1:40" ht="14.4" x14ac:dyDescent="0.3">
      <c r="A517" s="433" t="str">
        <v>0968</v>
      </c>
      <c r="D517" t="str">
        <f>CONCATENATE(portada_F[[#This Row],[NIVEL]],".",portada_F[[#This Row],[CODINS]])</f>
        <v>1.00230</v>
      </c>
      <c r="E517" s="444" t="s">
        <v>30636</v>
      </c>
      <c r="F517" t="s">
        <v>694</v>
      </c>
      <c r="G517" t="s">
        <v>691</v>
      </c>
      <c r="H517" t="s">
        <v>692</v>
      </c>
      <c r="I517" t="s">
        <v>41</v>
      </c>
      <c r="J517" t="s">
        <v>5</v>
      </c>
      <c r="K517" t="s">
        <v>32</v>
      </c>
      <c r="L517" t="s">
        <v>20921</v>
      </c>
      <c r="M517" t="s">
        <v>11128</v>
      </c>
      <c r="N517">
        <v>11401</v>
      </c>
      <c r="O517" t="s">
        <v>32</v>
      </c>
      <c r="P517" t="s">
        <v>225</v>
      </c>
      <c r="Q517" t="s">
        <v>1</v>
      </c>
      <c r="R517" t="s">
        <v>16521</v>
      </c>
      <c r="S517" t="s">
        <v>33</v>
      </c>
      <c r="T517" t="s">
        <v>664</v>
      </c>
      <c r="U517" t="s">
        <v>685</v>
      </c>
      <c r="V517" t="s">
        <v>693</v>
      </c>
      <c r="W517" t="s">
        <v>9173</v>
      </c>
      <c r="X517" t="s">
        <v>21381</v>
      </c>
      <c r="Y517" s="536" t="s">
        <v>21382</v>
      </c>
      <c r="Z517" s="536" t="s">
        <v>21383</v>
      </c>
      <c r="AA517" s="493" t="s">
        <v>15554</v>
      </c>
      <c r="AB517" s="493" t="s">
        <v>21382</v>
      </c>
      <c r="AC517" s="493" t="s">
        <v>19733</v>
      </c>
      <c r="AD517" s="493" t="s">
        <v>21351</v>
      </c>
      <c r="AE517"/>
      <c r="AF517" t="s">
        <v>20919</v>
      </c>
      <c r="AG517"/>
      <c r="AH517"/>
      <c r="AI517" t="s">
        <v>20668</v>
      </c>
      <c r="AJ517" t="s">
        <v>32</v>
      </c>
      <c r="AK517" t="s">
        <v>8202</v>
      </c>
      <c r="AL517" t="s">
        <v>64</v>
      </c>
      <c r="AM517" t="s">
        <v>692</v>
      </c>
      <c r="AN517">
        <v>106</v>
      </c>
    </row>
    <row r="518" spans="1:40" ht="14.4" x14ac:dyDescent="0.3">
      <c r="A518" s="433" t="str">
        <v>0969</v>
      </c>
      <c r="D518" t="str">
        <f>CONCATENATE(portada_F[[#This Row],[NIVEL]],".",portada_F[[#This Row],[CODINS]])</f>
        <v>1.00207</v>
      </c>
      <c r="E518" s="444" t="s">
        <v>30616</v>
      </c>
      <c r="F518" t="s">
        <v>618</v>
      </c>
      <c r="G518" t="s">
        <v>614</v>
      </c>
      <c r="H518" t="s">
        <v>615</v>
      </c>
      <c r="I518" t="s">
        <v>41</v>
      </c>
      <c r="J518" t="s">
        <v>1</v>
      </c>
      <c r="K518" t="s">
        <v>32</v>
      </c>
      <c r="L518" t="s">
        <v>20921</v>
      </c>
      <c r="M518" t="s">
        <v>11128</v>
      </c>
      <c r="N518">
        <v>10801</v>
      </c>
      <c r="O518" t="s">
        <v>32</v>
      </c>
      <c r="P518" t="s">
        <v>9</v>
      </c>
      <c r="Q518" t="s">
        <v>1</v>
      </c>
      <c r="R518" t="s">
        <v>16491</v>
      </c>
      <c r="S518" t="s">
        <v>33</v>
      </c>
      <c r="T518" t="s">
        <v>21302</v>
      </c>
      <c r="U518" t="s">
        <v>616</v>
      </c>
      <c r="V518" t="s">
        <v>617</v>
      </c>
      <c r="W518" t="s">
        <v>17041</v>
      </c>
      <c r="X518" t="s">
        <v>17040</v>
      </c>
      <c r="Y518" s="536" t="s">
        <v>21323</v>
      </c>
      <c r="Z518" s="536"/>
      <c r="AA518" s="493" t="s">
        <v>13907</v>
      </c>
      <c r="AB518" s="493" t="s">
        <v>21324</v>
      </c>
      <c r="AC518" s="493" t="s">
        <v>19729</v>
      </c>
      <c r="AD518" s="493" t="s">
        <v>21325</v>
      </c>
      <c r="AE518"/>
      <c r="AF518" t="s">
        <v>20919</v>
      </c>
      <c r="AG518"/>
      <c r="AH518"/>
      <c r="AI518" t="s">
        <v>20668</v>
      </c>
      <c r="AJ518" t="s">
        <v>32</v>
      </c>
      <c r="AK518" t="s">
        <v>8203</v>
      </c>
      <c r="AL518" t="s">
        <v>64</v>
      </c>
      <c r="AM518" t="s">
        <v>615</v>
      </c>
      <c r="AN518">
        <v>83</v>
      </c>
    </row>
    <row r="519" spans="1:40" ht="14.4" x14ac:dyDescent="0.3">
      <c r="A519" s="433" t="str">
        <v>0970</v>
      </c>
      <c r="D519" t="str">
        <f>CONCATENATE(portada_F[[#This Row],[NIVEL]],".",portada_F[[#This Row],[CODINS]])</f>
        <v>1.00147</v>
      </c>
      <c r="E519" s="444" t="s">
        <v>30568</v>
      </c>
      <c r="F519" t="s">
        <v>458</v>
      </c>
      <c r="G519" t="s">
        <v>6780</v>
      </c>
      <c r="H519" t="s">
        <v>12405</v>
      </c>
      <c r="I519" t="s">
        <v>13533</v>
      </c>
      <c r="J519" t="s">
        <v>4</v>
      </c>
      <c r="K519" t="s">
        <v>32</v>
      </c>
      <c r="L519" t="s">
        <v>20929</v>
      </c>
      <c r="M519" t="s">
        <v>18492</v>
      </c>
      <c r="N519">
        <v>10901</v>
      </c>
      <c r="O519" t="s">
        <v>32</v>
      </c>
      <c r="P519" t="s">
        <v>10</v>
      </c>
      <c r="Q519" t="s">
        <v>1</v>
      </c>
      <c r="R519" t="s">
        <v>16497</v>
      </c>
      <c r="S519" t="s">
        <v>33</v>
      </c>
      <c r="T519" t="s">
        <v>341</v>
      </c>
      <c r="U519" t="s">
        <v>341</v>
      </c>
      <c r="V519" t="s">
        <v>341</v>
      </c>
      <c r="W519" t="s">
        <v>7053</v>
      </c>
      <c r="X519" t="s">
        <v>11426</v>
      </c>
      <c r="Y519" s="536" t="s">
        <v>21210</v>
      </c>
      <c r="Z519" s="536" t="s">
        <v>21210</v>
      </c>
      <c r="AA519" s="493" t="s">
        <v>14862</v>
      </c>
      <c r="AB519" s="493" t="s">
        <v>21210</v>
      </c>
      <c r="AC519" s="493" t="s">
        <v>19723</v>
      </c>
      <c r="AD519" s="493" t="s">
        <v>21211</v>
      </c>
      <c r="AE519"/>
      <c r="AF519" t="s">
        <v>20919</v>
      </c>
      <c r="AG519"/>
      <c r="AH519"/>
      <c r="AI519" t="s">
        <v>20668</v>
      </c>
      <c r="AJ519" t="s">
        <v>35</v>
      </c>
      <c r="AK519" t="s">
        <v>19693</v>
      </c>
      <c r="AL519" t="s">
        <v>20934</v>
      </c>
      <c r="AM519"/>
      <c r="AN519">
        <v>141</v>
      </c>
    </row>
    <row r="520" spans="1:40" ht="14.4" x14ac:dyDescent="0.3">
      <c r="A520" s="433" t="str">
        <v>0971</v>
      </c>
      <c r="D520" t="str">
        <f>CONCATENATE(portada_F[[#This Row],[NIVEL]],".",portada_F[[#This Row],[CODINS]])</f>
        <v>1.02561</v>
      </c>
      <c r="E520" s="444" t="s">
        <v>32724</v>
      </c>
      <c r="F520" t="s">
        <v>3284</v>
      </c>
      <c r="G520" t="s">
        <v>6589</v>
      </c>
      <c r="H520" t="s">
        <v>10234</v>
      </c>
      <c r="I520" t="s">
        <v>13534</v>
      </c>
      <c r="J520" t="s">
        <v>6</v>
      </c>
      <c r="K520" t="s">
        <v>32</v>
      </c>
      <c r="L520" t="s">
        <v>20921</v>
      </c>
      <c r="M520" t="s">
        <v>11128</v>
      </c>
      <c r="N520">
        <v>11004</v>
      </c>
      <c r="O520" t="s">
        <v>32</v>
      </c>
      <c r="P520" t="s">
        <v>11</v>
      </c>
      <c r="Q520" t="s">
        <v>4</v>
      </c>
      <c r="R520" t="s">
        <v>16506</v>
      </c>
      <c r="S520" t="s">
        <v>33</v>
      </c>
      <c r="T520" t="s">
        <v>249</v>
      </c>
      <c r="U520" t="s">
        <v>244</v>
      </c>
      <c r="V520" t="s">
        <v>275</v>
      </c>
      <c r="W520" t="s">
        <v>26293</v>
      </c>
      <c r="X520" t="s">
        <v>15777</v>
      </c>
      <c r="Y520" s="536" t="s">
        <v>26294</v>
      </c>
      <c r="Z520" s="536" t="s">
        <v>26294</v>
      </c>
      <c r="AA520" s="493" t="s">
        <v>20242</v>
      </c>
      <c r="AB520" s="493" t="s">
        <v>26294</v>
      </c>
      <c r="AC520" s="493" t="s">
        <v>21116</v>
      </c>
      <c r="AD520" s="493" t="s">
        <v>26295</v>
      </c>
      <c r="AE520"/>
      <c r="AF520" t="s">
        <v>20919</v>
      </c>
      <c r="AG520"/>
      <c r="AH520"/>
      <c r="AI520" t="s">
        <v>20668</v>
      </c>
      <c r="AJ520" t="s">
        <v>32</v>
      </c>
      <c r="AK520" t="s">
        <v>7838</v>
      </c>
      <c r="AL520" t="s">
        <v>64</v>
      </c>
      <c r="AM520" t="s">
        <v>63</v>
      </c>
      <c r="AN520">
        <v>177</v>
      </c>
    </row>
    <row r="521" spans="1:40" ht="14.4" x14ac:dyDescent="0.3">
      <c r="A521" s="433" t="str">
        <v>0972</v>
      </c>
      <c r="D521" t="str">
        <f>CONCATENATE(portada_F[[#This Row],[NIVEL]],".",portada_F[[#This Row],[CODINS]])</f>
        <v>1.00148</v>
      </c>
      <c r="E521" s="444" t="s">
        <v>30569</v>
      </c>
      <c r="F521" t="s">
        <v>366</v>
      </c>
      <c r="G521" t="s">
        <v>364</v>
      </c>
      <c r="H521" t="s">
        <v>365</v>
      </c>
      <c r="I521" t="s">
        <v>13533</v>
      </c>
      <c r="J521" t="s">
        <v>3</v>
      </c>
      <c r="K521" t="s">
        <v>32</v>
      </c>
      <c r="L521" t="s">
        <v>20921</v>
      </c>
      <c r="M521" t="s">
        <v>18492</v>
      </c>
      <c r="N521">
        <v>10202</v>
      </c>
      <c r="O521" t="s">
        <v>32</v>
      </c>
      <c r="P521" t="s">
        <v>2</v>
      </c>
      <c r="Q521" t="s">
        <v>2</v>
      </c>
      <c r="R521" t="s">
        <v>16452</v>
      </c>
      <c r="S521" t="s">
        <v>33</v>
      </c>
      <c r="T521" t="s">
        <v>345</v>
      </c>
      <c r="U521" t="s">
        <v>250</v>
      </c>
      <c r="V521" t="s">
        <v>365</v>
      </c>
      <c r="W521" t="s">
        <v>12656</v>
      </c>
      <c r="X521" t="s">
        <v>11427</v>
      </c>
      <c r="Y521" s="536" t="s">
        <v>21212</v>
      </c>
      <c r="Z521" s="536" t="s">
        <v>21212</v>
      </c>
      <c r="AA521" s="493" t="s">
        <v>18734</v>
      </c>
      <c r="AB521" s="493" t="s">
        <v>21212</v>
      </c>
      <c r="AC521" s="493" t="s">
        <v>18094</v>
      </c>
      <c r="AD521" s="493" t="s">
        <v>21195</v>
      </c>
      <c r="AE521"/>
      <c r="AF521" t="s">
        <v>20919</v>
      </c>
      <c r="AG521"/>
      <c r="AH521"/>
      <c r="AI521" t="s">
        <v>20668</v>
      </c>
      <c r="AJ521" t="s">
        <v>32</v>
      </c>
      <c r="AK521" t="s">
        <v>363</v>
      </c>
      <c r="AL521" t="s">
        <v>64</v>
      </c>
      <c r="AM521" t="s">
        <v>365</v>
      </c>
      <c r="AN521">
        <v>32</v>
      </c>
    </row>
    <row r="522" spans="1:40" ht="14.4" x14ac:dyDescent="0.3">
      <c r="A522" s="433" t="str">
        <v>0973</v>
      </c>
      <c r="D522" t="str">
        <f>CONCATENATE(portada_F[[#This Row],[NIVEL]],".",portada_F[[#This Row],[CODINS]])</f>
        <v>1.00931</v>
      </c>
      <c r="E522" s="444" t="s">
        <v>31260</v>
      </c>
      <c r="F522" t="s">
        <v>346</v>
      </c>
      <c r="G522" t="s">
        <v>344</v>
      </c>
      <c r="H522" t="s">
        <v>12437</v>
      </c>
      <c r="I522" t="s">
        <v>13533</v>
      </c>
      <c r="J522" t="s">
        <v>3</v>
      </c>
      <c r="K522" t="s">
        <v>32</v>
      </c>
      <c r="L522" t="s">
        <v>20921</v>
      </c>
      <c r="M522" t="s">
        <v>18492</v>
      </c>
      <c r="N522">
        <v>10202</v>
      </c>
      <c r="O522" t="s">
        <v>32</v>
      </c>
      <c r="P522" t="s">
        <v>2</v>
      </c>
      <c r="Q522" t="s">
        <v>2</v>
      </c>
      <c r="R522" t="s">
        <v>16452</v>
      </c>
      <c r="S522" t="s">
        <v>33</v>
      </c>
      <c r="T522" t="s">
        <v>345</v>
      </c>
      <c r="U522" t="s">
        <v>250</v>
      </c>
      <c r="V522" t="s">
        <v>4875</v>
      </c>
      <c r="W522" t="s">
        <v>9134</v>
      </c>
      <c r="X522" t="s">
        <v>11699</v>
      </c>
      <c r="Y522" s="536" t="s">
        <v>22943</v>
      </c>
      <c r="Z522" s="536" t="s">
        <v>22943</v>
      </c>
      <c r="AA522" s="493" t="s">
        <v>19947</v>
      </c>
      <c r="AB522" s="493" t="s">
        <v>22944</v>
      </c>
      <c r="AC522" s="493" t="s">
        <v>18094</v>
      </c>
      <c r="AD522" s="493" t="s">
        <v>22945</v>
      </c>
      <c r="AE522"/>
      <c r="AF522" t="s">
        <v>20919</v>
      </c>
      <c r="AG522"/>
      <c r="AH522"/>
      <c r="AI522" t="s">
        <v>20668</v>
      </c>
      <c r="AJ522" t="s">
        <v>32</v>
      </c>
      <c r="AK522" t="s">
        <v>253</v>
      </c>
      <c r="AL522" t="s">
        <v>64</v>
      </c>
      <c r="AM522" t="s">
        <v>12437</v>
      </c>
      <c r="AN522">
        <v>21</v>
      </c>
    </row>
    <row r="523" spans="1:40" ht="14.4" x14ac:dyDescent="0.3">
      <c r="A523" s="433" t="str">
        <v>0974</v>
      </c>
      <c r="D523" t="str">
        <f>CONCATENATE(portada_F[[#This Row],[NIVEL]],".",portada_F[[#This Row],[CODINS]])</f>
        <v>1.00149</v>
      </c>
      <c r="E523" s="444" t="s">
        <v>30570</v>
      </c>
      <c r="F523" t="s">
        <v>379</v>
      </c>
      <c r="G523" t="s">
        <v>377</v>
      </c>
      <c r="H523" t="s">
        <v>378</v>
      </c>
      <c r="I523" t="s">
        <v>13533</v>
      </c>
      <c r="J523" t="s">
        <v>3</v>
      </c>
      <c r="K523" t="s">
        <v>32</v>
      </c>
      <c r="L523" t="s">
        <v>20921</v>
      </c>
      <c r="M523" t="s">
        <v>18492</v>
      </c>
      <c r="N523">
        <v>10203</v>
      </c>
      <c r="O523" t="s">
        <v>32</v>
      </c>
      <c r="P523" t="s">
        <v>2</v>
      </c>
      <c r="Q523" t="s">
        <v>3</v>
      </c>
      <c r="R523" t="s">
        <v>16453</v>
      </c>
      <c r="S523" t="s">
        <v>33</v>
      </c>
      <c r="T523" t="s">
        <v>345</v>
      </c>
      <c r="U523" t="s">
        <v>159</v>
      </c>
      <c r="V523" t="s">
        <v>378</v>
      </c>
      <c r="W523" t="s">
        <v>18735</v>
      </c>
      <c r="X523" t="s">
        <v>12657</v>
      </c>
      <c r="Y523" s="536" t="s">
        <v>21213</v>
      </c>
      <c r="Z523" s="536"/>
      <c r="AA523" s="493" t="s">
        <v>15549</v>
      </c>
      <c r="AB523" s="493" t="s">
        <v>21214</v>
      </c>
      <c r="AC523" s="493" t="s">
        <v>18094</v>
      </c>
      <c r="AD523" s="493" t="s">
        <v>21195</v>
      </c>
      <c r="AE523"/>
      <c r="AF523" t="s">
        <v>20919</v>
      </c>
      <c r="AG523"/>
      <c r="AH523"/>
      <c r="AI523" t="s">
        <v>20668</v>
      </c>
      <c r="AJ523" t="s">
        <v>32</v>
      </c>
      <c r="AK523" t="s">
        <v>8172</v>
      </c>
      <c r="AL523" t="s">
        <v>64</v>
      </c>
      <c r="AM523" t="s">
        <v>378</v>
      </c>
      <c r="AN523">
        <v>75</v>
      </c>
    </row>
    <row r="524" spans="1:40" ht="14.4" x14ac:dyDescent="0.3">
      <c r="A524" s="433" t="str">
        <v>0975</v>
      </c>
      <c r="D524" t="str">
        <f>CONCATENATE(portada_F[[#This Row],[NIVEL]],".",portada_F[[#This Row],[CODINS]])</f>
        <v>1.00259</v>
      </c>
      <c r="E524" s="444" t="s">
        <v>30659</v>
      </c>
      <c r="F524" t="s">
        <v>781</v>
      </c>
      <c r="G524" t="s">
        <v>829</v>
      </c>
      <c r="H524" t="s">
        <v>190</v>
      </c>
      <c r="I524" t="s">
        <v>41</v>
      </c>
      <c r="J524" t="s">
        <v>3</v>
      </c>
      <c r="K524" t="s">
        <v>32</v>
      </c>
      <c r="L524" t="s">
        <v>20921</v>
      </c>
      <c r="M524" t="s">
        <v>18492</v>
      </c>
      <c r="N524">
        <v>11503</v>
      </c>
      <c r="O524" t="s">
        <v>32</v>
      </c>
      <c r="P524" t="s">
        <v>202</v>
      </c>
      <c r="Q524" t="s">
        <v>3</v>
      </c>
      <c r="R524" t="s">
        <v>16526</v>
      </c>
      <c r="S524" t="s">
        <v>33</v>
      </c>
      <c r="T524" t="s">
        <v>21409</v>
      </c>
      <c r="U524" t="s">
        <v>830</v>
      </c>
      <c r="V524" t="s">
        <v>190</v>
      </c>
      <c r="W524" t="s">
        <v>8215</v>
      </c>
      <c r="X524" t="s">
        <v>11469</v>
      </c>
      <c r="Y524" s="536" t="s">
        <v>21438</v>
      </c>
      <c r="Z524" s="536" t="s">
        <v>21438</v>
      </c>
      <c r="AA524" s="493" t="s">
        <v>21439</v>
      </c>
      <c r="AB524" s="493" t="s">
        <v>21438</v>
      </c>
      <c r="AC524" s="493" t="s">
        <v>7047</v>
      </c>
      <c r="AD524" s="493" t="s">
        <v>21413</v>
      </c>
      <c r="AE524"/>
      <c r="AF524" t="s">
        <v>20919</v>
      </c>
      <c r="AG524"/>
      <c r="AH524"/>
      <c r="AI524" t="s">
        <v>20668</v>
      </c>
      <c r="AJ524" t="s">
        <v>32</v>
      </c>
      <c r="AK524" t="s">
        <v>828</v>
      </c>
      <c r="AL524" t="s">
        <v>64</v>
      </c>
      <c r="AM524" t="s">
        <v>190</v>
      </c>
      <c r="AN524">
        <v>17</v>
      </c>
    </row>
    <row r="525" spans="1:40" ht="14.4" x14ac:dyDescent="0.3">
      <c r="A525" s="433" t="str">
        <v>0976</v>
      </c>
      <c r="D525" t="str">
        <f>CONCATENATE(portada_F[[#This Row],[NIVEL]],".",portada_F[[#This Row],[CODINS]])</f>
        <v>1.00845</v>
      </c>
      <c r="E525" s="444" t="s">
        <v>31195</v>
      </c>
      <c r="F525" t="s">
        <v>351</v>
      </c>
      <c r="G525" t="s">
        <v>348</v>
      </c>
      <c r="H525" t="s">
        <v>349</v>
      </c>
      <c r="I525" t="s">
        <v>13533</v>
      </c>
      <c r="J525" t="s">
        <v>4</v>
      </c>
      <c r="K525" t="s">
        <v>32</v>
      </c>
      <c r="L525" t="s">
        <v>20921</v>
      </c>
      <c r="M525" t="s">
        <v>18492</v>
      </c>
      <c r="N525">
        <v>10906</v>
      </c>
      <c r="O525" t="s">
        <v>32</v>
      </c>
      <c r="P525" t="s">
        <v>10</v>
      </c>
      <c r="Q525" t="s">
        <v>6</v>
      </c>
      <c r="R525" t="s">
        <v>16502</v>
      </c>
      <c r="S525" t="s">
        <v>33</v>
      </c>
      <c r="T525" t="s">
        <v>341</v>
      </c>
      <c r="U525" t="s">
        <v>350</v>
      </c>
      <c r="V525" t="s">
        <v>350</v>
      </c>
      <c r="W525" t="s">
        <v>9135</v>
      </c>
      <c r="X525" t="s">
        <v>11674</v>
      </c>
      <c r="Y525" s="536" t="s">
        <v>22778</v>
      </c>
      <c r="Z525" s="536"/>
      <c r="AA525" s="493" t="s">
        <v>19932</v>
      </c>
      <c r="AB525" s="493" t="s">
        <v>22778</v>
      </c>
      <c r="AC525" s="493" t="s">
        <v>19723</v>
      </c>
      <c r="AD525" s="493" t="s">
        <v>21219</v>
      </c>
      <c r="AE525"/>
      <c r="AF525" t="s">
        <v>20919</v>
      </c>
      <c r="AG525"/>
      <c r="AH525"/>
      <c r="AI525" t="s">
        <v>20668</v>
      </c>
      <c r="AJ525" t="s">
        <v>32</v>
      </c>
      <c r="AK525" t="s">
        <v>347</v>
      </c>
      <c r="AL525" t="s">
        <v>64</v>
      </c>
      <c r="AM525" t="s">
        <v>349</v>
      </c>
      <c r="AN525">
        <v>23</v>
      </c>
    </row>
    <row r="526" spans="1:40" ht="14.4" x14ac:dyDescent="0.3">
      <c r="A526" s="433" t="str">
        <v>0977</v>
      </c>
      <c r="D526" t="str">
        <f>CONCATENATE(portada_F[[#This Row],[NIVEL]],".",portada_F[[#This Row],[CODINS]])</f>
        <v>1.00104</v>
      </c>
      <c r="E526" s="444" t="s">
        <v>30534</v>
      </c>
      <c r="F526" t="s">
        <v>276</v>
      </c>
      <c r="G526" t="s">
        <v>273</v>
      </c>
      <c r="H526" t="s">
        <v>274</v>
      </c>
      <c r="I526" t="s">
        <v>13534</v>
      </c>
      <c r="J526" t="s">
        <v>6</v>
      </c>
      <c r="K526" t="s">
        <v>32</v>
      </c>
      <c r="L526" t="s">
        <v>20921</v>
      </c>
      <c r="M526" t="s">
        <v>18492</v>
      </c>
      <c r="N526">
        <v>11004</v>
      </c>
      <c r="O526" t="s">
        <v>32</v>
      </c>
      <c r="P526" t="s">
        <v>11</v>
      </c>
      <c r="Q526" t="s">
        <v>4</v>
      </c>
      <c r="R526" t="s">
        <v>16506</v>
      </c>
      <c r="S526" t="s">
        <v>33</v>
      </c>
      <c r="T526" t="s">
        <v>249</v>
      </c>
      <c r="U526" t="s">
        <v>244</v>
      </c>
      <c r="V526" t="s">
        <v>275</v>
      </c>
      <c r="W526" t="s">
        <v>9126</v>
      </c>
      <c r="X526" t="s">
        <v>15543</v>
      </c>
      <c r="Y526" s="536" t="s">
        <v>21120</v>
      </c>
      <c r="Z526" s="536"/>
      <c r="AA526" s="493" t="s">
        <v>17987</v>
      </c>
      <c r="AB526" s="493" t="s">
        <v>21120</v>
      </c>
      <c r="AC526" s="493" t="s">
        <v>21116</v>
      </c>
      <c r="AD526" s="493" t="s">
        <v>21117</v>
      </c>
      <c r="AE526"/>
      <c r="AF526" t="s">
        <v>20919</v>
      </c>
      <c r="AG526"/>
      <c r="AH526"/>
      <c r="AI526" t="s">
        <v>20668</v>
      </c>
      <c r="AJ526" t="s">
        <v>32</v>
      </c>
      <c r="AK526" t="s">
        <v>8103</v>
      </c>
      <c r="AL526" t="s">
        <v>64</v>
      </c>
      <c r="AM526" t="s">
        <v>274</v>
      </c>
      <c r="AN526">
        <v>102</v>
      </c>
    </row>
    <row r="527" spans="1:40" ht="14.4" x14ac:dyDescent="0.3">
      <c r="A527" s="433" t="str">
        <v>0978</v>
      </c>
      <c r="D527" t="str">
        <f>CONCATENATE(portada_F[[#This Row],[NIVEL]],".",portada_F[[#This Row],[CODINS]])</f>
        <v>1.00066</v>
      </c>
      <c r="E527" s="444" t="s">
        <v>30506</v>
      </c>
      <c r="F527" t="s">
        <v>6841</v>
      </c>
      <c r="G527" t="s">
        <v>158</v>
      </c>
      <c r="H527" t="s">
        <v>159</v>
      </c>
      <c r="I527" t="s">
        <v>41</v>
      </c>
      <c r="J527" t="s">
        <v>4</v>
      </c>
      <c r="K527" t="s">
        <v>32</v>
      </c>
      <c r="L527" t="s">
        <v>20921</v>
      </c>
      <c r="M527" t="s">
        <v>18492</v>
      </c>
      <c r="N527">
        <v>11302</v>
      </c>
      <c r="O527" t="s">
        <v>32</v>
      </c>
      <c r="P527" t="s">
        <v>15</v>
      </c>
      <c r="Q527" t="s">
        <v>2</v>
      </c>
      <c r="R527" t="s">
        <v>21050</v>
      </c>
      <c r="S527" t="s">
        <v>33</v>
      </c>
      <c r="T527" t="s">
        <v>147</v>
      </c>
      <c r="U527" t="s">
        <v>160</v>
      </c>
      <c r="V527" t="s">
        <v>159</v>
      </c>
      <c r="W527" t="s">
        <v>9119</v>
      </c>
      <c r="X527" t="s">
        <v>11403</v>
      </c>
      <c r="Y527" s="536" t="s">
        <v>21051</v>
      </c>
      <c r="Z527" s="536" t="s">
        <v>21051</v>
      </c>
      <c r="AA527" s="493" t="s">
        <v>19703</v>
      </c>
      <c r="AB527" s="493" t="s">
        <v>21051</v>
      </c>
      <c r="AC527" s="493" t="s">
        <v>19704</v>
      </c>
      <c r="AD527" s="493" t="s">
        <v>21025</v>
      </c>
      <c r="AE527"/>
      <c r="AF527" t="s">
        <v>20919</v>
      </c>
      <c r="AG527"/>
      <c r="AH527"/>
      <c r="AI527" t="s">
        <v>20668</v>
      </c>
      <c r="AJ527" t="s">
        <v>32</v>
      </c>
      <c r="AK527" t="s">
        <v>157</v>
      </c>
      <c r="AL527" t="s">
        <v>64</v>
      </c>
      <c r="AM527" t="s">
        <v>159</v>
      </c>
      <c r="AN527">
        <v>52</v>
      </c>
    </row>
    <row r="528" spans="1:40" ht="14.4" x14ac:dyDescent="0.3">
      <c r="A528" s="433" t="str">
        <v>0980</v>
      </c>
      <c r="D528" t="str">
        <f>CONCATENATE(portada_F[[#This Row],[NIVEL]],".",portada_F[[#This Row],[CODINS]])</f>
        <v>1.01134</v>
      </c>
      <c r="E528" s="444" t="s">
        <v>31443</v>
      </c>
      <c r="F528" t="s">
        <v>655</v>
      </c>
      <c r="G528" t="s">
        <v>653</v>
      </c>
      <c r="H528" t="s">
        <v>654</v>
      </c>
      <c r="I528" t="s">
        <v>41</v>
      </c>
      <c r="J528" t="s">
        <v>6</v>
      </c>
      <c r="K528" t="s">
        <v>32</v>
      </c>
      <c r="L528" t="s">
        <v>20921</v>
      </c>
      <c r="M528" t="s">
        <v>18492</v>
      </c>
      <c r="N528">
        <v>11102</v>
      </c>
      <c r="O528" t="s">
        <v>32</v>
      </c>
      <c r="P528" t="s">
        <v>13</v>
      </c>
      <c r="Q528" t="s">
        <v>2</v>
      </c>
      <c r="R528" t="s">
        <v>16509</v>
      </c>
      <c r="S528" t="s">
        <v>33</v>
      </c>
      <c r="T528" t="s">
        <v>21368</v>
      </c>
      <c r="U528" t="s">
        <v>159</v>
      </c>
      <c r="V528" t="s">
        <v>654</v>
      </c>
      <c r="W528" t="s">
        <v>19989</v>
      </c>
      <c r="X528" t="s">
        <v>11749</v>
      </c>
      <c r="Y528" s="536" t="s">
        <v>23354</v>
      </c>
      <c r="Z528" s="536"/>
      <c r="AA528" s="493" t="s">
        <v>18938</v>
      </c>
      <c r="AB528" s="493" t="s">
        <v>23354</v>
      </c>
      <c r="AC528" s="493" t="s">
        <v>19735</v>
      </c>
      <c r="AD528" s="493" t="s">
        <v>21371</v>
      </c>
      <c r="AE528"/>
      <c r="AF528" t="s">
        <v>20919</v>
      </c>
      <c r="AG528"/>
      <c r="AH528"/>
      <c r="AI528" t="s">
        <v>20668</v>
      </c>
      <c r="AJ528" t="s">
        <v>32</v>
      </c>
      <c r="AK528" t="s">
        <v>652</v>
      </c>
      <c r="AL528" t="s">
        <v>64</v>
      </c>
      <c r="AM528" t="s">
        <v>654</v>
      </c>
      <c r="AN528">
        <v>13</v>
      </c>
    </row>
    <row r="529" spans="1:40" ht="14.4" x14ac:dyDescent="0.3">
      <c r="A529" s="433" t="str">
        <v>0981</v>
      </c>
      <c r="D529" t="str">
        <f>CONCATENATE(portada_F[[#This Row],[NIVEL]],".",portada_F[[#This Row],[CODINS]])</f>
        <v>1.00260</v>
      </c>
      <c r="E529" s="444" t="s">
        <v>30660</v>
      </c>
      <c r="F529" t="s">
        <v>782</v>
      </c>
      <c r="G529" t="s">
        <v>833</v>
      </c>
      <c r="H529" t="s">
        <v>834</v>
      </c>
      <c r="I529" t="s">
        <v>41</v>
      </c>
      <c r="J529" t="s">
        <v>3</v>
      </c>
      <c r="K529" t="s">
        <v>32</v>
      </c>
      <c r="L529" t="s">
        <v>20921</v>
      </c>
      <c r="M529" t="s">
        <v>18492</v>
      </c>
      <c r="N529">
        <v>11501</v>
      </c>
      <c r="O529" t="s">
        <v>32</v>
      </c>
      <c r="P529" t="s">
        <v>202</v>
      </c>
      <c r="Q529" t="s">
        <v>1</v>
      </c>
      <c r="R529" t="s">
        <v>16524</v>
      </c>
      <c r="S529" t="s">
        <v>33</v>
      </c>
      <c r="T529" t="s">
        <v>21409</v>
      </c>
      <c r="U529" t="s">
        <v>674</v>
      </c>
      <c r="V529" t="s">
        <v>822</v>
      </c>
      <c r="W529" t="s">
        <v>8216</v>
      </c>
      <c r="X529" t="s">
        <v>11470</v>
      </c>
      <c r="Y529" s="536" t="s">
        <v>21440</v>
      </c>
      <c r="Z529" s="536" t="s">
        <v>21441</v>
      </c>
      <c r="AA529" s="493" t="s">
        <v>18454</v>
      </c>
      <c r="AB529" s="493" t="s">
        <v>21442</v>
      </c>
      <c r="AC529" s="493" t="s">
        <v>7047</v>
      </c>
      <c r="AD529" s="493" t="s">
        <v>21413</v>
      </c>
      <c r="AE529"/>
      <c r="AF529" t="s">
        <v>20919</v>
      </c>
      <c r="AG529"/>
      <c r="AH529"/>
      <c r="AI529" t="s">
        <v>20668</v>
      </c>
      <c r="AJ529" t="s">
        <v>32</v>
      </c>
      <c r="AK529" t="s">
        <v>832</v>
      </c>
      <c r="AL529" t="s">
        <v>64</v>
      </c>
      <c r="AM529" t="s">
        <v>834</v>
      </c>
      <c r="AN529">
        <v>55</v>
      </c>
    </row>
    <row r="530" spans="1:40" ht="14.4" x14ac:dyDescent="0.3">
      <c r="A530" s="433" t="str">
        <v>0982</v>
      </c>
      <c r="D530" t="str">
        <f>CONCATENATE(portada_F[[#This Row],[NIVEL]],".",portada_F[[#This Row],[CODINS]])</f>
        <v>1.03487</v>
      </c>
      <c r="E530" s="444" t="s">
        <v>30660</v>
      </c>
      <c r="F530" t="s">
        <v>7733</v>
      </c>
      <c r="G530" t="s">
        <v>833</v>
      </c>
      <c r="H530" t="s">
        <v>28205</v>
      </c>
      <c r="I530" t="s">
        <v>41</v>
      </c>
      <c r="J530" t="s">
        <v>3</v>
      </c>
      <c r="K530" t="s">
        <v>32</v>
      </c>
      <c r="L530" t="s">
        <v>20921</v>
      </c>
      <c r="M530" t="s">
        <v>18492</v>
      </c>
      <c r="N530">
        <v>11501</v>
      </c>
      <c r="O530" t="s">
        <v>32</v>
      </c>
      <c r="P530" t="s">
        <v>202</v>
      </c>
      <c r="Q530" t="s">
        <v>1</v>
      </c>
      <c r="R530" t="s">
        <v>16524</v>
      </c>
      <c r="S530" t="s">
        <v>33</v>
      </c>
      <c r="T530" t="s">
        <v>21409</v>
      </c>
      <c r="U530" t="s">
        <v>674</v>
      </c>
      <c r="V530" t="s">
        <v>822</v>
      </c>
      <c r="W530" t="s">
        <v>8216</v>
      </c>
      <c r="X530" t="s">
        <v>11470</v>
      </c>
      <c r="Y530" s="536" t="s">
        <v>21440</v>
      </c>
      <c r="Z530" s="536" t="s">
        <v>21441</v>
      </c>
      <c r="AA530" s="493" t="s">
        <v>18454</v>
      </c>
      <c r="AB530" s="493" t="s">
        <v>21442</v>
      </c>
      <c r="AC530" s="493" t="s">
        <v>7047</v>
      </c>
      <c r="AD530" s="493" t="s">
        <v>21413</v>
      </c>
      <c r="AE530" t="s">
        <v>28173</v>
      </c>
      <c r="AF530" t="s">
        <v>20919</v>
      </c>
      <c r="AG530" t="s">
        <v>64</v>
      </c>
      <c r="AH530" t="s">
        <v>19694</v>
      </c>
      <c r="AI530" t="s">
        <v>28206</v>
      </c>
      <c r="AJ530" t="s">
        <v>32</v>
      </c>
      <c r="AK530" t="s">
        <v>832</v>
      </c>
      <c r="AL530" t="s">
        <v>64</v>
      </c>
      <c r="AM530" t="s">
        <v>834</v>
      </c>
      <c r="AN530">
        <v>28</v>
      </c>
    </row>
    <row r="531" spans="1:40" ht="14.4" x14ac:dyDescent="0.3">
      <c r="A531" s="433" t="str">
        <v>0983</v>
      </c>
      <c r="D531" t="str">
        <f>CONCATENATE(portada_F[[#This Row],[NIVEL]],".",portada_F[[#This Row],[CODINS]])</f>
        <v>1.00046</v>
      </c>
      <c r="E531" s="444" t="s">
        <v>30491</v>
      </c>
      <c r="F531" t="s">
        <v>141</v>
      </c>
      <c r="G531" t="s">
        <v>6176</v>
      </c>
      <c r="H531" t="s">
        <v>507</v>
      </c>
      <c r="I531" t="s">
        <v>13534</v>
      </c>
      <c r="J531" t="s">
        <v>3</v>
      </c>
      <c r="K531" t="s">
        <v>32</v>
      </c>
      <c r="L531" t="s">
        <v>20921</v>
      </c>
      <c r="M531" t="s">
        <v>11128</v>
      </c>
      <c r="N531">
        <v>10105</v>
      </c>
      <c r="O531" t="s">
        <v>32</v>
      </c>
      <c r="P531" t="s">
        <v>1</v>
      </c>
      <c r="Q531" t="s">
        <v>5</v>
      </c>
      <c r="R531" t="s">
        <v>16444</v>
      </c>
      <c r="S531" t="s">
        <v>33</v>
      </c>
      <c r="T531" t="s">
        <v>33</v>
      </c>
      <c r="U531" t="s">
        <v>95</v>
      </c>
      <c r="V531" t="s">
        <v>79</v>
      </c>
      <c r="W531" t="s">
        <v>6178</v>
      </c>
      <c r="X531" t="s">
        <v>15538</v>
      </c>
      <c r="Y531" s="536" t="s">
        <v>21006</v>
      </c>
      <c r="Z531" s="536"/>
      <c r="AA531" s="493" t="s">
        <v>6177</v>
      </c>
      <c r="AB531" s="493" t="s">
        <v>21006</v>
      </c>
      <c r="AC531" s="493" t="s">
        <v>17950</v>
      </c>
      <c r="AD531" s="493" t="s">
        <v>20949</v>
      </c>
      <c r="AE531"/>
      <c r="AF531" t="s">
        <v>20919</v>
      </c>
      <c r="AG531"/>
      <c r="AH531"/>
      <c r="AI531" t="s">
        <v>20668</v>
      </c>
      <c r="AJ531" t="s">
        <v>32</v>
      </c>
      <c r="AK531" t="s">
        <v>5171</v>
      </c>
      <c r="AL531" t="s">
        <v>64</v>
      </c>
      <c r="AM531" t="s">
        <v>507</v>
      </c>
      <c r="AN531">
        <v>49</v>
      </c>
    </row>
    <row r="532" spans="1:40" ht="14.4" x14ac:dyDescent="0.3">
      <c r="A532" s="433" t="str">
        <v>0984</v>
      </c>
      <c r="D532" t="str">
        <f>CONCATENATE(portada_F[[#This Row],[NIVEL]],".",portada_F[[#This Row],[CODINS]])</f>
        <v>1.00067</v>
      </c>
      <c r="E532" s="444" t="s">
        <v>30507</v>
      </c>
      <c r="F532" t="s">
        <v>178</v>
      </c>
      <c r="G532" t="s">
        <v>176</v>
      </c>
      <c r="H532" t="s">
        <v>177</v>
      </c>
      <c r="I532" t="s">
        <v>13533</v>
      </c>
      <c r="J532" t="s">
        <v>5</v>
      </c>
      <c r="K532" t="s">
        <v>32</v>
      </c>
      <c r="L532" t="s">
        <v>20921</v>
      </c>
      <c r="M532" t="s">
        <v>18492</v>
      </c>
      <c r="N532">
        <v>10107</v>
      </c>
      <c r="O532" t="s">
        <v>32</v>
      </c>
      <c r="P532" t="s">
        <v>1</v>
      </c>
      <c r="Q532" t="s">
        <v>7</v>
      </c>
      <c r="R532" t="s">
        <v>16446</v>
      </c>
      <c r="S532" t="s">
        <v>33</v>
      </c>
      <c r="T532" t="s">
        <v>33</v>
      </c>
      <c r="U532" t="s">
        <v>21044</v>
      </c>
      <c r="V532" t="s">
        <v>177</v>
      </c>
      <c r="W532" t="s">
        <v>15539</v>
      </c>
      <c r="X532" t="s">
        <v>19705</v>
      </c>
      <c r="Y532" s="536" t="s">
        <v>21052</v>
      </c>
      <c r="Z532" s="536"/>
      <c r="AA532" s="493" t="s">
        <v>17174</v>
      </c>
      <c r="AB532" s="493" t="s">
        <v>21053</v>
      </c>
      <c r="AC532" s="493" t="s">
        <v>19706</v>
      </c>
      <c r="AD532" s="493" t="s">
        <v>21054</v>
      </c>
      <c r="AE532"/>
      <c r="AF532" t="s">
        <v>20919</v>
      </c>
      <c r="AG532"/>
      <c r="AH532"/>
      <c r="AI532" t="s">
        <v>20668</v>
      </c>
      <c r="AJ532" t="s">
        <v>32</v>
      </c>
      <c r="AK532" t="s">
        <v>8151</v>
      </c>
      <c r="AL532" t="s">
        <v>64</v>
      </c>
      <c r="AM532" t="s">
        <v>177</v>
      </c>
      <c r="AN532">
        <v>68</v>
      </c>
    </row>
    <row r="533" spans="1:40" ht="14.4" x14ac:dyDescent="0.3">
      <c r="A533" s="433" t="str">
        <v>0985</v>
      </c>
      <c r="D533" t="str">
        <f>CONCATENATE(portada_F[[#This Row],[NIVEL]],".",portada_F[[#This Row],[CODINS]])</f>
        <v>1.00068</v>
      </c>
      <c r="E533" s="444" t="s">
        <v>30508</v>
      </c>
      <c r="F533" t="s">
        <v>174</v>
      </c>
      <c r="G533" t="s">
        <v>171</v>
      </c>
      <c r="H533" t="s">
        <v>172</v>
      </c>
      <c r="I533" t="s">
        <v>41</v>
      </c>
      <c r="J533" t="s">
        <v>4</v>
      </c>
      <c r="K533" t="s">
        <v>32</v>
      </c>
      <c r="L533" t="s">
        <v>20921</v>
      </c>
      <c r="M533" t="s">
        <v>18492</v>
      </c>
      <c r="N533">
        <v>11301</v>
      </c>
      <c r="O533" t="s">
        <v>32</v>
      </c>
      <c r="P533" t="s">
        <v>15</v>
      </c>
      <c r="Q533" t="s">
        <v>1</v>
      </c>
      <c r="R533" t="s">
        <v>21022</v>
      </c>
      <c r="S533" t="s">
        <v>33</v>
      </c>
      <c r="T533" t="s">
        <v>147</v>
      </c>
      <c r="U533" t="s">
        <v>173</v>
      </c>
      <c r="V533" t="s">
        <v>172</v>
      </c>
      <c r="W533" t="s">
        <v>9120</v>
      </c>
      <c r="X533" t="s">
        <v>11404</v>
      </c>
      <c r="Y533" s="536" t="s">
        <v>21055</v>
      </c>
      <c r="Z533" s="536"/>
      <c r="AA533" s="493" t="s">
        <v>15552</v>
      </c>
      <c r="AB533" s="493" t="s">
        <v>21055</v>
      </c>
      <c r="AC533" s="493" t="s">
        <v>19704</v>
      </c>
      <c r="AD533" s="493" t="s">
        <v>21056</v>
      </c>
      <c r="AE533"/>
      <c r="AF533" t="s">
        <v>20919</v>
      </c>
      <c r="AG533"/>
      <c r="AH533"/>
      <c r="AI533" t="s">
        <v>20668</v>
      </c>
      <c r="AJ533" t="s">
        <v>32</v>
      </c>
      <c r="AK533" t="s">
        <v>8150</v>
      </c>
      <c r="AL533" t="s">
        <v>64</v>
      </c>
      <c r="AM533" t="s">
        <v>172</v>
      </c>
      <c r="AN533">
        <v>53</v>
      </c>
    </row>
    <row r="534" spans="1:40" ht="14.4" x14ac:dyDescent="0.3">
      <c r="A534" s="433" t="str">
        <v>0986</v>
      </c>
      <c r="D534" t="str">
        <f>CONCATENATE(portada_F[[#This Row],[NIVEL]],".",portada_F[[#This Row],[CODINS]])</f>
        <v>1.00124</v>
      </c>
      <c r="E534" s="444" t="s">
        <v>30551</v>
      </c>
      <c r="F534" t="s">
        <v>320</v>
      </c>
      <c r="G534" t="s">
        <v>317</v>
      </c>
      <c r="H534" t="s">
        <v>318</v>
      </c>
      <c r="I534" t="s">
        <v>13534</v>
      </c>
      <c r="J534" t="s">
        <v>1</v>
      </c>
      <c r="K534" t="s">
        <v>32</v>
      </c>
      <c r="L534" t="s">
        <v>20921</v>
      </c>
      <c r="M534" t="s">
        <v>18492</v>
      </c>
      <c r="N534">
        <v>10110</v>
      </c>
      <c r="O534" t="s">
        <v>32</v>
      </c>
      <c r="P534" t="s">
        <v>1</v>
      </c>
      <c r="Q534" t="s">
        <v>11</v>
      </c>
      <c r="R534" t="s">
        <v>16449</v>
      </c>
      <c r="S534" t="s">
        <v>33</v>
      </c>
      <c r="T534" t="s">
        <v>33</v>
      </c>
      <c r="U534" t="s">
        <v>280</v>
      </c>
      <c r="V534" t="s">
        <v>319</v>
      </c>
      <c r="W534" t="s">
        <v>9132</v>
      </c>
      <c r="X534" t="s">
        <v>12653</v>
      </c>
      <c r="Y534" s="536" t="s">
        <v>21168</v>
      </c>
      <c r="Z534" s="536" t="s">
        <v>21169</v>
      </c>
      <c r="AA534" s="493" t="s">
        <v>19720</v>
      </c>
      <c r="AB534" s="493" t="s">
        <v>21169</v>
      </c>
      <c r="AC534" s="493" t="s">
        <v>19813</v>
      </c>
      <c r="AD534" s="493" t="s">
        <v>20933</v>
      </c>
      <c r="AE534"/>
      <c r="AF534" t="s">
        <v>20919</v>
      </c>
      <c r="AG534"/>
      <c r="AH534"/>
      <c r="AI534" t="s">
        <v>20668</v>
      </c>
      <c r="AJ534" t="s">
        <v>32</v>
      </c>
      <c r="AK534" t="s">
        <v>8164</v>
      </c>
      <c r="AL534" t="s">
        <v>64</v>
      </c>
      <c r="AM534" t="s">
        <v>318</v>
      </c>
      <c r="AN534">
        <v>105</v>
      </c>
    </row>
    <row r="535" spans="1:40" ht="14.4" x14ac:dyDescent="0.3">
      <c r="A535" s="433" t="str">
        <v>0987</v>
      </c>
      <c r="D535" t="str">
        <f>CONCATENATE(portada_F[[#This Row],[NIVEL]],".",portada_F[[#This Row],[CODINS]])</f>
        <v>1.03747</v>
      </c>
      <c r="E535" s="444" t="s">
        <v>30551</v>
      </c>
      <c r="F535" t="s">
        <v>15529</v>
      </c>
      <c r="G535" t="s">
        <v>317</v>
      </c>
      <c r="H535" t="s">
        <v>28776</v>
      </c>
      <c r="I535" t="s">
        <v>13534</v>
      </c>
      <c r="J535" t="s">
        <v>1</v>
      </c>
      <c r="K535" t="s">
        <v>32</v>
      </c>
      <c r="L535" t="s">
        <v>20921</v>
      </c>
      <c r="M535" t="s">
        <v>18492</v>
      </c>
      <c r="N535">
        <v>10110</v>
      </c>
      <c r="O535" t="s">
        <v>32</v>
      </c>
      <c r="P535" t="s">
        <v>1</v>
      </c>
      <c r="Q535" t="s">
        <v>11</v>
      </c>
      <c r="R535" t="s">
        <v>16449</v>
      </c>
      <c r="S535" t="s">
        <v>33</v>
      </c>
      <c r="T535" t="s">
        <v>33</v>
      </c>
      <c r="U535" t="s">
        <v>280</v>
      </c>
      <c r="V535" t="s">
        <v>319</v>
      </c>
      <c r="W535" t="s">
        <v>28777</v>
      </c>
      <c r="X535" t="s">
        <v>20856</v>
      </c>
      <c r="Y535" s="536" t="s">
        <v>28778</v>
      </c>
      <c r="Z535" s="536" t="s">
        <v>21169</v>
      </c>
      <c r="AA535" s="493" t="s">
        <v>19720</v>
      </c>
      <c r="AB535" s="493" t="s">
        <v>21169</v>
      </c>
      <c r="AC535" s="493" t="s">
        <v>19813</v>
      </c>
      <c r="AD535" s="493" t="s">
        <v>20933</v>
      </c>
      <c r="AE535" t="s">
        <v>28173</v>
      </c>
      <c r="AF535" t="s">
        <v>20919</v>
      </c>
      <c r="AG535" t="s">
        <v>64</v>
      </c>
      <c r="AH535" t="s">
        <v>19694</v>
      </c>
      <c r="AI535" t="s">
        <v>28779</v>
      </c>
      <c r="AJ535" t="s">
        <v>32</v>
      </c>
      <c r="AK535" t="s">
        <v>8164</v>
      </c>
      <c r="AL535" t="s">
        <v>64</v>
      </c>
      <c r="AM535" t="s">
        <v>318</v>
      </c>
      <c r="AN535">
        <v>19</v>
      </c>
    </row>
    <row r="536" spans="1:40" ht="14.4" x14ac:dyDescent="0.3">
      <c r="A536" s="433" t="str">
        <v>0988</v>
      </c>
      <c r="D536" t="str">
        <f>CONCATENATE(portada_F[[#This Row],[NIVEL]],".",portada_F[[#This Row],[CODINS]])</f>
        <v>1.03169</v>
      </c>
      <c r="E536" s="444" t="s">
        <v>33251</v>
      </c>
      <c r="F536" t="s">
        <v>660</v>
      </c>
      <c r="G536" t="s">
        <v>657</v>
      </c>
      <c r="H536" t="s">
        <v>658</v>
      </c>
      <c r="I536" t="s">
        <v>41</v>
      </c>
      <c r="J536" t="s">
        <v>6</v>
      </c>
      <c r="K536" t="s">
        <v>32</v>
      </c>
      <c r="L536" t="s">
        <v>20921</v>
      </c>
      <c r="M536" t="s">
        <v>18492</v>
      </c>
      <c r="N536">
        <v>11105</v>
      </c>
      <c r="O536" t="s">
        <v>32</v>
      </c>
      <c r="P536" t="s">
        <v>13</v>
      </c>
      <c r="Q536" t="s">
        <v>5</v>
      </c>
      <c r="R536" t="s">
        <v>16512</v>
      </c>
      <c r="S536" t="s">
        <v>33</v>
      </c>
      <c r="T536" t="s">
        <v>21368</v>
      </c>
      <c r="U536" t="s">
        <v>659</v>
      </c>
      <c r="V536" t="s">
        <v>659</v>
      </c>
      <c r="W536" t="s">
        <v>7388</v>
      </c>
      <c r="X536" t="s">
        <v>13317</v>
      </c>
      <c r="Y536" s="536" t="s">
        <v>27548</v>
      </c>
      <c r="Z536" s="536" t="s">
        <v>27548</v>
      </c>
      <c r="AA536" s="493" t="s">
        <v>9739</v>
      </c>
      <c r="AB536" s="493" t="s">
        <v>27548</v>
      </c>
      <c r="AC536" s="493" t="s">
        <v>19735</v>
      </c>
      <c r="AD536" s="493" t="s">
        <v>21371</v>
      </c>
      <c r="AE536"/>
      <c r="AF536" t="s">
        <v>20919</v>
      </c>
      <c r="AG536"/>
      <c r="AH536"/>
      <c r="AI536" t="s">
        <v>20668</v>
      </c>
      <c r="AJ536" t="s">
        <v>32</v>
      </c>
      <c r="AK536" t="s">
        <v>43</v>
      </c>
      <c r="AL536" t="s">
        <v>64</v>
      </c>
      <c r="AM536" t="s">
        <v>658</v>
      </c>
      <c r="AN536">
        <v>22</v>
      </c>
    </row>
    <row r="537" spans="1:40" ht="14.4" x14ac:dyDescent="0.3">
      <c r="A537" s="433" t="str">
        <v>0989</v>
      </c>
      <c r="D537" t="str">
        <f>CONCATENATE(portada_F[[#This Row],[NIVEL]],".",portada_F[[#This Row],[CODINS]])</f>
        <v>1.00986</v>
      </c>
      <c r="E537" s="444" t="s">
        <v>31309</v>
      </c>
      <c r="F537" t="s">
        <v>2650</v>
      </c>
      <c r="G537" t="s">
        <v>4899</v>
      </c>
      <c r="H537" t="s">
        <v>4900</v>
      </c>
      <c r="I537" t="s">
        <v>47</v>
      </c>
      <c r="J537" t="s">
        <v>3</v>
      </c>
      <c r="K537" t="s">
        <v>32</v>
      </c>
      <c r="L537" t="s">
        <v>20921</v>
      </c>
      <c r="M537" t="s">
        <v>18492</v>
      </c>
      <c r="N537">
        <v>11003</v>
      </c>
      <c r="O537" t="s">
        <v>32</v>
      </c>
      <c r="P537" t="s">
        <v>11</v>
      </c>
      <c r="Q537" t="s">
        <v>3</v>
      </c>
      <c r="R537" t="s">
        <v>16505</v>
      </c>
      <c r="S537" t="s">
        <v>33</v>
      </c>
      <c r="T537" t="s">
        <v>249</v>
      </c>
      <c r="U537" t="s">
        <v>250</v>
      </c>
      <c r="V537" t="s">
        <v>4901</v>
      </c>
      <c r="W537" t="s">
        <v>9614</v>
      </c>
      <c r="X537" t="s">
        <v>13971</v>
      </c>
      <c r="Y537" s="536" t="s">
        <v>23051</v>
      </c>
      <c r="Z537" s="536" t="s">
        <v>23051</v>
      </c>
      <c r="AA537" s="493" t="s">
        <v>17119</v>
      </c>
      <c r="AB537" s="493" t="s">
        <v>23051</v>
      </c>
      <c r="AC537" s="493" t="s">
        <v>18461</v>
      </c>
      <c r="AD537" s="493" t="s">
        <v>21111</v>
      </c>
      <c r="AE537"/>
      <c r="AF537" t="s">
        <v>20919</v>
      </c>
      <c r="AG537"/>
      <c r="AH537"/>
      <c r="AI537" t="s">
        <v>20668</v>
      </c>
      <c r="AJ537" t="s">
        <v>32</v>
      </c>
      <c r="AK537" t="s">
        <v>4862</v>
      </c>
      <c r="AL537" t="s">
        <v>64</v>
      </c>
      <c r="AM537" t="s">
        <v>4900</v>
      </c>
      <c r="AN537">
        <v>23</v>
      </c>
    </row>
    <row r="538" spans="1:40" ht="14.4" x14ac:dyDescent="0.3">
      <c r="A538" s="433" t="str">
        <v>0990</v>
      </c>
      <c r="D538" t="str">
        <f>CONCATENATE(portada_F[[#This Row],[NIVEL]],".",portada_F[[#This Row],[CODINS]])</f>
        <v>1.00150</v>
      </c>
      <c r="E538" s="444" t="s">
        <v>30571</v>
      </c>
      <c r="F538" t="s">
        <v>355</v>
      </c>
      <c r="G538" t="s">
        <v>353</v>
      </c>
      <c r="H538" t="s">
        <v>159</v>
      </c>
      <c r="I538" t="s">
        <v>13533</v>
      </c>
      <c r="J538" t="s">
        <v>4</v>
      </c>
      <c r="K538" t="s">
        <v>32</v>
      </c>
      <c r="L538" t="s">
        <v>20921</v>
      </c>
      <c r="M538" t="s">
        <v>18492</v>
      </c>
      <c r="N538">
        <v>10901</v>
      </c>
      <c r="O538" t="s">
        <v>32</v>
      </c>
      <c r="P538" t="s">
        <v>10</v>
      </c>
      <c r="Q538" t="s">
        <v>1</v>
      </c>
      <c r="R538" t="s">
        <v>16497</v>
      </c>
      <c r="S538" t="s">
        <v>33</v>
      </c>
      <c r="T538" t="s">
        <v>341</v>
      </c>
      <c r="U538" t="s">
        <v>341</v>
      </c>
      <c r="V538" t="s">
        <v>159</v>
      </c>
      <c r="W538" t="s">
        <v>354</v>
      </c>
      <c r="X538" t="s">
        <v>11428</v>
      </c>
      <c r="Y538" s="536" t="s">
        <v>21215</v>
      </c>
      <c r="Z538" s="536" t="s">
        <v>21216</v>
      </c>
      <c r="AA538" s="493" t="s">
        <v>21217</v>
      </c>
      <c r="AB538" s="493" t="s">
        <v>21218</v>
      </c>
      <c r="AC538" s="493" t="s">
        <v>19723</v>
      </c>
      <c r="AD538" s="493" t="s">
        <v>21219</v>
      </c>
      <c r="AE538"/>
      <c r="AF538" t="s">
        <v>20919</v>
      </c>
      <c r="AG538"/>
      <c r="AH538"/>
      <c r="AI538" t="s">
        <v>20668</v>
      </c>
      <c r="AJ538" t="s">
        <v>32</v>
      </c>
      <c r="AK538" t="s">
        <v>286</v>
      </c>
      <c r="AL538" t="s">
        <v>64</v>
      </c>
      <c r="AM538" t="s">
        <v>159</v>
      </c>
      <c r="AN538">
        <v>42</v>
      </c>
    </row>
    <row r="539" spans="1:40" ht="14.4" x14ac:dyDescent="0.3">
      <c r="A539" s="433" t="str">
        <v>0992</v>
      </c>
      <c r="D539" t="str">
        <f>CONCATENATE(portada_F[[#This Row],[NIVEL]],".",portada_F[[#This Row],[CODINS]])</f>
        <v>1.00069</v>
      </c>
      <c r="E539" s="444" t="s">
        <v>30509</v>
      </c>
      <c r="F539" t="s">
        <v>216</v>
      </c>
      <c r="G539" t="s">
        <v>6761</v>
      </c>
      <c r="H539" t="s">
        <v>6974</v>
      </c>
      <c r="I539" t="s">
        <v>41</v>
      </c>
      <c r="J539" t="s">
        <v>4</v>
      </c>
      <c r="K539" t="s">
        <v>32</v>
      </c>
      <c r="L539" t="s">
        <v>20929</v>
      </c>
      <c r="M539" t="s">
        <v>18492</v>
      </c>
      <c r="N539">
        <v>11302</v>
      </c>
      <c r="O539" t="s">
        <v>32</v>
      </c>
      <c r="P539" t="s">
        <v>15</v>
      </c>
      <c r="Q539" t="s">
        <v>2</v>
      </c>
      <c r="R539" t="s">
        <v>21050</v>
      </c>
      <c r="S539" t="s">
        <v>33</v>
      </c>
      <c r="T539" t="s">
        <v>147</v>
      </c>
      <c r="U539" t="s">
        <v>160</v>
      </c>
      <c r="V539" t="s">
        <v>160</v>
      </c>
      <c r="W539" t="s">
        <v>7050</v>
      </c>
      <c r="X539" t="s">
        <v>11405</v>
      </c>
      <c r="Y539" s="536" t="s">
        <v>21057</v>
      </c>
      <c r="Z539" s="536" t="s">
        <v>21057</v>
      </c>
      <c r="AA539" s="493" t="s">
        <v>17883</v>
      </c>
      <c r="AB539" s="493" t="s">
        <v>21057</v>
      </c>
      <c r="AC539" s="493" t="s">
        <v>19704</v>
      </c>
      <c r="AD539" s="493" t="s">
        <v>21025</v>
      </c>
      <c r="AE539"/>
      <c r="AF539" t="s">
        <v>20919</v>
      </c>
      <c r="AG539"/>
      <c r="AH539"/>
      <c r="AI539" t="s">
        <v>20668</v>
      </c>
      <c r="AJ539" t="s">
        <v>35</v>
      </c>
      <c r="AK539" t="s">
        <v>19693</v>
      </c>
      <c r="AL539" t="s">
        <v>20934</v>
      </c>
      <c r="AM539"/>
      <c r="AN539">
        <v>110</v>
      </c>
    </row>
    <row r="540" spans="1:40" ht="14.4" x14ac:dyDescent="0.3">
      <c r="A540" s="433" t="str">
        <v>0993</v>
      </c>
      <c r="D540" t="str">
        <f>CONCATENATE(portada_F[[#This Row],[NIVEL]],".",portada_F[[#This Row],[CODINS]])</f>
        <v>1.00151</v>
      </c>
      <c r="E540" s="444" t="s">
        <v>30572</v>
      </c>
      <c r="F540" t="s">
        <v>370</v>
      </c>
      <c r="G540" t="s">
        <v>368</v>
      </c>
      <c r="H540" t="s">
        <v>143</v>
      </c>
      <c r="I540" t="s">
        <v>13533</v>
      </c>
      <c r="J540" t="s">
        <v>3</v>
      </c>
      <c r="K540" t="s">
        <v>32</v>
      </c>
      <c r="L540" t="s">
        <v>20921</v>
      </c>
      <c r="M540" t="s">
        <v>18492</v>
      </c>
      <c r="N540">
        <v>10201</v>
      </c>
      <c r="O540" t="s">
        <v>32</v>
      </c>
      <c r="P540" t="s">
        <v>2</v>
      </c>
      <c r="Q540" t="s">
        <v>1</v>
      </c>
      <c r="R540" t="s">
        <v>16451</v>
      </c>
      <c r="S540" t="s">
        <v>33</v>
      </c>
      <c r="T540" t="s">
        <v>345</v>
      </c>
      <c r="U540" t="s">
        <v>345</v>
      </c>
      <c r="V540" t="s">
        <v>143</v>
      </c>
      <c r="W540" t="s">
        <v>18736</v>
      </c>
      <c r="X540" t="s">
        <v>11429</v>
      </c>
      <c r="Y540" s="536" t="s">
        <v>21220</v>
      </c>
      <c r="Z540" s="536"/>
      <c r="AA540" s="493" t="s">
        <v>369</v>
      </c>
      <c r="AB540" s="493" t="s">
        <v>21220</v>
      </c>
      <c r="AC540" s="493" t="s">
        <v>18094</v>
      </c>
      <c r="AD540" s="493" t="s">
        <v>21195</v>
      </c>
      <c r="AE540"/>
      <c r="AF540" t="s">
        <v>20919</v>
      </c>
      <c r="AG540"/>
      <c r="AH540"/>
      <c r="AI540" t="s">
        <v>20668</v>
      </c>
      <c r="AJ540" t="s">
        <v>32</v>
      </c>
      <c r="AK540" t="s">
        <v>302</v>
      </c>
      <c r="AL540" t="s">
        <v>64</v>
      </c>
      <c r="AM540" t="s">
        <v>143</v>
      </c>
      <c r="AN540">
        <v>35</v>
      </c>
    </row>
    <row r="541" spans="1:40" ht="14.4" x14ac:dyDescent="0.3">
      <c r="A541" s="433" t="str">
        <v>0994</v>
      </c>
      <c r="D541" t="str">
        <f>CONCATENATE(portada_F[[#This Row],[NIVEL]],".",portada_F[[#This Row],[CODINS]])</f>
        <v>1.01407</v>
      </c>
      <c r="E541" s="444" t="s">
        <v>31689</v>
      </c>
      <c r="F541" t="s">
        <v>221</v>
      </c>
      <c r="G541" t="s">
        <v>217</v>
      </c>
      <c r="H541" t="s">
        <v>218</v>
      </c>
      <c r="I541" t="s">
        <v>13533</v>
      </c>
      <c r="J541" t="s">
        <v>2</v>
      </c>
      <c r="K541" t="s">
        <v>32</v>
      </c>
      <c r="L541" t="s">
        <v>20921</v>
      </c>
      <c r="M541" t="s">
        <v>18492</v>
      </c>
      <c r="N541">
        <v>10109</v>
      </c>
      <c r="O541" t="s">
        <v>32</v>
      </c>
      <c r="P541" t="s">
        <v>1</v>
      </c>
      <c r="Q541" t="s">
        <v>10</v>
      </c>
      <c r="R541" t="s">
        <v>16448</v>
      </c>
      <c r="S541" t="s">
        <v>33</v>
      </c>
      <c r="T541" t="s">
        <v>33</v>
      </c>
      <c r="U541" t="s">
        <v>219</v>
      </c>
      <c r="V541" t="s">
        <v>12891</v>
      </c>
      <c r="W541" t="s">
        <v>220</v>
      </c>
      <c r="X541" t="s">
        <v>12892</v>
      </c>
      <c r="Y541" s="536" t="s">
        <v>23914</v>
      </c>
      <c r="Z541" s="536" t="s">
        <v>23915</v>
      </c>
      <c r="AA541" s="493" t="s">
        <v>23916</v>
      </c>
      <c r="AB541" s="493" t="s">
        <v>23914</v>
      </c>
      <c r="AC541" s="493" t="s">
        <v>19710</v>
      </c>
      <c r="AD541" s="493" t="s">
        <v>21087</v>
      </c>
      <c r="AE541"/>
      <c r="AF541" t="s">
        <v>20919</v>
      </c>
      <c r="AG541"/>
      <c r="AH541"/>
      <c r="AI541" t="s">
        <v>20668</v>
      </c>
      <c r="AJ541" t="s">
        <v>32</v>
      </c>
      <c r="AK541" t="s">
        <v>216</v>
      </c>
      <c r="AL541" t="s">
        <v>64</v>
      </c>
      <c r="AM541" t="s">
        <v>218</v>
      </c>
      <c r="AN541">
        <v>126</v>
      </c>
    </row>
    <row r="542" spans="1:40" ht="14.4" x14ac:dyDescent="0.3">
      <c r="A542" s="433" t="str">
        <v>0995</v>
      </c>
      <c r="D542" t="str">
        <f>CONCATENATE(portada_F[[#This Row],[NIVEL]],".",portada_F[[#This Row],[CODINS]])</f>
        <v>1.03471</v>
      </c>
      <c r="E542" s="444" t="s">
        <v>31689</v>
      </c>
      <c r="F542" t="s">
        <v>9781</v>
      </c>
      <c r="G542" t="s">
        <v>217</v>
      </c>
      <c r="H542" t="s">
        <v>28171</v>
      </c>
      <c r="I542" t="s">
        <v>13533</v>
      </c>
      <c r="J542" t="s">
        <v>2</v>
      </c>
      <c r="K542" t="s">
        <v>32</v>
      </c>
      <c r="L542" t="s">
        <v>20921</v>
      </c>
      <c r="M542" t="s">
        <v>18492</v>
      </c>
      <c r="N542">
        <v>10109</v>
      </c>
      <c r="O542" t="s">
        <v>32</v>
      </c>
      <c r="P542" t="s">
        <v>1</v>
      </c>
      <c r="Q542" t="s">
        <v>10</v>
      </c>
      <c r="R542" t="s">
        <v>16448</v>
      </c>
      <c r="S542" t="s">
        <v>33</v>
      </c>
      <c r="T542" t="s">
        <v>33</v>
      </c>
      <c r="U542" t="s">
        <v>219</v>
      </c>
      <c r="V542" t="s">
        <v>16372</v>
      </c>
      <c r="W542" t="s">
        <v>28172</v>
      </c>
      <c r="X542" t="s">
        <v>12892</v>
      </c>
      <c r="Y542" s="536" t="s">
        <v>23914</v>
      </c>
      <c r="Z542" s="536" t="s">
        <v>23915</v>
      </c>
      <c r="AA542" s="493" t="s">
        <v>20045</v>
      </c>
      <c r="AB542" s="493" t="s">
        <v>23914</v>
      </c>
      <c r="AC542" s="493" t="s">
        <v>19710</v>
      </c>
      <c r="AD542" s="493" t="s">
        <v>21087</v>
      </c>
      <c r="AE542" t="s">
        <v>28173</v>
      </c>
      <c r="AF542" t="s">
        <v>20919</v>
      </c>
      <c r="AG542" t="s">
        <v>64</v>
      </c>
      <c r="AH542" t="s">
        <v>19694</v>
      </c>
      <c r="AI542" t="s">
        <v>28174</v>
      </c>
      <c r="AJ542" t="s">
        <v>32</v>
      </c>
      <c r="AK542" t="s">
        <v>216</v>
      </c>
      <c r="AL542" t="s">
        <v>64</v>
      </c>
      <c r="AM542" t="s">
        <v>218</v>
      </c>
      <c r="AN542">
        <v>85</v>
      </c>
    </row>
    <row r="543" spans="1:40" ht="14.4" x14ac:dyDescent="0.3">
      <c r="A543" s="433" t="str">
        <v>0996</v>
      </c>
      <c r="D543" t="str">
        <f>CONCATENATE(portada_F[[#This Row],[NIVEL]],".",portada_F[[#This Row],[CODINS]])</f>
        <v>1.00105</v>
      </c>
      <c r="E543" s="444" t="s">
        <v>30535</v>
      </c>
      <c r="F543" t="s">
        <v>281</v>
      </c>
      <c r="G543" t="s">
        <v>278</v>
      </c>
      <c r="H543" t="s">
        <v>279</v>
      </c>
      <c r="I543" t="s">
        <v>13534</v>
      </c>
      <c r="J543" t="s">
        <v>5</v>
      </c>
      <c r="K543" t="s">
        <v>32</v>
      </c>
      <c r="L543" t="s">
        <v>20921</v>
      </c>
      <c r="M543" t="s">
        <v>18492</v>
      </c>
      <c r="N543">
        <v>10110</v>
      </c>
      <c r="O543" t="s">
        <v>32</v>
      </c>
      <c r="P543" t="s">
        <v>1</v>
      </c>
      <c r="Q543" t="s">
        <v>11</v>
      </c>
      <c r="R543" t="s">
        <v>16449</v>
      </c>
      <c r="S543" t="s">
        <v>33</v>
      </c>
      <c r="T543" t="s">
        <v>33</v>
      </c>
      <c r="U543" t="s">
        <v>280</v>
      </c>
      <c r="V543" t="s">
        <v>279</v>
      </c>
      <c r="W543" t="s">
        <v>9127</v>
      </c>
      <c r="X543" t="s">
        <v>11411</v>
      </c>
      <c r="Y543" s="536" t="s">
        <v>21121</v>
      </c>
      <c r="Z543" s="536" t="s">
        <v>21122</v>
      </c>
      <c r="AA543" s="493" t="s">
        <v>19714</v>
      </c>
      <c r="AB543" s="493" t="s">
        <v>21121</v>
      </c>
      <c r="AC543" s="493" t="s">
        <v>19713</v>
      </c>
      <c r="AD543" s="493" t="s">
        <v>21105</v>
      </c>
      <c r="AE543"/>
      <c r="AF543" t="s">
        <v>20919</v>
      </c>
      <c r="AG543"/>
      <c r="AH543"/>
      <c r="AI543" t="s">
        <v>20668</v>
      </c>
      <c r="AJ543" t="s">
        <v>32</v>
      </c>
      <c r="AK543" t="s">
        <v>8167</v>
      </c>
      <c r="AL543" t="s">
        <v>64</v>
      </c>
      <c r="AM543" t="s">
        <v>279</v>
      </c>
      <c r="AN543">
        <v>48</v>
      </c>
    </row>
    <row r="544" spans="1:40" ht="14.4" x14ac:dyDescent="0.3">
      <c r="A544" s="433" t="str">
        <v>0997</v>
      </c>
      <c r="D544" t="str">
        <f>CONCATENATE(portada_F[[#This Row],[NIVEL]],".",portada_F[[#This Row],[CODINS]])</f>
        <v>1.03618</v>
      </c>
      <c r="E544" s="444" t="s">
        <v>30535</v>
      </c>
      <c r="F544" t="s">
        <v>9941</v>
      </c>
      <c r="G544" t="s">
        <v>278</v>
      </c>
      <c r="H544" t="s">
        <v>28503</v>
      </c>
      <c r="I544" t="s">
        <v>13534</v>
      </c>
      <c r="J544" t="s">
        <v>5</v>
      </c>
      <c r="K544" t="s">
        <v>32</v>
      </c>
      <c r="L544" t="s">
        <v>20921</v>
      </c>
      <c r="M544" t="s">
        <v>18492</v>
      </c>
      <c r="N544">
        <v>10110</v>
      </c>
      <c r="O544" t="s">
        <v>32</v>
      </c>
      <c r="P544" t="s">
        <v>1</v>
      </c>
      <c r="Q544" t="s">
        <v>11</v>
      </c>
      <c r="R544" t="s">
        <v>16449</v>
      </c>
      <c r="S544" t="s">
        <v>33</v>
      </c>
      <c r="T544" t="s">
        <v>33</v>
      </c>
      <c r="U544" t="s">
        <v>280</v>
      </c>
      <c r="V544" t="s">
        <v>296</v>
      </c>
      <c r="W544" t="s">
        <v>28504</v>
      </c>
      <c r="X544" t="s">
        <v>11411</v>
      </c>
      <c r="Y544" s="536" t="s">
        <v>21121</v>
      </c>
      <c r="Z544" s="536"/>
      <c r="AA544" s="493" t="s">
        <v>20848</v>
      </c>
      <c r="AB544" s="493" t="s">
        <v>21121</v>
      </c>
      <c r="AC544" s="493" t="s">
        <v>19713</v>
      </c>
      <c r="AD544" s="493" t="s">
        <v>21105</v>
      </c>
      <c r="AE544" t="s">
        <v>28173</v>
      </c>
      <c r="AF544" t="s">
        <v>20919</v>
      </c>
      <c r="AG544" t="s">
        <v>64</v>
      </c>
      <c r="AH544" t="s">
        <v>19694</v>
      </c>
      <c r="AI544" t="s">
        <v>28505</v>
      </c>
      <c r="AJ544" t="s">
        <v>32</v>
      </c>
      <c r="AK544" t="s">
        <v>8167</v>
      </c>
      <c r="AL544" t="s">
        <v>64</v>
      </c>
      <c r="AM544" t="s">
        <v>279</v>
      </c>
      <c r="AN544">
        <v>23</v>
      </c>
    </row>
    <row r="545" spans="1:40" ht="14.4" x14ac:dyDescent="0.3">
      <c r="A545" s="433" t="str">
        <v>0998</v>
      </c>
      <c r="D545" t="str">
        <f>CONCATENATE(portada_F[[#This Row],[NIVEL]],".",portada_F[[#This Row],[CODINS]])</f>
        <v>1.00106</v>
      </c>
      <c r="E545" s="444" t="s">
        <v>30536</v>
      </c>
      <c r="F545" t="s">
        <v>338</v>
      </c>
      <c r="G545" t="s">
        <v>6768</v>
      </c>
      <c r="H545" t="s">
        <v>6978</v>
      </c>
      <c r="I545" t="s">
        <v>13534</v>
      </c>
      <c r="J545" t="s">
        <v>6</v>
      </c>
      <c r="K545" t="s">
        <v>32</v>
      </c>
      <c r="L545" t="s">
        <v>20929</v>
      </c>
      <c r="M545" t="s">
        <v>18492</v>
      </c>
      <c r="N545">
        <v>11004</v>
      </c>
      <c r="O545" t="s">
        <v>32</v>
      </c>
      <c r="P545" t="s">
        <v>11</v>
      </c>
      <c r="Q545" t="s">
        <v>4</v>
      </c>
      <c r="R545" t="s">
        <v>16506</v>
      </c>
      <c r="S545" t="s">
        <v>33</v>
      </c>
      <c r="T545" t="s">
        <v>249</v>
      </c>
      <c r="U545" t="s">
        <v>244</v>
      </c>
      <c r="V545" t="s">
        <v>295</v>
      </c>
      <c r="W545" t="s">
        <v>21123</v>
      </c>
      <c r="X545" t="s">
        <v>17887</v>
      </c>
      <c r="Y545" s="536" t="s">
        <v>21124</v>
      </c>
      <c r="Z545" s="536"/>
      <c r="AA545" s="493" t="s">
        <v>21125</v>
      </c>
      <c r="AB545" s="493" t="s">
        <v>21124</v>
      </c>
      <c r="AC545" s="493" t="s">
        <v>21116</v>
      </c>
      <c r="AD545" s="493" t="s">
        <v>21117</v>
      </c>
      <c r="AE545"/>
      <c r="AF545" t="s">
        <v>20919</v>
      </c>
      <c r="AG545"/>
      <c r="AH545"/>
      <c r="AI545" t="s">
        <v>20668</v>
      </c>
      <c r="AJ545" t="s">
        <v>35</v>
      </c>
      <c r="AK545" t="s">
        <v>19693</v>
      </c>
      <c r="AL545" t="s">
        <v>20934</v>
      </c>
      <c r="AM545"/>
      <c r="AN545">
        <v>216</v>
      </c>
    </row>
    <row r="546" spans="1:40" ht="14.4" x14ac:dyDescent="0.3">
      <c r="A546" s="433" t="str">
        <v>0999</v>
      </c>
      <c r="D546" t="str">
        <f>CONCATENATE(portada_F[[#This Row],[NIVEL]],".",portada_F[[#This Row],[CODINS]])</f>
        <v>1.01396</v>
      </c>
      <c r="E546" s="444" t="s">
        <v>31679</v>
      </c>
      <c r="F546" t="s">
        <v>144</v>
      </c>
      <c r="G546" t="s">
        <v>142</v>
      </c>
      <c r="H546" t="s">
        <v>143</v>
      </c>
      <c r="I546" t="s">
        <v>13533</v>
      </c>
      <c r="J546" t="s">
        <v>5</v>
      </c>
      <c r="K546" t="s">
        <v>32</v>
      </c>
      <c r="L546" t="s">
        <v>20921</v>
      </c>
      <c r="M546" t="s">
        <v>18492</v>
      </c>
      <c r="N546">
        <v>10107</v>
      </c>
      <c r="O546" t="s">
        <v>32</v>
      </c>
      <c r="P546" t="s">
        <v>1</v>
      </c>
      <c r="Q546" t="s">
        <v>7</v>
      </c>
      <c r="R546" t="s">
        <v>16446</v>
      </c>
      <c r="S546" t="s">
        <v>33</v>
      </c>
      <c r="T546" t="s">
        <v>33</v>
      </c>
      <c r="U546" t="s">
        <v>21044</v>
      </c>
      <c r="V546" t="s">
        <v>143</v>
      </c>
      <c r="W546" t="s">
        <v>12886</v>
      </c>
      <c r="X546" t="s">
        <v>12885</v>
      </c>
      <c r="Y546" s="536" t="s">
        <v>23892</v>
      </c>
      <c r="Z546" s="536"/>
      <c r="AA546" s="493" t="s">
        <v>15640</v>
      </c>
      <c r="AB546" s="493" t="s">
        <v>23892</v>
      </c>
      <c r="AC546" s="493" t="s">
        <v>19706</v>
      </c>
      <c r="AD546" s="493" t="s">
        <v>21043</v>
      </c>
      <c r="AE546"/>
      <c r="AF546" t="s">
        <v>20919</v>
      </c>
      <c r="AG546"/>
      <c r="AH546"/>
      <c r="AI546" t="s">
        <v>20668</v>
      </c>
      <c r="AJ546" t="s">
        <v>32</v>
      </c>
      <c r="AK546" t="s">
        <v>141</v>
      </c>
      <c r="AL546" t="s">
        <v>64</v>
      </c>
      <c r="AM546" t="s">
        <v>143</v>
      </c>
      <c r="AN546">
        <v>11</v>
      </c>
    </row>
    <row r="547" spans="1:40" ht="14.4" x14ac:dyDescent="0.3">
      <c r="A547" s="433" t="str">
        <v>1000</v>
      </c>
      <c r="D547" t="str">
        <f>CONCATENATE(portada_F[[#This Row],[NIVEL]],".",portada_F[[#This Row],[CODINS]])</f>
        <v>1.01165</v>
      </c>
      <c r="E547" s="444" t="s">
        <v>31470</v>
      </c>
      <c r="F547" t="s">
        <v>3081</v>
      </c>
      <c r="G547" t="s">
        <v>6271</v>
      </c>
      <c r="H547" t="s">
        <v>1579</v>
      </c>
      <c r="I547" t="s">
        <v>41</v>
      </c>
      <c r="J547" t="s">
        <v>5</v>
      </c>
      <c r="K547" t="s">
        <v>32</v>
      </c>
      <c r="L547" t="s">
        <v>20921</v>
      </c>
      <c r="M547" t="s">
        <v>18492</v>
      </c>
      <c r="N547">
        <v>11402</v>
      </c>
      <c r="O547" t="s">
        <v>32</v>
      </c>
      <c r="P547" t="s">
        <v>225</v>
      </c>
      <c r="Q547" t="s">
        <v>2</v>
      </c>
      <c r="R547" t="s">
        <v>16522</v>
      </c>
      <c r="S547" t="s">
        <v>33</v>
      </c>
      <c r="T547" t="s">
        <v>664</v>
      </c>
      <c r="U547" t="s">
        <v>441</v>
      </c>
      <c r="V547" t="s">
        <v>1579</v>
      </c>
      <c r="W547" t="s">
        <v>9765</v>
      </c>
      <c r="X547" t="s">
        <v>11759</v>
      </c>
      <c r="Y547" s="536" t="s">
        <v>23413</v>
      </c>
      <c r="Z547" s="536"/>
      <c r="AA547" s="493" t="s">
        <v>19955</v>
      </c>
      <c r="AB547" s="493" t="s">
        <v>23413</v>
      </c>
      <c r="AC547" s="493" t="s">
        <v>19733</v>
      </c>
      <c r="AD547" s="493" t="s">
        <v>21351</v>
      </c>
      <c r="AE547"/>
      <c r="AF547" t="s">
        <v>20919</v>
      </c>
      <c r="AG547"/>
      <c r="AH547"/>
      <c r="AI547" t="s">
        <v>20668</v>
      </c>
      <c r="AJ547" t="s">
        <v>32</v>
      </c>
      <c r="AK547" t="s">
        <v>7545</v>
      </c>
      <c r="AL547" t="s">
        <v>64</v>
      </c>
      <c r="AM547" t="s">
        <v>1579</v>
      </c>
      <c r="AN547">
        <v>64</v>
      </c>
    </row>
    <row r="548" spans="1:40" ht="14.4" x14ac:dyDescent="0.3">
      <c r="A548" s="433" t="str">
        <v>1001</v>
      </c>
      <c r="D548" t="str">
        <f>CONCATENATE(portada_F[[#This Row],[NIVEL]],".",portada_F[[#This Row],[CODINS]])</f>
        <v>1.00004</v>
      </c>
      <c r="E548" s="444" t="s">
        <v>30465</v>
      </c>
      <c r="F548" t="s">
        <v>6837</v>
      </c>
      <c r="G548" t="s">
        <v>53</v>
      </c>
      <c r="H548" t="s">
        <v>8217</v>
      </c>
      <c r="I548" t="s">
        <v>13533</v>
      </c>
      <c r="J548" t="s">
        <v>1</v>
      </c>
      <c r="K548" t="s">
        <v>32</v>
      </c>
      <c r="L548" t="s">
        <v>20921</v>
      </c>
      <c r="M548" t="s">
        <v>18492</v>
      </c>
      <c r="N548">
        <v>10102</v>
      </c>
      <c r="O548" t="s">
        <v>32</v>
      </c>
      <c r="P548" t="s">
        <v>1</v>
      </c>
      <c r="Q548" t="s">
        <v>2</v>
      </c>
      <c r="R548" t="s">
        <v>16441</v>
      </c>
      <c r="S548" t="s">
        <v>33</v>
      </c>
      <c r="T548" t="s">
        <v>33</v>
      </c>
      <c r="U548" t="s">
        <v>20926</v>
      </c>
      <c r="V548" t="s">
        <v>11299</v>
      </c>
      <c r="W548" t="s">
        <v>12627</v>
      </c>
      <c r="X548" t="s">
        <v>11395</v>
      </c>
      <c r="Y548" s="536" t="s">
        <v>20927</v>
      </c>
      <c r="Z548" s="536" t="s">
        <v>20927</v>
      </c>
      <c r="AA548" s="493" t="s">
        <v>19691</v>
      </c>
      <c r="AB548" s="493" t="s">
        <v>20927</v>
      </c>
      <c r="AC548" s="493" t="s">
        <v>19692</v>
      </c>
      <c r="AD548" s="493" t="s">
        <v>20928</v>
      </c>
      <c r="AE548"/>
      <c r="AF548" t="s">
        <v>20919</v>
      </c>
      <c r="AG548"/>
      <c r="AH548"/>
      <c r="AI548" t="s">
        <v>20668</v>
      </c>
      <c r="AJ548" t="s">
        <v>32</v>
      </c>
      <c r="AK548" t="s">
        <v>8155</v>
      </c>
      <c r="AL548" t="s">
        <v>64</v>
      </c>
      <c r="AM548" t="s">
        <v>8217</v>
      </c>
      <c r="AN548">
        <v>61</v>
      </c>
    </row>
    <row r="549" spans="1:40" ht="14.4" x14ac:dyDescent="0.3">
      <c r="A549" s="433" t="str">
        <v>1002</v>
      </c>
      <c r="D549" t="str">
        <f>CONCATENATE(portada_F[[#This Row],[NIVEL]],".",portada_F[[#This Row],[CODINS]])</f>
        <v>1.01397</v>
      </c>
      <c r="E549" s="444" t="s">
        <v>31680</v>
      </c>
      <c r="F549" t="s">
        <v>186</v>
      </c>
      <c r="G549" t="s">
        <v>183</v>
      </c>
      <c r="H549" t="s">
        <v>184</v>
      </c>
      <c r="I549" t="s">
        <v>13533</v>
      </c>
      <c r="J549" t="s">
        <v>5</v>
      </c>
      <c r="K549" t="s">
        <v>32</v>
      </c>
      <c r="L549" t="s">
        <v>20921</v>
      </c>
      <c r="M549" t="s">
        <v>18492</v>
      </c>
      <c r="N549">
        <v>11304</v>
      </c>
      <c r="O549" t="s">
        <v>32</v>
      </c>
      <c r="P549" t="s">
        <v>15</v>
      </c>
      <c r="Q549" t="s">
        <v>4</v>
      </c>
      <c r="R549" t="s">
        <v>16519</v>
      </c>
      <c r="S549" t="s">
        <v>33</v>
      </c>
      <c r="T549" t="s">
        <v>147</v>
      </c>
      <c r="U549" t="s">
        <v>184</v>
      </c>
      <c r="V549" t="s">
        <v>184</v>
      </c>
      <c r="W549" t="s">
        <v>185</v>
      </c>
      <c r="X549" t="s">
        <v>12887</v>
      </c>
      <c r="Y549" s="536" t="s">
        <v>23893</v>
      </c>
      <c r="Z549" s="536" t="s">
        <v>23893</v>
      </c>
      <c r="AA549" s="493" t="s">
        <v>15704</v>
      </c>
      <c r="AB549" s="493" t="s">
        <v>23894</v>
      </c>
      <c r="AC549" s="493" t="s">
        <v>19706</v>
      </c>
      <c r="AD549" s="493" t="s">
        <v>23895</v>
      </c>
      <c r="AE549"/>
      <c r="AF549" t="s">
        <v>20919</v>
      </c>
      <c r="AG549"/>
      <c r="AH549"/>
      <c r="AI549" t="s">
        <v>20668</v>
      </c>
      <c r="AJ549" t="s">
        <v>32</v>
      </c>
      <c r="AK549" t="s">
        <v>7589</v>
      </c>
      <c r="AL549" t="s">
        <v>64</v>
      </c>
      <c r="AM549" t="s">
        <v>184</v>
      </c>
      <c r="AN549">
        <v>181</v>
      </c>
    </row>
    <row r="550" spans="1:40" ht="14.4" x14ac:dyDescent="0.3">
      <c r="A550" s="433" t="str">
        <v>1003</v>
      </c>
      <c r="D550" t="str">
        <f>CONCATENATE(portada_F[[#This Row],[NIVEL]],".",portada_F[[#This Row],[CODINS]])</f>
        <v>1.04367</v>
      </c>
      <c r="E550" s="444" t="s">
        <v>31680</v>
      </c>
      <c r="F550" t="s">
        <v>16274</v>
      </c>
      <c r="G550" t="s">
        <v>183</v>
      </c>
      <c r="H550" t="s">
        <v>30161</v>
      </c>
      <c r="I550" t="s">
        <v>13533</v>
      </c>
      <c r="J550" t="s">
        <v>5</v>
      </c>
      <c r="K550" t="s">
        <v>32</v>
      </c>
      <c r="L550" t="s">
        <v>20921</v>
      </c>
      <c r="M550" t="s">
        <v>18492</v>
      </c>
      <c r="N550">
        <v>11304</v>
      </c>
      <c r="O550" t="s">
        <v>32</v>
      </c>
      <c r="P550" t="s">
        <v>15</v>
      </c>
      <c r="Q550" t="s">
        <v>4</v>
      </c>
      <c r="R550" t="s">
        <v>16519</v>
      </c>
      <c r="S550" t="s">
        <v>33</v>
      </c>
      <c r="T550" t="s">
        <v>147</v>
      </c>
      <c r="U550" t="s">
        <v>184</v>
      </c>
      <c r="V550" t="s">
        <v>184</v>
      </c>
      <c r="W550" t="s">
        <v>16384</v>
      </c>
      <c r="X550" t="s">
        <v>12887</v>
      </c>
      <c r="Y550" s="536" t="s">
        <v>23893</v>
      </c>
      <c r="Z550" s="536" t="s">
        <v>23893</v>
      </c>
      <c r="AA550" s="493" t="s">
        <v>15704</v>
      </c>
      <c r="AB550" s="493" t="s">
        <v>23894</v>
      </c>
      <c r="AC550" s="493" t="s">
        <v>19706</v>
      </c>
      <c r="AD550" s="493" t="s">
        <v>23895</v>
      </c>
      <c r="AE550" t="s">
        <v>28173</v>
      </c>
      <c r="AF550" t="s">
        <v>20919</v>
      </c>
      <c r="AG550" t="s">
        <v>64</v>
      </c>
      <c r="AH550" t="s">
        <v>19694</v>
      </c>
      <c r="AI550" t="s">
        <v>30162</v>
      </c>
      <c r="AJ550" t="s">
        <v>32</v>
      </c>
      <c r="AK550" t="s">
        <v>7589</v>
      </c>
      <c r="AL550" t="s">
        <v>64</v>
      </c>
      <c r="AM550" t="s">
        <v>184</v>
      </c>
      <c r="AN550">
        <v>5</v>
      </c>
    </row>
    <row r="551" spans="1:40" ht="14.4" x14ac:dyDescent="0.3">
      <c r="A551" s="433" t="str">
        <v>1004</v>
      </c>
      <c r="D551" t="str">
        <f>CONCATENATE(portada_F[[#This Row],[NIVEL]],".",portada_F[[#This Row],[CODINS]])</f>
        <v>1.03488</v>
      </c>
      <c r="E551" s="444" t="s">
        <v>31680</v>
      </c>
      <c r="F551" t="s">
        <v>8016</v>
      </c>
      <c r="G551" t="s">
        <v>183</v>
      </c>
      <c r="H551" t="s">
        <v>28207</v>
      </c>
      <c r="I551" t="s">
        <v>13533</v>
      </c>
      <c r="J551" t="s">
        <v>5</v>
      </c>
      <c r="K551" t="s">
        <v>32</v>
      </c>
      <c r="L551" t="s">
        <v>20921</v>
      </c>
      <c r="M551" t="s">
        <v>18492</v>
      </c>
      <c r="N551">
        <v>11304</v>
      </c>
      <c r="O551" t="s">
        <v>32</v>
      </c>
      <c r="P551" t="s">
        <v>15</v>
      </c>
      <c r="Q551" t="s">
        <v>4</v>
      </c>
      <c r="R551" t="s">
        <v>16519</v>
      </c>
      <c r="S551" t="s">
        <v>33</v>
      </c>
      <c r="T551" t="s">
        <v>147</v>
      </c>
      <c r="U551" t="s">
        <v>184</v>
      </c>
      <c r="V551" t="s">
        <v>184</v>
      </c>
      <c r="W551" t="s">
        <v>16384</v>
      </c>
      <c r="X551" t="s">
        <v>12887</v>
      </c>
      <c r="Y551" s="536" t="s">
        <v>23893</v>
      </c>
      <c r="Z551" s="536" t="s">
        <v>23893</v>
      </c>
      <c r="AA551" s="493" t="s">
        <v>15704</v>
      </c>
      <c r="AB551" s="493" t="s">
        <v>23894</v>
      </c>
      <c r="AC551" s="493" t="s">
        <v>19706</v>
      </c>
      <c r="AD551" s="493" t="s">
        <v>23895</v>
      </c>
      <c r="AE551" t="s">
        <v>28173</v>
      </c>
      <c r="AF551" t="s">
        <v>20919</v>
      </c>
      <c r="AG551" t="s">
        <v>64</v>
      </c>
      <c r="AH551" t="s">
        <v>19694</v>
      </c>
      <c r="AI551" t="s">
        <v>28208</v>
      </c>
      <c r="AJ551" t="s">
        <v>32</v>
      </c>
      <c r="AK551" t="s">
        <v>7589</v>
      </c>
      <c r="AL551" t="s">
        <v>64</v>
      </c>
      <c r="AM551" t="s">
        <v>184</v>
      </c>
      <c r="AN551">
        <v>15</v>
      </c>
    </row>
    <row r="552" spans="1:40" ht="14.4" x14ac:dyDescent="0.3">
      <c r="A552" s="433" t="str">
        <v>1005</v>
      </c>
      <c r="D552" t="str">
        <f>CONCATENATE(portada_F[[#This Row],[NIVEL]],".",portada_F[[#This Row],[CODINS]])</f>
        <v>1.00071</v>
      </c>
      <c r="E552" s="444" t="s">
        <v>30511</v>
      </c>
      <c r="F552" t="s">
        <v>164</v>
      </c>
      <c r="G552" t="s">
        <v>162</v>
      </c>
      <c r="H552" t="s">
        <v>1566</v>
      </c>
      <c r="I552" t="s">
        <v>13533</v>
      </c>
      <c r="J552" t="s">
        <v>5</v>
      </c>
      <c r="K552" t="s">
        <v>32</v>
      </c>
      <c r="L552" t="s">
        <v>20921</v>
      </c>
      <c r="M552" t="s">
        <v>18492</v>
      </c>
      <c r="N552">
        <v>10107</v>
      </c>
      <c r="O552" t="s">
        <v>32</v>
      </c>
      <c r="P552" t="s">
        <v>1</v>
      </c>
      <c r="Q552" t="s">
        <v>7</v>
      </c>
      <c r="R552" t="s">
        <v>16446</v>
      </c>
      <c r="S552" t="s">
        <v>33</v>
      </c>
      <c r="T552" t="s">
        <v>33</v>
      </c>
      <c r="U552" t="s">
        <v>21044</v>
      </c>
      <c r="V552" t="s">
        <v>163</v>
      </c>
      <c r="W552" t="s">
        <v>13900</v>
      </c>
      <c r="X552" t="s">
        <v>11406</v>
      </c>
      <c r="Y552" s="536" t="s">
        <v>21059</v>
      </c>
      <c r="Z552" s="536" t="s">
        <v>21059</v>
      </c>
      <c r="AA552" s="493" t="s">
        <v>17884</v>
      </c>
      <c r="AB552" s="493" t="s">
        <v>21060</v>
      </c>
      <c r="AC552" s="493" t="s">
        <v>19706</v>
      </c>
      <c r="AD552" s="493" t="s">
        <v>21043</v>
      </c>
      <c r="AE552"/>
      <c r="AF552" t="s">
        <v>20919</v>
      </c>
      <c r="AG552"/>
      <c r="AH552"/>
      <c r="AI552" t="s">
        <v>20668</v>
      </c>
      <c r="AJ552" t="s">
        <v>32</v>
      </c>
      <c r="AK552" t="s">
        <v>8170</v>
      </c>
      <c r="AL552" t="s">
        <v>64</v>
      </c>
      <c r="AM552" t="s">
        <v>1566</v>
      </c>
      <c r="AN552">
        <v>39</v>
      </c>
    </row>
    <row r="553" spans="1:40" ht="14.4" x14ac:dyDescent="0.3">
      <c r="A553" s="433" t="str">
        <v>1006</v>
      </c>
      <c r="D553" t="str">
        <f>CONCATENATE(portada_F[[#This Row],[NIVEL]],".",portada_F[[#This Row],[CODINS]])</f>
        <v>1.00613</v>
      </c>
      <c r="E553" s="444" t="s">
        <v>30985</v>
      </c>
      <c r="F553" t="s">
        <v>1719</v>
      </c>
      <c r="G553" t="s">
        <v>4072</v>
      </c>
      <c r="H553" t="s">
        <v>18627</v>
      </c>
      <c r="I553" t="s">
        <v>41</v>
      </c>
      <c r="J553" t="s">
        <v>5</v>
      </c>
      <c r="K553" t="s">
        <v>32</v>
      </c>
      <c r="L553" t="s">
        <v>20921</v>
      </c>
      <c r="M553" t="s">
        <v>18492</v>
      </c>
      <c r="N553">
        <v>40304</v>
      </c>
      <c r="O553" t="s">
        <v>206</v>
      </c>
      <c r="P553" t="s">
        <v>3</v>
      </c>
      <c r="Q553" t="s">
        <v>4</v>
      </c>
      <c r="R553" t="s">
        <v>16711</v>
      </c>
      <c r="S553" t="s">
        <v>207</v>
      </c>
      <c r="T553" t="s">
        <v>1576</v>
      </c>
      <c r="U553" t="s">
        <v>4073</v>
      </c>
      <c r="V553" t="s">
        <v>4073</v>
      </c>
      <c r="W553" t="s">
        <v>9500</v>
      </c>
      <c r="X553" t="s">
        <v>13940</v>
      </c>
      <c r="Y553" s="536" t="s">
        <v>22213</v>
      </c>
      <c r="Z553" s="536"/>
      <c r="AA553" s="493" t="s">
        <v>19845</v>
      </c>
      <c r="AB553" s="493" t="s">
        <v>22213</v>
      </c>
      <c r="AC553" s="493" t="s">
        <v>19733</v>
      </c>
      <c r="AD553" s="493" t="s">
        <v>21351</v>
      </c>
      <c r="AE553"/>
      <c r="AF553" t="s">
        <v>20919</v>
      </c>
      <c r="AG553"/>
      <c r="AH553"/>
      <c r="AI553" t="s">
        <v>20668</v>
      </c>
      <c r="AJ553" t="s">
        <v>32</v>
      </c>
      <c r="AK553" t="s">
        <v>4071</v>
      </c>
      <c r="AL553" t="s">
        <v>64</v>
      </c>
      <c r="AM553" t="s">
        <v>18627</v>
      </c>
      <c r="AN553">
        <v>130</v>
      </c>
    </row>
    <row r="554" spans="1:40" ht="14.4" x14ac:dyDescent="0.3">
      <c r="A554" s="433" t="str">
        <v>1008</v>
      </c>
      <c r="D554" t="str">
        <f>CONCATENATE(portada_F[[#This Row],[NIVEL]],".",portada_F[[#This Row],[CODINS]])</f>
        <v>1.00107</v>
      </c>
      <c r="E554" s="444" t="s">
        <v>30537</v>
      </c>
      <c r="F554" t="s">
        <v>253</v>
      </c>
      <c r="G554" t="s">
        <v>247</v>
      </c>
      <c r="H554" t="s">
        <v>248</v>
      </c>
      <c r="I554" t="s">
        <v>13534</v>
      </c>
      <c r="J554" t="s">
        <v>6</v>
      </c>
      <c r="K554" t="s">
        <v>32</v>
      </c>
      <c r="L554" t="s">
        <v>20921</v>
      </c>
      <c r="M554" t="s">
        <v>18492</v>
      </c>
      <c r="N554">
        <v>11003</v>
      </c>
      <c r="O554" t="s">
        <v>32</v>
      </c>
      <c r="P554" t="s">
        <v>11</v>
      </c>
      <c r="Q554" t="s">
        <v>3</v>
      </c>
      <c r="R554" t="s">
        <v>16505</v>
      </c>
      <c r="S554" t="s">
        <v>33</v>
      </c>
      <c r="T554" t="s">
        <v>249</v>
      </c>
      <c r="U554" t="s">
        <v>250</v>
      </c>
      <c r="V554" t="s">
        <v>248</v>
      </c>
      <c r="W554" t="s">
        <v>252</v>
      </c>
      <c r="X554" t="s">
        <v>13902</v>
      </c>
      <c r="Y554" s="536" t="s">
        <v>21126</v>
      </c>
      <c r="Z554" s="536"/>
      <c r="AA554" s="493" t="s">
        <v>17194</v>
      </c>
      <c r="AB554" s="493" t="s">
        <v>21127</v>
      </c>
      <c r="AC554" s="493" t="s">
        <v>21116</v>
      </c>
      <c r="AD554" s="493" t="s">
        <v>21117</v>
      </c>
      <c r="AE554"/>
      <c r="AF554" t="s">
        <v>20919</v>
      </c>
      <c r="AG554"/>
      <c r="AH554"/>
      <c r="AI554" t="s">
        <v>20668</v>
      </c>
      <c r="AJ554" t="s">
        <v>32</v>
      </c>
      <c r="AK554" t="s">
        <v>8184</v>
      </c>
      <c r="AL554" t="s">
        <v>64</v>
      </c>
      <c r="AM554" t="s">
        <v>248</v>
      </c>
      <c r="AN554">
        <v>32</v>
      </c>
    </row>
    <row r="555" spans="1:40" ht="14.4" x14ac:dyDescent="0.3">
      <c r="A555" s="433" t="str">
        <v>1009</v>
      </c>
      <c r="D555" t="str">
        <f>CONCATENATE(portada_F[[#This Row],[NIVEL]],".",portada_F[[#This Row],[CODINS]])</f>
        <v>1.00152</v>
      </c>
      <c r="E555" s="444" t="s">
        <v>30573</v>
      </c>
      <c r="F555" t="s">
        <v>400</v>
      </c>
      <c r="G555" t="s">
        <v>399</v>
      </c>
      <c r="H555" t="s">
        <v>12406</v>
      </c>
      <c r="I555" t="s">
        <v>13533</v>
      </c>
      <c r="J555" t="s">
        <v>3</v>
      </c>
      <c r="K555" t="s">
        <v>32</v>
      </c>
      <c r="L555" t="s">
        <v>20921</v>
      </c>
      <c r="M555" t="s">
        <v>18492</v>
      </c>
      <c r="N555">
        <v>10201</v>
      </c>
      <c r="O555" t="s">
        <v>32</v>
      </c>
      <c r="P555" t="s">
        <v>2</v>
      </c>
      <c r="Q555" t="s">
        <v>1</v>
      </c>
      <c r="R555" t="s">
        <v>16451</v>
      </c>
      <c r="S555" t="s">
        <v>33</v>
      </c>
      <c r="T555" t="s">
        <v>345</v>
      </c>
      <c r="U555" t="s">
        <v>345</v>
      </c>
      <c r="V555" t="s">
        <v>51</v>
      </c>
      <c r="W555" t="s">
        <v>12658</v>
      </c>
      <c r="X555" t="s">
        <v>11430</v>
      </c>
      <c r="Y555" s="536" t="s">
        <v>21221</v>
      </c>
      <c r="Z555" s="536" t="s">
        <v>21222</v>
      </c>
      <c r="AA555" s="493" t="s">
        <v>14905</v>
      </c>
      <c r="AB555" s="493" t="s">
        <v>21223</v>
      </c>
      <c r="AC555" s="493" t="s">
        <v>18094</v>
      </c>
      <c r="AD555" s="493" t="s">
        <v>21195</v>
      </c>
      <c r="AE555"/>
      <c r="AF555" t="s">
        <v>20919</v>
      </c>
      <c r="AG555"/>
      <c r="AH555"/>
      <c r="AI555" t="s">
        <v>20668</v>
      </c>
      <c r="AJ555" t="s">
        <v>32</v>
      </c>
      <c r="AK555" t="s">
        <v>311</v>
      </c>
      <c r="AL555" t="s">
        <v>64</v>
      </c>
      <c r="AM555" t="s">
        <v>12406</v>
      </c>
      <c r="AN555">
        <v>99</v>
      </c>
    </row>
    <row r="556" spans="1:40" ht="14.4" x14ac:dyDescent="0.3">
      <c r="A556" s="433" t="str">
        <v>1010</v>
      </c>
      <c r="D556" t="str">
        <f>CONCATENATE(portada_F[[#This Row],[NIVEL]],".",portada_F[[#This Row],[CODINS]])</f>
        <v>1.03459</v>
      </c>
      <c r="E556" s="444" t="s">
        <v>33499</v>
      </c>
      <c r="F556" t="s">
        <v>12554</v>
      </c>
      <c r="G556" t="s">
        <v>12555</v>
      </c>
      <c r="H556" t="s">
        <v>12556</v>
      </c>
      <c r="I556" t="s">
        <v>13534</v>
      </c>
      <c r="J556" t="s">
        <v>2</v>
      </c>
      <c r="K556" t="s">
        <v>32</v>
      </c>
      <c r="L556" t="s">
        <v>20921</v>
      </c>
      <c r="M556" t="s">
        <v>18492</v>
      </c>
      <c r="N556">
        <v>10104</v>
      </c>
      <c r="O556" t="s">
        <v>32</v>
      </c>
      <c r="P556" t="s">
        <v>1</v>
      </c>
      <c r="Q556" t="s">
        <v>4</v>
      </c>
      <c r="R556" t="s">
        <v>16443</v>
      </c>
      <c r="S556" t="s">
        <v>33</v>
      </c>
      <c r="T556" t="s">
        <v>33</v>
      </c>
      <c r="U556" t="s">
        <v>20950</v>
      </c>
      <c r="V556" t="s">
        <v>74</v>
      </c>
      <c r="W556" t="s">
        <v>19482</v>
      </c>
      <c r="X556" t="s">
        <v>14274</v>
      </c>
      <c r="Y556" s="536" t="s">
        <v>28152</v>
      </c>
      <c r="Z556" s="536"/>
      <c r="AA556" s="493" t="s">
        <v>13396</v>
      </c>
      <c r="AB556" s="493" t="s">
        <v>28152</v>
      </c>
      <c r="AC556" s="493" t="s">
        <v>18896</v>
      </c>
      <c r="AD556" s="493" t="s">
        <v>20958</v>
      </c>
      <c r="AE556"/>
      <c r="AF556" t="s">
        <v>20919</v>
      </c>
      <c r="AG556"/>
      <c r="AH556"/>
      <c r="AI556" t="s">
        <v>20668</v>
      </c>
      <c r="AJ556" t="s">
        <v>32</v>
      </c>
      <c r="AK556" t="s">
        <v>73</v>
      </c>
      <c r="AL556" t="s">
        <v>64</v>
      </c>
      <c r="AM556" t="s">
        <v>12556</v>
      </c>
      <c r="AN556">
        <v>32</v>
      </c>
    </row>
    <row r="557" spans="1:40" ht="14.4" x14ac:dyDescent="0.3">
      <c r="A557" s="433" t="str">
        <v>1011</v>
      </c>
      <c r="D557" t="str">
        <f>CONCATENATE(portada_F[[#This Row],[NIVEL]],".",portada_F[[#This Row],[CODINS]])</f>
        <v>1.00208</v>
      </c>
      <c r="E557" s="444" t="s">
        <v>30617</v>
      </c>
      <c r="F557" t="s">
        <v>635</v>
      </c>
      <c r="G557" t="s">
        <v>633</v>
      </c>
      <c r="H557" t="s">
        <v>10144</v>
      </c>
      <c r="I557" t="s">
        <v>41</v>
      </c>
      <c r="J557" t="s">
        <v>1</v>
      </c>
      <c r="K557" t="s">
        <v>32</v>
      </c>
      <c r="L557" t="s">
        <v>20921</v>
      </c>
      <c r="M557" t="s">
        <v>18492</v>
      </c>
      <c r="N557">
        <v>10803</v>
      </c>
      <c r="O557" t="s">
        <v>32</v>
      </c>
      <c r="P557" t="s">
        <v>9</v>
      </c>
      <c r="Q557" t="s">
        <v>3</v>
      </c>
      <c r="R557" t="s">
        <v>16492</v>
      </c>
      <c r="S557" t="s">
        <v>33</v>
      </c>
      <c r="T557" t="s">
        <v>21302</v>
      </c>
      <c r="U557" t="s">
        <v>634</v>
      </c>
      <c r="V557" t="s">
        <v>634</v>
      </c>
      <c r="W557" t="s">
        <v>7105</v>
      </c>
      <c r="X557" t="s">
        <v>10356</v>
      </c>
      <c r="Y557" s="536" t="s">
        <v>21326</v>
      </c>
      <c r="Z557" s="536" t="s">
        <v>21327</v>
      </c>
      <c r="AA557" s="493" t="s">
        <v>14056</v>
      </c>
      <c r="AB557" s="493" t="s">
        <v>21326</v>
      </c>
      <c r="AC557" s="493" t="s">
        <v>19729</v>
      </c>
      <c r="AD557" s="493" t="s">
        <v>21325</v>
      </c>
      <c r="AE557"/>
      <c r="AF557" t="s">
        <v>20919</v>
      </c>
      <c r="AG557"/>
      <c r="AH557"/>
      <c r="AI557" t="s">
        <v>20668</v>
      </c>
      <c r="AJ557" t="s">
        <v>32</v>
      </c>
      <c r="AK557" t="s">
        <v>8147</v>
      </c>
      <c r="AL557" t="s">
        <v>64</v>
      </c>
      <c r="AM557" t="s">
        <v>10144</v>
      </c>
      <c r="AN557">
        <v>40</v>
      </c>
    </row>
    <row r="558" spans="1:40" ht="14.4" x14ac:dyDescent="0.3">
      <c r="A558" s="433" t="str">
        <v>1012</v>
      </c>
      <c r="D558" t="str">
        <f>CONCATENATE(portada_F[[#This Row],[NIVEL]],".",portada_F[[#This Row],[CODINS]])</f>
        <v>1.00209</v>
      </c>
      <c r="E558" s="444" t="s">
        <v>30618</v>
      </c>
      <c r="F558" s="446" t="s">
        <v>59</v>
      </c>
      <c r="G558" t="s">
        <v>619</v>
      </c>
      <c r="H558" t="s">
        <v>620</v>
      </c>
      <c r="I558" t="s">
        <v>41</v>
      </c>
      <c r="J558" t="s">
        <v>1</v>
      </c>
      <c r="K558" t="s">
        <v>32</v>
      </c>
      <c r="L558" t="s">
        <v>20921</v>
      </c>
      <c r="M558" t="s">
        <v>18492</v>
      </c>
      <c r="N558">
        <v>10802</v>
      </c>
      <c r="O558" t="s">
        <v>32</v>
      </c>
      <c r="P558" t="s">
        <v>9</v>
      </c>
      <c r="Q558" t="s">
        <v>2</v>
      </c>
      <c r="R558" t="s">
        <v>21328</v>
      </c>
      <c r="S558" t="s">
        <v>33</v>
      </c>
      <c r="T558" t="s">
        <v>21302</v>
      </c>
      <c r="U558" t="s">
        <v>539</v>
      </c>
      <c r="V558" t="s">
        <v>539</v>
      </c>
      <c r="W558" t="s">
        <v>9167</v>
      </c>
      <c r="X558" t="s">
        <v>11453</v>
      </c>
      <c r="Y558" s="536" t="s">
        <v>21329</v>
      </c>
      <c r="Z558" s="536" t="s">
        <v>21329</v>
      </c>
      <c r="AA558" s="493" t="s">
        <v>18748</v>
      </c>
      <c r="AB558" s="493" t="s">
        <v>21329</v>
      </c>
      <c r="AC558" s="493" t="s">
        <v>19729</v>
      </c>
      <c r="AD558" s="493" t="s">
        <v>21325</v>
      </c>
      <c r="AE558"/>
      <c r="AF558" t="s">
        <v>20919</v>
      </c>
      <c r="AG558"/>
      <c r="AH558"/>
      <c r="AI558" t="s">
        <v>20668</v>
      </c>
      <c r="AJ558" t="s">
        <v>32</v>
      </c>
      <c r="AK558" t="s">
        <v>8157</v>
      </c>
      <c r="AL558" t="s">
        <v>64</v>
      </c>
      <c r="AM558" t="s">
        <v>620</v>
      </c>
      <c r="AN558">
        <v>28</v>
      </c>
    </row>
    <row r="559" spans="1:40" ht="14.4" x14ac:dyDescent="0.3">
      <c r="A559" s="433" t="str">
        <v>1013</v>
      </c>
      <c r="D559" t="str">
        <f>CONCATENATE(portada_F[[#This Row],[NIVEL]],".",portada_F[[#This Row],[CODINS]])</f>
        <v>1.01107</v>
      </c>
      <c r="E559" s="444" t="s">
        <v>31420</v>
      </c>
      <c r="F559" t="s">
        <v>651</v>
      </c>
      <c r="G559" t="s">
        <v>662</v>
      </c>
      <c r="H559" t="s">
        <v>663</v>
      </c>
      <c r="I559" t="s">
        <v>41</v>
      </c>
      <c r="J559" t="s">
        <v>5</v>
      </c>
      <c r="K559" t="s">
        <v>32</v>
      </c>
      <c r="L559" t="s">
        <v>20921</v>
      </c>
      <c r="M559" t="s">
        <v>18492</v>
      </c>
      <c r="N559">
        <v>11403</v>
      </c>
      <c r="O559" t="s">
        <v>32</v>
      </c>
      <c r="P559" t="s">
        <v>225</v>
      </c>
      <c r="Q559" t="s">
        <v>3</v>
      </c>
      <c r="R559" t="s">
        <v>16523</v>
      </c>
      <c r="S559" t="s">
        <v>33</v>
      </c>
      <c r="T559" t="s">
        <v>664</v>
      </c>
      <c r="U559" t="s">
        <v>21389</v>
      </c>
      <c r="V559" t="s">
        <v>663</v>
      </c>
      <c r="W559" t="s">
        <v>9169</v>
      </c>
      <c r="X559" t="s">
        <v>11738</v>
      </c>
      <c r="Y559" s="536" t="s">
        <v>23294</v>
      </c>
      <c r="Z559" s="536"/>
      <c r="AA559" s="493" t="s">
        <v>16217</v>
      </c>
      <c r="AB559" s="493" t="s">
        <v>23294</v>
      </c>
      <c r="AC559" s="493" t="s">
        <v>19733</v>
      </c>
      <c r="AD559" s="493" t="s">
        <v>21351</v>
      </c>
      <c r="AE559"/>
      <c r="AF559" t="s">
        <v>20919</v>
      </c>
      <c r="AG559"/>
      <c r="AH559"/>
      <c r="AI559" t="s">
        <v>20668</v>
      </c>
      <c r="AJ559" t="s">
        <v>32</v>
      </c>
      <c r="AK559" t="s">
        <v>661</v>
      </c>
      <c r="AL559" t="s">
        <v>64</v>
      </c>
      <c r="AM559" t="s">
        <v>663</v>
      </c>
      <c r="AN559">
        <v>41</v>
      </c>
    </row>
    <row r="560" spans="1:40" ht="14.4" x14ac:dyDescent="0.3">
      <c r="A560" s="433" t="str">
        <v>1014</v>
      </c>
      <c r="D560" t="str">
        <f>CONCATENATE(portada_F[[#This Row],[NIVEL]],".",portada_F[[#This Row],[CODINS]])</f>
        <v>1.00042</v>
      </c>
      <c r="E560" s="444" t="s">
        <v>30487</v>
      </c>
      <c r="F560" t="s">
        <v>125</v>
      </c>
      <c r="G560" t="s">
        <v>126</v>
      </c>
      <c r="H560" t="s">
        <v>127</v>
      </c>
      <c r="I560" t="s">
        <v>13534</v>
      </c>
      <c r="J560" t="s">
        <v>4</v>
      </c>
      <c r="K560" t="s">
        <v>32</v>
      </c>
      <c r="L560" t="s">
        <v>20921</v>
      </c>
      <c r="M560" t="s">
        <v>18492</v>
      </c>
      <c r="N560">
        <v>11803</v>
      </c>
      <c r="O560" t="s">
        <v>32</v>
      </c>
      <c r="P560" t="s">
        <v>90</v>
      </c>
      <c r="Q560" t="s">
        <v>3</v>
      </c>
      <c r="R560" t="s">
        <v>16538</v>
      </c>
      <c r="S560" t="s">
        <v>33</v>
      </c>
      <c r="T560" t="s">
        <v>91</v>
      </c>
      <c r="U560" t="s">
        <v>20995</v>
      </c>
      <c r="V560" t="s">
        <v>128</v>
      </c>
      <c r="W560" t="s">
        <v>10350</v>
      </c>
      <c r="X560" t="s">
        <v>12636</v>
      </c>
      <c r="Y560" s="536" t="s">
        <v>20996</v>
      </c>
      <c r="Z560" s="536" t="s">
        <v>20997</v>
      </c>
      <c r="AA560" s="493" t="s">
        <v>19700</v>
      </c>
      <c r="AB560" s="493" t="s">
        <v>20996</v>
      </c>
      <c r="AC560" s="493" t="s">
        <v>19701</v>
      </c>
      <c r="AD560" s="493" t="s">
        <v>20998</v>
      </c>
      <c r="AE560"/>
      <c r="AF560" t="s">
        <v>20919</v>
      </c>
      <c r="AG560"/>
      <c r="AH560"/>
      <c r="AI560" t="s">
        <v>20668</v>
      </c>
      <c r="AJ560" t="s">
        <v>32</v>
      </c>
      <c r="AK560" t="s">
        <v>125</v>
      </c>
      <c r="AL560" t="s">
        <v>64</v>
      </c>
      <c r="AM560" t="s">
        <v>127</v>
      </c>
      <c r="AN560">
        <v>16</v>
      </c>
    </row>
    <row r="561" spans="1:40" ht="14.4" x14ac:dyDescent="0.3">
      <c r="A561" s="433" t="str">
        <v>1015</v>
      </c>
      <c r="D561" t="str">
        <f>CONCATENATE(portada_F[[#This Row],[NIVEL]],".",portada_F[[#This Row],[CODINS]])</f>
        <v>1.00153</v>
      </c>
      <c r="E561" s="444" t="s">
        <v>30574</v>
      </c>
      <c r="F561" t="s">
        <v>392</v>
      </c>
      <c r="G561" t="s">
        <v>391</v>
      </c>
      <c r="H561" t="s">
        <v>12407</v>
      </c>
      <c r="I561" t="s">
        <v>13533</v>
      </c>
      <c r="J561" t="s">
        <v>3</v>
      </c>
      <c r="K561" t="s">
        <v>32</v>
      </c>
      <c r="L561" t="s">
        <v>20921</v>
      </c>
      <c r="M561" t="s">
        <v>18492</v>
      </c>
      <c r="N561">
        <v>10203</v>
      </c>
      <c r="O561" t="s">
        <v>32</v>
      </c>
      <c r="P561" t="s">
        <v>2</v>
      </c>
      <c r="Q561" t="s">
        <v>3</v>
      </c>
      <c r="R561" t="s">
        <v>16453</v>
      </c>
      <c r="S561" t="s">
        <v>33</v>
      </c>
      <c r="T561" t="s">
        <v>345</v>
      </c>
      <c r="U561" t="s">
        <v>159</v>
      </c>
      <c r="V561" t="s">
        <v>12407</v>
      </c>
      <c r="W561" t="s">
        <v>7099</v>
      </c>
      <c r="X561" t="s">
        <v>18737</v>
      </c>
      <c r="Y561" s="536" t="s">
        <v>21224</v>
      </c>
      <c r="Z561" s="536" t="s">
        <v>21224</v>
      </c>
      <c r="AA561" s="493" t="s">
        <v>251</v>
      </c>
      <c r="AB561" s="493" t="s">
        <v>21224</v>
      </c>
      <c r="AC561" s="493" t="s">
        <v>18094</v>
      </c>
      <c r="AD561" s="493" t="s">
        <v>21195</v>
      </c>
      <c r="AE561"/>
      <c r="AF561" t="s">
        <v>20919</v>
      </c>
      <c r="AG561"/>
      <c r="AH561"/>
      <c r="AI561" t="s">
        <v>20668</v>
      </c>
      <c r="AJ561" t="s">
        <v>32</v>
      </c>
      <c r="AK561" t="s">
        <v>315</v>
      </c>
      <c r="AL561" t="s">
        <v>64</v>
      </c>
      <c r="AM561" t="s">
        <v>12407</v>
      </c>
      <c r="AN561">
        <v>83</v>
      </c>
    </row>
    <row r="562" spans="1:40" ht="14.4" x14ac:dyDescent="0.3">
      <c r="A562" s="433" t="str">
        <v>1016</v>
      </c>
      <c r="D562" t="str">
        <f>CONCATENATE(portada_F[[#This Row],[NIVEL]],".",portada_F[[#This Row],[CODINS]])</f>
        <v>1.00985</v>
      </c>
      <c r="E562" s="444" t="s">
        <v>31308</v>
      </c>
      <c r="F562" t="s">
        <v>2644</v>
      </c>
      <c r="G562" t="s">
        <v>4937</v>
      </c>
      <c r="H562" t="s">
        <v>4938</v>
      </c>
      <c r="I562" t="s">
        <v>13534</v>
      </c>
      <c r="J562" t="s">
        <v>6</v>
      </c>
      <c r="K562" t="s">
        <v>32</v>
      </c>
      <c r="L562" t="s">
        <v>20921</v>
      </c>
      <c r="M562" t="s">
        <v>18492</v>
      </c>
      <c r="N562">
        <v>11005</v>
      </c>
      <c r="O562" t="s">
        <v>32</v>
      </c>
      <c r="P562" t="s">
        <v>11</v>
      </c>
      <c r="Q562" t="s">
        <v>5</v>
      </c>
      <c r="R562" t="s">
        <v>16507</v>
      </c>
      <c r="S562" t="s">
        <v>33</v>
      </c>
      <c r="T562" t="s">
        <v>249</v>
      </c>
      <c r="U562" t="s">
        <v>267</v>
      </c>
      <c r="V562" t="s">
        <v>4938</v>
      </c>
      <c r="W562" t="s">
        <v>9219</v>
      </c>
      <c r="X562" t="s">
        <v>12787</v>
      </c>
      <c r="Y562" s="536" t="s">
        <v>23050</v>
      </c>
      <c r="Z562" s="536"/>
      <c r="AA562" s="493" t="s">
        <v>18123</v>
      </c>
      <c r="AB562" s="493" t="s">
        <v>23050</v>
      </c>
      <c r="AC562" s="493" t="s">
        <v>21116</v>
      </c>
      <c r="AD562" s="493" t="s">
        <v>21117</v>
      </c>
      <c r="AE562"/>
      <c r="AF562" t="s">
        <v>20919</v>
      </c>
      <c r="AG562"/>
      <c r="AH562"/>
      <c r="AI562" t="s">
        <v>20668</v>
      </c>
      <c r="AJ562" t="s">
        <v>32</v>
      </c>
      <c r="AK562" t="s">
        <v>4717</v>
      </c>
      <c r="AL562" t="s">
        <v>64</v>
      </c>
      <c r="AM562" t="s">
        <v>4938</v>
      </c>
      <c r="AN562">
        <v>146</v>
      </c>
    </row>
    <row r="563" spans="1:40" ht="14.4" x14ac:dyDescent="0.3">
      <c r="A563" s="433" t="str">
        <v>1017</v>
      </c>
      <c r="D563" t="str">
        <f>CONCATENATE(portada_F[[#This Row],[NIVEL]],".",portada_F[[#This Row],[CODINS]])</f>
        <v>1.01635</v>
      </c>
      <c r="E563" s="444" t="s">
        <v>31907</v>
      </c>
      <c r="F563" t="s">
        <v>343</v>
      </c>
      <c r="G563" t="s">
        <v>339</v>
      </c>
      <c r="H563" t="s">
        <v>340</v>
      </c>
      <c r="I563" t="s">
        <v>13533</v>
      </c>
      <c r="J563" t="s">
        <v>4</v>
      </c>
      <c r="K563" t="s">
        <v>32</v>
      </c>
      <c r="L563" t="s">
        <v>20921</v>
      </c>
      <c r="M563" t="s">
        <v>18492</v>
      </c>
      <c r="N563">
        <v>10903</v>
      </c>
      <c r="O563" t="s">
        <v>32</v>
      </c>
      <c r="P563" t="s">
        <v>10</v>
      </c>
      <c r="Q563" t="s">
        <v>3</v>
      </c>
      <c r="R563" t="s">
        <v>16499</v>
      </c>
      <c r="S563" t="s">
        <v>33</v>
      </c>
      <c r="T563" t="s">
        <v>341</v>
      </c>
      <c r="U563" t="s">
        <v>342</v>
      </c>
      <c r="V563" t="s">
        <v>143</v>
      </c>
      <c r="W563" t="s">
        <v>24419</v>
      </c>
      <c r="X563" t="s">
        <v>11893</v>
      </c>
      <c r="Y563" s="536" t="s">
        <v>24420</v>
      </c>
      <c r="Z563" s="536" t="s">
        <v>24420</v>
      </c>
      <c r="AA563" s="493" t="s">
        <v>19056</v>
      </c>
      <c r="AB563" s="493" t="s">
        <v>24421</v>
      </c>
      <c r="AC563" s="493" t="s">
        <v>19723</v>
      </c>
      <c r="AD563" s="493" t="s">
        <v>21219</v>
      </c>
      <c r="AE563"/>
      <c r="AF563" t="s">
        <v>20919</v>
      </c>
      <c r="AG563"/>
      <c r="AH563"/>
      <c r="AI563" t="s">
        <v>20668</v>
      </c>
      <c r="AJ563" t="s">
        <v>32</v>
      </c>
      <c r="AK563" t="s">
        <v>338</v>
      </c>
      <c r="AL563" t="s">
        <v>64</v>
      </c>
      <c r="AM563" t="s">
        <v>340</v>
      </c>
      <c r="AN563">
        <v>28</v>
      </c>
    </row>
    <row r="564" spans="1:40" ht="14.4" x14ac:dyDescent="0.3">
      <c r="A564" s="433" t="str">
        <v>1019</v>
      </c>
      <c r="D564" t="str">
        <f>CONCATENATE(portada_F[[#This Row],[NIVEL]],".",portada_F[[#This Row],[CODINS]])</f>
        <v>1.00103</v>
      </c>
      <c r="E564" s="444" t="s">
        <v>30533</v>
      </c>
      <c r="F564" t="s">
        <v>332</v>
      </c>
      <c r="G564" t="s">
        <v>6767</v>
      </c>
      <c r="H564" t="s">
        <v>6977</v>
      </c>
      <c r="I564" t="s">
        <v>13534</v>
      </c>
      <c r="J564" t="s">
        <v>5</v>
      </c>
      <c r="K564" t="s">
        <v>32</v>
      </c>
      <c r="L564" t="s">
        <v>20929</v>
      </c>
      <c r="M564" t="s">
        <v>18492</v>
      </c>
      <c r="N564">
        <v>10110</v>
      </c>
      <c r="O564" t="s">
        <v>32</v>
      </c>
      <c r="P564" t="s">
        <v>1</v>
      </c>
      <c r="Q564" t="s">
        <v>11</v>
      </c>
      <c r="R564" t="s">
        <v>16449</v>
      </c>
      <c r="S564" t="s">
        <v>33</v>
      </c>
      <c r="T564" t="s">
        <v>33</v>
      </c>
      <c r="U564" t="s">
        <v>280</v>
      </c>
      <c r="V564" t="s">
        <v>297</v>
      </c>
      <c r="W564" t="s">
        <v>7095</v>
      </c>
      <c r="X564" t="s">
        <v>12651</v>
      </c>
      <c r="Y564" s="536" t="s">
        <v>21118</v>
      </c>
      <c r="Z564" s="536" t="s">
        <v>21119</v>
      </c>
      <c r="AA564" s="493" t="s">
        <v>7045</v>
      </c>
      <c r="AB564" s="493" t="s">
        <v>21118</v>
      </c>
      <c r="AC564" s="493" t="s">
        <v>19713</v>
      </c>
      <c r="AD564" s="493" t="s">
        <v>21105</v>
      </c>
      <c r="AE564"/>
      <c r="AF564" t="s">
        <v>20919</v>
      </c>
      <c r="AG564"/>
      <c r="AH564"/>
      <c r="AI564" t="s">
        <v>20668</v>
      </c>
      <c r="AJ564" t="s">
        <v>35</v>
      </c>
      <c r="AK564" t="s">
        <v>19693</v>
      </c>
      <c r="AL564" t="s">
        <v>20934</v>
      </c>
      <c r="AM564"/>
      <c r="AN564">
        <v>219</v>
      </c>
    </row>
    <row r="565" spans="1:40" ht="14.4" x14ac:dyDescent="0.3">
      <c r="A565" s="433" t="str">
        <v>1020</v>
      </c>
      <c r="D565" t="str">
        <f>CONCATENATE(portada_F[[#This Row],[NIVEL]],".",portada_F[[#This Row],[CODINS]])</f>
        <v>1.00983</v>
      </c>
      <c r="E565" s="444" t="s">
        <v>31306</v>
      </c>
      <c r="F565" t="s">
        <v>2636</v>
      </c>
      <c r="G565" t="s">
        <v>6400</v>
      </c>
      <c r="H565" t="s">
        <v>7500</v>
      </c>
      <c r="I565" t="s">
        <v>13534</v>
      </c>
      <c r="J565" t="s">
        <v>6</v>
      </c>
      <c r="K565" t="s">
        <v>32</v>
      </c>
      <c r="L565" t="s">
        <v>20921</v>
      </c>
      <c r="M565" t="s">
        <v>18492</v>
      </c>
      <c r="N565">
        <v>11005</v>
      </c>
      <c r="O565" t="s">
        <v>32</v>
      </c>
      <c r="P565" t="s">
        <v>11</v>
      </c>
      <c r="Q565" t="s">
        <v>5</v>
      </c>
      <c r="R565" t="s">
        <v>16507</v>
      </c>
      <c r="S565" t="s">
        <v>33</v>
      </c>
      <c r="T565" t="s">
        <v>249</v>
      </c>
      <c r="U565" t="s">
        <v>267</v>
      </c>
      <c r="V565" t="s">
        <v>6401</v>
      </c>
      <c r="W565" t="s">
        <v>9795</v>
      </c>
      <c r="X565" t="s">
        <v>11707</v>
      </c>
      <c r="Y565" s="536" t="s">
        <v>23045</v>
      </c>
      <c r="Z565" s="536"/>
      <c r="AA565" s="493" t="s">
        <v>23046</v>
      </c>
      <c r="AB565" s="493" t="s">
        <v>23045</v>
      </c>
      <c r="AC565" s="493" t="s">
        <v>21116</v>
      </c>
      <c r="AD565" s="493" t="s">
        <v>21117</v>
      </c>
      <c r="AE565"/>
      <c r="AF565" t="s">
        <v>20919</v>
      </c>
      <c r="AG565"/>
      <c r="AH565"/>
      <c r="AI565" t="s">
        <v>20668</v>
      </c>
      <c r="AJ565" t="s">
        <v>32</v>
      </c>
      <c r="AK565" t="s">
        <v>7499</v>
      </c>
      <c r="AL565" t="s">
        <v>64</v>
      </c>
      <c r="AM565" t="s">
        <v>7500</v>
      </c>
      <c r="AN565">
        <v>94</v>
      </c>
    </row>
    <row r="566" spans="1:40" ht="14.4" x14ac:dyDescent="0.3">
      <c r="A566" s="433" t="str">
        <v>1021</v>
      </c>
      <c r="D566" t="str">
        <f>CONCATENATE(portada_F[[#This Row],[NIVEL]],".",portada_F[[#This Row],[CODINS]])</f>
        <v>1.01179</v>
      </c>
      <c r="E566" s="444" t="s">
        <v>31484</v>
      </c>
      <c r="F566" t="s">
        <v>3114</v>
      </c>
      <c r="G566" t="s">
        <v>6431</v>
      </c>
      <c r="H566" t="s">
        <v>539</v>
      </c>
      <c r="I566" t="s">
        <v>41</v>
      </c>
      <c r="J566" t="s">
        <v>6</v>
      </c>
      <c r="K566" t="s">
        <v>32</v>
      </c>
      <c r="L566" t="s">
        <v>20921</v>
      </c>
      <c r="M566" t="s">
        <v>18492</v>
      </c>
      <c r="N566">
        <v>11101</v>
      </c>
      <c r="O566" t="s">
        <v>32</v>
      </c>
      <c r="P566" t="s">
        <v>13</v>
      </c>
      <c r="Q566" t="s">
        <v>1</v>
      </c>
      <c r="R566" t="s">
        <v>16508</v>
      </c>
      <c r="S566" t="s">
        <v>33</v>
      </c>
      <c r="T566" t="s">
        <v>21368</v>
      </c>
      <c r="U566" t="s">
        <v>272</v>
      </c>
      <c r="V566" t="s">
        <v>539</v>
      </c>
      <c r="W566" t="s">
        <v>6432</v>
      </c>
      <c r="X566" t="s">
        <v>11767</v>
      </c>
      <c r="Y566" s="536" t="s">
        <v>23446</v>
      </c>
      <c r="Z566" s="536"/>
      <c r="AA566" s="493" t="s">
        <v>10348</v>
      </c>
      <c r="AB566" s="493" t="s">
        <v>23446</v>
      </c>
      <c r="AC566" s="493" t="s">
        <v>19735</v>
      </c>
      <c r="AD566" s="493" t="s">
        <v>21401</v>
      </c>
      <c r="AE566"/>
      <c r="AF566" t="s">
        <v>20919</v>
      </c>
      <c r="AG566"/>
      <c r="AH566"/>
      <c r="AI566" t="s">
        <v>20668</v>
      </c>
      <c r="AJ566" t="s">
        <v>32</v>
      </c>
      <c r="AK566" t="s">
        <v>7548</v>
      </c>
      <c r="AL566" t="s">
        <v>64</v>
      </c>
      <c r="AM566" t="s">
        <v>539</v>
      </c>
      <c r="AN566">
        <v>102</v>
      </c>
    </row>
    <row r="567" spans="1:40" ht="14.4" x14ac:dyDescent="0.3">
      <c r="A567" s="433" t="str">
        <v>1022</v>
      </c>
      <c r="D567" t="str">
        <f>CONCATENATE(portada_F[[#This Row],[NIVEL]],".",portada_F[[#This Row],[CODINS]])</f>
        <v>1.04222</v>
      </c>
      <c r="E567" s="444" t="s">
        <v>34072</v>
      </c>
      <c r="F567" t="s">
        <v>17869</v>
      </c>
      <c r="G567" t="s">
        <v>17870</v>
      </c>
      <c r="H567" t="s">
        <v>17871</v>
      </c>
      <c r="I567" t="s">
        <v>41</v>
      </c>
      <c r="J567" t="s">
        <v>6</v>
      </c>
      <c r="K567" t="s">
        <v>32</v>
      </c>
      <c r="L567" t="s">
        <v>20921</v>
      </c>
      <c r="M567" t="s">
        <v>18492</v>
      </c>
      <c r="N567">
        <v>11105</v>
      </c>
      <c r="O567" t="s">
        <v>32</v>
      </c>
      <c r="P567" t="s">
        <v>13</v>
      </c>
      <c r="Q567" t="s">
        <v>5</v>
      </c>
      <c r="R567" t="s">
        <v>16512</v>
      </c>
      <c r="S567" t="s">
        <v>33</v>
      </c>
      <c r="T567" t="s">
        <v>21368</v>
      </c>
      <c r="U567" t="s">
        <v>659</v>
      </c>
      <c r="V567" t="s">
        <v>17871</v>
      </c>
      <c r="W567" t="s">
        <v>18306</v>
      </c>
      <c r="X567" t="s">
        <v>18305</v>
      </c>
      <c r="Y567" s="536" t="s">
        <v>29726</v>
      </c>
      <c r="Z567" s="536"/>
      <c r="AA567" s="493" t="s">
        <v>20571</v>
      </c>
      <c r="AB567" s="493" t="s">
        <v>29726</v>
      </c>
      <c r="AC567" s="493" t="s">
        <v>19735</v>
      </c>
      <c r="AD567" s="493" t="s">
        <v>21401</v>
      </c>
      <c r="AE567"/>
      <c r="AF567" t="s">
        <v>20919</v>
      </c>
      <c r="AG567"/>
      <c r="AH567"/>
      <c r="AI567" t="s">
        <v>20668</v>
      </c>
      <c r="AJ567" t="s">
        <v>32</v>
      </c>
      <c r="AK567" t="s">
        <v>698</v>
      </c>
      <c r="AL567" t="s">
        <v>64</v>
      </c>
      <c r="AM567" t="s">
        <v>17871</v>
      </c>
      <c r="AN567">
        <v>2</v>
      </c>
    </row>
    <row r="568" spans="1:40" ht="14.4" x14ac:dyDescent="0.3">
      <c r="A568" s="433" t="str">
        <v>1023</v>
      </c>
      <c r="D568" t="str">
        <f>CONCATENATE(portada_F[[#This Row],[NIVEL]],".",portada_F[[#This Row],[CODINS]])</f>
        <v>1.00911</v>
      </c>
      <c r="E568" s="444" t="s">
        <v>31245</v>
      </c>
      <c r="F568" t="s">
        <v>1413</v>
      </c>
      <c r="G568" t="s">
        <v>6312</v>
      </c>
      <c r="H568" t="s">
        <v>9777</v>
      </c>
      <c r="I568" t="s">
        <v>41</v>
      </c>
      <c r="J568" t="s">
        <v>2</v>
      </c>
      <c r="K568" t="s">
        <v>32</v>
      </c>
      <c r="L568" t="s">
        <v>20921</v>
      </c>
      <c r="M568" t="s">
        <v>18492</v>
      </c>
      <c r="N568">
        <v>10807</v>
      </c>
      <c r="O568" t="s">
        <v>32</v>
      </c>
      <c r="P568" t="s">
        <v>9</v>
      </c>
      <c r="Q568" t="s">
        <v>7</v>
      </c>
      <c r="R568" t="s">
        <v>16496</v>
      </c>
      <c r="S568" t="s">
        <v>33</v>
      </c>
      <c r="T568" t="s">
        <v>21302</v>
      </c>
      <c r="U568" t="s">
        <v>21303</v>
      </c>
      <c r="V568" t="s">
        <v>6313</v>
      </c>
      <c r="W568" t="s">
        <v>215</v>
      </c>
      <c r="X568" t="s">
        <v>12774</v>
      </c>
      <c r="Y568" s="536" t="s">
        <v>22908</v>
      </c>
      <c r="Z568" s="536" t="s">
        <v>22909</v>
      </c>
      <c r="AA568" s="493" t="s">
        <v>11324</v>
      </c>
      <c r="AB568" s="493" t="s">
        <v>22909</v>
      </c>
      <c r="AC568" s="493" t="s">
        <v>19730</v>
      </c>
      <c r="AD568" s="493" t="s">
        <v>21306</v>
      </c>
      <c r="AE568"/>
      <c r="AF568" t="s">
        <v>20919</v>
      </c>
      <c r="AG568"/>
      <c r="AH568"/>
      <c r="AI568" t="s">
        <v>20668</v>
      </c>
      <c r="AJ568" t="s">
        <v>32</v>
      </c>
      <c r="AK568" t="s">
        <v>7484</v>
      </c>
      <c r="AL568" t="s">
        <v>64</v>
      </c>
      <c r="AM568" t="s">
        <v>9777</v>
      </c>
      <c r="AN568">
        <v>153</v>
      </c>
    </row>
    <row r="569" spans="1:40" ht="14.4" x14ac:dyDescent="0.3">
      <c r="A569" s="433" t="str">
        <v>1024</v>
      </c>
      <c r="D569" t="str">
        <f>CONCATENATE(portada_F[[#This Row],[NIVEL]],".",portada_F[[#This Row],[CODINS]])</f>
        <v>1.00065</v>
      </c>
      <c r="E569" s="444" t="s">
        <v>30505</v>
      </c>
      <c r="F569" t="s">
        <v>204</v>
      </c>
      <c r="G569" t="s">
        <v>6760</v>
      </c>
      <c r="H569" t="s">
        <v>9104</v>
      </c>
      <c r="I569" t="s">
        <v>41</v>
      </c>
      <c r="J569" t="s">
        <v>4</v>
      </c>
      <c r="K569" t="s">
        <v>32</v>
      </c>
      <c r="L569" t="s">
        <v>20929</v>
      </c>
      <c r="M569" t="s">
        <v>18492</v>
      </c>
      <c r="N569">
        <v>11301</v>
      </c>
      <c r="O569" t="s">
        <v>32</v>
      </c>
      <c r="P569" t="s">
        <v>15</v>
      </c>
      <c r="Q569" t="s">
        <v>1</v>
      </c>
      <c r="R569" t="s">
        <v>21022</v>
      </c>
      <c r="S569" t="s">
        <v>33</v>
      </c>
      <c r="T569" t="s">
        <v>147</v>
      </c>
      <c r="U569" t="s">
        <v>173</v>
      </c>
      <c r="V569" t="s">
        <v>173</v>
      </c>
      <c r="W569" t="s">
        <v>21047</v>
      </c>
      <c r="X569" t="s">
        <v>11402</v>
      </c>
      <c r="Y569" s="536" t="s">
        <v>21048</v>
      </c>
      <c r="Z569" s="536"/>
      <c r="AA569" s="493" t="s">
        <v>12641</v>
      </c>
      <c r="AB569" s="493" t="s">
        <v>21049</v>
      </c>
      <c r="AC569" s="493" t="s">
        <v>19704</v>
      </c>
      <c r="AD569" s="493" t="s">
        <v>21025</v>
      </c>
      <c r="AE569"/>
      <c r="AF569" t="s">
        <v>20919</v>
      </c>
      <c r="AG569"/>
      <c r="AH569"/>
      <c r="AI569" t="s">
        <v>20668</v>
      </c>
      <c r="AJ569" t="s">
        <v>35</v>
      </c>
      <c r="AK569" t="s">
        <v>19693</v>
      </c>
      <c r="AL569" t="s">
        <v>20934</v>
      </c>
      <c r="AM569"/>
      <c r="AN569">
        <v>141</v>
      </c>
    </row>
    <row r="570" spans="1:40" ht="14.4" x14ac:dyDescent="0.3">
      <c r="A570" s="433" t="str">
        <v>1025</v>
      </c>
      <c r="D570" t="str">
        <f>CONCATENATE(portada_F[[#This Row],[NIVEL]],".",portada_F[[#This Row],[CODINS]])</f>
        <v>1.00108</v>
      </c>
      <c r="E570" s="444" t="s">
        <v>30538</v>
      </c>
      <c r="F570" t="s">
        <v>347</v>
      </c>
      <c r="G570" t="s">
        <v>6769</v>
      </c>
      <c r="H570" t="s">
        <v>6979</v>
      </c>
      <c r="I570" t="s">
        <v>13534</v>
      </c>
      <c r="J570" t="s">
        <v>5</v>
      </c>
      <c r="K570" t="s">
        <v>32</v>
      </c>
      <c r="L570" t="s">
        <v>20929</v>
      </c>
      <c r="M570" t="s">
        <v>18492</v>
      </c>
      <c r="N570">
        <v>10110</v>
      </c>
      <c r="O570" t="s">
        <v>32</v>
      </c>
      <c r="P570" t="s">
        <v>1</v>
      </c>
      <c r="Q570" t="s">
        <v>11</v>
      </c>
      <c r="R570" t="s">
        <v>16449</v>
      </c>
      <c r="S570" t="s">
        <v>33</v>
      </c>
      <c r="T570" t="s">
        <v>33</v>
      </c>
      <c r="U570" t="s">
        <v>280</v>
      </c>
      <c r="V570" t="s">
        <v>296</v>
      </c>
      <c r="W570" t="s">
        <v>21128</v>
      </c>
      <c r="X570" t="s">
        <v>11412</v>
      </c>
      <c r="Y570" s="536" t="s">
        <v>21129</v>
      </c>
      <c r="Z570" s="536" t="s">
        <v>21130</v>
      </c>
      <c r="AA570" s="493" t="s">
        <v>15544</v>
      </c>
      <c r="AB570" s="493" t="s">
        <v>21130</v>
      </c>
      <c r="AC570" s="493" t="s">
        <v>19713</v>
      </c>
      <c r="AD570" s="493" t="s">
        <v>21105</v>
      </c>
      <c r="AE570"/>
      <c r="AF570" t="s">
        <v>20919</v>
      </c>
      <c r="AG570"/>
      <c r="AH570"/>
      <c r="AI570" t="s">
        <v>20668</v>
      </c>
      <c r="AJ570" t="s">
        <v>35</v>
      </c>
      <c r="AK570" t="s">
        <v>19693</v>
      </c>
      <c r="AL570" t="s">
        <v>20934</v>
      </c>
      <c r="AM570"/>
      <c r="AN570">
        <v>76</v>
      </c>
    </row>
    <row r="571" spans="1:40" ht="14.4" x14ac:dyDescent="0.3">
      <c r="A571" s="433" t="str">
        <v>1026</v>
      </c>
      <c r="D571" t="str">
        <f>CONCATENATE(portada_F[[#This Row],[NIVEL]],".",portada_F[[#This Row],[CODINS]])</f>
        <v>1.00210</v>
      </c>
      <c r="E571" s="444" t="s">
        <v>30619</v>
      </c>
      <c r="F571" t="s">
        <v>624</v>
      </c>
      <c r="G571" t="s">
        <v>622</v>
      </c>
      <c r="H571" t="s">
        <v>623</v>
      </c>
      <c r="I571" t="s">
        <v>41</v>
      </c>
      <c r="J571" t="s">
        <v>2</v>
      </c>
      <c r="K571" t="s">
        <v>32</v>
      </c>
      <c r="L571" t="s">
        <v>20921</v>
      </c>
      <c r="M571" t="s">
        <v>18492</v>
      </c>
      <c r="N571">
        <v>10805</v>
      </c>
      <c r="O571" t="s">
        <v>32</v>
      </c>
      <c r="P571" t="s">
        <v>9</v>
      </c>
      <c r="Q571" t="s">
        <v>5</v>
      </c>
      <c r="R571" t="s">
        <v>16494</v>
      </c>
      <c r="S571" t="s">
        <v>33</v>
      </c>
      <c r="T571" t="s">
        <v>21302</v>
      </c>
      <c r="U571" t="s">
        <v>21330</v>
      </c>
      <c r="V571" t="s">
        <v>560</v>
      </c>
      <c r="W571" t="s">
        <v>21331</v>
      </c>
      <c r="X571" t="s">
        <v>12668</v>
      </c>
      <c r="Y571" s="536" t="s">
        <v>21332</v>
      </c>
      <c r="Z571" s="536"/>
      <c r="AA571" s="493" t="s">
        <v>16173</v>
      </c>
      <c r="AB571" s="493" t="s">
        <v>21333</v>
      </c>
      <c r="AC571" s="493" t="s">
        <v>19730</v>
      </c>
      <c r="AD571" s="493" t="s">
        <v>21306</v>
      </c>
      <c r="AE571"/>
      <c r="AF571" t="s">
        <v>20919</v>
      </c>
      <c r="AG571"/>
      <c r="AH571"/>
      <c r="AI571" t="s">
        <v>20668</v>
      </c>
      <c r="AJ571" t="s">
        <v>32</v>
      </c>
      <c r="AK571" t="s">
        <v>621</v>
      </c>
      <c r="AL571" t="s">
        <v>64</v>
      </c>
      <c r="AM571" t="s">
        <v>623</v>
      </c>
      <c r="AN571">
        <v>56</v>
      </c>
    </row>
    <row r="572" spans="1:40" ht="14.4" x14ac:dyDescent="0.3">
      <c r="A572" s="433" t="str">
        <v>1027</v>
      </c>
      <c r="D572" t="str">
        <f>CONCATENATE(portada_F[[#This Row],[NIVEL]],".",portada_F[[#This Row],[CODINS]])</f>
        <v>1.04356</v>
      </c>
      <c r="E572" s="444" t="s">
        <v>30619</v>
      </c>
      <c r="F572" t="s">
        <v>15467</v>
      </c>
      <c r="G572" t="s">
        <v>622</v>
      </c>
      <c r="H572" t="s">
        <v>30087</v>
      </c>
      <c r="I572" t="s">
        <v>41</v>
      </c>
      <c r="J572" t="s">
        <v>2</v>
      </c>
      <c r="K572" t="s">
        <v>32</v>
      </c>
      <c r="L572" t="s">
        <v>20921</v>
      </c>
      <c r="M572" t="s">
        <v>18492</v>
      </c>
      <c r="N572">
        <v>10805</v>
      </c>
      <c r="O572" t="s">
        <v>32</v>
      </c>
      <c r="P572" t="s">
        <v>9</v>
      </c>
      <c r="Q572" t="s">
        <v>5</v>
      </c>
      <c r="R572" t="s">
        <v>16494</v>
      </c>
      <c r="S572" t="s">
        <v>33</v>
      </c>
      <c r="T572" t="s">
        <v>21302</v>
      </c>
      <c r="U572" t="s">
        <v>21330</v>
      </c>
      <c r="V572" t="s">
        <v>560</v>
      </c>
      <c r="W572" t="s">
        <v>21331</v>
      </c>
      <c r="X572" t="s">
        <v>12668</v>
      </c>
      <c r="Y572" s="536" t="s">
        <v>21332</v>
      </c>
      <c r="Z572" s="536"/>
      <c r="AA572" s="493" t="s">
        <v>16173</v>
      </c>
      <c r="AB572" s="493" t="s">
        <v>21333</v>
      </c>
      <c r="AC572" s="493" t="s">
        <v>19730</v>
      </c>
      <c r="AD572" s="493" t="s">
        <v>21306</v>
      </c>
      <c r="AE572" t="s">
        <v>28173</v>
      </c>
      <c r="AF572" t="s">
        <v>20919</v>
      </c>
      <c r="AG572" t="s">
        <v>64</v>
      </c>
      <c r="AH572" t="s">
        <v>19694</v>
      </c>
      <c r="AI572" t="s">
        <v>30088</v>
      </c>
      <c r="AJ572" t="s">
        <v>32</v>
      </c>
      <c r="AK572" t="s">
        <v>621</v>
      </c>
      <c r="AL572" t="s">
        <v>64</v>
      </c>
      <c r="AM572" t="s">
        <v>623</v>
      </c>
      <c r="AN572">
        <v>11</v>
      </c>
    </row>
    <row r="573" spans="1:40" ht="14.4" x14ac:dyDescent="0.3">
      <c r="A573" s="433" t="str">
        <v>1028</v>
      </c>
      <c r="D573" t="str">
        <f>CONCATENATE(portada_F[[#This Row],[NIVEL]],".",portada_F[[#This Row],[CODINS]])</f>
        <v>1.00043</v>
      </c>
      <c r="E573" s="444" t="s">
        <v>30488</v>
      </c>
      <c r="F573" t="s">
        <v>129</v>
      </c>
      <c r="G573" t="s">
        <v>6757</v>
      </c>
      <c r="H573" t="s">
        <v>6971</v>
      </c>
      <c r="I573" t="s">
        <v>13534</v>
      </c>
      <c r="J573" t="s">
        <v>4</v>
      </c>
      <c r="K573" t="s">
        <v>32</v>
      </c>
      <c r="L573" t="s">
        <v>20929</v>
      </c>
      <c r="M573" t="s">
        <v>18492</v>
      </c>
      <c r="N573">
        <v>11801</v>
      </c>
      <c r="O573" t="s">
        <v>32</v>
      </c>
      <c r="P573" t="s">
        <v>90</v>
      </c>
      <c r="Q573" t="s">
        <v>1</v>
      </c>
      <c r="R573" t="s">
        <v>16536</v>
      </c>
      <c r="S573" t="s">
        <v>33</v>
      </c>
      <c r="T573" t="s">
        <v>91</v>
      </c>
      <c r="U573" t="s">
        <v>91</v>
      </c>
      <c r="V573" t="s">
        <v>91</v>
      </c>
      <c r="W573" t="s">
        <v>12637</v>
      </c>
      <c r="X573" t="s">
        <v>20999</v>
      </c>
      <c r="Y573" s="536" t="s">
        <v>21000</v>
      </c>
      <c r="Z573" s="536" t="s">
        <v>21001</v>
      </c>
      <c r="AA573" s="493" t="s">
        <v>17036</v>
      </c>
      <c r="AB573" s="493" t="s">
        <v>21001</v>
      </c>
      <c r="AC573" s="493" t="s">
        <v>19701</v>
      </c>
      <c r="AD573" s="493" t="s">
        <v>20998</v>
      </c>
      <c r="AE573"/>
      <c r="AF573" t="s">
        <v>20919</v>
      </c>
      <c r="AG573"/>
      <c r="AH573"/>
      <c r="AI573" t="s">
        <v>20668</v>
      </c>
      <c r="AJ573" t="s">
        <v>35</v>
      </c>
      <c r="AK573" t="s">
        <v>19693</v>
      </c>
      <c r="AL573" t="s">
        <v>20934</v>
      </c>
      <c r="AM573"/>
      <c r="AN573">
        <v>141</v>
      </c>
    </row>
    <row r="574" spans="1:40" ht="14.4" x14ac:dyDescent="0.3">
      <c r="A574" s="433" t="str">
        <v>1029</v>
      </c>
      <c r="D574" t="str">
        <f>CONCATENATE(portada_F[[#This Row],[NIVEL]],".",portada_F[[#This Row],[CODINS]])</f>
        <v>1.00093</v>
      </c>
      <c r="E574" s="444" t="s">
        <v>30524</v>
      </c>
      <c r="F574" t="s">
        <v>57</v>
      </c>
      <c r="G574" t="s">
        <v>55</v>
      </c>
      <c r="H574" t="s">
        <v>19711</v>
      </c>
      <c r="I574" t="s">
        <v>13533</v>
      </c>
      <c r="J574" t="s">
        <v>1</v>
      </c>
      <c r="K574" t="s">
        <v>32</v>
      </c>
      <c r="L574" t="s">
        <v>20921</v>
      </c>
      <c r="M574" t="s">
        <v>18492</v>
      </c>
      <c r="N574">
        <v>10102</v>
      </c>
      <c r="O574" t="s">
        <v>32</v>
      </c>
      <c r="P574" t="s">
        <v>1</v>
      </c>
      <c r="Q574" t="s">
        <v>2</v>
      </c>
      <c r="R574" t="s">
        <v>16441</v>
      </c>
      <c r="S574" t="s">
        <v>33</v>
      </c>
      <c r="T574" t="s">
        <v>33</v>
      </c>
      <c r="U574" t="s">
        <v>20926</v>
      </c>
      <c r="V574" t="s">
        <v>56</v>
      </c>
      <c r="W574" t="s">
        <v>21094</v>
      </c>
      <c r="X574" t="s">
        <v>13901</v>
      </c>
      <c r="Y574" s="536" t="s">
        <v>21095</v>
      </c>
      <c r="Z574" s="536" t="s">
        <v>21095</v>
      </c>
      <c r="AA574" s="493" t="s">
        <v>18729</v>
      </c>
      <c r="AB574" s="493" t="s">
        <v>21095</v>
      </c>
      <c r="AC574" s="493" t="s">
        <v>19692</v>
      </c>
      <c r="AD574" s="493" t="s">
        <v>20928</v>
      </c>
      <c r="AE574"/>
      <c r="AF574" t="s">
        <v>20919</v>
      </c>
      <c r="AG574"/>
      <c r="AH574"/>
      <c r="AI574" t="s">
        <v>20668</v>
      </c>
      <c r="AJ574" t="s">
        <v>32</v>
      </c>
      <c r="AK574" t="s">
        <v>54</v>
      </c>
      <c r="AL574" t="s">
        <v>64</v>
      </c>
      <c r="AM574" t="s">
        <v>19711</v>
      </c>
      <c r="AN574">
        <v>54</v>
      </c>
    </row>
    <row r="575" spans="1:40" ht="14.4" x14ac:dyDescent="0.3">
      <c r="A575" s="433" t="str">
        <v>1032</v>
      </c>
      <c r="D575" t="str">
        <f>CONCATENATE(portada_F[[#This Row],[NIVEL]],".",portada_F[[#This Row],[CODINS]])</f>
        <v>1.00044</v>
      </c>
      <c r="E575" s="444" t="s">
        <v>30489</v>
      </c>
      <c r="F575" t="s">
        <v>6840</v>
      </c>
      <c r="G575" t="s">
        <v>94</v>
      </c>
      <c r="H575" t="s">
        <v>9460</v>
      </c>
      <c r="I575" t="s">
        <v>13534</v>
      </c>
      <c r="J575" t="s">
        <v>3</v>
      </c>
      <c r="K575" t="s">
        <v>32</v>
      </c>
      <c r="L575" t="s">
        <v>20921</v>
      </c>
      <c r="M575" t="s">
        <v>18492</v>
      </c>
      <c r="N575">
        <v>10105</v>
      </c>
      <c r="O575" t="s">
        <v>32</v>
      </c>
      <c r="P575" t="s">
        <v>1</v>
      </c>
      <c r="Q575" t="s">
        <v>5</v>
      </c>
      <c r="R575" t="s">
        <v>16444</v>
      </c>
      <c r="S575" t="s">
        <v>33</v>
      </c>
      <c r="T575" t="s">
        <v>33</v>
      </c>
      <c r="U575" t="s">
        <v>95</v>
      </c>
      <c r="V575" t="s">
        <v>9117</v>
      </c>
      <c r="W575" t="s">
        <v>18727</v>
      </c>
      <c r="X575" t="s">
        <v>11398</v>
      </c>
      <c r="Y575" s="536" t="s">
        <v>21002</v>
      </c>
      <c r="Z575" s="536"/>
      <c r="AA575" s="493" t="s">
        <v>10661</v>
      </c>
      <c r="AB575" s="493" t="s">
        <v>21002</v>
      </c>
      <c r="AC575" s="493" t="s">
        <v>17950</v>
      </c>
      <c r="AD575" s="493" t="s">
        <v>20949</v>
      </c>
      <c r="AE575"/>
      <c r="AF575" t="s">
        <v>20919</v>
      </c>
      <c r="AG575"/>
      <c r="AH575"/>
      <c r="AI575" t="s">
        <v>20668</v>
      </c>
      <c r="AJ575" t="s">
        <v>32</v>
      </c>
      <c r="AK575" t="s">
        <v>93</v>
      </c>
      <c r="AL575" t="s">
        <v>64</v>
      </c>
      <c r="AM575" t="s">
        <v>9460</v>
      </c>
      <c r="AN575">
        <v>65</v>
      </c>
    </row>
    <row r="576" spans="1:40" ht="14.4" x14ac:dyDescent="0.3">
      <c r="A576" s="433" t="str">
        <v>1033</v>
      </c>
      <c r="D576" t="str">
        <f>CONCATENATE(portada_F[[#This Row],[NIVEL]],".",portada_F[[#This Row],[CODINS]])</f>
        <v>1.04184</v>
      </c>
      <c r="E576" s="444" t="s">
        <v>30489</v>
      </c>
      <c r="F576" t="s">
        <v>7983</v>
      </c>
      <c r="G576" t="s">
        <v>94</v>
      </c>
      <c r="H576" t="s">
        <v>29664</v>
      </c>
      <c r="I576" t="s">
        <v>13534</v>
      </c>
      <c r="J576" t="s">
        <v>3</v>
      </c>
      <c r="K576" t="s">
        <v>32</v>
      </c>
      <c r="L576" t="s">
        <v>20921</v>
      </c>
      <c r="M576" t="s">
        <v>18492</v>
      </c>
      <c r="N576">
        <v>10105</v>
      </c>
      <c r="O576" t="s">
        <v>32</v>
      </c>
      <c r="P576" t="s">
        <v>1</v>
      </c>
      <c r="Q576" t="s">
        <v>5</v>
      </c>
      <c r="R576" t="s">
        <v>16444</v>
      </c>
      <c r="S576" t="s">
        <v>33</v>
      </c>
      <c r="T576" t="s">
        <v>33</v>
      </c>
      <c r="U576" t="s">
        <v>95</v>
      </c>
      <c r="V576" t="s">
        <v>9117</v>
      </c>
      <c r="W576" t="s">
        <v>18463</v>
      </c>
      <c r="X576" t="s">
        <v>11398</v>
      </c>
      <c r="Y576" s="536" t="s">
        <v>21002</v>
      </c>
      <c r="Z576" s="536"/>
      <c r="AA576" s="493" t="s">
        <v>10661</v>
      </c>
      <c r="AB576" s="493" t="s">
        <v>21002</v>
      </c>
      <c r="AC576" s="493" t="s">
        <v>17950</v>
      </c>
      <c r="AD576" s="493" t="s">
        <v>20949</v>
      </c>
      <c r="AE576" t="s">
        <v>28173</v>
      </c>
      <c r="AF576" t="s">
        <v>20919</v>
      </c>
      <c r="AG576" t="s">
        <v>64</v>
      </c>
      <c r="AH576" t="s">
        <v>19694</v>
      </c>
      <c r="AI576" t="s">
        <v>29665</v>
      </c>
      <c r="AJ576" t="s">
        <v>32</v>
      </c>
      <c r="AK576" t="s">
        <v>93</v>
      </c>
      <c r="AL576" t="s">
        <v>64</v>
      </c>
      <c r="AM576" t="s">
        <v>9460</v>
      </c>
      <c r="AN576">
        <v>24</v>
      </c>
    </row>
    <row r="577" spans="1:40" ht="14.4" x14ac:dyDescent="0.3">
      <c r="A577" s="433" t="str">
        <v>1034</v>
      </c>
      <c r="D577" t="str">
        <f>CONCATENATE(portada_F[[#This Row],[NIVEL]],".",portada_F[[#This Row],[CODINS]])</f>
        <v>1.00005</v>
      </c>
      <c r="E577" s="444" t="s">
        <v>30466</v>
      </c>
      <c r="F577" t="s">
        <v>37</v>
      </c>
      <c r="G577" t="s">
        <v>6749</v>
      </c>
      <c r="H577" t="s">
        <v>6964</v>
      </c>
      <c r="I577" t="s">
        <v>13534</v>
      </c>
      <c r="J577" t="s">
        <v>1</v>
      </c>
      <c r="K577" t="s">
        <v>32</v>
      </c>
      <c r="L577" t="s">
        <v>20929</v>
      </c>
      <c r="M577" t="s">
        <v>18492</v>
      </c>
      <c r="N577">
        <v>10103</v>
      </c>
      <c r="O577" t="s">
        <v>32</v>
      </c>
      <c r="P577" t="s">
        <v>1</v>
      </c>
      <c r="Q577" t="s">
        <v>3</v>
      </c>
      <c r="R577" t="s">
        <v>16442</v>
      </c>
      <c r="S577" t="s">
        <v>33</v>
      </c>
      <c r="T577" t="s">
        <v>33</v>
      </c>
      <c r="U577" t="s">
        <v>20922</v>
      </c>
      <c r="V577" t="s">
        <v>66</v>
      </c>
      <c r="W577" t="s">
        <v>9102</v>
      </c>
      <c r="X577" t="s">
        <v>20930</v>
      </c>
      <c r="Y577" s="536" t="s">
        <v>20931</v>
      </c>
      <c r="Z577" s="536"/>
      <c r="AA577" s="493" t="s">
        <v>18722</v>
      </c>
      <c r="AB577" s="493" t="s">
        <v>20932</v>
      </c>
      <c r="AC577" s="493" t="s">
        <v>19813</v>
      </c>
      <c r="AD577" s="493" t="s">
        <v>20933</v>
      </c>
      <c r="AE577"/>
      <c r="AF577" t="s">
        <v>20920</v>
      </c>
      <c r="AG577"/>
      <c r="AH577" t="s">
        <v>15530</v>
      </c>
      <c r="AI577" t="s">
        <v>20668</v>
      </c>
      <c r="AJ577" t="s">
        <v>35</v>
      </c>
      <c r="AK577" t="s">
        <v>19693</v>
      </c>
      <c r="AL577" t="s">
        <v>20934</v>
      </c>
      <c r="AM577"/>
      <c r="AN577">
        <v>111</v>
      </c>
    </row>
    <row r="578" spans="1:40" ht="14.4" x14ac:dyDescent="0.3">
      <c r="A578" s="433" t="str">
        <v>1035</v>
      </c>
      <c r="D578" t="str">
        <f>CONCATENATE(portada_F[[#This Row],[NIVEL]],".",portada_F[[#This Row],[CODINS]])</f>
        <v>1.03748</v>
      </c>
      <c r="E578" s="444" t="s">
        <v>30466</v>
      </c>
      <c r="F578" t="s">
        <v>15530</v>
      </c>
      <c r="G578" t="s">
        <v>6749</v>
      </c>
      <c r="H578" t="s">
        <v>28780</v>
      </c>
      <c r="I578" t="s">
        <v>13534</v>
      </c>
      <c r="J578" t="s">
        <v>1</v>
      </c>
      <c r="K578" t="s">
        <v>32</v>
      </c>
      <c r="L578" t="s">
        <v>20921</v>
      </c>
      <c r="M578" t="s">
        <v>18492</v>
      </c>
      <c r="N578">
        <v>10103</v>
      </c>
      <c r="O578" t="s">
        <v>32</v>
      </c>
      <c r="P578" t="s">
        <v>1</v>
      </c>
      <c r="Q578" t="s">
        <v>3</v>
      </c>
      <c r="R578" t="s">
        <v>16442</v>
      </c>
      <c r="S578" t="s">
        <v>33</v>
      </c>
      <c r="T578" t="s">
        <v>33</v>
      </c>
      <c r="U578" t="s">
        <v>20922</v>
      </c>
      <c r="V578" t="s">
        <v>66</v>
      </c>
      <c r="W578" t="s">
        <v>16416</v>
      </c>
      <c r="X578" t="s">
        <v>12629</v>
      </c>
      <c r="Y578" s="536" t="s">
        <v>28781</v>
      </c>
      <c r="Z578" s="536" t="s">
        <v>20931</v>
      </c>
      <c r="AA578" s="493" t="s">
        <v>18722</v>
      </c>
      <c r="AB578" s="493" t="s">
        <v>20932</v>
      </c>
      <c r="AC578" s="493" t="s">
        <v>19813</v>
      </c>
      <c r="AD578" s="493" t="s">
        <v>20933</v>
      </c>
      <c r="AE578" t="s">
        <v>28173</v>
      </c>
      <c r="AF578" t="s">
        <v>20919</v>
      </c>
      <c r="AG578" t="s">
        <v>32</v>
      </c>
      <c r="AH578" t="s">
        <v>19694</v>
      </c>
      <c r="AI578" t="s">
        <v>28782</v>
      </c>
      <c r="AJ578" t="s">
        <v>32</v>
      </c>
      <c r="AK578" t="s">
        <v>37</v>
      </c>
      <c r="AL578" t="s">
        <v>32</v>
      </c>
      <c r="AM578" t="s">
        <v>6964</v>
      </c>
      <c r="AN578">
        <v>30</v>
      </c>
    </row>
    <row r="579" spans="1:40" ht="14.4" x14ac:dyDescent="0.3">
      <c r="A579" s="433" t="str">
        <v>1036</v>
      </c>
      <c r="D579" t="str">
        <f>CONCATENATE(portada_F[[#This Row],[NIVEL]],".",portada_F[[#This Row],[CODINS]])</f>
        <v>1.00072</v>
      </c>
      <c r="E579" s="444" t="s">
        <v>30512</v>
      </c>
      <c r="F579" t="s">
        <v>229</v>
      </c>
      <c r="G579" t="s">
        <v>6762</v>
      </c>
      <c r="H579" t="s">
        <v>9105</v>
      </c>
      <c r="I579" t="s">
        <v>41</v>
      </c>
      <c r="J579" t="s">
        <v>4</v>
      </c>
      <c r="K579" t="s">
        <v>32</v>
      </c>
      <c r="L579" t="s">
        <v>20929</v>
      </c>
      <c r="M579" t="s">
        <v>18492</v>
      </c>
      <c r="N579">
        <v>11301</v>
      </c>
      <c r="O579" t="s">
        <v>32</v>
      </c>
      <c r="P579" t="s">
        <v>15</v>
      </c>
      <c r="Q579" t="s">
        <v>1</v>
      </c>
      <c r="R579" t="s">
        <v>21022</v>
      </c>
      <c r="S579" t="s">
        <v>33</v>
      </c>
      <c r="T579" t="s">
        <v>147</v>
      </c>
      <c r="U579" t="s">
        <v>173</v>
      </c>
      <c r="V579" t="s">
        <v>187</v>
      </c>
      <c r="W579" t="s">
        <v>21061</v>
      </c>
      <c r="X579" t="s">
        <v>11407</v>
      </c>
      <c r="Y579" s="536" t="s">
        <v>21062</v>
      </c>
      <c r="Z579" s="536" t="s">
        <v>21062</v>
      </c>
      <c r="AA579" s="493" t="s">
        <v>18730</v>
      </c>
      <c r="AB579" s="493" t="s">
        <v>21063</v>
      </c>
      <c r="AC579" s="493" t="s">
        <v>19704</v>
      </c>
      <c r="AD579" s="493" t="s">
        <v>21038</v>
      </c>
      <c r="AE579"/>
      <c r="AF579" t="s">
        <v>20919</v>
      </c>
      <c r="AG579"/>
      <c r="AH579"/>
      <c r="AI579" t="s">
        <v>20668</v>
      </c>
      <c r="AJ579" t="s">
        <v>35</v>
      </c>
      <c r="AK579" t="s">
        <v>19693</v>
      </c>
      <c r="AL579" t="s">
        <v>20934</v>
      </c>
      <c r="AM579"/>
      <c r="AN579">
        <v>75</v>
      </c>
    </row>
    <row r="580" spans="1:40" ht="14.4" x14ac:dyDescent="0.3">
      <c r="A580" s="433" t="str">
        <v>1037</v>
      </c>
      <c r="D580" t="str">
        <f>CONCATENATE(portada_F[[#This Row],[NIVEL]],".",portada_F[[#This Row],[CODINS]])</f>
        <v>1.00232</v>
      </c>
      <c r="E580" s="444" t="s">
        <v>30638</v>
      </c>
      <c r="F580" t="s">
        <v>6850</v>
      </c>
      <c r="G580" t="s">
        <v>683</v>
      </c>
      <c r="H580" t="s">
        <v>684</v>
      </c>
      <c r="I580" t="s">
        <v>41</v>
      </c>
      <c r="J580" t="s">
        <v>5</v>
      </c>
      <c r="K580" t="s">
        <v>32</v>
      </c>
      <c r="L580" t="s">
        <v>20921</v>
      </c>
      <c r="M580" t="s">
        <v>18492</v>
      </c>
      <c r="N580">
        <v>11401</v>
      </c>
      <c r="O580" t="s">
        <v>32</v>
      </c>
      <c r="P580" t="s">
        <v>225</v>
      </c>
      <c r="Q580" t="s">
        <v>1</v>
      </c>
      <c r="R580" t="s">
        <v>16521</v>
      </c>
      <c r="S580" t="s">
        <v>33</v>
      </c>
      <c r="T580" t="s">
        <v>664</v>
      </c>
      <c r="U580" t="s">
        <v>685</v>
      </c>
      <c r="V580" t="s">
        <v>684</v>
      </c>
      <c r="W580" t="s">
        <v>7107</v>
      </c>
      <c r="X580" t="s">
        <v>11460</v>
      </c>
      <c r="Y580" s="536" t="s">
        <v>21387</v>
      </c>
      <c r="Z580" s="536" t="s">
        <v>21387</v>
      </c>
      <c r="AA580" s="493" t="s">
        <v>21388</v>
      </c>
      <c r="AB580" s="493" t="s">
        <v>21387</v>
      </c>
      <c r="AC580" s="493" t="s">
        <v>19733</v>
      </c>
      <c r="AD580" s="493" t="s">
        <v>21351</v>
      </c>
      <c r="AE580"/>
      <c r="AF580" t="s">
        <v>20919</v>
      </c>
      <c r="AG580"/>
      <c r="AH580"/>
      <c r="AI580" t="s">
        <v>20668</v>
      </c>
      <c r="AJ580" t="s">
        <v>32</v>
      </c>
      <c r="AK580" t="s">
        <v>8173</v>
      </c>
      <c r="AL580" t="s">
        <v>64</v>
      </c>
      <c r="AM580" t="s">
        <v>684</v>
      </c>
      <c r="AN580">
        <v>70</v>
      </c>
    </row>
    <row r="581" spans="1:40" ht="14.4" x14ac:dyDescent="0.3">
      <c r="A581" s="433" t="str">
        <v>1038</v>
      </c>
      <c r="D581" t="str">
        <f>CONCATENATE(portada_F[[#This Row],[NIVEL]],".",portada_F[[#This Row],[CODINS]])</f>
        <v>1.03745</v>
      </c>
      <c r="E581" s="444" t="s">
        <v>30638</v>
      </c>
      <c r="F581" s="446" t="s">
        <v>7516</v>
      </c>
      <c r="G581" t="s">
        <v>683</v>
      </c>
      <c r="H581" t="s">
        <v>28773</v>
      </c>
      <c r="I581" t="s">
        <v>41</v>
      </c>
      <c r="J581" t="s">
        <v>5</v>
      </c>
      <c r="K581" t="s">
        <v>32</v>
      </c>
      <c r="L581" t="s">
        <v>20921</v>
      </c>
      <c r="M581" t="s">
        <v>18492</v>
      </c>
      <c r="N581">
        <v>11401</v>
      </c>
      <c r="O581" t="s">
        <v>32</v>
      </c>
      <c r="P581" t="s">
        <v>225</v>
      </c>
      <c r="Q581" t="s">
        <v>1</v>
      </c>
      <c r="R581" t="s">
        <v>16521</v>
      </c>
      <c r="S581" t="s">
        <v>33</v>
      </c>
      <c r="T581" t="s">
        <v>664</v>
      </c>
      <c r="U581" t="s">
        <v>685</v>
      </c>
      <c r="V581" t="s">
        <v>684</v>
      </c>
      <c r="W581" t="s">
        <v>18458</v>
      </c>
      <c r="X581" t="s">
        <v>17652</v>
      </c>
      <c r="Y581" s="536" t="s">
        <v>28774</v>
      </c>
      <c r="Z581" s="536"/>
      <c r="AA581" s="493" t="s">
        <v>21388</v>
      </c>
      <c r="AB581" s="493" t="s">
        <v>21387</v>
      </c>
      <c r="AC581" s="493" t="s">
        <v>19733</v>
      </c>
      <c r="AD581" s="493" t="s">
        <v>21351</v>
      </c>
      <c r="AE581" t="s">
        <v>28173</v>
      </c>
      <c r="AF581" t="s">
        <v>20919</v>
      </c>
      <c r="AG581" t="s">
        <v>64</v>
      </c>
      <c r="AH581" t="s">
        <v>19694</v>
      </c>
      <c r="AI581" t="s">
        <v>28775</v>
      </c>
      <c r="AJ581" t="s">
        <v>32</v>
      </c>
      <c r="AK581" t="s">
        <v>8173</v>
      </c>
      <c r="AL581" t="s">
        <v>64</v>
      </c>
      <c r="AM581" t="s">
        <v>684</v>
      </c>
      <c r="AN581">
        <v>11</v>
      </c>
    </row>
    <row r="582" spans="1:40" ht="14.4" x14ac:dyDescent="0.3">
      <c r="A582" s="433" t="str">
        <v>1039</v>
      </c>
      <c r="D582" t="str">
        <f>CONCATENATE(portada_F[[#This Row],[NIVEL]],".",portada_F[[#This Row],[CODINS]])</f>
        <v>1.01104</v>
      </c>
      <c r="E582" s="444" t="s">
        <v>31418</v>
      </c>
      <c r="F582" t="s">
        <v>6871</v>
      </c>
      <c r="G582" t="s">
        <v>357</v>
      </c>
      <c r="H582" t="s">
        <v>358</v>
      </c>
      <c r="I582" t="s">
        <v>13533</v>
      </c>
      <c r="J582" t="s">
        <v>4</v>
      </c>
      <c r="K582" t="s">
        <v>32</v>
      </c>
      <c r="L582" t="s">
        <v>20921</v>
      </c>
      <c r="M582" t="s">
        <v>18492</v>
      </c>
      <c r="N582">
        <v>10904</v>
      </c>
      <c r="O582" t="s">
        <v>32</v>
      </c>
      <c r="P582" t="s">
        <v>10</v>
      </c>
      <c r="Q582" t="s">
        <v>4</v>
      </c>
      <c r="R582" t="s">
        <v>16500</v>
      </c>
      <c r="S582" t="s">
        <v>33</v>
      </c>
      <c r="T582" t="s">
        <v>341</v>
      </c>
      <c r="U582" t="s">
        <v>21044</v>
      </c>
      <c r="V582" t="s">
        <v>358</v>
      </c>
      <c r="W582" t="s">
        <v>19982</v>
      </c>
      <c r="X582" t="s">
        <v>12812</v>
      </c>
      <c r="Y582" s="536" t="s">
        <v>23288</v>
      </c>
      <c r="Z582" s="536" t="s">
        <v>23288</v>
      </c>
      <c r="AA582" s="493" t="s">
        <v>18935</v>
      </c>
      <c r="AB582" s="493" t="s">
        <v>23289</v>
      </c>
      <c r="AC582" s="493" t="s">
        <v>19723</v>
      </c>
      <c r="AD582" s="493" t="s">
        <v>21219</v>
      </c>
      <c r="AE582"/>
      <c r="AF582" t="s">
        <v>20919</v>
      </c>
      <c r="AG582"/>
      <c r="AH582"/>
      <c r="AI582" t="s">
        <v>20668</v>
      </c>
      <c r="AJ582" t="s">
        <v>32</v>
      </c>
      <c r="AK582" t="s">
        <v>356</v>
      </c>
      <c r="AL582" t="s">
        <v>64</v>
      </c>
      <c r="AM582" t="s">
        <v>358</v>
      </c>
      <c r="AN582">
        <v>29</v>
      </c>
    </row>
    <row r="583" spans="1:40" ht="14.4" x14ac:dyDescent="0.3">
      <c r="A583" s="433" t="str">
        <v>1040</v>
      </c>
      <c r="D583" t="str">
        <f>CONCATENATE(portada_F[[#This Row],[NIVEL]],".",portada_F[[#This Row],[CODINS]])</f>
        <v>1.00233</v>
      </c>
      <c r="E583" s="444" t="s">
        <v>30639</v>
      </c>
      <c r="F583" t="s">
        <v>669</v>
      </c>
      <c r="G583" t="s">
        <v>668</v>
      </c>
      <c r="H583" t="s">
        <v>504</v>
      </c>
      <c r="I583" t="s">
        <v>41</v>
      </c>
      <c r="J583" t="s">
        <v>5</v>
      </c>
      <c r="K583" t="s">
        <v>32</v>
      </c>
      <c r="L583" t="s">
        <v>20921</v>
      </c>
      <c r="M583" t="s">
        <v>18492</v>
      </c>
      <c r="N583">
        <v>11403</v>
      </c>
      <c r="O583" t="s">
        <v>32</v>
      </c>
      <c r="P583" t="s">
        <v>225</v>
      </c>
      <c r="Q583" t="s">
        <v>3</v>
      </c>
      <c r="R583" t="s">
        <v>16523</v>
      </c>
      <c r="S583" t="s">
        <v>33</v>
      </c>
      <c r="T583" t="s">
        <v>664</v>
      </c>
      <c r="U583" t="s">
        <v>21389</v>
      </c>
      <c r="V583" t="s">
        <v>504</v>
      </c>
      <c r="W583" t="s">
        <v>7108</v>
      </c>
      <c r="X583" t="s">
        <v>11461</v>
      </c>
      <c r="Y583" s="536" t="s">
        <v>21390</v>
      </c>
      <c r="Z583" s="536" t="s">
        <v>21390</v>
      </c>
      <c r="AA583" s="493" t="s">
        <v>15555</v>
      </c>
      <c r="AB583" s="493" t="s">
        <v>21390</v>
      </c>
      <c r="AC583" s="493" t="s">
        <v>19733</v>
      </c>
      <c r="AD583" s="493" t="s">
        <v>21351</v>
      </c>
      <c r="AE583"/>
      <c r="AF583" t="s">
        <v>20919</v>
      </c>
      <c r="AG583"/>
      <c r="AH583"/>
      <c r="AI583" t="s">
        <v>20668</v>
      </c>
      <c r="AJ583" t="s">
        <v>32</v>
      </c>
      <c r="AK583" t="s">
        <v>667</v>
      </c>
      <c r="AL583" t="s">
        <v>64</v>
      </c>
      <c r="AM583" t="s">
        <v>504</v>
      </c>
      <c r="AN583">
        <v>97</v>
      </c>
    </row>
    <row r="584" spans="1:40" ht="14.4" x14ac:dyDescent="0.3">
      <c r="A584" s="433" t="str">
        <v>1041</v>
      </c>
      <c r="D584" t="str">
        <f>CONCATENATE(portada_F[[#This Row],[NIVEL]],".",portada_F[[#This Row],[CODINS]])</f>
        <v>1.00073</v>
      </c>
      <c r="E584" s="444" t="s">
        <v>30513</v>
      </c>
      <c r="F584" t="s">
        <v>169</v>
      </c>
      <c r="G584" t="s">
        <v>166</v>
      </c>
      <c r="H584" t="s">
        <v>167</v>
      </c>
      <c r="I584" t="s">
        <v>13533</v>
      </c>
      <c r="J584" t="s">
        <v>5</v>
      </c>
      <c r="K584" t="s">
        <v>32</v>
      </c>
      <c r="L584" t="s">
        <v>20921</v>
      </c>
      <c r="M584" t="s">
        <v>18492</v>
      </c>
      <c r="N584">
        <v>10107</v>
      </c>
      <c r="O584" t="s">
        <v>32</v>
      </c>
      <c r="P584" t="s">
        <v>1</v>
      </c>
      <c r="Q584" t="s">
        <v>7</v>
      </c>
      <c r="R584" t="s">
        <v>16446</v>
      </c>
      <c r="S584" t="s">
        <v>33</v>
      </c>
      <c r="T584" t="s">
        <v>33</v>
      </c>
      <c r="U584" t="s">
        <v>21044</v>
      </c>
      <c r="V584" t="s">
        <v>168</v>
      </c>
      <c r="W584" t="s">
        <v>7093</v>
      </c>
      <c r="X584" t="s">
        <v>11408</v>
      </c>
      <c r="Y584" s="536" t="s">
        <v>21064</v>
      </c>
      <c r="Z584" s="536" t="s">
        <v>21064</v>
      </c>
      <c r="AA584" s="493" t="s">
        <v>18892</v>
      </c>
      <c r="AB584" s="493" t="s">
        <v>21065</v>
      </c>
      <c r="AC584" s="493" t="s">
        <v>19706</v>
      </c>
      <c r="AD584" s="493" t="s">
        <v>21066</v>
      </c>
      <c r="AE584"/>
      <c r="AF584" t="s">
        <v>20919</v>
      </c>
      <c r="AG584"/>
      <c r="AH584"/>
      <c r="AI584" t="s">
        <v>20668</v>
      </c>
      <c r="AJ584" t="s">
        <v>32</v>
      </c>
      <c r="AK584" t="s">
        <v>124</v>
      </c>
      <c r="AL584" t="s">
        <v>64</v>
      </c>
      <c r="AM584" t="s">
        <v>167</v>
      </c>
      <c r="AN584">
        <v>65</v>
      </c>
    </row>
    <row r="585" spans="1:40" ht="14.4" x14ac:dyDescent="0.3">
      <c r="A585" s="433" t="str">
        <v>1043</v>
      </c>
      <c r="D585" t="str">
        <f>CONCATENATE(portada_F[[#This Row],[NIVEL]],".",portada_F[[#This Row],[CODINS]])</f>
        <v>1.00154</v>
      </c>
      <c r="E585" s="444" t="s">
        <v>30575</v>
      </c>
      <c r="F585" t="s">
        <v>385</v>
      </c>
      <c r="G585" t="s">
        <v>383</v>
      </c>
      <c r="H585" t="s">
        <v>12408</v>
      </c>
      <c r="I585" t="s">
        <v>13533</v>
      </c>
      <c r="J585" t="s">
        <v>4</v>
      </c>
      <c r="K585" t="s">
        <v>32</v>
      </c>
      <c r="L585" t="s">
        <v>20921</v>
      </c>
      <c r="M585" t="s">
        <v>18492</v>
      </c>
      <c r="N585">
        <v>10904</v>
      </c>
      <c r="O585" t="s">
        <v>32</v>
      </c>
      <c r="P585" t="s">
        <v>10</v>
      </c>
      <c r="Q585" t="s">
        <v>4</v>
      </c>
      <c r="R585" t="s">
        <v>16500</v>
      </c>
      <c r="S585" t="s">
        <v>33</v>
      </c>
      <c r="T585" t="s">
        <v>341</v>
      </c>
      <c r="U585" t="s">
        <v>21044</v>
      </c>
      <c r="V585" t="s">
        <v>12659</v>
      </c>
      <c r="W585" t="s">
        <v>384</v>
      </c>
      <c r="X585" t="s">
        <v>12660</v>
      </c>
      <c r="Y585" s="536" t="s">
        <v>21225</v>
      </c>
      <c r="Z585" s="536" t="s">
        <v>21225</v>
      </c>
      <c r="AA585" s="493" t="s">
        <v>17891</v>
      </c>
      <c r="AB585" s="493" t="s">
        <v>21225</v>
      </c>
      <c r="AC585" s="493" t="s">
        <v>19723</v>
      </c>
      <c r="AD585" s="493" t="s">
        <v>20918</v>
      </c>
      <c r="AE585"/>
      <c r="AF585" t="s">
        <v>20919</v>
      </c>
      <c r="AG585"/>
      <c r="AH585"/>
      <c r="AI585" t="s">
        <v>20668</v>
      </c>
      <c r="AJ585" t="s">
        <v>32</v>
      </c>
      <c r="AK585" t="s">
        <v>8159</v>
      </c>
      <c r="AL585" t="s">
        <v>64</v>
      </c>
      <c r="AM585" t="s">
        <v>12408</v>
      </c>
      <c r="AN585">
        <v>82</v>
      </c>
    </row>
    <row r="586" spans="1:40" ht="14.4" x14ac:dyDescent="0.3">
      <c r="A586" s="433" t="str">
        <v>1044</v>
      </c>
      <c r="D586" t="str">
        <f>CONCATENATE(portada_F[[#This Row],[NIVEL]],".",portada_F[[#This Row],[CODINS]])</f>
        <v>1.00109</v>
      </c>
      <c r="E586" s="444" t="s">
        <v>30539</v>
      </c>
      <c r="F586" t="s">
        <v>286</v>
      </c>
      <c r="G586" t="s">
        <v>283</v>
      </c>
      <c r="H586" t="s">
        <v>9128</v>
      </c>
      <c r="I586" t="s">
        <v>13534</v>
      </c>
      <c r="J586" t="s">
        <v>5</v>
      </c>
      <c r="K586" t="s">
        <v>32</v>
      </c>
      <c r="L586" t="s">
        <v>20921</v>
      </c>
      <c r="M586" t="s">
        <v>18492</v>
      </c>
      <c r="N586">
        <v>10110</v>
      </c>
      <c r="O586" t="s">
        <v>32</v>
      </c>
      <c r="P586" t="s">
        <v>1</v>
      </c>
      <c r="Q586" t="s">
        <v>11</v>
      </c>
      <c r="R586" t="s">
        <v>16449</v>
      </c>
      <c r="S586" t="s">
        <v>33</v>
      </c>
      <c r="T586" t="s">
        <v>33</v>
      </c>
      <c r="U586" t="s">
        <v>280</v>
      </c>
      <c r="V586" t="s">
        <v>284</v>
      </c>
      <c r="W586" t="s">
        <v>285</v>
      </c>
      <c r="X586" t="s">
        <v>11413</v>
      </c>
      <c r="Y586" s="536" t="s">
        <v>21131</v>
      </c>
      <c r="Z586" s="536" t="s">
        <v>21131</v>
      </c>
      <c r="AA586" s="493" t="s">
        <v>17118</v>
      </c>
      <c r="AB586" s="493" t="s">
        <v>21131</v>
      </c>
      <c r="AC586" s="493" t="s">
        <v>19713</v>
      </c>
      <c r="AD586" s="493" t="s">
        <v>21105</v>
      </c>
      <c r="AE586"/>
      <c r="AF586" t="s">
        <v>20919</v>
      </c>
      <c r="AG586"/>
      <c r="AH586"/>
      <c r="AI586" t="s">
        <v>20668</v>
      </c>
      <c r="AJ586" t="s">
        <v>32</v>
      </c>
      <c r="AK586" t="s">
        <v>8154</v>
      </c>
      <c r="AL586" t="s">
        <v>64</v>
      </c>
      <c r="AM586" t="s">
        <v>9128</v>
      </c>
      <c r="AN586">
        <v>29</v>
      </c>
    </row>
    <row r="587" spans="1:40" ht="14.4" x14ac:dyDescent="0.3">
      <c r="A587" s="433" t="str">
        <v>1046</v>
      </c>
      <c r="D587" t="str">
        <f>CONCATENATE(portada_F[[#This Row],[NIVEL]],".",portada_F[[#This Row],[CODINS]])</f>
        <v>1.00234</v>
      </c>
      <c r="E587" s="444" t="s">
        <v>30640</v>
      </c>
      <c r="F587" t="s">
        <v>698</v>
      </c>
      <c r="G587" t="s">
        <v>695</v>
      </c>
      <c r="H587" t="s">
        <v>696</v>
      </c>
      <c r="I587" t="s">
        <v>41</v>
      </c>
      <c r="J587" t="s">
        <v>6</v>
      </c>
      <c r="K587" t="s">
        <v>32</v>
      </c>
      <c r="L587" t="s">
        <v>20921</v>
      </c>
      <c r="M587" t="s">
        <v>18492</v>
      </c>
      <c r="N587">
        <v>11104</v>
      </c>
      <c r="O587" t="s">
        <v>32</v>
      </c>
      <c r="P587" t="s">
        <v>13</v>
      </c>
      <c r="Q587" t="s">
        <v>4</v>
      </c>
      <c r="R587" t="s">
        <v>16511</v>
      </c>
      <c r="S587" t="s">
        <v>33</v>
      </c>
      <c r="T587" t="s">
        <v>21368</v>
      </c>
      <c r="U587" t="s">
        <v>21391</v>
      </c>
      <c r="V587" t="s">
        <v>250</v>
      </c>
      <c r="W587" t="s">
        <v>252</v>
      </c>
      <c r="X587" t="s">
        <v>11462</v>
      </c>
      <c r="Y587" s="536" t="s">
        <v>21392</v>
      </c>
      <c r="Z587" s="536" t="s">
        <v>21392</v>
      </c>
      <c r="AA587" s="493" t="s">
        <v>18750</v>
      </c>
      <c r="AB587" s="493" t="s">
        <v>21392</v>
      </c>
      <c r="AC587" s="493" t="s">
        <v>19735</v>
      </c>
      <c r="AD587" s="493" t="s">
        <v>21371</v>
      </c>
      <c r="AE587"/>
      <c r="AF587" t="s">
        <v>20919</v>
      </c>
      <c r="AG587"/>
      <c r="AH587"/>
      <c r="AI587" t="s">
        <v>20668</v>
      </c>
      <c r="AJ587" t="s">
        <v>32</v>
      </c>
      <c r="AK587" t="s">
        <v>694</v>
      </c>
      <c r="AL587" t="s">
        <v>64</v>
      </c>
      <c r="AM587" t="s">
        <v>696</v>
      </c>
      <c r="AN587">
        <v>108</v>
      </c>
    </row>
    <row r="588" spans="1:40" ht="14.4" x14ac:dyDescent="0.3">
      <c r="A588" s="433" t="str">
        <v>1047</v>
      </c>
      <c r="D588" t="str">
        <f>CONCATENATE(portada_F[[#This Row],[NIVEL]],".",portada_F[[#This Row],[CODINS]])</f>
        <v>1.01825</v>
      </c>
      <c r="E588" s="444" t="s">
        <v>32072</v>
      </c>
      <c r="F588" t="s">
        <v>558</v>
      </c>
      <c r="G588" t="s">
        <v>671</v>
      </c>
      <c r="H588" t="s">
        <v>223</v>
      </c>
      <c r="I588" t="s">
        <v>41</v>
      </c>
      <c r="J588" t="s">
        <v>6</v>
      </c>
      <c r="K588" t="s">
        <v>32</v>
      </c>
      <c r="L588" t="s">
        <v>20921</v>
      </c>
      <c r="M588" t="s">
        <v>18492</v>
      </c>
      <c r="N588">
        <v>11102</v>
      </c>
      <c r="O588" t="s">
        <v>32</v>
      </c>
      <c r="P588" t="s">
        <v>13</v>
      </c>
      <c r="Q588" t="s">
        <v>2</v>
      </c>
      <c r="R588" t="s">
        <v>16509</v>
      </c>
      <c r="S588" t="s">
        <v>33</v>
      </c>
      <c r="T588" t="s">
        <v>21368</v>
      </c>
      <c r="U588" t="s">
        <v>159</v>
      </c>
      <c r="V588" t="s">
        <v>223</v>
      </c>
      <c r="W588" t="s">
        <v>24797</v>
      </c>
      <c r="X588" t="s">
        <v>12993</v>
      </c>
      <c r="Y588" s="536" t="s">
        <v>24798</v>
      </c>
      <c r="Z588" s="536"/>
      <c r="AA588" s="493" t="s">
        <v>19098</v>
      </c>
      <c r="AB588" s="493" t="s">
        <v>24798</v>
      </c>
      <c r="AC588" s="493" t="s">
        <v>19735</v>
      </c>
      <c r="AD588" s="493" t="s">
        <v>21371</v>
      </c>
      <c r="AE588"/>
      <c r="AF588" t="s">
        <v>20919</v>
      </c>
      <c r="AG588"/>
      <c r="AH588"/>
      <c r="AI588" t="s">
        <v>20668</v>
      </c>
      <c r="AJ588" t="s">
        <v>32</v>
      </c>
      <c r="AK588" t="s">
        <v>7665</v>
      </c>
      <c r="AL588" t="s">
        <v>64</v>
      </c>
      <c r="AM588" t="s">
        <v>223</v>
      </c>
      <c r="AN588">
        <v>32</v>
      </c>
    </row>
    <row r="589" spans="1:40" ht="14.4" x14ac:dyDescent="0.3">
      <c r="A589" s="433" t="str">
        <v>1051</v>
      </c>
      <c r="D589" t="str">
        <f>CONCATENATE(portada_F[[#This Row],[NIVEL]],".",portada_F[[#This Row],[CODINS]])</f>
        <v>1.00074</v>
      </c>
      <c r="E589" s="444" t="s">
        <v>30514</v>
      </c>
      <c r="F589" t="s">
        <v>181</v>
      </c>
      <c r="G589" t="s">
        <v>179</v>
      </c>
      <c r="H589" t="s">
        <v>19707</v>
      </c>
      <c r="I589" t="s">
        <v>41</v>
      </c>
      <c r="J589" t="s">
        <v>4</v>
      </c>
      <c r="K589" t="s">
        <v>32</v>
      </c>
      <c r="L589" t="s">
        <v>20921</v>
      </c>
      <c r="M589" t="s">
        <v>18492</v>
      </c>
      <c r="N589">
        <v>11303</v>
      </c>
      <c r="O589" t="s">
        <v>32</v>
      </c>
      <c r="P589" t="s">
        <v>15</v>
      </c>
      <c r="Q589" t="s">
        <v>3</v>
      </c>
      <c r="R589" t="s">
        <v>16518</v>
      </c>
      <c r="S589" t="s">
        <v>33</v>
      </c>
      <c r="T589" t="s">
        <v>147</v>
      </c>
      <c r="U589" t="s">
        <v>21030</v>
      </c>
      <c r="V589" t="s">
        <v>180</v>
      </c>
      <c r="W589" t="s">
        <v>9121</v>
      </c>
      <c r="X589" t="s">
        <v>11409</v>
      </c>
      <c r="Y589" s="536" t="s">
        <v>21067</v>
      </c>
      <c r="Z589" s="536" t="s">
        <v>21068</v>
      </c>
      <c r="AA589" s="493" t="s">
        <v>17035</v>
      </c>
      <c r="AB589" s="493" t="s">
        <v>21069</v>
      </c>
      <c r="AC589" s="493" t="s">
        <v>19704</v>
      </c>
      <c r="AD589" s="493" t="s">
        <v>21025</v>
      </c>
      <c r="AE589"/>
      <c r="AF589" t="s">
        <v>20919</v>
      </c>
      <c r="AG589"/>
      <c r="AH589"/>
      <c r="AI589" t="s">
        <v>20668</v>
      </c>
      <c r="AJ589" t="s">
        <v>32</v>
      </c>
      <c r="AK589" t="s">
        <v>8152</v>
      </c>
      <c r="AL589" t="s">
        <v>64</v>
      </c>
      <c r="AM589" t="s">
        <v>19707</v>
      </c>
      <c r="AN589">
        <v>18</v>
      </c>
    </row>
    <row r="590" spans="1:40" ht="14.4" x14ac:dyDescent="0.3">
      <c r="A590" s="433" t="str">
        <v>1053</v>
      </c>
      <c r="D590" t="str">
        <f>CONCATENATE(portada_F[[#This Row],[NIVEL]],".",portada_F[[#This Row],[CODINS]])</f>
        <v>1.00211</v>
      </c>
      <c r="E590" s="444" t="s">
        <v>30620</v>
      </c>
      <c r="F590" t="s">
        <v>6848</v>
      </c>
      <c r="G590" t="s">
        <v>642</v>
      </c>
      <c r="H590" t="s">
        <v>70</v>
      </c>
      <c r="I590" t="s">
        <v>41</v>
      </c>
      <c r="J590" t="s">
        <v>2</v>
      </c>
      <c r="K590" t="s">
        <v>32</v>
      </c>
      <c r="L590" t="s">
        <v>20921</v>
      </c>
      <c r="M590" t="s">
        <v>18492</v>
      </c>
      <c r="N590">
        <v>10805</v>
      </c>
      <c r="O590" t="s">
        <v>32</v>
      </c>
      <c r="P590" t="s">
        <v>9</v>
      </c>
      <c r="Q590" t="s">
        <v>5</v>
      </c>
      <c r="R590" t="s">
        <v>16494</v>
      </c>
      <c r="S590" t="s">
        <v>33</v>
      </c>
      <c r="T590" t="s">
        <v>21302</v>
      </c>
      <c r="U590" t="s">
        <v>21330</v>
      </c>
      <c r="V590" t="s">
        <v>70</v>
      </c>
      <c r="W590" t="s">
        <v>643</v>
      </c>
      <c r="X590" t="s">
        <v>11454</v>
      </c>
      <c r="Y590" s="536" t="s">
        <v>21334</v>
      </c>
      <c r="Z590" s="536" t="s">
        <v>21334</v>
      </c>
      <c r="AA590" s="493" t="s">
        <v>15661</v>
      </c>
      <c r="AB590" s="493" t="s">
        <v>21335</v>
      </c>
      <c r="AC590" s="493" t="s">
        <v>19730</v>
      </c>
      <c r="AD590" s="493" t="s">
        <v>21336</v>
      </c>
      <c r="AE590"/>
      <c r="AF590" t="s">
        <v>20919</v>
      </c>
      <c r="AG590"/>
      <c r="AH590"/>
      <c r="AI590" t="s">
        <v>20668</v>
      </c>
      <c r="AJ590" t="s">
        <v>32</v>
      </c>
      <c r="AK590" t="s">
        <v>8148</v>
      </c>
      <c r="AL590" t="s">
        <v>64</v>
      </c>
      <c r="AM590" t="s">
        <v>70</v>
      </c>
      <c r="AN590">
        <v>130</v>
      </c>
    </row>
    <row r="591" spans="1:40" ht="14.4" x14ac:dyDescent="0.3">
      <c r="A591" s="433" t="str">
        <v>1054</v>
      </c>
      <c r="D591" t="str">
        <f>CONCATENATE(portada_F[[#This Row],[NIVEL]],".",portada_F[[#This Row],[CODINS]])</f>
        <v>1.03483</v>
      </c>
      <c r="E591" s="444" t="s">
        <v>30620</v>
      </c>
      <c r="F591" t="s">
        <v>12580</v>
      </c>
      <c r="G591" t="s">
        <v>642</v>
      </c>
      <c r="H591" t="s">
        <v>15526</v>
      </c>
      <c r="I591" t="s">
        <v>41</v>
      </c>
      <c r="J591" t="s">
        <v>2</v>
      </c>
      <c r="K591" t="s">
        <v>32</v>
      </c>
      <c r="L591" t="s">
        <v>20921</v>
      </c>
      <c r="M591" t="s">
        <v>18492</v>
      </c>
      <c r="N591">
        <v>10805</v>
      </c>
      <c r="O591" t="s">
        <v>32</v>
      </c>
      <c r="P591" t="s">
        <v>9</v>
      </c>
      <c r="Q591" t="s">
        <v>5</v>
      </c>
      <c r="R591" t="s">
        <v>16494</v>
      </c>
      <c r="S591" t="s">
        <v>33</v>
      </c>
      <c r="T591" t="s">
        <v>21302</v>
      </c>
      <c r="U591" t="s">
        <v>21330</v>
      </c>
      <c r="V591" t="s">
        <v>16381</v>
      </c>
      <c r="W591" t="s">
        <v>16382</v>
      </c>
      <c r="X591" t="s">
        <v>11454</v>
      </c>
      <c r="Y591" s="536" t="s">
        <v>21334</v>
      </c>
      <c r="Z591" s="536"/>
      <c r="AA591" s="493" t="s">
        <v>15661</v>
      </c>
      <c r="AB591" s="493" t="s">
        <v>21335</v>
      </c>
      <c r="AC591" s="493" t="s">
        <v>19730</v>
      </c>
      <c r="AD591" s="493" t="s">
        <v>21336</v>
      </c>
      <c r="AE591" t="s">
        <v>28173</v>
      </c>
      <c r="AF591" t="s">
        <v>20919</v>
      </c>
      <c r="AG591" t="s">
        <v>64</v>
      </c>
      <c r="AH591" t="s">
        <v>19694</v>
      </c>
      <c r="AI591" t="s">
        <v>28195</v>
      </c>
      <c r="AJ591" t="s">
        <v>32</v>
      </c>
      <c r="AK591" t="s">
        <v>8148</v>
      </c>
      <c r="AL591" t="s">
        <v>64</v>
      </c>
      <c r="AM591" t="s">
        <v>70</v>
      </c>
      <c r="AN591">
        <v>44</v>
      </c>
    </row>
    <row r="592" spans="1:40" ht="14.4" x14ac:dyDescent="0.3">
      <c r="A592" s="433" t="str">
        <v>1055</v>
      </c>
      <c r="D592" t="str">
        <f>CONCATENATE(portada_F[[#This Row],[NIVEL]],".",portada_F[[#This Row],[CODINS]])</f>
        <v>1.00006</v>
      </c>
      <c r="E592" s="444" t="s">
        <v>30467</v>
      </c>
      <c r="F592" t="s">
        <v>39</v>
      </c>
      <c r="G592" t="s">
        <v>6750</v>
      </c>
      <c r="H592" t="s">
        <v>6965</v>
      </c>
      <c r="I592" t="s">
        <v>13534</v>
      </c>
      <c r="J592" t="s">
        <v>1</v>
      </c>
      <c r="K592" t="s">
        <v>32</v>
      </c>
      <c r="L592" t="s">
        <v>20929</v>
      </c>
      <c r="M592" t="s">
        <v>18492</v>
      </c>
      <c r="N592">
        <v>10103</v>
      </c>
      <c r="O592" t="s">
        <v>32</v>
      </c>
      <c r="P592" t="s">
        <v>1</v>
      </c>
      <c r="Q592" t="s">
        <v>3</v>
      </c>
      <c r="R592" t="s">
        <v>16442</v>
      </c>
      <c r="S592" t="s">
        <v>33</v>
      </c>
      <c r="T592" t="s">
        <v>33</v>
      </c>
      <c r="U592" t="s">
        <v>20922</v>
      </c>
      <c r="V592" t="s">
        <v>68</v>
      </c>
      <c r="W592" t="s">
        <v>10347</v>
      </c>
      <c r="X592" t="s">
        <v>12628</v>
      </c>
      <c r="Y592" s="536" t="s">
        <v>20935</v>
      </c>
      <c r="Z592" s="536"/>
      <c r="AA592" s="493" t="s">
        <v>17886</v>
      </c>
      <c r="AB592" s="493" t="s">
        <v>20935</v>
      </c>
      <c r="AC592" s="493" t="s">
        <v>19813</v>
      </c>
      <c r="AD592" s="493" t="s">
        <v>20925</v>
      </c>
      <c r="AE592"/>
      <c r="AF592" t="s">
        <v>20919</v>
      </c>
      <c r="AG592"/>
      <c r="AH592"/>
      <c r="AI592" t="s">
        <v>20668</v>
      </c>
      <c r="AJ592" t="s">
        <v>35</v>
      </c>
      <c r="AK592" t="s">
        <v>19693</v>
      </c>
      <c r="AL592" t="s">
        <v>20934</v>
      </c>
      <c r="AM592"/>
      <c r="AN592">
        <v>77</v>
      </c>
    </row>
    <row r="593" spans="1:40" ht="14.4" x14ac:dyDescent="0.3">
      <c r="A593" s="433" t="str">
        <v>1059</v>
      </c>
      <c r="D593" t="str">
        <f>CONCATENATE(portada_F[[#This Row],[NIVEL]],".",portada_F[[#This Row],[CODINS]])</f>
        <v>1.00261</v>
      </c>
      <c r="E593" s="444" t="s">
        <v>30661</v>
      </c>
      <c r="F593" t="s">
        <v>788</v>
      </c>
      <c r="G593" t="s">
        <v>6789</v>
      </c>
      <c r="H593" t="s">
        <v>6994</v>
      </c>
      <c r="I593" t="s">
        <v>41</v>
      </c>
      <c r="J593" t="s">
        <v>3</v>
      </c>
      <c r="K593" t="s">
        <v>32</v>
      </c>
      <c r="L593" t="s">
        <v>20929</v>
      </c>
      <c r="M593" t="s">
        <v>18492</v>
      </c>
      <c r="N593">
        <v>11501</v>
      </c>
      <c r="O593" t="s">
        <v>32</v>
      </c>
      <c r="P593" t="s">
        <v>202</v>
      </c>
      <c r="Q593" t="s">
        <v>1</v>
      </c>
      <c r="R593" t="s">
        <v>16524</v>
      </c>
      <c r="S593" t="s">
        <v>33</v>
      </c>
      <c r="T593" t="s">
        <v>21409</v>
      </c>
      <c r="U593" t="s">
        <v>674</v>
      </c>
      <c r="V593" t="s">
        <v>525</v>
      </c>
      <c r="W593" t="s">
        <v>21443</v>
      </c>
      <c r="X593" t="s">
        <v>11471</v>
      </c>
      <c r="Y593" s="536" t="s">
        <v>21444</v>
      </c>
      <c r="Z593" s="536"/>
      <c r="AA593" s="493" t="s">
        <v>18752</v>
      </c>
      <c r="AB593" s="493" t="s">
        <v>21444</v>
      </c>
      <c r="AC593" s="493" t="s">
        <v>7047</v>
      </c>
      <c r="AD593" s="493" t="s">
        <v>21413</v>
      </c>
      <c r="AE593"/>
      <c r="AF593" t="s">
        <v>20919</v>
      </c>
      <c r="AG593"/>
      <c r="AH593"/>
      <c r="AI593" t="s">
        <v>20668</v>
      </c>
      <c r="AJ593" t="s">
        <v>35</v>
      </c>
      <c r="AK593" t="s">
        <v>19693</v>
      </c>
      <c r="AL593" t="s">
        <v>20934</v>
      </c>
      <c r="AM593"/>
      <c r="AN593">
        <v>40</v>
      </c>
    </row>
    <row r="594" spans="1:40" ht="14.4" x14ac:dyDescent="0.3">
      <c r="A594" s="433" t="str">
        <v>1060</v>
      </c>
      <c r="D594" t="str">
        <f>CONCATENATE(portada_F[[#This Row],[NIVEL]],".",portada_F[[#This Row],[CODINS]])</f>
        <v>1.00864</v>
      </c>
      <c r="E594" s="444" t="s">
        <v>31208</v>
      </c>
      <c r="F594" t="s">
        <v>8144</v>
      </c>
      <c r="G594" t="s">
        <v>8218</v>
      </c>
      <c r="H594" t="s">
        <v>8219</v>
      </c>
      <c r="I594" t="s">
        <v>13534</v>
      </c>
      <c r="J594" t="s">
        <v>1</v>
      </c>
      <c r="K594" t="s">
        <v>32</v>
      </c>
      <c r="L594" t="s">
        <v>20921</v>
      </c>
      <c r="M594" t="s">
        <v>18492</v>
      </c>
      <c r="N594">
        <v>10103</v>
      </c>
      <c r="O594" t="s">
        <v>32</v>
      </c>
      <c r="P594" t="s">
        <v>1</v>
      </c>
      <c r="Q594" t="s">
        <v>3</v>
      </c>
      <c r="R594" t="s">
        <v>16442</v>
      </c>
      <c r="S594" t="s">
        <v>33</v>
      </c>
      <c r="T594" t="s">
        <v>33</v>
      </c>
      <c r="U594" t="s">
        <v>20922</v>
      </c>
      <c r="V594" t="s">
        <v>70</v>
      </c>
      <c r="W594" t="s">
        <v>22809</v>
      </c>
      <c r="X594" t="s">
        <v>13959</v>
      </c>
      <c r="Y594" s="536" t="s">
        <v>22810</v>
      </c>
      <c r="Z594" s="536"/>
      <c r="AA594" s="493" t="s">
        <v>14316</v>
      </c>
      <c r="AB594" s="493" t="s">
        <v>22811</v>
      </c>
      <c r="AC594" s="493" t="s">
        <v>19813</v>
      </c>
      <c r="AD594" s="493" t="s">
        <v>22812</v>
      </c>
      <c r="AE594"/>
      <c r="AF594" t="s">
        <v>20919</v>
      </c>
      <c r="AG594"/>
      <c r="AH594"/>
      <c r="AI594" t="s">
        <v>20668</v>
      </c>
      <c r="AJ594" t="s">
        <v>32</v>
      </c>
      <c r="AK594" t="s">
        <v>69</v>
      </c>
      <c r="AL594" t="s">
        <v>64</v>
      </c>
      <c r="AM594" t="s">
        <v>8219</v>
      </c>
      <c r="AN594">
        <v>32</v>
      </c>
    </row>
    <row r="595" spans="1:40" ht="14.4" x14ac:dyDescent="0.3">
      <c r="A595" s="433" t="str">
        <v>1061</v>
      </c>
      <c r="D595" t="str">
        <f>CONCATENATE(portada_F[[#This Row],[NIVEL]],".",portada_F[[#This Row],[CODINS]])</f>
        <v>1.00007</v>
      </c>
      <c r="E595" s="444" t="s">
        <v>30468</v>
      </c>
      <c r="F595" t="s">
        <v>44</v>
      </c>
      <c r="G595" t="s">
        <v>61</v>
      </c>
      <c r="H595" t="s">
        <v>62</v>
      </c>
      <c r="I595" t="s">
        <v>13533</v>
      </c>
      <c r="J595" t="s">
        <v>1</v>
      </c>
      <c r="K595" t="s">
        <v>32</v>
      </c>
      <c r="L595" t="s">
        <v>20921</v>
      </c>
      <c r="M595" t="s">
        <v>11128</v>
      </c>
      <c r="N595">
        <v>10103</v>
      </c>
      <c r="O595" t="s">
        <v>32</v>
      </c>
      <c r="P595" t="s">
        <v>1</v>
      </c>
      <c r="Q595" t="s">
        <v>3</v>
      </c>
      <c r="R595" t="s">
        <v>16442</v>
      </c>
      <c r="S595" t="s">
        <v>33</v>
      </c>
      <c r="T595" t="s">
        <v>33</v>
      </c>
      <c r="U595" t="s">
        <v>20922</v>
      </c>
      <c r="V595" t="s">
        <v>63</v>
      </c>
      <c r="W595" t="s">
        <v>13897</v>
      </c>
      <c r="X595" t="s">
        <v>17030</v>
      </c>
      <c r="Y595" s="536" t="s">
        <v>20936</v>
      </c>
      <c r="Z595" s="536" t="s">
        <v>20937</v>
      </c>
      <c r="AA595" s="493" t="s">
        <v>14856</v>
      </c>
      <c r="AB595" s="493" t="s">
        <v>20938</v>
      </c>
      <c r="AC595" s="493" t="s">
        <v>19692</v>
      </c>
      <c r="AD595" s="493" t="s">
        <v>20928</v>
      </c>
      <c r="AE595"/>
      <c r="AF595" t="s">
        <v>20919</v>
      </c>
      <c r="AG595"/>
      <c r="AH595"/>
      <c r="AI595" t="s">
        <v>20668</v>
      </c>
      <c r="AJ595" t="s">
        <v>32</v>
      </c>
      <c r="AK595" t="s">
        <v>8156</v>
      </c>
      <c r="AL595" t="s">
        <v>64</v>
      </c>
      <c r="AM595" t="s">
        <v>62</v>
      </c>
      <c r="AN595">
        <v>107</v>
      </c>
    </row>
    <row r="596" spans="1:40" ht="14.4" x14ac:dyDescent="0.3">
      <c r="A596" s="433" t="str">
        <v>1062</v>
      </c>
      <c r="D596" t="str">
        <f>CONCATENATE(portada_F[[#This Row],[NIVEL]],".",portada_F[[#This Row],[CODINS]])</f>
        <v>1.00212</v>
      </c>
      <c r="E596" s="444" t="s">
        <v>30621</v>
      </c>
      <c r="F596" t="s">
        <v>6849</v>
      </c>
      <c r="G596" t="s">
        <v>639</v>
      </c>
      <c r="H596" t="s">
        <v>18622</v>
      </c>
      <c r="I596" t="s">
        <v>41</v>
      </c>
      <c r="J596" t="s">
        <v>2</v>
      </c>
      <c r="K596" t="s">
        <v>32</v>
      </c>
      <c r="L596" t="s">
        <v>20921</v>
      </c>
      <c r="M596" t="s">
        <v>18492</v>
      </c>
      <c r="N596">
        <v>10804</v>
      </c>
      <c r="O596" t="s">
        <v>32</v>
      </c>
      <c r="P596" t="s">
        <v>9</v>
      </c>
      <c r="Q596" t="s">
        <v>4</v>
      </c>
      <c r="R596" t="s">
        <v>16493</v>
      </c>
      <c r="S596" t="s">
        <v>33</v>
      </c>
      <c r="T596" t="s">
        <v>21302</v>
      </c>
      <c r="U596" t="s">
        <v>640</v>
      </c>
      <c r="V596" t="s">
        <v>365</v>
      </c>
      <c r="W596" t="s">
        <v>19731</v>
      </c>
      <c r="X596" t="s">
        <v>11455</v>
      </c>
      <c r="Y596" s="536" t="s">
        <v>21337</v>
      </c>
      <c r="Z596" s="536" t="s">
        <v>21338</v>
      </c>
      <c r="AA596" s="493" t="s">
        <v>19730</v>
      </c>
      <c r="AB596" s="493" t="s">
        <v>21306</v>
      </c>
      <c r="AC596" s="493" t="s">
        <v>19730</v>
      </c>
      <c r="AD596" s="493" t="s">
        <v>21306</v>
      </c>
      <c r="AE596"/>
      <c r="AF596" t="s">
        <v>20919</v>
      </c>
      <c r="AG596"/>
      <c r="AH596"/>
      <c r="AI596" t="s">
        <v>20668</v>
      </c>
      <c r="AJ596" t="s">
        <v>32</v>
      </c>
      <c r="AK596" t="s">
        <v>8171</v>
      </c>
      <c r="AL596" t="s">
        <v>64</v>
      </c>
      <c r="AM596" t="s">
        <v>18622</v>
      </c>
      <c r="AN596">
        <v>130</v>
      </c>
    </row>
    <row r="597" spans="1:40" ht="14.4" x14ac:dyDescent="0.3">
      <c r="A597" s="433" t="str">
        <v>1066</v>
      </c>
      <c r="D597" t="str">
        <f>CONCATENATE(portada_F[[#This Row],[NIVEL]],".",portada_F[[#This Row],[CODINS]])</f>
        <v>1.02656</v>
      </c>
      <c r="E597" s="444" t="s">
        <v>32803</v>
      </c>
      <c r="F597" t="s">
        <v>405</v>
      </c>
      <c r="G597" t="s">
        <v>403</v>
      </c>
      <c r="H597" t="s">
        <v>12496</v>
      </c>
      <c r="I597" t="s">
        <v>13533</v>
      </c>
      <c r="J597" t="s">
        <v>4</v>
      </c>
      <c r="K597" t="s">
        <v>32</v>
      </c>
      <c r="L597" t="s">
        <v>20921</v>
      </c>
      <c r="M597" t="s">
        <v>18492</v>
      </c>
      <c r="N597">
        <v>10902</v>
      </c>
      <c r="O597" t="s">
        <v>32</v>
      </c>
      <c r="P597" t="s">
        <v>10</v>
      </c>
      <c r="Q597" t="s">
        <v>2</v>
      </c>
      <c r="R597" t="s">
        <v>16498</v>
      </c>
      <c r="S597" t="s">
        <v>33</v>
      </c>
      <c r="T597" t="s">
        <v>341</v>
      </c>
      <c r="U597" t="s">
        <v>373</v>
      </c>
      <c r="V597" t="s">
        <v>404</v>
      </c>
      <c r="W597" t="s">
        <v>99</v>
      </c>
      <c r="X597" t="s">
        <v>13190</v>
      </c>
      <c r="Y597" s="536" t="s">
        <v>26487</v>
      </c>
      <c r="Z597" s="536" t="s">
        <v>26487</v>
      </c>
      <c r="AA597" s="493" t="s">
        <v>17968</v>
      </c>
      <c r="AB597" s="493" t="s">
        <v>26488</v>
      </c>
      <c r="AC597" s="493" t="s">
        <v>19723</v>
      </c>
      <c r="AD597" s="493" t="s">
        <v>21219</v>
      </c>
      <c r="AE597"/>
      <c r="AF597" t="s">
        <v>20919</v>
      </c>
      <c r="AG597"/>
      <c r="AH597"/>
      <c r="AI597" t="s">
        <v>20668</v>
      </c>
      <c r="AJ597" t="s">
        <v>32</v>
      </c>
      <c r="AK597" t="s">
        <v>402</v>
      </c>
      <c r="AL597" t="s">
        <v>64</v>
      </c>
      <c r="AM597" t="s">
        <v>12496</v>
      </c>
      <c r="AN597">
        <v>15</v>
      </c>
    </row>
    <row r="598" spans="1:40" ht="14.4" x14ac:dyDescent="0.3">
      <c r="A598" s="433" t="str">
        <v>1067</v>
      </c>
      <c r="D598" t="str">
        <f>CONCATENATE(portada_F[[#This Row],[NIVEL]],".",portada_F[[#This Row],[CODINS]])</f>
        <v>1.00019</v>
      </c>
      <c r="E598" s="444" t="s">
        <v>30474</v>
      </c>
      <c r="F598" t="s">
        <v>69</v>
      </c>
      <c r="G598" t="s">
        <v>6753</v>
      </c>
      <c r="H598" t="s">
        <v>6968</v>
      </c>
      <c r="I598" t="s">
        <v>13534</v>
      </c>
      <c r="J598" t="s">
        <v>2</v>
      </c>
      <c r="K598" t="s">
        <v>32</v>
      </c>
      <c r="L598" t="s">
        <v>20929</v>
      </c>
      <c r="M598" t="s">
        <v>18492</v>
      </c>
      <c r="N598">
        <v>10101</v>
      </c>
      <c r="O598" t="s">
        <v>32</v>
      </c>
      <c r="P598" t="s">
        <v>1</v>
      </c>
      <c r="Q598" t="s">
        <v>1</v>
      </c>
      <c r="R598" t="s">
        <v>16440</v>
      </c>
      <c r="S598" t="s">
        <v>33</v>
      </c>
      <c r="T598" t="s">
        <v>33</v>
      </c>
      <c r="U598" t="s">
        <v>18489</v>
      </c>
      <c r="V598" t="s">
        <v>34</v>
      </c>
      <c r="W598" t="s">
        <v>7046</v>
      </c>
      <c r="X598" t="s">
        <v>18720</v>
      </c>
      <c r="Y598" s="536" t="s">
        <v>20956</v>
      </c>
      <c r="Z598" s="536" t="s">
        <v>20957</v>
      </c>
      <c r="AA598" s="493" t="s">
        <v>7049</v>
      </c>
      <c r="AB598" s="493" t="s">
        <v>20956</v>
      </c>
      <c r="AC598" s="493" t="s">
        <v>18896</v>
      </c>
      <c r="AD598" s="493" t="s">
        <v>20958</v>
      </c>
      <c r="AE598"/>
      <c r="AF598" t="s">
        <v>20919</v>
      </c>
      <c r="AG598"/>
      <c r="AH598"/>
      <c r="AI598" t="s">
        <v>20668</v>
      </c>
      <c r="AJ598" t="s">
        <v>35</v>
      </c>
      <c r="AK598" t="s">
        <v>19693</v>
      </c>
      <c r="AL598" t="s">
        <v>20934</v>
      </c>
      <c r="AM598"/>
      <c r="AN598">
        <v>124</v>
      </c>
    </row>
    <row r="599" spans="1:40" ht="14.4" x14ac:dyDescent="0.3">
      <c r="A599" s="433" t="str">
        <v>1068</v>
      </c>
      <c r="D599" t="str">
        <f>CONCATENATE(portada_F[[#This Row],[NIVEL]],".",portada_F[[#This Row],[CODINS]])</f>
        <v>1.00862</v>
      </c>
      <c r="E599" s="444" t="s">
        <v>31206</v>
      </c>
      <c r="F599" t="s">
        <v>2334</v>
      </c>
      <c r="G599" t="s">
        <v>6265</v>
      </c>
      <c r="H599" t="s">
        <v>6266</v>
      </c>
      <c r="I599" t="s">
        <v>13534</v>
      </c>
      <c r="J599" t="s">
        <v>6</v>
      </c>
      <c r="K599" t="s">
        <v>32</v>
      </c>
      <c r="L599" t="s">
        <v>20921</v>
      </c>
      <c r="M599" t="s">
        <v>18492</v>
      </c>
      <c r="N599">
        <v>11002</v>
      </c>
      <c r="O599" t="s">
        <v>32</v>
      </c>
      <c r="P599" t="s">
        <v>11</v>
      </c>
      <c r="Q599" t="s">
        <v>2</v>
      </c>
      <c r="R599" t="s">
        <v>16504</v>
      </c>
      <c r="S599" t="s">
        <v>33</v>
      </c>
      <c r="T599" t="s">
        <v>249</v>
      </c>
      <c r="U599" t="s">
        <v>128</v>
      </c>
      <c r="V599" t="s">
        <v>6266</v>
      </c>
      <c r="W599" t="s">
        <v>22805</v>
      </c>
      <c r="X599" t="s">
        <v>11678</v>
      </c>
      <c r="Y599" s="536" t="s">
        <v>22806</v>
      </c>
      <c r="Z599" s="536" t="s">
        <v>22806</v>
      </c>
      <c r="AA599" s="493" t="s">
        <v>14058</v>
      </c>
      <c r="AB599" s="493" t="s">
        <v>22807</v>
      </c>
      <c r="AC599" s="493" t="s">
        <v>21116</v>
      </c>
      <c r="AD599" s="493" t="s">
        <v>21117</v>
      </c>
      <c r="AE599"/>
      <c r="AF599" t="s">
        <v>20919</v>
      </c>
      <c r="AG599"/>
      <c r="AH599"/>
      <c r="AI599" t="s">
        <v>20668</v>
      </c>
      <c r="AJ599" t="s">
        <v>32</v>
      </c>
      <c r="AK599" t="s">
        <v>7476</v>
      </c>
      <c r="AL599" t="s">
        <v>64</v>
      </c>
      <c r="AM599" t="s">
        <v>6266</v>
      </c>
      <c r="AN599">
        <v>31</v>
      </c>
    </row>
    <row r="600" spans="1:40" ht="14.4" x14ac:dyDescent="0.3">
      <c r="A600" s="433" t="str">
        <v>1070</v>
      </c>
      <c r="D600" t="str">
        <f>CONCATENATE(portada_F[[#This Row],[NIVEL]],".",portada_F[[#This Row],[CODINS]])</f>
        <v>1.00020</v>
      </c>
      <c r="E600" s="444" t="s">
        <v>30475</v>
      </c>
      <c r="F600" t="s">
        <v>71</v>
      </c>
      <c r="G600" t="s">
        <v>77</v>
      </c>
      <c r="H600" t="s">
        <v>78</v>
      </c>
      <c r="I600" t="s">
        <v>13534</v>
      </c>
      <c r="J600" t="s">
        <v>2</v>
      </c>
      <c r="K600" t="s">
        <v>32</v>
      </c>
      <c r="L600" t="s">
        <v>20921</v>
      </c>
      <c r="M600" t="s">
        <v>18492</v>
      </c>
      <c r="N600">
        <v>10104</v>
      </c>
      <c r="O600" t="s">
        <v>32</v>
      </c>
      <c r="P600" t="s">
        <v>1</v>
      </c>
      <c r="Q600" t="s">
        <v>4</v>
      </c>
      <c r="R600" t="s">
        <v>16443</v>
      </c>
      <c r="S600" t="s">
        <v>33</v>
      </c>
      <c r="T600" t="s">
        <v>33</v>
      </c>
      <c r="U600" t="s">
        <v>20950</v>
      </c>
      <c r="V600" t="s">
        <v>78</v>
      </c>
      <c r="W600" t="s">
        <v>19695</v>
      </c>
      <c r="X600" t="s">
        <v>14859</v>
      </c>
      <c r="Y600" s="536" t="s">
        <v>20959</v>
      </c>
      <c r="Z600" s="536"/>
      <c r="AA600" s="493" t="s">
        <v>17879</v>
      </c>
      <c r="AB600" s="493" t="s">
        <v>20959</v>
      </c>
      <c r="AC600" s="493" t="s">
        <v>18896</v>
      </c>
      <c r="AD600" s="493" t="s">
        <v>20958</v>
      </c>
      <c r="AE600"/>
      <c r="AF600" t="s">
        <v>20919</v>
      </c>
      <c r="AG600"/>
      <c r="AH600"/>
      <c r="AI600" t="s">
        <v>20668</v>
      </c>
      <c r="AJ600" t="s">
        <v>32</v>
      </c>
      <c r="AK600" t="s">
        <v>76</v>
      </c>
      <c r="AL600" t="s">
        <v>64</v>
      </c>
      <c r="AM600" t="s">
        <v>78</v>
      </c>
      <c r="AN600">
        <v>35</v>
      </c>
    </row>
    <row r="601" spans="1:40" ht="14.4" x14ac:dyDescent="0.3">
      <c r="A601" s="433" t="str">
        <v>1071</v>
      </c>
      <c r="D601" t="str">
        <f>CONCATENATE(portada_F[[#This Row],[NIVEL]],".",portada_F[[#This Row],[CODINS]])</f>
        <v>1.00008</v>
      </c>
      <c r="E601" s="444" t="s">
        <v>30469</v>
      </c>
      <c r="F601" t="s">
        <v>38</v>
      </c>
      <c r="G601" t="s">
        <v>14631</v>
      </c>
      <c r="H601" t="s">
        <v>65</v>
      </c>
      <c r="I601" t="s">
        <v>13534</v>
      </c>
      <c r="J601" t="s">
        <v>1</v>
      </c>
      <c r="K601" t="s">
        <v>32</v>
      </c>
      <c r="L601" t="s">
        <v>20921</v>
      </c>
      <c r="M601" t="s">
        <v>11128</v>
      </c>
      <c r="N601">
        <v>10103</v>
      </c>
      <c r="O601" t="s">
        <v>32</v>
      </c>
      <c r="P601" t="s">
        <v>1</v>
      </c>
      <c r="Q601" t="s">
        <v>3</v>
      </c>
      <c r="R601" t="s">
        <v>16442</v>
      </c>
      <c r="S601" t="s">
        <v>33</v>
      </c>
      <c r="T601" t="s">
        <v>33</v>
      </c>
      <c r="U601" t="s">
        <v>20922</v>
      </c>
      <c r="V601" t="s">
        <v>66</v>
      </c>
      <c r="W601" t="s">
        <v>9116</v>
      </c>
      <c r="X601" t="s">
        <v>14857</v>
      </c>
      <c r="Y601" s="536" t="s">
        <v>20939</v>
      </c>
      <c r="Z601" s="536"/>
      <c r="AA601" s="493" t="s">
        <v>67</v>
      </c>
      <c r="AB601" s="493" t="s">
        <v>20939</v>
      </c>
      <c r="AC601" s="493" t="s">
        <v>19813</v>
      </c>
      <c r="AD601" s="493" t="s">
        <v>20925</v>
      </c>
      <c r="AE601"/>
      <c r="AF601" t="s">
        <v>20919</v>
      </c>
      <c r="AG601"/>
      <c r="AH601"/>
      <c r="AI601" t="s">
        <v>20668</v>
      </c>
      <c r="AJ601" t="s">
        <v>32</v>
      </c>
      <c r="AK601" t="s">
        <v>8160</v>
      </c>
      <c r="AL601" t="s">
        <v>64</v>
      </c>
      <c r="AM601" t="s">
        <v>65</v>
      </c>
      <c r="AN601">
        <v>33</v>
      </c>
    </row>
    <row r="602" spans="1:40" ht="14.4" x14ac:dyDescent="0.3">
      <c r="A602" s="433" t="str">
        <v>1072</v>
      </c>
      <c r="D602" t="str">
        <f>CONCATENATE(portada_F[[#This Row],[NIVEL]],".",portada_F[[#This Row],[CODINS]])</f>
        <v>1.00262</v>
      </c>
      <c r="E602" s="444" t="s">
        <v>30662</v>
      </c>
      <c r="F602" t="s">
        <v>792</v>
      </c>
      <c r="G602" t="s">
        <v>821</v>
      </c>
      <c r="H602" t="s">
        <v>8350</v>
      </c>
      <c r="I602" t="s">
        <v>41</v>
      </c>
      <c r="J602" t="s">
        <v>3</v>
      </c>
      <c r="K602" t="s">
        <v>32</v>
      </c>
      <c r="L602" t="s">
        <v>20921</v>
      </c>
      <c r="M602" t="s">
        <v>18492</v>
      </c>
      <c r="N602">
        <v>11501</v>
      </c>
      <c r="O602" t="s">
        <v>32</v>
      </c>
      <c r="P602" t="s">
        <v>202</v>
      </c>
      <c r="Q602" t="s">
        <v>1</v>
      </c>
      <c r="R602" t="s">
        <v>16524</v>
      </c>
      <c r="S602" t="s">
        <v>33</v>
      </c>
      <c r="T602" t="s">
        <v>21409</v>
      </c>
      <c r="U602" t="s">
        <v>674</v>
      </c>
      <c r="V602" t="s">
        <v>822</v>
      </c>
      <c r="W602" t="s">
        <v>19739</v>
      </c>
      <c r="X602" t="s">
        <v>11472</v>
      </c>
      <c r="Y602" s="536" t="s">
        <v>21445</v>
      </c>
      <c r="Z602" s="536" t="s">
        <v>21446</v>
      </c>
      <c r="AA602" s="493" t="s">
        <v>15556</v>
      </c>
      <c r="AB602" s="493" t="s">
        <v>21447</v>
      </c>
      <c r="AC602" s="493" t="s">
        <v>7047</v>
      </c>
      <c r="AD602" s="493" t="s">
        <v>21413</v>
      </c>
      <c r="AE602"/>
      <c r="AF602" t="s">
        <v>20919</v>
      </c>
      <c r="AG602"/>
      <c r="AH602"/>
      <c r="AI602" t="s">
        <v>20668</v>
      </c>
      <c r="AJ602" t="s">
        <v>32</v>
      </c>
      <c r="AK602" t="s">
        <v>820</v>
      </c>
      <c r="AL602" t="s">
        <v>64</v>
      </c>
      <c r="AM602" t="s">
        <v>8350</v>
      </c>
      <c r="AN602">
        <v>48</v>
      </c>
    </row>
    <row r="603" spans="1:40" ht="14.4" x14ac:dyDescent="0.3">
      <c r="A603" s="433" t="str">
        <v>1073</v>
      </c>
      <c r="D603" t="str">
        <f>CONCATENATE(portada_F[[#This Row],[NIVEL]],".",portada_F[[#This Row],[CODINS]])</f>
        <v>1.00842</v>
      </c>
      <c r="E603" s="444" t="s">
        <v>31192</v>
      </c>
      <c r="F603" t="s">
        <v>195</v>
      </c>
      <c r="G603" t="s">
        <v>192</v>
      </c>
      <c r="H603" t="s">
        <v>193</v>
      </c>
      <c r="I603" t="s">
        <v>13533</v>
      </c>
      <c r="J603" t="s">
        <v>1</v>
      </c>
      <c r="K603" t="s">
        <v>32</v>
      </c>
      <c r="L603" t="s">
        <v>20921</v>
      </c>
      <c r="M603" t="s">
        <v>18492</v>
      </c>
      <c r="N603">
        <v>10108</v>
      </c>
      <c r="O603" t="s">
        <v>32</v>
      </c>
      <c r="P603" t="s">
        <v>1</v>
      </c>
      <c r="Q603" t="s">
        <v>9</v>
      </c>
      <c r="R603" t="s">
        <v>16447</v>
      </c>
      <c r="S603" t="s">
        <v>33</v>
      </c>
      <c r="T603" t="s">
        <v>33</v>
      </c>
      <c r="U603" t="s">
        <v>21076</v>
      </c>
      <c r="V603" t="s">
        <v>194</v>
      </c>
      <c r="W603" t="s">
        <v>9122</v>
      </c>
      <c r="X603" t="s">
        <v>13958</v>
      </c>
      <c r="Y603" s="536" t="s">
        <v>22770</v>
      </c>
      <c r="Z603" s="536" t="s">
        <v>22770</v>
      </c>
      <c r="AA603" s="493" t="s">
        <v>17902</v>
      </c>
      <c r="AB603" s="493" t="s">
        <v>22770</v>
      </c>
      <c r="AC603" s="493" t="s">
        <v>19692</v>
      </c>
      <c r="AD603" s="493" t="s">
        <v>20928</v>
      </c>
      <c r="AE603"/>
      <c r="AF603" t="s">
        <v>20919</v>
      </c>
      <c r="AG603"/>
      <c r="AH603"/>
      <c r="AI603" t="s">
        <v>20668</v>
      </c>
      <c r="AJ603" t="s">
        <v>32</v>
      </c>
      <c r="AK603" t="s">
        <v>7091</v>
      </c>
      <c r="AL603" t="s">
        <v>64</v>
      </c>
      <c r="AM603" t="s">
        <v>193</v>
      </c>
      <c r="AN603">
        <v>30</v>
      </c>
    </row>
    <row r="604" spans="1:40" ht="14.4" x14ac:dyDescent="0.3">
      <c r="A604" s="433" t="str">
        <v>1074</v>
      </c>
      <c r="D604" t="str">
        <f>CONCATENATE(portada_F[[#This Row],[NIVEL]],".",portada_F[[#This Row],[CODINS]])</f>
        <v>1.00094</v>
      </c>
      <c r="E604" s="444" t="s">
        <v>30525</v>
      </c>
      <c r="F604" t="s">
        <v>304</v>
      </c>
      <c r="G604" t="s">
        <v>6765</v>
      </c>
      <c r="H604" t="s">
        <v>6976</v>
      </c>
      <c r="I604" t="s">
        <v>13533</v>
      </c>
      <c r="J604" t="s">
        <v>2</v>
      </c>
      <c r="K604" t="s">
        <v>32</v>
      </c>
      <c r="L604" t="s">
        <v>20929</v>
      </c>
      <c r="M604" t="s">
        <v>18492</v>
      </c>
      <c r="N604">
        <v>10109</v>
      </c>
      <c r="O604" t="s">
        <v>32</v>
      </c>
      <c r="P604" t="s">
        <v>1</v>
      </c>
      <c r="Q604" t="s">
        <v>10</v>
      </c>
      <c r="R604" t="s">
        <v>16448</v>
      </c>
      <c r="S604" t="s">
        <v>33</v>
      </c>
      <c r="T604" t="s">
        <v>33</v>
      </c>
      <c r="U604" t="s">
        <v>219</v>
      </c>
      <c r="V604" t="s">
        <v>219</v>
      </c>
      <c r="W604" t="s">
        <v>21096</v>
      </c>
      <c r="X604" t="s">
        <v>15541</v>
      </c>
      <c r="Y604" s="536" t="s">
        <v>21097</v>
      </c>
      <c r="Z604" s="536"/>
      <c r="AA604" s="493" t="s">
        <v>17037</v>
      </c>
      <c r="AB604" s="493" t="s">
        <v>21098</v>
      </c>
      <c r="AC604" s="493" t="s">
        <v>19710</v>
      </c>
      <c r="AD604" s="493" t="s">
        <v>21082</v>
      </c>
      <c r="AE604"/>
      <c r="AF604" t="s">
        <v>20919</v>
      </c>
      <c r="AG604"/>
      <c r="AH604"/>
      <c r="AI604" t="s">
        <v>20668</v>
      </c>
      <c r="AJ604" t="s">
        <v>35</v>
      </c>
      <c r="AK604" t="s">
        <v>19693</v>
      </c>
      <c r="AL604" t="s">
        <v>20934</v>
      </c>
      <c r="AM604"/>
      <c r="AN604">
        <v>266</v>
      </c>
    </row>
    <row r="605" spans="1:40" ht="14.4" x14ac:dyDescent="0.3">
      <c r="A605" s="433" t="str">
        <v>1076</v>
      </c>
      <c r="D605" t="str">
        <f>CONCATENATE(portada_F[[#This Row],[NIVEL]],".",portada_F[[#This Row],[CODINS]])</f>
        <v>1.00155</v>
      </c>
      <c r="E605" s="444" t="s">
        <v>30576</v>
      </c>
      <c r="F605" t="s">
        <v>398</v>
      </c>
      <c r="G605" t="s">
        <v>395</v>
      </c>
      <c r="H605" t="s">
        <v>12409</v>
      </c>
      <c r="I605" t="s">
        <v>13533</v>
      </c>
      <c r="J605" t="s">
        <v>4</v>
      </c>
      <c r="K605" t="s">
        <v>32</v>
      </c>
      <c r="L605" t="s">
        <v>20921</v>
      </c>
      <c r="M605" t="s">
        <v>18492</v>
      </c>
      <c r="N605">
        <v>10905</v>
      </c>
      <c r="O605" t="s">
        <v>32</v>
      </c>
      <c r="P605" t="s">
        <v>10</v>
      </c>
      <c r="Q605" t="s">
        <v>5</v>
      </c>
      <c r="R605" t="s">
        <v>16501</v>
      </c>
      <c r="S605" t="s">
        <v>33</v>
      </c>
      <c r="T605" t="s">
        <v>341</v>
      </c>
      <c r="U605" t="s">
        <v>396</v>
      </c>
      <c r="V605" t="s">
        <v>396</v>
      </c>
      <c r="W605" t="s">
        <v>397</v>
      </c>
      <c r="X605" t="s">
        <v>11431</v>
      </c>
      <c r="Y605" s="536" t="s">
        <v>21226</v>
      </c>
      <c r="Z605" s="536" t="s">
        <v>21227</v>
      </c>
      <c r="AA605" s="493" t="s">
        <v>15072</v>
      </c>
      <c r="AB605" s="493" t="s">
        <v>21228</v>
      </c>
      <c r="AC605" s="493" t="s">
        <v>19723</v>
      </c>
      <c r="AD605" s="493" t="s">
        <v>20918</v>
      </c>
      <c r="AE605"/>
      <c r="AF605" t="s">
        <v>20919</v>
      </c>
      <c r="AG605"/>
      <c r="AH605"/>
      <c r="AI605" t="s">
        <v>20668</v>
      </c>
      <c r="AJ605" t="s">
        <v>32</v>
      </c>
      <c r="AK605" t="s">
        <v>394</v>
      </c>
      <c r="AL605" t="s">
        <v>64</v>
      </c>
      <c r="AM605" t="s">
        <v>12409</v>
      </c>
      <c r="AN605">
        <v>92</v>
      </c>
    </row>
    <row r="606" spans="1:40" ht="14.4" x14ac:dyDescent="0.3">
      <c r="A606" s="433" t="str">
        <v>1077</v>
      </c>
      <c r="D606" t="str">
        <f>CONCATENATE(portada_F[[#This Row],[NIVEL]],".",portada_F[[#This Row],[CODINS]])</f>
        <v>1.03492</v>
      </c>
      <c r="E606" s="444" t="s">
        <v>30576</v>
      </c>
      <c r="F606" t="s">
        <v>12313</v>
      </c>
      <c r="G606" t="s">
        <v>395</v>
      </c>
      <c r="H606" t="s">
        <v>28213</v>
      </c>
      <c r="I606" t="s">
        <v>13533</v>
      </c>
      <c r="J606" t="s">
        <v>4</v>
      </c>
      <c r="K606" t="s">
        <v>32</v>
      </c>
      <c r="L606" t="s">
        <v>20921</v>
      </c>
      <c r="M606" t="s">
        <v>18492</v>
      </c>
      <c r="N606">
        <v>10905</v>
      </c>
      <c r="O606" t="s">
        <v>32</v>
      </c>
      <c r="P606" t="s">
        <v>10</v>
      </c>
      <c r="Q606" t="s">
        <v>5</v>
      </c>
      <c r="R606" t="s">
        <v>16501</v>
      </c>
      <c r="S606" t="s">
        <v>33</v>
      </c>
      <c r="T606" t="s">
        <v>341</v>
      </c>
      <c r="U606" t="s">
        <v>396</v>
      </c>
      <c r="V606" t="s">
        <v>396</v>
      </c>
      <c r="W606" t="s">
        <v>16388</v>
      </c>
      <c r="X606" t="s">
        <v>16387</v>
      </c>
      <c r="Y606" s="536" t="s">
        <v>28214</v>
      </c>
      <c r="Z606" s="536" t="s">
        <v>21227</v>
      </c>
      <c r="AA606" s="493" t="s">
        <v>15072</v>
      </c>
      <c r="AB606" s="493" t="s">
        <v>28215</v>
      </c>
      <c r="AC606" s="493" t="s">
        <v>19723</v>
      </c>
      <c r="AD606" s="493" t="s">
        <v>20918</v>
      </c>
      <c r="AE606" t="s">
        <v>28173</v>
      </c>
      <c r="AF606" t="s">
        <v>20919</v>
      </c>
      <c r="AG606" t="s">
        <v>64</v>
      </c>
      <c r="AH606" t="s">
        <v>19694</v>
      </c>
      <c r="AI606" t="s">
        <v>28216</v>
      </c>
      <c r="AJ606" t="s">
        <v>32</v>
      </c>
      <c r="AK606" t="s">
        <v>394</v>
      </c>
      <c r="AL606" t="s">
        <v>64</v>
      </c>
      <c r="AM606" t="s">
        <v>12409</v>
      </c>
      <c r="AN606">
        <v>39</v>
      </c>
    </row>
    <row r="607" spans="1:40" ht="14.4" x14ac:dyDescent="0.3">
      <c r="A607" s="433" t="str">
        <v>1078</v>
      </c>
      <c r="D607" t="str">
        <f>CONCATENATE(portada_F[[#This Row],[NIVEL]],".",portada_F[[#This Row],[CODINS]])</f>
        <v>1.00235</v>
      </c>
      <c r="E607" s="444" t="s">
        <v>30641</v>
      </c>
      <c r="F607" t="s">
        <v>702</v>
      </c>
      <c r="G607" t="s">
        <v>6787</v>
      </c>
      <c r="H607" t="s">
        <v>9109</v>
      </c>
      <c r="I607" t="s">
        <v>41</v>
      </c>
      <c r="J607" t="s">
        <v>5</v>
      </c>
      <c r="K607" t="s">
        <v>32</v>
      </c>
      <c r="L607" t="s">
        <v>20929</v>
      </c>
      <c r="M607" t="s">
        <v>18492</v>
      </c>
      <c r="N607">
        <v>11401</v>
      </c>
      <c r="O607" t="s">
        <v>32</v>
      </c>
      <c r="P607" t="s">
        <v>225</v>
      </c>
      <c r="Q607" t="s">
        <v>1</v>
      </c>
      <c r="R607" t="s">
        <v>16521</v>
      </c>
      <c r="S607" t="s">
        <v>33</v>
      </c>
      <c r="T607" t="s">
        <v>664</v>
      </c>
      <c r="U607" t="s">
        <v>685</v>
      </c>
      <c r="V607" t="s">
        <v>685</v>
      </c>
      <c r="W607" t="s">
        <v>7109</v>
      </c>
      <c r="X607" t="s">
        <v>11463</v>
      </c>
      <c r="Y607" s="536" t="s">
        <v>21393</v>
      </c>
      <c r="Z607" s="536" t="s">
        <v>21394</v>
      </c>
      <c r="AA607" s="493" t="s">
        <v>17042</v>
      </c>
      <c r="AB607" s="493" t="s">
        <v>21393</v>
      </c>
      <c r="AC607" s="493" t="s">
        <v>19733</v>
      </c>
      <c r="AD607" s="493" t="s">
        <v>21351</v>
      </c>
      <c r="AE607"/>
      <c r="AF607" t="s">
        <v>20919</v>
      </c>
      <c r="AG607"/>
      <c r="AH607"/>
      <c r="AI607" t="s">
        <v>20668</v>
      </c>
      <c r="AJ607" t="s">
        <v>35</v>
      </c>
      <c r="AK607" t="s">
        <v>19693</v>
      </c>
      <c r="AL607" t="s">
        <v>20934</v>
      </c>
      <c r="AM607"/>
      <c r="AN607">
        <v>178</v>
      </c>
    </row>
    <row r="608" spans="1:40" ht="14.4" x14ac:dyDescent="0.3">
      <c r="A608" s="433" t="str">
        <v>1079</v>
      </c>
      <c r="D608" t="str">
        <f>CONCATENATE(portada_F[[#This Row],[NIVEL]],".",portada_F[[#This Row],[CODINS]])</f>
        <v>1.00156</v>
      </c>
      <c r="E608" s="444" t="s">
        <v>30577</v>
      </c>
      <c r="F608" t="s">
        <v>387</v>
      </c>
      <c r="G608" t="s">
        <v>386</v>
      </c>
      <c r="H608" t="s">
        <v>12410</v>
      </c>
      <c r="I608" t="s">
        <v>13533</v>
      </c>
      <c r="J608" t="s">
        <v>4</v>
      </c>
      <c r="K608" t="s">
        <v>32</v>
      </c>
      <c r="L608" t="s">
        <v>20921</v>
      </c>
      <c r="M608" t="s">
        <v>18492</v>
      </c>
      <c r="N608">
        <v>10903</v>
      </c>
      <c r="O608" t="s">
        <v>32</v>
      </c>
      <c r="P608" t="s">
        <v>10</v>
      </c>
      <c r="Q608" t="s">
        <v>3</v>
      </c>
      <c r="R608" t="s">
        <v>16499</v>
      </c>
      <c r="S608" t="s">
        <v>33</v>
      </c>
      <c r="T608" t="s">
        <v>341</v>
      </c>
      <c r="U608" t="s">
        <v>342</v>
      </c>
      <c r="V608" t="s">
        <v>342</v>
      </c>
      <c r="W608" t="s">
        <v>15550</v>
      </c>
      <c r="X608" t="s">
        <v>11432</v>
      </c>
      <c r="Y608" s="536" t="s">
        <v>21229</v>
      </c>
      <c r="Z608" s="536" t="s">
        <v>21230</v>
      </c>
      <c r="AA608" s="493" t="s">
        <v>12661</v>
      </c>
      <c r="AB608" s="493" t="s">
        <v>21229</v>
      </c>
      <c r="AC608" s="493" t="s">
        <v>19723</v>
      </c>
      <c r="AD608" s="493" t="s">
        <v>20918</v>
      </c>
      <c r="AE608"/>
      <c r="AF608" t="s">
        <v>20919</v>
      </c>
      <c r="AG608"/>
      <c r="AH608"/>
      <c r="AI608" t="s">
        <v>20668</v>
      </c>
      <c r="AJ608" t="s">
        <v>32</v>
      </c>
      <c r="AK608" t="s">
        <v>8169</v>
      </c>
      <c r="AL608" t="s">
        <v>64</v>
      </c>
      <c r="AM608" t="s">
        <v>12410</v>
      </c>
      <c r="AN608">
        <v>95</v>
      </c>
    </row>
    <row r="609" spans="1:40" ht="14.4" x14ac:dyDescent="0.3">
      <c r="A609" s="433" t="str">
        <v>1081</v>
      </c>
      <c r="D609" t="str">
        <f>CONCATENATE(portada_F[[#This Row],[NIVEL]],".",portada_F[[#This Row],[CODINS]])</f>
        <v>1.01823</v>
      </c>
      <c r="E609" s="444" t="s">
        <v>32070</v>
      </c>
      <c r="F609" t="s">
        <v>6898</v>
      </c>
      <c r="G609" t="s">
        <v>6546</v>
      </c>
      <c r="H609" t="s">
        <v>6547</v>
      </c>
      <c r="I609" t="s">
        <v>13533</v>
      </c>
      <c r="J609" t="s">
        <v>4</v>
      </c>
      <c r="K609" t="s">
        <v>32</v>
      </c>
      <c r="L609" t="s">
        <v>20921</v>
      </c>
      <c r="M609" t="s">
        <v>18492</v>
      </c>
      <c r="N609">
        <v>10903</v>
      </c>
      <c r="O609" t="s">
        <v>32</v>
      </c>
      <c r="P609" t="s">
        <v>10</v>
      </c>
      <c r="Q609" t="s">
        <v>3</v>
      </c>
      <c r="R609" t="s">
        <v>16499</v>
      </c>
      <c r="S609" t="s">
        <v>33</v>
      </c>
      <c r="T609" t="s">
        <v>341</v>
      </c>
      <c r="U609" t="s">
        <v>342</v>
      </c>
      <c r="V609" t="s">
        <v>5122</v>
      </c>
      <c r="W609" t="s">
        <v>15693</v>
      </c>
      <c r="X609" t="s">
        <v>10739</v>
      </c>
      <c r="Y609" s="536" t="s">
        <v>24795</v>
      </c>
      <c r="Z609" s="536" t="s">
        <v>24795</v>
      </c>
      <c r="AA609" s="493" t="s">
        <v>19097</v>
      </c>
      <c r="AB609" s="493" t="s">
        <v>24795</v>
      </c>
      <c r="AC609" s="493" t="s">
        <v>19723</v>
      </c>
      <c r="AD609" s="493" t="s">
        <v>21207</v>
      </c>
      <c r="AE609"/>
      <c r="AF609" t="s">
        <v>20919</v>
      </c>
      <c r="AG609"/>
      <c r="AH609"/>
      <c r="AI609" t="s">
        <v>20668</v>
      </c>
      <c r="AJ609" t="s">
        <v>32</v>
      </c>
      <c r="AK609" t="s">
        <v>7663</v>
      </c>
      <c r="AL609" t="s">
        <v>64</v>
      </c>
      <c r="AM609" t="s">
        <v>6547</v>
      </c>
      <c r="AN609">
        <v>40</v>
      </c>
    </row>
    <row r="610" spans="1:40" ht="14.4" x14ac:dyDescent="0.3">
      <c r="A610" s="433" t="str">
        <v>1082</v>
      </c>
      <c r="D610" t="str">
        <f>CONCATENATE(portada_F[[#This Row],[NIVEL]],".",portada_F[[#This Row],[CODINS]])</f>
        <v>1.00157</v>
      </c>
      <c r="E610" s="444" t="s">
        <v>30578</v>
      </c>
      <c r="F610" t="s">
        <v>382</v>
      </c>
      <c r="G610" t="s">
        <v>381</v>
      </c>
      <c r="H610" t="s">
        <v>12411</v>
      </c>
      <c r="I610" t="s">
        <v>13533</v>
      </c>
      <c r="J610" t="s">
        <v>3</v>
      </c>
      <c r="K610" t="s">
        <v>32</v>
      </c>
      <c r="L610" t="s">
        <v>20921</v>
      </c>
      <c r="M610" t="s">
        <v>18492</v>
      </c>
      <c r="N610">
        <v>10201</v>
      </c>
      <c r="O610" t="s">
        <v>32</v>
      </c>
      <c r="P610" t="s">
        <v>2</v>
      </c>
      <c r="Q610" t="s">
        <v>1</v>
      </c>
      <c r="R610" t="s">
        <v>16451</v>
      </c>
      <c r="S610" t="s">
        <v>33</v>
      </c>
      <c r="T610" t="s">
        <v>345</v>
      </c>
      <c r="U610" t="s">
        <v>345</v>
      </c>
      <c r="V610" t="s">
        <v>51</v>
      </c>
      <c r="W610" t="s">
        <v>21231</v>
      </c>
      <c r="X610" t="s">
        <v>11433</v>
      </c>
      <c r="Y610" s="536" t="s">
        <v>21232</v>
      </c>
      <c r="Z610" s="536" t="s">
        <v>21233</v>
      </c>
      <c r="AA610" s="493" t="s">
        <v>17882</v>
      </c>
      <c r="AB610" s="493" t="s">
        <v>21232</v>
      </c>
      <c r="AC610" s="493" t="s">
        <v>18094</v>
      </c>
      <c r="AD610" s="493" t="s">
        <v>21195</v>
      </c>
      <c r="AE610"/>
      <c r="AF610" t="s">
        <v>20919</v>
      </c>
      <c r="AG610"/>
      <c r="AH610"/>
      <c r="AI610" t="s">
        <v>20668</v>
      </c>
      <c r="AJ610" t="s">
        <v>32</v>
      </c>
      <c r="AK610" t="s">
        <v>8161</v>
      </c>
      <c r="AL610" t="s">
        <v>64</v>
      </c>
      <c r="AM610" t="s">
        <v>12411</v>
      </c>
      <c r="AN610">
        <v>125</v>
      </c>
    </row>
    <row r="611" spans="1:40" ht="14.4" x14ac:dyDescent="0.3">
      <c r="A611" s="433" t="str">
        <v>1083</v>
      </c>
      <c r="D611" t="str">
        <f>CONCATENATE(portada_F[[#This Row],[NIVEL]],".",portada_F[[#This Row],[CODINS]])</f>
        <v>1.00158</v>
      </c>
      <c r="E611" s="444" t="s">
        <v>30579</v>
      </c>
      <c r="F611" t="s">
        <v>390</v>
      </c>
      <c r="G611" t="s">
        <v>389</v>
      </c>
      <c r="H611" t="s">
        <v>19724</v>
      </c>
      <c r="I611" t="s">
        <v>13533</v>
      </c>
      <c r="J611" t="s">
        <v>3</v>
      </c>
      <c r="K611" t="s">
        <v>32</v>
      </c>
      <c r="L611" t="s">
        <v>20921</v>
      </c>
      <c r="M611" t="s">
        <v>18492</v>
      </c>
      <c r="N611">
        <v>10203</v>
      </c>
      <c r="O611" t="s">
        <v>32</v>
      </c>
      <c r="P611" t="s">
        <v>2</v>
      </c>
      <c r="Q611" t="s">
        <v>3</v>
      </c>
      <c r="R611" t="s">
        <v>16453</v>
      </c>
      <c r="S611" t="s">
        <v>33</v>
      </c>
      <c r="T611" t="s">
        <v>345</v>
      </c>
      <c r="U611" t="s">
        <v>159</v>
      </c>
      <c r="V611" t="s">
        <v>159</v>
      </c>
      <c r="W611" t="s">
        <v>215</v>
      </c>
      <c r="X611" t="s">
        <v>11434</v>
      </c>
      <c r="Y611" s="536" t="s">
        <v>21234</v>
      </c>
      <c r="Z611" s="536" t="s">
        <v>21235</v>
      </c>
      <c r="AA611" s="493" t="s">
        <v>13132</v>
      </c>
      <c r="AB611" s="493" t="s">
        <v>21234</v>
      </c>
      <c r="AC611" s="493" t="s">
        <v>18094</v>
      </c>
      <c r="AD611" s="493" t="s">
        <v>21195</v>
      </c>
      <c r="AE611"/>
      <c r="AF611" t="s">
        <v>20919</v>
      </c>
      <c r="AG611"/>
      <c r="AH611"/>
      <c r="AI611" t="s">
        <v>20668</v>
      </c>
      <c r="AJ611" t="s">
        <v>32</v>
      </c>
      <c r="AK611" t="s">
        <v>8162</v>
      </c>
      <c r="AL611" t="s">
        <v>64</v>
      </c>
      <c r="AM611" t="s">
        <v>19724</v>
      </c>
      <c r="AN611">
        <v>103</v>
      </c>
    </row>
    <row r="612" spans="1:40" ht="14.4" x14ac:dyDescent="0.3">
      <c r="A612" s="433" t="str">
        <v>1084</v>
      </c>
      <c r="D612" t="str">
        <f>CONCATENATE(portada_F[[#This Row],[NIVEL]],".",portada_F[[#This Row],[CODINS]])</f>
        <v>1.02195</v>
      </c>
      <c r="E612" s="444" t="s">
        <v>32402</v>
      </c>
      <c r="F612" t="s">
        <v>612</v>
      </c>
      <c r="G612" t="s">
        <v>609</v>
      </c>
      <c r="H612" t="s">
        <v>610</v>
      </c>
      <c r="I612" t="s">
        <v>41</v>
      </c>
      <c r="J612" t="s">
        <v>2</v>
      </c>
      <c r="K612" t="s">
        <v>32</v>
      </c>
      <c r="L612" t="s">
        <v>20921</v>
      </c>
      <c r="M612" t="s">
        <v>18492</v>
      </c>
      <c r="N612">
        <v>10806</v>
      </c>
      <c r="O612" t="s">
        <v>32</v>
      </c>
      <c r="P612" t="s">
        <v>9</v>
      </c>
      <c r="Q612" t="s">
        <v>6</v>
      </c>
      <c r="R612" t="s">
        <v>16495</v>
      </c>
      <c r="S612" t="s">
        <v>33</v>
      </c>
      <c r="T612" t="s">
        <v>21302</v>
      </c>
      <c r="U612" t="s">
        <v>611</v>
      </c>
      <c r="V612" t="s">
        <v>611</v>
      </c>
      <c r="W612" t="s">
        <v>9165</v>
      </c>
      <c r="X612" t="s">
        <v>12041</v>
      </c>
      <c r="Y612" s="536" t="s">
        <v>25556</v>
      </c>
      <c r="Z612" s="536" t="s">
        <v>25556</v>
      </c>
      <c r="AA612" s="493" t="s">
        <v>19182</v>
      </c>
      <c r="AB612" s="493" t="s">
        <v>25557</v>
      </c>
      <c r="AC612" s="493" t="s">
        <v>19730</v>
      </c>
      <c r="AD612" s="493" t="s">
        <v>21336</v>
      </c>
      <c r="AE612"/>
      <c r="AF612" t="s">
        <v>20919</v>
      </c>
      <c r="AG612"/>
      <c r="AH612"/>
      <c r="AI612" t="s">
        <v>20668</v>
      </c>
      <c r="AJ612" t="s">
        <v>32</v>
      </c>
      <c r="AK612" t="s">
        <v>7103</v>
      </c>
      <c r="AL612" t="s">
        <v>64</v>
      </c>
      <c r="AM612" t="s">
        <v>610</v>
      </c>
      <c r="AN612">
        <v>29</v>
      </c>
    </row>
    <row r="613" spans="1:40" ht="14.4" x14ac:dyDescent="0.3">
      <c r="A613" s="433" t="str">
        <v>1085</v>
      </c>
      <c r="D613" t="str">
        <f>CONCATENATE(portada_F[[#This Row],[NIVEL]],".",portada_F[[#This Row],[CODINS]])</f>
        <v>1.00045</v>
      </c>
      <c r="E613" s="444" t="s">
        <v>30490</v>
      </c>
      <c r="F613" t="s">
        <v>109</v>
      </c>
      <c r="G613" s="1" t="s">
        <v>106</v>
      </c>
      <c r="H613" t="s">
        <v>107</v>
      </c>
      <c r="I613" t="s">
        <v>13534</v>
      </c>
      <c r="J613" t="s">
        <v>4</v>
      </c>
      <c r="K613" t="s">
        <v>32</v>
      </c>
      <c r="L613" t="s">
        <v>20921</v>
      </c>
      <c r="M613" t="s">
        <v>18492</v>
      </c>
      <c r="N613">
        <v>11804</v>
      </c>
      <c r="O613" t="s">
        <v>32</v>
      </c>
      <c r="P613" t="s">
        <v>90</v>
      </c>
      <c r="Q613" t="s">
        <v>4</v>
      </c>
      <c r="R613" t="s">
        <v>16539</v>
      </c>
      <c r="S613" t="s">
        <v>33</v>
      </c>
      <c r="T613" t="s">
        <v>91</v>
      </c>
      <c r="U613" t="s">
        <v>108</v>
      </c>
      <c r="V613" t="s">
        <v>107</v>
      </c>
      <c r="W613" t="s">
        <v>18728</v>
      </c>
      <c r="X613" t="s">
        <v>11399</v>
      </c>
      <c r="Y613" s="536" t="s">
        <v>21003</v>
      </c>
      <c r="Z613" s="536" t="s">
        <v>21004</v>
      </c>
      <c r="AA613" s="493" t="s">
        <v>19702</v>
      </c>
      <c r="AB613" s="493" t="s">
        <v>21005</v>
      </c>
      <c r="AC613" s="493" t="s">
        <v>19701</v>
      </c>
      <c r="AD613" s="493" t="s">
        <v>20998</v>
      </c>
      <c r="AE613"/>
      <c r="AF613" t="s">
        <v>20919</v>
      </c>
      <c r="AG613"/>
      <c r="AH613"/>
      <c r="AI613" t="s">
        <v>20668</v>
      </c>
      <c r="AJ613" t="s">
        <v>32</v>
      </c>
      <c r="AK613" t="s">
        <v>8166</v>
      </c>
      <c r="AL613" t="s">
        <v>64</v>
      </c>
      <c r="AM613" t="s">
        <v>107</v>
      </c>
      <c r="AN613">
        <v>223</v>
      </c>
    </row>
    <row r="614" spans="1:40" ht="14.4" x14ac:dyDescent="0.3">
      <c r="A614" s="433" t="str">
        <v>1086</v>
      </c>
      <c r="D614" t="str">
        <f>CONCATENATE(portada_F[[#This Row],[NIVEL]],".",portada_F[[#This Row],[CODINS]])</f>
        <v>1.04290</v>
      </c>
      <c r="E614" s="444" t="s">
        <v>30490</v>
      </c>
      <c r="F614" t="s">
        <v>8341</v>
      </c>
      <c r="G614" s="1" t="s">
        <v>106</v>
      </c>
      <c r="H614" t="s">
        <v>29844</v>
      </c>
      <c r="I614" t="s">
        <v>13534</v>
      </c>
      <c r="J614" t="s">
        <v>4</v>
      </c>
      <c r="K614" t="s">
        <v>32</v>
      </c>
      <c r="L614" t="s">
        <v>20921</v>
      </c>
      <c r="M614" t="s">
        <v>18492</v>
      </c>
      <c r="N614">
        <v>11804</v>
      </c>
      <c r="O614" t="s">
        <v>32</v>
      </c>
      <c r="P614" t="s">
        <v>90</v>
      </c>
      <c r="Q614" t="s">
        <v>4</v>
      </c>
      <c r="R614" t="s">
        <v>16539</v>
      </c>
      <c r="S614" t="s">
        <v>33</v>
      </c>
      <c r="T614" t="s">
        <v>91</v>
      </c>
      <c r="U614" t="s">
        <v>108</v>
      </c>
      <c r="V614" t="s">
        <v>108</v>
      </c>
      <c r="W614" t="s">
        <v>20866</v>
      </c>
      <c r="X614" t="s">
        <v>20865</v>
      </c>
      <c r="Y614" s="536" t="s">
        <v>29845</v>
      </c>
      <c r="Z614" s="536"/>
      <c r="AA614" s="493" t="s">
        <v>19702</v>
      </c>
      <c r="AB614" s="493" t="s">
        <v>21005</v>
      </c>
      <c r="AC614" s="493" t="s">
        <v>19701</v>
      </c>
      <c r="AD614" s="493" t="s">
        <v>20998</v>
      </c>
      <c r="AE614" t="s">
        <v>28173</v>
      </c>
      <c r="AF614" t="s">
        <v>20919</v>
      </c>
      <c r="AG614" t="s">
        <v>64</v>
      </c>
      <c r="AH614" t="s">
        <v>19694</v>
      </c>
      <c r="AI614" t="s">
        <v>20867</v>
      </c>
      <c r="AJ614" t="s">
        <v>32</v>
      </c>
      <c r="AK614" t="s">
        <v>8166</v>
      </c>
      <c r="AL614" t="s">
        <v>64</v>
      </c>
      <c r="AM614" t="s">
        <v>107</v>
      </c>
      <c r="AN614">
        <v>28</v>
      </c>
    </row>
    <row r="615" spans="1:40" ht="14.4" x14ac:dyDescent="0.3">
      <c r="A615" s="433" t="str">
        <v>1087</v>
      </c>
      <c r="D615" t="str">
        <f>CONCATENATE(portada_F[[#This Row],[NIVEL]],".",portada_F[[#This Row],[CODINS]])</f>
        <v>1.03525</v>
      </c>
      <c r="E615" s="444" t="s">
        <v>30490</v>
      </c>
      <c r="F615" t="s">
        <v>7555</v>
      </c>
      <c r="G615" s="1" t="s">
        <v>106</v>
      </c>
      <c r="H615" t="s">
        <v>28281</v>
      </c>
      <c r="I615" t="s">
        <v>13534</v>
      </c>
      <c r="J615" t="s">
        <v>4</v>
      </c>
      <c r="K615" t="s">
        <v>32</v>
      </c>
      <c r="L615" t="s">
        <v>20921</v>
      </c>
      <c r="M615" t="s">
        <v>18492</v>
      </c>
      <c r="N615">
        <v>11804</v>
      </c>
      <c r="O615" t="s">
        <v>32</v>
      </c>
      <c r="P615" t="s">
        <v>90</v>
      </c>
      <c r="Q615" t="s">
        <v>4</v>
      </c>
      <c r="R615" t="s">
        <v>16539</v>
      </c>
      <c r="S615" t="s">
        <v>33</v>
      </c>
      <c r="T615" t="s">
        <v>91</v>
      </c>
      <c r="U615" t="s">
        <v>108</v>
      </c>
      <c r="V615" t="s">
        <v>108</v>
      </c>
      <c r="W615" t="s">
        <v>28282</v>
      </c>
      <c r="X615" t="s">
        <v>16395</v>
      </c>
      <c r="Y615" s="536" t="s">
        <v>28283</v>
      </c>
      <c r="Z615" s="536" t="s">
        <v>21004</v>
      </c>
      <c r="AA615" s="493" t="s">
        <v>19702</v>
      </c>
      <c r="AB615" s="493" t="s">
        <v>21005</v>
      </c>
      <c r="AC615" s="493" t="s">
        <v>19701</v>
      </c>
      <c r="AD615" s="493" t="s">
        <v>20998</v>
      </c>
      <c r="AE615" t="s">
        <v>28173</v>
      </c>
      <c r="AF615" t="s">
        <v>20919</v>
      </c>
      <c r="AG615" t="s">
        <v>64</v>
      </c>
      <c r="AH615" t="s">
        <v>19694</v>
      </c>
      <c r="AI615" t="s">
        <v>28284</v>
      </c>
      <c r="AJ615" t="s">
        <v>32</v>
      </c>
      <c r="AK615" t="s">
        <v>8166</v>
      </c>
      <c r="AL615" t="s">
        <v>64</v>
      </c>
      <c r="AM615" t="s">
        <v>107</v>
      </c>
      <c r="AN615">
        <v>18</v>
      </c>
    </row>
    <row r="616" spans="1:40" ht="14.4" x14ac:dyDescent="0.3">
      <c r="A616" s="433" t="str">
        <v>1088</v>
      </c>
      <c r="D616" t="str">
        <f>CONCATENATE(portada_F[[#This Row],[NIVEL]],".",portada_F[[#This Row],[CODINS]])</f>
        <v>1.04334</v>
      </c>
      <c r="E616" s="444" t="s">
        <v>30490</v>
      </c>
      <c r="F616" t="s">
        <v>20869</v>
      </c>
      <c r="G616" s="1" t="s">
        <v>106</v>
      </c>
      <c r="H616" t="s">
        <v>20870</v>
      </c>
      <c r="I616" t="s">
        <v>13534</v>
      </c>
      <c r="J616" t="s">
        <v>4</v>
      </c>
      <c r="K616" t="s">
        <v>32</v>
      </c>
      <c r="L616" t="s">
        <v>20921</v>
      </c>
      <c r="M616" t="s">
        <v>18492</v>
      </c>
      <c r="N616">
        <v>11804</v>
      </c>
      <c r="O616" t="s">
        <v>32</v>
      </c>
      <c r="P616" t="s">
        <v>90</v>
      </c>
      <c r="Q616" t="s">
        <v>4</v>
      </c>
      <c r="R616" t="s">
        <v>16539</v>
      </c>
      <c r="S616" t="s">
        <v>33</v>
      </c>
      <c r="T616" t="s">
        <v>91</v>
      </c>
      <c r="U616" t="s">
        <v>108</v>
      </c>
      <c r="V616" t="s">
        <v>108</v>
      </c>
      <c r="W616" t="s">
        <v>20668</v>
      </c>
      <c r="X616" t="s">
        <v>29954</v>
      </c>
      <c r="Y616" s="536" t="s">
        <v>29955</v>
      </c>
      <c r="Z616" s="536" t="s">
        <v>21003</v>
      </c>
      <c r="AA616" s="493" t="s">
        <v>29956</v>
      </c>
      <c r="AB616" s="493" t="s">
        <v>29955</v>
      </c>
      <c r="AC616" s="493" t="s">
        <v>19701</v>
      </c>
      <c r="AD616" s="493" t="s">
        <v>20998</v>
      </c>
      <c r="AE616" t="s">
        <v>28173</v>
      </c>
      <c r="AF616" t="s">
        <v>20919</v>
      </c>
      <c r="AG616" t="s">
        <v>64</v>
      </c>
      <c r="AH616" t="s">
        <v>19694</v>
      </c>
      <c r="AI616" t="s">
        <v>20871</v>
      </c>
      <c r="AJ616" t="s">
        <v>32</v>
      </c>
      <c r="AK616" t="s">
        <v>8166</v>
      </c>
      <c r="AL616" t="s">
        <v>64</v>
      </c>
      <c r="AM616" t="s">
        <v>107</v>
      </c>
      <c r="AN616">
        <v>15</v>
      </c>
    </row>
    <row r="617" spans="1:40" ht="14.4" x14ac:dyDescent="0.3">
      <c r="A617" s="433" t="str">
        <v>1089</v>
      </c>
      <c r="D617" t="str">
        <f>CONCATENATE(portada_F[[#This Row],[NIVEL]],".",portada_F[[#This Row],[CODINS]])</f>
        <v>1.00111</v>
      </c>
      <c r="E617" s="444" t="s">
        <v>30541</v>
      </c>
      <c r="F617" t="s">
        <v>359</v>
      </c>
      <c r="G617" t="s">
        <v>6771</v>
      </c>
      <c r="H617" t="s">
        <v>7096</v>
      </c>
      <c r="I617" t="s">
        <v>13534</v>
      </c>
      <c r="J617" t="s">
        <v>6</v>
      </c>
      <c r="K617" t="s">
        <v>32</v>
      </c>
      <c r="L617" t="s">
        <v>20929</v>
      </c>
      <c r="M617" t="s">
        <v>18492</v>
      </c>
      <c r="N617">
        <v>11001</v>
      </c>
      <c r="O617" t="s">
        <v>32</v>
      </c>
      <c r="P617" t="s">
        <v>11</v>
      </c>
      <c r="Q617" t="s">
        <v>1</v>
      </c>
      <c r="R617" t="s">
        <v>16503</v>
      </c>
      <c r="S617" t="s">
        <v>33</v>
      </c>
      <c r="T617" t="s">
        <v>249</v>
      </c>
      <c r="U617" t="s">
        <v>249</v>
      </c>
      <c r="V617" t="s">
        <v>249</v>
      </c>
      <c r="W617" t="s">
        <v>8220</v>
      </c>
      <c r="X617" t="s">
        <v>11415</v>
      </c>
      <c r="Y617" s="536" t="s">
        <v>21136</v>
      </c>
      <c r="Z617" s="536" t="s">
        <v>21137</v>
      </c>
      <c r="AA617" s="493" t="s">
        <v>17888</v>
      </c>
      <c r="AB617" s="493" t="s">
        <v>21136</v>
      </c>
      <c r="AC617" s="493" t="s">
        <v>21116</v>
      </c>
      <c r="AD617" s="493" t="s">
        <v>21117</v>
      </c>
      <c r="AE617"/>
      <c r="AF617" t="s">
        <v>20920</v>
      </c>
      <c r="AG617"/>
      <c r="AH617" t="s">
        <v>21138</v>
      </c>
      <c r="AI617" t="s">
        <v>20668</v>
      </c>
      <c r="AJ617" t="s">
        <v>35</v>
      </c>
      <c r="AK617" t="s">
        <v>19693</v>
      </c>
      <c r="AL617" t="s">
        <v>20934</v>
      </c>
      <c r="AM617"/>
      <c r="AN617">
        <v>276</v>
      </c>
    </row>
    <row r="618" spans="1:40" ht="14.4" x14ac:dyDescent="0.3">
      <c r="A618" s="433" t="str">
        <v>1090</v>
      </c>
      <c r="D618" t="str">
        <f>CONCATENATE(portada_F[[#This Row],[NIVEL]],".",portada_F[[#This Row],[CODINS]])</f>
        <v>1.03523</v>
      </c>
      <c r="E618" s="444" t="s">
        <v>30541</v>
      </c>
      <c r="F618" t="s">
        <v>12625</v>
      </c>
      <c r="G618" t="s">
        <v>6771</v>
      </c>
      <c r="H618" t="s">
        <v>28278</v>
      </c>
      <c r="I618" t="s">
        <v>13534</v>
      </c>
      <c r="J618" t="s">
        <v>6</v>
      </c>
      <c r="K618" t="s">
        <v>32</v>
      </c>
      <c r="L618" t="s">
        <v>20921</v>
      </c>
      <c r="M618" t="s">
        <v>18492</v>
      </c>
      <c r="N618">
        <v>11001</v>
      </c>
      <c r="O618" t="s">
        <v>32</v>
      </c>
      <c r="P618" t="s">
        <v>11</v>
      </c>
      <c r="Q618" t="s">
        <v>1</v>
      </c>
      <c r="R618" t="s">
        <v>16503</v>
      </c>
      <c r="S618" t="s">
        <v>33</v>
      </c>
      <c r="T618" t="s">
        <v>249</v>
      </c>
      <c r="U618" t="s">
        <v>249</v>
      </c>
      <c r="V618" t="s">
        <v>16393</v>
      </c>
      <c r="W618" t="s">
        <v>16393</v>
      </c>
      <c r="X618" t="s">
        <v>11415</v>
      </c>
      <c r="Y618" s="536" t="s">
        <v>21136</v>
      </c>
      <c r="Z618" s="536" t="s">
        <v>21137</v>
      </c>
      <c r="AA618" s="493" t="s">
        <v>17888</v>
      </c>
      <c r="AB618" s="493" t="s">
        <v>21136</v>
      </c>
      <c r="AC618" s="493" t="s">
        <v>21116</v>
      </c>
      <c r="AD618" s="493" t="s">
        <v>21117</v>
      </c>
      <c r="AE618" t="s">
        <v>28173</v>
      </c>
      <c r="AF618" t="s">
        <v>20919</v>
      </c>
      <c r="AG618" t="s">
        <v>32</v>
      </c>
      <c r="AH618" t="s">
        <v>19694</v>
      </c>
      <c r="AI618" t="s">
        <v>28279</v>
      </c>
      <c r="AJ618" t="s">
        <v>32</v>
      </c>
      <c r="AK618" t="s">
        <v>359</v>
      </c>
      <c r="AL618" t="s">
        <v>32</v>
      </c>
      <c r="AM618" t="s">
        <v>7096</v>
      </c>
      <c r="AN618">
        <v>19</v>
      </c>
    </row>
    <row r="619" spans="1:40" ht="14.4" x14ac:dyDescent="0.3">
      <c r="A619" s="433" t="str">
        <v>1091</v>
      </c>
      <c r="D619" t="str">
        <f>CONCATENATE(portada_F[[#This Row],[NIVEL]],".",portada_F[[#This Row],[CODINS]])</f>
        <v>1.03524</v>
      </c>
      <c r="E619" s="444" t="s">
        <v>30541</v>
      </c>
      <c r="F619" t="s">
        <v>12626</v>
      </c>
      <c r="G619" t="s">
        <v>6771</v>
      </c>
      <c r="H619" t="s">
        <v>15527</v>
      </c>
      <c r="I619" t="s">
        <v>13534</v>
      </c>
      <c r="J619" t="s">
        <v>6</v>
      </c>
      <c r="K619" t="s">
        <v>32</v>
      </c>
      <c r="L619" t="s">
        <v>20921</v>
      </c>
      <c r="M619" t="s">
        <v>18492</v>
      </c>
      <c r="N619">
        <v>11001</v>
      </c>
      <c r="O619" t="s">
        <v>32</v>
      </c>
      <c r="P619" t="s">
        <v>11</v>
      </c>
      <c r="Q619" t="s">
        <v>1</v>
      </c>
      <c r="R619" t="s">
        <v>16503</v>
      </c>
      <c r="S619" t="s">
        <v>33</v>
      </c>
      <c r="T619" t="s">
        <v>249</v>
      </c>
      <c r="U619" t="s">
        <v>249</v>
      </c>
      <c r="V619" t="s">
        <v>28280</v>
      </c>
      <c r="W619" t="s">
        <v>16394</v>
      </c>
      <c r="X619" t="s">
        <v>11415</v>
      </c>
      <c r="Y619" s="536" t="s">
        <v>21136</v>
      </c>
      <c r="Z619" s="536" t="s">
        <v>21137</v>
      </c>
      <c r="AA619" s="493" t="s">
        <v>17888</v>
      </c>
      <c r="AB619" s="493" t="s">
        <v>21136</v>
      </c>
      <c r="AC619" s="493" t="s">
        <v>21116</v>
      </c>
      <c r="AD619" s="493" t="s">
        <v>21117</v>
      </c>
      <c r="AE619" t="s">
        <v>28173</v>
      </c>
      <c r="AF619" t="s">
        <v>20919</v>
      </c>
      <c r="AG619" t="s">
        <v>32</v>
      </c>
      <c r="AH619" t="s">
        <v>19694</v>
      </c>
      <c r="AI619" t="s">
        <v>16394</v>
      </c>
      <c r="AJ619" t="s">
        <v>32</v>
      </c>
      <c r="AK619" t="s">
        <v>359</v>
      </c>
      <c r="AL619" t="s">
        <v>32</v>
      </c>
      <c r="AM619" t="s">
        <v>7096</v>
      </c>
      <c r="AN619">
        <v>14</v>
      </c>
    </row>
    <row r="620" spans="1:40" ht="14.4" x14ac:dyDescent="0.3">
      <c r="A620" s="433" t="str">
        <v>1092</v>
      </c>
      <c r="D620" t="str">
        <f>CONCATENATE(portada_F[[#This Row],[NIVEL]],".",portada_F[[#This Row],[CODINS]])</f>
        <v>1.00215</v>
      </c>
      <c r="E620" s="444" t="s">
        <v>30623</v>
      </c>
      <c r="F620" t="s">
        <v>661</v>
      </c>
      <c r="G620" t="s">
        <v>6784</v>
      </c>
      <c r="H620" t="s">
        <v>6991</v>
      </c>
      <c r="I620" t="s">
        <v>41</v>
      </c>
      <c r="J620" t="s">
        <v>2</v>
      </c>
      <c r="K620" t="s">
        <v>32</v>
      </c>
      <c r="L620" t="s">
        <v>20929</v>
      </c>
      <c r="M620" t="s">
        <v>18492</v>
      </c>
      <c r="N620">
        <v>10805</v>
      </c>
      <c r="O620" t="s">
        <v>32</v>
      </c>
      <c r="P620" t="s">
        <v>9</v>
      </c>
      <c r="Q620" t="s">
        <v>5</v>
      </c>
      <c r="R620" t="s">
        <v>16494</v>
      </c>
      <c r="S620" t="s">
        <v>33</v>
      </c>
      <c r="T620" t="s">
        <v>21302</v>
      </c>
      <c r="U620" t="s">
        <v>21330</v>
      </c>
      <c r="V620" t="s">
        <v>632</v>
      </c>
      <c r="W620" t="s">
        <v>21340</v>
      </c>
      <c r="X620" t="s">
        <v>11457</v>
      </c>
      <c r="Y620" s="536" t="s">
        <v>21341</v>
      </c>
      <c r="Z620" s="536" t="s">
        <v>21341</v>
      </c>
      <c r="AA620" s="493" t="s">
        <v>9107</v>
      </c>
      <c r="AB620" s="493" t="s">
        <v>21341</v>
      </c>
      <c r="AC620" s="493" t="s">
        <v>19730</v>
      </c>
      <c r="AD620" s="493" t="s">
        <v>21306</v>
      </c>
      <c r="AE620"/>
      <c r="AF620" t="s">
        <v>20919</v>
      </c>
      <c r="AG620"/>
      <c r="AH620"/>
      <c r="AI620" t="s">
        <v>20668</v>
      </c>
      <c r="AJ620" t="s">
        <v>35</v>
      </c>
      <c r="AK620" t="s">
        <v>19693</v>
      </c>
      <c r="AL620" t="s">
        <v>20934</v>
      </c>
      <c r="AM620"/>
      <c r="AN620">
        <v>217</v>
      </c>
    </row>
    <row r="621" spans="1:40" ht="14.4" x14ac:dyDescent="0.3">
      <c r="A621" s="433" t="str">
        <v>1093</v>
      </c>
      <c r="D621" t="str">
        <f>CONCATENATE(portada_F[[#This Row],[NIVEL]],".",portada_F[[#This Row],[CODINS]])</f>
        <v>1.00075</v>
      </c>
      <c r="E621" s="444" t="s">
        <v>30515</v>
      </c>
      <c r="F621" t="s">
        <v>234</v>
      </c>
      <c r="G621" t="s">
        <v>6763</v>
      </c>
      <c r="H621" t="s">
        <v>6975</v>
      </c>
      <c r="I621" t="s">
        <v>41</v>
      </c>
      <c r="J621" t="s">
        <v>4</v>
      </c>
      <c r="K621" t="s">
        <v>32</v>
      </c>
      <c r="L621" t="s">
        <v>20929</v>
      </c>
      <c r="M621" t="s">
        <v>18492</v>
      </c>
      <c r="N621">
        <v>11303</v>
      </c>
      <c r="O621" t="s">
        <v>32</v>
      </c>
      <c r="P621" t="s">
        <v>15</v>
      </c>
      <c r="Q621" t="s">
        <v>3</v>
      </c>
      <c r="R621" t="s">
        <v>16518</v>
      </c>
      <c r="S621" t="s">
        <v>33</v>
      </c>
      <c r="T621" t="s">
        <v>147</v>
      </c>
      <c r="U621" t="s">
        <v>21030</v>
      </c>
      <c r="V621" t="s">
        <v>7034</v>
      </c>
      <c r="W621" t="s">
        <v>21070</v>
      </c>
      <c r="X621" t="s">
        <v>12642</v>
      </c>
      <c r="Y621" s="536" t="s">
        <v>21071</v>
      </c>
      <c r="Z621" s="536"/>
      <c r="AA621" s="493" t="s">
        <v>18136</v>
      </c>
      <c r="AB621" s="493" t="s">
        <v>21072</v>
      </c>
      <c r="AC621" s="493" t="s">
        <v>19704</v>
      </c>
      <c r="AD621" s="493" t="s">
        <v>21025</v>
      </c>
      <c r="AE621"/>
      <c r="AF621" t="s">
        <v>20919</v>
      </c>
      <c r="AG621"/>
      <c r="AH621"/>
      <c r="AI621" t="s">
        <v>20668</v>
      </c>
      <c r="AJ621" t="s">
        <v>35</v>
      </c>
      <c r="AK621" t="s">
        <v>19693</v>
      </c>
      <c r="AL621" t="s">
        <v>20934</v>
      </c>
      <c r="AM621"/>
      <c r="AN621">
        <v>41</v>
      </c>
    </row>
    <row r="622" spans="1:40" ht="14.4" x14ac:dyDescent="0.3">
      <c r="A622" s="433" t="str">
        <v>1094</v>
      </c>
      <c r="D622" t="str">
        <f>CONCATENATE(portada_F[[#This Row],[NIVEL]],".",portada_F[[#This Row],[CODINS]])</f>
        <v>1.00263</v>
      </c>
      <c r="E622" s="444" t="s">
        <v>30663</v>
      </c>
      <c r="F622" t="s">
        <v>794</v>
      </c>
      <c r="G622" t="s">
        <v>837</v>
      </c>
      <c r="H622" t="s">
        <v>838</v>
      </c>
      <c r="I622" t="s">
        <v>41</v>
      </c>
      <c r="J622" t="s">
        <v>3</v>
      </c>
      <c r="K622" t="s">
        <v>32</v>
      </c>
      <c r="L622" t="s">
        <v>20921</v>
      </c>
      <c r="M622" t="s">
        <v>18492</v>
      </c>
      <c r="N622">
        <v>11502</v>
      </c>
      <c r="O622" t="s">
        <v>32</v>
      </c>
      <c r="P622" t="s">
        <v>202</v>
      </c>
      <c r="Q622" t="s">
        <v>2</v>
      </c>
      <c r="R622" t="s">
        <v>16525</v>
      </c>
      <c r="S622" t="s">
        <v>33</v>
      </c>
      <c r="T622" t="s">
        <v>21409</v>
      </c>
      <c r="U622" t="s">
        <v>839</v>
      </c>
      <c r="V622" t="s">
        <v>839</v>
      </c>
      <c r="W622" t="s">
        <v>840</v>
      </c>
      <c r="X622" t="s">
        <v>11473</v>
      </c>
      <c r="Y622" s="536" t="s">
        <v>21448</v>
      </c>
      <c r="Z622" s="536" t="s">
        <v>21449</v>
      </c>
      <c r="AA622" s="493" t="s">
        <v>17898</v>
      </c>
      <c r="AB622" s="493" t="s">
        <v>21449</v>
      </c>
      <c r="AC622" s="493" t="s">
        <v>7047</v>
      </c>
      <c r="AD622" s="493" t="s">
        <v>21413</v>
      </c>
      <c r="AE622"/>
      <c r="AF622" t="s">
        <v>20919</v>
      </c>
      <c r="AG622"/>
      <c r="AH622"/>
      <c r="AI622" t="s">
        <v>20668</v>
      </c>
      <c r="AJ622" t="s">
        <v>32</v>
      </c>
      <c r="AK622" t="s">
        <v>836</v>
      </c>
      <c r="AL622" t="s">
        <v>64</v>
      </c>
      <c r="AM622" t="s">
        <v>838</v>
      </c>
      <c r="AN622">
        <v>74</v>
      </c>
    </row>
    <row r="623" spans="1:40" ht="14.4" x14ac:dyDescent="0.3">
      <c r="A623" s="433" t="str">
        <v>1095</v>
      </c>
      <c r="D623" t="str">
        <f>CONCATENATE(portada_F[[#This Row],[NIVEL]],".",portada_F[[#This Row],[CODINS]])</f>
        <v>1.00159</v>
      </c>
      <c r="E623" s="444" t="s">
        <v>30580</v>
      </c>
      <c r="F623" t="s">
        <v>375</v>
      </c>
      <c r="G623" t="s">
        <v>372</v>
      </c>
      <c r="H623" t="s">
        <v>12412</v>
      </c>
      <c r="I623" t="s">
        <v>13533</v>
      </c>
      <c r="J623" t="s">
        <v>4</v>
      </c>
      <c r="K623" t="s">
        <v>32</v>
      </c>
      <c r="L623" t="s">
        <v>20921</v>
      </c>
      <c r="M623" t="s">
        <v>18492</v>
      </c>
      <c r="N623">
        <v>10902</v>
      </c>
      <c r="O623" t="s">
        <v>32</v>
      </c>
      <c r="P623" t="s">
        <v>10</v>
      </c>
      <c r="Q623" t="s">
        <v>2</v>
      </c>
      <c r="R623" t="s">
        <v>16498</v>
      </c>
      <c r="S623" t="s">
        <v>33</v>
      </c>
      <c r="T623" t="s">
        <v>341</v>
      </c>
      <c r="U623" t="s">
        <v>373</v>
      </c>
      <c r="V623" t="s">
        <v>373</v>
      </c>
      <c r="W623" t="s">
        <v>374</v>
      </c>
      <c r="X623" t="s">
        <v>11435</v>
      </c>
      <c r="Y623" s="536" t="s">
        <v>21236</v>
      </c>
      <c r="Z623" s="536" t="s">
        <v>21236</v>
      </c>
      <c r="AA623" s="493" t="s">
        <v>19018</v>
      </c>
      <c r="AB623" s="493" t="s">
        <v>21236</v>
      </c>
      <c r="AC623" s="493" t="s">
        <v>19723</v>
      </c>
      <c r="AD623" s="493" t="s">
        <v>21237</v>
      </c>
      <c r="AE623"/>
      <c r="AF623" t="s">
        <v>20919</v>
      </c>
      <c r="AG623"/>
      <c r="AH623"/>
      <c r="AI623" t="s">
        <v>20668</v>
      </c>
      <c r="AJ623" t="s">
        <v>32</v>
      </c>
      <c r="AK623" t="s">
        <v>269</v>
      </c>
      <c r="AL623" t="s">
        <v>64</v>
      </c>
      <c r="AM623" t="s">
        <v>12412</v>
      </c>
      <c r="AN623">
        <v>81</v>
      </c>
    </row>
    <row r="624" spans="1:40" ht="14.4" x14ac:dyDescent="0.3">
      <c r="A624" s="433" t="str">
        <v>1096</v>
      </c>
      <c r="D624" t="str">
        <f>CONCATENATE(portada_F[[#This Row],[NIVEL]],".",portada_F[[#This Row],[CODINS]])</f>
        <v>1.00160</v>
      </c>
      <c r="E624" s="444" t="s">
        <v>30581</v>
      </c>
      <c r="F624" t="s">
        <v>510</v>
      </c>
      <c r="G624" t="s">
        <v>6781</v>
      </c>
      <c r="H624" t="s">
        <v>6988</v>
      </c>
      <c r="I624" t="s">
        <v>13533</v>
      </c>
      <c r="J624" t="s">
        <v>3</v>
      </c>
      <c r="K624" t="s">
        <v>32</v>
      </c>
      <c r="L624" t="s">
        <v>20929</v>
      </c>
      <c r="M624" t="s">
        <v>18492</v>
      </c>
      <c r="N624">
        <v>10202</v>
      </c>
      <c r="O624" t="s">
        <v>32</v>
      </c>
      <c r="P624" t="s">
        <v>2</v>
      </c>
      <c r="Q624" t="s">
        <v>2</v>
      </c>
      <c r="R624" t="s">
        <v>16452</v>
      </c>
      <c r="S624" t="s">
        <v>33</v>
      </c>
      <c r="T624" t="s">
        <v>345</v>
      </c>
      <c r="U624" t="s">
        <v>250</v>
      </c>
      <c r="V624" t="s">
        <v>250</v>
      </c>
      <c r="W624" t="s">
        <v>3227</v>
      </c>
      <c r="X624" t="s">
        <v>11436</v>
      </c>
      <c r="Y624" s="536" t="s">
        <v>21238</v>
      </c>
      <c r="Z624" s="536"/>
      <c r="AA624" s="493" t="s">
        <v>17892</v>
      </c>
      <c r="AB624" s="493" t="s">
        <v>21239</v>
      </c>
      <c r="AC624" s="493" t="s">
        <v>18094</v>
      </c>
      <c r="AD624" s="493" t="s">
        <v>21195</v>
      </c>
      <c r="AE624"/>
      <c r="AF624" t="s">
        <v>20920</v>
      </c>
      <c r="AG624"/>
      <c r="AH624" t="s">
        <v>12574</v>
      </c>
      <c r="AI624" t="s">
        <v>20668</v>
      </c>
      <c r="AJ624" t="s">
        <v>35</v>
      </c>
      <c r="AK624" t="s">
        <v>19693</v>
      </c>
      <c r="AL624" t="s">
        <v>20934</v>
      </c>
      <c r="AM624"/>
      <c r="AN624">
        <v>159</v>
      </c>
    </row>
    <row r="625" spans="1:40" ht="14.4" x14ac:dyDescent="0.3">
      <c r="A625" s="433" t="str">
        <v>1097</v>
      </c>
      <c r="D625" t="str">
        <f>CONCATENATE(portada_F[[#This Row],[NIVEL]],".",portada_F[[#This Row],[CODINS]])</f>
        <v>1.03475</v>
      </c>
      <c r="E625" s="444" t="s">
        <v>30581</v>
      </c>
      <c r="F625" t="s">
        <v>12574</v>
      </c>
      <c r="G625" t="s">
        <v>6781</v>
      </c>
      <c r="H625" t="s">
        <v>28180</v>
      </c>
      <c r="I625" t="s">
        <v>13533</v>
      </c>
      <c r="J625" t="s">
        <v>3</v>
      </c>
      <c r="K625" t="s">
        <v>32</v>
      </c>
      <c r="L625" t="s">
        <v>20921</v>
      </c>
      <c r="M625" t="s">
        <v>18492</v>
      </c>
      <c r="N625">
        <v>10202</v>
      </c>
      <c r="O625" t="s">
        <v>32</v>
      </c>
      <c r="P625" t="s">
        <v>2</v>
      </c>
      <c r="Q625" t="s">
        <v>2</v>
      </c>
      <c r="R625" t="s">
        <v>16452</v>
      </c>
      <c r="S625" t="s">
        <v>33</v>
      </c>
      <c r="T625" t="s">
        <v>345</v>
      </c>
      <c r="U625" t="s">
        <v>250</v>
      </c>
      <c r="V625" t="s">
        <v>250</v>
      </c>
      <c r="W625" t="s">
        <v>16377</v>
      </c>
      <c r="X625" t="s">
        <v>11436</v>
      </c>
      <c r="Y625" s="536" t="s">
        <v>21238</v>
      </c>
      <c r="Z625" s="536"/>
      <c r="AA625" s="493" t="s">
        <v>18327</v>
      </c>
      <c r="AB625" s="493" t="s">
        <v>21239</v>
      </c>
      <c r="AC625" s="493" t="s">
        <v>18094</v>
      </c>
      <c r="AD625" s="493" t="s">
        <v>21195</v>
      </c>
      <c r="AE625" t="s">
        <v>28173</v>
      </c>
      <c r="AF625" t="s">
        <v>20919</v>
      </c>
      <c r="AG625" t="s">
        <v>32</v>
      </c>
      <c r="AH625" t="s">
        <v>19694</v>
      </c>
      <c r="AI625" t="s">
        <v>28181</v>
      </c>
      <c r="AJ625" t="s">
        <v>32</v>
      </c>
      <c r="AK625" t="s">
        <v>510</v>
      </c>
      <c r="AL625" t="s">
        <v>32</v>
      </c>
      <c r="AM625" t="s">
        <v>6988</v>
      </c>
      <c r="AN625">
        <v>38</v>
      </c>
    </row>
    <row r="626" spans="1:40" ht="14.4" x14ac:dyDescent="0.3">
      <c r="A626" s="433" t="str">
        <v>1098</v>
      </c>
      <c r="D626" t="str">
        <f>CONCATENATE(portada_F[[#This Row],[NIVEL]],".",portada_F[[#This Row],[CODINS]])</f>
        <v>1.00236</v>
      </c>
      <c r="E626" s="444" t="s">
        <v>30642</v>
      </c>
      <c r="F626" t="s">
        <v>701</v>
      </c>
      <c r="G626" t="s">
        <v>700</v>
      </c>
      <c r="H626" t="s">
        <v>693</v>
      </c>
      <c r="I626" t="s">
        <v>41</v>
      </c>
      <c r="J626" t="s">
        <v>5</v>
      </c>
      <c r="K626" t="s">
        <v>32</v>
      </c>
      <c r="L626" t="s">
        <v>20921</v>
      </c>
      <c r="M626" t="s">
        <v>18492</v>
      </c>
      <c r="N626">
        <v>11401</v>
      </c>
      <c r="O626" t="s">
        <v>32</v>
      </c>
      <c r="P626" t="s">
        <v>225</v>
      </c>
      <c r="Q626" t="s">
        <v>1</v>
      </c>
      <c r="R626" t="s">
        <v>16521</v>
      </c>
      <c r="S626" t="s">
        <v>33</v>
      </c>
      <c r="T626" t="s">
        <v>664</v>
      </c>
      <c r="U626" t="s">
        <v>685</v>
      </c>
      <c r="V626" t="s">
        <v>693</v>
      </c>
      <c r="W626" t="s">
        <v>9174</v>
      </c>
      <c r="X626" t="s">
        <v>11464</v>
      </c>
      <c r="Y626" s="536" t="s">
        <v>21395</v>
      </c>
      <c r="Z626" s="536" t="s">
        <v>21396</v>
      </c>
      <c r="AA626" s="493" t="s">
        <v>19736</v>
      </c>
      <c r="AB626" s="493" t="s">
        <v>21396</v>
      </c>
      <c r="AC626" s="493" t="s">
        <v>19733</v>
      </c>
      <c r="AD626" s="493" t="s">
        <v>21351</v>
      </c>
      <c r="AE626"/>
      <c r="AF626" t="s">
        <v>20919</v>
      </c>
      <c r="AG626"/>
      <c r="AH626"/>
      <c r="AI626" t="s">
        <v>20668</v>
      </c>
      <c r="AJ626" t="s">
        <v>32</v>
      </c>
      <c r="AK626" t="s">
        <v>699</v>
      </c>
      <c r="AL626" t="s">
        <v>64</v>
      </c>
      <c r="AM626" t="s">
        <v>693</v>
      </c>
      <c r="AN626">
        <v>52</v>
      </c>
    </row>
    <row r="627" spans="1:40" ht="14.4" x14ac:dyDescent="0.3">
      <c r="A627" s="433" t="str">
        <v>1099</v>
      </c>
      <c r="D627" t="str">
        <f>CONCATENATE(portada_F[[#This Row],[NIVEL]],".",portada_F[[#This Row],[CODINS]])</f>
        <v>1.00047</v>
      </c>
      <c r="E627" s="444" t="s">
        <v>30492</v>
      </c>
      <c r="F627" t="s">
        <v>145</v>
      </c>
      <c r="G627" t="s">
        <v>6758</v>
      </c>
      <c r="H627" t="s">
        <v>6972</v>
      </c>
      <c r="I627" t="s">
        <v>13534</v>
      </c>
      <c r="J627" t="s">
        <v>3</v>
      </c>
      <c r="K627" t="s">
        <v>32</v>
      </c>
      <c r="L627" t="s">
        <v>20929</v>
      </c>
      <c r="M627" t="s">
        <v>18492</v>
      </c>
      <c r="N627">
        <v>10106</v>
      </c>
      <c r="O627" t="s">
        <v>32</v>
      </c>
      <c r="P627" t="s">
        <v>1</v>
      </c>
      <c r="Q627" t="s">
        <v>6</v>
      </c>
      <c r="R627" t="s">
        <v>16445</v>
      </c>
      <c r="S627" t="s">
        <v>33</v>
      </c>
      <c r="T627" t="s">
        <v>33</v>
      </c>
      <c r="U627" t="s">
        <v>9103</v>
      </c>
      <c r="V627" t="s">
        <v>9103</v>
      </c>
      <c r="W627" t="s">
        <v>7048</v>
      </c>
      <c r="X627" t="s">
        <v>11400</v>
      </c>
      <c r="Y627" s="536" t="s">
        <v>21007</v>
      </c>
      <c r="Z627" s="536"/>
      <c r="AA627" s="493" t="s">
        <v>18496</v>
      </c>
      <c r="AB627" s="493" t="s">
        <v>21007</v>
      </c>
      <c r="AC627" s="493" t="s">
        <v>17950</v>
      </c>
      <c r="AD627" s="493" t="s">
        <v>20949</v>
      </c>
      <c r="AE627"/>
      <c r="AF627" t="s">
        <v>20919</v>
      </c>
      <c r="AG627"/>
      <c r="AH627"/>
      <c r="AI627" t="s">
        <v>20668</v>
      </c>
      <c r="AJ627" t="s">
        <v>35</v>
      </c>
      <c r="AK627" t="s">
        <v>19693</v>
      </c>
      <c r="AL627" t="s">
        <v>20934</v>
      </c>
      <c r="AM627"/>
      <c r="AN627">
        <v>150</v>
      </c>
    </row>
    <row r="628" spans="1:40" ht="14.4" x14ac:dyDescent="0.3">
      <c r="A628" s="433" t="str">
        <v>1100</v>
      </c>
      <c r="D628" t="str">
        <f>CONCATENATE(portada_F[[#This Row],[NIVEL]],".",portada_F[[#This Row],[CODINS]])</f>
        <v>1.00112</v>
      </c>
      <c r="E628" s="444" t="s">
        <v>30542</v>
      </c>
      <c r="F628" t="s">
        <v>290</v>
      </c>
      <c r="G628" t="s">
        <v>288</v>
      </c>
      <c r="H628" t="s">
        <v>267</v>
      </c>
      <c r="I628" t="s">
        <v>13534</v>
      </c>
      <c r="J628" t="s">
        <v>6</v>
      </c>
      <c r="K628" t="s">
        <v>32</v>
      </c>
      <c r="L628" t="s">
        <v>20921</v>
      </c>
      <c r="M628" t="s">
        <v>18492</v>
      </c>
      <c r="N628">
        <v>11005</v>
      </c>
      <c r="O628" t="s">
        <v>32</v>
      </c>
      <c r="P628" t="s">
        <v>11</v>
      </c>
      <c r="Q628" t="s">
        <v>5</v>
      </c>
      <c r="R628" t="s">
        <v>16507</v>
      </c>
      <c r="S628" t="s">
        <v>33</v>
      </c>
      <c r="T628" t="s">
        <v>249</v>
      </c>
      <c r="U628" t="s">
        <v>267</v>
      </c>
      <c r="V628" t="s">
        <v>267</v>
      </c>
      <c r="W628" t="s">
        <v>289</v>
      </c>
      <c r="X628" t="s">
        <v>15545</v>
      </c>
      <c r="Y628" s="536" t="s">
        <v>21139</v>
      </c>
      <c r="Z628" s="536" t="s">
        <v>21139</v>
      </c>
      <c r="AA628" s="493" t="s">
        <v>19716</v>
      </c>
      <c r="AB628" s="493" t="s">
        <v>21139</v>
      </c>
      <c r="AC628" s="493" t="s">
        <v>21116</v>
      </c>
      <c r="AD628" s="493" t="s">
        <v>21117</v>
      </c>
      <c r="AE628"/>
      <c r="AF628" t="s">
        <v>20919</v>
      </c>
      <c r="AG628"/>
      <c r="AH628"/>
      <c r="AI628" t="s">
        <v>20668</v>
      </c>
      <c r="AJ628" t="s">
        <v>32</v>
      </c>
      <c r="AK628" t="s">
        <v>8168</v>
      </c>
      <c r="AL628" t="s">
        <v>64</v>
      </c>
      <c r="AM628" t="s">
        <v>267</v>
      </c>
      <c r="AN628">
        <v>166</v>
      </c>
    </row>
    <row r="629" spans="1:40" ht="14.4" x14ac:dyDescent="0.3">
      <c r="A629" s="433" t="str">
        <v>1101</v>
      </c>
      <c r="D629" t="str">
        <f>CONCATENATE(portada_F[[#This Row],[NIVEL]],".",portada_F[[#This Row],[CODINS]])</f>
        <v>1.00237</v>
      </c>
      <c r="E629" s="444" t="s">
        <v>30643</v>
      </c>
      <c r="F629" t="s">
        <v>371</v>
      </c>
      <c r="G629" t="s">
        <v>687</v>
      </c>
      <c r="H629" t="s">
        <v>441</v>
      </c>
      <c r="I629" t="s">
        <v>41</v>
      </c>
      <c r="J629" t="s">
        <v>5</v>
      </c>
      <c r="K629" t="s">
        <v>32</v>
      </c>
      <c r="L629" t="s">
        <v>20921</v>
      </c>
      <c r="M629" t="s">
        <v>18492</v>
      </c>
      <c r="N629">
        <v>11402</v>
      </c>
      <c r="O629" t="s">
        <v>32</v>
      </c>
      <c r="P629" t="s">
        <v>225</v>
      </c>
      <c r="Q629" t="s">
        <v>2</v>
      </c>
      <c r="R629" t="s">
        <v>16522</v>
      </c>
      <c r="S629" t="s">
        <v>33</v>
      </c>
      <c r="T629" t="s">
        <v>664</v>
      </c>
      <c r="U629" t="s">
        <v>441</v>
      </c>
      <c r="V629" t="s">
        <v>441</v>
      </c>
      <c r="W629" t="s">
        <v>9171</v>
      </c>
      <c r="X629" t="s">
        <v>12670</v>
      </c>
      <c r="Y629" s="536" t="s">
        <v>21397</v>
      </c>
      <c r="Z629" s="536" t="s">
        <v>21397</v>
      </c>
      <c r="AA629" s="493" t="s">
        <v>19737</v>
      </c>
      <c r="AB629" s="493" t="s">
        <v>21397</v>
      </c>
      <c r="AC629" s="493" t="s">
        <v>19733</v>
      </c>
      <c r="AD629" s="493" t="s">
        <v>21351</v>
      </c>
      <c r="AE629"/>
      <c r="AF629" t="s">
        <v>20919</v>
      </c>
      <c r="AG629"/>
      <c r="AH629"/>
      <c r="AI629" t="s">
        <v>20668</v>
      </c>
      <c r="AJ629" t="s">
        <v>32</v>
      </c>
      <c r="AK629" t="s">
        <v>8194</v>
      </c>
      <c r="AL629" t="s">
        <v>64</v>
      </c>
      <c r="AM629" t="s">
        <v>441</v>
      </c>
      <c r="AN629">
        <v>33</v>
      </c>
    </row>
    <row r="630" spans="1:40" ht="14.4" x14ac:dyDescent="0.3">
      <c r="A630" s="433" t="str">
        <v>1102</v>
      </c>
      <c r="D630" t="str">
        <f>CONCATENATE(portada_F[[#This Row],[NIVEL]],".",portada_F[[#This Row],[CODINS]])</f>
        <v>1.00113</v>
      </c>
      <c r="E630" s="444" t="s">
        <v>30543</v>
      </c>
      <c r="F630" t="s">
        <v>363</v>
      </c>
      <c r="G630" t="s">
        <v>6772</v>
      </c>
      <c r="H630" t="s">
        <v>6980</v>
      </c>
      <c r="I630" t="s">
        <v>13534</v>
      </c>
      <c r="J630" t="s">
        <v>6</v>
      </c>
      <c r="K630" t="s">
        <v>32</v>
      </c>
      <c r="L630" t="s">
        <v>20929</v>
      </c>
      <c r="M630" t="s">
        <v>18492</v>
      </c>
      <c r="N630">
        <v>11002</v>
      </c>
      <c r="O630" t="s">
        <v>32</v>
      </c>
      <c r="P630" t="s">
        <v>11</v>
      </c>
      <c r="Q630" t="s">
        <v>2</v>
      </c>
      <c r="R630" t="s">
        <v>16504</v>
      </c>
      <c r="S630" t="s">
        <v>33</v>
      </c>
      <c r="T630" t="s">
        <v>249</v>
      </c>
      <c r="U630" t="s">
        <v>128</v>
      </c>
      <c r="V630" t="s">
        <v>128</v>
      </c>
      <c r="W630" t="s">
        <v>21140</v>
      </c>
      <c r="X630" t="s">
        <v>11416</v>
      </c>
      <c r="Y630" s="536" t="s">
        <v>21141</v>
      </c>
      <c r="Z630" s="536" t="s">
        <v>21142</v>
      </c>
      <c r="AA630" s="493" t="s">
        <v>19717</v>
      </c>
      <c r="AB630" s="493" t="s">
        <v>21143</v>
      </c>
      <c r="AC630" s="493" t="s">
        <v>21116</v>
      </c>
      <c r="AD630" s="493" t="s">
        <v>21117</v>
      </c>
      <c r="AE630"/>
      <c r="AF630" t="s">
        <v>20919</v>
      </c>
      <c r="AG630"/>
      <c r="AH630"/>
      <c r="AI630" t="s">
        <v>20668</v>
      </c>
      <c r="AJ630" t="s">
        <v>35</v>
      </c>
      <c r="AK630" t="s">
        <v>19693</v>
      </c>
      <c r="AL630" t="s">
        <v>20934</v>
      </c>
      <c r="AM630"/>
      <c r="AN630">
        <v>126</v>
      </c>
    </row>
    <row r="631" spans="1:40" ht="14.4" x14ac:dyDescent="0.3">
      <c r="A631" s="433" t="str">
        <v>1103</v>
      </c>
      <c r="D631" t="str">
        <f>CONCATENATE(portada_F[[#This Row],[NIVEL]],".",portada_F[[#This Row],[CODINS]])</f>
        <v>1.00264</v>
      </c>
      <c r="E631" s="444" t="s">
        <v>30664</v>
      </c>
      <c r="F631" t="s">
        <v>797</v>
      </c>
      <c r="G631" t="s">
        <v>841</v>
      </c>
      <c r="H631" t="s">
        <v>8351</v>
      </c>
      <c r="I631" t="s">
        <v>41</v>
      </c>
      <c r="J631" t="s">
        <v>3</v>
      </c>
      <c r="K631" t="s">
        <v>32</v>
      </c>
      <c r="L631" t="s">
        <v>20921</v>
      </c>
      <c r="M631" t="s">
        <v>18492</v>
      </c>
      <c r="N631">
        <v>11501</v>
      </c>
      <c r="O631" t="s">
        <v>32</v>
      </c>
      <c r="P631" t="s">
        <v>202</v>
      </c>
      <c r="Q631" t="s">
        <v>1</v>
      </c>
      <c r="R631" t="s">
        <v>16524</v>
      </c>
      <c r="S631" t="s">
        <v>33</v>
      </c>
      <c r="T631" t="s">
        <v>21409</v>
      </c>
      <c r="U631" t="s">
        <v>674</v>
      </c>
      <c r="V631" t="s">
        <v>842</v>
      </c>
      <c r="W631" t="s">
        <v>9134</v>
      </c>
      <c r="X631" t="s">
        <v>12672</v>
      </c>
      <c r="Y631" s="536" t="s">
        <v>21450</v>
      </c>
      <c r="Z631" s="536" t="s">
        <v>21451</v>
      </c>
      <c r="AA631" s="493" t="s">
        <v>10954</v>
      </c>
      <c r="AB631" s="493" t="s">
        <v>21450</v>
      </c>
      <c r="AC631" s="493" t="s">
        <v>7047</v>
      </c>
      <c r="AD631" s="493" t="s">
        <v>21413</v>
      </c>
      <c r="AE631"/>
      <c r="AF631" t="s">
        <v>20919</v>
      </c>
      <c r="AG631"/>
      <c r="AH631"/>
      <c r="AI631" t="s">
        <v>20668</v>
      </c>
      <c r="AJ631" t="s">
        <v>32</v>
      </c>
      <c r="AK631" t="s">
        <v>282</v>
      </c>
      <c r="AL631" t="s">
        <v>64</v>
      </c>
      <c r="AM631" t="s">
        <v>8351</v>
      </c>
      <c r="AN631">
        <v>82</v>
      </c>
    </row>
    <row r="632" spans="1:40" ht="14.4" x14ac:dyDescent="0.3">
      <c r="A632" s="433" t="str">
        <v>1104</v>
      </c>
      <c r="D632" t="str">
        <f>CONCATENATE(portada_F[[#This Row],[NIVEL]],".",portada_F[[#This Row],[CODINS]])</f>
        <v>1.00238</v>
      </c>
      <c r="E632" s="444" t="s">
        <v>30644</v>
      </c>
      <c r="F632" t="s">
        <v>675</v>
      </c>
      <c r="G632" t="s">
        <v>673</v>
      </c>
      <c r="H632" t="s">
        <v>8352</v>
      </c>
      <c r="I632" t="s">
        <v>41</v>
      </c>
      <c r="J632" t="s">
        <v>6</v>
      </c>
      <c r="K632" t="s">
        <v>32</v>
      </c>
      <c r="L632" t="s">
        <v>20921</v>
      </c>
      <c r="M632" t="s">
        <v>18492</v>
      </c>
      <c r="N632">
        <v>11105</v>
      </c>
      <c r="O632" t="s">
        <v>32</v>
      </c>
      <c r="P632" t="s">
        <v>13</v>
      </c>
      <c r="Q632" t="s">
        <v>5</v>
      </c>
      <c r="R632" t="s">
        <v>16512</v>
      </c>
      <c r="S632" t="s">
        <v>33</v>
      </c>
      <c r="T632" t="s">
        <v>21368</v>
      </c>
      <c r="U632" t="s">
        <v>659</v>
      </c>
      <c r="V632" t="s">
        <v>674</v>
      </c>
      <c r="W632" t="s">
        <v>9170</v>
      </c>
      <c r="X632" t="s">
        <v>11465</v>
      </c>
      <c r="Y632" s="536" t="s">
        <v>21398</v>
      </c>
      <c r="Z632" s="536" t="s">
        <v>21399</v>
      </c>
      <c r="AA632" s="493" t="s">
        <v>17034</v>
      </c>
      <c r="AB632" s="493" t="s">
        <v>21398</v>
      </c>
      <c r="AC632" s="493" t="s">
        <v>19735</v>
      </c>
      <c r="AD632" s="493" t="s">
        <v>21371</v>
      </c>
      <c r="AE632"/>
      <c r="AF632" t="s">
        <v>20919</v>
      </c>
      <c r="AG632"/>
      <c r="AH632"/>
      <c r="AI632" t="s">
        <v>20668</v>
      </c>
      <c r="AJ632" t="s">
        <v>32</v>
      </c>
      <c r="AK632" t="s">
        <v>8165</v>
      </c>
      <c r="AL632" t="s">
        <v>64</v>
      </c>
      <c r="AM632" t="s">
        <v>8352</v>
      </c>
      <c r="AN632">
        <v>44</v>
      </c>
    </row>
    <row r="633" spans="1:40" ht="14.4" x14ac:dyDescent="0.3">
      <c r="A633" s="433" t="str">
        <v>1105</v>
      </c>
      <c r="D633" t="str">
        <f>CONCATENATE(portada_F[[#This Row],[NIVEL]],".",portada_F[[#This Row],[CODINS]])</f>
        <v>1.00239</v>
      </c>
      <c r="E633" s="444" t="s">
        <v>30645</v>
      </c>
      <c r="F633" t="s">
        <v>689</v>
      </c>
      <c r="G633" t="s">
        <v>688</v>
      </c>
      <c r="H633" t="s">
        <v>159</v>
      </c>
      <c r="I633" t="s">
        <v>41</v>
      </c>
      <c r="J633" t="s">
        <v>6</v>
      </c>
      <c r="K633" t="s">
        <v>32</v>
      </c>
      <c r="L633" t="s">
        <v>20921</v>
      </c>
      <c r="M633" t="s">
        <v>18492</v>
      </c>
      <c r="N633">
        <v>11102</v>
      </c>
      <c r="O633" t="s">
        <v>32</v>
      </c>
      <c r="P633" t="s">
        <v>13</v>
      </c>
      <c r="Q633" t="s">
        <v>2</v>
      </c>
      <c r="R633" t="s">
        <v>16509</v>
      </c>
      <c r="S633" t="s">
        <v>33</v>
      </c>
      <c r="T633" t="s">
        <v>21368</v>
      </c>
      <c r="U633" t="s">
        <v>159</v>
      </c>
      <c r="V633" t="s">
        <v>159</v>
      </c>
      <c r="W633" t="s">
        <v>9172</v>
      </c>
      <c r="X633" t="s">
        <v>11466</v>
      </c>
      <c r="Y633" s="536" t="s">
        <v>21400</v>
      </c>
      <c r="Z633" s="536"/>
      <c r="AA633" s="493" t="s">
        <v>19738</v>
      </c>
      <c r="AB633" s="493" t="s">
        <v>21400</v>
      </c>
      <c r="AC633" s="493" t="s">
        <v>19735</v>
      </c>
      <c r="AD633" s="493" t="s">
        <v>21401</v>
      </c>
      <c r="AE633"/>
      <c r="AF633" t="s">
        <v>20919</v>
      </c>
      <c r="AG633"/>
      <c r="AH633"/>
      <c r="AI633" t="s">
        <v>20668</v>
      </c>
      <c r="AJ633" t="s">
        <v>32</v>
      </c>
      <c r="AK633" t="s">
        <v>8192</v>
      </c>
      <c r="AL633" t="s">
        <v>64</v>
      </c>
      <c r="AM633" t="s">
        <v>159</v>
      </c>
      <c r="AN633">
        <v>97</v>
      </c>
    </row>
    <row r="634" spans="1:40" ht="14.4" x14ac:dyDescent="0.3">
      <c r="A634" s="433" t="str">
        <v>1106</v>
      </c>
      <c r="D634" t="str">
        <f>CONCATENATE(portada_F[[#This Row],[NIVEL]],".",portada_F[[#This Row],[CODINS]])</f>
        <v>1.01808</v>
      </c>
      <c r="E634" s="444" t="s">
        <v>32056</v>
      </c>
      <c r="F634" t="s">
        <v>98</v>
      </c>
      <c r="G634" t="s">
        <v>96</v>
      </c>
      <c r="H634" t="s">
        <v>7658</v>
      </c>
      <c r="I634" t="s">
        <v>13534</v>
      </c>
      <c r="J634" t="s">
        <v>4</v>
      </c>
      <c r="K634" t="s">
        <v>32</v>
      </c>
      <c r="L634" t="s">
        <v>20921</v>
      </c>
      <c r="M634" t="s">
        <v>18492</v>
      </c>
      <c r="N634">
        <v>11803</v>
      </c>
      <c r="O634" t="s">
        <v>32</v>
      </c>
      <c r="P634" t="s">
        <v>90</v>
      </c>
      <c r="Q634" t="s">
        <v>3</v>
      </c>
      <c r="R634" t="s">
        <v>16538</v>
      </c>
      <c r="S634" t="s">
        <v>33</v>
      </c>
      <c r="T634" t="s">
        <v>91</v>
      </c>
      <c r="U634" t="s">
        <v>20995</v>
      </c>
      <c r="V634" t="s">
        <v>8748</v>
      </c>
      <c r="W634" t="s">
        <v>24764</v>
      </c>
      <c r="X634" t="s">
        <v>12988</v>
      </c>
      <c r="Y634" s="536" t="s">
        <v>24765</v>
      </c>
      <c r="Z634" s="536" t="s">
        <v>24766</v>
      </c>
      <c r="AA634" s="493" t="s">
        <v>15107</v>
      </c>
      <c r="AB634" s="493" t="s">
        <v>24766</v>
      </c>
      <c r="AC634" s="493" t="s">
        <v>19701</v>
      </c>
      <c r="AD634" s="493" t="s">
        <v>21018</v>
      </c>
      <c r="AE634"/>
      <c r="AF634" t="s">
        <v>20919</v>
      </c>
      <c r="AG634"/>
      <c r="AH634"/>
      <c r="AI634" t="s">
        <v>20668</v>
      </c>
      <c r="AJ634" t="s">
        <v>32</v>
      </c>
      <c r="AK634" t="s">
        <v>7657</v>
      </c>
      <c r="AL634" t="s">
        <v>64</v>
      </c>
      <c r="AM634" t="s">
        <v>7658</v>
      </c>
      <c r="AN634">
        <v>24</v>
      </c>
    </row>
    <row r="635" spans="1:40" ht="14.4" x14ac:dyDescent="0.3">
      <c r="A635" s="433" t="str">
        <v>1107</v>
      </c>
      <c r="D635" t="str">
        <f>CONCATENATE(portada_F[[#This Row],[NIVEL]],".",portada_F[[#This Row],[CODINS]])</f>
        <v>1.00266</v>
      </c>
      <c r="E635" s="444" t="s">
        <v>30666</v>
      </c>
      <c r="F635" t="s">
        <v>113</v>
      </c>
      <c r="G635" t="s">
        <v>110</v>
      </c>
      <c r="H635" t="s">
        <v>111</v>
      </c>
      <c r="I635" t="s">
        <v>13534</v>
      </c>
      <c r="J635" t="s">
        <v>4</v>
      </c>
      <c r="K635" t="s">
        <v>32</v>
      </c>
      <c r="L635" t="s">
        <v>20921</v>
      </c>
      <c r="M635" t="s">
        <v>18492</v>
      </c>
      <c r="N635">
        <v>11802</v>
      </c>
      <c r="O635" t="s">
        <v>32</v>
      </c>
      <c r="P635" t="s">
        <v>90</v>
      </c>
      <c r="Q635" t="s">
        <v>2</v>
      </c>
      <c r="R635" t="s">
        <v>16537</v>
      </c>
      <c r="S635" t="s">
        <v>33</v>
      </c>
      <c r="T635" t="s">
        <v>91</v>
      </c>
      <c r="U635" t="s">
        <v>20812</v>
      </c>
      <c r="V635" t="s">
        <v>111</v>
      </c>
      <c r="W635" t="s">
        <v>112</v>
      </c>
      <c r="X635" t="s">
        <v>14864</v>
      </c>
      <c r="Y635" s="536" t="s">
        <v>21453</v>
      </c>
      <c r="Z635" s="536" t="s">
        <v>21454</v>
      </c>
      <c r="AA635" s="493" t="s">
        <v>16383</v>
      </c>
      <c r="AB635" s="493" t="s">
        <v>21454</v>
      </c>
      <c r="AC635" s="493" t="s">
        <v>19701</v>
      </c>
      <c r="AD635" s="493" t="s">
        <v>20998</v>
      </c>
      <c r="AE635"/>
      <c r="AF635" t="s">
        <v>20919</v>
      </c>
      <c r="AG635"/>
      <c r="AH635"/>
      <c r="AI635" t="s">
        <v>20668</v>
      </c>
      <c r="AJ635" t="s">
        <v>32</v>
      </c>
      <c r="AK635" t="s">
        <v>8153</v>
      </c>
      <c r="AL635" t="s">
        <v>64</v>
      </c>
      <c r="AM635" t="s">
        <v>111</v>
      </c>
      <c r="AN635">
        <v>147</v>
      </c>
    </row>
    <row r="636" spans="1:40" ht="14.4" x14ac:dyDescent="0.3">
      <c r="A636" s="433" t="str">
        <v>1108</v>
      </c>
      <c r="D636" t="str">
        <f>CONCATENATE(portada_F[[#This Row],[NIVEL]],".",portada_F[[#This Row],[CODINS]])</f>
        <v>1.03486</v>
      </c>
      <c r="E636" s="444" t="s">
        <v>30666</v>
      </c>
      <c r="F636" t="s">
        <v>7493</v>
      </c>
      <c r="G636" t="s">
        <v>110</v>
      </c>
      <c r="H636" t="s">
        <v>28202</v>
      </c>
      <c r="I636" t="s">
        <v>13534</v>
      </c>
      <c r="J636" t="s">
        <v>4</v>
      </c>
      <c r="K636" t="s">
        <v>32</v>
      </c>
      <c r="L636" t="s">
        <v>20921</v>
      </c>
      <c r="M636" t="s">
        <v>18492</v>
      </c>
      <c r="N636">
        <v>11802</v>
      </c>
      <c r="O636" t="s">
        <v>32</v>
      </c>
      <c r="P636" t="s">
        <v>90</v>
      </c>
      <c r="Q636" t="s">
        <v>2</v>
      </c>
      <c r="R636" t="s">
        <v>16537</v>
      </c>
      <c r="S636" t="s">
        <v>33</v>
      </c>
      <c r="T636" t="s">
        <v>91</v>
      </c>
      <c r="U636" t="s">
        <v>20812</v>
      </c>
      <c r="V636" t="s">
        <v>111</v>
      </c>
      <c r="W636" t="s">
        <v>112</v>
      </c>
      <c r="X636" t="s">
        <v>14864</v>
      </c>
      <c r="Y636" s="536" t="s">
        <v>28203</v>
      </c>
      <c r="Z636" s="536" t="s">
        <v>21454</v>
      </c>
      <c r="AA636" s="493" t="s">
        <v>16383</v>
      </c>
      <c r="AB636" s="493" t="s">
        <v>21454</v>
      </c>
      <c r="AC636" s="493" t="s">
        <v>19701</v>
      </c>
      <c r="AD636" s="493" t="s">
        <v>20998</v>
      </c>
      <c r="AE636" t="s">
        <v>28173</v>
      </c>
      <c r="AF636" t="s">
        <v>20919</v>
      </c>
      <c r="AG636" t="s">
        <v>64</v>
      </c>
      <c r="AH636" t="s">
        <v>19694</v>
      </c>
      <c r="AI636" t="s">
        <v>28204</v>
      </c>
      <c r="AJ636" t="s">
        <v>32</v>
      </c>
      <c r="AK636" t="s">
        <v>8153</v>
      </c>
      <c r="AL636" t="s">
        <v>64</v>
      </c>
      <c r="AM636" t="s">
        <v>111</v>
      </c>
      <c r="AN636">
        <v>27</v>
      </c>
    </row>
    <row r="637" spans="1:40" ht="14.4" x14ac:dyDescent="0.3">
      <c r="A637" s="433" t="str">
        <v>1109</v>
      </c>
      <c r="D637" t="str">
        <f>CONCATENATE(portada_F[[#This Row],[NIVEL]],".",portada_F[[#This Row],[CODINS]])</f>
        <v>1.00240</v>
      </c>
      <c r="E637" s="444" t="s">
        <v>30646</v>
      </c>
      <c r="F637" t="s">
        <v>724</v>
      </c>
      <c r="G637" t="s">
        <v>6788</v>
      </c>
      <c r="H637" t="s">
        <v>6993</v>
      </c>
      <c r="I637" t="s">
        <v>41</v>
      </c>
      <c r="J637" t="s">
        <v>6</v>
      </c>
      <c r="K637" t="s">
        <v>32</v>
      </c>
      <c r="L637" t="s">
        <v>20929</v>
      </c>
      <c r="M637" t="s">
        <v>18492</v>
      </c>
      <c r="N637">
        <v>11101</v>
      </c>
      <c r="O637" t="s">
        <v>32</v>
      </c>
      <c r="P637" t="s">
        <v>13</v>
      </c>
      <c r="Q637" t="s">
        <v>1</v>
      </c>
      <c r="R637" t="s">
        <v>16508</v>
      </c>
      <c r="S637" t="s">
        <v>33</v>
      </c>
      <c r="T637" t="s">
        <v>21368</v>
      </c>
      <c r="U637" t="s">
        <v>272</v>
      </c>
      <c r="V637" t="s">
        <v>272</v>
      </c>
      <c r="W637" t="s">
        <v>7110</v>
      </c>
      <c r="X637" t="s">
        <v>13908</v>
      </c>
      <c r="Y637" s="536" t="s">
        <v>21402</v>
      </c>
      <c r="Z637" s="536"/>
      <c r="AA637" s="493" t="s">
        <v>17164</v>
      </c>
      <c r="AB637" s="493" t="s">
        <v>21402</v>
      </c>
      <c r="AC637" s="493" t="s">
        <v>19735</v>
      </c>
      <c r="AD637" s="493" t="s">
        <v>21371</v>
      </c>
      <c r="AE637"/>
      <c r="AF637" t="s">
        <v>20919</v>
      </c>
      <c r="AG637"/>
      <c r="AH637"/>
      <c r="AI637" t="s">
        <v>20668</v>
      </c>
      <c r="AJ637" t="s">
        <v>35</v>
      </c>
      <c r="AK637" t="s">
        <v>19693</v>
      </c>
      <c r="AL637" t="s">
        <v>20934</v>
      </c>
      <c r="AM637"/>
      <c r="AN637">
        <v>280</v>
      </c>
    </row>
    <row r="638" spans="1:40" ht="14.4" x14ac:dyDescent="0.3">
      <c r="A638" s="433" t="str">
        <v>1110</v>
      </c>
      <c r="D638" t="str">
        <f>CONCATENATE(portada_F[[#This Row],[NIVEL]],".",portada_F[[#This Row],[CODINS]])</f>
        <v>1.00049</v>
      </c>
      <c r="E638" s="444" t="s">
        <v>30494</v>
      </c>
      <c r="F638" t="s">
        <v>118</v>
      </c>
      <c r="G638" t="s">
        <v>115</v>
      </c>
      <c r="H638" t="s">
        <v>116</v>
      </c>
      <c r="I638" t="s">
        <v>13534</v>
      </c>
      <c r="J638" t="s">
        <v>4</v>
      </c>
      <c r="K638" t="s">
        <v>32</v>
      </c>
      <c r="L638" t="s">
        <v>20921</v>
      </c>
      <c r="M638" t="s">
        <v>18492</v>
      </c>
      <c r="N638">
        <v>11804</v>
      </c>
      <c r="O638" t="s">
        <v>32</v>
      </c>
      <c r="P638" t="s">
        <v>90</v>
      </c>
      <c r="Q638" t="s">
        <v>4</v>
      </c>
      <c r="R638" t="s">
        <v>16539</v>
      </c>
      <c r="S638" t="s">
        <v>33</v>
      </c>
      <c r="T638" t="s">
        <v>91</v>
      </c>
      <c r="U638" t="s">
        <v>108</v>
      </c>
      <c r="V638" t="s">
        <v>108</v>
      </c>
      <c r="W638" t="s">
        <v>9118</v>
      </c>
      <c r="X638" t="s">
        <v>12638</v>
      </c>
      <c r="Y638" s="536" t="s">
        <v>21010</v>
      </c>
      <c r="Z638" s="536" t="s">
        <v>21011</v>
      </c>
      <c r="AA638" s="493" t="s">
        <v>117</v>
      </c>
      <c r="AB638" s="493" t="s">
        <v>21011</v>
      </c>
      <c r="AC638" s="493" t="s">
        <v>19701</v>
      </c>
      <c r="AD638" s="493" t="s">
        <v>20998</v>
      </c>
      <c r="AE638"/>
      <c r="AF638" t="s">
        <v>20919</v>
      </c>
      <c r="AG638"/>
      <c r="AH638"/>
      <c r="AI638" t="s">
        <v>20668</v>
      </c>
      <c r="AJ638" t="s">
        <v>32</v>
      </c>
      <c r="AK638" t="s">
        <v>8158</v>
      </c>
      <c r="AL638" t="s">
        <v>64</v>
      </c>
      <c r="AM638" t="s">
        <v>116</v>
      </c>
      <c r="AN638">
        <v>159</v>
      </c>
    </row>
    <row r="639" spans="1:40" ht="14.4" x14ac:dyDescent="0.3">
      <c r="A639" s="433" t="str">
        <v>1111</v>
      </c>
      <c r="D639" t="str">
        <f>CONCATENATE(portada_F[[#This Row],[NIVEL]],".",portada_F[[#This Row],[CODINS]])</f>
        <v>1.01399</v>
      </c>
      <c r="E639" s="444" t="s">
        <v>31682</v>
      </c>
      <c r="F639" t="s">
        <v>156</v>
      </c>
      <c r="G639" t="s">
        <v>153</v>
      </c>
      <c r="H639" t="s">
        <v>154</v>
      </c>
      <c r="I639" t="s">
        <v>13533</v>
      </c>
      <c r="J639" t="s">
        <v>5</v>
      </c>
      <c r="K639" t="s">
        <v>32</v>
      </c>
      <c r="L639" t="s">
        <v>20921</v>
      </c>
      <c r="M639" t="s">
        <v>18492</v>
      </c>
      <c r="N639">
        <v>10107</v>
      </c>
      <c r="O639" t="s">
        <v>32</v>
      </c>
      <c r="P639" t="s">
        <v>1</v>
      </c>
      <c r="Q639" t="s">
        <v>7</v>
      </c>
      <c r="R639" t="s">
        <v>16446</v>
      </c>
      <c r="S639" t="s">
        <v>33</v>
      </c>
      <c r="T639" t="s">
        <v>33</v>
      </c>
      <c r="U639" t="s">
        <v>21044</v>
      </c>
      <c r="V639" t="s">
        <v>155</v>
      </c>
      <c r="W639" t="s">
        <v>23898</v>
      </c>
      <c r="X639" t="s">
        <v>14940</v>
      </c>
      <c r="Y639" s="536" t="s">
        <v>23899</v>
      </c>
      <c r="Z639" s="536"/>
      <c r="AA639" s="493" t="s">
        <v>13909</v>
      </c>
      <c r="AB639" s="493" t="s">
        <v>23899</v>
      </c>
      <c r="AC639" s="493" t="s">
        <v>19706</v>
      </c>
      <c r="AD639" s="493" t="s">
        <v>23900</v>
      </c>
      <c r="AE639"/>
      <c r="AF639" t="s">
        <v>20919</v>
      </c>
      <c r="AG639"/>
      <c r="AH639"/>
      <c r="AI639" t="s">
        <v>20668</v>
      </c>
      <c r="AJ639" t="s">
        <v>32</v>
      </c>
      <c r="AK639" t="s">
        <v>118</v>
      </c>
      <c r="AL639" t="s">
        <v>64</v>
      </c>
      <c r="AM639" t="s">
        <v>154</v>
      </c>
      <c r="AN639">
        <v>85</v>
      </c>
    </row>
    <row r="640" spans="1:40" ht="14.4" x14ac:dyDescent="0.3">
      <c r="A640" s="433" t="str">
        <v>1112</v>
      </c>
      <c r="D640" t="str">
        <f>CONCATENATE(portada_F[[#This Row],[NIVEL]],".",portada_F[[#This Row],[CODINS]])</f>
        <v>1.00216</v>
      </c>
      <c r="E640" s="444" t="s">
        <v>30624</v>
      </c>
      <c r="F640" t="s">
        <v>629</v>
      </c>
      <c r="G640" t="s">
        <v>625</v>
      </c>
      <c r="H640" t="s">
        <v>626</v>
      </c>
      <c r="I640" t="s">
        <v>41</v>
      </c>
      <c r="J640" t="s">
        <v>2</v>
      </c>
      <c r="K640" t="s">
        <v>32</v>
      </c>
      <c r="L640" t="s">
        <v>20921</v>
      </c>
      <c r="M640" t="s">
        <v>18492</v>
      </c>
      <c r="N640">
        <v>10806</v>
      </c>
      <c r="O640" t="s">
        <v>32</v>
      </c>
      <c r="P640" t="s">
        <v>9</v>
      </c>
      <c r="Q640" t="s">
        <v>6</v>
      </c>
      <c r="R640" t="s">
        <v>16495</v>
      </c>
      <c r="S640" t="s">
        <v>33</v>
      </c>
      <c r="T640" t="s">
        <v>21302</v>
      </c>
      <c r="U640" t="s">
        <v>611</v>
      </c>
      <c r="V640" t="s">
        <v>627</v>
      </c>
      <c r="W640" t="s">
        <v>628</v>
      </c>
      <c r="X640" t="s">
        <v>12669</v>
      </c>
      <c r="Y640" s="536" t="s">
        <v>21342</v>
      </c>
      <c r="Z640" s="536" t="s">
        <v>21343</v>
      </c>
      <c r="AA640" s="493" t="s">
        <v>17897</v>
      </c>
      <c r="AB640" s="493" t="s">
        <v>21344</v>
      </c>
      <c r="AC640" s="493" t="s">
        <v>19730</v>
      </c>
      <c r="AD640" s="493" t="s">
        <v>21306</v>
      </c>
      <c r="AE640"/>
      <c r="AF640" t="s">
        <v>20919</v>
      </c>
      <c r="AG640"/>
      <c r="AH640"/>
      <c r="AI640" t="s">
        <v>20668</v>
      </c>
      <c r="AJ640" t="s">
        <v>32</v>
      </c>
      <c r="AK640" t="s">
        <v>8149</v>
      </c>
      <c r="AL640" t="s">
        <v>64</v>
      </c>
      <c r="AM640" t="s">
        <v>626</v>
      </c>
      <c r="AN640">
        <v>119</v>
      </c>
    </row>
    <row r="641" spans="1:40" ht="14.4" x14ac:dyDescent="0.3">
      <c r="A641" s="433" t="str">
        <v>1113</v>
      </c>
      <c r="D641" t="str">
        <f>CONCATENATE(portada_F[[#This Row],[NIVEL]],".",portada_F[[#This Row],[CODINS]])</f>
        <v>1.00050</v>
      </c>
      <c r="E641" s="444" t="s">
        <v>30495</v>
      </c>
      <c r="F641" t="s">
        <v>157</v>
      </c>
      <c r="G641" t="s">
        <v>6759</v>
      </c>
      <c r="H641" t="s">
        <v>6973</v>
      </c>
      <c r="I641" t="s">
        <v>13534</v>
      </c>
      <c r="J641" t="s">
        <v>3</v>
      </c>
      <c r="K641" t="s">
        <v>32</v>
      </c>
      <c r="L641" t="s">
        <v>20929</v>
      </c>
      <c r="M641" t="s">
        <v>18492</v>
      </c>
      <c r="N641">
        <v>10105</v>
      </c>
      <c r="O641" t="s">
        <v>32</v>
      </c>
      <c r="P641" t="s">
        <v>1</v>
      </c>
      <c r="Q641" t="s">
        <v>5</v>
      </c>
      <c r="R641" t="s">
        <v>16444</v>
      </c>
      <c r="S641" t="s">
        <v>33</v>
      </c>
      <c r="T641" t="s">
        <v>33</v>
      </c>
      <c r="U641" t="s">
        <v>95</v>
      </c>
      <c r="V641" t="s">
        <v>95</v>
      </c>
      <c r="W641" t="s">
        <v>21012</v>
      </c>
      <c r="X641" t="s">
        <v>11401</v>
      </c>
      <c r="Y641" s="536" t="s">
        <v>21013</v>
      </c>
      <c r="Z641" s="536" t="s">
        <v>21014</v>
      </c>
      <c r="AA641" s="493" t="s">
        <v>12639</v>
      </c>
      <c r="AB641" s="493" t="s">
        <v>21013</v>
      </c>
      <c r="AC641" s="493" t="s">
        <v>17950</v>
      </c>
      <c r="AD641" s="493" t="s">
        <v>20949</v>
      </c>
      <c r="AE641"/>
      <c r="AF641" t="s">
        <v>20919</v>
      </c>
      <c r="AG641"/>
      <c r="AH641"/>
      <c r="AI641" t="s">
        <v>20668</v>
      </c>
      <c r="AJ641" t="s">
        <v>35</v>
      </c>
      <c r="AK641" t="s">
        <v>19693</v>
      </c>
      <c r="AL641" t="s">
        <v>20934</v>
      </c>
      <c r="AM641"/>
      <c r="AN641">
        <v>87</v>
      </c>
    </row>
    <row r="642" spans="1:40" ht="14.4" x14ac:dyDescent="0.3">
      <c r="A642" s="433" t="str">
        <v>1114</v>
      </c>
      <c r="D642" t="str">
        <f>CONCATENATE(portada_F[[#This Row],[NIVEL]],".",portada_F[[#This Row],[CODINS]])</f>
        <v>1.00011</v>
      </c>
      <c r="E642" s="444" t="s">
        <v>30470</v>
      </c>
      <c r="F642" t="s">
        <v>6838</v>
      </c>
      <c r="G642" t="s">
        <v>6751</v>
      </c>
      <c r="H642" t="s">
        <v>6966</v>
      </c>
      <c r="I642" t="s">
        <v>13533</v>
      </c>
      <c r="J642" t="s">
        <v>1</v>
      </c>
      <c r="K642" t="s">
        <v>32</v>
      </c>
      <c r="L642" t="s">
        <v>20929</v>
      </c>
      <c r="M642" t="s">
        <v>18492</v>
      </c>
      <c r="N642">
        <v>10102</v>
      </c>
      <c r="O642" t="s">
        <v>32</v>
      </c>
      <c r="P642" t="s">
        <v>1</v>
      </c>
      <c r="Q642" t="s">
        <v>2</v>
      </c>
      <c r="R642" t="s">
        <v>16441</v>
      </c>
      <c r="S642" t="s">
        <v>33</v>
      </c>
      <c r="T642" t="s">
        <v>33</v>
      </c>
      <c r="U642" t="s">
        <v>20926</v>
      </c>
      <c r="V642" t="s">
        <v>7032</v>
      </c>
      <c r="W642" t="s">
        <v>14858</v>
      </c>
      <c r="X642" t="s">
        <v>12630</v>
      </c>
      <c r="Y642" s="536" t="s">
        <v>20940</v>
      </c>
      <c r="Z642" s="536" t="s">
        <v>20940</v>
      </c>
      <c r="AA642" s="493" t="s">
        <v>19734</v>
      </c>
      <c r="AB642" s="493" t="s">
        <v>20941</v>
      </c>
      <c r="AC642" s="493" t="s">
        <v>19692</v>
      </c>
      <c r="AD642" s="493" t="s">
        <v>20942</v>
      </c>
      <c r="AE642"/>
      <c r="AF642" t="s">
        <v>20919</v>
      </c>
      <c r="AG642"/>
      <c r="AH642"/>
      <c r="AI642" t="s">
        <v>20668</v>
      </c>
      <c r="AJ642" t="s">
        <v>35</v>
      </c>
      <c r="AK642" t="s">
        <v>19693</v>
      </c>
      <c r="AL642" t="s">
        <v>20934</v>
      </c>
      <c r="AM642"/>
      <c r="AN642">
        <v>208</v>
      </c>
    </row>
    <row r="643" spans="1:40" ht="14.4" x14ac:dyDescent="0.3">
      <c r="A643" s="433" t="str">
        <v>1115</v>
      </c>
      <c r="D643" t="str">
        <f>CONCATENATE(portada_F[[#This Row],[NIVEL]],".",portada_F[[#This Row],[CODINS]])</f>
        <v>1.00012</v>
      </c>
      <c r="E643" s="444" t="s">
        <v>30471</v>
      </c>
      <c r="F643" t="s">
        <v>58</v>
      </c>
      <c r="G643" t="s">
        <v>6752</v>
      </c>
      <c r="H643" t="s">
        <v>6967</v>
      </c>
      <c r="I643" t="s">
        <v>13533</v>
      </c>
      <c r="J643" t="s">
        <v>1</v>
      </c>
      <c r="K643" t="s">
        <v>32</v>
      </c>
      <c r="L643" t="s">
        <v>20929</v>
      </c>
      <c r="M643" t="s">
        <v>18492</v>
      </c>
      <c r="N643">
        <v>10102</v>
      </c>
      <c r="O643" t="s">
        <v>32</v>
      </c>
      <c r="P643" t="s">
        <v>1</v>
      </c>
      <c r="Q643" t="s">
        <v>2</v>
      </c>
      <c r="R643" t="s">
        <v>16441</v>
      </c>
      <c r="S643" t="s">
        <v>33</v>
      </c>
      <c r="T643" t="s">
        <v>33</v>
      </c>
      <c r="U643" t="s">
        <v>20926</v>
      </c>
      <c r="V643" t="s">
        <v>12631</v>
      </c>
      <c r="W643" t="s">
        <v>12632</v>
      </c>
      <c r="X643" t="s">
        <v>11396</v>
      </c>
      <c r="Y643" s="536" t="s">
        <v>20943</v>
      </c>
      <c r="Z643" s="536" t="s">
        <v>20943</v>
      </c>
      <c r="AA643" s="493" t="s">
        <v>11316</v>
      </c>
      <c r="AB643" s="493" t="s">
        <v>20943</v>
      </c>
      <c r="AC643" s="493" t="s">
        <v>19692</v>
      </c>
      <c r="AD643" s="493" t="s">
        <v>20928</v>
      </c>
      <c r="AE643"/>
      <c r="AF643" t="s">
        <v>20919</v>
      </c>
      <c r="AG643"/>
      <c r="AH643"/>
      <c r="AI643" t="s">
        <v>20668</v>
      </c>
      <c r="AJ643" t="s">
        <v>35</v>
      </c>
      <c r="AK643" t="s">
        <v>19693</v>
      </c>
      <c r="AL643" t="s">
        <v>20934</v>
      </c>
      <c r="AM643"/>
      <c r="AN643">
        <v>183</v>
      </c>
    </row>
    <row r="644" spans="1:40" ht="14.4" x14ac:dyDescent="0.3">
      <c r="A644" s="433" t="str">
        <v>1116</v>
      </c>
      <c r="D644" t="str">
        <f>CONCATENATE(portada_F[[#This Row],[NIVEL]],".",portada_F[[#This Row],[CODINS]])</f>
        <v>1.00217</v>
      </c>
      <c r="E644" s="444" t="s">
        <v>30625</v>
      </c>
      <c r="F644" t="s">
        <v>667</v>
      </c>
      <c r="G644" t="s">
        <v>6785</v>
      </c>
      <c r="H644" t="s">
        <v>9108</v>
      </c>
      <c r="I644" t="s">
        <v>41</v>
      </c>
      <c r="J644" t="s">
        <v>1</v>
      </c>
      <c r="K644" t="s">
        <v>32</v>
      </c>
      <c r="L644" t="s">
        <v>20929</v>
      </c>
      <c r="M644" t="s">
        <v>18492</v>
      </c>
      <c r="N644">
        <v>10801</v>
      </c>
      <c r="O644" t="s">
        <v>32</v>
      </c>
      <c r="P644" t="s">
        <v>9</v>
      </c>
      <c r="Q644" t="s">
        <v>1</v>
      </c>
      <c r="R644" t="s">
        <v>16491</v>
      </c>
      <c r="S644" t="s">
        <v>33</v>
      </c>
      <c r="T644" t="s">
        <v>21302</v>
      </c>
      <c r="U644" t="s">
        <v>616</v>
      </c>
      <c r="V644" t="s">
        <v>646</v>
      </c>
      <c r="W644" t="s">
        <v>7055</v>
      </c>
      <c r="X644" t="s">
        <v>21345</v>
      </c>
      <c r="Y644" s="536" t="s">
        <v>21346</v>
      </c>
      <c r="Z644" s="536" t="s">
        <v>21347</v>
      </c>
      <c r="AA644" s="493" t="s">
        <v>13898</v>
      </c>
      <c r="AB644" s="493" t="s">
        <v>21346</v>
      </c>
      <c r="AC644" s="493" t="s">
        <v>19729</v>
      </c>
      <c r="AD644" s="493" t="s">
        <v>21325</v>
      </c>
      <c r="AE644"/>
      <c r="AF644" t="s">
        <v>20919</v>
      </c>
      <c r="AG644"/>
      <c r="AH644"/>
      <c r="AI644" t="s">
        <v>20668</v>
      </c>
      <c r="AJ644" t="s">
        <v>35</v>
      </c>
      <c r="AK644" t="s">
        <v>19693</v>
      </c>
      <c r="AL644" t="s">
        <v>20934</v>
      </c>
      <c r="AM644"/>
      <c r="AN644">
        <v>266</v>
      </c>
    </row>
    <row r="645" spans="1:40" ht="14.4" x14ac:dyDescent="0.3">
      <c r="A645" s="433" t="str">
        <v>1117</v>
      </c>
      <c r="D645" t="str">
        <f>CONCATENATE(portada_F[[#This Row],[NIVEL]],".",portada_F[[#This Row],[CODINS]])</f>
        <v>1.00021</v>
      </c>
      <c r="E645" s="444" t="s">
        <v>30476</v>
      </c>
      <c r="F645" t="s">
        <v>6839</v>
      </c>
      <c r="G645" t="s">
        <v>6754</v>
      </c>
      <c r="H645" t="s">
        <v>10142</v>
      </c>
      <c r="I645" t="s">
        <v>13534</v>
      </c>
      <c r="J645" t="s">
        <v>2</v>
      </c>
      <c r="K645" t="s">
        <v>32</v>
      </c>
      <c r="L645" t="s">
        <v>20929</v>
      </c>
      <c r="M645" t="s">
        <v>18492</v>
      </c>
      <c r="N645">
        <v>10104</v>
      </c>
      <c r="O645" t="s">
        <v>32</v>
      </c>
      <c r="P645" t="s">
        <v>1</v>
      </c>
      <c r="Q645" t="s">
        <v>4</v>
      </c>
      <c r="R645" t="s">
        <v>16443</v>
      </c>
      <c r="S645" t="s">
        <v>33</v>
      </c>
      <c r="T645" t="s">
        <v>33</v>
      </c>
      <c r="U645" t="s">
        <v>20950</v>
      </c>
      <c r="V645" t="s">
        <v>79</v>
      </c>
      <c r="W645" t="s">
        <v>12633</v>
      </c>
      <c r="X645" t="s">
        <v>18721</v>
      </c>
      <c r="Y645" s="536" t="s">
        <v>20960</v>
      </c>
      <c r="Z645" s="536"/>
      <c r="AA645" s="493" t="s">
        <v>20961</v>
      </c>
      <c r="AB645" s="493" t="s">
        <v>20960</v>
      </c>
      <c r="AC645" s="493" t="s">
        <v>18896</v>
      </c>
      <c r="AD645" s="493" t="s">
        <v>20958</v>
      </c>
      <c r="AE645"/>
      <c r="AF645" t="s">
        <v>20919</v>
      </c>
      <c r="AG645"/>
      <c r="AH645"/>
      <c r="AI645" t="s">
        <v>20668</v>
      </c>
      <c r="AJ645" t="s">
        <v>35</v>
      </c>
      <c r="AK645" t="s">
        <v>19693</v>
      </c>
      <c r="AL645" t="s">
        <v>20934</v>
      </c>
      <c r="AM645"/>
      <c r="AN645">
        <v>65</v>
      </c>
    </row>
    <row r="646" spans="1:40" ht="14.4" x14ac:dyDescent="0.3">
      <c r="A646" s="433" t="str">
        <v>1118</v>
      </c>
      <c r="D646" t="str">
        <f>CONCATENATE(portada_F[[#This Row],[NIVEL]],".",portada_F[[#This Row],[CODINS]])</f>
        <v>1.00022</v>
      </c>
      <c r="E646" s="444" t="s">
        <v>30477</v>
      </c>
      <c r="F646" t="s">
        <v>73</v>
      </c>
      <c r="G646" t="s">
        <v>6755</v>
      </c>
      <c r="H646" t="s">
        <v>6969</v>
      </c>
      <c r="I646" t="s">
        <v>13534</v>
      </c>
      <c r="J646" t="s">
        <v>1</v>
      </c>
      <c r="K646" t="s">
        <v>32</v>
      </c>
      <c r="L646" t="s">
        <v>20929</v>
      </c>
      <c r="M646" t="s">
        <v>18492</v>
      </c>
      <c r="N646">
        <v>10104</v>
      </c>
      <c r="O646" t="s">
        <v>32</v>
      </c>
      <c r="P646" t="s">
        <v>1</v>
      </c>
      <c r="Q646" t="s">
        <v>4</v>
      </c>
      <c r="R646" t="s">
        <v>16443</v>
      </c>
      <c r="S646" t="s">
        <v>33</v>
      </c>
      <c r="T646" t="s">
        <v>33</v>
      </c>
      <c r="U646" t="s">
        <v>20950</v>
      </c>
      <c r="V646" t="s">
        <v>7033</v>
      </c>
      <c r="W646" t="s">
        <v>13899</v>
      </c>
      <c r="X646" t="s">
        <v>12634</v>
      </c>
      <c r="Y646" s="536" t="s">
        <v>20962</v>
      </c>
      <c r="Z646" s="536"/>
      <c r="AA646" s="493" t="s">
        <v>19696</v>
      </c>
      <c r="AB646" s="493" t="s">
        <v>20963</v>
      </c>
      <c r="AC646" s="493" t="s">
        <v>19813</v>
      </c>
      <c r="AD646" s="493" t="s">
        <v>20925</v>
      </c>
      <c r="AE646"/>
      <c r="AF646" t="s">
        <v>20919</v>
      </c>
      <c r="AG646"/>
      <c r="AH646"/>
      <c r="AI646" t="s">
        <v>20668</v>
      </c>
      <c r="AJ646" t="s">
        <v>35</v>
      </c>
      <c r="AK646" t="s">
        <v>19693</v>
      </c>
      <c r="AL646" t="s">
        <v>20934</v>
      </c>
      <c r="AM646"/>
      <c r="AN646">
        <v>62</v>
      </c>
    </row>
    <row r="647" spans="1:40" ht="14.4" x14ac:dyDescent="0.3">
      <c r="A647" s="433" t="str">
        <v>1119</v>
      </c>
      <c r="D647" t="str">
        <f>CONCATENATE(portada_F[[#This Row],[NIVEL]],".",portada_F[[#This Row],[CODINS]])</f>
        <v>1.00023</v>
      </c>
      <c r="E647" s="444" t="s">
        <v>30478</v>
      </c>
      <c r="F647" t="s">
        <v>76</v>
      </c>
      <c r="G647" t="s">
        <v>6756</v>
      </c>
      <c r="H647" t="s">
        <v>6970</v>
      </c>
      <c r="I647" t="s">
        <v>13534</v>
      </c>
      <c r="J647" t="s">
        <v>2</v>
      </c>
      <c r="K647" t="s">
        <v>32</v>
      </c>
      <c r="L647" t="s">
        <v>20929</v>
      </c>
      <c r="M647" t="s">
        <v>18492</v>
      </c>
      <c r="N647">
        <v>10104</v>
      </c>
      <c r="O647" t="s">
        <v>32</v>
      </c>
      <c r="P647" t="s">
        <v>1</v>
      </c>
      <c r="Q647" t="s">
        <v>4</v>
      </c>
      <c r="R647" t="s">
        <v>16443</v>
      </c>
      <c r="S647" t="s">
        <v>33</v>
      </c>
      <c r="T647" t="s">
        <v>33</v>
      </c>
      <c r="U647" t="s">
        <v>20950</v>
      </c>
      <c r="V647" t="s">
        <v>80</v>
      </c>
      <c r="W647" t="s">
        <v>15537</v>
      </c>
      <c r="X647" t="s">
        <v>18723</v>
      </c>
      <c r="Y647" s="536" t="s">
        <v>20964</v>
      </c>
      <c r="Z647" s="536"/>
      <c r="AA647" s="493" t="s">
        <v>17880</v>
      </c>
      <c r="AB647" s="493" t="s">
        <v>20965</v>
      </c>
      <c r="AC647" s="493" t="s">
        <v>18896</v>
      </c>
      <c r="AD647" s="493" t="s">
        <v>20958</v>
      </c>
      <c r="AE647"/>
      <c r="AF647" t="s">
        <v>20919</v>
      </c>
      <c r="AG647"/>
      <c r="AH647"/>
      <c r="AI647" t="s">
        <v>20668</v>
      </c>
      <c r="AJ647" t="s">
        <v>35</v>
      </c>
      <c r="AK647" t="s">
        <v>19693</v>
      </c>
      <c r="AL647" t="s">
        <v>20934</v>
      </c>
      <c r="AM647"/>
      <c r="AN647">
        <v>110</v>
      </c>
    </row>
    <row r="648" spans="1:40" ht="14.4" x14ac:dyDescent="0.3">
      <c r="A648" s="433" t="str">
        <v>1120</v>
      </c>
      <c r="D648" t="str">
        <f>CONCATENATE(portada_F[[#This Row],[NIVEL]],".",portada_F[[#This Row],[CODINS]])</f>
        <v>1.00267</v>
      </c>
      <c r="E648" s="444" t="s">
        <v>30667</v>
      </c>
      <c r="F648" t="s">
        <v>316</v>
      </c>
      <c r="G648" t="s">
        <v>849</v>
      </c>
      <c r="H648" t="s">
        <v>850</v>
      </c>
      <c r="I648" t="s">
        <v>41</v>
      </c>
      <c r="J648" t="s">
        <v>3</v>
      </c>
      <c r="K648" t="s">
        <v>32</v>
      </c>
      <c r="L648" t="s">
        <v>20921</v>
      </c>
      <c r="M648" t="s">
        <v>18492</v>
      </c>
      <c r="N648">
        <v>11502</v>
      </c>
      <c r="O648" t="s">
        <v>32</v>
      </c>
      <c r="P648" t="s">
        <v>202</v>
      </c>
      <c r="Q648" t="s">
        <v>2</v>
      </c>
      <c r="R648" t="s">
        <v>16525</v>
      </c>
      <c r="S648" t="s">
        <v>33</v>
      </c>
      <c r="T648" t="s">
        <v>21409</v>
      </c>
      <c r="U648" t="s">
        <v>839</v>
      </c>
      <c r="V648" t="s">
        <v>850</v>
      </c>
      <c r="W648" t="s">
        <v>9185</v>
      </c>
      <c r="X648" t="s">
        <v>11475</v>
      </c>
      <c r="Y648" s="536" t="s">
        <v>21455</v>
      </c>
      <c r="Z648" s="536" t="s">
        <v>21456</v>
      </c>
      <c r="AA648" s="493" t="s">
        <v>18753</v>
      </c>
      <c r="AB648" s="493" t="s">
        <v>21457</v>
      </c>
      <c r="AC648" s="493" t="s">
        <v>7047</v>
      </c>
      <c r="AD648" s="493" t="s">
        <v>21413</v>
      </c>
      <c r="AE648"/>
      <c r="AF648" t="s">
        <v>20919</v>
      </c>
      <c r="AG648"/>
      <c r="AH648"/>
      <c r="AI648" t="s">
        <v>20668</v>
      </c>
      <c r="AJ648" t="s">
        <v>32</v>
      </c>
      <c r="AK648" t="s">
        <v>848</v>
      </c>
      <c r="AL648" t="s">
        <v>64</v>
      </c>
      <c r="AM648" t="s">
        <v>850</v>
      </c>
      <c r="AN648">
        <v>20</v>
      </c>
    </row>
    <row r="649" spans="1:40" ht="14.4" x14ac:dyDescent="0.3">
      <c r="A649" s="433" t="str">
        <v>1121</v>
      </c>
      <c r="D649" t="str">
        <f>CONCATENATE(portada_F[[#This Row],[NIVEL]],".",portada_F[[#This Row],[CODINS]])</f>
        <v>1.01122</v>
      </c>
      <c r="E649" s="444" t="s">
        <v>31432</v>
      </c>
      <c r="F649" t="s">
        <v>132</v>
      </c>
      <c r="G649" t="s">
        <v>130</v>
      </c>
      <c r="H649" t="s">
        <v>131</v>
      </c>
      <c r="I649" t="s">
        <v>13534</v>
      </c>
      <c r="J649" t="s">
        <v>4</v>
      </c>
      <c r="K649" t="s">
        <v>32</v>
      </c>
      <c r="L649" t="s">
        <v>20921</v>
      </c>
      <c r="M649" t="s">
        <v>18492</v>
      </c>
      <c r="N649">
        <v>11801</v>
      </c>
      <c r="O649" t="s">
        <v>32</v>
      </c>
      <c r="P649" t="s">
        <v>90</v>
      </c>
      <c r="Q649" t="s">
        <v>1</v>
      </c>
      <c r="R649" t="s">
        <v>16536</v>
      </c>
      <c r="S649" t="s">
        <v>33</v>
      </c>
      <c r="T649" t="s">
        <v>91</v>
      </c>
      <c r="U649" t="s">
        <v>91</v>
      </c>
      <c r="V649" t="s">
        <v>131</v>
      </c>
      <c r="W649" t="s">
        <v>23322</v>
      </c>
      <c r="X649" t="s">
        <v>11743</v>
      </c>
      <c r="Y649" s="536" t="s">
        <v>23323</v>
      </c>
      <c r="Z649" s="536"/>
      <c r="AA649" s="493" t="s">
        <v>18937</v>
      </c>
      <c r="AB649" s="493" t="s">
        <v>23324</v>
      </c>
      <c r="AC649" s="493" t="s">
        <v>19701</v>
      </c>
      <c r="AD649" s="493" t="s">
        <v>20998</v>
      </c>
      <c r="AE649"/>
      <c r="AF649" t="s">
        <v>20919</v>
      </c>
      <c r="AG649"/>
      <c r="AH649"/>
      <c r="AI649" t="s">
        <v>20668</v>
      </c>
      <c r="AJ649" t="s">
        <v>32</v>
      </c>
      <c r="AK649" t="s">
        <v>129</v>
      </c>
      <c r="AL649" t="s">
        <v>64</v>
      </c>
      <c r="AM649" t="s">
        <v>131</v>
      </c>
      <c r="AN649">
        <v>28</v>
      </c>
    </row>
    <row r="650" spans="1:40" ht="14.4" x14ac:dyDescent="0.3">
      <c r="A650" s="433" t="str">
        <v>1122</v>
      </c>
      <c r="D650" t="str">
        <f>CONCATENATE(portada_F[[#This Row],[NIVEL]],".",portada_F[[#This Row],[CODINS]])</f>
        <v>1.00076</v>
      </c>
      <c r="E650" s="444" t="s">
        <v>30516</v>
      </c>
      <c r="F650" t="s">
        <v>239</v>
      </c>
      <c r="G650" t="s">
        <v>6179</v>
      </c>
      <c r="H650" t="s">
        <v>19708</v>
      </c>
      <c r="I650" t="s">
        <v>13533</v>
      </c>
      <c r="J650" t="s">
        <v>5</v>
      </c>
      <c r="K650" t="s">
        <v>32</v>
      </c>
      <c r="L650" t="s">
        <v>20921</v>
      </c>
      <c r="M650" t="s">
        <v>18492</v>
      </c>
      <c r="N650">
        <v>11305</v>
      </c>
      <c r="O650" t="s">
        <v>32</v>
      </c>
      <c r="P650" t="s">
        <v>15</v>
      </c>
      <c r="Q650" t="s">
        <v>5</v>
      </c>
      <c r="R650" t="s">
        <v>16520</v>
      </c>
      <c r="S650" t="s">
        <v>33</v>
      </c>
      <c r="T650" t="s">
        <v>147</v>
      </c>
      <c r="U650" t="s">
        <v>148</v>
      </c>
      <c r="V650" t="s">
        <v>6180</v>
      </c>
      <c r="W650" t="s">
        <v>10351</v>
      </c>
      <c r="X650" t="s">
        <v>12643</v>
      </c>
      <c r="Y650" s="536" t="s">
        <v>21073</v>
      </c>
      <c r="Z650" s="536" t="s">
        <v>21073</v>
      </c>
      <c r="AA650" s="493" t="s">
        <v>21074</v>
      </c>
      <c r="AB650" s="493" t="s">
        <v>21073</v>
      </c>
      <c r="AC650" s="493" t="s">
        <v>19706</v>
      </c>
      <c r="AD650" s="493" t="s">
        <v>21043</v>
      </c>
      <c r="AE650"/>
      <c r="AF650" t="s">
        <v>20919</v>
      </c>
      <c r="AG650"/>
      <c r="AH650"/>
      <c r="AI650" t="s">
        <v>20668</v>
      </c>
      <c r="AJ650" t="s">
        <v>32</v>
      </c>
      <c r="AK650" t="s">
        <v>1898</v>
      </c>
      <c r="AL650" t="s">
        <v>64</v>
      </c>
      <c r="AM650" t="s">
        <v>19708</v>
      </c>
      <c r="AN650">
        <v>46</v>
      </c>
    </row>
    <row r="651" spans="1:40" ht="14.4" x14ac:dyDescent="0.3">
      <c r="A651" s="433" t="str">
        <v>1123</v>
      </c>
      <c r="D651" t="str">
        <f>CONCATENATE(portada_F[[#This Row],[NIVEL]],".",portada_F[[#This Row],[CODINS]])</f>
        <v>1.01395</v>
      </c>
      <c r="E651" s="444" t="s">
        <v>31678</v>
      </c>
      <c r="F651" t="s">
        <v>103</v>
      </c>
      <c r="G651" t="s">
        <v>100</v>
      </c>
      <c r="H651" t="s">
        <v>101</v>
      </c>
      <c r="I651" t="s">
        <v>13534</v>
      </c>
      <c r="J651" t="s">
        <v>4</v>
      </c>
      <c r="K651" t="s">
        <v>32</v>
      </c>
      <c r="L651" t="s">
        <v>20921</v>
      </c>
      <c r="M651" t="s">
        <v>18492</v>
      </c>
      <c r="N651">
        <v>11801</v>
      </c>
      <c r="O651" t="s">
        <v>32</v>
      </c>
      <c r="P651" t="s">
        <v>90</v>
      </c>
      <c r="Q651" t="s">
        <v>1</v>
      </c>
      <c r="R651" t="s">
        <v>16536</v>
      </c>
      <c r="S651" t="s">
        <v>33</v>
      </c>
      <c r="T651" t="s">
        <v>91</v>
      </c>
      <c r="U651" t="s">
        <v>91</v>
      </c>
      <c r="V651" t="s">
        <v>101</v>
      </c>
      <c r="W651" t="s">
        <v>102</v>
      </c>
      <c r="X651" t="s">
        <v>23890</v>
      </c>
      <c r="Y651" s="536" t="s">
        <v>23891</v>
      </c>
      <c r="Z651" s="536"/>
      <c r="AA651" s="493" t="s">
        <v>19107</v>
      </c>
      <c r="AB651" s="493" t="s">
        <v>23891</v>
      </c>
      <c r="AC651" s="493" t="s">
        <v>19701</v>
      </c>
      <c r="AD651" s="493" t="s">
        <v>20998</v>
      </c>
      <c r="AE651"/>
      <c r="AF651" t="s">
        <v>20919</v>
      </c>
      <c r="AG651"/>
      <c r="AH651"/>
      <c r="AI651" t="s">
        <v>20668</v>
      </c>
      <c r="AJ651" t="s">
        <v>32</v>
      </c>
      <c r="AK651" t="s">
        <v>7588</v>
      </c>
      <c r="AL651" t="s">
        <v>64</v>
      </c>
      <c r="AM651" t="s">
        <v>101</v>
      </c>
      <c r="AN651">
        <v>32</v>
      </c>
    </row>
    <row r="652" spans="1:40" ht="14.4" x14ac:dyDescent="0.3">
      <c r="A652" s="433" t="str">
        <v>1124</v>
      </c>
      <c r="D652" t="str">
        <f>CONCATENATE(portada_F[[#This Row],[NIVEL]],".",portada_F[[#This Row],[CODINS]])</f>
        <v>1.01168</v>
      </c>
      <c r="E652" s="444" t="s">
        <v>31473</v>
      </c>
      <c r="F652" t="s">
        <v>827</v>
      </c>
      <c r="G652" t="s">
        <v>825</v>
      </c>
      <c r="H652" t="s">
        <v>826</v>
      </c>
      <c r="I652" t="s">
        <v>41</v>
      </c>
      <c r="J652" t="s">
        <v>3</v>
      </c>
      <c r="K652" t="s">
        <v>32</v>
      </c>
      <c r="L652" t="s">
        <v>20921</v>
      </c>
      <c r="M652" t="s">
        <v>18492</v>
      </c>
      <c r="N652">
        <v>11501</v>
      </c>
      <c r="O652" t="s">
        <v>32</v>
      </c>
      <c r="P652" t="s">
        <v>202</v>
      </c>
      <c r="Q652" t="s">
        <v>1</v>
      </c>
      <c r="R652" t="s">
        <v>16524</v>
      </c>
      <c r="S652" t="s">
        <v>33</v>
      </c>
      <c r="T652" t="s">
        <v>21409</v>
      </c>
      <c r="U652" t="s">
        <v>674</v>
      </c>
      <c r="V652" t="s">
        <v>826</v>
      </c>
      <c r="W652" t="s">
        <v>23420</v>
      </c>
      <c r="X652" t="s">
        <v>11761</v>
      </c>
      <c r="Y652" s="536" t="s">
        <v>23421</v>
      </c>
      <c r="Z652" s="536"/>
      <c r="AA652" s="493" t="s">
        <v>15694</v>
      </c>
      <c r="AB652" s="493" t="s">
        <v>23421</v>
      </c>
      <c r="AC652" s="493" t="s">
        <v>7047</v>
      </c>
      <c r="AD652" s="493" t="s">
        <v>21413</v>
      </c>
      <c r="AE652"/>
      <c r="AF652" t="s">
        <v>20919</v>
      </c>
      <c r="AG652"/>
      <c r="AH652"/>
      <c r="AI652" t="s">
        <v>20668</v>
      </c>
      <c r="AJ652" t="s">
        <v>32</v>
      </c>
      <c r="AK652" t="s">
        <v>824</v>
      </c>
      <c r="AL652" t="s">
        <v>64</v>
      </c>
      <c r="AM652" t="s">
        <v>826</v>
      </c>
      <c r="AN652">
        <v>19</v>
      </c>
    </row>
    <row r="653" spans="1:40" ht="14.4" x14ac:dyDescent="0.3">
      <c r="A653" s="433" t="str">
        <v>1125</v>
      </c>
      <c r="D653" t="str">
        <f>CONCATENATE(portada_F[[#This Row],[NIVEL]],".",portada_F[[#This Row],[CODINS]])</f>
        <v>1.00269</v>
      </c>
      <c r="E653" s="444" t="s">
        <v>30669</v>
      </c>
      <c r="F653" t="s">
        <v>800</v>
      </c>
      <c r="G653" t="s">
        <v>818</v>
      </c>
      <c r="H653" t="s">
        <v>122</v>
      </c>
      <c r="I653" t="s">
        <v>41</v>
      </c>
      <c r="J653" t="s">
        <v>3</v>
      </c>
      <c r="K653" t="s">
        <v>32</v>
      </c>
      <c r="L653" t="s">
        <v>20921</v>
      </c>
      <c r="M653" t="s">
        <v>18492</v>
      </c>
      <c r="N653">
        <v>11501</v>
      </c>
      <c r="O653" t="s">
        <v>32</v>
      </c>
      <c r="P653" t="s">
        <v>202</v>
      </c>
      <c r="Q653" t="s">
        <v>1</v>
      </c>
      <c r="R653" t="s">
        <v>16524</v>
      </c>
      <c r="S653" t="s">
        <v>33</v>
      </c>
      <c r="T653" t="s">
        <v>21409</v>
      </c>
      <c r="U653" t="s">
        <v>674</v>
      </c>
      <c r="V653" t="s">
        <v>122</v>
      </c>
      <c r="W653" t="s">
        <v>9184</v>
      </c>
      <c r="X653" t="s">
        <v>13910</v>
      </c>
      <c r="Y653" s="536" t="s">
        <v>21462</v>
      </c>
      <c r="Z653" s="536"/>
      <c r="AA653" s="493" t="s">
        <v>18755</v>
      </c>
      <c r="AB653" s="493" t="s">
        <v>21463</v>
      </c>
      <c r="AC653" s="493" t="s">
        <v>7047</v>
      </c>
      <c r="AD653" s="493" t="s">
        <v>21413</v>
      </c>
      <c r="AE653"/>
      <c r="AF653" t="s">
        <v>20919</v>
      </c>
      <c r="AG653"/>
      <c r="AH653"/>
      <c r="AI653" t="s">
        <v>20668</v>
      </c>
      <c r="AJ653" t="s">
        <v>32</v>
      </c>
      <c r="AK653" t="s">
        <v>817</v>
      </c>
      <c r="AL653" t="s">
        <v>64</v>
      </c>
      <c r="AM653" t="s">
        <v>122</v>
      </c>
      <c r="AN653">
        <v>10</v>
      </c>
    </row>
    <row r="654" spans="1:40" ht="14.4" x14ac:dyDescent="0.3">
      <c r="A654" s="433" t="str">
        <v>1126</v>
      </c>
      <c r="D654" t="str">
        <f>CONCATENATE(portada_F[[#This Row],[NIVEL]],".",portada_F[[#This Row],[CODINS]])</f>
        <v>1.03749</v>
      </c>
      <c r="E654" s="444" t="s">
        <v>30497</v>
      </c>
      <c r="F654" t="s">
        <v>7786</v>
      </c>
      <c r="G654" t="s">
        <v>121</v>
      </c>
      <c r="H654" t="s">
        <v>28783</v>
      </c>
      <c r="I654" t="s">
        <v>13534</v>
      </c>
      <c r="J654" t="s">
        <v>3</v>
      </c>
      <c r="K654" t="s">
        <v>32</v>
      </c>
      <c r="L654" t="s">
        <v>20921</v>
      </c>
      <c r="M654" t="s">
        <v>18492</v>
      </c>
      <c r="N654">
        <v>10106</v>
      </c>
      <c r="O654" t="s">
        <v>32</v>
      </c>
      <c r="P654" t="s">
        <v>1</v>
      </c>
      <c r="Q654" t="s">
        <v>6</v>
      </c>
      <c r="R654" t="s">
        <v>16445</v>
      </c>
      <c r="S654" t="s">
        <v>33</v>
      </c>
      <c r="T654" t="s">
        <v>33</v>
      </c>
      <c r="U654" t="s">
        <v>9103</v>
      </c>
      <c r="V654" t="s">
        <v>6401</v>
      </c>
      <c r="W654" t="s">
        <v>16418</v>
      </c>
      <c r="X654" t="s">
        <v>16417</v>
      </c>
      <c r="Y654" s="536" t="s">
        <v>28784</v>
      </c>
      <c r="Z654" s="536"/>
      <c r="AA654" s="493" t="s">
        <v>21021</v>
      </c>
      <c r="AB654" s="493" t="s">
        <v>21020</v>
      </c>
      <c r="AC654" s="493" t="s">
        <v>17950</v>
      </c>
      <c r="AD654" s="493" t="s">
        <v>20949</v>
      </c>
      <c r="AE654" t="s">
        <v>28173</v>
      </c>
      <c r="AF654" t="s">
        <v>20919</v>
      </c>
      <c r="AG654" t="s">
        <v>64</v>
      </c>
      <c r="AH654" t="s">
        <v>19694</v>
      </c>
      <c r="AI654" t="s">
        <v>28785</v>
      </c>
      <c r="AJ654" t="s">
        <v>32</v>
      </c>
      <c r="AK654" t="s">
        <v>120</v>
      </c>
      <c r="AL654" t="s">
        <v>64</v>
      </c>
      <c r="AM654" t="s">
        <v>122</v>
      </c>
      <c r="AN654">
        <v>37</v>
      </c>
    </row>
    <row r="655" spans="1:40" ht="14.4" x14ac:dyDescent="0.3">
      <c r="A655" s="433" t="str">
        <v>1127</v>
      </c>
      <c r="D655" t="str">
        <f>CONCATENATE(portada_F[[#This Row],[NIVEL]],".",portada_F[[#This Row],[CODINS]])</f>
        <v>1.00052</v>
      </c>
      <c r="E655" s="444" t="s">
        <v>30497</v>
      </c>
      <c r="F655" t="s">
        <v>124</v>
      </c>
      <c r="G655" t="s">
        <v>121</v>
      </c>
      <c r="H655" t="s">
        <v>122</v>
      </c>
      <c r="I655" t="s">
        <v>13534</v>
      </c>
      <c r="J655" t="s">
        <v>3</v>
      </c>
      <c r="K655" t="s">
        <v>32</v>
      </c>
      <c r="L655" t="s">
        <v>20921</v>
      </c>
      <c r="M655" t="s">
        <v>18492</v>
      </c>
      <c r="N655">
        <v>10106</v>
      </c>
      <c r="O655" t="s">
        <v>32</v>
      </c>
      <c r="P655" t="s">
        <v>1</v>
      </c>
      <c r="Q655" t="s">
        <v>6</v>
      </c>
      <c r="R655" t="s">
        <v>16445</v>
      </c>
      <c r="S655" t="s">
        <v>33</v>
      </c>
      <c r="T655" t="s">
        <v>33</v>
      </c>
      <c r="U655" t="s">
        <v>9103</v>
      </c>
      <c r="V655" t="s">
        <v>122</v>
      </c>
      <c r="W655" t="s">
        <v>123</v>
      </c>
      <c r="X655" t="s">
        <v>21019</v>
      </c>
      <c r="Y655" s="536" t="s">
        <v>21020</v>
      </c>
      <c r="Z655" s="536"/>
      <c r="AA655" s="493" t="s">
        <v>21021</v>
      </c>
      <c r="AB655" s="493" t="s">
        <v>21020</v>
      </c>
      <c r="AC655" s="493" t="s">
        <v>17950</v>
      </c>
      <c r="AD655" s="493" t="s">
        <v>20949</v>
      </c>
      <c r="AE655"/>
      <c r="AF655" t="s">
        <v>20919</v>
      </c>
      <c r="AG655"/>
      <c r="AH655"/>
      <c r="AI655" t="s">
        <v>20668</v>
      </c>
      <c r="AJ655" t="s">
        <v>32</v>
      </c>
      <c r="AK655" t="s">
        <v>120</v>
      </c>
      <c r="AL655" t="s">
        <v>64</v>
      </c>
      <c r="AM655" t="s">
        <v>122</v>
      </c>
      <c r="AN655">
        <v>37</v>
      </c>
    </row>
    <row r="656" spans="1:40" ht="14.4" x14ac:dyDescent="0.3">
      <c r="A656" s="433" t="str">
        <v>1128</v>
      </c>
      <c r="D656" t="str">
        <f>CONCATENATE(portada_F[[#This Row],[NIVEL]],".",portada_F[[#This Row],[CODINS]])</f>
        <v>1.00114</v>
      </c>
      <c r="E656" s="444" t="s">
        <v>30544</v>
      </c>
      <c r="F656" t="s">
        <v>302</v>
      </c>
      <c r="G656" t="s">
        <v>300</v>
      </c>
      <c r="H656" t="s">
        <v>301</v>
      </c>
      <c r="I656" t="s">
        <v>13534</v>
      </c>
      <c r="J656" t="s">
        <v>5</v>
      </c>
      <c r="K656" t="s">
        <v>32</v>
      </c>
      <c r="L656" t="s">
        <v>20921</v>
      </c>
      <c r="M656" t="s">
        <v>18492</v>
      </c>
      <c r="N656">
        <v>10110</v>
      </c>
      <c r="O656" t="s">
        <v>32</v>
      </c>
      <c r="P656" t="s">
        <v>1</v>
      </c>
      <c r="Q656" t="s">
        <v>11</v>
      </c>
      <c r="R656" t="s">
        <v>16449</v>
      </c>
      <c r="S656" t="s">
        <v>33</v>
      </c>
      <c r="T656" t="s">
        <v>33</v>
      </c>
      <c r="U656" t="s">
        <v>280</v>
      </c>
      <c r="V656" t="s">
        <v>301</v>
      </c>
      <c r="W656" t="s">
        <v>21144</v>
      </c>
      <c r="X656" t="s">
        <v>15546</v>
      </c>
      <c r="Y656" s="536" t="s">
        <v>21145</v>
      </c>
      <c r="Z656" s="536"/>
      <c r="AA656" s="493" t="s">
        <v>19715</v>
      </c>
      <c r="AB656" s="493" t="s">
        <v>21145</v>
      </c>
      <c r="AC656" s="493" t="s">
        <v>19713</v>
      </c>
      <c r="AD656" s="493" t="s">
        <v>21105</v>
      </c>
      <c r="AE656"/>
      <c r="AF656" t="s">
        <v>20919</v>
      </c>
      <c r="AG656"/>
      <c r="AH656"/>
      <c r="AI656" t="s">
        <v>20668</v>
      </c>
      <c r="AJ656" t="s">
        <v>32</v>
      </c>
      <c r="AK656" t="s">
        <v>299</v>
      </c>
      <c r="AL656" t="s">
        <v>64</v>
      </c>
      <c r="AM656" t="s">
        <v>301</v>
      </c>
      <c r="AN656">
        <v>55</v>
      </c>
    </row>
    <row r="657" spans="1:40" ht="14.4" x14ac:dyDescent="0.3">
      <c r="A657" s="433" t="str">
        <v>1129</v>
      </c>
      <c r="D657" t="str">
        <f>CONCATENATE(portada_F[[#This Row],[NIVEL]],".",portada_F[[#This Row],[CODINS]])</f>
        <v>1.03619</v>
      </c>
      <c r="E657" s="444" t="s">
        <v>30544</v>
      </c>
      <c r="F657" t="s">
        <v>14624</v>
      </c>
      <c r="G657" t="s">
        <v>300</v>
      </c>
      <c r="H657" t="s">
        <v>28506</v>
      </c>
      <c r="I657" t="s">
        <v>13534</v>
      </c>
      <c r="J657" t="s">
        <v>5</v>
      </c>
      <c r="K657" t="s">
        <v>32</v>
      </c>
      <c r="L657" t="s">
        <v>20921</v>
      </c>
      <c r="M657" t="s">
        <v>18492</v>
      </c>
      <c r="N657">
        <v>10110</v>
      </c>
      <c r="O657" t="s">
        <v>32</v>
      </c>
      <c r="P657" t="s">
        <v>1</v>
      </c>
      <c r="Q657" t="s">
        <v>11</v>
      </c>
      <c r="R657" t="s">
        <v>16449</v>
      </c>
      <c r="S657" t="s">
        <v>33</v>
      </c>
      <c r="T657" t="s">
        <v>33</v>
      </c>
      <c r="U657" t="s">
        <v>280</v>
      </c>
      <c r="V657" t="s">
        <v>301</v>
      </c>
      <c r="W657" t="s">
        <v>28507</v>
      </c>
      <c r="X657" t="s">
        <v>20849</v>
      </c>
      <c r="Y657" s="536" t="s">
        <v>21145</v>
      </c>
      <c r="Z657" s="536"/>
      <c r="AA657" s="493" t="s">
        <v>28508</v>
      </c>
      <c r="AB657" s="493" t="s">
        <v>21145</v>
      </c>
      <c r="AC657" s="493" t="s">
        <v>19713</v>
      </c>
      <c r="AD657" s="493" t="s">
        <v>21105</v>
      </c>
      <c r="AE657" t="s">
        <v>28173</v>
      </c>
      <c r="AF657" t="s">
        <v>20919</v>
      </c>
      <c r="AG657" t="s">
        <v>64</v>
      </c>
      <c r="AH657" t="s">
        <v>19694</v>
      </c>
      <c r="AI657" t="s">
        <v>28509</v>
      </c>
      <c r="AJ657" t="s">
        <v>32</v>
      </c>
      <c r="AK657" t="s">
        <v>299</v>
      </c>
      <c r="AL657" t="s">
        <v>64</v>
      </c>
      <c r="AM657" t="s">
        <v>301</v>
      </c>
      <c r="AN657">
        <v>35</v>
      </c>
    </row>
    <row r="658" spans="1:40" ht="14.4" x14ac:dyDescent="0.3">
      <c r="A658" s="433" t="str">
        <v>1130</v>
      </c>
      <c r="D658" t="str">
        <f>CONCATENATE(portada_F[[#This Row],[NIVEL]],".",portada_F[[#This Row],[CODINS]])</f>
        <v>1.03490</v>
      </c>
      <c r="E658" s="444" t="s">
        <v>30526</v>
      </c>
      <c r="F658" t="s">
        <v>12581</v>
      </c>
      <c r="G658" t="s">
        <v>230</v>
      </c>
      <c r="H658" t="s">
        <v>28211</v>
      </c>
      <c r="I658" t="s">
        <v>13533</v>
      </c>
      <c r="J658" t="s">
        <v>2</v>
      </c>
      <c r="K658" t="s">
        <v>32</v>
      </c>
      <c r="L658" t="s">
        <v>20921</v>
      </c>
      <c r="M658" t="s">
        <v>18492</v>
      </c>
      <c r="N658">
        <v>10109</v>
      </c>
      <c r="O658" t="s">
        <v>32</v>
      </c>
      <c r="P658" t="s">
        <v>1</v>
      </c>
      <c r="Q658" t="s">
        <v>10</v>
      </c>
      <c r="R658" t="s">
        <v>16448</v>
      </c>
      <c r="S658" t="s">
        <v>33</v>
      </c>
      <c r="T658" t="s">
        <v>33</v>
      </c>
      <c r="U658" t="s">
        <v>219</v>
      </c>
      <c r="V658" t="s">
        <v>231</v>
      </c>
      <c r="W658" t="s">
        <v>12647</v>
      </c>
      <c r="X658" t="s">
        <v>12646</v>
      </c>
      <c r="Y658" s="536" t="s">
        <v>21100</v>
      </c>
      <c r="Z658" s="536"/>
      <c r="AA658" s="493" t="s">
        <v>19025</v>
      </c>
      <c r="AB658" s="493" t="s">
        <v>21100</v>
      </c>
      <c r="AC658" s="493" t="s">
        <v>19710</v>
      </c>
      <c r="AD658" s="493" t="s">
        <v>21087</v>
      </c>
      <c r="AE658" t="s">
        <v>28173</v>
      </c>
      <c r="AF658" t="s">
        <v>20919</v>
      </c>
      <c r="AG658" t="s">
        <v>64</v>
      </c>
      <c r="AH658" t="s">
        <v>19694</v>
      </c>
      <c r="AI658" t="s">
        <v>28212</v>
      </c>
      <c r="AJ658" t="s">
        <v>32</v>
      </c>
      <c r="AK658" t="s">
        <v>169</v>
      </c>
      <c r="AL658" t="s">
        <v>64</v>
      </c>
      <c r="AM658" t="s">
        <v>19712</v>
      </c>
      <c r="AN658">
        <v>30</v>
      </c>
    </row>
    <row r="659" spans="1:40" ht="14.4" x14ac:dyDescent="0.3">
      <c r="A659" s="433" t="str">
        <v>1131</v>
      </c>
      <c r="D659" t="str">
        <f>CONCATENATE(portada_F[[#This Row],[NIVEL]],".",portada_F[[#This Row],[CODINS]])</f>
        <v>1.00095</v>
      </c>
      <c r="E659" s="444" t="s">
        <v>30526</v>
      </c>
      <c r="F659" t="s">
        <v>232</v>
      </c>
      <c r="G659" t="s">
        <v>230</v>
      </c>
      <c r="H659" t="s">
        <v>19712</v>
      </c>
      <c r="I659" t="s">
        <v>13533</v>
      </c>
      <c r="J659" t="s">
        <v>2</v>
      </c>
      <c r="K659" t="s">
        <v>32</v>
      </c>
      <c r="L659" t="s">
        <v>20921</v>
      </c>
      <c r="M659" t="s">
        <v>18492</v>
      </c>
      <c r="N659">
        <v>10109</v>
      </c>
      <c r="O659" t="s">
        <v>32</v>
      </c>
      <c r="P659" t="s">
        <v>1</v>
      </c>
      <c r="Q659" t="s">
        <v>10</v>
      </c>
      <c r="R659" t="s">
        <v>16448</v>
      </c>
      <c r="S659" t="s">
        <v>33</v>
      </c>
      <c r="T659" t="s">
        <v>33</v>
      </c>
      <c r="U659" t="s">
        <v>219</v>
      </c>
      <c r="V659" t="s">
        <v>231</v>
      </c>
      <c r="W659" t="s">
        <v>12647</v>
      </c>
      <c r="X659" t="s">
        <v>12646</v>
      </c>
      <c r="Y659" s="536" t="s">
        <v>21099</v>
      </c>
      <c r="Z659" s="536"/>
      <c r="AA659" s="493" t="s">
        <v>19025</v>
      </c>
      <c r="AB659" s="493" t="s">
        <v>21100</v>
      </c>
      <c r="AC659" s="493" t="s">
        <v>19710</v>
      </c>
      <c r="AD659" s="493" t="s">
        <v>21087</v>
      </c>
      <c r="AE659"/>
      <c r="AF659" t="s">
        <v>20919</v>
      </c>
      <c r="AG659"/>
      <c r="AH659"/>
      <c r="AI659" t="s">
        <v>20668</v>
      </c>
      <c r="AJ659" t="s">
        <v>32</v>
      </c>
      <c r="AK659" t="s">
        <v>169</v>
      </c>
      <c r="AL659" t="s">
        <v>64</v>
      </c>
      <c r="AM659" t="s">
        <v>19712</v>
      </c>
      <c r="AN659">
        <v>126</v>
      </c>
    </row>
    <row r="660" spans="1:40" ht="14.4" x14ac:dyDescent="0.3">
      <c r="A660" s="433" t="str">
        <v>1132</v>
      </c>
      <c r="D660" t="str">
        <f>CONCATENATE(portada_F[[#This Row],[NIVEL]],".",portada_F[[#This Row],[CODINS]])</f>
        <v>1.00938</v>
      </c>
      <c r="E660" s="444" t="s">
        <v>31265</v>
      </c>
      <c r="F660" t="s">
        <v>2515</v>
      </c>
      <c r="G660" t="s">
        <v>6321</v>
      </c>
      <c r="H660" t="s">
        <v>6322</v>
      </c>
      <c r="I660" t="s">
        <v>13533</v>
      </c>
      <c r="J660" t="s">
        <v>2</v>
      </c>
      <c r="K660" t="s">
        <v>32</v>
      </c>
      <c r="L660" t="s">
        <v>20921</v>
      </c>
      <c r="M660" t="s">
        <v>18492</v>
      </c>
      <c r="N660">
        <v>10109</v>
      </c>
      <c r="O660" t="s">
        <v>32</v>
      </c>
      <c r="P660" t="s">
        <v>1</v>
      </c>
      <c r="Q660" t="s">
        <v>10</v>
      </c>
      <c r="R660" t="s">
        <v>16448</v>
      </c>
      <c r="S660" t="s">
        <v>33</v>
      </c>
      <c r="T660" t="s">
        <v>33</v>
      </c>
      <c r="U660" t="s">
        <v>219</v>
      </c>
      <c r="V660" t="s">
        <v>6322</v>
      </c>
      <c r="W660" t="s">
        <v>12778</v>
      </c>
      <c r="X660" t="s">
        <v>12777</v>
      </c>
      <c r="Y660" s="536" t="s">
        <v>22956</v>
      </c>
      <c r="Z660" s="536" t="s">
        <v>22956</v>
      </c>
      <c r="AA660" s="493" t="s">
        <v>19059</v>
      </c>
      <c r="AB660" s="493" t="s">
        <v>22956</v>
      </c>
      <c r="AC660" s="493" t="s">
        <v>19710</v>
      </c>
      <c r="AD660" s="493" t="s">
        <v>21087</v>
      </c>
      <c r="AE660"/>
      <c r="AF660" t="s">
        <v>20919</v>
      </c>
      <c r="AG660"/>
      <c r="AH660"/>
      <c r="AI660" t="s">
        <v>20668</v>
      </c>
      <c r="AJ660" t="s">
        <v>32</v>
      </c>
      <c r="AK660" t="s">
        <v>7489</v>
      </c>
      <c r="AL660" t="s">
        <v>64</v>
      </c>
      <c r="AM660" t="s">
        <v>6322</v>
      </c>
      <c r="AN660">
        <v>94</v>
      </c>
    </row>
    <row r="661" spans="1:40" ht="14.4" x14ac:dyDescent="0.3">
      <c r="A661" s="433" t="str">
        <v>1133</v>
      </c>
      <c r="D661" t="str">
        <f>CONCATENATE(portada_F[[#This Row],[NIVEL]],".",portada_F[[#This Row],[CODINS]])</f>
        <v>1.00115</v>
      </c>
      <c r="E661" s="444" t="s">
        <v>30545</v>
      </c>
      <c r="F661" t="s">
        <v>6842</v>
      </c>
      <c r="G661" t="s">
        <v>6773</v>
      </c>
      <c r="H661" t="s">
        <v>6981</v>
      </c>
      <c r="I661" t="s">
        <v>13534</v>
      </c>
      <c r="J661" t="s">
        <v>5</v>
      </c>
      <c r="K661" t="s">
        <v>32</v>
      </c>
      <c r="L661" t="s">
        <v>20929</v>
      </c>
      <c r="M661" t="s">
        <v>18492</v>
      </c>
      <c r="N661">
        <v>10110</v>
      </c>
      <c r="O661" t="s">
        <v>32</v>
      </c>
      <c r="P661" t="s">
        <v>1</v>
      </c>
      <c r="Q661" t="s">
        <v>11</v>
      </c>
      <c r="R661" t="s">
        <v>16449</v>
      </c>
      <c r="S661" t="s">
        <v>33</v>
      </c>
      <c r="T661" t="s">
        <v>33</v>
      </c>
      <c r="U661" t="s">
        <v>280</v>
      </c>
      <c r="V661" t="s">
        <v>292</v>
      </c>
      <c r="W661" t="s">
        <v>21146</v>
      </c>
      <c r="X661" t="s">
        <v>16389</v>
      </c>
      <c r="Y661" s="536" t="s">
        <v>21147</v>
      </c>
      <c r="Z661" s="536" t="s">
        <v>21148</v>
      </c>
      <c r="AA661" s="493" t="s">
        <v>17889</v>
      </c>
      <c r="AB661" s="493" t="s">
        <v>21149</v>
      </c>
      <c r="AC661" s="493" t="s">
        <v>19713</v>
      </c>
      <c r="AD661" s="493" t="s">
        <v>21150</v>
      </c>
      <c r="AE661"/>
      <c r="AF661" t="s">
        <v>20920</v>
      </c>
      <c r="AG661"/>
      <c r="AH661" t="s">
        <v>7817</v>
      </c>
      <c r="AI661" t="s">
        <v>20668</v>
      </c>
      <c r="AJ661" t="s">
        <v>35</v>
      </c>
      <c r="AK661" t="s">
        <v>19693</v>
      </c>
      <c r="AL661" t="s">
        <v>20934</v>
      </c>
      <c r="AM661"/>
      <c r="AN661">
        <v>67</v>
      </c>
    </row>
    <row r="662" spans="1:40" ht="14.4" x14ac:dyDescent="0.3">
      <c r="A662" s="433" t="str">
        <v>1134</v>
      </c>
      <c r="D662" t="str">
        <f>CONCATENATE(portada_F[[#This Row],[NIVEL]],".",portada_F[[#This Row],[CODINS]])</f>
        <v>1.03494</v>
      </c>
      <c r="E662" s="444" t="s">
        <v>30545</v>
      </c>
      <c r="F662" t="s">
        <v>7817</v>
      </c>
      <c r="G662" t="s">
        <v>6773</v>
      </c>
      <c r="H662" t="s">
        <v>28220</v>
      </c>
      <c r="I662" t="s">
        <v>13534</v>
      </c>
      <c r="J662" t="s">
        <v>5</v>
      </c>
      <c r="K662" t="s">
        <v>32</v>
      </c>
      <c r="L662" t="s">
        <v>20921</v>
      </c>
      <c r="M662" t="s">
        <v>18492</v>
      </c>
      <c r="N662">
        <v>10110</v>
      </c>
      <c r="O662" t="s">
        <v>32</v>
      </c>
      <c r="P662" t="s">
        <v>1</v>
      </c>
      <c r="Q662" t="s">
        <v>11</v>
      </c>
      <c r="R662" t="s">
        <v>16449</v>
      </c>
      <c r="S662" t="s">
        <v>33</v>
      </c>
      <c r="T662" t="s">
        <v>33</v>
      </c>
      <c r="U662" t="s">
        <v>280</v>
      </c>
      <c r="V662" t="s">
        <v>18453</v>
      </c>
      <c r="W662" t="s">
        <v>18456</v>
      </c>
      <c r="X662" t="s">
        <v>18455</v>
      </c>
      <c r="Y662" s="536" t="s">
        <v>28221</v>
      </c>
      <c r="Z662" s="536" t="s">
        <v>21148</v>
      </c>
      <c r="AA662" s="493" t="s">
        <v>18328</v>
      </c>
      <c r="AB662" s="493" t="s">
        <v>21149</v>
      </c>
      <c r="AC662" s="493" t="s">
        <v>19713</v>
      </c>
      <c r="AD662" s="493" t="s">
        <v>21150</v>
      </c>
      <c r="AE662" t="s">
        <v>28173</v>
      </c>
      <c r="AF662" t="s">
        <v>20919</v>
      </c>
      <c r="AG662" t="s">
        <v>32</v>
      </c>
      <c r="AH662" t="s">
        <v>19694</v>
      </c>
      <c r="AI662" t="s">
        <v>28222</v>
      </c>
      <c r="AJ662" t="s">
        <v>32</v>
      </c>
      <c r="AK662" t="s">
        <v>6842</v>
      </c>
      <c r="AL662" t="s">
        <v>32</v>
      </c>
      <c r="AM662" t="s">
        <v>6981</v>
      </c>
      <c r="AN662">
        <v>35</v>
      </c>
    </row>
    <row r="663" spans="1:40" ht="14.4" x14ac:dyDescent="0.3">
      <c r="A663" s="433" t="str">
        <v>1135</v>
      </c>
      <c r="D663" t="str">
        <f>CONCATENATE(portada_F[[#This Row],[NIVEL]],".",portada_F[[#This Row],[CODINS]])</f>
        <v>1.00096</v>
      </c>
      <c r="E663" s="444" t="s">
        <v>30527</v>
      </c>
      <c r="F663" t="s">
        <v>312</v>
      </c>
      <c r="G663" t="s">
        <v>6766</v>
      </c>
      <c r="H663" t="s">
        <v>12404</v>
      </c>
      <c r="I663" t="s">
        <v>13533</v>
      </c>
      <c r="J663" t="s">
        <v>2</v>
      </c>
      <c r="K663" t="s">
        <v>32</v>
      </c>
      <c r="L663" t="s">
        <v>20929</v>
      </c>
      <c r="M663" t="s">
        <v>18492</v>
      </c>
      <c r="N663">
        <v>10109</v>
      </c>
      <c r="O663" t="s">
        <v>32</v>
      </c>
      <c r="P663" t="s">
        <v>1</v>
      </c>
      <c r="Q663" t="s">
        <v>10</v>
      </c>
      <c r="R663" t="s">
        <v>16448</v>
      </c>
      <c r="S663" t="s">
        <v>33</v>
      </c>
      <c r="T663" t="s">
        <v>33</v>
      </c>
      <c r="U663" t="s">
        <v>219</v>
      </c>
      <c r="V663" t="s">
        <v>12648</v>
      </c>
      <c r="W663" t="s">
        <v>7051</v>
      </c>
      <c r="X663" t="s">
        <v>12649</v>
      </c>
      <c r="Y663" s="536" t="s">
        <v>21101</v>
      </c>
      <c r="Z663" s="536" t="s">
        <v>21102</v>
      </c>
      <c r="AA663" s="493" t="s">
        <v>15542</v>
      </c>
      <c r="AB663" s="493" t="s">
        <v>21103</v>
      </c>
      <c r="AC663" s="493" t="s">
        <v>19710</v>
      </c>
      <c r="AD663" s="493" t="s">
        <v>21082</v>
      </c>
      <c r="AE663"/>
      <c r="AF663" t="s">
        <v>20920</v>
      </c>
      <c r="AG663"/>
      <c r="AH663" t="s">
        <v>7561</v>
      </c>
      <c r="AI663" t="s">
        <v>20668</v>
      </c>
      <c r="AJ663" t="s">
        <v>35</v>
      </c>
      <c r="AK663" t="s">
        <v>19693</v>
      </c>
      <c r="AL663" t="s">
        <v>20934</v>
      </c>
      <c r="AM663"/>
      <c r="AN663">
        <v>307</v>
      </c>
    </row>
    <row r="664" spans="1:40" ht="14.4" x14ac:dyDescent="0.3">
      <c r="A664" s="433" t="str">
        <v>1136</v>
      </c>
      <c r="D664" t="str">
        <f>CONCATENATE(portada_F[[#This Row],[NIVEL]],".",portada_F[[#This Row],[CODINS]])</f>
        <v>1.03562</v>
      </c>
      <c r="E664" s="444" t="s">
        <v>30527</v>
      </c>
      <c r="F664" t="s">
        <v>7561</v>
      </c>
      <c r="G664" t="s">
        <v>6766</v>
      </c>
      <c r="H664" t="s">
        <v>28369</v>
      </c>
      <c r="I664" t="s">
        <v>13533</v>
      </c>
      <c r="J664" t="s">
        <v>2</v>
      </c>
      <c r="K664" t="s">
        <v>32</v>
      </c>
      <c r="L664" t="s">
        <v>20921</v>
      </c>
      <c r="M664" t="s">
        <v>18492</v>
      </c>
      <c r="N664">
        <v>10109</v>
      </c>
      <c r="O664" t="s">
        <v>32</v>
      </c>
      <c r="P664" t="s">
        <v>1</v>
      </c>
      <c r="Q664" t="s">
        <v>10</v>
      </c>
      <c r="R664" t="s">
        <v>16448</v>
      </c>
      <c r="S664" t="s">
        <v>33</v>
      </c>
      <c r="T664" t="s">
        <v>33</v>
      </c>
      <c r="U664" t="s">
        <v>219</v>
      </c>
      <c r="V664" t="s">
        <v>12648</v>
      </c>
      <c r="W664" t="s">
        <v>28370</v>
      </c>
      <c r="X664" t="s">
        <v>16404</v>
      </c>
      <c r="Y664" s="536" t="s">
        <v>28371</v>
      </c>
      <c r="Z664" s="536"/>
      <c r="AA664" s="493" t="s">
        <v>15542</v>
      </c>
      <c r="AB664" s="493" t="s">
        <v>21103</v>
      </c>
      <c r="AC664" s="493" t="s">
        <v>19710</v>
      </c>
      <c r="AD664" s="493" t="s">
        <v>21082</v>
      </c>
      <c r="AE664" t="s">
        <v>28173</v>
      </c>
      <c r="AF664" t="s">
        <v>20919</v>
      </c>
      <c r="AG664" t="s">
        <v>32</v>
      </c>
      <c r="AH664" t="s">
        <v>19694</v>
      </c>
      <c r="AI664" t="s">
        <v>28372</v>
      </c>
      <c r="AJ664" t="s">
        <v>32</v>
      </c>
      <c r="AK664" t="s">
        <v>312</v>
      </c>
      <c r="AL664" t="s">
        <v>32</v>
      </c>
      <c r="AM664" t="s">
        <v>12404</v>
      </c>
      <c r="AN664">
        <v>36</v>
      </c>
    </row>
    <row r="665" spans="1:40" ht="14.4" x14ac:dyDescent="0.3">
      <c r="A665" s="433" t="str">
        <v>1137</v>
      </c>
      <c r="D665" t="str">
        <f>CONCATENATE(portada_F[[#This Row],[NIVEL]],".",portada_F[[#This Row],[CODINS]])</f>
        <v>1.01180</v>
      </c>
      <c r="E665" s="444" t="s">
        <v>31485</v>
      </c>
      <c r="F665" t="s">
        <v>3118</v>
      </c>
      <c r="G665" t="s">
        <v>6319</v>
      </c>
      <c r="H665" t="s">
        <v>310</v>
      </c>
      <c r="I665" t="s">
        <v>13534</v>
      </c>
      <c r="J665" t="s">
        <v>4</v>
      </c>
      <c r="K665" t="s">
        <v>32</v>
      </c>
      <c r="L665" t="s">
        <v>20921</v>
      </c>
      <c r="M665" t="s">
        <v>18492</v>
      </c>
      <c r="N665">
        <v>11801</v>
      </c>
      <c r="O665" t="s">
        <v>32</v>
      </c>
      <c r="P665" t="s">
        <v>90</v>
      </c>
      <c r="Q665" t="s">
        <v>1</v>
      </c>
      <c r="R665" t="s">
        <v>16536</v>
      </c>
      <c r="S665" t="s">
        <v>33</v>
      </c>
      <c r="T665" t="s">
        <v>91</v>
      </c>
      <c r="U665" t="s">
        <v>91</v>
      </c>
      <c r="V665" t="s">
        <v>6320</v>
      </c>
      <c r="W665" t="s">
        <v>19999</v>
      </c>
      <c r="X665" t="s">
        <v>8221</v>
      </c>
      <c r="Y665" s="536" t="s">
        <v>23447</v>
      </c>
      <c r="Z665" s="536" t="s">
        <v>23448</v>
      </c>
      <c r="AA665" s="493" t="s">
        <v>18946</v>
      </c>
      <c r="AB665" s="493" t="s">
        <v>23448</v>
      </c>
      <c r="AC665" s="493" t="s">
        <v>19701</v>
      </c>
      <c r="AD665" s="493" t="s">
        <v>21018</v>
      </c>
      <c r="AE665"/>
      <c r="AF665" t="s">
        <v>20919</v>
      </c>
      <c r="AG665"/>
      <c r="AH665"/>
      <c r="AI665" t="s">
        <v>20668</v>
      </c>
      <c r="AJ665" t="s">
        <v>32</v>
      </c>
      <c r="AK665" t="s">
        <v>7549</v>
      </c>
      <c r="AL665" t="s">
        <v>64</v>
      </c>
      <c r="AM665" t="s">
        <v>310</v>
      </c>
      <c r="AN665">
        <v>27</v>
      </c>
    </row>
    <row r="666" spans="1:40" ht="14.4" x14ac:dyDescent="0.3">
      <c r="A666" s="433" t="str">
        <v>1138</v>
      </c>
      <c r="D666" t="str">
        <f>CONCATENATE(portada_F[[#This Row],[NIVEL]],".",portada_F[[#This Row],[CODINS]])</f>
        <v>1.00116</v>
      </c>
      <c r="E666" s="444" t="s">
        <v>30546</v>
      </c>
      <c r="F666" t="s">
        <v>269</v>
      </c>
      <c r="G666" t="s">
        <v>265</v>
      </c>
      <c r="H666" t="s">
        <v>266</v>
      </c>
      <c r="I666" t="s">
        <v>13534</v>
      </c>
      <c r="J666" t="s">
        <v>6</v>
      </c>
      <c r="K666" t="s">
        <v>32</v>
      </c>
      <c r="L666" t="s">
        <v>20921</v>
      </c>
      <c r="M666" t="s">
        <v>18492</v>
      </c>
      <c r="N666">
        <v>11005</v>
      </c>
      <c r="O666" t="s">
        <v>32</v>
      </c>
      <c r="P666" t="s">
        <v>11</v>
      </c>
      <c r="Q666" t="s">
        <v>5</v>
      </c>
      <c r="R666" t="s">
        <v>16507</v>
      </c>
      <c r="S666" t="s">
        <v>33</v>
      </c>
      <c r="T666" t="s">
        <v>249</v>
      </c>
      <c r="U666" t="s">
        <v>267</v>
      </c>
      <c r="V666" t="s">
        <v>268</v>
      </c>
      <c r="W666" t="s">
        <v>9125</v>
      </c>
      <c r="X666" t="s">
        <v>15547</v>
      </c>
      <c r="Y666" s="536" t="s">
        <v>21151</v>
      </c>
      <c r="Z666" s="536" t="s">
        <v>21152</v>
      </c>
      <c r="AA666" s="493" t="s">
        <v>12910</v>
      </c>
      <c r="AB666" s="493" t="s">
        <v>21153</v>
      </c>
      <c r="AC666" s="493" t="s">
        <v>21116</v>
      </c>
      <c r="AD666" s="493" t="s">
        <v>21117</v>
      </c>
      <c r="AE666"/>
      <c r="AF666" t="s">
        <v>20919</v>
      </c>
      <c r="AG666"/>
      <c r="AH666"/>
      <c r="AI666" t="s">
        <v>20668</v>
      </c>
      <c r="AJ666" t="s">
        <v>32</v>
      </c>
      <c r="AK666" t="s">
        <v>8145</v>
      </c>
      <c r="AL666" t="s">
        <v>64</v>
      </c>
      <c r="AM666" t="s">
        <v>266</v>
      </c>
      <c r="AN666">
        <v>246</v>
      </c>
    </row>
    <row r="667" spans="1:40" ht="14.4" x14ac:dyDescent="0.3">
      <c r="A667" s="433" t="str">
        <v>1140</v>
      </c>
      <c r="D667" t="str">
        <f>CONCATENATE(portada_F[[#This Row],[NIVEL]],".",portada_F[[#This Row],[CODINS]])</f>
        <v>1.02406</v>
      </c>
      <c r="E667" s="444" t="s">
        <v>32586</v>
      </c>
      <c r="F667" t="s">
        <v>7286</v>
      </c>
      <c r="G667" t="s">
        <v>7285</v>
      </c>
      <c r="H667" t="s">
        <v>7287</v>
      </c>
      <c r="I667" t="s">
        <v>47</v>
      </c>
      <c r="J667" t="s">
        <v>3</v>
      </c>
      <c r="K667" t="s">
        <v>32</v>
      </c>
      <c r="L667" t="s">
        <v>20921</v>
      </c>
      <c r="M667" t="s">
        <v>18492</v>
      </c>
      <c r="N667">
        <v>10606</v>
      </c>
      <c r="O667" t="s">
        <v>32</v>
      </c>
      <c r="P667" t="s">
        <v>6</v>
      </c>
      <c r="Q667" t="s">
        <v>6</v>
      </c>
      <c r="R667" t="s">
        <v>16483</v>
      </c>
      <c r="S667" t="s">
        <v>33</v>
      </c>
      <c r="T667" t="s">
        <v>521</v>
      </c>
      <c r="U667" t="s">
        <v>337</v>
      </c>
      <c r="V667" t="s">
        <v>7288</v>
      </c>
      <c r="W667" t="s">
        <v>1268</v>
      </c>
      <c r="X667" t="s">
        <v>12084</v>
      </c>
      <c r="Y667" s="536" t="s">
        <v>25979</v>
      </c>
      <c r="Z667" s="536"/>
      <c r="AA667" s="493" t="s">
        <v>18070</v>
      </c>
      <c r="AB667" s="493" t="s">
        <v>25980</v>
      </c>
      <c r="AC667" s="493" t="s">
        <v>18461</v>
      </c>
      <c r="AD667" s="493" t="s">
        <v>21111</v>
      </c>
      <c r="AE667"/>
      <c r="AF667" t="s">
        <v>20919</v>
      </c>
      <c r="AG667"/>
      <c r="AH667"/>
      <c r="AI667" t="s">
        <v>20668</v>
      </c>
      <c r="AJ667" t="s">
        <v>32</v>
      </c>
      <c r="AK667" t="s">
        <v>7802</v>
      </c>
      <c r="AL667" t="s">
        <v>64</v>
      </c>
      <c r="AM667" t="s">
        <v>7287</v>
      </c>
      <c r="AN667">
        <v>8</v>
      </c>
    </row>
    <row r="668" spans="1:40" ht="14.4" x14ac:dyDescent="0.3">
      <c r="A668" s="433" t="str">
        <v>1141</v>
      </c>
      <c r="D668" t="str">
        <f>CONCATENATE(portada_F[[#This Row],[NIVEL]],".",portada_F[[#This Row],[CODINS]])</f>
        <v>1.01565</v>
      </c>
      <c r="E668" s="444" t="s">
        <v>31840</v>
      </c>
      <c r="F668" t="s">
        <v>3871</v>
      </c>
      <c r="G668" t="s">
        <v>6496</v>
      </c>
      <c r="H668" t="s">
        <v>1321</v>
      </c>
      <c r="I668" t="s">
        <v>47</v>
      </c>
      <c r="J668" t="s">
        <v>3</v>
      </c>
      <c r="K668" t="s">
        <v>32</v>
      </c>
      <c r="L668" t="s">
        <v>20921</v>
      </c>
      <c r="M668" t="s">
        <v>18492</v>
      </c>
      <c r="N668">
        <v>10603</v>
      </c>
      <c r="O668" t="s">
        <v>32</v>
      </c>
      <c r="P668" t="s">
        <v>6</v>
      </c>
      <c r="Q668" t="s">
        <v>3</v>
      </c>
      <c r="R668" t="s">
        <v>16480</v>
      </c>
      <c r="S668" t="s">
        <v>33</v>
      </c>
      <c r="T668" t="s">
        <v>521</v>
      </c>
      <c r="U668" t="s">
        <v>547</v>
      </c>
      <c r="V668" t="s">
        <v>1321</v>
      </c>
      <c r="W668" t="s">
        <v>2201</v>
      </c>
      <c r="X668" t="s">
        <v>14028</v>
      </c>
      <c r="Y668" s="536" t="s">
        <v>24256</v>
      </c>
      <c r="Z668" s="536"/>
      <c r="AA668" s="493" t="s">
        <v>19040</v>
      </c>
      <c r="AB668" s="493" t="s">
        <v>24257</v>
      </c>
      <c r="AC668" s="493" t="s">
        <v>18461</v>
      </c>
      <c r="AD668" s="493" t="s">
        <v>21111</v>
      </c>
      <c r="AE668"/>
      <c r="AF668" t="s">
        <v>20919</v>
      </c>
      <c r="AG668"/>
      <c r="AH668"/>
      <c r="AI668" t="s">
        <v>20668</v>
      </c>
      <c r="AJ668" t="s">
        <v>32</v>
      </c>
      <c r="AK668" t="s">
        <v>7611</v>
      </c>
      <c r="AL668" t="s">
        <v>64</v>
      </c>
      <c r="AM668" t="s">
        <v>1321</v>
      </c>
      <c r="AN668">
        <v>21</v>
      </c>
    </row>
    <row r="669" spans="1:40" ht="14.4" x14ac:dyDescent="0.3">
      <c r="A669" s="433" t="str">
        <v>1142</v>
      </c>
      <c r="D669" t="str">
        <f>CONCATENATE(portada_F[[#This Row],[NIVEL]],".",portada_F[[#This Row],[CODINS]])</f>
        <v>1.00305</v>
      </c>
      <c r="E669" s="444" t="s">
        <v>30704</v>
      </c>
      <c r="F669" t="s">
        <v>707</v>
      </c>
      <c r="G669" t="s">
        <v>703</v>
      </c>
      <c r="H669" t="s">
        <v>704</v>
      </c>
      <c r="I669" t="s">
        <v>47</v>
      </c>
      <c r="J669" t="s">
        <v>5</v>
      </c>
      <c r="K669" t="s">
        <v>32</v>
      </c>
      <c r="L669" t="s">
        <v>20921</v>
      </c>
      <c r="M669" t="s">
        <v>18492</v>
      </c>
      <c r="N669">
        <v>11203</v>
      </c>
      <c r="O669" t="s">
        <v>32</v>
      </c>
      <c r="P669" t="s">
        <v>14</v>
      </c>
      <c r="Q669" t="s">
        <v>3</v>
      </c>
      <c r="R669" t="s">
        <v>16515</v>
      </c>
      <c r="S669" t="s">
        <v>33</v>
      </c>
      <c r="T669" t="s">
        <v>21352</v>
      </c>
      <c r="U669" t="s">
        <v>705</v>
      </c>
      <c r="V669" t="s">
        <v>704</v>
      </c>
      <c r="W669" t="s">
        <v>7115</v>
      </c>
      <c r="X669" t="s">
        <v>11484</v>
      </c>
      <c r="Y669" s="536" t="s">
        <v>21547</v>
      </c>
      <c r="Z669" s="536" t="s">
        <v>21547</v>
      </c>
      <c r="AA669" s="493" t="s">
        <v>12839</v>
      </c>
      <c r="AB669" s="493" t="s">
        <v>21547</v>
      </c>
      <c r="AC669" s="493" t="s">
        <v>19732</v>
      </c>
      <c r="AD669" s="493" t="s">
        <v>21356</v>
      </c>
      <c r="AE669"/>
      <c r="AF669" t="s">
        <v>20919</v>
      </c>
      <c r="AG669"/>
      <c r="AH669"/>
      <c r="AI669" t="s">
        <v>20668</v>
      </c>
      <c r="AJ669" t="s">
        <v>32</v>
      </c>
      <c r="AK669" t="s">
        <v>702</v>
      </c>
      <c r="AL669" t="s">
        <v>64</v>
      </c>
      <c r="AM669" t="s">
        <v>704</v>
      </c>
      <c r="AN669">
        <v>31</v>
      </c>
    </row>
    <row r="670" spans="1:40" ht="14.4" x14ac:dyDescent="0.3">
      <c r="A670" s="433" t="str">
        <v>1143</v>
      </c>
      <c r="D670" t="str">
        <f>CONCATENATE(portada_F[[#This Row],[NIVEL]],".",portada_F[[#This Row],[CODINS]])</f>
        <v>1.01177</v>
      </c>
      <c r="E670" s="444" t="s">
        <v>31482</v>
      </c>
      <c r="F670" t="s">
        <v>3112</v>
      </c>
      <c r="G670" t="s">
        <v>6402</v>
      </c>
      <c r="H670" t="s">
        <v>778</v>
      </c>
      <c r="I670" t="s">
        <v>47</v>
      </c>
      <c r="J670" t="s">
        <v>1</v>
      </c>
      <c r="K670" t="s">
        <v>32</v>
      </c>
      <c r="L670" t="s">
        <v>20921</v>
      </c>
      <c r="M670" t="s">
        <v>18492</v>
      </c>
      <c r="N670">
        <v>30308</v>
      </c>
      <c r="O670" t="s">
        <v>64</v>
      </c>
      <c r="P670" t="s">
        <v>3</v>
      </c>
      <c r="Q670" t="s">
        <v>9</v>
      </c>
      <c r="R670" t="s">
        <v>16671</v>
      </c>
      <c r="S670" t="s">
        <v>242</v>
      </c>
      <c r="T670" t="s">
        <v>243</v>
      </c>
      <c r="U670" t="s">
        <v>436</v>
      </c>
      <c r="V670" t="s">
        <v>778</v>
      </c>
      <c r="W670" t="s">
        <v>22963</v>
      </c>
      <c r="X670" t="s">
        <v>11766</v>
      </c>
      <c r="Y670" s="536" t="s">
        <v>23444</v>
      </c>
      <c r="Z670" s="536"/>
      <c r="AA670" s="493" t="s">
        <v>19998</v>
      </c>
      <c r="AB670" s="493" t="s">
        <v>23444</v>
      </c>
      <c r="AC670" s="493" t="s">
        <v>19725</v>
      </c>
      <c r="AD670" s="493" t="s">
        <v>21248</v>
      </c>
      <c r="AE670"/>
      <c r="AF670" t="s">
        <v>20919</v>
      </c>
      <c r="AG670"/>
      <c r="AH670"/>
      <c r="AI670" t="s">
        <v>20668</v>
      </c>
      <c r="AJ670" t="s">
        <v>32</v>
      </c>
      <c r="AK670" t="s">
        <v>7547</v>
      </c>
      <c r="AL670" t="s">
        <v>64</v>
      </c>
      <c r="AM670" t="s">
        <v>778</v>
      </c>
      <c r="AN670">
        <v>95</v>
      </c>
    </row>
    <row r="671" spans="1:40" ht="14.4" x14ac:dyDescent="0.3">
      <c r="A671" s="433" t="str">
        <v>1144</v>
      </c>
      <c r="D671" t="str">
        <f>CONCATENATE(portada_F[[#This Row],[NIVEL]],".",portada_F[[#This Row],[CODINS]])</f>
        <v>1.00844</v>
      </c>
      <c r="E671" s="444" t="s">
        <v>31194</v>
      </c>
      <c r="F671" t="s">
        <v>2293</v>
      </c>
      <c r="G671" t="s">
        <v>6264</v>
      </c>
      <c r="H671" t="s">
        <v>7474</v>
      </c>
      <c r="I671" t="s">
        <v>47</v>
      </c>
      <c r="J671" t="s">
        <v>2</v>
      </c>
      <c r="K671" t="s">
        <v>32</v>
      </c>
      <c r="L671" t="s">
        <v>20921</v>
      </c>
      <c r="M671" t="s">
        <v>18492</v>
      </c>
      <c r="N671">
        <v>10302</v>
      </c>
      <c r="O671" t="s">
        <v>32</v>
      </c>
      <c r="P671" t="s">
        <v>3</v>
      </c>
      <c r="Q671" t="s">
        <v>2</v>
      </c>
      <c r="R671" t="s">
        <v>16455</v>
      </c>
      <c r="S671" t="s">
        <v>33</v>
      </c>
      <c r="T671" t="s">
        <v>47</v>
      </c>
      <c r="U671" t="s">
        <v>51</v>
      </c>
      <c r="V671" t="s">
        <v>1900</v>
      </c>
      <c r="W671" t="s">
        <v>22775</v>
      </c>
      <c r="X671" t="s">
        <v>11673</v>
      </c>
      <c r="Y671" s="536" t="s">
        <v>22776</v>
      </c>
      <c r="Z671" s="536" t="s">
        <v>22777</v>
      </c>
      <c r="AA671" s="493" t="s">
        <v>13280</v>
      </c>
      <c r="AB671" s="493" t="s">
        <v>22776</v>
      </c>
      <c r="AC671" s="493" t="s">
        <v>21161</v>
      </c>
      <c r="AD671" s="493" t="s">
        <v>21162</v>
      </c>
      <c r="AE671"/>
      <c r="AF671" t="s">
        <v>20919</v>
      </c>
      <c r="AG671"/>
      <c r="AH671"/>
      <c r="AI671" t="s">
        <v>20668</v>
      </c>
      <c r="AJ671" t="s">
        <v>32</v>
      </c>
      <c r="AK671" t="s">
        <v>7473</v>
      </c>
      <c r="AL671" t="s">
        <v>64</v>
      </c>
      <c r="AM671" t="s">
        <v>7474</v>
      </c>
      <c r="AN671">
        <v>129</v>
      </c>
    </row>
    <row r="672" spans="1:40" ht="14.4" x14ac:dyDescent="0.3">
      <c r="A672" s="433" t="str">
        <v>1145</v>
      </c>
      <c r="D672" t="str">
        <f>CONCATENATE(portada_F[[#This Row],[NIVEL]],".",portada_F[[#This Row],[CODINS]])</f>
        <v>1.00100</v>
      </c>
      <c r="E672" s="444" t="s">
        <v>30530</v>
      </c>
      <c r="F672" t="s">
        <v>325</v>
      </c>
      <c r="G672" t="s">
        <v>522</v>
      </c>
      <c r="H672" t="s">
        <v>523</v>
      </c>
      <c r="I672" t="s">
        <v>47</v>
      </c>
      <c r="J672" t="s">
        <v>3</v>
      </c>
      <c r="K672" t="s">
        <v>32</v>
      </c>
      <c r="L672" t="s">
        <v>20921</v>
      </c>
      <c r="M672" t="s">
        <v>18492</v>
      </c>
      <c r="N672">
        <v>10607</v>
      </c>
      <c r="O672" t="s">
        <v>32</v>
      </c>
      <c r="P672" t="s">
        <v>6</v>
      </c>
      <c r="Q672" t="s">
        <v>7</v>
      </c>
      <c r="R672" t="s">
        <v>16484</v>
      </c>
      <c r="S672" t="s">
        <v>33</v>
      </c>
      <c r="T672" t="s">
        <v>521</v>
      </c>
      <c r="U672" t="s">
        <v>524</v>
      </c>
      <c r="V672" t="s">
        <v>525</v>
      </c>
      <c r="W672" t="s">
        <v>526</v>
      </c>
      <c r="X672" t="s">
        <v>11410</v>
      </c>
      <c r="Y672" s="536" t="s">
        <v>21108</v>
      </c>
      <c r="Z672" s="536" t="s">
        <v>21109</v>
      </c>
      <c r="AA672" s="493" t="s">
        <v>21110</v>
      </c>
      <c r="AB672" s="493" t="s">
        <v>21108</v>
      </c>
      <c r="AC672" s="493" t="s">
        <v>18461</v>
      </c>
      <c r="AD672" s="493" t="s">
        <v>21111</v>
      </c>
      <c r="AE672"/>
      <c r="AF672" t="s">
        <v>20919</v>
      </c>
      <c r="AG672"/>
      <c r="AH672"/>
      <c r="AI672" t="s">
        <v>20668</v>
      </c>
      <c r="AJ672" t="s">
        <v>32</v>
      </c>
      <c r="AK672" t="s">
        <v>8201</v>
      </c>
      <c r="AL672" t="s">
        <v>64</v>
      </c>
      <c r="AM672" t="s">
        <v>523</v>
      </c>
      <c r="AN672">
        <v>14</v>
      </c>
    </row>
    <row r="673" spans="1:40" ht="14.4" x14ac:dyDescent="0.3">
      <c r="A673" s="433" t="str">
        <v>1146</v>
      </c>
      <c r="D673" t="str">
        <f>CONCATENATE(portada_F[[#This Row],[NIVEL]],".",portada_F[[#This Row],[CODINS]])</f>
        <v>1.00122</v>
      </c>
      <c r="E673" s="444" t="s">
        <v>30549</v>
      </c>
      <c r="F673" t="s">
        <v>315</v>
      </c>
      <c r="G673" t="s">
        <v>313</v>
      </c>
      <c r="H673" t="s">
        <v>159</v>
      </c>
      <c r="I673" t="s">
        <v>47</v>
      </c>
      <c r="J673" t="s">
        <v>7</v>
      </c>
      <c r="K673" t="s">
        <v>32</v>
      </c>
      <c r="L673" t="s">
        <v>20921</v>
      </c>
      <c r="M673" t="s">
        <v>18492</v>
      </c>
      <c r="N673">
        <v>10304</v>
      </c>
      <c r="O673" t="s">
        <v>32</v>
      </c>
      <c r="P673" t="s">
        <v>3</v>
      </c>
      <c r="Q673" t="s">
        <v>4</v>
      </c>
      <c r="R673" t="s">
        <v>16457</v>
      </c>
      <c r="S673" t="s">
        <v>33</v>
      </c>
      <c r="T673" t="s">
        <v>47</v>
      </c>
      <c r="U673" t="s">
        <v>314</v>
      </c>
      <c r="V673" t="s">
        <v>9130</v>
      </c>
      <c r="W673" t="s">
        <v>9131</v>
      </c>
      <c r="X673" t="s">
        <v>11417</v>
      </c>
      <c r="Y673" s="536" t="s">
        <v>21163</v>
      </c>
      <c r="Z673" s="536"/>
      <c r="AA673" s="493" t="s">
        <v>19718</v>
      </c>
      <c r="AB673" s="493" t="s">
        <v>21163</v>
      </c>
      <c r="AC673" s="493" t="s">
        <v>19719</v>
      </c>
      <c r="AD673" s="493" t="s">
        <v>21164</v>
      </c>
      <c r="AE673"/>
      <c r="AF673" t="s">
        <v>20919</v>
      </c>
      <c r="AG673"/>
      <c r="AH673"/>
      <c r="AI673" t="s">
        <v>20668</v>
      </c>
      <c r="AJ673" t="s">
        <v>32</v>
      </c>
      <c r="AK673" t="s">
        <v>312</v>
      </c>
      <c r="AL673" t="s">
        <v>64</v>
      </c>
      <c r="AM673" t="s">
        <v>159</v>
      </c>
      <c r="AN673">
        <v>132</v>
      </c>
    </row>
    <row r="674" spans="1:40" ht="14.4" x14ac:dyDescent="0.3">
      <c r="A674" s="433" t="str">
        <v>1147</v>
      </c>
      <c r="D674" t="str">
        <f>CONCATENATE(portada_F[[#This Row],[NIVEL]],".",portada_F[[#This Row],[CODINS]])</f>
        <v>1.01108</v>
      </c>
      <c r="E674" s="444" t="s">
        <v>31421</v>
      </c>
      <c r="F674" t="s">
        <v>712</v>
      </c>
      <c r="G674" t="s">
        <v>709</v>
      </c>
      <c r="H674" t="s">
        <v>710</v>
      </c>
      <c r="I674" t="s">
        <v>47</v>
      </c>
      <c r="J674" t="s">
        <v>5</v>
      </c>
      <c r="K674" t="s">
        <v>32</v>
      </c>
      <c r="L674" t="s">
        <v>20921</v>
      </c>
      <c r="M674" t="s">
        <v>18492</v>
      </c>
      <c r="N674">
        <v>11203</v>
      </c>
      <c r="O674" t="s">
        <v>32</v>
      </c>
      <c r="P674" t="s">
        <v>14</v>
      </c>
      <c r="Q674" t="s">
        <v>3</v>
      </c>
      <c r="R674" t="s">
        <v>16515</v>
      </c>
      <c r="S674" t="s">
        <v>33</v>
      </c>
      <c r="T674" t="s">
        <v>21352</v>
      </c>
      <c r="U674" t="s">
        <v>705</v>
      </c>
      <c r="V674" t="s">
        <v>9175</v>
      </c>
      <c r="W674" t="s">
        <v>9176</v>
      </c>
      <c r="X674" t="s">
        <v>11739</v>
      </c>
      <c r="Y674" s="536" t="s">
        <v>23295</v>
      </c>
      <c r="Z674" s="536"/>
      <c r="AA674" s="493" t="s">
        <v>17133</v>
      </c>
      <c r="AB674" s="493" t="s">
        <v>23295</v>
      </c>
      <c r="AC674" s="493" t="s">
        <v>19732</v>
      </c>
      <c r="AD674" s="493" t="s">
        <v>21356</v>
      </c>
      <c r="AE674"/>
      <c r="AF674" t="s">
        <v>20919</v>
      </c>
      <c r="AG674"/>
      <c r="AH674"/>
      <c r="AI674" t="s">
        <v>20668</v>
      </c>
      <c r="AJ674" t="s">
        <v>32</v>
      </c>
      <c r="AK674" t="s">
        <v>701</v>
      </c>
      <c r="AL674" t="s">
        <v>64</v>
      </c>
      <c r="AM674" t="s">
        <v>710</v>
      </c>
      <c r="AN674">
        <v>11</v>
      </c>
    </row>
    <row r="675" spans="1:40" ht="14.4" x14ac:dyDescent="0.3">
      <c r="A675" s="433" t="str">
        <v>1148</v>
      </c>
      <c r="D675" t="str">
        <f>CONCATENATE(portada_F[[#This Row],[NIVEL]],".",portada_F[[#This Row],[CODINS]])</f>
        <v>1.01265</v>
      </c>
      <c r="E675" s="444" t="s">
        <v>31550</v>
      </c>
      <c r="F675" t="s">
        <v>531</v>
      </c>
      <c r="G675" t="s">
        <v>528</v>
      </c>
      <c r="H675" t="s">
        <v>529</v>
      </c>
      <c r="I675" t="s">
        <v>47</v>
      </c>
      <c r="J675" t="s">
        <v>3</v>
      </c>
      <c r="K675" t="s">
        <v>32</v>
      </c>
      <c r="L675" t="s">
        <v>20921</v>
      </c>
      <c r="M675" t="s">
        <v>18492</v>
      </c>
      <c r="N675">
        <v>10605</v>
      </c>
      <c r="O675" t="s">
        <v>32</v>
      </c>
      <c r="P675" t="s">
        <v>6</v>
      </c>
      <c r="Q675" t="s">
        <v>5</v>
      </c>
      <c r="R675" t="s">
        <v>16482</v>
      </c>
      <c r="S675" t="s">
        <v>33</v>
      </c>
      <c r="T675" t="s">
        <v>521</v>
      </c>
      <c r="U675" t="s">
        <v>23628</v>
      </c>
      <c r="V675" t="s">
        <v>530</v>
      </c>
      <c r="W675" t="s">
        <v>9146</v>
      </c>
      <c r="X675" t="s">
        <v>11783</v>
      </c>
      <c r="Y675" s="536" t="s">
        <v>23629</v>
      </c>
      <c r="Z675" s="536" t="s">
        <v>23630</v>
      </c>
      <c r="AA675" s="493" t="s">
        <v>20015</v>
      </c>
      <c r="AB675" s="493" t="s">
        <v>23631</v>
      </c>
      <c r="AC675" s="493" t="s">
        <v>18461</v>
      </c>
      <c r="AD675" s="493" t="s">
        <v>21111</v>
      </c>
      <c r="AE675"/>
      <c r="AF675" t="s">
        <v>20919</v>
      </c>
      <c r="AG675"/>
      <c r="AH675"/>
      <c r="AI675" t="s">
        <v>20668</v>
      </c>
      <c r="AJ675" t="s">
        <v>32</v>
      </c>
      <c r="AK675" t="s">
        <v>7100</v>
      </c>
      <c r="AL675" t="s">
        <v>64</v>
      </c>
      <c r="AM675" t="s">
        <v>529</v>
      </c>
      <c r="AN675">
        <v>19</v>
      </c>
    </row>
    <row r="676" spans="1:40" ht="14.4" x14ac:dyDescent="0.3">
      <c r="A676" s="433" t="str">
        <v>1149</v>
      </c>
      <c r="D676" t="str">
        <f>CONCATENATE(portada_F[[#This Row],[NIVEL]],".",portada_F[[#This Row],[CODINS]])</f>
        <v>1.01566</v>
      </c>
      <c r="E676" s="444" t="s">
        <v>31841</v>
      </c>
      <c r="F676" t="s">
        <v>588</v>
      </c>
      <c r="G676" t="s">
        <v>586</v>
      </c>
      <c r="H676" t="s">
        <v>587</v>
      </c>
      <c r="I676" t="s">
        <v>47</v>
      </c>
      <c r="J676" t="s">
        <v>3</v>
      </c>
      <c r="K676" t="s">
        <v>32</v>
      </c>
      <c r="L676" t="s">
        <v>20921</v>
      </c>
      <c r="M676" t="s">
        <v>18492</v>
      </c>
      <c r="N676">
        <v>10602</v>
      </c>
      <c r="O676" t="s">
        <v>32</v>
      </c>
      <c r="P676" t="s">
        <v>6</v>
      </c>
      <c r="Q676" t="s">
        <v>2</v>
      </c>
      <c r="R676" t="s">
        <v>16479</v>
      </c>
      <c r="S676" t="s">
        <v>33</v>
      </c>
      <c r="T676" t="s">
        <v>521</v>
      </c>
      <c r="U676" t="s">
        <v>538</v>
      </c>
      <c r="V676" t="s">
        <v>9159</v>
      </c>
      <c r="W676" t="s">
        <v>9160</v>
      </c>
      <c r="X676" t="s">
        <v>24258</v>
      </c>
      <c r="Y676" s="536" t="s">
        <v>24259</v>
      </c>
      <c r="Z676" s="536" t="s">
        <v>24259</v>
      </c>
      <c r="AA676" s="493" t="s">
        <v>11337</v>
      </c>
      <c r="AB676" s="493" t="s">
        <v>24259</v>
      </c>
      <c r="AC676" s="493" t="s">
        <v>18461</v>
      </c>
      <c r="AD676" s="493" t="s">
        <v>21111</v>
      </c>
      <c r="AE676"/>
      <c r="AF676" t="s">
        <v>20919</v>
      </c>
      <c r="AG676"/>
      <c r="AH676"/>
      <c r="AI676" t="s">
        <v>20668</v>
      </c>
      <c r="AJ676" t="s">
        <v>32</v>
      </c>
      <c r="AK676" t="s">
        <v>585</v>
      </c>
      <c r="AL676" t="s">
        <v>64</v>
      </c>
      <c r="AM676" t="s">
        <v>587</v>
      </c>
      <c r="AN676">
        <v>6</v>
      </c>
    </row>
    <row r="677" spans="1:40" ht="14.4" x14ac:dyDescent="0.3">
      <c r="A677" s="433" t="str">
        <v>1150</v>
      </c>
      <c r="D677" t="str">
        <f>CONCATENATE(portada_F[[#This Row],[NIVEL]],".",portada_F[[#This Row],[CODINS]])</f>
        <v>1.00123</v>
      </c>
      <c r="E677" s="444" t="s">
        <v>30550</v>
      </c>
      <c r="F677" t="s">
        <v>394</v>
      </c>
      <c r="G677" t="s">
        <v>6774</v>
      </c>
      <c r="H677" t="s">
        <v>6982</v>
      </c>
      <c r="I677" t="s">
        <v>13534</v>
      </c>
      <c r="J677" t="s">
        <v>1</v>
      </c>
      <c r="K677" t="s">
        <v>32</v>
      </c>
      <c r="L677" t="s">
        <v>20929</v>
      </c>
      <c r="M677" t="s">
        <v>18492</v>
      </c>
      <c r="N677">
        <v>10111</v>
      </c>
      <c r="O677" t="s">
        <v>32</v>
      </c>
      <c r="P677" t="s">
        <v>1</v>
      </c>
      <c r="Q677" t="s">
        <v>13</v>
      </c>
      <c r="R677" t="s">
        <v>16450</v>
      </c>
      <c r="S677" t="s">
        <v>33</v>
      </c>
      <c r="T677" t="s">
        <v>33</v>
      </c>
      <c r="U677" t="s">
        <v>21165</v>
      </c>
      <c r="V677" t="s">
        <v>7036</v>
      </c>
      <c r="W677" t="s">
        <v>8222</v>
      </c>
      <c r="X677" t="s">
        <v>15548</v>
      </c>
      <c r="Y677" s="536" t="s">
        <v>21166</v>
      </c>
      <c r="Z677" s="536"/>
      <c r="AA677" s="493" t="s">
        <v>18731</v>
      </c>
      <c r="AB677" s="493" t="s">
        <v>21167</v>
      </c>
      <c r="AC677" s="493" t="s">
        <v>19813</v>
      </c>
      <c r="AD677" s="493" t="s">
        <v>20925</v>
      </c>
      <c r="AE677"/>
      <c r="AF677" t="s">
        <v>20919</v>
      </c>
      <c r="AG677"/>
      <c r="AH677"/>
      <c r="AI677" t="s">
        <v>20668</v>
      </c>
      <c r="AJ677" t="s">
        <v>35</v>
      </c>
      <c r="AK677" t="s">
        <v>19693</v>
      </c>
      <c r="AL677" t="s">
        <v>20934</v>
      </c>
      <c r="AM677"/>
      <c r="AN677">
        <v>72</v>
      </c>
    </row>
    <row r="678" spans="1:40" ht="14.4" x14ac:dyDescent="0.3">
      <c r="A678" s="433" t="str">
        <v>1151</v>
      </c>
      <c r="D678" t="str">
        <f>CONCATENATE(portada_F[[#This Row],[NIVEL]],".",portada_F[[#This Row],[CODINS]])</f>
        <v>1.03772</v>
      </c>
      <c r="E678" s="444" t="s">
        <v>33714</v>
      </c>
      <c r="F678" t="s">
        <v>14599</v>
      </c>
      <c r="G678" t="s">
        <v>14675</v>
      </c>
      <c r="H678" t="s">
        <v>14676</v>
      </c>
      <c r="I678" t="s">
        <v>571</v>
      </c>
      <c r="J678" t="s">
        <v>3</v>
      </c>
      <c r="K678" t="s">
        <v>32</v>
      </c>
      <c r="L678" t="s">
        <v>20921</v>
      </c>
      <c r="M678" t="s">
        <v>18492</v>
      </c>
      <c r="N678">
        <v>10605</v>
      </c>
      <c r="O678" t="s">
        <v>32</v>
      </c>
      <c r="P678" t="s">
        <v>6</v>
      </c>
      <c r="Q678" t="s">
        <v>5</v>
      </c>
      <c r="R678" t="s">
        <v>16482</v>
      </c>
      <c r="S678" t="s">
        <v>33</v>
      </c>
      <c r="T678" t="s">
        <v>521</v>
      </c>
      <c r="U678" t="s">
        <v>23628</v>
      </c>
      <c r="V678" t="s">
        <v>14676</v>
      </c>
      <c r="W678" t="s">
        <v>15183</v>
      </c>
      <c r="X678" t="s">
        <v>15182</v>
      </c>
      <c r="Y678" s="536" t="s">
        <v>28835</v>
      </c>
      <c r="Z678" s="536" t="s">
        <v>28835</v>
      </c>
      <c r="AA678" s="493" t="s">
        <v>18202</v>
      </c>
      <c r="AB678" s="493" t="s">
        <v>28836</v>
      </c>
      <c r="AC678" s="493" t="s">
        <v>19802</v>
      </c>
      <c r="AD678" s="493" t="s">
        <v>21873</v>
      </c>
      <c r="AE678"/>
      <c r="AF678" t="s">
        <v>20919</v>
      </c>
      <c r="AG678"/>
      <c r="AH678"/>
      <c r="AI678" t="s">
        <v>20668</v>
      </c>
      <c r="AJ678" t="s">
        <v>32</v>
      </c>
      <c r="AK678" t="s">
        <v>583</v>
      </c>
      <c r="AL678" t="s">
        <v>64</v>
      </c>
      <c r="AM678" t="s">
        <v>14676</v>
      </c>
      <c r="AN678">
        <v>10</v>
      </c>
    </row>
    <row r="679" spans="1:40" ht="14.4" x14ac:dyDescent="0.3">
      <c r="A679" s="433" t="str">
        <v>1152</v>
      </c>
      <c r="D679" t="str">
        <f>CONCATENATE(portada_F[[#This Row],[NIVEL]],".",portada_F[[#This Row],[CODINS]])</f>
        <v>1.00167</v>
      </c>
      <c r="E679" s="444" t="s">
        <v>30584</v>
      </c>
      <c r="F679" t="s">
        <v>540</v>
      </c>
      <c r="G679" t="s">
        <v>6782</v>
      </c>
      <c r="H679" t="s">
        <v>6989</v>
      </c>
      <c r="I679" t="s">
        <v>47</v>
      </c>
      <c r="J679" t="s">
        <v>7</v>
      </c>
      <c r="K679" t="s">
        <v>32</v>
      </c>
      <c r="L679" t="s">
        <v>20929</v>
      </c>
      <c r="M679" t="s">
        <v>18492</v>
      </c>
      <c r="N679">
        <v>10301</v>
      </c>
      <c r="O679" t="s">
        <v>32</v>
      </c>
      <c r="P679" t="s">
        <v>3</v>
      </c>
      <c r="Q679" t="s">
        <v>1</v>
      </c>
      <c r="R679" t="s">
        <v>16454</v>
      </c>
      <c r="S679" t="s">
        <v>33</v>
      </c>
      <c r="T679" t="s">
        <v>47</v>
      </c>
      <c r="U679" t="s">
        <v>47</v>
      </c>
      <c r="V679" t="s">
        <v>47</v>
      </c>
      <c r="W679" t="s">
        <v>11438</v>
      </c>
      <c r="X679" t="s">
        <v>11437</v>
      </c>
      <c r="Y679" s="536" t="s">
        <v>21245</v>
      </c>
      <c r="Z679" s="536" t="s">
        <v>21245</v>
      </c>
      <c r="AA679" s="493" t="s">
        <v>14293</v>
      </c>
      <c r="AB679" s="493" t="s">
        <v>21245</v>
      </c>
      <c r="AC679" s="493" t="s">
        <v>19719</v>
      </c>
      <c r="AD679" s="493" t="s">
        <v>21164</v>
      </c>
      <c r="AE679"/>
      <c r="AF679" t="s">
        <v>20919</v>
      </c>
      <c r="AG679"/>
      <c r="AH679"/>
      <c r="AI679" t="s">
        <v>20668</v>
      </c>
      <c r="AJ679" t="s">
        <v>35</v>
      </c>
      <c r="AK679" t="s">
        <v>19693</v>
      </c>
      <c r="AL679" t="s">
        <v>20934</v>
      </c>
      <c r="AM679"/>
      <c r="AN679">
        <v>217</v>
      </c>
    </row>
    <row r="680" spans="1:40" ht="14.4" x14ac:dyDescent="0.3">
      <c r="A680" s="433" t="str">
        <v>1153</v>
      </c>
      <c r="D680" t="str">
        <f>CONCATENATE(portada_F[[#This Row],[NIVEL]],".",portada_F[[#This Row],[CODINS]])</f>
        <v>1.02254</v>
      </c>
      <c r="E680" s="444" t="s">
        <v>32454</v>
      </c>
      <c r="F680" t="s">
        <v>4722</v>
      </c>
      <c r="G680" t="s">
        <v>6615</v>
      </c>
      <c r="H680" t="s">
        <v>322</v>
      </c>
      <c r="I680" t="s">
        <v>47</v>
      </c>
      <c r="J680" t="s">
        <v>2</v>
      </c>
      <c r="K680" t="s">
        <v>32</v>
      </c>
      <c r="L680" t="s">
        <v>20921</v>
      </c>
      <c r="M680" t="s">
        <v>18492</v>
      </c>
      <c r="N680">
        <v>10302</v>
      </c>
      <c r="O680" t="s">
        <v>32</v>
      </c>
      <c r="P680" t="s">
        <v>3</v>
      </c>
      <c r="Q680" t="s">
        <v>2</v>
      </c>
      <c r="R680" t="s">
        <v>16455</v>
      </c>
      <c r="S680" t="s">
        <v>33</v>
      </c>
      <c r="T680" t="s">
        <v>47</v>
      </c>
      <c r="U680" t="s">
        <v>51</v>
      </c>
      <c r="V680" t="s">
        <v>3974</v>
      </c>
      <c r="W680" t="s">
        <v>9854</v>
      </c>
      <c r="X680" t="s">
        <v>12052</v>
      </c>
      <c r="Y680" s="536" t="s">
        <v>25672</v>
      </c>
      <c r="Z680" s="536"/>
      <c r="AA680" s="493" t="s">
        <v>501</v>
      </c>
      <c r="AB680" s="493" t="s">
        <v>25672</v>
      </c>
      <c r="AC680" s="493" t="s">
        <v>21161</v>
      </c>
      <c r="AD680" s="493" t="s">
        <v>21162</v>
      </c>
      <c r="AE680"/>
      <c r="AF680" t="s">
        <v>20919</v>
      </c>
      <c r="AG680"/>
      <c r="AH680"/>
      <c r="AI680" t="s">
        <v>20668</v>
      </c>
      <c r="AJ680" t="s">
        <v>32</v>
      </c>
      <c r="AK680" t="s">
        <v>7768</v>
      </c>
      <c r="AL680" t="s">
        <v>64</v>
      </c>
      <c r="AM680" t="s">
        <v>322</v>
      </c>
      <c r="AN680">
        <v>92</v>
      </c>
    </row>
    <row r="681" spans="1:40" ht="14.4" x14ac:dyDescent="0.3">
      <c r="A681" s="433" t="str">
        <v>1154</v>
      </c>
      <c r="D681" t="str">
        <f>CONCATENATE(portada_F[[#This Row],[NIVEL]],".",portada_F[[#This Row],[CODINS]])</f>
        <v>1.00177</v>
      </c>
      <c r="E681" s="444" t="s">
        <v>30594</v>
      </c>
      <c r="F681" t="s">
        <v>489</v>
      </c>
      <c r="G681" t="s">
        <v>486</v>
      </c>
      <c r="H681" t="s">
        <v>487</v>
      </c>
      <c r="I681" t="s">
        <v>47</v>
      </c>
      <c r="J681" t="s">
        <v>4</v>
      </c>
      <c r="K681" t="s">
        <v>32</v>
      </c>
      <c r="L681" t="s">
        <v>20921</v>
      </c>
      <c r="M681" t="s">
        <v>18492</v>
      </c>
      <c r="N681">
        <v>10306</v>
      </c>
      <c r="O681" t="s">
        <v>32</v>
      </c>
      <c r="P681" t="s">
        <v>3</v>
      </c>
      <c r="Q681" t="s">
        <v>6</v>
      </c>
      <c r="R681" t="s">
        <v>16459</v>
      </c>
      <c r="S681" t="s">
        <v>33</v>
      </c>
      <c r="T681" t="s">
        <v>47</v>
      </c>
      <c r="U681" t="s">
        <v>465</v>
      </c>
      <c r="V681" t="s">
        <v>488</v>
      </c>
      <c r="W681" t="s">
        <v>9142</v>
      </c>
      <c r="X681" t="s">
        <v>11446</v>
      </c>
      <c r="Y681" s="536" t="s">
        <v>21265</v>
      </c>
      <c r="Z681" s="536" t="s">
        <v>21265</v>
      </c>
      <c r="AA681" s="493" t="s">
        <v>21266</v>
      </c>
      <c r="AB681" s="493" t="s">
        <v>21267</v>
      </c>
      <c r="AC681" s="493" t="s">
        <v>21268</v>
      </c>
      <c r="AD681" s="493" t="s">
        <v>21269</v>
      </c>
      <c r="AE681"/>
      <c r="AF681" t="s">
        <v>20919</v>
      </c>
      <c r="AG681"/>
      <c r="AH681"/>
      <c r="AI681" t="s">
        <v>20668</v>
      </c>
      <c r="AJ681" t="s">
        <v>32</v>
      </c>
      <c r="AK681" t="s">
        <v>385</v>
      </c>
      <c r="AL681" t="s">
        <v>64</v>
      </c>
      <c r="AM681" t="s">
        <v>487</v>
      </c>
      <c r="AN681">
        <v>12</v>
      </c>
    </row>
    <row r="682" spans="1:40" ht="14.4" x14ac:dyDescent="0.3">
      <c r="A682" s="433" t="str">
        <v>1155</v>
      </c>
      <c r="D682" t="str">
        <f>CONCATENATE(portada_F[[#This Row],[NIVEL]],".",portada_F[[#This Row],[CODINS]])</f>
        <v>1.00168</v>
      </c>
      <c r="E682" s="444" t="s">
        <v>30585</v>
      </c>
      <c r="F682" t="s">
        <v>409</v>
      </c>
      <c r="G682" t="s">
        <v>407</v>
      </c>
      <c r="H682" t="s">
        <v>7101</v>
      </c>
      <c r="I682" t="s">
        <v>47</v>
      </c>
      <c r="J682" t="s">
        <v>7</v>
      </c>
      <c r="K682" t="s">
        <v>32</v>
      </c>
      <c r="L682" t="s">
        <v>20921</v>
      </c>
      <c r="M682" t="s">
        <v>18492</v>
      </c>
      <c r="N682">
        <v>10301</v>
      </c>
      <c r="O682" t="s">
        <v>32</v>
      </c>
      <c r="P682" t="s">
        <v>3</v>
      </c>
      <c r="Q682" t="s">
        <v>1</v>
      </c>
      <c r="R682" t="s">
        <v>16454</v>
      </c>
      <c r="S682" t="s">
        <v>33</v>
      </c>
      <c r="T682" t="s">
        <v>47</v>
      </c>
      <c r="U682" t="s">
        <v>47</v>
      </c>
      <c r="V682" t="s">
        <v>408</v>
      </c>
      <c r="W682" t="s">
        <v>18738</v>
      </c>
      <c r="X682" t="s">
        <v>12662</v>
      </c>
      <c r="Y682" s="536" t="s">
        <v>21246</v>
      </c>
      <c r="Z682" s="536" t="s">
        <v>21246</v>
      </c>
      <c r="AA682" s="493" t="s">
        <v>12650</v>
      </c>
      <c r="AB682" s="493" t="s">
        <v>21246</v>
      </c>
      <c r="AC682" s="493" t="s">
        <v>19719</v>
      </c>
      <c r="AD682" s="493" t="s">
        <v>21164</v>
      </c>
      <c r="AE682"/>
      <c r="AF682" t="s">
        <v>20919</v>
      </c>
      <c r="AG682"/>
      <c r="AH682"/>
      <c r="AI682" t="s">
        <v>20668</v>
      </c>
      <c r="AJ682" t="s">
        <v>32</v>
      </c>
      <c r="AK682" t="s">
        <v>406</v>
      </c>
      <c r="AL682" t="s">
        <v>64</v>
      </c>
      <c r="AM682" t="s">
        <v>7101</v>
      </c>
      <c r="AN682">
        <v>138</v>
      </c>
    </row>
    <row r="683" spans="1:40" ht="14.4" x14ac:dyDescent="0.3">
      <c r="A683" s="433" t="str">
        <v>1156</v>
      </c>
      <c r="D683" t="str">
        <f>CONCATENATE(portada_F[[#This Row],[NIVEL]],".",portada_F[[#This Row],[CODINS]])</f>
        <v>1.02374</v>
      </c>
      <c r="E683" s="444" t="s">
        <v>32557</v>
      </c>
      <c r="F683" t="s">
        <v>770</v>
      </c>
      <c r="G683" t="s">
        <v>768</v>
      </c>
      <c r="H683" t="s">
        <v>769</v>
      </c>
      <c r="I683" t="s">
        <v>47</v>
      </c>
      <c r="J683" t="s">
        <v>6</v>
      </c>
      <c r="K683" t="s">
        <v>32</v>
      </c>
      <c r="L683" t="s">
        <v>20921</v>
      </c>
      <c r="M683" t="s">
        <v>18492</v>
      </c>
      <c r="N683">
        <v>11204</v>
      </c>
      <c r="O683" t="s">
        <v>32</v>
      </c>
      <c r="P683" t="s">
        <v>14</v>
      </c>
      <c r="Q683" t="s">
        <v>4</v>
      </c>
      <c r="R683" t="s">
        <v>16516</v>
      </c>
      <c r="S683" t="s">
        <v>33</v>
      </c>
      <c r="T683" t="s">
        <v>21352</v>
      </c>
      <c r="U683" t="s">
        <v>769</v>
      </c>
      <c r="V683" t="s">
        <v>769</v>
      </c>
      <c r="W683" t="s">
        <v>9180</v>
      </c>
      <c r="X683" t="s">
        <v>12076</v>
      </c>
      <c r="Y683" s="536" t="s">
        <v>25920</v>
      </c>
      <c r="Z683" s="536" t="s">
        <v>25921</v>
      </c>
      <c r="AA683" s="493" t="s">
        <v>25922</v>
      </c>
      <c r="AB683" s="493" t="s">
        <v>25923</v>
      </c>
      <c r="AC683" s="493" t="s">
        <v>9141</v>
      </c>
      <c r="AD683" s="493" t="s">
        <v>23675</v>
      </c>
      <c r="AE683"/>
      <c r="AF683" t="s">
        <v>20919</v>
      </c>
      <c r="AG683"/>
      <c r="AH683"/>
      <c r="AI683" t="s">
        <v>20668</v>
      </c>
      <c r="AJ683" t="s">
        <v>32</v>
      </c>
      <c r="AK683" t="s">
        <v>7795</v>
      </c>
      <c r="AL683" t="s">
        <v>64</v>
      </c>
      <c r="AM683" t="s">
        <v>769</v>
      </c>
      <c r="AN683">
        <v>7</v>
      </c>
    </row>
    <row r="684" spans="1:40" ht="14.4" x14ac:dyDescent="0.3">
      <c r="A684" s="433" t="str">
        <v>1157</v>
      </c>
      <c r="D684" t="str">
        <f>CONCATENATE(portada_F[[#This Row],[NIVEL]],".",portada_F[[#This Row],[CODINS]])</f>
        <v>1.03980</v>
      </c>
      <c r="E684" s="444" t="s">
        <v>33887</v>
      </c>
      <c r="F684" t="s">
        <v>10003</v>
      </c>
      <c r="G684" t="s">
        <v>17808</v>
      </c>
      <c r="H684" t="s">
        <v>757</v>
      </c>
      <c r="I684" t="s">
        <v>47</v>
      </c>
      <c r="J684" t="s">
        <v>5</v>
      </c>
      <c r="K684" t="s">
        <v>32</v>
      </c>
      <c r="L684" t="s">
        <v>20921</v>
      </c>
      <c r="M684" t="s">
        <v>18492</v>
      </c>
      <c r="N684">
        <v>11203</v>
      </c>
      <c r="O684" t="s">
        <v>32</v>
      </c>
      <c r="P684" t="s">
        <v>14</v>
      </c>
      <c r="Q684" t="s">
        <v>3</v>
      </c>
      <c r="R684" t="s">
        <v>16515</v>
      </c>
      <c r="S684" t="s">
        <v>33</v>
      </c>
      <c r="T684" t="s">
        <v>21352</v>
      </c>
      <c r="U684" t="s">
        <v>705</v>
      </c>
      <c r="V684" t="s">
        <v>757</v>
      </c>
      <c r="W684" t="s">
        <v>18224</v>
      </c>
      <c r="X684" t="s">
        <v>18223</v>
      </c>
      <c r="Y684" s="536" t="s">
        <v>29241</v>
      </c>
      <c r="Z684" s="536"/>
      <c r="AA684" s="493" t="s">
        <v>20534</v>
      </c>
      <c r="AB684" s="493" t="s">
        <v>29241</v>
      </c>
      <c r="AC684" s="493" t="s">
        <v>19732</v>
      </c>
      <c r="AD684" s="493" t="s">
        <v>21356</v>
      </c>
      <c r="AE684"/>
      <c r="AF684" t="s">
        <v>20919</v>
      </c>
      <c r="AG684"/>
      <c r="AH684"/>
      <c r="AI684" t="s">
        <v>20668</v>
      </c>
      <c r="AJ684" t="s">
        <v>32</v>
      </c>
      <c r="AK684" t="s">
        <v>8531</v>
      </c>
      <c r="AL684" t="s">
        <v>64</v>
      </c>
      <c r="AM684" t="s">
        <v>757</v>
      </c>
      <c r="AN684">
        <v>3</v>
      </c>
    </row>
    <row r="685" spans="1:40" ht="14.4" x14ac:dyDescent="0.3">
      <c r="A685" s="433" t="str">
        <v>1158</v>
      </c>
      <c r="D685" t="str">
        <f>CONCATENATE(portada_F[[#This Row],[NIVEL]],".",portada_F[[#This Row],[CODINS]])</f>
        <v>1.02729</v>
      </c>
      <c r="E685" s="444" t="s">
        <v>32872</v>
      </c>
      <c r="F685" t="s">
        <v>591</v>
      </c>
      <c r="G685" t="s">
        <v>589</v>
      </c>
      <c r="H685" t="s">
        <v>590</v>
      </c>
      <c r="I685" t="s">
        <v>571</v>
      </c>
      <c r="J685" t="s">
        <v>3</v>
      </c>
      <c r="K685" t="s">
        <v>32</v>
      </c>
      <c r="L685" t="s">
        <v>20921</v>
      </c>
      <c r="M685" t="s">
        <v>18492</v>
      </c>
      <c r="N685">
        <v>10605</v>
      </c>
      <c r="O685" t="s">
        <v>32</v>
      </c>
      <c r="P685" t="s">
        <v>6</v>
      </c>
      <c r="Q685" t="s">
        <v>5</v>
      </c>
      <c r="R685" t="s">
        <v>16482</v>
      </c>
      <c r="S685" t="s">
        <v>33</v>
      </c>
      <c r="T685" t="s">
        <v>521</v>
      </c>
      <c r="U685" t="s">
        <v>23628</v>
      </c>
      <c r="V685" t="s">
        <v>590</v>
      </c>
      <c r="W685" t="s">
        <v>26656</v>
      </c>
      <c r="X685" t="s">
        <v>15073</v>
      </c>
      <c r="Y685" s="536" t="s">
        <v>26657</v>
      </c>
      <c r="Z685" s="536"/>
      <c r="AA685" s="493" t="s">
        <v>26658</v>
      </c>
      <c r="AB685" s="493" t="s">
        <v>26657</v>
      </c>
      <c r="AC685" s="493" t="s">
        <v>19802</v>
      </c>
      <c r="AD685" s="493" t="s">
        <v>21873</v>
      </c>
      <c r="AE685"/>
      <c r="AF685" t="s">
        <v>20919</v>
      </c>
      <c r="AG685"/>
      <c r="AH685"/>
      <c r="AI685" t="s">
        <v>20668</v>
      </c>
      <c r="AJ685" t="s">
        <v>32</v>
      </c>
      <c r="AK685" t="s">
        <v>568</v>
      </c>
      <c r="AL685" t="s">
        <v>64</v>
      </c>
      <c r="AM685" t="s">
        <v>590</v>
      </c>
      <c r="AN685">
        <v>9</v>
      </c>
    </row>
    <row r="686" spans="1:40" ht="14.4" x14ac:dyDescent="0.3">
      <c r="A686" s="433" t="str">
        <v>1159</v>
      </c>
      <c r="D686" t="str">
        <f>CONCATENATE(portada_F[[#This Row],[NIVEL]],".",portada_F[[#This Row],[CODINS]])</f>
        <v>1.02182</v>
      </c>
      <c r="E686" s="444" t="s">
        <v>32391</v>
      </c>
      <c r="F686" t="s">
        <v>7272</v>
      </c>
      <c r="G686" t="s">
        <v>10207</v>
      </c>
      <c r="H686" t="s">
        <v>10208</v>
      </c>
      <c r="I686" t="s">
        <v>47</v>
      </c>
      <c r="J686" t="s">
        <v>6</v>
      </c>
      <c r="K686" t="s">
        <v>32</v>
      </c>
      <c r="L686" t="s">
        <v>20921</v>
      </c>
      <c r="M686" t="s">
        <v>18492</v>
      </c>
      <c r="N686">
        <v>11204</v>
      </c>
      <c r="O686" t="s">
        <v>32</v>
      </c>
      <c r="P686" t="s">
        <v>14</v>
      </c>
      <c r="Q686" t="s">
        <v>4</v>
      </c>
      <c r="R686" t="s">
        <v>16516</v>
      </c>
      <c r="S686" t="s">
        <v>33</v>
      </c>
      <c r="T686" t="s">
        <v>21352</v>
      </c>
      <c r="U686" t="s">
        <v>769</v>
      </c>
      <c r="V686" t="s">
        <v>10208</v>
      </c>
      <c r="W686" t="s">
        <v>20180</v>
      </c>
      <c r="X686" t="s">
        <v>15724</v>
      </c>
      <c r="Y686" s="536" t="s">
        <v>25530</v>
      </c>
      <c r="Z686" s="536" t="s">
        <v>25531</v>
      </c>
      <c r="AA686" s="493" t="s">
        <v>18051</v>
      </c>
      <c r="AB686" s="493" t="s">
        <v>25530</v>
      </c>
      <c r="AC686" s="493" t="s">
        <v>9141</v>
      </c>
      <c r="AD686" s="493" t="s">
        <v>23675</v>
      </c>
      <c r="AE686"/>
      <c r="AF686" t="s">
        <v>20919</v>
      </c>
      <c r="AG686"/>
      <c r="AH686"/>
      <c r="AI686" t="s">
        <v>20668</v>
      </c>
      <c r="AJ686" t="s">
        <v>32</v>
      </c>
      <c r="AK686" t="s">
        <v>439</v>
      </c>
      <c r="AL686" t="s">
        <v>64</v>
      </c>
      <c r="AM686" t="s">
        <v>10208</v>
      </c>
      <c r="AN686">
        <v>5</v>
      </c>
    </row>
    <row r="687" spans="1:40" ht="14.4" x14ac:dyDescent="0.3">
      <c r="A687" s="433" t="str">
        <v>1160</v>
      </c>
      <c r="D687" t="str">
        <f>CONCATENATE(portada_F[[#This Row],[NIVEL]],".",portada_F[[#This Row],[CODINS]])</f>
        <v>1.00988</v>
      </c>
      <c r="E687" s="444" t="s">
        <v>31311</v>
      </c>
      <c r="F687" t="s">
        <v>446</v>
      </c>
      <c r="G687" t="s">
        <v>444</v>
      </c>
      <c r="H687" t="s">
        <v>11190</v>
      </c>
      <c r="I687" t="s">
        <v>47</v>
      </c>
      <c r="J687" t="s">
        <v>4</v>
      </c>
      <c r="K687" t="s">
        <v>32</v>
      </c>
      <c r="L687" t="s">
        <v>20921</v>
      </c>
      <c r="M687" t="s">
        <v>18492</v>
      </c>
      <c r="N687">
        <v>10308</v>
      </c>
      <c r="O687" t="s">
        <v>32</v>
      </c>
      <c r="P687" t="s">
        <v>3</v>
      </c>
      <c r="Q687" t="s">
        <v>9</v>
      </c>
      <c r="R687" t="s">
        <v>16461</v>
      </c>
      <c r="S687" t="s">
        <v>33</v>
      </c>
      <c r="T687" t="s">
        <v>47</v>
      </c>
      <c r="U687" t="s">
        <v>445</v>
      </c>
      <c r="V687" t="s">
        <v>68</v>
      </c>
      <c r="W687" t="s">
        <v>9138</v>
      </c>
      <c r="X687" t="s">
        <v>11710</v>
      </c>
      <c r="Y687" s="536" t="s">
        <v>23053</v>
      </c>
      <c r="Z687" s="536"/>
      <c r="AA687" s="493" t="s">
        <v>15884</v>
      </c>
      <c r="AB687" s="493" t="s">
        <v>23053</v>
      </c>
      <c r="AC687" s="493" t="s">
        <v>21268</v>
      </c>
      <c r="AD687" s="493" t="s">
        <v>21269</v>
      </c>
      <c r="AE687"/>
      <c r="AF687" t="s">
        <v>20919</v>
      </c>
      <c r="AG687"/>
      <c r="AH687"/>
      <c r="AI687" t="s">
        <v>20668</v>
      </c>
      <c r="AJ687" t="s">
        <v>32</v>
      </c>
      <c r="AK687" t="s">
        <v>7502</v>
      </c>
      <c r="AL687" t="s">
        <v>64</v>
      </c>
      <c r="AM687" t="s">
        <v>11190</v>
      </c>
      <c r="AN687">
        <v>16</v>
      </c>
    </row>
    <row r="688" spans="1:40" ht="14.4" x14ac:dyDescent="0.3">
      <c r="A688" s="433" t="str">
        <v>1161</v>
      </c>
      <c r="D688" t="str">
        <f>CONCATENATE(portada_F[[#This Row],[NIVEL]],".",portada_F[[#This Row],[CODINS]])</f>
        <v>1.01279</v>
      </c>
      <c r="E688" s="444" t="s">
        <v>31563</v>
      </c>
      <c r="F688" t="s">
        <v>715</v>
      </c>
      <c r="G688" t="s">
        <v>713</v>
      </c>
      <c r="H688" t="s">
        <v>20018</v>
      </c>
      <c r="I688" t="s">
        <v>47</v>
      </c>
      <c r="J688" t="s">
        <v>5</v>
      </c>
      <c r="K688" t="s">
        <v>32</v>
      </c>
      <c r="L688" t="s">
        <v>20921</v>
      </c>
      <c r="M688" t="s">
        <v>18492</v>
      </c>
      <c r="N688">
        <v>11203</v>
      </c>
      <c r="O688" t="s">
        <v>32</v>
      </c>
      <c r="P688" t="s">
        <v>14</v>
      </c>
      <c r="Q688" t="s">
        <v>3</v>
      </c>
      <c r="R688" t="s">
        <v>16515</v>
      </c>
      <c r="S688" t="s">
        <v>33</v>
      </c>
      <c r="T688" t="s">
        <v>21352</v>
      </c>
      <c r="U688" t="s">
        <v>705</v>
      </c>
      <c r="V688" t="s">
        <v>714</v>
      </c>
      <c r="W688" t="s">
        <v>23660</v>
      </c>
      <c r="X688" t="s">
        <v>17150</v>
      </c>
      <c r="Y688" s="536" t="s">
        <v>23661</v>
      </c>
      <c r="Z688" s="536" t="s">
        <v>23662</v>
      </c>
      <c r="AA688" s="493" t="s">
        <v>15095</v>
      </c>
      <c r="AB688" s="493" t="s">
        <v>23661</v>
      </c>
      <c r="AC688" s="493" t="s">
        <v>19732</v>
      </c>
      <c r="AD688" s="493" t="s">
        <v>21356</v>
      </c>
      <c r="AE688"/>
      <c r="AF688" t="s">
        <v>20919</v>
      </c>
      <c r="AG688"/>
      <c r="AH688"/>
      <c r="AI688" t="s">
        <v>20668</v>
      </c>
      <c r="AJ688" t="s">
        <v>32</v>
      </c>
      <c r="AK688" t="s">
        <v>371</v>
      </c>
      <c r="AL688" t="s">
        <v>64</v>
      </c>
      <c r="AM688" t="s">
        <v>20018</v>
      </c>
      <c r="AN688">
        <v>18</v>
      </c>
    </row>
    <row r="689" spans="1:40" ht="14.4" x14ac:dyDescent="0.3">
      <c r="A689" s="433" t="str">
        <v>1163</v>
      </c>
      <c r="D689" t="str">
        <f>CONCATENATE(portada_F[[#This Row],[NIVEL]],".",portada_F[[#This Row],[CODINS]])</f>
        <v>1.02653</v>
      </c>
      <c r="E689" s="444" t="s">
        <v>32801</v>
      </c>
      <c r="F689" t="s">
        <v>720</v>
      </c>
      <c r="G689" t="s">
        <v>717</v>
      </c>
      <c r="H689" t="s">
        <v>718</v>
      </c>
      <c r="I689" t="s">
        <v>47</v>
      </c>
      <c r="J689" t="s">
        <v>5</v>
      </c>
      <c r="K689" t="s">
        <v>32</v>
      </c>
      <c r="L689" t="s">
        <v>20921</v>
      </c>
      <c r="M689" t="s">
        <v>18492</v>
      </c>
      <c r="N689">
        <v>11202</v>
      </c>
      <c r="O689" t="s">
        <v>32</v>
      </c>
      <c r="P689" t="s">
        <v>14</v>
      </c>
      <c r="Q689" t="s">
        <v>2</v>
      </c>
      <c r="R689" t="s">
        <v>16514</v>
      </c>
      <c r="S689" t="s">
        <v>33</v>
      </c>
      <c r="T689" t="s">
        <v>21352</v>
      </c>
      <c r="U689" t="s">
        <v>719</v>
      </c>
      <c r="V689" t="s">
        <v>718</v>
      </c>
      <c r="W689" t="s">
        <v>19306</v>
      </c>
      <c r="X689" t="s">
        <v>26481</v>
      </c>
      <c r="Y689" s="536" t="s">
        <v>26482</v>
      </c>
      <c r="Z689" s="536" t="s">
        <v>26482</v>
      </c>
      <c r="AA689" s="493" t="s">
        <v>18026</v>
      </c>
      <c r="AB689" s="493" t="s">
        <v>26483</v>
      </c>
      <c r="AC689" s="493" t="s">
        <v>19732</v>
      </c>
      <c r="AD689" s="493" t="s">
        <v>21356</v>
      </c>
      <c r="AE689"/>
      <c r="AF689" t="s">
        <v>20919</v>
      </c>
      <c r="AG689"/>
      <c r="AH689"/>
      <c r="AI689" t="s">
        <v>20668</v>
      </c>
      <c r="AJ689" t="s">
        <v>32</v>
      </c>
      <c r="AK689" t="s">
        <v>675</v>
      </c>
      <c r="AL689" t="s">
        <v>64</v>
      </c>
      <c r="AM689" t="s">
        <v>718</v>
      </c>
      <c r="AN689">
        <v>5</v>
      </c>
    </row>
    <row r="690" spans="1:40" ht="14.4" x14ac:dyDescent="0.3">
      <c r="A690" s="433" t="str">
        <v>1164</v>
      </c>
      <c r="D690" t="str">
        <f>CONCATENATE(portada_F[[#This Row],[NIVEL]],".",portada_F[[#This Row],[CODINS]])</f>
        <v>1.00184</v>
      </c>
      <c r="E690" s="444" t="s">
        <v>30601</v>
      </c>
      <c r="F690" t="s">
        <v>583</v>
      </c>
      <c r="G690" t="s">
        <v>581</v>
      </c>
      <c r="H690" t="s">
        <v>582</v>
      </c>
      <c r="I690" t="s">
        <v>47</v>
      </c>
      <c r="J690" t="s">
        <v>3</v>
      </c>
      <c r="K690" t="s">
        <v>32</v>
      </c>
      <c r="L690" t="s">
        <v>20921</v>
      </c>
      <c r="M690" t="s">
        <v>18492</v>
      </c>
      <c r="N690">
        <v>10601</v>
      </c>
      <c r="O690" t="s">
        <v>32</v>
      </c>
      <c r="P690" t="s">
        <v>6</v>
      </c>
      <c r="Q690" t="s">
        <v>1</v>
      </c>
      <c r="R690" t="s">
        <v>16478</v>
      </c>
      <c r="S690" t="s">
        <v>33</v>
      </c>
      <c r="T690" t="s">
        <v>521</v>
      </c>
      <c r="U690" t="s">
        <v>521</v>
      </c>
      <c r="V690" t="s">
        <v>521</v>
      </c>
      <c r="W690" t="s">
        <v>9158</v>
      </c>
      <c r="X690" t="s">
        <v>11450</v>
      </c>
      <c r="Y690" s="536" t="s">
        <v>21281</v>
      </c>
      <c r="Z690" s="536" t="s">
        <v>21282</v>
      </c>
      <c r="AA690" s="493" t="s">
        <v>13965</v>
      </c>
      <c r="AB690" s="493" t="s">
        <v>21282</v>
      </c>
      <c r="AC690" s="493" t="s">
        <v>18461</v>
      </c>
      <c r="AD690" s="493" t="s">
        <v>21111</v>
      </c>
      <c r="AE690"/>
      <c r="AF690" t="s">
        <v>20919</v>
      </c>
      <c r="AG690"/>
      <c r="AH690"/>
      <c r="AI690" t="s">
        <v>20668</v>
      </c>
      <c r="AJ690" t="s">
        <v>32</v>
      </c>
      <c r="AK690" t="s">
        <v>519</v>
      </c>
      <c r="AL690" t="s">
        <v>64</v>
      </c>
      <c r="AM690" t="s">
        <v>582</v>
      </c>
      <c r="AN690">
        <v>156</v>
      </c>
    </row>
    <row r="691" spans="1:40" ht="14.4" x14ac:dyDescent="0.3">
      <c r="A691" s="433" t="str">
        <v>1165</v>
      </c>
      <c r="D691" t="str">
        <f>CONCATENATE(portada_F[[#This Row],[NIVEL]],".",portada_F[[#This Row],[CODINS]])</f>
        <v>1.00185</v>
      </c>
      <c r="E691" s="444" t="s">
        <v>30602</v>
      </c>
      <c r="F691" t="s">
        <v>568</v>
      </c>
      <c r="G691" t="s">
        <v>566</v>
      </c>
      <c r="H691" t="s">
        <v>567</v>
      </c>
      <c r="I691" t="s">
        <v>47</v>
      </c>
      <c r="J691" t="s">
        <v>3</v>
      </c>
      <c r="K691" t="s">
        <v>32</v>
      </c>
      <c r="L691" t="s">
        <v>20921</v>
      </c>
      <c r="M691" t="s">
        <v>18492</v>
      </c>
      <c r="N691">
        <v>10607</v>
      </c>
      <c r="O691" t="s">
        <v>32</v>
      </c>
      <c r="P691" t="s">
        <v>6</v>
      </c>
      <c r="Q691" t="s">
        <v>7</v>
      </c>
      <c r="R691" t="s">
        <v>16484</v>
      </c>
      <c r="S691" t="s">
        <v>33</v>
      </c>
      <c r="T691" t="s">
        <v>521</v>
      </c>
      <c r="U691" t="s">
        <v>524</v>
      </c>
      <c r="V691" t="s">
        <v>567</v>
      </c>
      <c r="W691" t="s">
        <v>9155</v>
      </c>
      <c r="X691" t="s">
        <v>12664</v>
      </c>
      <c r="Y691" s="536" t="s">
        <v>21283</v>
      </c>
      <c r="Z691" s="536"/>
      <c r="AA691" s="493" t="s">
        <v>17894</v>
      </c>
      <c r="AB691" s="493" t="s">
        <v>21284</v>
      </c>
      <c r="AC691" s="493" t="s">
        <v>18461</v>
      </c>
      <c r="AD691" s="493" t="s">
        <v>21111</v>
      </c>
      <c r="AE691"/>
      <c r="AF691" t="s">
        <v>20919</v>
      </c>
      <c r="AG691"/>
      <c r="AH691"/>
      <c r="AI691" t="s">
        <v>20668</v>
      </c>
      <c r="AJ691" t="s">
        <v>32</v>
      </c>
      <c r="AK691" t="s">
        <v>489</v>
      </c>
      <c r="AL691" t="s">
        <v>64</v>
      </c>
      <c r="AM691" t="s">
        <v>567</v>
      </c>
      <c r="AN691">
        <v>31</v>
      </c>
    </row>
    <row r="692" spans="1:40" ht="14.4" x14ac:dyDescent="0.3">
      <c r="A692" s="433" t="str">
        <v>1166</v>
      </c>
      <c r="D692" t="str">
        <f>CONCATENATE(portada_F[[#This Row],[NIVEL]],".",portada_F[[#This Row],[CODINS]])</f>
        <v>1.02408</v>
      </c>
      <c r="E692" s="444" t="s">
        <v>32588</v>
      </c>
      <c r="F692" t="s">
        <v>536</v>
      </c>
      <c r="G692" t="s">
        <v>533</v>
      </c>
      <c r="H692" t="s">
        <v>534</v>
      </c>
      <c r="I692" t="s">
        <v>47</v>
      </c>
      <c r="J692" t="s">
        <v>3</v>
      </c>
      <c r="K692" t="s">
        <v>32</v>
      </c>
      <c r="L692" t="s">
        <v>20921</v>
      </c>
      <c r="M692" t="s">
        <v>18492</v>
      </c>
      <c r="N692">
        <v>10604</v>
      </c>
      <c r="O692" t="s">
        <v>32</v>
      </c>
      <c r="P692" t="s">
        <v>6</v>
      </c>
      <c r="Q692" t="s">
        <v>4</v>
      </c>
      <c r="R692" t="s">
        <v>16481</v>
      </c>
      <c r="S692" t="s">
        <v>33</v>
      </c>
      <c r="T692" t="s">
        <v>521</v>
      </c>
      <c r="U692" t="s">
        <v>535</v>
      </c>
      <c r="V692" t="s">
        <v>9147</v>
      </c>
      <c r="W692" t="s">
        <v>9148</v>
      </c>
      <c r="X692" t="s">
        <v>17295</v>
      </c>
      <c r="Y692" s="536" t="s">
        <v>25983</v>
      </c>
      <c r="Z692" s="536" t="s">
        <v>25983</v>
      </c>
      <c r="AA692" s="493" t="s">
        <v>17205</v>
      </c>
      <c r="AB692" s="493" t="s">
        <v>25983</v>
      </c>
      <c r="AC692" s="493" t="s">
        <v>18461</v>
      </c>
      <c r="AD692" s="493" t="s">
        <v>21111</v>
      </c>
      <c r="AE692"/>
      <c r="AF692" t="s">
        <v>20919</v>
      </c>
      <c r="AG692"/>
      <c r="AH692"/>
      <c r="AI692" t="s">
        <v>20668</v>
      </c>
      <c r="AJ692" t="s">
        <v>32</v>
      </c>
      <c r="AK692" t="s">
        <v>7803</v>
      </c>
      <c r="AL692" t="s">
        <v>64</v>
      </c>
      <c r="AM692" t="s">
        <v>534</v>
      </c>
      <c r="AN692">
        <v>15</v>
      </c>
    </row>
    <row r="693" spans="1:40" ht="14.4" x14ac:dyDescent="0.3">
      <c r="A693" s="433" t="str">
        <v>1167</v>
      </c>
      <c r="D693" t="str">
        <f>CONCATENATE(portada_F[[#This Row],[NIVEL]],".",portada_F[[#This Row],[CODINS]])</f>
        <v>1.00199</v>
      </c>
      <c r="E693" s="444" t="s">
        <v>30612</v>
      </c>
      <c r="F693" t="s">
        <v>621</v>
      </c>
      <c r="G693" t="s">
        <v>6246</v>
      </c>
      <c r="H693" t="s">
        <v>143</v>
      </c>
      <c r="I693" t="s">
        <v>47</v>
      </c>
      <c r="J693" t="s">
        <v>3</v>
      </c>
      <c r="K693" t="s">
        <v>32</v>
      </c>
      <c r="L693" t="s">
        <v>20921</v>
      </c>
      <c r="M693" t="s">
        <v>18492</v>
      </c>
      <c r="N693">
        <v>10601</v>
      </c>
      <c r="O693" t="s">
        <v>32</v>
      </c>
      <c r="P693" t="s">
        <v>6</v>
      </c>
      <c r="Q693" t="s">
        <v>1</v>
      </c>
      <c r="R693" t="s">
        <v>16478</v>
      </c>
      <c r="S693" t="s">
        <v>33</v>
      </c>
      <c r="T693" t="s">
        <v>521</v>
      </c>
      <c r="U693" t="s">
        <v>521</v>
      </c>
      <c r="V693" t="s">
        <v>143</v>
      </c>
      <c r="W693" t="s">
        <v>7104</v>
      </c>
      <c r="X693" t="s">
        <v>13906</v>
      </c>
      <c r="Y693" s="536" t="s">
        <v>21308</v>
      </c>
      <c r="Z693" s="536"/>
      <c r="AA693" s="493" t="s">
        <v>18747</v>
      </c>
      <c r="AB693" s="493" t="s">
        <v>21308</v>
      </c>
      <c r="AC693" s="493" t="s">
        <v>18461</v>
      </c>
      <c r="AD693" s="493" t="s">
        <v>21111</v>
      </c>
      <c r="AE693"/>
      <c r="AF693" t="s">
        <v>20919</v>
      </c>
      <c r="AG693"/>
      <c r="AH693"/>
      <c r="AI693" t="s">
        <v>20668</v>
      </c>
      <c r="AJ693" t="s">
        <v>32</v>
      </c>
      <c r="AK693" t="s">
        <v>8182</v>
      </c>
      <c r="AL693" t="s">
        <v>64</v>
      </c>
      <c r="AM693" t="s">
        <v>143</v>
      </c>
      <c r="AN693">
        <v>69</v>
      </c>
    </row>
    <row r="694" spans="1:40" ht="14.4" x14ac:dyDescent="0.3">
      <c r="A694" s="433" t="str">
        <v>1169</v>
      </c>
      <c r="D694" t="str">
        <f>CONCATENATE(portada_F[[#This Row],[NIVEL]],".",portada_F[[#This Row],[CODINS]])</f>
        <v>1.00125</v>
      </c>
      <c r="E694" s="444" t="s">
        <v>30552</v>
      </c>
      <c r="F694" t="s">
        <v>311</v>
      </c>
      <c r="G694" t="s">
        <v>309</v>
      </c>
      <c r="H694" t="s">
        <v>310</v>
      </c>
      <c r="I694" t="s">
        <v>47</v>
      </c>
      <c r="J694" t="s">
        <v>2</v>
      </c>
      <c r="K694" t="s">
        <v>32</v>
      </c>
      <c r="L694" t="s">
        <v>20921</v>
      </c>
      <c r="M694" t="s">
        <v>18492</v>
      </c>
      <c r="N694">
        <v>10302</v>
      </c>
      <c r="O694" t="s">
        <v>32</v>
      </c>
      <c r="P694" t="s">
        <v>3</v>
      </c>
      <c r="Q694" t="s">
        <v>2</v>
      </c>
      <c r="R694" t="s">
        <v>16455</v>
      </c>
      <c r="S694" t="s">
        <v>33</v>
      </c>
      <c r="T694" t="s">
        <v>47</v>
      </c>
      <c r="U694" t="s">
        <v>51</v>
      </c>
      <c r="V694" t="s">
        <v>248</v>
      </c>
      <c r="W694" t="s">
        <v>287</v>
      </c>
      <c r="X694" t="s">
        <v>12654</v>
      </c>
      <c r="Y694" s="536" t="s">
        <v>21170</v>
      </c>
      <c r="Z694" s="536"/>
      <c r="AA694" s="493" t="s">
        <v>9328</v>
      </c>
      <c r="AB694" s="493" t="s">
        <v>21170</v>
      </c>
      <c r="AC694" s="493" t="s">
        <v>21161</v>
      </c>
      <c r="AD694" s="493" t="s">
        <v>21162</v>
      </c>
      <c r="AE694"/>
      <c r="AF694" t="s">
        <v>20919</v>
      </c>
      <c r="AG694"/>
      <c r="AH694"/>
      <c r="AI694" t="s">
        <v>20668</v>
      </c>
      <c r="AJ694" t="s">
        <v>32</v>
      </c>
      <c r="AK694" t="s">
        <v>232</v>
      </c>
      <c r="AL694" t="s">
        <v>64</v>
      </c>
      <c r="AM694" t="s">
        <v>310</v>
      </c>
      <c r="AN694">
        <v>75</v>
      </c>
    </row>
    <row r="695" spans="1:40" ht="14.4" x14ac:dyDescent="0.3">
      <c r="A695" s="433" t="str">
        <v>1170</v>
      </c>
      <c r="D695" t="str">
        <f>CONCATENATE(portada_F[[#This Row],[NIVEL]],".",portada_F[[#This Row],[CODINS]])</f>
        <v>1.01567</v>
      </c>
      <c r="E695" s="444" t="s">
        <v>31842</v>
      </c>
      <c r="F695" t="s">
        <v>451</v>
      </c>
      <c r="G695" t="s">
        <v>448</v>
      </c>
      <c r="H695" t="s">
        <v>449</v>
      </c>
      <c r="I695" t="s">
        <v>47</v>
      </c>
      <c r="J695" t="s">
        <v>4</v>
      </c>
      <c r="K695" t="s">
        <v>32</v>
      </c>
      <c r="L695" t="s">
        <v>20921</v>
      </c>
      <c r="M695" t="s">
        <v>18492</v>
      </c>
      <c r="N695">
        <v>10302</v>
      </c>
      <c r="O695" t="s">
        <v>32</v>
      </c>
      <c r="P695" t="s">
        <v>3</v>
      </c>
      <c r="Q695" t="s">
        <v>2</v>
      </c>
      <c r="R695" t="s">
        <v>16455</v>
      </c>
      <c r="S695" t="s">
        <v>33</v>
      </c>
      <c r="T695" t="s">
        <v>47</v>
      </c>
      <c r="U695" t="s">
        <v>51</v>
      </c>
      <c r="V695" t="s">
        <v>449</v>
      </c>
      <c r="W695" t="s">
        <v>24260</v>
      </c>
      <c r="X695" t="s">
        <v>11882</v>
      </c>
      <c r="Y695" s="536" t="s">
        <v>24261</v>
      </c>
      <c r="Z695" s="536"/>
      <c r="AA695" s="493" t="s">
        <v>15659</v>
      </c>
      <c r="AB695" s="493" t="s">
        <v>24262</v>
      </c>
      <c r="AC695" s="493" t="s">
        <v>21268</v>
      </c>
      <c r="AD695" s="493" t="s">
        <v>21269</v>
      </c>
      <c r="AE695"/>
      <c r="AF695" t="s">
        <v>20919</v>
      </c>
      <c r="AG695"/>
      <c r="AH695"/>
      <c r="AI695" t="s">
        <v>20668</v>
      </c>
      <c r="AJ695" t="s">
        <v>32</v>
      </c>
      <c r="AK695" t="s">
        <v>7612</v>
      </c>
      <c r="AL695" t="s">
        <v>64</v>
      </c>
      <c r="AM695" t="s">
        <v>449</v>
      </c>
      <c r="AN695">
        <v>5</v>
      </c>
    </row>
    <row r="696" spans="1:40" ht="14.4" x14ac:dyDescent="0.3">
      <c r="A696" s="433" t="str">
        <v>1171</v>
      </c>
      <c r="D696" t="str">
        <f>CONCATENATE(portada_F[[#This Row],[NIVEL]],".",portada_F[[#This Row],[CODINS]])</f>
        <v>1.00169</v>
      </c>
      <c r="E696" s="444" t="s">
        <v>30586</v>
      </c>
      <c r="F696" t="s">
        <v>420</v>
      </c>
      <c r="G696" t="s">
        <v>416</v>
      </c>
      <c r="H696" t="s">
        <v>417</v>
      </c>
      <c r="I696" t="s">
        <v>47</v>
      </c>
      <c r="J696" t="s">
        <v>1</v>
      </c>
      <c r="K696" t="s">
        <v>32</v>
      </c>
      <c r="L696" t="s">
        <v>20921</v>
      </c>
      <c r="M696" t="s">
        <v>18492</v>
      </c>
      <c r="N696">
        <v>10310</v>
      </c>
      <c r="O696" t="s">
        <v>32</v>
      </c>
      <c r="P696" t="s">
        <v>3</v>
      </c>
      <c r="Q696" t="s">
        <v>11</v>
      </c>
      <c r="R696" t="s">
        <v>16463</v>
      </c>
      <c r="S696" t="s">
        <v>33</v>
      </c>
      <c r="T696" t="s">
        <v>47</v>
      </c>
      <c r="U696" t="s">
        <v>418</v>
      </c>
      <c r="V696" t="s">
        <v>419</v>
      </c>
      <c r="W696" t="s">
        <v>7124</v>
      </c>
      <c r="X696" t="s">
        <v>11439</v>
      </c>
      <c r="Y696" s="536" t="s">
        <v>21247</v>
      </c>
      <c r="Z696" s="536" t="s">
        <v>21247</v>
      </c>
      <c r="AA696" s="493" t="s">
        <v>19725</v>
      </c>
      <c r="AB696" s="493" t="s">
        <v>21247</v>
      </c>
      <c r="AC696" s="493" t="s">
        <v>19725</v>
      </c>
      <c r="AD696" s="493" t="s">
        <v>21248</v>
      </c>
      <c r="AE696"/>
      <c r="AF696" t="s">
        <v>20919</v>
      </c>
      <c r="AG696"/>
      <c r="AH696"/>
      <c r="AI696" t="s">
        <v>20668</v>
      </c>
      <c r="AJ696" t="s">
        <v>32</v>
      </c>
      <c r="AK696" t="s">
        <v>308</v>
      </c>
      <c r="AL696" t="s">
        <v>64</v>
      </c>
      <c r="AM696" t="s">
        <v>417</v>
      </c>
      <c r="AN696">
        <v>38</v>
      </c>
    </row>
    <row r="697" spans="1:40" ht="14.4" x14ac:dyDescent="0.3">
      <c r="A697" s="433" t="str">
        <v>1172</v>
      </c>
      <c r="D697" t="str">
        <f>CONCATENATE(portada_F[[#This Row],[NIVEL]],".",portada_F[[#This Row],[CODINS]])</f>
        <v>1.00178</v>
      </c>
      <c r="E697" s="444" t="s">
        <v>30595</v>
      </c>
      <c r="F697" t="s">
        <v>493</v>
      </c>
      <c r="G697" t="s">
        <v>491</v>
      </c>
      <c r="H697" t="s">
        <v>492</v>
      </c>
      <c r="I697" t="s">
        <v>47</v>
      </c>
      <c r="J697" t="s">
        <v>4</v>
      </c>
      <c r="K697" t="s">
        <v>32</v>
      </c>
      <c r="L697" t="s">
        <v>20921</v>
      </c>
      <c r="M697" t="s">
        <v>18492</v>
      </c>
      <c r="N697">
        <v>10306</v>
      </c>
      <c r="O697" t="s">
        <v>32</v>
      </c>
      <c r="P697" t="s">
        <v>3</v>
      </c>
      <c r="Q697" t="s">
        <v>6</v>
      </c>
      <c r="R697" t="s">
        <v>16459</v>
      </c>
      <c r="S697" t="s">
        <v>33</v>
      </c>
      <c r="T697" t="s">
        <v>47</v>
      </c>
      <c r="U697" t="s">
        <v>465</v>
      </c>
      <c r="V697" t="s">
        <v>465</v>
      </c>
      <c r="W697" t="s">
        <v>9143</v>
      </c>
      <c r="X697" t="s">
        <v>12663</v>
      </c>
      <c r="Y697" s="536" t="s">
        <v>21270</v>
      </c>
      <c r="Z697" s="536" t="s">
        <v>21270</v>
      </c>
      <c r="AA697" s="493" t="s">
        <v>514</v>
      </c>
      <c r="AB697" s="493" t="s">
        <v>21271</v>
      </c>
      <c r="AC697" s="493" t="s">
        <v>21268</v>
      </c>
      <c r="AD697" s="493" t="s">
        <v>21269</v>
      </c>
      <c r="AE697"/>
      <c r="AF697" t="s">
        <v>20919</v>
      </c>
      <c r="AG697"/>
      <c r="AH697"/>
      <c r="AI697" t="s">
        <v>20668</v>
      </c>
      <c r="AJ697" t="s">
        <v>32</v>
      </c>
      <c r="AK697" t="s">
        <v>398</v>
      </c>
      <c r="AL697" t="s">
        <v>64</v>
      </c>
      <c r="AM697" t="s">
        <v>492</v>
      </c>
      <c r="AN697">
        <v>53</v>
      </c>
    </row>
    <row r="698" spans="1:40" ht="14.4" x14ac:dyDescent="0.3">
      <c r="A698" s="433" t="str">
        <v>1173</v>
      </c>
      <c r="D698" t="str">
        <f>CONCATENATE(portada_F[[#This Row],[NIVEL]],".",portada_F[[#This Row],[CODINS]])</f>
        <v>1.03053</v>
      </c>
      <c r="E698" s="444" t="s">
        <v>33151</v>
      </c>
      <c r="F698" t="s">
        <v>8302</v>
      </c>
      <c r="G698" t="s">
        <v>13611</v>
      </c>
      <c r="H698" t="s">
        <v>13612</v>
      </c>
      <c r="I698" t="s">
        <v>47</v>
      </c>
      <c r="J698" t="s">
        <v>4</v>
      </c>
      <c r="K698" t="s">
        <v>32</v>
      </c>
      <c r="L698" t="s">
        <v>20921</v>
      </c>
      <c r="M698" t="s">
        <v>18492</v>
      </c>
      <c r="N698">
        <v>10309</v>
      </c>
      <c r="O698" t="s">
        <v>32</v>
      </c>
      <c r="P698" t="s">
        <v>3</v>
      </c>
      <c r="Q698" t="s">
        <v>10</v>
      </c>
      <c r="R698" t="s">
        <v>16462</v>
      </c>
      <c r="S698" t="s">
        <v>33</v>
      </c>
      <c r="T698" t="s">
        <v>47</v>
      </c>
      <c r="U698" t="s">
        <v>21290</v>
      </c>
      <c r="V698" t="s">
        <v>14220</v>
      </c>
      <c r="W698" t="s">
        <v>27312</v>
      </c>
      <c r="X698" t="s">
        <v>14221</v>
      </c>
      <c r="Y698" s="536" t="s">
        <v>27313</v>
      </c>
      <c r="Z698" s="536"/>
      <c r="AA698" s="493" t="s">
        <v>19401</v>
      </c>
      <c r="AB698" s="493" t="s">
        <v>27314</v>
      </c>
      <c r="AC698" s="493" t="s">
        <v>21268</v>
      </c>
      <c r="AD698" s="493" t="s">
        <v>21269</v>
      </c>
      <c r="AE698"/>
      <c r="AF698" t="s">
        <v>20919</v>
      </c>
      <c r="AG698"/>
      <c r="AH698"/>
      <c r="AI698" t="s">
        <v>20668</v>
      </c>
      <c r="AJ698" t="s">
        <v>32</v>
      </c>
      <c r="AK698" t="s">
        <v>8487</v>
      </c>
      <c r="AL698" t="s">
        <v>64</v>
      </c>
      <c r="AM698" t="s">
        <v>13612</v>
      </c>
      <c r="AN698">
        <v>1</v>
      </c>
    </row>
    <row r="699" spans="1:40" ht="14.4" x14ac:dyDescent="0.3">
      <c r="A699" s="433" t="str">
        <v>1174</v>
      </c>
      <c r="D699" t="str">
        <f>CONCATENATE(portada_F[[#This Row],[NIVEL]],".",portada_F[[#This Row],[CODINS]])</f>
        <v>1.01676</v>
      </c>
      <c r="E699" s="444" t="s">
        <v>31941</v>
      </c>
      <c r="F699" t="s">
        <v>656</v>
      </c>
      <c r="G699" t="s">
        <v>722</v>
      </c>
      <c r="H699" t="s">
        <v>719</v>
      </c>
      <c r="I699" t="s">
        <v>47</v>
      </c>
      <c r="J699" t="s">
        <v>5</v>
      </c>
      <c r="K699" t="s">
        <v>32</v>
      </c>
      <c r="L699" t="s">
        <v>20921</v>
      </c>
      <c r="M699" t="s">
        <v>18492</v>
      </c>
      <c r="N699">
        <v>11202</v>
      </c>
      <c r="O699" t="s">
        <v>32</v>
      </c>
      <c r="P699" t="s">
        <v>14</v>
      </c>
      <c r="Q699" t="s">
        <v>2</v>
      </c>
      <c r="R699" t="s">
        <v>16514</v>
      </c>
      <c r="S699" t="s">
        <v>33</v>
      </c>
      <c r="T699" t="s">
        <v>21352</v>
      </c>
      <c r="U699" t="s">
        <v>719</v>
      </c>
      <c r="V699" t="s">
        <v>719</v>
      </c>
      <c r="W699" t="s">
        <v>19064</v>
      </c>
      <c r="X699" t="s">
        <v>11907</v>
      </c>
      <c r="Y699" s="536" t="s">
        <v>24502</v>
      </c>
      <c r="Z699" s="536" t="s">
        <v>24502</v>
      </c>
      <c r="AA699" s="493" t="s">
        <v>774</v>
      </c>
      <c r="AB699" s="493" t="s">
        <v>24503</v>
      </c>
      <c r="AC699" s="493" t="s">
        <v>19732</v>
      </c>
      <c r="AD699" s="493" t="s">
        <v>24504</v>
      </c>
      <c r="AE699"/>
      <c r="AF699" t="s">
        <v>20919</v>
      </c>
      <c r="AG699"/>
      <c r="AH699"/>
      <c r="AI699" t="s">
        <v>20668</v>
      </c>
      <c r="AJ699" t="s">
        <v>32</v>
      </c>
      <c r="AK699" t="s">
        <v>689</v>
      </c>
      <c r="AL699" t="s">
        <v>64</v>
      </c>
      <c r="AM699" t="s">
        <v>719</v>
      </c>
      <c r="AN699">
        <v>9</v>
      </c>
    </row>
    <row r="700" spans="1:40" ht="14.4" x14ac:dyDescent="0.3">
      <c r="A700" s="433" t="str">
        <v>1175</v>
      </c>
      <c r="D700" t="str">
        <f>CONCATENATE(portada_F[[#This Row],[NIVEL]],".",portada_F[[#This Row],[CODINS]])</f>
        <v>1.01103</v>
      </c>
      <c r="E700" s="444" t="s">
        <v>31417</v>
      </c>
      <c r="F700" t="s">
        <v>544</v>
      </c>
      <c r="G700" t="s">
        <v>541</v>
      </c>
      <c r="H700" t="s">
        <v>542</v>
      </c>
      <c r="I700" t="s">
        <v>47</v>
      </c>
      <c r="J700" t="s">
        <v>2</v>
      </c>
      <c r="K700" t="s">
        <v>32</v>
      </c>
      <c r="L700" t="s">
        <v>20921</v>
      </c>
      <c r="M700" t="s">
        <v>18492</v>
      </c>
      <c r="N700">
        <v>10607</v>
      </c>
      <c r="O700" t="s">
        <v>32</v>
      </c>
      <c r="P700" t="s">
        <v>6</v>
      </c>
      <c r="Q700" t="s">
        <v>7</v>
      </c>
      <c r="R700" t="s">
        <v>16484</v>
      </c>
      <c r="S700" t="s">
        <v>33</v>
      </c>
      <c r="T700" t="s">
        <v>521</v>
      </c>
      <c r="U700" t="s">
        <v>524</v>
      </c>
      <c r="V700" t="s">
        <v>9149</v>
      </c>
      <c r="W700" t="s">
        <v>23285</v>
      </c>
      <c r="X700" t="s">
        <v>11737</v>
      </c>
      <c r="Y700" s="536" t="s">
        <v>23286</v>
      </c>
      <c r="Z700" s="536" t="s">
        <v>23286</v>
      </c>
      <c r="AA700" s="493" t="s">
        <v>15007</v>
      </c>
      <c r="AB700" s="493" t="s">
        <v>23287</v>
      </c>
      <c r="AC700" s="493" t="s">
        <v>21161</v>
      </c>
      <c r="AD700" s="493" t="s">
        <v>21162</v>
      </c>
      <c r="AE700"/>
      <c r="AF700" t="s">
        <v>20919</v>
      </c>
      <c r="AG700"/>
      <c r="AH700"/>
      <c r="AI700" t="s">
        <v>20668</v>
      </c>
      <c r="AJ700" t="s">
        <v>32</v>
      </c>
      <c r="AK700" t="s">
        <v>540</v>
      </c>
      <c r="AL700" t="s">
        <v>64</v>
      </c>
      <c r="AM700" t="s">
        <v>542</v>
      </c>
      <c r="AN700">
        <v>77</v>
      </c>
    </row>
    <row r="701" spans="1:40" ht="14.4" x14ac:dyDescent="0.3">
      <c r="A701" s="433" t="str">
        <v>1176</v>
      </c>
      <c r="D701" t="str">
        <f>CONCATENATE(portada_F[[#This Row],[NIVEL]],".",portada_F[[#This Row],[CODINS]])</f>
        <v>1.00126</v>
      </c>
      <c r="E701" s="444" t="s">
        <v>30553</v>
      </c>
      <c r="F701" t="s">
        <v>323</v>
      </c>
      <c r="G701" t="s">
        <v>321</v>
      </c>
      <c r="H701" t="s">
        <v>9133</v>
      </c>
      <c r="I701" t="s">
        <v>47</v>
      </c>
      <c r="J701" t="s">
        <v>2</v>
      </c>
      <c r="K701" t="s">
        <v>32</v>
      </c>
      <c r="L701" t="s">
        <v>20921</v>
      </c>
      <c r="M701" t="s">
        <v>18492</v>
      </c>
      <c r="N701">
        <v>10302</v>
      </c>
      <c r="O701" t="s">
        <v>32</v>
      </c>
      <c r="P701" t="s">
        <v>3</v>
      </c>
      <c r="Q701" t="s">
        <v>2</v>
      </c>
      <c r="R701" t="s">
        <v>16455</v>
      </c>
      <c r="S701" t="s">
        <v>33</v>
      </c>
      <c r="T701" t="s">
        <v>47</v>
      </c>
      <c r="U701" t="s">
        <v>51</v>
      </c>
      <c r="V701" t="s">
        <v>322</v>
      </c>
      <c r="W701" t="s">
        <v>21171</v>
      </c>
      <c r="X701" t="s">
        <v>11418</v>
      </c>
      <c r="Y701" s="536" t="s">
        <v>21172</v>
      </c>
      <c r="Z701" s="536"/>
      <c r="AA701" s="493" t="s">
        <v>17893</v>
      </c>
      <c r="AB701" s="493" t="s">
        <v>21172</v>
      </c>
      <c r="AC701" s="493" t="s">
        <v>21161</v>
      </c>
      <c r="AD701" s="493" t="s">
        <v>21162</v>
      </c>
      <c r="AE701"/>
      <c r="AF701" t="s">
        <v>20919</v>
      </c>
      <c r="AG701"/>
      <c r="AH701"/>
      <c r="AI701" t="s">
        <v>20668</v>
      </c>
      <c r="AJ701" t="s">
        <v>32</v>
      </c>
      <c r="AK701" t="s">
        <v>8177</v>
      </c>
      <c r="AL701" t="s">
        <v>64</v>
      </c>
      <c r="AM701" t="s">
        <v>9133</v>
      </c>
      <c r="AN701">
        <v>201</v>
      </c>
    </row>
    <row r="702" spans="1:40" ht="14.4" x14ac:dyDescent="0.3">
      <c r="A702" s="433" t="str">
        <v>1177</v>
      </c>
      <c r="D702" t="str">
        <f>CONCATENATE(portada_F[[#This Row],[NIVEL]],".",portada_F[[#This Row],[CODINS]])</f>
        <v>1.00179</v>
      </c>
      <c r="E702" s="444" t="s">
        <v>30596</v>
      </c>
      <c r="F702" t="s">
        <v>502</v>
      </c>
      <c r="G702" t="s">
        <v>498</v>
      </c>
      <c r="H702" t="s">
        <v>499</v>
      </c>
      <c r="I702" t="s">
        <v>47</v>
      </c>
      <c r="J702" t="s">
        <v>4</v>
      </c>
      <c r="K702" t="s">
        <v>32</v>
      </c>
      <c r="L702" t="s">
        <v>20921</v>
      </c>
      <c r="M702" t="s">
        <v>18492</v>
      </c>
      <c r="N702">
        <v>10302</v>
      </c>
      <c r="O702" t="s">
        <v>32</v>
      </c>
      <c r="P702" t="s">
        <v>3</v>
      </c>
      <c r="Q702" t="s">
        <v>2</v>
      </c>
      <c r="R702" t="s">
        <v>16455</v>
      </c>
      <c r="S702" t="s">
        <v>33</v>
      </c>
      <c r="T702" t="s">
        <v>47</v>
      </c>
      <c r="U702" t="s">
        <v>51</v>
      </c>
      <c r="V702" t="s">
        <v>500</v>
      </c>
      <c r="W702" t="s">
        <v>215</v>
      </c>
      <c r="X702" t="s">
        <v>11447</v>
      </c>
      <c r="Y702" s="536" t="s">
        <v>21272</v>
      </c>
      <c r="Z702" s="536" t="s">
        <v>21272</v>
      </c>
      <c r="AA702" s="493" t="s">
        <v>18744</v>
      </c>
      <c r="AB702" s="493" t="s">
        <v>21272</v>
      </c>
      <c r="AC702" s="493" t="s">
        <v>21268</v>
      </c>
      <c r="AD702" s="493" t="s">
        <v>21269</v>
      </c>
      <c r="AE702"/>
      <c r="AF702" t="s">
        <v>20919</v>
      </c>
      <c r="AG702"/>
      <c r="AH702"/>
      <c r="AI702" t="s">
        <v>20668</v>
      </c>
      <c r="AJ702" t="s">
        <v>32</v>
      </c>
      <c r="AK702" t="s">
        <v>382</v>
      </c>
      <c r="AL702" t="s">
        <v>64</v>
      </c>
      <c r="AM702" t="s">
        <v>499</v>
      </c>
      <c r="AN702">
        <v>20</v>
      </c>
    </row>
    <row r="703" spans="1:40" ht="14.4" x14ac:dyDescent="0.3">
      <c r="A703" s="433" t="str">
        <v>1178</v>
      </c>
      <c r="D703" t="str">
        <f>CONCATENATE(portada_F[[#This Row],[NIVEL]],".",portada_F[[#This Row],[CODINS]])</f>
        <v>1.03734</v>
      </c>
      <c r="E703" s="444" t="s">
        <v>33692</v>
      </c>
      <c r="F703" t="s">
        <v>7647</v>
      </c>
      <c r="G703" t="s">
        <v>13885</v>
      </c>
      <c r="H703" t="s">
        <v>13886</v>
      </c>
      <c r="I703" t="s">
        <v>47</v>
      </c>
      <c r="J703" t="s">
        <v>3</v>
      </c>
      <c r="K703" t="s">
        <v>32</v>
      </c>
      <c r="L703" t="s">
        <v>20921</v>
      </c>
      <c r="M703" t="s">
        <v>18492</v>
      </c>
      <c r="N703">
        <v>10603</v>
      </c>
      <c r="O703" t="s">
        <v>32</v>
      </c>
      <c r="P703" t="s">
        <v>6</v>
      </c>
      <c r="Q703" t="s">
        <v>3</v>
      </c>
      <c r="R703" t="s">
        <v>16480</v>
      </c>
      <c r="S703" t="s">
        <v>33</v>
      </c>
      <c r="T703" t="s">
        <v>521</v>
      </c>
      <c r="U703" t="s">
        <v>547</v>
      </c>
      <c r="V703" t="s">
        <v>13886</v>
      </c>
      <c r="W703" t="s">
        <v>28751</v>
      </c>
      <c r="X703" t="s">
        <v>15171</v>
      </c>
      <c r="Y703" s="536" t="s">
        <v>28752</v>
      </c>
      <c r="Z703" s="536"/>
      <c r="AA703" s="493" t="s">
        <v>19540</v>
      </c>
      <c r="AB703" s="493" t="s">
        <v>28753</v>
      </c>
      <c r="AC703" s="493" t="s">
        <v>18461</v>
      </c>
      <c r="AD703" s="493" t="s">
        <v>21111</v>
      </c>
      <c r="AE703"/>
      <c r="AF703" t="s">
        <v>20919</v>
      </c>
      <c r="AG703"/>
      <c r="AH703"/>
      <c r="AI703" t="s">
        <v>20668</v>
      </c>
      <c r="AJ703" t="s">
        <v>32</v>
      </c>
      <c r="AK703" t="s">
        <v>427</v>
      </c>
      <c r="AL703" t="s">
        <v>64</v>
      </c>
      <c r="AM703" t="s">
        <v>13886</v>
      </c>
      <c r="AN703">
        <v>1</v>
      </c>
    </row>
    <row r="704" spans="1:40" ht="14.4" x14ac:dyDescent="0.3">
      <c r="A704" s="433" t="str">
        <v>1179</v>
      </c>
      <c r="D704" t="str">
        <f>CONCATENATE(portada_F[[#This Row],[NIVEL]],".",portada_F[[#This Row],[CODINS]])</f>
        <v>1.02407</v>
      </c>
      <c r="E704" s="444" t="s">
        <v>32587</v>
      </c>
      <c r="F704" t="s">
        <v>548</v>
      </c>
      <c r="G704" t="s">
        <v>546</v>
      </c>
      <c r="H704" t="s">
        <v>168</v>
      </c>
      <c r="I704" t="s">
        <v>47</v>
      </c>
      <c r="J704" t="s">
        <v>3</v>
      </c>
      <c r="K704" t="s">
        <v>32</v>
      </c>
      <c r="L704" t="s">
        <v>20921</v>
      </c>
      <c r="M704" t="s">
        <v>18492</v>
      </c>
      <c r="N704">
        <v>10603</v>
      </c>
      <c r="O704" t="s">
        <v>32</v>
      </c>
      <c r="P704" t="s">
        <v>6</v>
      </c>
      <c r="Q704" t="s">
        <v>3</v>
      </c>
      <c r="R704" t="s">
        <v>16480</v>
      </c>
      <c r="S704" t="s">
        <v>33</v>
      </c>
      <c r="T704" t="s">
        <v>521</v>
      </c>
      <c r="U704" t="s">
        <v>547</v>
      </c>
      <c r="V704" t="s">
        <v>168</v>
      </c>
      <c r="W704" t="s">
        <v>25981</v>
      </c>
      <c r="X704" t="s">
        <v>12085</v>
      </c>
      <c r="Y704" s="536" t="s">
        <v>25982</v>
      </c>
      <c r="Z704" s="536" t="s">
        <v>25982</v>
      </c>
      <c r="AA704" s="493" t="s">
        <v>14136</v>
      </c>
      <c r="AB704" s="493" t="s">
        <v>20215</v>
      </c>
      <c r="AC704" s="493" t="s">
        <v>18461</v>
      </c>
      <c r="AD704" s="493" t="s">
        <v>21111</v>
      </c>
      <c r="AE704"/>
      <c r="AF704" t="s">
        <v>20919</v>
      </c>
      <c r="AG704"/>
      <c r="AH704"/>
      <c r="AI704" t="s">
        <v>20668</v>
      </c>
      <c r="AJ704" t="s">
        <v>32</v>
      </c>
      <c r="AK704" t="s">
        <v>409</v>
      </c>
      <c r="AL704" t="s">
        <v>64</v>
      </c>
      <c r="AM704" t="s">
        <v>168</v>
      </c>
      <c r="AN704">
        <v>17</v>
      </c>
    </row>
    <row r="705" spans="1:40" ht="14.4" x14ac:dyDescent="0.3">
      <c r="A705" s="433" t="str">
        <v>1180</v>
      </c>
      <c r="D705" t="str">
        <f>CONCATENATE(portada_F[[#This Row],[NIVEL]],".",portada_F[[#This Row],[CODINS]])</f>
        <v>1.02901</v>
      </c>
      <c r="E705" s="444" t="s">
        <v>33026</v>
      </c>
      <c r="F705" t="s">
        <v>7331</v>
      </c>
      <c r="G705" t="s">
        <v>7330</v>
      </c>
      <c r="H705" t="s">
        <v>7332</v>
      </c>
      <c r="I705" t="s">
        <v>47</v>
      </c>
      <c r="J705" t="s">
        <v>6</v>
      </c>
      <c r="K705" t="s">
        <v>32</v>
      </c>
      <c r="L705" t="s">
        <v>20921</v>
      </c>
      <c r="M705" t="s">
        <v>18492</v>
      </c>
      <c r="N705">
        <v>10603</v>
      </c>
      <c r="O705" t="s">
        <v>32</v>
      </c>
      <c r="P705" t="s">
        <v>6</v>
      </c>
      <c r="Q705" t="s">
        <v>3</v>
      </c>
      <c r="R705" t="s">
        <v>16480</v>
      </c>
      <c r="S705" t="s">
        <v>33</v>
      </c>
      <c r="T705" t="s">
        <v>521</v>
      </c>
      <c r="U705" t="s">
        <v>547</v>
      </c>
      <c r="V705" t="s">
        <v>7333</v>
      </c>
      <c r="W705" t="s">
        <v>27013</v>
      </c>
      <c r="X705" t="s">
        <v>12195</v>
      </c>
      <c r="Y705" s="536" t="s">
        <v>27014</v>
      </c>
      <c r="Z705" s="536" t="s">
        <v>27015</v>
      </c>
      <c r="AA705" s="493" t="s">
        <v>19376</v>
      </c>
      <c r="AB705" s="493" t="s">
        <v>27014</v>
      </c>
      <c r="AC705" s="493" t="s">
        <v>9141</v>
      </c>
      <c r="AD705" s="493" t="s">
        <v>23675</v>
      </c>
      <c r="AE705"/>
      <c r="AF705" t="s">
        <v>20919</v>
      </c>
      <c r="AG705"/>
      <c r="AH705"/>
      <c r="AI705" t="s">
        <v>20668</v>
      </c>
      <c r="AJ705" t="s">
        <v>32</v>
      </c>
      <c r="AK705" t="s">
        <v>420</v>
      </c>
      <c r="AL705" t="s">
        <v>64</v>
      </c>
      <c r="AM705" t="s">
        <v>7332</v>
      </c>
      <c r="AN705">
        <v>6</v>
      </c>
    </row>
    <row r="706" spans="1:40" ht="14.4" x14ac:dyDescent="0.3">
      <c r="A706" s="433" t="str">
        <v>1181</v>
      </c>
      <c r="D706" t="str">
        <f>CONCATENATE(portada_F[[#This Row],[NIVEL]],".",portada_F[[#This Row],[CODINS]])</f>
        <v>1.03029</v>
      </c>
      <c r="E706" s="444" t="s">
        <v>33133</v>
      </c>
      <c r="F706" t="s">
        <v>814</v>
      </c>
      <c r="G706" t="s">
        <v>9068</v>
      </c>
      <c r="H706" t="s">
        <v>9182</v>
      </c>
      <c r="I706" t="s">
        <v>47</v>
      </c>
      <c r="J706" t="s">
        <v>6</v>
      </c>
      <c r="K706" t="s">
        <v>32</v>
      </c>
      <c r="L706" t="s">
        <v>20921</v>
      </c>
      <c r="M706" t="s">
        <v>18492</v>
      </c>
      <c r="N706">
        <v>11204</v>
      </c>
      <c r="O706" t="s">
        <v>32</v>
      </c>
      <c r="P706" t="s">
        <v>14</v>
      </c>
      <c r="Q706" t="s">
        <v>4</v>
      </c>
      <c r="R706" t="s">
        <v>16516</v>
      </c>
      <c r="S706" t="s">
        <v>33</v>
      </c>
      <c r="T706" t="s">
        <v>21352</v>
      </c>
      <c r="U706" t="s">
        <v>769</v>
      </c>
      <c r="V706" t="s">
        <v>9182</v>
      </c>
      <c r="W706" t="s">
        <v>9183</v>
      </c>
      <c r="X706" t="s">
        <v>12217</v>
      </c>
      <c r="Y706" s="536" t="s">
        <v>27262</v>
      </c>
      <c r="Z706" s="536" t="s">
        <v>27263</v>
      </c>
      <c r="AA706" s="493" t="s">
        <v>13287</v>
      </c>
      <c r="AB706" s="493" t="s">
        <v>27262</v>
      </c>
      <c r="AC706" s="493" t="s">
        <v>9141</v>
      </c>
      <c r="AD706" s="493" t="s">
        <v>23675</v>
      </c>
      <c r="AE706"/>
      <c r="AF706" t="s">
        <v>20919</v>
      </c>
      <c r="AG706"/>
      <c r="AH706"/>
      <c r="AI706" t="s">
        <v>20668</v>
      </c>
      <c r="AJ706" t="s">
        <v>32</v>
      </c>
      <c r="AK706" t="s">
        <v>233</v>
      </c>
      <c r="AL706" t="s">
        <v>64</v>
      </c>
      <c r="AM706" t="s">
        <v>9182</v>
      </c>
      <c r="AN706">
        <v>3</v>
      </c>
    </row>
    <row r="707" spans="1:40" ht="14.4" x14ac:dyDescent="0.3">
      <c r="A707" s="433" t="str">
        <v>1182</v>
      </c>
      <c r="D707" t="str">
        <f>CONCATENATE(portada_F[[#This Row],[NIVEL]],".",portada_F[[#This Row],[CODINS]])</f>
        <v>1.01562</v>
      </c>
      <c r="E707" s="444" t="s">
        <v>31837</v>
      </c>
      <c r="F707" t="s">
        <v>7229</v>
      </c>
      <c r="G707" t="s">
        <v>7228</v>
      </c>
      <c r="H707" t="s">
        <v>7230</v>
      </c>
      <c r="I707" t="s">
        <v>47</v>
      </c>
      <c r="J707" t="s">
        <v>6</v>
      </c>
      <c r="K707" t="s">
        <v>32</v>
      </c>
      <c r="L707" t="s">
        <v>20921</v>
      </c>
      <c r="M707" t="s">
        <v>18492</v>
      </c>
      <c r="N707">
        <v>11204</v>
      </c>
      <c r="O707" t="s">
        <v>32</v>
      </c>
      <c r="P707" t="s">
        <v>14</v>
      </c>
      <c r="Q707" t="s">
        <v>4</v>
      </c>
      <c r="R707" t="s">
        <v>16516</v>
      </c>
      <c r="S707" t="s">
        <v>33</v>
      </c>
      <c r="T707" t="s">
        <v>21352</v>
      </c>
      <c r="U707" t="s">
        <v>769</v>
      </c>
      <c r="V707" t="s">
        <v>7230</v>
      </c>
      <c r="W707" t="s">
        <v>7060</v>
      </c>
      <c r="X707" t="s">
        <v>11881</v>
      </c>
      <c r="Y707" s="536" t="s">
        <v>24251</v>
      </c>
      <c r="Z707" s="536" t="s">
        <v>24251</v>
      </c>
      <c r="AA707" s="493" t="s">
        <v>20079</v>
      </c>
      <c r="AB707" s="493" t="s">
        <v>24252</v>
      </c>
      <c r="AC707" s="493" t="s">
        <v>9141</v>
      </c>
      <c r="AD707" s="493" t="s">
        <v>23675</v>
      </c>
      <c r="AE707"/>
      <c r="AF707" t="s">
        <v>20919</v>
      </c>
      <c r="AG707"/>
      <c r="AH707"/>
      <c r="AI707" t="s">
        <v>20668</v>
      </c>
      <c r="AJ707" t="s">
        <v>32</v>
      </c>
      <c r="AK707" t="s">
        <v>7113</v>
      </c>
      <c r="AL707" t="s">
        <v>64</v>
      </c>
      <c r="AM707" t="s">
        <v>7230</v>
      </c>
      <c r="AN707">
        <v>3</v>
      </c>
    </row>
    <row r="708" spans="1:40" ht="14.4" x14ac:dyDescent="0.3">
      <c r="A708" s="433" t="str">
        <v>1184</v>
      </c>
      <c r="D708" t="str">
        <f>CONCATENATE(portada_F[[#This Row],[NIVEL]],".",portada_F[[#This Row],[CODINS]])</f>
        <v>1.02730</v>
      </c>
      <c r="E708" s="444" t="s">
        <v>32873</v>
      </c>
      <c r="F708" t="s">
        <v>755</v>
      </c>
      <c r="G708" t="s">
        <v>753</v>
      </c>
      <c r="H708" t="s">
        <v>20281</v>
      </c>
      <c r="I708" t="s">
        <v>47</v>
      </c>
      <c r="J708" t="s">
        <v>5</v>
      </c>
      <c r="K708" t="s">
        <v>32</v>
      </c>
      <c r="L708" t="s">
        <v>20921</v>
      </c>
      <c r="M708" t="s">
        <v>18492</v>
      </c>
      <c r="N708">
        <v>11202</v>
      </c>
      <c r="O708" t="s">
        <v>32</v>
      </c>
      <c r="P708" t="s">
        <v>14</v>
      </c>
      <c r="Q708" t="s">
        <v>2</v>
      </c>
      <c r="R708" t="s">
        <v>16514</v>
      </c>
      <c r="S708" t="s">
        <v>33</v>
      </c>
      <c r="T708" t="s">
        <v>21352</v>
      </c>
      <c r="U708" t="s">
        <v>719</v>
      </c>
      <c r="V708" t="s">
        <v>754</v>
      </c>
      <c r="W708" t="s">
        <v>9178</v>
      </c>
      <c r="X708" t="s">
        <v>12164</v>
      </c>
      <c r="Y708" s="536" t="s">
        <v>26659</v>
      </c>
      <c r="Z708" s="536" t="s">
        <v>26659</v>
      </c>
      <c r="AA708" s="493" t="s">
        <v>11368</v>
      </c>
      <c r="AB708" s="493" t="s">
        <v>26659</v>
      </c>
      <c r="AC708" s="493" t="s">
        <v>19732</v>
      </c>
      <c r="AD708" s="493" t="s">
        <v>21356</v>
      </c>
      <c r="AE708"/>
      <c r="AF708" t="s">
        <v>20919</v>
      </c>
      <c r="AG708"/>
      <c r="AH708"/>
      <c r="AI708" t="s">
        <v>20668</v>
      </c>
      <c r="AJ708" t="s">
        <v>32</v>
      </c>
      <c r="AK708" t="s">
        <v>7882</v>
      </c>
      <c r="AL708" t="s">
        <v>64</v>
      </c>
      <c r="AM708" t="s">
        <v>20281</v>
      </c>
      <c r="AN708">
        <v>2</v>
      </c>
    </row>
    <row r="709" spans="1:40" ht="14.4" x14ac:dyDescent="0.3">
      <c r="A709" s="433" t="str">
        <v>1185</v>
      </c>
      <c r="D709" t="str">
        <f>CONCATENATE(portada_F[[#This Row],[NIVEL]],".",portada_F[[#This Row],[CODINS]])</f>
        <v>1.03052</v>
      </c>
      <c r="E709" s="444" t="s">
        <v>33150</v>
      </c>
      <c r="F709" t="s">
        <v>12518</v>
      </c>
      <c r="G709" t="s">
        <v>12519</v>
      </c>
      <c r="H709" t="s">
        <v>798</v>
      </c>
      <c r="I709" t="s">
        <v>47</v>
      </c>
      <c r="J709" t="s">
        <v>6</v>
      </c>
      <c r="K709" t="s">
        <v>32</v>
      </c>
      <c r="L709" t="s">
        <v>20921</v>
      </c>
      <c r="M709" t="s">
        <v>18492</v>
      </c>
      <c r="N709">
        <v>11204</v>
      </c>
      <c r="O709" t="s">
        <v>32</v>
      </c>
      <c r="P709" t="s">
        <v>14</v>
      </c>
      <c r="Q709" t="s">
        <v>4</v>
      </c>
      <c r="R709" t="s">
        <v>16516</v>
      </c>
      <c r="S709" t="s">
        <v>33</v>
      </c>
      <c r="T709" t="s">
        <v>21352</v>
      </c>
      <c r="U709" t="s">
        <v>769</v>
      </c>
      <c r="V709" t="s">
        <v>798</v>
      </c>
      <c r="W709" t="s">
        <v>7270</v>
      </c>
      <c r="X709" t="s">
        <v>13292</v>
      </c>
      <c r="Y709" s="536" t="s">
        <v>27309</v>
      </c>
      <c r="Z709" s="536" t="s">
        <v>23675</v>
      </c>
      <c r="AA709" s="493" t="s">
        <v>27310</v>
      </c>
      <c r="AB709" s="493" t="s">
        <v>27311</v>
      </c>
      <c r="AC709" s="493" t="s">
        <v>9141</v>
      </c>
      <c r="AD709" s="493" t="s">
        <v>23675</v>
      </c>
      <c r="AE709"/>
      <c r="AF709" t="s">
        <v>20919</v>
      </c>
      <c r="AG709"/>
      <c r="AH709"/>
      <c r="AI709" t="s">
        <v>20668</v>
      </c>
      <c r="AJ709" t="s">
        <v>32</v>
      </c>
      <c r="AK709" t="s">
        <v>316</v>
      </c>
      <c r="AL709" t="s">
        <v>64</v>
      </c>
      <c r="AM709" t="s">
        <v>798</v>
      </c>
      <c r="AN709">
        <v>3</v>
      </c>
    </row>
    <row r="710" spans="1:40" ht="14.4" x14ac:dyDescent="0.3">
      <c r="A710" s="433" t="str">
        <v>1186</v>
      </c>
      <c r="D710" t="str">
        <f>CONCATENATE(portada_F[[#This Row],[NIVEL]],".",portada_F[[#This Row],[CODINS]])</f>
        <v>1.02771</v>
      </c>
      <c r="E710" s="444" t="s">
        <v>32913</v>
      </c>
      <c r="F710" t="s">
        <v>565</v>
      </c>
      <c r="G710" t="s">
        <v>563</v>
      </c>
      <c r="H710" t="s">
        <v>564</v>
      </c>
      <c r="I710" t="s">
        <v>47</v>
      </c>
      <c r="J710" t="s">
        <v>3</v>
      </c>
      <c r="K710" t="s">
        <v>32</v>
      </c>
      <c r="L710" t="s">
        <v>20921</v>
      </c>
      <c r="M710" t="s">
        <v>18492</v>
      </c>
      <c r="N710">
        <v>10309</v>
      </c>
      <c r="O710" t="s">
        <v>32</v>
      </c>
      <c r="P710" t="s">
        <v>3</v>
      </c>
      <c r="Q710" t="s">
        <v>10</v>
      </c>
      <c r="R710" t="s">
        <v>16462</v>
      </c>
      <c r="S710" t="s">
        <v>33</v>
      </c>
      <c r="T710" t="s">
        <v>47</v>
      </c>
      <c r="U710" t="s">
        <v>21290</v>
      </c>
      <c r="V710" t="s">
        <v>564</v>
      </c>
      <c r="W710" t="s">
        <v>9154</v>
      </c>
      <c r="X710" t="s">
        <v>15081</v>
      </c>
      <c r="Y710" s="536" t="s">
        <v>26758</v>
      </c>
      <c r="Z710" s="536"/>
      <c r="AA710" s="493" t="s">
        <v>9153</v>
      </c>
      <c r="AB710" s="493" t="s">
        <v>26758</v>
      </c>
      <c r="AC710" s="493" t="s">
        <v>18461</v>
      </c>
      <c r="AD710" s="493" t="s">
        <v>21111</v>
      </c>
      <c r="AE710"/>
      <c r="AF710" t="s">
        <v>20919</v>
      </c>
      <c r="AG710"/>
      <c r="AH710"/>
      <c r="AI710" t="s">
        <v>20668</v>
      </c>
      <c r="AJ710" t="s">
        <v>32</v>
      </c>
      <c r="AK710" t="s">
        <v>425</v>
      </c>
      <c r="AL710" t="s">
        <v>64</v>
      </c>
      <c r="AM710" t="s">
        <v>564</v>
      </c>
      <c r="AN710">
        <v>5</v>
      </c>
    </row>
    <row r="711" spans="1:40" ht="14.4" x14ac:dyDescent="0.3">
      <c r="A711" s="433" t="str">
        <v>1188</v>
      </c>
      <c r="D711" t="str">
        <f>CONCATENATE(portada_F[[#This Row],[NIVEL]],".",portada_F[[#This Row],[CODINS]])</f>
        <v>1.00180</v>
      </c>
      <c r="E711" s="444" t="s">
        <v>30597</v>
      </c>
      <c r="F711" t="s">
        <v>456</v>
      </c>
      <c r="G711" t="s">
        <v>453</v>
      </c>
      <c r="H711" t="s">
        <v>454</v>
      </c>
      <c r="I711" t="s">
        <v>47</v>
      </c>
      <c r="J711" t="s">
        <v>4</v>
      </c>
      <c r="K711" t="s">
        <v>32</v>
      </c>
      <c r="L711" t="s">
        <v>20921</v>
      </c>
      <c r="M711" t="s">
        <v>18492</v>
      </c>
      <c r="N711">
        <v>12005</v>
      </c>
      <c r="O711" t="s">
        <v>32</v>
      </c>
      <c r="P711" t="s">
        <v>3374</v>
      </c>
      <c r="Q711" t="s">
        <v>5</v>
      </c>
      <c r="R711" t="s">
        <v>18358</v>
      </c>
      <c r="S711" t="s">
        <v>33</v>
      </c>
      <c r="T711" t="s">
        <v>3375</v>
      </c>
      <c r="U711" t="s">
        <v>235</v>
      </c>
      <c r="V711" t="s">
        <v>455</v>
      </c>
      <c r="W711" t="s">
        <v>21273</v>
      </c>
      <c r="X711" t="s">
        <v>10353</v>
      </c>
      <c r="Y711" s="536" t="s">
        <v>21274</v>
      </c>
      <c r="Z711" s="536" t="s">
        <v>21274</v>
      </c>
      <c r="AA711" s="493" t="s">
        <v>14982</v>
      </c>
      <c r="AB711" s="493" t="s">
        <v>21274</v>
      </c>
      <c r="AC711" s="493" t="s">
        <v>21268</v>
      </c>
      <c r="AD711" s="493" t="s">
        <v>21269</v>
      </c>
      <c r="AE711"/>
      <c r="AF711" t="s">
        <v>20919</v>
      </c>
      <c r="AG711"/>
      <c r="AH711"/>
      <c r="AI711" t="s">
        <v>20668</v>
      </c>
      <c r="AJ711" t="s">
        <v>32</v>
      </c>
      <c r="AK711" t="s">
        <v>8181</v>
      </c>
      <c r="AL711" t="s">
        <v>64</v>
      </c>
      <c r="AM711" t="s">
        <v>454</v>
      </c>
      <c r="AN711">
        <v>18</v>
      </c>
    </row>
    <row r="712" spans="1:40" ht="14.4" x14ac:dyDescent="0.3">
      <c r="A712" s="433" t="str">
        <v>1189</v>
      </c>
      <c r="D712" t="str">
        <f>CONCATENATE(portada_F[[#This Row],[NIVEL]],".",portada_F[[#This Row],[CODINS]])</f>
        <v>1.01903</v>
      </c>
      <c r="E712" s="444" t="s">
        <v>32143</v>
      </c>
      <c r="F712" t="s">
        <v>4469</v>
      </c>
      <c r="G712" t="s">
        <v>6240</v>
      </c>
      <c r="H712" t="s">
        <v>6241</v>
      </c>
      <c r="I712" t="s">
        <v>47</v>
      </c>
      <c r="J712" t="s">
        <v>4</v>
      </c>
      <c r="K712" t="s">
        <v>32</v>
      </c>
      <c r="L712" t="s">
        <v>20921</v>
      </c>
      <c r="M712" t="s">
        <v>18492</v>
      </c>
      <c r="N712">
        <v>10309</v>
      </c>
      <c r="O712" t="s">
        <v>32</v>
      </c>
      <c r="P712" t="s">
        <v>3</v>
      </c>
      <c r="Q712" t="s">
        <v>10</v>
      </c>
      <c r="R712" t="s">
        <v>16462</v>
      </c>
      <c r="S712" t="s">
        <v>33</v>
      </c>
      <c r="T712" t="s">
        <v>47</v>
      </c>
      <c r="U712" t="s">
        <v>21290</v>
      </c>
      <c r="V712" t="s">
        <v>6241</v>
      </c>
      <c r="W712" t="s">
        <v>9759</v>
      </c>
      <c r="X712" t="s">
        <v>14978</v>
      </c>
      <c r="Y712" s="536" t="s">
        <v>24952</v>
      </c>
      <c r="Z712" s="536" t="s">
        <v>21269</v>
      </c>
      <c r="AA712" s="493" t="s">
        <v>19116</v>
      </c>
      <c r="AB712" s="493" t="s">
        <v>24952</v>
      </c>
      <c r="AC712" s="493" t="s">
        <v>21268</v>
      </c>
      <c r="AD712" s="493" t="s">
        <v>21269</v>
      </c>
      <c r="AE712"/>
      <c r="AF712" t="s">
        <v>20919</v>
      </c>
      <c r="AG712"/>
      <c r="AH712"/>
      <c r="AI712" t="s">
        <v>20668</v>
      </c>
      <c r="AJ712" t="s">
        <v>32</v>
      </c>
      <c r="AK712" t="s">
        <v>7691</v>
      </c>
      <c r="AL712" t="s">
        <v>64</v>
      </c>
      <c r="AM712" t="s">
        <v>6241</v>
      </c>
      <c r="AN712">
        <v>11</v>
      </c>
    </row>
    <row r="713" spans="1:40" ht="14.4" x14ac:dyDescent="0.3">
      <c r="A713" s="433" t="str">
        <v>1190</v>
      </c>
      <c r="D713" t="str">
        <f>CONCATENATE(portada_F[[#This Row],[NIVEL]],".",portada_F[[#This Row],[CODINS]])</f>
        <v>1.01911</v>
      </c>
      <c r="E713" s="444" t="s">
        <v>32151</v>
      </c>
      <c r="F713" t="s">
        <v>13551</v>
      </c>
      <c r="G713" t="s">
        <v>13552</v>
      </c>
      <c r="H713" t="s">
        <v>13553</v>
      </c>
      <c r="I713" t="s">
        <v>47</v>
      </c>
      <c r="J713" t="s">
        <v>6</v>
      </c>
      <c r="K713" t="s">
        <v>32</v>
      </c>
      <c r="L713" t="s">
        <v>20921</v>
      </c>
      <c r="M713" t="s">
        <v>18492</v>
      </c>
      <c r="N713">
        <v>11204</v>
      </c>
      <c r="O713" t="s">
        <v>32</v>
      </c>
      <c r="P713" t="s">
        <v>14</v>
      </c>
      <c r="Q713" t="s">
        <v>4</v>
      </c>
      <c r="R713" t="s">
        <v>16516</v>
      </c>
      <c r="S713" t="s">
        <v>33</v>
      </c>
      <c r="T713" t="s">
        <v>21352</v>
      </c>
      <c r="U713" t="s">
        <v>769</v>
      </c>
      <c r="V713" t="s">
        <v>14068</v>
      </c>
      <c r="W713" t="s">
        <v>24930</v>
      </c>
      <c r="X713" t="s">
        <v>15702</v>
      </c>
      <c r="Y713" s="536" t="s">
        <v>24970</v>
      </c>
      <c r="Z713" s="536" t="s">
        <v>24971</v>
      </c>
      <c r="AA713" s="493" t="s">
        <v>24972</v>
      </c>
      <c r="AB713" s="493" t="s">
        <v>24973</v>
      </c>
      <c r="AC713" s="493" t="s">
        <v>9141</v>
      </c>
      <c r="AD713" s="493" t="s">
        <v>23675</v>
      </c>
      <c r="AE713"/>
      <c r="AF713" t="s">
        <v>20919</v>
      </c>
      <c r="AG713"/>
      <c r="AH713"/>
      <c r="AI713" t="s">
        <v>20668</v>
      </c>
      <c r="AJ713" t="s">
        <v>32</v>
      </c>
      <c r="AK713" t="s">
        <v>175</v>
      </c>
      <c r="AL713" t="s">
        <v>64</v>
      </c>
      <c r="AM713" t="s">
        <v>13553</v>
      </c>
      <c r="AN713">
        <v>3</v>
      </c>
    </row>
    <row r="714" spans="1:40" ht="14.4" x14ac:dyDescent="0.3">
      <c r="A714" s="433" t="str">
        <v>1191</v>
      </c>
      <c r="D714" t="str">
        <f>CONCATENATE(portada_F[[#This Row],[NIVEL]],".",portada_F[[#This Row],[CODINS]])</f>
        <v>1.04338</v>
      </c>
      <c r="E714" s="444" t="s">
        <v>34162</v>
      </c>
      <c r="F714" t="s">
        <v>13524</v>
      </c>
      <c r="G714" t="s">
        <v>29979</v>
      </c>
      <c r="H714" t="s">
        <v>799</v>
      </c>
      <c r="I714" t="s">
        <v>47</v>
      </c>
      <c r="J714" t="s">
        <v>6</v>
      </c>
      <c r="K714" t="s">
        <v>32</v>
      </c>
      <c r="L714" t="s">
        <v>20921</v>
      </c>
      <c r="M714" t="s">
        <v>18492</v>
      </c>
      <c r="N714">
        <v>11204</v>
      </c>
      <c r="O714" t="s">
        <v>32</v>
      </c>
      <c r="P714" t="s">
        <v>14</v>
      </c>
      <c r="Q714" t="s">
        <v>4</v>
      </c>
      <c r="R714" t="s">
        <v>16516</v>
      </c>
      <c r="S714" t="s">
        <v>33</v>
      </c>
      <c r="T714" t="s">
        <v>21352</v>
      </c>
      <c r="U714" t="s">
        <v>769</v>
      </c>
      <c r="V714" t="s">
        <v>799</v>
      </c>
      <c r="W714" t="s">
        <v>29980</v>
      </c>
      <c r="X714" t="s">
        <v>29981</v>
      </c>
      <c r="Y714" s="536" t="s">
        <v>29982</v>
      </c>
      <c r="Z714" s="536"/>
      <c r="AA714" s="493" t="s">
        <v>29983</v>
      </c>
      <c r="AB714" s="493" t="s">
        <v>29982</v>
      </c>
      <c r="AC714" s="493" t="s">
        <v>9141</v>
      </c>
      <c r="AD714" s="493" t="s">
        <v>23675</v>
      </c>
      <c r="AE714"/>
      <c r="AF714" t="s">
        <v>20919</v>
      </c>
      <c r="AG714"/>
      <c r="AH714"/>
      <c r="AI714" t="s">
        <v>20668</v>
      </c>
      <c r="AJ714" t="s">
        <v>32</v>
      </c>
      <c r="AK714" t="s">
        <v>8550</v>
      </c>
      <c r="AL714" t="s">
        <v>64</v>
      </c>
      <c r="AM714" t="s">
        <v>799</v>
      </c>
      <c r="AN714">
        <v>2</v>
      </c>
    </row>
    <row r="715" spans="1:40" ht="14.4" x14ac:dyDescent="0.3">
      <c r="A715" s="433" t="str">
        <v>1192</v>
      </c>
      <c r="D715" t="str">
        <f>CONCATENATE(portada_F[[#This Row],[NIVEL]],".",portada_F[[#This Row],[CODINS]])</f>
        <v>1.01505</v>
      </c>
      <c r="E715" s="444" t="s">
        <v>31783</v>
      </c>
      <c r="F715" t="s">
        <v>505</v>
      </c>
      <c r="G715" t="s">
        <v>503</v>
      </c>
      <c r="H715" t="s">
        <v>504</v>
      </c>
      <c r="I715" t="s">
        <v>47</v>
      </c>
      <c r="J715" t="s">
        <v>3</v>
      </c>
      <c r="K715" t="s">
        <v>32</v>
      </c>
      <c r="L715" t="s">
        <v>20921</v>
      </c>
      <c r="M715" t="s">
        <v>18492</v>
      </c>
      <c r="N715">
        <v>10309</v>
      </c>
      <c r="O715" t="s">
        <v>32</v>
      </c>
      <c r="P715" t="s">
        <v>3</v>
      </c>
      <c r="Q715" t="s">
        <v>10</v>
      </c>
      <c r="R715" t="s">
        <v>16462</v>
      </c>
      <c r="S715" t="s">
        <v>33</v>
      </c>
      <c r="T715" t="s">
        <v>47</v>
      </c>
      <c r="U715" t="s">
        <v>21290</v>
      </c>
      <c r="V715" t="s">
        <v>504</v>
      </c>
      <c r="W715" t="s">
        <v>9523</v>
      </c>
      <c r="X715" t="s">
        <v>11862</v>
      </c>
      <c r="Y715" s="536" t="s">
        <v>24134</v>
      </c>
      <c r="Z715" s="536" t="s">
        <v>24134</v>
      </c>
      <c r="AA715" s="493" t="s">
        <v>7076</v>
      </c>
      <c r="AB715" s="493" t="s">
        <v>24135</v>
      </c>
      <c r="AC715" s="493" t="s">
        <v>18461</v>
      </c>
      <c r="AD715" s="493" t="s">
        <v>21111</v>
      </c>
      <c r="AE715"/>
      <c r="AF715" t="s">
        <v>20919</v>
      </c>
      <c r="AG715"/>
      <c r="AH715"/>
      <c r="AI715" t="s">
        <v>20668</v>
      </c>
      <c r="AJ715" t="s">
        <v>32</v>
      </c>
      <c r="AK715" t="s">
        <v>390</v>
      </c>
      <c r="AL715" t="s">
        <v>64</v>
      </c>
      <c r="AM715" t="s">
        <v>504</v>
      </c>
      <c r="AN715">
        <v>12</v>
      </c>
    </row>
    <row r="716" spans="1:40" ht="14.4" x14ac:dyDescent="0.3">
      <c r="A716" s="433" t="str">
        <v>1193</v>
      </c>
      <c r="D716" t="str">
        <f>CONCATENATE(portada_F[[#This Row],[NIVEL]],".",portada_F[[#This Row],[CODINS]])</f>
        <v>1.01969</v>
      </c>
      <c r="E716" s="444" t="s">
        <v>32200</v>
      </c>
      <c r="F716" t="s">
        <v>18630</v>
      </c>
      <c r="G716" t="s">
        <v>18631</v>
      </c>
      <c r="H716" t="s">
        <v>18632</v>
      </c>
      <c r="I716" t="s">
        <v>47</v>
      </c>
      <c r="J716" t="s">
        <v>6</v>
      </c>
      <c r="K716" t="s">
        <v>32</v>
      </c>
      <c r="L716" t="s">
        <v>20921</v>
      </c>
      <c r="M716" t="s">
        <v>18492</v>
      </c>
      <c r="N716">
        <v>11205</v>
      </c>
      <c r="O716" t="s">
        <v>32</v>
      </c>
      <c r="P716" t="s">
        <v>14</v>
      </c>
      <c r="Q716" t="s">
        <v>5</v>
      </c>
      <c r="R716" t="s">
        <v>16517</v>
      </c>
      <c r="S716" t="s">
        <v>33</v>
      </c>
      <c r="T716" t="s">
        <v>21352</v>
      </c>
      <c r="U716" t="s">
        <v>773</v>
      </c>
      <c r="V716" t="s">
        <v>168</v>
      </c>
      <c r="W716" t="s">
        <v>2275</v>
      </c>
      <c r="X716" t="s">
        <v>19132</v>
      </c>
      <c r="Y716" s="536" t="s">
        <v>25073</v>
      </c>
      <c r="Z716" s="536"/>
      <c r="AA716" s="493" t="s">
        <v>19131</v>
      </c>
      <c r="AB716" s="493" t="s">
        <v>25074</v>
      </c>
      <c r="AC716" s="493" t="s">
        <v>9141</v>
      </c>
      <c r="AD716" s="493" t="s">
        <v>23675</v>
      </c>
      <c r="AE716"/>
      <c r="AF716" t="s">
        <v>20919</v>
      </c>
      <c r="AG716"/>
      <c r="AH716"/>
      <c r="AI716" t="s">
        <v>20668</v>
      </c>
      <c r="AJ716" t="s">
        <v>32</v>
      </c>
      <c r="AK716" t="s">
        <v>19666</v>
      </c>
      <c r="AL716" t="s">
        <v>64</v>
      </c>
      <c r="AM716" t="s">
        <v>18632</v>
      </c>
      <c r="AN716">
        <v>2</v>
      </c>
    </row>
    <row r="717" spans="1:40" ht="14.4" x14ac:dyDescent="0.3">
      <c r="A717" s="433" t="str">
        <v>1194</v>
      </c>
      <c r="D717" t="str">
        <f>CONCATENATE(portada_F[[#This Row],[NIVEL]],".",portada_F[[#This Row],[CODINS]])</f>
        <v>1.00170</v>
      </c>
      <c r="E717" s="444" t="s">
        <v>30587</v>
      </c>
      <c r="F717" t="s">
        <v>433</v>
      </c>
      <c r="G717" t="s">
        <v>431</v>
      </c>
      <c r="H717" t="s">
        <v>432</v>
      </c>
      <c r="I717" t="s">
        <v>47</v>
      </c>
      <c r="J717" t="s">
        <v>1</v>
      </c>
      <c r="K717" t="s">
        <v>32</v>
      </c>
      <c r="L717" t="s">
        <v>20921</v>
      </c>
      <c r="M717" t="s">
        <v>18492</v>
      </c>
      <c r="N717">
        <v>10312</v>
      </c>
      <c r="O717" t="s">
        <v>32</v>
      </c>
      <c r="P717" t="s">
        <v>3</v>
      </c>
      <c r="Q717" t="s">
        <v>14</v>
      </c>
      <c r="R717" t="s">
        <v>16465</v>
      </c>
      <c r="S717" t="s">
        <v>33</v>
      </c>
      <c r="T717" t="s">
        <v>47</v>
      </c>
      <c r="U717" t="s">
        <v>423</v>
      </c>
      <c r="V717" t="s">
        <v>423</v>
      </c>
      <c r="W717" t="s">
        <v>21249</v>
      </c>
      <c r="X717" t="s">
        <v>11440</v>
      </c>
      <c r="Y717" s="536" t="s">
        <v>21250</v>
      </c>
      <c r="Z717" s="536" t="s">
        <v>21250</v>
      </c>
      <c r="AA717" s="493" t="s">
        <v>18739</v>
      </c>
      <c r="AB717" s="493" t="s">
        <v>21251</v>
      </c>
      <c r="AC717" s="493" t="s">
        <v>19725</v>
      </c>
      <c r="AD717" s="493" t="s">
        <v>21242</v>
      </c>
      <c r="AE717"/>
      <c r="AF717" t="s">
        <v>20919</v>
      </c>
      <c r="AG717"/>
      <c r="AH717"/>
      <c r="AI717" t="s">
        <v>20668</v>
      </c>
      <c r="AJ717" t="s">
        <v>32</v>
      </c>
      <c r="AK717" t="s">
        <v>8199</v>
      </c>
      <c r="AL717" t="s">
        <v>64</v>
      </c>
      <c r="AM717" t="s">
        <v>432</v>
      </c>
      <c r="AN717">
        <v>97</v>
      </c>
    </row>
    <row r="718" spans="1:40" ht="14.4" x14ac:dyDescent="0.3">
      <c r="A718" s="433" t="str">
        <v>1195</v>
      </c>
      <c r="D718" t="str">
        <f>CONCATENATE(portada_F[[#This Row],[NIVEL]],".",portada_F[[#This Row],[CODINS]])</f>
        <v>1.03323</v>
      </c>
      <c r="E718" s="444" t="s">
        <v>33375</v>
      </c>
      <c r="F718" t="s">
        <v>8224</v>
      </c>
      <c r="G718" t="s">
        <v>8223</v>
      </c>
      <c r="H718" t="s">
        <v>8225</v>
      </c>
      <c r="I718" t="s">
        <v>47</v>
      </c>
      <c r="J718" t="s">
        <v>3</v>
      </c>
      <c r="K718" t="s">
        <v>32</v>
      </c>
      <c r="L718" t="s">
        <v>20921</v>
      </c>
      <c r="M718" t="s">
        <v>18492</v>
      </c>
      <c r="N718">
        <v>10604</v>
      </c>
      <c r="O718" t="s">
        <v>32</v>
      </c>
      <c r="P718" t="s">
        <v>6</v>
      </c>
      <c r="Q718" t="s">
        <v>4</v>
      </c>
      <c r="R718" t="s">
        <v>16481</v>
      </c>
      <c r="S718" t="s">
        <v>33</v>
      </c>
      <c r="T718" t="s">
        <v>521</v>
      </c>
      <c r="U718" t="s">
        <v>535</v>
      </c>
      <c r="V718" t="s">
        <v>551</v>
      </c>
      <c r="W718" t="s">
        <v>9150</v>
      </c>
      <c r="X718" t="s">
        <v>15867</v>
      </c>
      <c r="Y718" s="536" t="s">
        <v>27838</v>
      </c>
      <c r="Z718" s="536"/>
      <c r="AA718" s="493" t="s">
        <v>19452</v>
      </c>
      <c r="AB718" s="493" t="s">
        <v>27838</v>
      </c>
      <c r="AC718" s="493" t="s">
        <v>18461</v>
      </c>
      <c r="AD718" s="493" t="s">
        <v>21111</v>
      </c>
      <c r="AE718"/>
      <c r="AF718" t="s">
        <v>20919</v>
      </c>
      <c r="AG718"/>
      <c r="AH718"/>
      <c r="AI718" t="s">
        <v>20668</v>
      </c>
      <c r="AJ718" t="s">
        <v>32</v>
      </c>
      <c r="AK718" t="s">
        <v>433</v>
      </c>
      <c r="AL718" t="s">
        <v>64</v>
      </c>
      <c r="AM718" t="s">
        <v>8225</v>
      </c>
      <c r="AN718">
        <v>5</v>
      </c>
    </row>
    <row r="719" spans="1:40" ht="14.4" x14ac:dyDescent="0.3">
      <c r="A719" s="433" t="str">
        <v>1196</v>
      </c>
      <c r="D719" t="str">
        <f>CONCATENATE(portada_F[[#This Row],[NIVEL]],".",portada_F[[#This Row],[CODINS]])</f>
        <v>1.00181</v>
      </c>
      <c r="E719" s="444" t="s">
        <v>30598</v>
      </c>
      <c r="F719" t="s">
        <v>462</v>
      </c>
      <c r="G719" t="s">
        <v>460</v>
      </c>
      <c r="H719" t="s">
        <v>8353</v>
      </c>
      <c r="I719" t="s">
        <v>47</v>
      </c>
      <c r="J719" t="s">
        <v>4</v>
      </c>
      <c r="K719" t="s">
        <v>32</v>
      </c>
      <c r="L719" t="s">
        <v>20921</v>
      </c>
      <c r="M719" t="s">
        <v>18492</v>
      </c>
      <c r="N719">
        <v>30107</v>
      </c>
      <c r="O719" t="s">
        <v>64</v>
      </c>
      <c r="P719" t="s">
        <v>1</v>
      </c>
      <c r="Q719" t="s">
        <v>7</v>
      </c>
      <c r="R719" t="s">
        <v>16656</v>
      </c>
      <c r="S719" t="s">
        <v>242</v>
      </c>
      <c r="T719" t="s">
        <v>242</v>
      </c>
      <c r="U719" t="s">
        <v>461</v>
      </c>
      <c r="V719" t="s">
        <v>7102</v>
      </c>
      <c r="W719" t="s">
        <v>9139</v>
      </c>
      <c r="X719" t="s">
        <v>10354</v>
      </c>
      <c r="Y719" s="536" t="s">
        <v>21275</v>
      </c>
      <c r="Z719" s="536" t="s">
        <v>21275</v>
      </c>
      <c r="AA719" s="493" t="s">
        <v>15559</v>
      </c>
      <c r="AB719" s="493" t="s">
        <v>21275</v>
      </c>
      <c r="AC719" s="493" t="s">
        <v>21268</v>
      </c>
      <c r="AD719" s="493" t="s">
        <v>21269</v>
      </c>
      <c r="AE719"/>
      <c r="AF719" t="s">
        <v>20919</v>
      </c>
      <c r="AG719"/>
      <c r="AH719"/>
      <c r="AI719" t="s">
        <v>20668</v>
      </c>
      <c r="AJ719" t="s">
        <v>32</v>
      </c>
      <c r="AK719" t="s">
        <v>366</v>
      </c>
      <c r="AL719" t="s">
        <v>64</v>
      </c>
      <c r="AM719" t="s">
        <v>8353</v>
      </c>
      <c r="AN719">
        <v>34</v>
      </c>
    </row>
    <row r="720" spans="1:40" ht="14.4" x14ac:dyDescent="0.3">
      <c r="A720" s="433" t="str">
        <v>1197</v>
      </c>
      <c r="D720" t="str">
        <f>CONCATENATE(portada_F[[#This Row],[NIVEL]],".",portada_F[[#This Row],[CODINS]])</f>
        <v>1.02199</v>
      </c>
      <c r="E720" s="444" t="s">
        <v>32406</v>
      </c>
      <c r="F720" t="s">
        <v>555</v>
      </c>
      <c r="G720" t="s">
        <v>552</v>
      </c>
      <c r="H720" t="s">
        <v>553</v>
      </c>
      <c r="I720" t="s">
        <v>47</v>
      </c>
      <c r="J720" t="s">
        <v>3</v>
      </c>
      <c r="K720" t="s">
        <v>32</v>
      </c>
      <c r="L720" t="s">
        <v>20921</v>
      </c>
      <c r="M720" t="s">
        <v>18492</v>
      </c>
      <c r="N720">
        <v>10603</v>
      </c>
      <c r="O720" t="s">
        <v>32</v>
      </c>
      <c r="P720" t="s">
        <v>6</v>
      </c>
      <c r="Q720" t="s">
        <v>3</v>
      </c>
      <c r="R720" t="s">
        <v>16480</v>
      </c>
      <c r="S720" t="s">
        <v>33</v>
      </c>
      <c r="T720" t="s">
        <v>521</v>
      </c>
      <c r="U720" t="s">
        <v>547</v>
      </c>
      <c r="V720" t="s">
        <v>554</v>
      </c>
      <c r="W720" t="s">
        <v>9151</v>
      </c>
      <c r="X720" t="s">
        <v>14107</v>
      </c>
      <c r="Y720" s="536" t="s">
        <v>25564</v>
      </c>
      <c r="Z720" s="536" t="s">
        <v>25564</v>
      </c>
      <c r="AA720" s="493" t="s">
        <v>20184</v>
      </c>
      <c r="AB720" s="493" t="s">
        <v>25565</v>
      </c>
      <c r="AC720" s="493" t="s">
        <v>18461</v>
      </c>
      <c r="AD720" s="493" t="s">
        <v>21111</v>
      </c>
      <c r="AE720"/>
      <c r="AF720" t="s">
        <v>20919</v>
      </c>
      <c r="AG720"/>
      <c r="AH720"/>
      <c r="AI720" t="s">
        <v>20668</v>
      </c>
      <c r="AJ720" t="s">
        <v>32</v>
      </c>
      <c r="AK720" t="s">
        <v>430</v>
      </c>
      <c r="AL720" t="s">
        <v>64</v>
      </c>
      <c r="AM720" t="s">
        <v>553</v>
      </c>
      <c r="AN720">
        <v>17</v>
      </c>
    </row>
    <row r="721" spans="1:40" ht="14.4" x14ac:dyDescent="0.3">
      <c r="A721" s="433" t="str">
        <v>1198</v>
      </c>
      <c r="D721" t="str">
        <f>CONCATENATE(portada_F[[#This Row],[NIVEL]],".",portada_F[[#This Row],[CODINS]])</f>
        <v>1.02197</v>
      </c>
      <c r="E721" s="444" t="s">
        <v>32404</v>
      </c>
      <c r="F721" t="s">
        <v>7907</v>
      </c>
      <c r="G721" t="s">
        <v>10209</v>
      </c>
      <c r="H721" t="s">
        <v>9152</v>
      </c>
      <c r="I721" t="s">
        <v>47</v>
      </c>
      <c r="J721" t="s">
        <v>3</v>
      </c>
      <c r="K721" t="s">
        <v>32</v>
      </c>
      <c r="L721" t="s">
        <v>20921</v>
      </c>
      <c r="M721" t="s">
        <v>18492</v>
      </c>
      <c r="N721">
        <v>10606</v>
      </c>
      <c r="O721" t="s">
        <v>32</v>
      </c>
      <c r="P721" t="s">
        <v>6</v>
      </c>
      <c r="Q721" t="s">
        <v>6</v>
      </c>
      <c r="R721" t="s">
        <v>16483</v>
      </c>
      <c r="S721" t="s">
        <v>33</v>
      </c>
      <c r="T721" t="s">
        <v>521</v>
      </c>
      <c r="U721" t="s">
        <v>337</v>
      </c>
      <c r="V721" t="s">
        <v>337</v>
      </c>
      <c r="W721" t="s">
        <v>2037</v>
      </c>
      <c r="X721" t="s">
        <v>15870</v>
      </c>
      <c r="Y721" s="536" t="s">
        <v>25559</v>
      </c>
      <c r="Z721" s="536" t="s">
        <v>25559</v>
      </c>
      <c r="AA721" s="493" t="s">
        <v>20183</v>
      </c>
      <c r="AB721" s="493" t="s">
        <v>25560</v>
      </c>
      <c r="AC721" s="493" t="s">
        <v>18461</v>
      </c>
      <c r="AD721" s="493" t="s">
        <v>21111</v>
      </c>
      <c r="AE721"/>
      <c r="AF721" t="s">
        <v>20919</v>
      </c>
      <c r="AG721"/>
      <c r="AH721"/>
      <c r="AI721" t="s">
        <v>20668</v>
      </c>
      <c r="AJ721" t="s">
        <v>32</v>
      </c>
      <c r="AK721" t="s">
        <v>437</v>
      </c>
      <c r="AL721" t="s">
        <v>64</v>
      </c>
      <c r="AM721" t="s">
        <v>9152</v>
      </c>
      <c r="AN721">
        <v>17</v>
      </c>
    </row>
    <row r="722" spans="1:40" ht="14.4" x14ac:dyDescent="0.3">
      <c r="A722" s="433" t="str">
        <v>1199</v>
      </c>
      <c r="D722" t="str">
        <f>CONCATENATE(portada_F[[#This Row],[NIVEL]],".",portada_F[[#This Row],[CODINS]])</f>
        <v>1.01109</v>
      </c>
      <c r="E722" s="444" t="s">
        <v>31422</v>
      </c>
      <c r="F722" t="s">
        <v>728</v>
      </c>
      <c r="G722" t="s">
        <v>725</v>
      </c>
      <c r="H722" t="s">
        <v>726</v>
      </c>
      <c r="I722" t="s">
        <v>47</v>
      </c>
      <c r="J722" t="s">
        <v>5</v>
      </c>
      <c r="K722" t="s">
        <v>32</v>
      </c>
      <c r="L722" t="s">
        <v>20921</v>
      </c>
      <c r="M722" t="s">
        <v>18492</v>
      </c>
      <c r="N722">
        <v>11202</v>
      </c>
      <c r="O722" t="s">
        <v>32</v>
      </c>
      <c r="P722" t="s">
        <v>14</v>
      </c>
      <c r="Q722" t="s">
        <v>2</v>
      </c>
      <c r="R722" t="s">
        <v>16514</v>
      </c>
      <c r="S722" t="s">
        <v>33</v>
      </c>
      <c r="T722" t="s">
        <v>21352</v>
      </c>
      <c r="U722" t="s">
        <v>719</v>
      </c>
      <c r="V722" t="s">
        <v>727</v>
      </c>
      <c r="W722" t="s">
        <v>15617</v>
      </c>
      <c r="X722" t="s">
        <v>11740</v>
      </c>
      <c r="Y722" s="536" t="s">
        <v>23296</v>
      </c>
      <c r="Z722" s="536" t="s">
        <v>23296</v>
      </c>
      <c r="AA722" s="493" t="s">
        <v>19983</v>
      </c>
      <c r="AB722" s="493" t="s">
        <v>23296</v>
      </c>
      <c r="AC722" s="493" t="s">
        <v>19732</v>
      </c>
      <c r="AD722" s="493" t="s">
        <v>21356</v>
      </c>
      <c r="AE722"/>
      <c r="AF722" t="s">
        <v>20919</v>
      </c>
      <c r="AG722"/>
      <c r="AH722"/>
      <c r="AI722" t="s">
        <v>20668</v>
      </c>
      <c r="AJ722" t="s">
        <v>32</v>
      </c>
      <c r="AK722" t="s">
        <v>724</v>
      </c>
      <c r="AL722" t="s">
        <v>64</v>
      </c>
      <c r="AM722" t="s">
        <v>726</v>
      </c>
      <c r="AN722">
        <v>17</v>
      </c>
    </row>
    <row r="723" spans="1:40" ht="14.4" x14ac:dyDescent="0.3">
      <c r="A723" s="433" t="str">
        <v>1200</v>
      </c>
      <c r="D723" t="str">
        <f>CONCATENATE(portada_F[[#This Row],[NIVEL]],".",portada_F[[#This Row],[CODINS]])</f>
        <v>1.03245</v>
      </c>
      <c r="E723" s="444" t="s">
        <v>33312</v>
      </c>
      <c r="F723" t="s">
        <v>13620</v>
      </c>
      <c r="G723" t="s">
        <v>13621</v>
      </c>
      <c r="H723" t="s">
        <v>570</v>
      </c>
      <c r="I723" t="s">
        <v>571</v>
      </c>
      <c r="J723" t="s">
        <v>3</v>
      </c>
      <c r="K723" t="s">
        <v>32</v>
      </c>
      <c r="L723" t="s">
        <v>20921</v>
      </c>
      <c r="M723" t="s">
        <v>18492</v>
      </c>
      <c r="N723">
        <v>10605</v>
      </c>
      <c r="O723" t="s">
        <v>32</v>
      </c>
      <c r="P723" t="s">
        <v>6</v>
      </c>
      <c r="Q723" t="s">
        <v>5</v>
      </c>
      <c r="R723" t="s">
        <v>16482</v>
      </c>
      <c r="S723" t="s">
        <v>33</v>
      </c>
      <c r="T723" t="s">
        <v>521</v>
      </c>
      <c r="U723" t="s">
        <v>23628</v>
      </c>
      <c r="V723" t="s">
        <v>570</v>
      </c>
      <c r="W723" t="s">
        <v>19440</v>
      </c>
      <c r="X723" t="s">
        <v>14247</v>
      </c>
      <c r="Y723" s="536" t="s">
        <v>27692</v>
      </c>
      <c r="Z723" s="536"/>
      <c r="AA723" s="493" t="s">
        <v>15860</v>
      </c>
      <c r="AB723" s="493" t="s">
        <v>27693</v>
      </c>
      <c r="AC723" s="493" t="s">
        <v>19802</v>
      </c>
      <c r="AD723" s="493" t="s">
        <v>21873</v>
      </c>
      <c r="AE723"/>
      <c r="AF723" t="s">
        <v>20919</v>
      </c>
      <c r="AG723"/>
      <c r="AH723"/>
      <c r="AI723" t="s">
        <v>20668</v>
      </c>
      <c r="AJ723" t="s">
        <v>32</v>
      </c>
      <c r="AK723" t="s">
        <v>493</v>
      </c>
      <c r="AL723" t="s">
        <v>64</v>
      </c>
      <c r="AM723" t="s">
        <v>570</v>
      </c>
      <c r="AN723">
        <v>13</v>
      </c>
    </row>
    <row r="724" spans="1:40" ht="14.4" x14ac:dyDescent="0.3">
      <c r="A724" s="433" t="str">
        <v>1201</v>
      </c>
      <c r="D724" t="str">
        <f>CONCATENATE(portada_F[[#This Row],[NIVEL]],".",portada_F[[#This Row],[CODINS]])</f>
        <v>1.00127</v>
      </c>
      <c r="E724" s="444" t="s">
        <v>30554</v>
      </c>
      <c r="F724" t="s">
        <v>402</v>
      </c>
      <c r="G724" t="s">
        <v>6775</v>
      </c>
      <c r="H724" t="s">
        <v>6983</v>
      </c>
      <c r="I724" t="s">
        <v>13534</v>
      </c>
      <c r="J724" t="s">
        <v>1</v>
      </c>
      <c r="K724" t="s">
        <v>32</v>
      </c>
      <c r="L724" t="s">
        <v>20929</v>
      </c>
      <c r="M724" t="s">
        <v>18492</v>
      </c>
      <c r="N724">
        <v>10111</v>
      </c>
      <c r="O724" t="s">
        <v>32</v>
      </c>
      <c r="P724" t="s">
        <v>1</v>
      </c>
      <c r="Q724" t="s">
        <v>13</v>
      </c>
      <c r="R724" t="s">
        <v>16450</v>
      </c>
      <c r="S724" t="s">
        <v>33</v>
      </c>
      <c r="T724" t="s">
        <v>33</v>
      </c>
      <c r="U724" t="s">
        <v>21165</v>
      </c>
      <c r="V724" t="s">
        <v>324</v>
      </c>
      <c r="W724" t="s">
        <v>11419</v>
      </c>
      <c r="X724" t="s">
        <v>13904</v>
      </c>
      <c r="Y724" s="536" t="s">
        <v>21173</v>
      </c>
      <c r="Z724" s="536" t="s">
        <v>21174</v>
      </c>
      <c r="AA724" s="493" t="s">
        <v>8226</v>
      </c>
      <c r="AB724" s="493" t="s">
        <v>21173</v>
      </c>
      <c r="AC724" s="493" t="s">
        <v>19813</v>
      </c>
      <c r="AD724" s="493" t="s">
        <v>20925</v>
      </c>
      <c r="AE724"/>
      <c r="AF724" t="s">
        <v>20919</v>
      </c>
      <c r="AG724"/>
      <c r="AH724"/>
      <c r="AI724" t="s">
        <v>20668</v>
      </c>
      <c r="AJ724" t="s">
        <v>35</v>
      </c>
      <c r="AK724" t="s">
        <v>19693</v>
      </c>
      <c r="AL724" t="s">
        <v>20934</v>
      </c>
      <c r="AM724"/>
      <c r="AN724">
        <v>240</v>
      </c>
    </row>
    <row r="725" spans="1:40" ht="14.4" x14ac:dyDescent="0.3">
      <c r="A725" s="433" t="str">
        <v>1202</v>
      </c>
      <c r="D725" t="str">
        <f>CONCATENATE(portada_F[[#This Row],[NIVEL]],".",portada_F[[#This Row],[CODINS]])</f>
        <v>1.00171</v>
      </c>
      <c r="E725" s="444" t="s">
        <v>30588</v>
      </c>
      <c r="F725" t="s">
        <v>430</v>
      </c>
      <c r="G725" t="s">
        <v>428</v>
      </c>
      <c r="H725" t="s">
        <v>429</v>
      </c>
      <c r="I725" t="s">
        <v>47</v>
      </c>
      <c r="J725" t="s">
        <v>1</v>
      </c>
      <c r="K725" t="s">
        <v>32</v>
      </c>
      <c r="L725" t="s">
        <v>20921</v>
      </c>
      <c r="M725" t="s">
        <v>18492</v>
      </c>
      <c r="N725">
        <v>10307</v>
      </c>
      <c r="O725" t="s">
        <v>32</v>
      </c>
      <c r="P725" t="s">
        <v>3</v>
      </c>
      <c r="Q725" t="s">
        <v>7</v>
      </c>
      <c r="R725" t="s">
        <v>16460</v>
      </c>
      <c r="S725" t="s">
        <v>33</v>
      </c>
      <c r="T725" t="s">
        <v>47</v>
      </c>
      <c r="U725" t="s">
        <v>412</v>
      </c>
      <c r="V725" t="s">
        <v>412</v>
      </c>
      <c r="W725" t="s">
        <v>1043</v>
      </c>
      <c r="X725" t="s">
        <v>15551</v>
      </c>
      <c r="Y725" s="536" t="s">
        <v>21252</v>
      </c>
      <c r="Z725" s="536" t="s">
        <v>21252</v>
      </c>
      <c r="AA725" s="493" t="s">
        <v>17890</v>
      </c>
      <c r="AB725" s="493" t="s">
        <v>21252</v>
      </c>
      <c r="AC725" s="493" t="s">
        <v>19725</v>
      </c>
      <c r="AD725" s="493" t="s">
        <v>21248</v>
      </c>
      <c r="AE725"/>
      <c r="AF725" t="s">
        <v>20919</v>
      </c>
      <c r="AG725"/>
      <c r="AH725"/>
      <c r="AI725" t="s">
        <v>20668</v>
      </c>
      <c r="AJ725" t="s">
        <v>32</v>
      </c>
      <c r="AK725" t="s">
        <v>8198</v>
      </c>
      <c r="AL725" t="s">
        <v>64</v>
      </c>
      <c r="AM725" t="s">
        <v>429</v>
      </c>
      <c r="AN725">
        <v>88</v>
      </c>
    </row>
    <row r="726" spans="1:40" ht="14.4" x14ac:dyDescent="0.3">
      <c r="A726" s="433" t="str">
        <v>1203</v>
      </c>
      <c r="D726" t="str">
        <f>CONCATENATE(portada_F[[#This Row],[NIVEL]],".",portada_F[[#This Row],[CODINS]])</f>
        <v>1.01506</v>
      </c>
      <c r="E726" s="444" t="s">
        <v>31784</v>
      </c>
      <c r="F726" t="s">
        <v>595</v>
      </c>
      <c r="G726" t="s">
        <v>592</v>
      </c>
      <c r="H726" t="s">
        <v>593</v>
      </c>
      <c r="I726" t="s">
        <v>47</v>
      </c>
      <c r="J726" t="s">
        <v>3</v>
      </c>
      <c r="K726" t="s">
        <v>32</v>
      </c>
      <c r="L726" t="s">
        <v>20921</v>
      </c>
      <c r="M726" t="s">
        <v>18492</v>
      </c>
      <c r="N726">
        <v>10603</v>
      </c>
      <c r="O726" t="s">
        <v>32</v>
      </c>
      <c r="P726" t="s">
        <v>6</v>
      </c>
      <c r="Q726" t="s">
        <v>3</v>
      </c>
      <c r="R726" t="s">
        <v>16480</v>
      </c>
      <c r="S726" t="s">
        <v>33</v>
      </c>
      <c r="T726" t="s">
        <v>521</v>
      </c>
      <c r="U726" t="s">
        <v>547</v>
      </c>
      <c r="V726" t="s">
        <v>594</v>
      </c>
      <c r="W726" t="s">
        <v>7223</v>
      </c>
      <c r="X726" t="s">
        <v>11863</v>
      </c>
      <c r="Y726" s="536" t="s">
        <v>24136</v>
      </c>
      <c r="Z726" s="536" t="s">
        <v>24136</v>
      </c>
      <c r="AA726" s="493" t="s">
        <v>13350</v>
      </c>
      <c r="AB726" s="493" t="s">
        <v>24136</v>
      </c>
      <c r="AC726" s="493" t="s">
        <v>18461</v>
      </c>
      <c r="AD726" s="493" t="s">
        <v>21111</v>
      </c>
      <c r="AE726"/>
      <c r="AF726" t="s">
        <v>20919</v>
      </c>
      <c r="AG726"/>
      <c r="AH726"/>
      <c r="AI726" t="s">
        <v>20668</v>
      </c>
      <c r="AJ726" t="s">
        <v>32</v>
      </c>
      <c r="AK726" t="s">
        <v>579</v>
      </c>
      <c r="AL726" t="s">
        <v>64</v>
      </c>
      <c r="AM726" t="s">
        <v>593</v>
      </c>
      <c r="AN726">
        <v>9</v>
      </c>
    </row>
    <row r="727" spans="1:40" ht="14.4" x14ac:dyDescent="0.3">
      <c r="A727" s="433" t="str">
        <v>1204</v>
      </c>
      <c r="D727" t="str">
        <f>CONCATENATE(portada_F[[#This Row],[NIVEL]],".",portada_F[[#This Row],[CODINS]])</f>
        <v>1.00186</v>
      </c>
      <c r="E727" s="444" t="s">
        <v>30603</v>
      </c>
      <c r="F727" t="s">
        <v>579</v>
      </c>
      <c r="G727" t="s">
        <v>576</v>
      </c>
      <c r="H727" t="s">
        <v>577</v>
      </c>
      <c r="I727" t="s">
        <v>47</v>
      </c>
      <c r="J727" t="s">
        <v>3</v>
      </c>
      <c r="K727" t="s">
        <v>32</v>
      </c>
      <c r="L727" t="s">
        <v>20921</v>
      </c>
      <c r="M727" t="s">
        <v>18492</v>
      </c>
      <c r="N727">
        <v>10601</v>
      </c>
      <c r="O727" t="s">
        <v>32</v>
      </c>
      <c r="P727" t="s">
        <v>6</v>
      </c>
      <c r="Q727" t="s">
        <v>1</v>
      </c>
      <c r="R727" t="s">
        <v>16478</v>
      </c>
      <c r="S727" t="s">
        <v>33</v>
      </c>
      <c r="T727" t="s">
        <v>521</v>
      </c>
      <c r="U727" t="s">
        <v>521</v>
      </c>
      <c r="V727" t="s">
        <v>578</v>
      </c>
      <c r="W727" t="s">
        <v>9157</v>
      </c>
      <c r="X727" t="s">
        <v>11451</v>
      </c>
      <c r="Y727" s="536" t="s">
        <v>21285</v>
      </c>
      <c r="Z727" s="536" t="s">
        <v>21285</v>
      </c>
      <c r="AA727" s="493" t="s">
        <v>21286</v>
      </c>
      <c r="AB727" s="493" t="s">
        <v>21285</v>
      </c>
      <c r="AC727" s="493" t="s">
        <v>18461</v>
      </c>
      <c r="AD727" s="493" t="s">
        <v>21111</v>
      </c>
      <c r="AE727"/>
      <c r="AF727" t="s">
        <v>20919</v>
      </c>
      <c r="AG727"/>
      <c r="AH727"/>
      <c r="AI727" t="s">
        <v>20668</v>
      </c>
      <c r="AJ727" t="s">
        <v>32</v>
      </c>
      <c r="AK727" t="s">
        <v>462</v>
      </c>
      <c r="AL727" t="s">
        <v>64</v>
      </c>
      <c r="AM727" t="s">
        <v>577</v>
      </c>
      <c r="AN727">
        <v>168</v>
      </c>
    </row>
    <row r="728" spans="1:40" ht="14.4" x14ac:dyDescent="0.3">
      <c r="A728" s="433" t="str">
        <v>1205</v>
      </c>
      <c r="D728" t="str">
        <f>CONCATENATE(portada_F[[#This Row],[NIVEL]],".",portada_F[[#This Row],[CODINS]])</f>
        <v>1.00849</v>
      </c>
      <c r="E728" s="444" t="s">
        <v>31199</v>
      </c>
      <c r="F728" t="s">
        <v>561</v>
      </c>
      <c r="G728" t="s">
        <v>559</v>
      </c>
      <c r="H728" t="s">
        <v>560</v>
      </c>
      <c r="I728" t="s">
        <v>47</v>
      </c>
      <c r="J728" t="s">
        <v>3</v>
      </c>
      <c r="K728" t="s">
        <v>32</v>
      </c>
      <c r="L728" t="s">
        <v>20921</v>
      </c>
      <c r="M728" t="s">
        <v>18492</v>
      </c>
      <c r="N728">
        <v>10602</v>
      </c>
      <c r="O728" t="s">
        <v>32</v>
      </c>
      <c r="P728" t="s">
        <v>6</v>
      </c>
      <c r="Q728" t="s">
        <v>2</v>
      </c>
      <c r="R728" t="s">
        <v>16479</v>
      </c>
      <c r="S728" t="s">
        <v>33</v>
      </c>
      <c r="T728" t="s">
        <v>521</v>
      </c>
      <c r="U728" t="s">
        <v>538</v>
      </c>
      <c r="V728" t="s">
        <v>538</v>
      </c>
      <c r="W728" t="s">
        <v>22787</v>
      </c>
      <c r="X728" t="s">
        <v>12771</v>
      </c>
      <c r="Y728" s="536" t="s">
        <v>22788</v>
      </c>
      <c r="Z728" s="536"/>
      <c r="AA728" s="493" t="s">
        <v>508</v>
      </c>
      <c r="AB728" s="493" t="s">
        <v>22788</v>
      </c>
      <c r="AC728" s="493" t="s">
        <v>18461</v>
      </c>
      <c r="AD728" s="493" t="s">
        <v>21111</v>
      </c>
      <c r="AE728"/>
      <c r="AF728" t="s">
        <v>20919</v>
      </c>
      <c r="AG728"/>
      <c r="AH728"/>
      <c r="AI728" t="s">
        <v>20668</v>
      </c>
      <c r="AJ728" t="s">
        <v>32</v>
      </c>
      <c r="AK728" t="s">
        <v>442</v>
      </c>
      <c r="AL728" t="s">
        <v>64</v>
      </c>
      <c r="AM728" t="s">
        <v>560</v>
      </c>
      <c r="AN728">
        <v>28</v>
      </c>
    </row>
    <row r="729" spans="1:40" ht="14.4" x14ac:dyDescent="0.3">
      <c r="A729" s="433" t="str">
        <v>1206</v>
      </c>
      <c r="D729" t="str">
        <f>CONCATENATE(portada_F[[#This Row],[NIVEL]],".",portada_F[[#This Row],[CODINS]])</f>
        <v>1.01178</v>
      </c>
      <c r="E729" s="444" t="s">
        <v>31483</v>
      </c>
      <c r="F729" t="s">
        <v>414</v>
      </c>
      <c r="G729" t="s">
        <v>411</v>
      </c>
      <c r="H729" t="s">
        <v>9136</v>
      </c>
      <c r="I729" t="s">
        <v>47</v>
      </c>
      <c r="J729" t="s">
        <v>1</v>
      </c>
      <c r="K729" t="s">
        <v>32</v>
      </c>
      <c r="L729" t="s">
        <v>20921</v>
      </c>
      <c r="M729" t="s">
        <v>18492</v>
      </c>
      <c r="N729">
        <v>10307</v>
      </c>
      <c r="O729" t="s">
        <v>32</v>
      </c>
      <c r="P729" t="s">
        <v>3</v>
      </c>
      <c r="Q729" t="s">
        <v>7</v>
      </c>
      <c r="R729" t="s">
        <v>16460</v>
      </c>
      <c r="S729" t="s">
        <v>33</v>
      </c>
      <c r="T729" t="s">
        <v>47</v>
      </c>
      <c r="U729" t="s">
        <v>412</v>
      </c>
      <c r="V729" t="s">
        <v>413</v>
      </c>
      <c r="W729" t="s">
        <v>5143</v>
      </c>
      <c r="X729" t="s">
        <v>13993</v>
      </c>
      <c r="Y729" s="536" t="s">
        <v>23445</v>
      </c>
      <c r="Z729" s="536" t="s">
        <v>23445</v>
      </c>
      <c r="AA729" s="493" t="s">
        <v>18945</v>
      </c>
      <c r="AB729" s="493" t="s">
        <v>23445</v>
      </c>
      <c r="AC729" s="493" t="s">
        <v>19725</v>
      </c>
      <c r="AD729" s="493" t="s">
        <v>21248</v>
      </c>
      <c r="AE729"/>
      <c r="AF729" t="s">
        <v>20919</v>
      </c>
      <c r="AG729"/>
      <c r="AH729"/>
      <c r="AI729" t="s">
        <v>20668</v>
      </c>
      <c r="AJ729" t="s">
        <v>32</v>
      </c>
      <c r="AK729" t="s">
        <v>410</v>
      </c>
      <c r="AL729" t="s">
        <v>64</v>
      </c>
      <c r="AM729" t="s">
        <v>9136</v>
      </c>
      <c r="AN729">
        <v>23</v>
      </c>
    </row>
    <row r="730" spans="1:40" ht="14.4" x14ac:dyDescent="0.3">
      <c r="A730" s="433" t="str">
        <v>1207</v>
      </c>
      <c r="D730" t="str">
        <f>CONCATENATE(portada_F[[#This Row],[NIVEL]],".",portada_F[[#This Row],[CODINS]])</f>
        <v>1.00172</v>
      </c>
      <c r="E730" s="444" t="s">
        <v>30589</v>
      </c>
      <c r="F730" t="s">
        <v>437</v>
      </c>
      <c r="G730" t="s">
        <v>434</v>
      </c>
      <c r="H730" t="s">
        <v>435</v>
      </c>
      <c r="I730" t="s">
        <v>47</v>
      </c>
      <c r="J730" t="s">
        <v>1</v>
      </c>
      <c r="K730" t="s">
        <v>32</v>
      </c>
      <c r="L730" t="s">
        <v>20921</v>
      </c>
      <c r="M730" t="s">
        <v>18492</v>
      </c>
      <c r="N730">
        <v>30308</v>
      </c>
      <c r="O730" t="s">
        <v>64</v>
      </c>
      <c r="P730" t="s">
        <v>3</v>
      </c>
      <c r="Q730" t="s">
        <v>9</v>
      </c>
      <c r="R730" t="s">
        <v>16671</v>
      </c>
      <c r="S730" t="s">
        <v>242</v>
      </c>
      <c r="T730" t="s">
        <v>243</v>
      </c>
      <c r="U730" t="s">
        <v>436</v>
      </c>
      <c r="V730" t="s">
        <v>436</v>
      </c>
      <c r="W730" t="s">
        <v>9146</v>
      </c>
      <c r="X730" t="s">
        <v>11441</v>
      </c>
      <c r="Y730" s="536" t="s">
        <v>21253</v>
      </c>
      <c r="Z730" s="536" t="s">
        <v>21253</v>
      </c>
      <c r="AA730" s="493" t="s">
        <v>9373</v>
      </c>
      <c r="AB730" s="493" t="s">
        <v>21253</v>
      </c>
      <c r="AC730" s="493" t="s">
        <v>19725</v>
      </c>
      <c r="AD730" s="493" t="s">
        <v>21248</v>
      </c>
      <c r="AE730"/>
      <c r="AF730" t="s">
        <v>20919</v>
      </c>
      <c r="AG730"/>
      <c r="AH730"/>
      <c r="AI730" t="s">
        <v>20668</v>
      </c>
      <c r="AJ730" t="s">
        <v>32</v>
      </c>
      <c r="AK730" t="s">
        <v>8179</v>
      </c>
      <c r="AL730" t="s">
        <v>64</v>
      </c>
      <c r="AM730" t="s">
        <v>435</v>
      </c>
      <c r="AN730">
        <v>144</v>
      </c>
    </row>
    <row r="731" spans="1:40" ht="14.4" x14ac:dyDescent="0.3">
      <c r="A731" s="433" t="str">
        <v>1208</v>
      </c>
      <c r="D731" t="str">
        <f>CONCATENATE(portada_F[[#This Row],[NIVEL]],".",portada_F[[#This Row],[CODINS]])</f>
        <v>1.01563</v>
      </c>
      <c r="E731" s="444" t="s">
        <v>31838</v>
      </c>
      <c r="F731" t="s">
        <v>779</v>
      </c>
      <c r="G731" t="s">
        <v>777</v>
      </c>
      <c r="H731" t="s">
        <v>778</v>
      </c>
      <c r="I731" t="s">
        <v>47</v>
      </c>
      <c r="J731" t="s">
        <v>6</v>
      </c>
      <c r="K731" t="s">
        <v>32</v>
      </c>
      <c r="L731" t="s">
        <v>20921</v>
      </c>
      <c r="M731" t="s">
        <v>18492</v>
      </c>
      <c r="N731">
        <v>11204</v>
      </c>
      <c r="O731" t="s">
        <v>32</v>
      </c>
      <c r="P731" t="s">
        <v>14</v>
      </c>
      <c r="Q731" t="s">
        <v>4</v>
      </c>
      <c r="R731" t="s">
        <v>16516</v>
      </c>
      <c r="S731" t="s">
        <v>33</v>
      </c>
      <c r="T731" t="s">
        <v>21352</v>
      </c>
      <c r="U731" t="s">
        <v>769</v>
      </c>
      <c r="V731" t="s">
        <v>778</v>
      </c>
      <c r="W731" t="s">
        <v>17988</v>
      </c>
      <c r="X731" t="s">
        <v>19039</v>
      </c>
      <c r="Y731" s="536" t="s">
        <v>24253</v>
      </c>
      <c r="Z731" s="536"/>
      <c r="AA731" s="493" t="s">
        <v>14201</v>
      </c>
      <c r="AB731" s="493" t="s">
        <v>24254</v>
      </c>
      <c r="AC731" s="493" t="s">
        <v>9141</v>
      </c>
      <c r="AD731" s="493" t="s">
        <v>23675</v>
      </c>
      <c r="AE731"/>
      <c r="AF731" t="s">
        <v>20919</v>
      </c>
      <c r="AG731"/>
      <c r="AH731"/>
      <c r="AI731" t="s">
        <v>20668</v>
      </c>
      <c r="AJ731" t="s">
        <v>32</v>
      </c>
      <c r="AK731" t="s">
        <v>7114</v>
      </c>
      <c r="AL731" t="s">
        <v>64</v>
      </c>
      <c r="AM731" t="s">
        <v>778</v>
      </c>
      <c r="AN731">
        <v>10</v>
      </c>
    </row>
    <row r="732" spans="1:40" ht="14.4" x14ac:dyDescent="0.3">
      <c r="A732" s="433" t="str">
        <v>1209</v>
      </c>
      <c r="D732" t="str">
        <f>CONCATENATE(portada_F[[#This Row],[NIVEL]],".",portada_F[[#This Row],[CODINS]])</f>
        <v>1.00187</v>
      </c>
      <c r="E732" s="444" t="s">
        <v>30604</v>
      </c>
      <c r="F732" t="s">
        <v>574</v>
      </c>
      <c r="G732" t="s">
        <v>572</v>
      </c>
      <c r="H732" t="s">
        <v>573</v>
      </c>
      <c r="I732" t="s">
        <v>47</v>
      </c>
      <c r="J732" t="s">
        <v>3</v>
      </c>
      <c r="K732" t="s">
        <v>32</v>
      </c>
      <c r="L732" t="s">
        <v>20921</v>
      </c>
      <c r="M732" t="s">
        <v>18492</v>
      </c>
      <c r="N732">
        <v>10601</v>
      </c>
      <c r="O732" t="s">
        <v>32</v>
      </c>
      <c r="P732" t="s">
        <v>6</v>
      </c>
      <c r="Q732" t="s">
        <v>1</v>
      </c>
      <c r="R732" t="s">
        <v>16478</v>
      </c>
      <c r="S732" t="s">
        <v>33</v>
      </c>
      <c r="T732" t="s">
        <v>521</v>
      </c>
      <c r="U732" t="s">
        <v>521</v>
      </c>
      <c r="V732" t="s">
        <v>9156</v>
      </c>
      <c r="W732" t="s">
        <v>3618</v>
      </c>
      <c r="X732" t="s">
        <v>11452</v>
      </c>
      <c r="Y732" s="536" t="s">
        <v>21287</v>
      </c>
      <c r="Z732" s="536" t="s">
        <v>21288</v>
      </c>
      <c r="AA732" s="493" t="s">
        <v>18056</v>
      </c>
      <c r="AB732" s="493" t="s">
        <v>21289</v>
      </c>
      <c r="AC732" s="493" t="s">
        <v>18461</v>
      </c>
      <c r="AD732" s="493" t="s">
        <v>21111</v>
      </c>
      <c r="AE732"/>
      <c r="AF732" t="s">
        <v>20919</v>
      </c>
      <c r="AG732"/>
      <c r="AH732"/>
      <c r="AI732" t="s">
        <v>20668</v>
      </c>
      <c r="AJ732" t="s">
        <v>32</v>
      </c>
      <c r="AK732" t="s">
        <v>502</v>
      </c>
      <c r="AL732" t="s">
        <v>64</v>
      </c>
      <c r="AM732" t="s">
        <v>573</v>
      </c>
      <c r="AN732">
        <v>59</v>
      </c>
    </row>
    <row r="733" spans="1:40" ht="14.4" x14ac:dyDescent="0.3">
      <c r="A733" s="433" t="str">
        <v>1211</v>
      </c>
      <c r="D733" t="str">
        <f>CONCATENATE(portada_F[[#This Row],[NIVEL]],".",portada_F[[#This Row],[CODINS]])</f>
        <v>1.01568</v>
      </c>
      <c r="E733" s="444" t="s">
        <v>31843</v>
      </c>
      <c r="F733" t="s">
        <v>509</v>
      </c>
      <c r="G733" t="s">
        <v>506</v>
      </c>
      <c r="H733" t="s">
        <v>507</v>
      </c>
      <c r="I733" t="s">
        <v>47</v>
      </c>
      <c r="J733" t="s">
        <v>4</v>
      </c>
      <c r="K733" t="s">
        <v>32</v>
      </c>
      <c r="L733" t="s">
        <v>20921</v>
      </c>
      <c r="M733" t="s">
        <v>18492</v>
      </c>
      <c r="N733">
        <v>10309</v>
      </c>
      <c r="O733" t="s">
        <v>32</v>
      </c>
      <c r="P733" t="s">
        <v>3</v>
      </c>
      <c r="Q733" t="s">
        <v>10</v>
      </c>
      <c r="R733" t="s">
        <v>16462</v>
      </c>
      <c r="S733" t="s">
        <v>33</v>
      </c>
      <c r="T733" t="s">
        <v>47</v>
      </c>
      <c r="U733" t="s">
        <v>21290</v>
      </c>
      <c r="V733" t="s">
        <v>507</v>
      </c>
      <c r="W733" t="s">
        <v>24263</v>
      </c>
      <c r="X733" t="s">
        <v>14029</v>
      </c>
      <c r="Y733" s="536" t="s">
        <v>24264</v>
      </c>
      <c r="Z733" s="536" t="s">
        <v>24264</v>
      </c>
      <c r="AA733" s="493" t="s">
        <v>20080</v>
      </c>
      <c r="AB733" s="493" t="s">
        <v>24265</v>
      </c>
      <c r="AC733" s="493" t="s">
        <v>21268</v>
      </c>
      <c r="AD733" s="493" t="s">
        <v>21269</v>
      </c>
      <c r="AE733"/>
      <c r="AF733" t="s">
        <v>20919</v>
      </c>
      <c r="AG733"/>
      <c r="AH733"/>
      <c r="AI733" t="s">
        <v>20668</v>
      </c>
      <c r="AJ733" t="s">
        <v>32</v>
      </c>
      <c r="AK733" t="s">
        <v>375</v>
      </c>
      <c r="AL733" t="s">
        <v>64</v>
      </c>
      <c r="AM733" t="s">
        <v>507</v>
      </c>
      <c r="AN733">
        <v>18</v>
      </c>
    </row>
    <row r="734" spans="1:40" ht="14.4" x14ac:dyDescent="0.3">
      <c r="A734" s="433" t="str">
        <v>1212</v>
      </c>
      <c r="D734" t="str">
        <f>CONCATENATE(portada_F[[#This Row],[NIVEL]],".",portada_F[[#This Row],[CODINS]])</f>
        <v>1.00188</v>
      </c>
      <c r="E734" s="444" t="s">
        <v>30605</v>
      </c>
      <c r="F734" t="s">
        <v>471</v>
      </c>
      <c r="G734" t="s">
        <v>469</v>
      </c>
      <c r="H734" t="s">
        <v>470</v>
      </c>
      <c r="I734" t="s">
        <v>47</v>
      </c>
      <c r="J734" t="s">
        <v>3</v>
      </c>
      <c r="K734" t="s">
        <v>32</v>
      </c>
      <c r="L734" t="s">
        <v>20921</v>
      </c>
      <c r="M734" t="s">
        <v>18492</v>
      </c>
      <c r="N734">
        <v>10309</v>
      </c>
      <c r="O734" t="s">
        <v>32</v>
      </c>
      <c r="P734" t="s">
        <v>3</v>
      </c>
      <c r="Q734" t="s">
        <v>10</v>
      </c>
      <c r="R734" t="s">
        <v>16462</v>
      </c>
      <c r="S734" t="s">
        <v>33</v>
      </c>
      <c r="T734" t="s">
        <v>47</v>
      </c>
      <c r="U734" t="s">
        <v>21290</v>
      </c>
      <c r="V734" t="s">
        <v>470</v>
      </c>
      <c r="W734" t="s">
        <v>21291</v>
      </c>
      <c r="X734" t="s">
        <v>14863</v>
      </c>
      <c r="Y734" s="536" t="s">
        <v>21292</v>
      </c>
      <c r="Z734" s="536" t="s">
        <v>21292</v>
      </c>
      <c r="AA734" s="493" t="s">
        <v>14034</v>
      </c>
      <c r="AB734" s="493" t="s">
        <v>21292</v>
      </c>
      <c r="AC734" s="493" t="s">
        <v>18461</v>
      </c>
      <c r="AD734" s="493" t="s">
        <v>21111</v>
      </c>
      <c r="AE734"/>
      <c r="AF734" t="s">
        <v>20919</v>
      </c>
      <c r="AG734"/>
      <c r="AH734"/>
      <c r="AI734" t="s">
        <v>20668</v>
      </c>
      <c r="AJ734" t="s">
        <v>32</v>
      </c>
      <c r="AK734" t="s">
        <v>355</v>
      </c>
      <c r="AL734" t="s">
        <v>64</v>
      </c>
      <c r="AM734" t="s">
        <v>470</v>
      </c>
      <c r="AN734">
        <v>76</v>
      </c>
    </row>
    <row r="735" spans="1:40" ht="14.4" x14ac:dyDescent="0.3">
      <c r="A735" s="433" t="str">
        <v>1213</v>
      </c>
      <c r="D735" t="str">
        <f>CONCATENATE(portada_F[[#This Row],[NIVEL]],".",portada_F[[#This Row],[CODINS]])</f>
        <v>1.01912</v>
      </c>
      <c r="E735" s="444" t="s">
        <v>32152</v>
      </c>
      <c r="F735" t="s">
        <v>812</v>
      </c>
      <c r="G735" t="s">
        <v>809</v>
      </c>
      <c r="H735" t="s">
        <v>810</v>
      </c>
      <c r="I735" t="s">
        <v>47</v>
      </c>
      <c r="J735" t="s">
        <v>6</v>
      </c>
      <c r="K735" t="s">
        <v>32</v>
      </c>
      <c r="L735" t="s">
        <v>20921</v>
      </c>
      <c r="M735" t="s">
        <v>18492</v>
      </c>
      <c r="N735">
        <v>11205</v>
      </c>
      <c r="O735" t="s">
        <v>32</v>
      </c>
      <c r="P735" t="s">
        <v>14</v>
      </c>
      <c r="Q735" t="s">
        <v>5</v>
      </c>
      <c r="R735" t="s">
        <v>16517</v>
      </c>
      <c r="S735" t="s">
        <v>33</v>
      </c>
      <c r="T735" t="s">
        <v>21352</v>
      </c>
      <c r="U735" t="s">
        <v>773</v>
      </c>
      <c r="V735" t="s">
        <v>811</v>
      </c>
      <c r="W735" t="s">
        <v>24974</v>
      </c>
      <c r="X735" t="s">
        <v>11976</v>
      </c>
      <c r="Y735" s="536" t="s">
        <v>24975</v>
      </c>
      <c r="Z735" s="536" t="s">
        <v>24975</v>
      </c>
      <c r="AA735" s="493" t="s">
        <v>24976</v>
      </c>
      <c r="AB735" s="493" t="s">
        <v>24975</v>
      </c>
      <c r="AC735" s="493" t="s">
        <v>9141</v>
      </c>
      <c r="AD735" s="493" t="s">
        <v>23675</v>
      </c>
      <c r="AE735"/>
      <c r="AF735" t="s">
        <v>20919</v>
      </c>
      <c r="AG735"/>
      <c r="AH735"/>
      <c r="AI735" t="s">
        <v>20668</v>
      </c>
      <c r="AJ735" t="s">
        <v>32</v>
      </c>
      <c r="AK735" t="s">
        <v>808</v>
      </c>
      <c r="AL735" t="s">
        <v>64</v>
      </c>
      <c r="AM735" t="s">
        <v>810</v>
      </c>
      <c r="AN735">
        <v>5</v>
      </c>
    </row>
    <row r="736" spans="1:40" ht="14.4" x14ac:dyDescent="0.3">
      <c r="A736" s="433" t="str">
        <v>1214</v>
      </c>
      <c r="D736" t="str">
        <f>CONCATENATE(portada_F[[#This Row],[NIVEL]],".",portada_F[[#This Row],[CODINS]])</f>
        <v>1.01284</v>
      </c>
      <c r="E736" s="444" t="s">
        <v>31568</v>
      </c>
      <c r="F736" t="s">
        <v>790</v>
      </c>
      <c r="G736" t="s">
        <v>789</v>
      </c>
      <c r="H736" t="s">
        <v>773</v>
      </c>
      <c r="I736" t="s">
        <v>47</v>
      </c>
      <c r="J736" t="s">
        <v>6</v>
      </c>
      <c r="K736" t="s">
        <v>32</v>
      </c>
      <c r="L736" t="s">
        <v>20921</v>
      </c>
      <c r="M736" t="s">
        <v>18492</v>
      </c>
      <c r="N736">
        <v>11205</v>
      </c>
      <c r="O736" t="s">
        <v>32</v>
      </c>
      <c r="P736" t="s">
        <v>14</v>
      </c>
      <c r="Q736" t="s">
        <v>5</v>
      </c>
      <c r="R736" t="s">
        <v>16517</v>
      </c>
      <c r="S736" t="s">
        <v>33</v>
      </c>
      <c r="T736" t="s">
        <v>21352</v>
      </c>
      <c r="U736" t="s">
        <v>773</v>
      </c>
      <c r="V736" t="s">
        <v>773</v>
      </c>
      <c r="W736" t="s">
        <v>23672</v>
      </c>
      <c r="X736" t="s">
        <v>11786</v>
      </c>
      <c r="Y736" s="536" t="s">
        <v>23673</v>
      </c>
      <c r="Z736" s="536" t="s">
        <v>23673</v>
      </c>
      <c r="AA736" s="493" t="s">
        <v>15231</v>
      </c>
      <c r="AB736" s="493" t="s">
        <v>23674</v>
      </c>
      <c r="AC736" s="493" t="s">
        <v>9141</v>
      </c>
      <c r="AD736" s="493" t="s">
        <v>23675</v>
      </c>
      <c r="AE736"/>
      <c r="AF736" t="s">
        <v>20919</v>
      </c>
      <c r="AG736"/>
      <c r="AH736"/>
      <c r="AI736" t="s">
        <v>20668</v>
      </c>
      <c r="AJ736" t="s">
        <v>32</v>
      </c>
      <c r="AK736" t="s">
        <v>788</v>
      </c>
      <c r="AL736" t="s">
        <v>64</v>
      </c>
      <c r="AM736" t="s">
        <v>773</v>
      </c>
      <c r="AN736">
        <v>6</v>
      </c>
    </row>
    <row r="737" spans="1:40" ht="14.4" x14ac:dyDescent="0.3">
      <c r="A737" s="433" t="str">
        <v>1215</v>
      </c>
      <c r="D737" t="str">
        <f>CONCATENATE(portada_F[[#This Row],[NIVEL]],".",portada_F[[#This Row],[CODINS]])</f>
        <v>1.00173</v>
      </c>
      <c r="E737" s="444" t="s">
        <v>30590</v>
      </c>
      <c r="F737" t="s">
        <v>439</v>
      </c>
      <c r="G737" t="s">
        <v>438</v>
      </c>
      <c r="H737" t="s">
        <v>19726</v>
      </c>
      <c r="I737" t="s">
        <v>47</v>
      </c>
      <c r="J737" t="s">
        <v>1</v>
      </c>
      <c r="K737" t="s">
        <v>32</v>
      </c>
      <c r="L737" t="s">
        <v>20921</v>
      </c>
      <c r="M737" t="s">
        <v>18492</v>
      </c>
      <c r="N737">
        <v>10305</v>
      </c>
      <c r="O737" t="s">
        <v>32</v>
      </c>
      <c r="P737" t="s">
        <v>3</v>
      </c>
      <c r="Q737" t="s">
        <v>5</v>
      </c>
      <c r="R737" t="s">
        <v>16458</v>
      </c>
      <c r="S737" t="s">
        <v>33</v>
      </c>
      <c r="T737" t="s">
        <v>47</v>
      </c>
      <c r="U737" t="s">
        <v>250</v>
      </c>
      <c r="V737" t="s">
        <v>250</v>
      </c>
      <c r="W737" t="s">
        <v>21254</v>
      </c>
      <c r="X737" t="s">
        <v>11442</v>
      </c>
      <c r="Y737" s="536" t="s">
        <v>21255</v>
      </c>
      <c r="Z737" s="536" t="s">
        <v>21255</v>
      </c>
      <c r="AA737" s="493" t="s">
        <v>18740</v>
      </c>
      <c r="AB737" s="493" t="s">
        <v>21256</v>
      </c>
      <c r="AC737" s="493" t="s">
        <v>19725</v>
      </c>
      <c r="AD737" s="493" t="s">
        <v>21248</v>
      </c>
      <c r="AE737"/>
      <c r="AF737" t="s">
        <v>20919</v>
      </c>
      <c r="AG737"/>
      <c r="AH737"/>
      <c r="AI737" t="s">
        <v>20668</v>
      </c>
      <c r="AJ737" t="s">
        <v>32</v>
      </c>
      <c r="AK737" t="s">
        <v>8174</v>
      </c>
      <c r="AL737" t="s">
        <v>64</v>
      </c>
      <c r="AM737" t="s">
        <v>19726</v>
      </c>
      <c r="AN737">
        <v>152</v>
      </c>
    </row>
    <row r="738" spans="1:40" ht="14.4" x14ac:dyDescent="0.3">
      <c r="A738" s="433" t="str">
        <v>1216</v>
      </c>
      <c r="D738" t="str">
        <f>CONCATENATE(portada_F[[#This Row],[NIVEL]],".",portada_F[[#This Row],[CODINS]])</f>
        <v>1.01952</v>
      </c>
      <c r="E738" s="444" t="s">
        <v>32184</v>
      </c>
      <c r="F738" t="s">
        <v>515</v>
      </c>
      <c r="G738" t="s">
        <v>511</v>
      </c>
      <c r="H738" t="s">
        <v>512</v>
      </c>
      <c r="I738" t="s">
        <v>47</v>
      </c>
      <c r="J738" t="s">
        <v>4</v>
      </c>
      <c r="K738" t="s">
        <v>32</v>
      </c>
      <c r="L738" t="s">
        <v>20921</v>
      </c>
      <c r="M738" t="s">
        <v>18492</v>
      </c>
      <c r="N738">
        <v>10308</v>
      </c>
      <c r="O738" t="s">
        <v>32</v>
      </c>
      <c r="P738" t="s">
        <v>3</v>
      </c>
      <c r="Q738" t="s">
        <v>9</v>
      </c>
      <c r="R738" t="s">
        <v>16461</v>
      </c>
      <c r="S738" t="s">
        <v>33</v>
      </c>
      <c r="T738" t="s">
        <v>47</v>
      </c>
      <c r="U738" t="s">
        <v>445</v>
      </c>
      <c r="V738" t="s">
        <v>513</v>
      </c>
      <c r="W738" t="s">
        <v>354</v>
      </c>
      <c r="X738" t="s">
        <v>13019</v>
      </c>
      <c r="Y738" s="536" t="s">
        <v>25044</v>
      </c>
      <c r="Z738" s="536" t="s">
        <v>25044</v>
      </c>
      <c r="AA738" s="493" t="s">
        <v>25045</v>
      </c>
      <c r="AB738" s="493" t="s">
        <v>25044</v>
      </c>
      <c r="AC738" s="493" t="s">
        <v>21268</v>
      </c>
      <c r="AD738" s="493" t="s">
        <v>21269</v>
      </c>
      <c r="AE738"/>
      <c r="AF738" t="s">
        <v>20919</v>
      </c>
      <c r="AG738"/>
      <c r="AH738"/>
      <c r="AI738" t="s">
        <v>20668</v>
      </c>
      <c r="AJ738" t="s">
        <v>32</v>
      </c>
      <c r="AK738" t="s">
        <v>510</v>
      </c>
      <c r="AL738" t="s">
        <v>64</v>
      </c>
      <c r="AM738" t="s">
        <v>512</v>
      </c>
      <c r="AN738">
        <v>21</v>
      </c>
    </row>
    <row r="739" spans="1:40" ht="14.4" x14ac:dyDescent="0.3">
      <c r="A739" s="433" t="str">
        <v>1217</v>
      </c>
      <c r="D739" t="str">
        <f>CONCATENATE(portada_F[[#This Row],[NIVEL]],".",portada_F[[#This Row],[CODINS]])</f>
        <v>1.00190</v>
      </c>
      <c r="E739" s="444" t="s">
        <v>30607</v>
      </c>
      <c r="F739" t="s">
        <v>602</v>
      </c>
      <c r="G739" t="s">
        <v>599</v>
      </c>
      <c r="H739" t="s">
        <v>600</v>
      </c>
      <c r="I739" t="s">
        <v>47</v>
      </c>
      <c r="J739" t="s">
        <v>3</v>
      </c>
      <c r="K739" t="s">
        <v>32</v>
      </c>
      <c r="L739" t="s">
        <v>20921</v>
      </c>
      <c r="M739" t="s">
        <v>18492</v>
      </c>
      <c r="N739">
        <v>10604</v>
      </c>
      <c r="O739" t="s">
        <v>32</v>
      </c>
      <c r="P739" t="s">
        <v>6</v>
      </c>
      <c r="Q739" t="s">
        <v>4</v>
      </c>
      <c r="R739" t="s">
        <v>16481</v>
      </c>
      <c r="S739" t="s">
        <v>33</v>
      </c>
      <c r="T739" t="s">
        <v>521</v>
      </c>
      <c r="U739" t="s">
        <v>535</v>
      </c>
      <c r="V739" t="s">
        <v>535</v>
      </c>
      <c r="W739" t="s">
        <v>9163</v>
      </c>
      <c r="X739" t="s">
        <v>12665</v>
      </c>
      <c r="Y739" s="536" t="s">
        <v>21294</v>
      </c>
      <c r="Z739" s="536" t="s">
        <v>21295</v>
      </c>
      <c r="AA739" s="493" t="s">
        <v>14264</v>
      </c>
      <c r="AB739" s="493" t="s">
        <v>21294</v>
      </c>
      <c r="AC739" s="493" t="s">
        <v>18461</v>
      </c>
      <c r="AD739" s="493" t="s">
        <v>21111</v>
      </c>
      <c r="AE739"/>
      <c r="AF739" t="s">
        <v>20919</v>
      </c>
      <c r="AG739"/>
      <c r="AH739"/>
      <c r="AI739" t="s">
        <v>20668</v>
      </c>
      <c r="AJ739" t="s">
        <v>32</v>
      </c>
      <c r="AK739" t="s">
        <v>471</v>
      </c>
      <c r="AL739" t="s">
        <v>64</v>
      </c>
      <c r="AM739" t="s">
        <v>600</v>
      </c>
      <c r="AN739">
        <v>71</v>
      </c>
    </row>
    <row r="740" spans="1:40" ht="14.4" x14ac:dyDescent="0.3">
      <c r="A740" s="433" t="str">
        <v>1219</v>
      </c>
      <c r="D740" t="str">
        <f>CONCATENATE(portada_F[[#This Row],[NIVEL]],".",portada_F[[#This Row],[CODINS]])</f>
        <v>1.00241</v>
      </c>
      <c r="E740" s="444" t="s">
        <v>30647</v>
      </c>
      <c r="F740" t="s">
        <v>730</v>
      </c>
      <c r="G740" t="s">
        <v>760</v>
      </c>
      <c r="H740" t="s">
        <v>761</v>
      </c>
      <c r="I740" t="s">
        <v>47</v>
      </c>
      <c r="J740" t="s">
        <v>5</v>
      </c>
      <c r="K740" t="s">
        <v>32</v>
      </c>
      <c r="L740" t="s">
        <v>20921</v>
      </c>
      <c r="M740" t="s">
        <v>18492</v>
      </c>
      <c r="N740">
        <v>11201</v>
      </c>
      <c r="O740" t="s">
        <v>32</v>
      </c>
      <c r="P740" t="s">
        <v>14</v>
      </c>
      <c r="Q740" t="s">
        <v>1</v>
      </c>
      <c r="R740" t="s">
        <v>16513</v>
      </c>
      <c r="S740" t="s">
        <v>33</v>
      </c>
      <c r="T740" t="s">
        <v>21352</v>
      </c>
      <c r="U740" t="s">
        <v>733</v>
      </c>
      <c r="V740" t="s">
        <v>733</v>
      </c>
      <c r="W740" t="s">
        <v>7062</v>
      </c>
      <c r="X740" t="s">
        <v>11467</v>
      </c>
      <c r="Y740" s="536" t="s">
        <v>21403</v>
      </c>
      <c r="Z740" s="536" t="s">
        <v>21403</v>
      </c>
      <c r="AA740" s="493" t="s">
        <v>711</v>
      </c>
      <c r="AB740" s="493" t="s">
        <v>21403</v>
      </c>
      <c r="AC740" s="493" t="s">
        <v>19732</v>
      </c>
      <c r="AD740" s="493" t="s">
        <v>21356</v>
      </c>
      <c r="AE740"/>
      <c r="AF740" t="s">
        <v>20919</v>
      </c>
      <c r="AG740"/>
      <c r="AH740"/>
      <c r="AI740" t="s">
        <v>20668</v>
      </c>
      <c r="AJ740" t="s">
        <v>32</v>
      </c>
      <c r="AK740" t="s">
        <v>8178</v>
      </c>
      <c r="AL740" t="s">
        <v>64</v>
      </c>
      <c r="AM740" t="s">
        <v>761</v>
      </c>
      <c r="AN740">
        <v>38</v>
      </c>
    </row>
    <row r="741" spans="1:40" ht="14.4" x14ac:dyDescent="0.3">
      <c r="A741" s="433" t="str">
        <v>1220</v>
      </c>
      <c r="D741" t="str">
        <f>CONCATENATE(portada_F[[#This Row],[NIVEL]],".",portada_F[[#This Row],[CODINS]])</f>
        <v>1.03583</v>
      </c>
      <c r="E741" s="444" t="s">
        <v>33576</v>
      </c>
      <c r="F741" t="s">
        <v>7628</v>
      </c>
      <c r="G741" t="s">
        <v>20453</v>
      </c>
      <c r="H741" t="s">
        <v>441</v>
      </c>
      <c r="I741" t="s">
        <v>47</v>
      </c>
      <c r="J741" t="s">
        <v>6</v>
      </c>
      <c r="K741" t="s">
        <v>32</v>
      </c>
      <c r="L741" t="s">
        <v>20921</v>
      </c>
      <c r="M741" t="s">
        <v>18492</v>
      </c>
      <c r="N741">
        <v>11205</v>
      </c>
      <c r="O741" t="s">
        <v>32</v>
      </c>
      <c r="P741" t="s">
        <v>14</v>
      </c>
      <c r="Q741" t="s">
        <v>5</v>
      </c>
      <c r="R741" t="s">
        <v>16517</v>
      </c>
      <c r="S741" t="s">
        <v>33</v>
      </c>
      <c r="T741" t="s">
        <v>21352</v>
      </c>
      <c r="U741" t="s">
        <v>773</v>
      </c>
      <c r="V741" t="s">
        <v>441</v>
      </c>
      <c r="W741" t="s">
        <v>28410</v>
      </c>
      <c r="X741" t="s">
        <v>20455</v>
      </c>
      <c r="Y741" s="536" t="s">
        <v>28411</v>
      </c>
      <c r="Z741" s="536"/>
      <c r="AA741" s="493" t="s">
        <v>20454</v>
      </c>
      <c r="AB741" s="493" t="s">
        <v>28411</v>
      </c>
      <c r="AC741" s="493" t="s">
        <v>9141</v>
      </c>
      <c r="AD741" s="493" t="s">
        <v>28412</v>
      </c>
      <c r="AE741"/>
      <c r="AF741" t="s">
        <v>20919</v>
      </c>
      <c r="AG741"/>
      <c r="AH741"/>
      <c r="AI741" t="s">
        <v>20668</v>
      </c>
      <c r="AJ741" t="s">
        <v>32</v>
      </c>
      <c r="AK741" t="s">
        <v>12540</v>
      </c>
      <c r="AL741" t="s">
        <v>64</v>
      </c>
      <c r="AM741" t="s">
        <v>441</v>
      </c>
      <c r="AN741">
        <v>1</v>
      </c>
    </row>
    <row r="742" spans="1:40" ht="14.4" x14ac:dyDescent="0.3">
      <c r="A742" s="433" t="str">
        <v>1221</v>
      </c>
      <c r="D742" t="str">
        <f>CONCATENATE(portada_F[[#This Row],[NIVEL]],".",portada_F[[#This Row],[CODINS]])</f>
        <v>1.00128</v>
      </c>
      <c r="E742" s="444" t="s">
        <v>30555</v>
      </c>
      <c r="F742" t="s">
        <v>6843</v>
      </c>
      <c r="G742" t="s">
        <v>6776</v>
      </c>
      <c r="H742" t="s">
        <v>6984</v>
      </c>
      <c r="I742" t="s">
        <v>47</v>
      </c>
      <c r="J742" t="s">
        <v>2</v>
      </c>
      <c r="K742" t="s">
        <v>32</v>
      </c>
      <c r="L742" t="s">
        <v>20929</v>
      </c>
      <c r="M742" t="s">
        <v>18492</v>
      </c>
      <c r="N742">
        <v>10303</v>
      </c>
      <c r="O742" t="s">
        <v>32</v>
      </c>
      <c r="P742" t="s">
        <v>3</v>
      </c>
      <c r="Q742" t="s">
        <v>3</v>
      </c>
      <c r="R742" t="s">
        <v>16456</v>
      </c>
      <c r="S742" t="s">
        <v>33</v>
      </c>
      <c r="T742" t="s">
        <v>47</v>
      </c>
      <c r="U742" t="s">
        <v>326</v>
      </c>
      <c r="V742" t="s">
        <v>326</v>
      </c>
      <c r="W742" t="s">
        <v>21175</v>
      </c>
      <c r="X742" t="s">
        <v>11420</v>
      </c>
      <c r="Y742" s="536" t="s">
        <v>21176</v>
      </c>
      <c r="Z742" s="536" t="s">
        <v>21177</v>
      </c>
      <c r="AA742" s="493" t="s">
        <v>11317</v>
      </c>
      <c r="AB742" s="493" t="s">
        <v>21176</v>
      </c>
      <c r="AC742" s="493" t="s">
        <v>21161</v>
      </c>
      <c r="AD742" s="493" t="s">
        <v>21162</v>
      </c>
      <c r="AE742"/>
      <c r="AF742" t="s">
        <v>20920</v>
      </c>
      <c r="AG742"/>
      <c r="AH742" t="s">
        <v>7835</v>
      </c>
      <c r="AI742" t="s">
        <v>20668</v>
      </c>
      <c r="AJ742" t="s">
        <v>35</v>
      </c>
      <c r="AK742" t="s">
        <v>19693</v>
      </c>
      <c r="AL742" t="s">
        <v>20934</v>
      </c>
      <c r="AM742"/>
      <c r="AN742">
        <v>229</v>
      </c>
    </row>
    <row r="743" spans="1:40" ht="14.4" x14ac:dyDescent="0.3">
      <c r="A743" s="433" t="str">
        <v>1222</v>
      </c>
      <c r="D743" t="str">
        <f>CONCATENATE(portada_F[[#This Row],[NIVEL]],".",portada_F[[#This Row],[CODINS]])</f>
        <v>1.03480</v>
      </c>
      <c r="E743" s="444" t="s">
        <v>30555</v>
      </c>
      <c r="F743" s="446" t="s">
        <v>7835</v>
      </c>
      <c r="G743" t="s">
        <v>6776</v>
      </c>
      <c r="H743" t="s">
        <v>28189</v>
      </c>
      <c r="I743" t="s">
        <v>47</v>
      </c>
      <c r="J743" t="s">
        <v>2</v>
      </c>
      <c r="K743" t="s">
        <v>32</v>
      </c>
      <c r="L743" t="s">
        <v>20921</v>
      </c>
      <c r="M743" t="s">
        <v>18492</v>
      </c>
      <c r="N743">
        <v>10303</v>
      </c>
      <c r="O743" t="s">
        <v>32</v>
      </c>
      <c r="P743" t="s">
        <v>3</v>
      </c>
      <c r="Q743" t="s">
        <v>3</v>
      </c>
      <c r="R743" t="s">
        <v>16456</v>
      </c>
      <c r="S743" t="s">
        <v>33</v>
      </c>
      <c r="T743" t="s">
        <v>47</v>
      </c>
      <c r="U743" t="s">
        <v>326</v>
      </c>
      <c r="V743" t="s">
        <v>326</v>
      </c>
      <c r="W743" t="s">
        <v>28190</v>
      </c>
      <c r="X743" t="s">
        <v>11420</v>
      </c>
      <c r="Y743" s="536" t="s">
        <v>21177</v>
      </c>
      <c r="Z743" s="536" t="s">
        <v>21176</v>
      </c>
      <c r="AA743" s="493" t="s">
        <v>11317</v>
      </c>
      <c r="AB743" s="493" t="s">
        <v>21177</v>
      </c>
      <c r="AC743" s="493" t="s">
        <v>21161</v>
      </c>
      <c r="AD743" s="493" t="s">
        <v>21162</v>
      </c>
      <c r="AE743" t="s">
        <v>28173</v>
      </c>
      <c r="AF743" t="s">
        <v>20919</v>
      </c>
      <c r="AG743" t="s">
        <v>32</v>
      </c>
      <c r="AH743" t="s">
        <v>19694</v>
      </c>
      <c r="AI743" t="s">
        <v>28191</v>
      </c>
      <c r="AJ743" t="s">
        <v>32</v>
      </c>
      <c r="AK743" t="s">
        <v>6843</v>
      </c>
      <c r="AL743" t="s">
        <v>32</v>
      </c>
      <c r="AM743" t="s">
        <v>6984</v>
      </c>
      <c r="AN743">
        <v>14</v>
      </c>
    </row>
    <row r="744" spans="1:40" ht="14.4" x14ac:dyDescent="0.3">
      <c r="A744" s="433" t="str">
        <v>1223</v>
      </c>
      <c r="D744" t="str">
        <f>CONCATENATE(portada_F[[#This Row],[NIVEL]],".",portada_F[[#This Row],[CODINS]])</f>
        <v>1.03190</v>
      </c>
      <c r="E744" s="444" t="s">
        <v>33267</v>
      </c>
      <c r="F744" t="s">
        <v>7525</v>
      </c>
      <c r="G744" t="s">
        <v>17405</v>
      </c>
      <c r="H744" t="s">
        <v>17406</v>
      </c>
      <c r="I744" t="s">
        <v>47</v>
      </c>
      <c r="J744" t="s">
        <v>6</v>
      </c>
      <c r="K744" t="s">
        <v>32</v>
      </c>
      <c r="L744" t="s">
        <v>20921</v>
      </c>
      <c r="M744" t="s">
        <v>18492</v>
      </c>
      <c r="N744">
        <v>11205</v>
      </c>
      <c r="O744" t="s">
        <v>32</v>
      </c>
      <c r="P744" t="s">
        <v>14</v>
      </c>
      <c r="Q744" t="s">
        <v>5</v>
      </c>
      <c r="R744" t="s">
        <v>16517</v>
      </c>
      <c r="S744" t="s">
        <v>33</v>
      </c>
      <c r="T744" t="s">
        <v>21352</v>
      </c>
      <c r="U744" t="s">
        <v>773</v>
      </c>
      <c r="V744" t="s">
        <v>17406</v>
      </c>
      <c r="W744" t="s">
        <v>27582</v>
      </c>
      <c r="X744" t="s">
        <v>17407</v>
      </c>
      <c r="Y744" s="536" t="s">
        <v>27583</v>
      </c>
      <c r="Z744" s="536" t="s">
        <v>27583</v>
      </c>
      <c r="AA744" s="493" t="s">
        <v>27584</v>
      </c>
      <c r="AB744" s="493" t="s">
        <v>27583</v>
      </c>
      <c r="AC744" s="493" t="s">
        <v>9141</v>
      </c>
      <c r="AD744" s="493" t="s">
        <v>23675</v>
      </c>
      <c r="AE744"/>
      <c r="AF744" t="s">
        <v>20919</v>
      </c>
      <c r="AG744"/>
      <c r="AH744"/>
      <c r="AI744" t="s">
        <v>20668</v>
      </c>
      <c r="AJ744" t="s">
        <v>32</v>
      </c>
      <c r="AK744" t="s">
        <v>13888</v>
      </c>
      <c r="AL744" t="s">
        <v>64</v>
      </c>
      <c r="AM744" t="s">
        <v>17406</v>
      </c>
      <c r="AN744">
        <v>2</v>
      </c>
    </row>
    <row r="745" spans="1:40" ht="14.4" x14ac:dyDescent="0.3">
      <c r="A745" s="433" t="str">
        <v>1224</v>
      </c>
      <c r="D745" t="str">
        <f>CONCATENATE(portada_F[[#This Row],[NIVEL]],".",portada_F[[#This Row],[CODINS]])</f>
        <v>1.00242</v>
      </c>
      <c r="E745" s="444" t="s">
        <v>30648</v>
      </c>
      <c r="F745" t="s">
        <v>734</v>
      </c>
      <c r="G745" t="s">
        <v>731</v>
      </c>
      <c r="H745" t="s">
        <v>732</v>
      </c>
      <c r="I745" t="s">
        <v>47</v>
      </c>
      <c r="J745" t="s">
        <v>5</v>
      </c>
      <c r="K745" t="s">
        <v>32</v>
      </c>
      <c r="L745" t="s">
        <v>20921</v>
      </c>
      <c r="M745" t="s">
        <v>18492</v>
      </c>
      <c r="N745">
        <v>11201</v>
      </c>
      <c r="O745" t="s">
        <v>32</v>
      </c>
      <c r="P745" t="s">
        <v>14</v>
      </c>
      <c r="Q745" t="s">
        <v>1</v>
      </c>
      <c r="R745" t="s">
        <v>16513</v>
      </c>
      <c r="S745" t="s">
        <v>33</v>
      </c>
      <c r="T745" t="s">
        <v>21352</v>
      </c>
      <c r="U745" t="s">
        <v>733</v>
      </c>
      <c r="V745" t="s">
        <v>732</v>
      </c>
      <c r="W745" t="s">
        <v>21404</v>
      </c>
      <c r="X745" t="s">
        <v>12671</v>
      </c>
      <c r="Y745" s="536" t="s">
        <v>21405</v>
      </c>
      <c r="Z745" s="536" t="s">
        <v>21406</v>
      </c>
      <c r="AA745" s="493" t="s">
        <v>706</v>
      </c>
      <c r="AB745" s="493" t="s">
        <v>21405</v>
      </c>
      <c r="AC745" s="493" t="s">
        <v>19732</v>
      </c>
      <c r="AD745" s="493" t="s">
        <v>21356</v>
      </c>
      <c r="AE745"/>
      <c r="AF745" t="s">
        <v>20919</v>
      </c>
      <c r="AG745"/>
      <c r="AH745"/>
      <c r="AI745" t="s">
        <v>20668</v>
      </c>
      <c r="AJ745" t="s">
        <v>32</v>
      </c>
      <c r="AK745" t="s">
        <v>730</v>
      </c>
      <c r="AL745" t="s">
        <v>64</v>
      </c>
      <c r="AM745" t="s">
        <v>732</v>
      </c>
      <c r="AN745">
        <v>55</v>
      </c>
    </row>
    <row r="746" spans="1:40" ht="14.4" x14ac:dyDescent="0.3">
      <c r="A746" s="433" t="str">
        <v>1225</v>
      </c>
      <c r="D746" t="str">
        <f>CONCATENATE(portada_F[[#This Row],[NIVEL]],".",portada_F[[#This Row],[CODINS]])</f>
        <v>1.00129</v>
      </c>
      <c r="E746" s="444" t="s">
        <v>30556</v>
      </c>
      <c r="F746" t="s">
        <v>6844</v>
      </c>
      <c r="G746" t="s">
        <v>328</v>
      </c>
      <c r="H746" t="s">
        <v>329</v>
      </c>
      <c r="I746" t="s">
        <v>47</v>
      </c>
      <c r="J746" t="s">
        <v>2</v>
      </c>
      <c r="K746" t="s">
        <v>32</v>
      </c>
      <c r="L746" t="s">
        <v>20921</v>
      </c>
      <c r="M746" t="s">
        <v>18492</v>
      </c>
      <c r="N746">
        <v>10302</v>
      </c>
      <c r="O746" t="s">
        <v>32</v>
      </c>
      <c r="P746" t="s">
        <v>3</v>
      </c>
      <c r="Q746" t="s">
        <v>2</v>
      </c>
      <c r="R746" t="s">
        <v>16455</v>
      </c>
      <c r="S746" t="s">
        <v>33</v>
      </c>
      <c r="T746" t="s">
        <v>47</v>
      </c>
      <c r="U746" t="s">
        <v>51</v>
      </c>
      <c r="V746" t="s">
        <v>51</v>
      </c>
      <c r="W746" t="s">
        <v>21178</v>
      </c>
      <c r="X746" t="s">
        <v>11421</v>
      </c>
      <c r="Y746" s="536" t="s">
        <v>21179</v>
      </c>
      <c r="Z746" s="536" t="s">
        <v>21179</v>
      </c>
      <c r="AA746" s="493" t="s">
        <v>21180</v>
      </c>
      <c r="AB746" s="493" t="s">
        <v>21181</v>
      </c>
      <c r="AC746" s="493" t="s">
        <v>21161</v>
      </c>
      <c r="AD746" s="493" t="s">
        <v>21162</v>
      </c>
      <c r="AE746"/>
      <c r="AF746" t="s">
        <v>20919</v>
      </c>
      <c r="AG746"/>
      <c r="AH746"/>
      <c r="AI746" t="s">
        <v>20668</v>
      </c>
      <c r="AJ746" t="s">
        <v>32</v>
      </c>
      <c r="AK746" t="s">
        <v>8146</v>
      </c>
      <c r="AL746" t="s">
        <v>64</v>
      </c>
      <c r="AM746" t="s">
        <v>329</v>
      </c>
      <c r="AN746">
        <v>179</v>
      </c>
    </row>
    <row r="747" spans="1:40" ht="14.4" x14ac:dyDescent="0.3">
      <c r="A747" s="433" t="str">
        <v>1226</v>
      </c>
      <c r="D747" t="str">
        <f>CONCATENATE(portada_F[[#This Row],[NIVEL]],".",portada_F[[#This Row],[CODINS]])</f>
        <v>1.00130</v>
      </c>
      <c r="E747" s="444" t="s">
        <v>30557</v>
      </c>
      <c r="F747" t="s">
        <v>406</v>
      </c>
      <c r="G747" t="s">
        <v>6777</v>
      </c>
      <c r="H747" t="s">
        <v>6985</v>
      </c>
      <c r="I747" t="s">
        <v>47</v>
      </c>
      <c r="J747" t="s">
        <v>7</v>
      </c>
      <c r="K747" t="s">
        <v>32</v>
      </c>
      <c r="L747" t="s">
        <v>20929</v>
      </c>
      <c r="M747" t="s">
        <v>18492</v>
      </c>
      <c r="N747">
        <v>10311</v>
      </c>
      <c r="O747" t="s">
        <v>32</v>
      </c>
      <c r="P747" t="s">
        <v>3</v>
      </c>
      <c r="Q747" t="s">
        <v>13</v>
      </c>
      <c r="R747" t="s">
        <v>16464</v>
      </c>
      <c r="S747" t="s">
        <v>33</v>
      </c>
      <c r="T747" t="s">
        <v>47</v>
      </c>
      <c r="U747" t="s">
        <v>330</v>
      </c>
      <c r="V747" t="s">
        <v>330</v>
      </c>
      <c r="W747" t="s">
        <v>7097</v>
      </c>
      <c r="X747" t="s">
        <v>11422</v>
      </c>
      <c r="Y747" s="536" t="s">
        <v>21182</v>
      </c>
      <c r="Z747" s="536" t="s">
        <v>21182</v>
      </c>
      <c r="AA747" s="493" t="s">
        <v>19721</v>
      </c>
      <c r="AB747" s="493" t="s">
        <v>21182</v>
      </c>
      <c r="AC747" s="493" t="s">
        <v>19719</v>
      </c>
      <c r="AD747" s="493" t="s">
        <v>21164</v>
      </c>
      <c r="AE747"/>
      <c r="AF747" t="s">
        <v>20919</v>
      </c>
      <c r="AG747"/>
      <c r="AH747"/>
      <c r="AI747" t="s">
        <v>20668</v>
      </c>
      <c r="AJ747" t="s">
        <v>35</v>
      </c>
      <c r="AK747" t="s">
        <v>19693</v>
      </c>
      <c r="AL747" t="s">
        <v>20934</v>
      </c>
      <c r="AM747"/>
      <c r="AN747">
        <v>158</v>
      </c>
    </row>
    <row r="748" spans="1:40" ht="14.4" x14ac:dyDescent="0.3">
      <c r="A748" s="433" t="str">
        <v>1227</v>
      </c>
      <c r="D748" t="str">
        <f>CONCATENATE(portada_F[[#This Row],[NIVEL]],".",portada_F[[#This Row],[CODINS]])</f>
        <v>1.00131</v>
      </c>
      <c r="E748" s="444" t="s">
        <v>30558</v>
      </c>
      <c r="F748" t="s">
        <v>410</v>
      </c>
      <c r="G748" t="s">
        <v>6778</v>
      </c>
      <c r="H748" t="s">
        <v>6986</v>
      </c>
      <c r="I748" t="s">
        <v>13534</v>
      </c>
      <c r="J748" t="s">
        <v>1</v>
      </c>
      <c r="K748" t="s">
        <v>32</v>
      </c>
      <c r="L748" t="s">
        <v>20929</v>
      </c>
      <c r="M748" t="s">
        <v>18492</v>
      </c>
      <c r="N748">
        <v>10111</v>
      </c>
      <c r="O748" t="s">
        <v>32</v>
      </c>
      <c r="P748" t="s">
        <v>1</v>
      </c>
      <c r="Q748" t="s">
        <v>13</v>
      </c>
      <c r="R748" t="s">
        <v>16450</v>
      </c>
      <c r="S748" t="s">
        <v>33</v>
      </c>
      <c r="T748" t="s">
        <v>33</v>
      </c>
      <c r="U748" t="s">
        <v>21165</v>
      </c>
      <c r="V748" t="s">
        <v>333</v>
      </c>
      <c r="W748" t="s">
        <v>18733</v>
      </c>
      <c r="X748" t="s">
        <v>12655</v>
      </c>
      <c r="Y748" s="536" t="s">
        <v>21183</v>
      </c>
      <c r="Z748" s="536"/>
      <c r="AA748" s="493" t="s">
        <v>18732</v>
      </c>
      <c r="AB748" s="493" t="s">
        <v>21183</v>
      </c>
      <c r="AC748" s="493" t="s">
        <v>19813</v>
      </c>
      <c r="AD748" s="493" t="s">
        <v>21184</v>
      </c>
      <c r="AE748"/>
      <c r="AF748" t="s">
        <v>20919</v>
      </c>
      <c r="AG748"/>
      <c r="AH748"/>
      <c r="AI748" t="s">
        <v>20668</v>
      </c>
      <c r="AJ748" t="s">
        <v>35</v>
      </c>
      <c r="AK748" t="s">
        <v>19693</v>
      </c>
      <c r="AL748" t="s">
        <v>20934</v>
      </c>
      <c r="AM748"/>
      <c r="AN748">
        <v>148</v>
      </c>
    </row>
    <row r="749" spans="1:40" ht="14.4" x14ac:dyDescent="0.3">
      <c r="A749" s="433" t="str">
        <v>1228</v>
      </c>
      <c r="D749" t="str">
        <f>CONCATENATE(portada_F[[#This Row],[NIVEL]],".",portada_F[[#This Row],[CODINS]])</f>
        <v>1.01556</v>
      </c>
      <c r="E749" s="444" t="s">
        <v>31831</v>
      </c>
      <c r="F749" t="s">
        <v>598</v>
      </c>
      <c r="G749" t="s">
        <v>596</v>
      </c>
      <c r="H749" t="s">
        <v>597</v>
      </c>
      <c r="I749" t="s">
        <v>47</v>
      </c>
      <c r="J749" t="s">
        <v>3</v>
      </c>
      <c r="K749" t="s">
        <v>32</v>
      </c>
      <c r="L749" t="s">
        <v>20921</v>
      </c>
      <c r="M749" t="s">
        <v>18492</v>
      </c>
      <c r="N749">
        <v>10602</v>
      </c>
      <c r="O749" t="s">
        <v>32</v>
      </c>
      <c r="P749" t="s">
        <v>6</v>
      </c>
      <c r="Q749" t="s">
        <v>2</v>
      </c>
      <c r="R749" t="s">
        <v>16479</v>
      </c>
      <c r="S749" t="s">
        <v>33</v>
      </c>
      <c r="T749" t="s">
        <v>521</v>
      </c>
      <c r="U749" t="s">
        <v>538</v>
      </c>
      <c r="V749" t="s">
        <v>597</v>
      </c>
      <c r="W749" t="s">
        <v>24238</v>
      </c>
      <c r="X749" t="s">
        <v>12926</v>
      </c>
      <c r="Y749" s="536" t="s">
        <v>24239</v>
      </c>
      <c r="Z749" s="536" t="s">
        <v>24239</v>
      </c>
      <c r="AA749" s="493" t="s">
        <v>24240</v>
      </c>
      <c r="AB749" s="493" t="s">
        <v>24241</v>
      </c>
      <c r="AC749" s="493" t="s">
        <v>18461</v>
      </c>
      <c r="AD749" s="493" t="s">
        <v>21111</v>
      </c>
      <c r="AE749"/>
      <c r="AF749" t="s">
        <v>20919</v>
      </c>
      <c r="AG749"/>
      <c r="AH749"/>
      <c r="AI749" t="s">
        <v>20668</v>
      </c>
      <c r="AJ749" t="s">
        <v>32</v>
      </c>
      <c r="AK749" t="s">
        <v>574</v>
      </c>
      <c r="AL749" t="s">
        <v>64</v>
      </c>
      <c r="AM749" t="s">
        <v>597</v>
      </c>
      <c r="AN749">
        <v>10</v>
      </c>
    </row>
    <row r="750" spans="1:40" ht="14.4" x14ac:dyDescent="0.3">
      <c r="A750" s="433" t="str">
        <v>1229</v>
      </c>
      <c r="D750" t="str">
        <f>CONCATENATE(portada_F[[#This Row],[NIVEL]],".",portada_F[[#This Row],[CODINS]])</f>
        <v>1.02363</v>
      </c>
      <c r="E750" s="444" t="s">
        <v>32548</v>
      </c>
      <c r="F750" t="s">
        <v>6914</v>
      </c>
      <c r="G750" t="s">
        <v>494</v>
      </c>
      <c r="H750" t="s">
        <v>495</v>
      </c>
      <c r="I750" t="s">
        <v>47</v>
      </c>
      <c r="J750" t="s">
        <v>4</v>
      </c>
      <c r="K750" t="s">
        <v>32</v>
      </c>
      <c r="L750" t="s">
        <v>20921</v>
      </c>
      <c r="M750" t="s">
        <v>18492</v>
      </c>
      <c r="N750">
        <v>30107</v>
      </c>
      <c r="O750" t="s">
        <v>64</v>
      </c>
      <c r="P750" t="s">
        <v>1</v>
      </c>
      <c r="Q750" t="s">
        <v>7</v>
      </c>
      <c r="R750" t="s">
        <v>16656</v>
      </c>
      <c r="S750" t="s">
        <v>242</v>
      </c>
      <c r="T750" t="s">
        <v>242</v>
      </c>
      <c r="U750" t="s">
        <v>461</v>
      </c>
      <c r="V750" t="s">
        <v>496</v>
      </c>
      <c r="W750" t="s">
        <v>9144</v>
      </c>
      <c r="X750" t="s">
        <v>12074</v>
      </c>
      <c r="Y750" s="536" t="s">
        <v>25900</v>
      </c>
      <c r="Z750" s="536"/>
      <c r="AA750" s="493" t="s">
        <v>18068</v>
      </c>
      <c r="AB750" s="493" t="s">
        <v>25901</v>
      </c>
      <c r="AC750" s="493" t="s">
        <v>21268</v>
      </c>
      <c r="AD750" s="493" t="s">
        <v>21269</v>
      </c>
      <c r="AE750"/>
      <c r="AF750" t="s">
        <v>20919</v>
      </c>
      <c r="AG750"/>
      <c r="AH750"/>
      <c r="AI750" t="s">
        <v>20668</v>
      </c>
      <c r="AJ750" t="s">
        <v>32</v>
      </c>
      <c r="AK750" t="s">
        <v>387</v>
      </c>
      <c r="AL750" t="s">
        <v>64</v>
      </c>
      <c r="AM750" t="s">
        <v>495</v>
      </c>
      <c r="AN750">
        <v>13</v>
      </c>
    </row>
    <row r="751" spans="1:40" ht="14.4" x14ac:dyDescent="0.3">
      <c r="A751" s="433" t="str">
        <v>1230</v>
      </c>
      <c r="D751" t="str">
        <f>CONCATENATE(portada_F[[#This Row],[NIVEL]],".",portada_F[[#This Row],[CODINS]])</f>
        <v>1.02900</v>
      </c>
      <c r="E751" s="444" t="s">
        <v>33025</v>
      </c>
      <c r="F751" t="s">
        <v>1050</v>
      </c>
      <c r="G751" t="s">
        <v>12507</v>
      </c>
      <c r="H751" t="s">
        <v>12508</v>
      </c>
      <c r="I751" t="s">
        <v>47</v>
      </c>
      <c r="J751" t="s">
        <v>5</v>
      </c>
      <c r="K751" t="s">
        <v>32</v>
      </c>
      <c r="L751" t="s">
        <v>20921</v>
      </c>
      <c r="M751" t="s">
        <v>18492</v>
      </c>
      <c r="N751">
        <v>11203</v>
      </c>
      <c r="O751" t="s">
        <v>32</v>
      </c>
      <c r="P751" t="s">
        <v>14</v>
      </c>
      <c r="Q751" t="s">
        <v>3</v>
      </c>
      <c r="R751" t="s">
        <v>16515</v>
      </c>
      <c r="S751" t="s">
        <v>33</v>
      </c>
      <c r="T751" t="s">
        <v>21352</v>
      </c>
      <c r="U751" t="s">
        <v>705</v>
      </c>
      <c r="V751" t="s">
        <v>12508</v>
      </c>
      <c r="W751" t="s">
        <v>13258</v>
      </c>
      <c r="X751" t="s">
        <v>13257</v>
      </c>
      <c r="Y751" s="536" t="s">
        <v>27011</v>
      </c>
      <c r="Z751" s="536"/>
      <c r="AA751" s="493" t="s">
        <v>20319</v>
      </c>
      <c r="AB751" s="493" t="s">
        <v>27012</v>
      </c>
      <c r="AC751" s="493" t="s">
        <v>19732</v>
      </c>
      <c r="AD751" s="493" t="s">
        <v>21356</v>
      </c>
      <c r="AE751"/>
      <c r="AF751" t="s">
        <v>20919</v>
      </c>
      <c r="AG751"/>
      <c r="AH751"/>
      <c r="AI751" t="s">
        <v>20668</v>
      </c>
      <c r="AJ751" t="s">
        <v>32</v>
      </c>
      <c r="AK751" t="s">
        <v>1049</v>
      </c>
      <c r="AL751" t="s">
        <v>64</v>
      </c>
      <c r="AM751" t="s">
        <v>12508</v>
      </c>
      <c r="AN751">
        <v>8</v>
      </c>
    </row>
    <row r="752" spans="1:40" ht="14.4" x14ac:dyDescent="0.3">
      <c r="A752" s="433" t="str">
        <v>1231</v>
      </c>
      <c r="D752" t="str">
        <f>CONCATENATE(portada_F[[#This Row],[NIVEL]],".",portada_F[[#This Row],[CODINS]])</f>
        <v>1.00132</v>
      </c>
      <c r="E752" s="444" t="s">
        <v>30559</v>
      </c>
      <c r="F752" t="s">
        <v>415</v>
      </c>
      <c r="G752" t="s">
        <v>6779</v>
      </c>
      <c r="H752" t="s">
        <v>6987</v>
      </c>
      <c r="I752" t="s">
        <v>47</v>
      </c>
      <c r="J752" t="s">
        <v>2</v>
      </c>
      <c r="K752" t="s">
        <v>32</v>
      </c>
      <c r="L752" t="s">
        <v>20929</v>
      </c>
      <c r="M752" t="s">
        <v>18492</v>
      </c>
      <c r="N752">
        <v>10304</v>
      </c>
      <c r="O752" t="s">
        <v>32</v>
      </c>
      <c r="P752" t="s">
        <v>3</v>
      </c>
      <c r="Q752" t="s">
        <v>4</v>
      </c>
      <c r="R752" t="s">
        <v>16457</v>
      </c>
      <c r="S752" t="s">
        <v>33</v>
      </c>
      <c r="T752" t="s">
        <v>47</v>
      </c>
      <c r="U752" t="s">
        <v>314</v>
      </c>
      <c r="V752" t="s">
        <v>314</v>
      </c>
      <c r="W752" t="s">
        <v>7098</v>
      </c>
      <c r="X752" t="s">
        <v>11423</v>
      </c>
      <c r="Y752" s="536" t="s">
        <v>21185</v>
      </c>
      <c r="Z752" s="536" t="s">
        <v>21185</v>
      </c>
      <c r="AA752" s="493" t="s">
        <v>17433</v>
      </c>
      <c r="AB752" s="493" t="s">
        <v>21185</v>
      </c>
      <c r="AC752" s="493" t="s">
        <v>21161</v>
      </c>
      <c r="AD752" s="493" t="s">
        <v>21162</v>
      </c>
      <c r="AE752"/>
      <c r="AF752" t="s">
        <v>20919</v>
      </c>
      <c r="AG752"/>
      <c r="AH752"/>
      <c r="AI752" t="s">
        <v>20668</v>
      </c>
      <c r="AJ752" t="s">
        <v>35</v>
      </c>
      <c r="AK752" t="s">
        <v>19693</v>
      </c>
      <c r="AL752" t="s">
        <v>20934</v>
      </c>
      <c r="AM752"/>
      <c r="AN752">
        <v>195</v>
      </c>
    </row>
    <row r="753" spans="1:40" ht="14.4" x14ac:dyDescent="0.3">
      <c r="A753" s="433" t="str">
        <v>1232</v>
      </c>
      <c r="D753" t="str">
        <f>CONCATENATE(portada_F[[#This Row],[NIVEL]],".",portada_F[[#This Row],[CODINS]])</f>
        <v>1.02727</v>
      </c>
      <c r="E753" s="444" t="s">
        <v>32870</v>
      </c>
      <c r="F753" t="s">
        <v>7672</v>
      </c>
      <c r="G753" t="s">
        <v>26650</v>
      </c>
      <c r="H753" t="s">
        <v>122</v>
      </c>
      <c r="I753" t="s">
        <v>47</v>
      </c>
      <c r="J753" t="s">
        <v>6</v>
      </c>
      <c r="K753" t="s">
        <v>32</v>
      </c>
      <c r="L753" t="s">
        <v>20921</v>
      </c>
      <c r="M753" t="s">
        <v>18492</v>
      </c>
      <c r="N753">
        <v>10603</v>
      </c>
      <c r="O753" t="s">
        <v>32</v>
      </c>
      <c r="P753" t="s">
        <v>6</v>
      </c>
      <c r="Q753" t="s">
        <v>3</v>
      </c>
      <c r="R753" t="s">
        <v>16480</v>
      </c>
      <c r="S753" t="s">
        <v>33</v>
      </c>
      <c r="T753" t="s">
        <v>521</v>
      </c>
      <c r="U753" t="s">
        <v>547</v>
      </c>
      <c r="V753" t="s">
        <v>122</v>
      </c>
      <c r="W753" t="s">
        <v>26651</v>
      </c>
      <c r="X753" t="s">
        <v>26652</v>
      </c>
      <c r="Y753" s="536" t="s">
        <v>26653</v>
      </c>
      <c r="Z753" s="536"/>
      <c r="AA753" s="493" t="s">
        <v>26654</v>
      </c>
      <c r="AB753" s="493" t="s">
        <v>26653</v>
      </c>
      <c r="AC753" s="493" t="s">
        <v>9141</v>
      </c>
      <c r="AD753" s="493" t="s">
        <v>23675</v>
      </c>
      <c r="AE753"/>
      <c r="AF753" t="s">
        <v>20919</v>
      </c>
      <c r="AG753"/>
      <c r="AH753"/>
      <c r="AI753" t="s">
        <v>20668</v>
      </c>
      <c r="AJ753" t="s">
        <v>32</v>
      </c>
      <c r="AK753" t="s">
        <v>456</v>
      </c>
      <c r="AL753" t="s">
        <v>64</v>
      </c>
      <c r="AM753" t="s">
        <v>122</v>
      </c>
      <c r="AN753">
        <v>3</v>
      </c>
    </row>
    <row r="754" spans="1:40" ht="14.4" x14ac:dyDescent="0.3">
      <c r="A754" s="433" t="str">
        <v>1233</v>
      </c>
      <c r="D754" t="str">
        <f>CONCATENATE(portada_F[[#This Row],[NIVEL]],".",portada_F[[#This Row],[CODINS]])</f>
        <v>1.02323</v>
      </c>
      <c r="E754" s="444" t="s">
        <v>32514</v>
      </c>
      <c r="F754" t="s">
        <v>806</v>
      </c>
      <c r="G754" t="s">
        <v>804</v>
      </c>
      <c r="H754" t="s">
        <v>805</v>
      </c>
      <c r="I754" t="s">
        <v>47</v>
      </c>
      <c r="J754" t="s">
        <v>6</v>
      </c>
      <c r="K754" t="s">
        <v>32</v>
      </c>
      <c r="L754" t="s">
        <v>20921</v>
      </c>
      <c r="M754" t="s">
        <v>18492</v>
      </c>
      <c r="N754">
        <v>11205</v>
      </c>
      <c r="O754" t="s">
        <v>32</v>
      </c>
      <c r="P754" t="s">
        <v>14</v>
      </c>
      <c r="Q754" t="s">
        <v>5</v>
      </c>
      <c r="R754" t="s">
        <v>16517</v>
      </c>
      <c r="S754" t="s">
        <v>33</v>
      </c>
      <c r="T754" t="s">
        <v>21352</v>
      </c>
      <c r="U754" t="s">
        <v>773</v>
      </c>
      <c r="V754" t="s">
        <v>805</v>
      </c>
      <c r="W754" t="s">
        <v>9226</v>
      </c>
      <c r="X754" t="s">
        <v>13113</v>
      </c>
      <c r="Y754" s="536" t="s">
        <v>25822</v>
      </c>
      <c r="Z754" s="536" t="s">
        <v>25822</v>
      </c>
      <c r="AA754" s="493" t="s">
        <v>20205</v>
      </c>
      <c r="AB754" s="493" t="s">
        <v>25822</v>
      </c>
      <c r="AC754" s="493" t="s">
        <v>9141</v>
      </c>
      <c r="AD754" s="493" t="s">
        <v>23675</v>
      </c>
      <c r="AE754"/>
      <c r="AF754" t="s">
        <v>20919</v>
      </c>
      <c r="AG754"/>
      <c r="AH754"/>
      <c r="AI754" t="s">
        <v>20668</v>
      </c>
      <c r="AJ754" t="s">
        <v>32</v>
      </c>
      <c r="AK754" t="s">
        <v>803</v>
      </c>
      <c r="AL754" t="s">
        <v>64</v>
      </c>
      <c r="AM754" t="s">
        <v>805</v>
      </c>
      <c r="AN754">
        <v>1</v>
      </c>
    </row>
    <row r="755" spans="1:40" ht="14.4" x14ac:dyDescent="0.3">
      <c r="A755" s="433" t="str">
        <v>1234</v>
      </c>
      <c r="D755" t="str">
        <f>CONCATENATE(portada_F[[#This Row],[NIVEL]],".",portada_F[[#This Row],[CODINS]])</f>
        <v>1.00987</v>
      </c>
      <c r="E755" s="444" t="s">
        <v>31310</v>
      </c>
      <c r="F755" t="s">
        <v>480</v>
      </c>
      <c r="G755" t="s">
        <v>476</v>
      </c>
      <c r="H755" t="s">
        <v>477</v>
      </c>
      <c r="I755" t="s">
        <v>47</v>
      </c>
      <c r="J755" t="s">
        <v>4</v>
      </c>
      <c r="K755" t="s">
        <v>32</v>
      </c>
      <c r="L755" t="s">
        <v>20921</v>
      </c>
      <c r="M755" t="s">
        <v>18492</v>
      </c>
      <c r="N755">
        <v>30107</v>
      </c>
      <c r="O755" t="s">
        <v>64</v>
      </c>
      <c r="P755" t="s">
        <v>1</v>
      </c>
      <c r="Q755" t="s">
        <v>7</v>
      </c>
      <c r="R755" t="s">
        <v>16656</v>
      </c>
      <c r="S755" t="s">
        <v>242</v>
      </c>
      <c r="T755" t="s">
        <v>242</v>
      </c>
      <c r="U755" t="s">
        <v>461</v>
      </c>
      <c r="V755" t="s">
        <v>478</v>
      </c>
      <c r="W755" t="s">
        <v>479</v>
      </c>
      <c r="X755" t="s">
        <v>11709</v>
      </c>
      <c r="Y755" s="536" t="s">
        <v>23052</v>
      </c>
      <c r="Z755" s="536" t="s">
        <v>23052</v>
      </c>
      <c r="AA755" s="493" t="s">
        <v>19956</v>
      </c>
      <c r="AB755" s="493" t="s">
        <v>23052</v>
      </c>
      <c r="AC755" s="493" t="s">
        <v>21268</v>
      </c>
      <c r="AD755" s="493" t="s">
        <v>21269</v>
      </c>
      <c r="AE755"/>
      <c r="AF755" t="s">
        <v>20919</v>
      </c>
      <c r="AG755"/>
      <c r="AH755"/>
      <c r="AI755" t="s">
        <v>20668</v>
      </c>
      <c r="AJ755" t="s">
        <v>32</v>
      </c>
      <c r="AK755" t="s">
        <v>400</v>
      </c>
      <c r="AL755" t="s">
        <v>64</v>
      </c>
      <c r="AM755" t="s">
        <v>477</v>
      </c>
      <c r="AN755">
        <v>20</v>
      </c>
    </row>
    <row r="756" spans="1:40" ht="14.4" x14ac:dyDescent="0.3">
      <c r="A756" s="433" t="str">
        <v>1235</v>
      </c>
      <c r="D756" t="str">
        <f>CONCATENATE(portada_F[[#This Row],[NIVEL]],".",portada_F[[#This Row],[CODINS]])</f>
        <v>1.00182</v>
      </c>
      <c r="E756" s="444" t="s">
        <v>30599</v>
      </c>
      <c r="F756" t="s">
        <v>519</v>
      </c>
      <c r="G756" t="s">
        <v>516</v>
      </c>
      <c r="H756" t="s">
        <v>517</v>
      </c>
      <c r="I756" t="s">
        <v>47</v>
      </c>
      <c r="J756" t="s">
        <v>4</v>
      </c>
      <c r="K756" t="s">
        <v>32</v>
      </c>
      <c r="L756" t="s">
        <v>20921</v>
      </c>
      <c r="M756" t="s">
        <v>18492</v>
      </c>
      <c r="N756">
        <v>30107</v>
      </c>
      <c r="O756" t="s">
        <v>64</v>
      </c>
      <c r="P756" t="s">
        <v>1</v>
      </c>
      <c r="Q756" t="s">
        <v>7</v>
      </c>
      <c r="R756" t="s">
        <v>16656</v>
      </c>
      <c r="S756" t="s">
        <v>242</v>
      </c>
      <c r="T756" t="s">
        <v>242</v>
      </c>
      <c r="U756" t="s">
        <v>461</v>
      </c>
      <c r="V756" t="s">
        <v>518</v>
      </c>
      <c r="W756" t="s">
        <v>9145</v>
      </c>
      <c r="X756" t="s">
        <v>11448</v>
      </c>
      <c r="Y756" s="536" t="s">
        <v>21276</v>
      </c>
      <c r="Z756" s="536" t="s">
        <v>21276</v>
      </c>
      <c r="AA756" s="493" t="s">
        <v>17039</v>
      </c>
      <c r="AB756" s="493" t="s">
        <v>21276</v>
      </c>
      <c r="AC756" s="493" t="s">
        <v>21268</v>
      </c>
      <c r="AD756" s="493" t="s">
        <v>21277</v>
      </c>
      <c r="AE756"/>
      <c r="AF756" t="s">
        <v>20919</v>
      </c>
      <c r="AG756"/>
      <c r="AH756"/>
      <c r="AI756" t="s">
        <v>20668</v>
      </c>
      <c r="AJ756" t="s">
        <v>32</v>
      </c>
      <c r="AK756" t="s">
        <v>8180</v>
      </c>
      <c r="AL756" t="s">
        <v>64</v>
      </c>
      <c r="AM756" t="s">
        <v>517</v>
      </c>
      <c r="AN756">
        <v>31</v>
      </c>
    </row>
    <row r="757" spans="1:40" ht="14.4" x14ac:dyDescent="0.3">
      <c r="A757" s="433" t="str">
        <v>1236</v>
      </c>
      <c r="D757" t="str">
        <f>CONCATENATE(portada_F[[#This Row],[NIVEL]],".",portada_F[[#This Row],[CODINS]])</f>
        <v>1.02899</v>
      </c>
      <c r="E757" s="444" t="s">
        <v>33024</v>
      </c>
      <c r="F757" t="s">
        <v>739</v>
      </c>
      <c r="G757" t="s">
        <v>736</v>
      </c>
      <c r="H757" t="s">
        <v>737</v>
      </c>
      <c r="I757" t="s">
        <v>47</v>
      </c>
      <c r="J757" t="s">
        <v>5</v>
      </c>
      <c r="K757" t="s">
        <v>32</v>
      </c>
      <c r="L757" t="s">
        <v>20921</v>
      </c>
      <c r="M757" t="s">
        <v>18492</v>
      </c>
      <c r="N757">
        <v>11202</v>
      </c>
      <c r="O757" t="s">
        <v>32</v>
      </c>
      <c r="P757" t="s">
        <v>14</v>
      </c>
      <c r="Q757" t="s">
        <v>2</v>
      </c>
      <c r="R757" t="s">
        <v>16514</v>
      </c>
      <c r="S757" t="s">
        <v>33</v>
      </c>
      <c r="T757" t="s">
        <v>21352</v>
      </c>
      <c r="U757" t="s">
        <v>719</v>
      </c>
      <c r="V757" t="s">
        <v>737</v>
      </c>
      <c r="W757" t="s">
        <v>27008</v>
      </c>
      <c r="X757" t="s">
        <v>12194</v>
      </c>
      <c r="Y757" s="536" t="s">
        <v>27009</v>
      </c>
      <c r="Z757" s="536" t="s">
        <v>27010</v>
      </c>
      <c r="AA757" s="493" t="s">
        <v>738</v>
      </c>
      <c r="AB757" s="493" t="s">
        <v>27009</v>
      </c>
      <c r="AC757" s="493" t="s">
        <v>19732</v>
      </c>
      <c r="AD757" s="493" t="s">
        <v>21356</v>
      </c>
      <c r="AE757"/>
      <c r="AF757" t="s">
        <v>20919</v>
      </c>
      <c r="AG757"/>
      <c r="AH757"/>
      <c r="AI757" t="s">
        <v>20668</v>
      </c>
      <c r="AJ757" t="s">
        <v>32</v>
      </c>
      <c r="AK757" t="s">
        <v>734</v>
      </c>
      <c r="AL757" t="s">
        <v>64</v>
      </c>
      <c r="AM757" t="s">
        <v>737</v>
      </c>
      <c r="AN757">
        <v>6</v>
      </c>
    </row>
    <row r="758" spans="1:40" ht="14.4" x14ac:dyDescent="0.3">
      <c r="A758" s="433" t="str">
        <v>1237</v>
      </c>
      <c r="D758" t="str">
        <f>CONCATENATE(portada_F[[#This Row],[NIVEL]],".",portada_F[[#This Row],[CODINS]])</f>
        <v>1.02897</v>
      </c>
      <c r="E758" s="444" t="s">
        <v>33022</v>
      </c>
      <c r="F758" t="s">
        <v>9052</v>
      </c>
      <c r="G758" t="s">
        <v>9066</v>
      </c>
      <c r="H758" t="s">
        <v>432</v>
      </c>
      <c r="I758" t="s">
        <v>47</v>
      </c>
      <c r="J758" t="s">
        <v>6</v>
      </c>
      <c r="K758" t="s">
        <v>32</v>
      </c>
      <c r="L758" t="s">
        <v>20921</v>
      </c>
      <c r="M758" t="s">
        <v>18492</v>
      </c>
      <c r="N758">
        <v>11204</v>
      </c>
      <c r="O758" t="s">
        <v>32</v>
      </c>
      <c r="P758" t="s">
        <v>14</v>
      </c>
      <c r="Q758" t="s">
        <v>4</v>
      </c>
      <c r="R758" t="s">
        <v>16516</v>
      </c>
      <c r="S758" t="s">
        <v>33</v>
      </c>
      <c r="T758" t="s">
        <v>21352</v>
      </c>
      <c r="U758" t="s">
        <v>769</v>
      </c>
      <c r="V758" t="s">
        <v>423</v>
      </c>
      <c r="W758" t="s">
        <v>9181</v>
      </c>
      <c r="X758" t="s">
        <v>15817</v>
      </c>
      <c r="Y758" s="536" t="s">
        <v>27004</v>
      </c>
      <c r="Z758" s="536" t="s">
        <v>27004</v>
      </c>
      <c r="AA758" s="493" t="s">
        <v>18124</v>
      </c>
      <c r="AB758" s="493" t="s">
        <v>27005</v>
      </c>
      <c r="AC758" s="493" t="s">
        <v>9141</v>
      </c>
      <c r="AD758" s="493" t="s">
        <v>23675</v>
      </c>
      <c r="AE758"/>
      <c r="AF758" t="s">
        <v>20919</v>
      </c>
      <c r="AG758"/>
      <c r="AH758"/>
      <c r="AI758" t="s">
        <v>20668</v>
      </c>
      <c r="AJ758" t="s">
        <v>32</v>
      </c>
      <c r="AK758" t="s">
        <v>792</v>
      </c>
      <c r="AL758" t="s">
        <v>64</v>
      </c>
      <c r="AM758" t="s">
        <v>432</v>
      </c>
      <c r="AN758">
        <v>3</v>
      </c>
    </row>
    <row r="759" spans="1:40" ht="14.4" x14ac:dyDescent="0.3">
      <c r="A759" s="433" t="str">
        <v>1238</v>
      </c>
      <c r="D759" t="str">
        <f>CONCATENATE(portada_F[[#This Row],[NIVEL]],".",portada_F[[#This Row],[CODINS]])</f>
        <v>1.00243</v>
      </c>
      <c r="E759" s="444" t="s">
        <v>30649</v>
      </c>
      <c r="F759" t="s">
        <v>741</v>
      </c>
      <c r="G759" t="s">
        <v>742</v>
      </c>
      <c r="H759" t="s">
        <v>743</v>
      </c>
      <c r="I759" t="s">
        <v>47</v>
      </c>
      <c r="J759" t="s">
        <v>5</v>
      </c>
      <c r="K759" t="s">
        <v>32</v>
      </c>
      <c r="L759" t="s">
        <v>20921</v>
      </c>
      <c r="M759" t="s">
        <v>18492</v>
      </c>
      <c r="N759">
        <v>11201</v>
      </c>
      <c r="O759" t="s">
        <v>32</v>
      </c>
      <c r="P759" t="s">
        <v>14</v>
      </c>
      <c r="Q759" t="s">
        <v>1</v>
      </c>
      <c r="R759" t="s">
        <v>16513</v>
      </c>
      <c r="S759" t="s">
        <v>33</v>
      </c>
      <c r="T759" t="s">
        <v>21352</v>
      </c>
      <c r="U759" t="s">
        <v>733</v>
      </c>
      <c r="V759" t="s">
        <v>744</v>
      </c>
      <c r="W759" t="s">
        <v>18751</v>
      </c>
      <c r="X759" t="s">
        <v>11468</v>
      </c>
      <c r="Y759" s="536" t="s">
        <v>21407</v>
      </c>
      <c r="Z759" s="536" t="s">
        <v>21407</v>
      </c>
      <c r="AA759" s="493" t="s">
        <v>21408</v>
      </c>
      <c r="AB759" s="493" t="s">
        <v>21407</v>
      </c>
      <c r="AC759" s="493" t="s">
        <v>19732</v>
      </c>
      <c r="AD759" s="493" t="s">
        <v>21356</v>
      </c>
      <c r="AE759"/>
      <c r="AF759" t="s">
        <v>20919</v>
      </c>
      <c r="AG759"/>
      <c r="AH759"/>
      <c r="AI759" t="s">
        <v>20668</v>
      </c>
      <c r="AJ759" t="s">
        <v>32</v>
      </c>
      <c r="AK759" t="s">
        <v>741</v>
      </c>
      <c r="AL759" t="s">
        <v>64</v>
      </c>
      <c r="AM759" t="s">
        <v>743</v>
      </c>
      <c r="AN759">
        <v>11</v>
      </c>
    </row>
    <row r="760" spans="1:40" ht="14.4" x14ac:dyDescent="0.3">
      <c r="A760" s="433" t="str">
        <v>1239</v>
      </c>
      <c r="D760" t="str">
        <f>CONCATENATE(portada_F[[#This Row],[NIVEL]],".",portada_F[[#This Row],[CODINS]])</f>
        <v>1.03672</v>
      </c>
      <c r="E760" s="444" t="s">
        <v>30649</v>
      </c>
      <c r="F760" t="s">
        <v>14627</v>
      </c>
      <c r="G760" t="s">
        <v>742</v>
      </c>
      <c r="H760" t="s">
        <v>28637</v>
      </c>
      <c r="I760" t="s">
        <v>47</v>
      </c>
      <c r="J760" t="s">
        <v>5</v>
      </c>
      <c r="K760" t="s">
        <v>32</v>
      </c>
      <c r="L760" t="s">
        <v>20921</v>
      </c>
      <c r="M760" t="s">
        <v>18492</v>
      </c>
      <c r="N760">
        <v>11201</v>
      </c>
      <c r="O760" t="s">
        <v>32</v>
      </c>
      <c r="P760" t="s">
        <v>14</v>
      </c>
      <c r="Q760" t="s">
        <v>1</v>
      </c>
      <c r="R760" t="s">
        <v>16513</v>
      </c>
      <c r="S760" t="s">
        <v>33</v>
      </c>
      <c r="T760" t="s">
        <v>21352</v>
      </c>
      <c r="U760" t="s">
        <v>733</v>
      </c>
      <c r="V760" t="s">
        <v>744</v>
      </c>
      <c r="W760" t="s">
        <v>28638</v>
      </c>
      <c r="X760" t="s">
        <v>11468</v>
      </c>
      <c r="Y760" s="536" t="s">
        <v>21407</v>
      </c>
      <c r="Z760" s="536" t="s">
        <v>28639</v>
      </c>
      <c r="AA760" s="493" t="s">
        <v>21408</v>
      </c>
      <c r="AB760" s="493" t="s">
        <v>21407</v>
      </c>
      <c r="AC760" s="493" t="s">
        <v>19732</v>
      </c>
      <c r="AD760" s="493" t="s">
        <v>21356</v>
      </c>
      <c r="AE760" t="s">
        <v>28173</v>
      </c>
      <c r="AF760" t="s">
        <v>20919</v>
      </c>
      <c r="AG760" t="s">
        <v>64</v>
      </c>
      <c r="AH760" t="s">
        <v>19694</v>
      </c>
      <c r="AI760" t="s">
        <v>28640</v>
      </c>
      <c r="AJ760" t="s">
        <v>32</v>
      </c>
      <c r="AK760" t="s">
        <v>741</v>
      </c>
      <c r="AL760" t="s">
        <v>64</v>
      </c>
      <c r="AM760" t="s">
        <v>743</v>
      </c>
      <c r="AN760">
        <v>36</v>
      </c>
    </row>
    <row r="761" spans="1:40" ht="14.4" x14ac:dyDescent="0.3">
      <c r="A761" s="433" t="str">
        <v>1240</v>
      </c>
      <c r="D761" t="str">
        <f>CONCATENATE(portada_F[[#This Row],[NIVEL]],".",portada_F[[#This Row],[CODINS]])</f>
        <v>1.00191</v>
      </c>
      <c r="E761" s="444" t="s">
        <v>30608</v>
      </c>
      <c r="F761" t="s">
        <v>6846</v>
      </c>
      <c r="G761" t="s">
        <v>605</v>
      </c>
      <c r="H761" t="s">
        <v>606</v>
      </c>
      <c r="I761" t="s">
        <v>47</v>
      </c>
      <c r="J761" t="s">
        <v>3</v>
      </c>
      <c r="K761" t="s">
        <v>32</v>
      </c>
      <c r="L761" t="s">
        <v>20921</v>
      </c>
      <c r="M761" t="s">
        <v>18492</v>
      </c>
      <c r="N761">
        <v>10603</v>
      </c>
      <c r="O761" t="s">
        <v>32</v>
      </c>
      <c r="P761" t="s">
        <v>6</v>
      </c>
      <c r="Q761" t="s">
        <v>3</v>
      </c>
      <c r="R761" t="s">
        <v>16480</v>
      </c>
      <c r="S761" t="s">
        <v>33</v>
      </c>
      <c r="T761" t="s">
        <v>521</v>
      </c>
      <c r="U761" t="s">
        <v>547</v>
      </c>
      <c r="V761" t="s">
        <v>547</v>
      </c>
      <c r="W761" t="s">
        <v>21296</v>
      </c>
      <c r="X761" t="s">
        <v>9164</v>
      </c>
      <c r="Y761" s="536" t="s">
        <v>21297</v>
      </c>
      <c r="Z761" s="536" t="s">
        <v>21297</v>
      </c>
      <c r="AA761" s="493" t="s">
        <v>17895</v>
      </c>
      <c r="AB761" s="493" t="s">
        <v>21298</v>
      </c>
      <c r="AC761" s="493" t="s">
        <v>18461</v>
      </c>
      <c r="AD761" s="493" t="s">
        <v>21111</v>
      </c>
      <c r="AE761"/>
      <c r="AF761" t="s">
        <v>20919</v>
      </c>
      <c r="AG761"/>
      <c r="AH761"/>
      <c r="AI761" t="s">
        <v>20668</v>
      </c>
      <c r="AJ761" t="s">
        <v>32</v>
      </c>
      <c r="AK761" t="s">
        <v>604</v>
      </c>
      <c r="AL761" t="s">
        <v>64</v>
      </c>
      <c r="AM761" t="s">
        <v>606</v>
      </c>
      <c r="AN761">
        <v>72</v>
      </c>
    </row>
    <row r="762" spans="1:40" ht="14.4" x14ac:dyDescent="0.3">
      <c r="A762" s="433" t="str">
        <v>1241</v>
      </c>
      <c r="D762" t="str">
        <f>CONCATENATE(portada_F[[#This Row],[NIVEL]],".",portada_F[[#This Row],[CODINS]])</f>
        <v>1.03360</v>
      </c>
      <c r="E762" s="444" t="s">
        <v>33410</v>
      </c>
      <c r="F762" t="s">
        <v>7791</v>
      </c>
      <c r="G762" t="s">
        <v>10277</v>
      </c>
      <c r="H762" t="s">
        <v>10278</v>
      </c>
      <c r="I762" t="s">
        <v>47</v>
      </c>
      <c r="J762" t="s">
        <v>6</v>
      </c>
      <c r="K762" t="s">
        <v>32</v>
      </c>
      <c r="L762" t="s">
        <v>20921</v>
      </c>
      <c r="M762" t="s">
        <v>18492</v>
      </c>
      <c r="N762">
        <v>11205</v>
      </c>
      <c r="O762" t="s">
        <v>32</v>
      </c>
      <c r="P762" t="s">
        <v>14</v>
      </c>
      <c r="Q762" t="s">
        <v>5</v>
      </c>
      <c r="R762" t="s">
        <v>16517</v>
      </c>
      <c r="S762" t="s">
        <v>33</v>
      </c>
      <c r="T762" t="s">
        <v>21352</v>
      </c>
      <c r="U762" t="s">
        <v>773</v>
      </c>
      <c r="V762" t="s">
        <v>10278</v>
      </c>
      <c r="W762" t="s">
        <v>27924</v>
      </c>
      <c r="X762" t="s">
        <v>12274</v>
      </c>
      <c r="Y762" s="536" t="s">
        <v>27925</v>
      </c>
      <c r="Z762" s="536"/>
      <c r="AA762" s="493" t="s">
        <v>20422</v>
      </c>
      <c r="AB762" s="493" t="s">
        <v>27926</v>
      </c>
      <c r="AC762" s="493" t="s">
        <v>9141</v>
      </c>
      <c r="AD762" s="493" t="s">
        <v>23675</v>
      </c>
      <c r="AE762"/>
      <c r="AF762" t="s">
        <v>20919</v>
      </c>
      <c r="AG762"/>
      <c r="AH762"/>
      <c r="AI762" t="s">
        <v>20668</v>
      </c>
      <c r="AJ762" t="s">
        <v>32</v>
      </c>
      <c r="AK762" t="s">
        <v>797</v>
      </c>
      <c r="AL762" t="s">
        <v>64</v>
      </c>
      <c r="AM762" t="s">
        <v>10278</v>
      </c>
      <c r="AN762">
        <v>1</v>
      </c>
    </row>
    <row r="763" spans="1:40" ht="14.4" x14ac:dyDescent="0.3">
      <c r="A763" s="433" t="str">
        <v>1242</v>
      </c>
      <c r="D763" t="str">
        <f>CONCATENATE(portada_F[[#This Row],[NIVEL]],".",portada_F[[#This Row],[CODINS]])</f>
        <v>1.02731</v>
      </c>
      <c r="E763" s="444" t="s">
        <v>32874</v>
      </c>
      <c r="F763" t="s">
        <v>7903</v>
      </c>
      <c r="G763" t="s">
        <v>12499</v>
      </c>
      <c r="H763" t="s">
        <v>12500</v>
      </c>
      <c r="I763" t="s">
        <v>47</v>
      </c>
      <c r="J763" t="s">
        <v>6</v>
      </c>
      <c r="K763" t="s">
        <v>32</v>
      </c>
      <c r="L763" t="s">
        <v>20921</v>
      </c>
      <c r="M763" t="s">
        <v>18492</v>
      </c>
      <c r="N763">
        <v>11205</v>
      </c>
      <c r="O763" t="s">
        <v>32</v>
      </c>
      <c r="P763" t="s">
        <v>14</v>
      </c>
      <c r="Q763" t="s">
        <v>5</v>
      </c>
      <c r="R763" t="s">
        <v>16517</v>
      </c>
      <c r="S763" t="s">
        <v>33</v>
      </c>
      <c r="T763" t="s">
        <v>21352</v>
      </c>
      <c r="U763" t="s">
        <v>773</v>
      </c>
      <c r="V763" t="s">
        <v>12500</v>
      </c>
      <c r="W763" t="s">
        <v>25114</v>
      </c>
      <c r="X763" t="s">
        <v>20282</v>
      </c>
      <c r="Y763" s="536" t="s">
        <v>26660</v>
      </c>
      <c r="Z763" s="536" t="s">
        <v>23675</v>
      </c>
      <c r="AA763" s="493" t="s">
        <v>26661</v>
      </c>
      <c r="AB763" s="493" t="s">
        <v>26660</v>
      </c>
      <c r="AC763" s="493" t="s">
        <v>9141</v>
      </c>
      <c r="AD763" s="493" t="s">
        <v>23675</v>
      </c>
      <c r="AE763"/>
      <c r="AF763" t="s">
        <v>20919</v>
      </c>
      <c r="AG763"/>
      <c r="AH763"/>
      <c r="AI763" t="s">
        <v>20668</v>
      </c>
      <c r="AJ763" t="s">
        <v>32</v>
      </c>
      <c r="AK763" t="s">
        <v>331</v>
      </c>
      <c r="AL763" t="s">
        <v>64</v>
      </c>
      <c r="AM763" t="s">
        <v>12500</v>
      </c>
      <c r="AN763">
        <v>1</v>
      </c>
    </row>
    <row r="764" spans="1:40" ht="14.4" x14ac:dyDescent="0.3">
      <c r="A764" s="433" t="str">
        <v>1243</v>
      </c>
      <c r="D764" t="str">
        <f>CONCATENATE(portada_F[[#This Row],[NIVEL]],".",portada_F[[#This Row],[CODINS]])</f>
        <v>1.03191</v>
      </c>
      <c r="E764" s="444" t="s">
        <v>33268</v>
      </c>
      <c r="F764" t="s">
        <v>7492</v>
      </c>
      <c r="G764" t="s">
        <v>11231</v>
      </c>
      <c r="H764" t="s">
        <v>11232</v>
      </c>
      <c r="I764" t="s">
        <v>47</v>
      </c>
      <c r="J764" t="s">
        <v>6</v>
      </c>
      <c r="K764" t="s">
        <v>32</v>
      </c>
      <c r="L764" t="s">
        <v>20921</v>
      </c>
      <c r="M764" t="s">
        <v>18492</v>
      </c>
      <c r="N764">
        <v>11205</v>
      </c>
      <c r="O764" t="s">
        <v>32</v>
      </c>
      <c r="P764" t="s">
        <v>14</v>
      </c>
      <c r="Q764" t="s">
        <v>5</v>
      </c>
      <c r="R764" t="s">
        <v>16517</v>
      </c>
      <c r="S764" t="s">
        <v>33</v>
      </c>
      <c r="T764" t="s">
        <v>21352</v>
      </c>
      <c r="U764" t="s">
        <v>773</v>
      </c>
      <c r="V764" t="s">
        <v>11232</v>
      </c>
      <c r="W764" t="s">
        <v>14237</v>
      </c>
      <c r="X764" t="s">
        <v>13322</v>
      </c>
      <c r="Y764" s="536"/>
      <c r="Z764" s="536"/>
      <c r="AA764" s="493" t="s">
        <v>27585</v>
      </c>
      <c r="AB764" s="493" t="s">
        <v>27586</v>
      </c>
      <c r="AC764" s="493" t="s">
        <v>9141</v>
      </c>
      <c r="AD764" s="493" t="s">
        <v>23675</v>
      </c>
      <c r="AE764"/>
      <c r="AF764" t="s">
        <v>20919</v>
      </c>
      <c r="AG764"/>
      <c r="AH764"/>
      <c r="AI764" t="s">
        <v>20668</v>
      </c>
      <c r="AJ764" t="s">
        <v>32</v>
      </c>
      <c r="AK764" t="s">
        <v>113</v>
      </c>
      <c r="AL764" t="s">
        <v>64</v>
      </c>
      <c r="AM764" t="s">
        <v>11232</v>
      </c>
      <c r="AN764">
        <v>4</v>
      </c>
    </row>
    <row r="765" spans="1:40" ht="14.4" x14ac:dyDescent="0.3">
      <c r="A765" s="433" t="str">
        <v>1244</v>
      </c>
      <c r="D765" t="str">
        <f>CONCATENATE(portada_F[[#This Row],[NIVEL]],".",portada_F[[#This Row],[CODINS]])</f>
        <v>1.03197</v>
      </c>
      <c r="E765" s="444" t="s">
        <v>33272</v>
      </c>
      <c r="F765" t="s">
        <v>796</v>
      </c>
      <c r="G765" t="s">
        <v>9067</v>
      </c>
      <c r="H765" t="s">
        <v>795</v>
      </c>
      <c r="I765" t="s">
        <v>47</v>
      </c>
      <c r="J765" t="s">
        <v>6</v>
      </c>
      <c r="K765" t="s">
        <v>32</v>
      </c>
      <c r="L765" t="s">
        <v>20921</v>
      </c>
      <c r="M765" t="s">
        <v>18492</v>
      </c>
      <c r="N765">
        <v>11205</v>
      </c>
      <c r="O765" t="s">
        <v>32</v>
      </c>
      <c r="P765" t="s">
        <v>14</v>
      </c>
      <c r="Q765" t="s">
        <v>5</v>
      </c>
      <c r="R765" t="s">
        <v>16517</v>
      </c>
      <c r="S765" t="s">
        <v>33</v>
      </c>
      <c r="T765" t="s">
        <v>21352</v>
      </c>
      <c r="U765" t="s">
        <v>773</v>
      </c>
      <c r="V765" t="s">
        <v>795</v>
      </c>
      <c r="W765" t="s">
        <v>27594</v>
      </c>
      <c r="X765" t="s">
        <v>13324</v>
      </c>
      <c r="Y765" s="536" t="s">
        <v>23675</v>
      </c>
      <c r="Z765" s="536" t="s">
        <v>27595</v>
      </c>
      <c r="AA765" s="493" t="s">
        <v>10970</v>
      </c>
      <c r="AB765" s="493" t="s">
        <v>27596</v>
      </c>
      <c r="AC765" s="493" t="s">
        <v>9141</v>
      </c>
      <c r="AD765" s="493" t="s">
        <v>23675</v>
      </c>
      <c r="AE765"/>
      <c r="AF765" t="s">
        <v>20919</v>
      </c>
      <c r="AG765"/>
      <c r="AH765"/>
      <c r="AI765" t="s">
        <v>20668</v>
      </c>
      <c r="AJ765" t="s">
        <v>32</v>
      </c>
      <c r="AK765" t="s">
        <v>794</v>
      </c>
      <c r="AL765" t="s">
        <v>64</v>
      </c>
      <c r="AM765" t="s">
        <v>795</v>
      </c>
      <c r="AN765">
        <v>6</v>
      </c>
    </row>
    <row r="766" spans="1:40" ht="14.4" x14ac:dyDescent="0.3">
      <c r="A766" s="433" t="str">
        <v>1245</v>
      </c>
      <c r="D766" t="str">
        <f>CONCATENATE(portada_F[[#This Row],[NIVEL]],".",portada_F[[#This Row],[CODINS]])</f>
        <v>1.03806</v>
      </c>
      <c r="E766" s="444" t="s">
        <v>33742</v>
      </c>
      <c r="F766" t="s">
        <v>13493</v>
      </c>
      <c r="G766" t="s">
        <v>14714</v>
      </c>
      <c r="H766" t="s">
        <v>14715</v>
      </c>
      <c r="I766" t="s">
        <v>47</v>
      </c>
      <c r="J766" t="s">
        <v>4</v>
      </c>
      <c r="K766" t="s">
        <v>32</v>
      </c>
      <c r="L766" t="s">
        <v>20921</v>
      </c>
      <c r="M766" t="s">
        <v>18492</v>
      </c>
      <c r="N766">
        <v>10302</v>
      </c>
      <c r="O766" t="s">
        <v>32</v>
      </c>
      <c r="P766" t="s">
        <v>3</v>
      </c>
      <c r="Q766" t="s">
        <v>2</v>
      </c>
      <c r="R766" t="s">
        <v>16455</v>
      </c>
      <c r="S766" t="s">
        <v>33</v>
      </c>
      <c r="T766" t="s">
        <v>47</v>
      </c>
      <c r="U766" t="s">
        <v>51</v>
      </c>
      <c r="V766" t="s">
        <v>14715</v>
      </c>
      <c r="W766" t="s">
        <v>459</v>
      </c>
      <c r="X766" t="s">
        <v>15232</v>
      </c>
      <c r="Y766" s="536" t="s">
        <v>28891</v>
      </c>
      <c r="Z766" s="536" t="s">
        <v>28891</v>
      </c>
      <c r="AA766" s="493" t="s">
        <v>19549</v>
      </c>
      <c r="AB766" s="493" t="s">
        <v>28892</v>
      </c>
      <c r="AC766" s="493" t="s">
        <v>21268</v>
      </c>
      <c r="AD766" s="493" t="s">
        <v>21269</v>
      </c>
      <c r="AE766"/>
      <c r="AF766" t="s">
        <v>20919</v>
      </c>
      <c r="AG766"/>
      <c r="AH766"/>
      <c r="AI766" t="s">
        <v>20668</v>
      </c>
      <c r="AJ766" t="s">
        <v>32</v>
      </c>
      <c r="AK766" t="s">
        <v>458</v>
      </c>
      <c r="AL766" t="s">
        <v>64</v>
      </c>
      <c r="AM766" t="s">
        <v>14715</v>
      </c>
      <c r="AN766">
        <v>1</v>
      </c>
    </row>
    <row r="767" spans="1:40" ht="14.4" x14ac:dyDescent="0.3">
      <c r="A767" s="433" t="str">
        <v>1247</v>
      </c>
      <c r="D767" t="str">
        <f>CONCATENATE(portada_F[[#This Row],[NIVEL]],".",portada_F[[#This Row],[CODINS]])</f>
        <v>1.00220</v>
      </c>
      <c r="E767" s="444" t="s">
        <v>30627</v>
      </c>
      <c r="F767" t="s">
        <v>630</v>
      </c>
      <c r="G767" t="s">
        <v>746</v>
      </c>
      <c r="H767" t="s">
        <v>747</v>
      </c>
      <c r="I767" t="s">
        <v>47</v>
      </c>
      <c r="J767" t="s">
        <v>5</v>
      </c>
      <c r="K767" t="s">
        <v>32</v>
      </c>
      <c r="L767" t="s">
        <v>20921</v>
      </c>
      <c r="M767" t="s">
        <v>18492</v>
      </c>
      <c r="N767">
        <v>11201</v>
      </c>
      <c r="O767" t="s">
        <v>32</v>
      </c>
      <c r="P767" t="s">
        <v>14</v>
      </c>
      <c r="Q767" t="s">
        <v>1</v>
      </c>
      <c r="R767" t="s">
        <v>16513</v>
      </c>
      <c r="S767" t="s">
        <v>33</v>
      </c>
      <c r="T767" t="s">
        <v>21352</v>
      </c>
      <c r="U767" t="s">
        <v>733</v>
      </c>
      <c r="V767" t="s">
        <v>747</v>
      </c>
      <c r="W767" t="s">
        <v>21353</v>
      </c>
      <c r="X767" t="s">
        <v>11458</v>
      </c>
      <c r="Y767" s="536" t="s">
        <v>21354</v>
      </c>
      <c r="Z767" s="536" t="s">
        <v>21354</v>
      </c>
      <c r="AA767" s="493" t="s">
        <v>18749</v>
      </c>
      <c r="AB767" s="493" t="s">
        <v>21355</v>
      </c>
      <c r="AC767" s="493" t="s">
        <v>19732</v>
      </c>
      <c r="AD767" s="493" t="s">
        <v>21356</v>
      </c>
      <c r="AE767"/>
      <c r="AF767" t="s">
        <v>20919</v>
      </c>
      <c r="AG767"/>
      <c r="AH767"/>
      <c r="AI767" t="s">
        <v>20668</v>
      </c>
      <c r="AJ767" t="s">
        <v>32</v>
      </c>
      <c r="AK767" t="s">
        <v>520</v>
      </c>
      <c r="AL767" t="s">
        <v>64</v>
      </c>
      <c r="AM767" t="s">
        <v>747</v>
      </c>
      <c r="AN767">
        <v>27</v>
      </c>
    </row>
    <row r="768" spans="1:40" ht="14.4" x14ac:dyDescent="0.3">
      <c r="A768" s="433" t="str">
        <v>1248</v>
      </c>
      <c r="D768" t="str">
        <f>CONCATENATE(portada_F[[#This Row],[NIVEL]],".",portada_F[[#This Row],[CODINS]])</f>
        <v>1.00174</v>
      </c>
      <c r="E768" s="444" t="s">
        <v>30591</v>
      </c>
      <c r="F768" t="s">
        <v>427</v>
      </c>
      <c r="G768" t="s">
        <v>426</v>
      </c>
      <c r="H768" t="s">
        <v>203</v>
      </c>
      <c r="I768" t="s">
        <v>47</v>
      </c>
      <c r="J768" t="s">
        <v>1</v>
      </c>
      <c r="K768" t="s">
        <v>32</v>
      </c>
      <c r="L768" t="s">
        <v>20921</v>
      </c>
      <c r="M768" t="s">
        <v>18492</v>
      </c>
      <c r="N768">
        <v>10307</v>
      </c>
      <c r="O768" t="s">
        <v>32</v>
      </c>
      <c r="P768" t="s">
        <v>3</v>
      </c>
      <c r="Q768" t="s">
        <v>7</v>
      </c>
      <c r="R768" t="s">
        <v>16460</v>
      </c>
      <c r="S768" t="s">
        <v>33</v>
      </c>
      <c r="T768" t="s">
        <v>47</v>
      </c>
      <c r="U768" t="s">
        <v>412</v>
      </c>
      <c r="V768" t="s">
        <v>203</v>
      </c>
      <c r="W768" t="s">
        <v>18741</v>
      </c>
      <c r="X768" t="s">
        <v>11443</v>
      </c>
      <c r="Y768" s="536" t="s">
        <v>21257</v>
      </c>
      <c r="Z768" s="536" t="s">
        <v>21258</v>
      </c>
      <c r="AA768" s="493" t="s">
        <v>450</v>
      </c>
      <c r="AB768" s="493" t="s">
        <v>21259</v>
      </c>
      <c r="AC768" s="493" t="s">
        <v>19725</v>
      </c>
      <c r="AD768" s="493" t="s">
        <v>21242</v>
      </c>
      <c r="AE768"/>
      <c r="AF768" t="s">
        <v>20919</v>
      </c>
      <c r="AG768"/>
      <c r="AH768"/>
      <c r="AI768" t="s">
        <v>20668</v>
      </c>
      <c r="AJ768" t="s">
        <v>32</v>
      </c>
      <c r="AK768" t="s">
        <v>8200</v>
      </c>
      <c r="AL768" t="s">
        <v>64</v>
      </c>
      <c r="AM768" t="s">
        <v>203</v>
      </c>
      <c r="AN768">
        <v>79</v>
      </c>
    </row>
    <row r="769" spans="1:40" ht="14.4" x14ac:dyDescent="0.3">
      <c r="A769" s="433" t="str">
        <v>1249</v>
      </c>
      <c r="D769" t="str">
        <f>CONCATENATE(portada_F[[#This Row],[NIVEL]],".",portada_F[[#This Row],[CODINS]])</f>
        <v>1.01283</v>
      </c>
      <c r="E769" s="444" t="s">
        <v>31567</v>
      </c>
      <c r="F769" t="s">
        <v>751</v>
      </c>
      <c r="G769" t="s">
        <v>749</v>
      </c>
      <c r="H769" t="s">
        <v>750</v>
      </c>
      <c r="I769" t="s">
        <v>47</v>
      </c>
      <c r="J769" t="s">
        <v>5</v>
      </c>
      <c r="K769" t="s">
        <v>32</v>
      </c>
      <c r="L769" t="s">
        <v>20921</v>
      </c>
      <c r="M769" t="s">
        <v>18492</v>
      </c>
      <c r="N769">
        <v>11201</v>
      </c>
      <c r="O769" t="s">
        <v>32</v>
      </c>
      <c r="P769" t="s">
        <v>14</v>
      </c>
      <c r="Q769" t="s">
        <v>1</v>
      </c>
      <c r="R769" t="s">
        <v>16513</v>
      </c>
      <c r="S769" t="s">
        <v>33</v>
      </c>
      <c r="T769" t="s">
        <v>21352</v>
      </c>
      <c r="U769" t="s">
        <v>733</v>
      </c>
      <c r="V769" t="s">
        <v>750</v>
      </c>
      <c r="W769" t="s">
        <v>9177</v>
      </c>
      <c r="X769" t="s">
        <v>12840</v>
      </c>
      <c r="Y769" s="536" t="s">
        <v>23671</v>
      </c>
      <c r="Z769" s="536"/>
      <c r="AA769" s="493" t="s">
        <v>20020</v>
      </c>
      <c r="AB769" s="493" t="s">
        <v>23671</v>
      </c>
      <c r="AC769" s="493" t="s">
        <v>19732</v>
      </c>
      <c r="AD769" s="493" t="s">
        <v>21356</v>
      </c>
      <c r="AE769"/>
      <c r="AF769" t="s">
        <v>20919</v>
      </c>
      <c r="AG769"/>
      <c r="AH769"/>
      <c r="AI769" t="s">
        <v>20668</v>
      </c>
      <c r="AJ769" t="s">
        <v>32</v>
      </c>
      <c r="AK769" t="s">
        <v>7111</v>
      </c>
      <c r="AL769" t="s">
        <v>64</v>
      </c>
      <c r="AM769" t="s">
        <v>750</v>
      </c>
      <c r="AN769">
        <v>7</v>
      </c>
    </row>
    <row r="770" spans="1:40" ht="14.4" x14ac:dyDescent="0.3">
      <c r="A770" s="433" t="str">
        <v>1250</v>
      </c>
      <c r="D770" t="str">
        <f>CONCATENATE(portada_F[[#This Row],[NIVEL]],".",portada_F[[#This Row],[CODINS]])</f>
        <v>1.02198</v>
      </c>
      <c r="E770" s="444" t="s">
        <v>32405</v>
      </c>
      <c r="F770" t="s">
        <v>468</v>
      </c>
      <c r="G770" t="s">
        <v>464</v>
      </c>
      <c r="H770" t="s">
        <v>7756</v>
      </c>
      <c r="I770" t="s">
        <v>47</v>
      </c>
      <c r="J770" t="s">
        <v>4</v>
      </c>
      <c r="K770" t="s">
        <v>32</v>
      </c>
      <c r="L770" t="s">
        <v>20921</v>
      </c>
      <c r="M770" t="s">
        <v>18492</v>
      </c>
      <c r="N770">
        <v>10306</v>
      </c>
      <c r="O770" t="s">
        <v>32</v>
      </c>
      <c r="P770" t="s">
        <v>3</v>
      </c>
      <c r="Q770" t="s">
        <v>6</v>
      </c>
      <c r="R770" t="s">
        <v>16459</v>
      </c>
      <c r="S770" t="s">
        <v>33</v>
      </c>
      <c r="T770" t="s">
        <v>47</v>
      </c>
      <c r="U770" t="s">
        <v>465</v>
      </c>
      <c r="V770" t="s">
        <v>466</v>
      </c>
      <c r="W770" t="s">
        <v>467</v>
      </c>
      <c r="X770" t="s">
        <v>12042</v>
      </c>
      <c r="Y770" s="536" t="s">
        <v>25561</v>
      </c>
      <c r="Z770" s="536" t="s">
        <v>25561</v>
      </c>
      <c r="AA770" s="493" t="s">
        <v>25562</v>
      </c>
      <c r="AB770" s="493" t="s">
        <v>25563</v>
      </c>
      <c r="AC770" s="493" t="s">
        <v>21268</v>
      </c>
      <c r="AD770" s="493" t="s">
        <v>21269</v>
      </c>
      <c r="AE770"/>
      <c r="AF770" t="s">
        <v>20919</v>
      </c>
      <c r="AG770"/>
      <c r="AH770"/>
      <c r="AI770" t="s">
        <v>20668</v>
      </c>
      <c r="AJ770" t="s">
        <v>32</v>
      </c>
      <c r="AK770" t="s">
        <v>379</v>
      </c>
      <c r="AL770" t="s">
        <v>64</v>
      </c>
      <c r="AM770" t="s">
        <v>7756</v>
      </c>
      <c r="AN770">
        <v>5</v>
      </c>
    </row>
    <row r="771" spans="1:40" ht="14.4" x14ac:dyDescent="0.3">
      <c r="A771" s="433" t="str">
        <v>1251</v>
      </c>
      <c r="D771" t="str">
        <f>CONCATENATE(portada_F[[#This Row],[NIVEL]],".",portada_F[[#This Row],[CODINS]])</f>
        <v>1.00847</v>
      </c>
      <c r="E771" s="444" t="s">
        <v>31197</v>
      </c>
      <c r="F771" t="s">
        <v>2294</v>
      </c>
      <c r="G771" t="s">
        <v>6247</v>
      </c>
      <c r="H771" t="s">
        <v>6248</v>
      </c>
      <c r="I771" t="s">
        <v>47</v>
      </c>
      <c r="J771" t="s">
        <v>1</v>
      </c>
      <c r="K771" t="s">
        <v>32</v>
      </c>
      <c r="L771" t="s">
        <v>20921</v>
      </c>
      <c r="M771" t="s">
        <v>18492</v>
      </c>
      <c r="N771">
        <v>10310</v>
      </c>
      <c r="O771" t="s">
        <v>32</v>
      </c>
      <c r="P771" t="s">
        <v>3</v>
      </c>
      <c r="Q771" t="s">
        <v>11</v>
      </c>
      <c r="R771" t="s">
        <v>16463</v>
      </c>
      <c r="S771" t="s">
        <v>33</v>
      </c>
      <c r="T771" t="s">
        <v>47</v>
      </c>
      <c r="U771" t="s">
        <v>418</v>
      </c>
      <c r="V771" t="s">
        <v>1387</v>
      </c>
      <c r="W771" t="s">
        <v>18886</v>
      </c>
      <c r="X771" t="s">
        <v>11675</v>
      </c>
      <c r="Y771" s="536" t="s">
        <v>22783</v>
      </c>
      <c r="Z771" s="536" t="s">
        <v>22783</v>
      </c>
      <c r="AA771" s="493" t="s">
        <v>19933</v>
      </c>
      <c r="AB771" s="493" t="s">
        <v>22783</v>
      </c>
      <c r="AC771" s="493" t="s">
        <v>19725</v>
      </c>
      <c r="AD771" s="493" t="s">
        <v>21248</v>
      </c>
      <c r="AE771"/>
      <c r="AF771" t="s">
        <v>20919</v>
      </c>
      <c r="AG771"/>
      <c r="AH771"/>
      <c r="AI771" t="s">
        <v>20668</v>
      </c>
      <c r="AJ771" t="s">
        <v>32</v>
      </c>
      <c r="AK771" t="s">
        <v>7475</v>
      </c>
      <c r="AL771" t="s">
        <v>64</v>
      </c>
      <c r="AM771" t="s">
        <v>6248</v>
      </c>
      <c r="AN771">
        <v>75</v>
      </c>
    </row>
    <row r="772" spans="1:40" ht="14.4" x14ac:dyDescent="0.3">
      <c r="A772" s="433" t="str">
        <v>1252</v>
      </c>
      <c r="D772" t="str">
        <f>CONCATENATE(portada_F[[#This Row],[NIVEL]],".",portada_F[[#This Row],[CODINS]])</f>
        <v>1.03669</v>
      </c>
      <c r="E772" s="444" t="s">
        <v>30592</v>
      </c>
      <c r="F772" t="s">
        <v>14626</v>
      </c>
      <c r="G772" t="s">
        <v>440</v>
      </c>
      <c r="H772" t="s">
        <v>28627</v>
      </c>
      <c r="I772" t="s">
        <v>47</v>
      </c>
      <c r="J772" t="s">
        <v>7</v>
      </c>
      <c r="K772" t="s">
        <v>32</v>
      </c>
      <c r="L772" t="s">
        <v>20921</v>
      </c>
      <c r="M772" t="s">
        <v>18492</v>
      </c>
      <c r="N772">
        <v>10301</v>
      </c>
      <c r="O772" t="s">
        <v>32</v>
      </c>
      <c r="P772" t="s">
        <v>3</v>
      </c>
      <c r="Q772" t="s">
        <v>1</v>
      </c>
      <c r="R772" t="s">
        <v>16454</v>
      </c>
      <c r="S772" t="s">
        <v>33</v>
      </c>
      <c r="T772" t="s">
        <v>47</v>
      </c>
      <c r="U772" t="s">
        <v>47</v>
      </c>
      <c r="V772" t="s">
        <v>16411</v>
      </c>
      <c r="W772" t="s">
        <v>16413</v>
      </c>
      <c r="X772" t="s">
        <v>16412</v>
      </c>
      <c r="Y772" s="536" t="s">
        <v>21261</v>
      </c>
      <c r="Z772" s="536"/>
      <c r="AA772" s="493" t="s">
        <v>17038</v>
      </c>
      <c r="AB772" s="493" t="s">
        <v>21261</v>
      </c>
      <c r="AC772" s="493" t="s">
        <v>19719</v>
      </c>
      <c r="AD772" s="493" t="s">
        <v>21164</v>
      </c>
      <c r="AE772" t="s">
        <v>28173</v>
      </c>
      <c r="AF772" t="s">
        <v>20919</v>
      </c>
      <c r="AG772" t="s">
        <v>64</v>
      </c>
      <c r="AH772" t="s">
        <v>19694</v>
      </c>
      <c r="AI772" t="s">
        <v>28628</v>
      </c>
      <c r="AJ772" t="s">
        <v>32</v>
      </c>
      <c r="AK772" t="s">
        <v>8176</v>
      </c>
      <c r="AL772" t="s">
        <v>64</v>
      </c>
      <c r="AM772" t="s">
        <v>441</v>
      </c>
      <c r="AN772">
        <v>16</v>
      </c>
    </row>
    <row r="773" spans="1:40" ht="14.4" x14ac:dyDescent="0.3">
      <c r="A773" s="433" t="str">
        <v>1253</v>
      </c>
      <c r="D773" t="str">
        <f>CONCATENATE(portada_F[[#This Row],[NIVEL]],".",portada_F[[#This Row],[CODINS]])</f>
        <v>1.00175</v>
      </c>
      <c r="E773" s="444" t="s">
        <v>30592</v>
      </c>
      <c r="F773" t="s">
        <v>442</v>
      </c>
      <c r="G773" t="s">
        <v>440</v>
      </c>
      <c r="H773" t="s">
        <v>441</v>
      </c>
      <c r="I773" t="s">
        <v>47</v>
      </c>
      <c r="J773" t="s">
        <v>7</v>
      </c>
      <c r="K773" t="s">
        <v>32</v>
      </c>
      <c r="L773" t="s">
        <v>20921</v>
      </c>
      <c r="M773" t="s">
        <v>18492</v>
      </c>
      <c r="N773">
        <v>10301</v>
      </c>
      <c r="O773" t="s">
        <v>32</v>
      </c>
      <c r="P773" t="s">
        <v>3</v>
      </c>
      <c r="Q773" t="s">
        <v>1</v>
      </c>
      <c r="R773" t="s">
        <v>16454</v>
      </c>
      <c r="S773" t="s">
        <v>33</v>
      </c>
      <c r="T773" t="s">
        <v>47</v>
      </c>
      <c r="U773" t="s">
        <v>47</v>
      </c>
      <c r="V773" t="s">
        <v>441</v>
      </c>
      <c r="W773" t="s">
        <v>18742</v>
      </c>
      <c r="X773" t="s">
        <v>11444</v>
      </c>
      <c r="Y773" s="536" t="s">
        <v>21260</v>
      </c>
      <c r="Z773" s="536" t="s">
        <v>21261</v>
      </c>
      <c r="AA773" s="493" t="s">
        <v>17038</v>
      </c>
      <c r="AB773" s="493" t="s">
        <v>21261</v>
      </c>
      <c r="AC773" s="493" t="s">
        <v>19719</v>
      </c>
      <c r="AD773" s="493" t="s">
        <v>21164</v>
      </c>
      <c r="AE773"/>
      <c r="AF773" t="s">
        <v>20919</v>
      </c>
      <c r="AG773"/>
      <c r="AH773"/>
      <c r="AI773" t="s">
        <v>20668</v>
      </c>
      <c r="AJ773" t="s">
        <v>32</v>
      </c>
      <c r="AK773" t="s">
        <v>8176</v>
      </c>
      <c r="AL773" t="s">
        <v>64</v>
      </c>
      <c r="AM773" t="s">
        <v>441</v>
      </c>
      <c r="AN773">
        <v>58</v>
      </c>
    </row>
    <row r="774" spans="1:40" ht="14.4" x14ac:dyDescent="0.3">
      <c r="A774" s="433" t="str">
        <v>1254</v>
      </c>
      <c r="D774" t="str">
        <f>CONCATENATE(portada_F[[#This Row],[NIVEL]],".",portada_F[[#This Row],[CODINS]])</f>
        <v>1.00133</v>
      </c>
      <c r="E774" s="444" t="s">
        <v>30560</v>
      </c>
      <c r="F774" t="s">
        <v>308</v>
      </c>
      <c r="G774" t="s">
        <v>305</v>
      </c>
      <c r="H774" t="s">
        <v>306</v>
      </c>
      <c r="I774" t="s">
        <v>47</v>
      </c>
      <c r="J774" t="s">
        <v>2</v>
      </c>
      <c r="K774" t="s">
        <v>32</v>
      </c>
      <c r="L774" t="s">
        <v>20921</v>
      </c>
      <c r="M774" t="s">
        <v>18492</v>
      </c>
      <c r="N774">
        <v>10302</v>
      </c>
      <c r="O774" t="s">
        <v>32</v>
      </c>
      <c r="P774" t="s">
        <v>3</v>
      </c>
      <c r="Q774" t="s">
        <v>2</v>
      </c>
      <c r="R774" t="s">
        <v>16455</v>
      </c>
      <c r="S774" t="s">
        <v>33</v>
      </c>
      <c r="T774" t="s">
        <v>47</v>
      </c>
      <c r="U774" t="s">
        <v>51</v>
      </c>
      <c r="V774" t="s">
        <v>307</v>
      </c>
      <c r="W774" t="s">
        <v>9129</v>
      </c>
      <c r="X774" t="s">
        <v>11424</v>
      </c>
      <c r="Y774" s="536" t="s">
        <v>21186</v>
      </c>
      <c r="Z774" s="536" t="s">
        <v>21187</v>
      </c>
      <c r="AA774" s="493" t="s">
        <v>10958</v>
      </c>
      <c r="AB774" s="493" t="s">
        <v>21186</v>
      </c>
      <c r="AC774" s="493" t="s">
        <v>21161</v>
      </c>
      <c r="AD774" s="493" t="s">
        <v>21162</v>
      </c>
      <c r="AE774"/>
      <c r="AF774" t="s">
        <v>20919</v>
      </c>
      <c r="AG774"/>
      <c r="AH774"/>
      <c r="AI774" t="s">
        <v>20668</v>
      </c>
      <c r="AJ774" t="s">
        <v>32</v>
      </c>
      <c r="AK774" t="s">
        <v>304</v>
      </c>
      <c r="AL774" t="s">
        <v>64</v>
      </c>
      <c r="AM774" t="s">
        <v>306</v>
      </c>
      <c r="AN774">
        <v>49</v>
      </c>
    </row>
    <row r="775" spans="1:40" ht="14.4" x14ac:dyDescent="0.3">
      <c r="A775" s="433" t="str">
        <v>1255</v>
      </c>
      <c r="D775" t="str">
        <f>CONCATENATE(portada_F[[#This Row],[NIVEL]],".",portada_F[[#This Row],[CODINS]])</f>
        <v>1.02898</v>
      </c>
      <c r="E775" s="444" t="s">
        <v>33023</v>
      </c>
      <c r="F775" t="s">
        <v>766</v>
      </c>
      <c r="G775" t="s">
        <v>763</v>
      </c>
      <c r="H775" t="s">
        <v>764</v>
      </c>
      <c r="I775" t="s">
        <v>47</v>
      </c>
      <c r="J775" t="s">
        <v>5</v>
      </c>
      <c r="K775" t="s">
        <v>32</v>
      </c>
      <c r="L775" t="s">
        <v>20921</v>
      </c>
      <c r="M775" t="s">
        <v>18492</v>
      </c>
      <c r="N775">
        <v>11202</v>
      </c>
      <c r="O775" t="s">
        <v>32</v>
      </c>
      <c r="P775" t="s">
        <v>14</v>
      </c>
      <c r="Q775" t="s">
        <v>2</v>
      </c>
      <c r="R775" t="s">
        <v>16514</v>
      </c>
      <c r="S775" t="s">
        <v>33</v>
      </c>
      <c r="T775" t="s">
        <v>21352</v>
      </c>
      <c r="U775" t="s">
        <v>719</v>
      </c>
      <c r="V775" t="s">
        <v>765</v>
      </c>
      <c r="W775" t="s">
        <v>9179</v>
      </c>
      <c r="X775" t="s">
        <v>17362</v>
      </c>
      <c r="Y775" s="536" t="s">
        <v>27006</v>
      </c>
      <c r="Z775" s="536"/>
      <c r="AA775" s="493" t="s">
        <v>19375</v>
      </c>
      <c r="AB775" s="493" t="s">
        <v>27007</v>
      </c>
      <c r="AC775" s="493" t="s">
        <v>19732</v>
      </c>
      <c r="AD775" s="493" t="s">
        <v>21356</v>
      </c>
      <c r="AE775"/>
      <c r="AF775" t="s">
        <v>20919</v>
      </c>
      <c r="AG775"/>
      <c r="AH775"/>
      <c r="AI775" t="s">
        <v>20668</v>
      </c>
      <c r="AJ775" t="s">
        <v>32</v>
      </c>
      <c r="AK775" t="s">
        <v>7112</v>
      </c>
      <c r="AL775" t="s">
        <v>64</v>
      </c>
      <c r="AM775" t="s">
        <v>764</v>
      </c>
      <c r="AN775">
        <v>6</v>
      </c>
    </row>
    <row r="776" spans="1:40" ht="14.4" x14ac:dyDescent="0.3">
      <c r="A776" s="433" t="str">
        <v>1256</v>
      </c>
      <c r="D776" t="str">
        <f>CONCATENATE(portada_F[[#This Row],[NIVEL]],".",portada_F[[#This Row],[CODINS]])</f>
        <v>1.00176</v>
      </c>
      <c r="E776" s="444" t="s">
        <v>30593</v>
      </c>
      <c r="F776" t="s">
        <v>425</v>
      </c>
      <c r="G776" t="s">
        <v>422</v>
      </c>
      <c r="H776" t="s">
        <v>11129</v>
      </c>
      <c r="I776" t="s">
        <v>47</v>
      </c>
      <c r="J776" t="s">
        <v>1</v>
      </c>
      <c r="K776" t="s">
        <v>32</v>
      </c>
      <c r="L776" t="s">
        <v>20921</v>
      </c>
      <c r="M776" t="s">
        <v>18492</v>
      </c>
      <c r="N776">
        <v>10312</v>
      </c>
      <c r="O776" t="s">
        <v>32</v>
      </c>
      <c r="P776" t="s">
        <v>3</v>
      </c>
      <c r="Q776" t="s">
        <v>14</v>
      </c>
      <c r="R776" t="s">
        <v>16465</v>
      </c>
      <c r="S776" t="s">
        <v>33</v>
      </c>
      <c r="T776" t="s">
        <v>47</v>
      </c>
      <c r="U776" t="s">
        <v>423</v>
      </c>
      <c r="V776" t="s">
        <v>424</v>
      </c>
      <c r="W776" t="s">
        <v>18743</v>
      </c>
      <c r="X776" t="s">
        <v>11445</v>
      </c>
      <c r="Y776" s="536" t="s">
        <v>21262</v>
      </c>
      <c r="Z776" s="536" t="s">
        <v>21262</v>
      </c>
      <c r="AA776" s="493" t="s">
        <v>21263</v>
      </c>
      <c r="AB776" s="493" t="s">
        <v>21264</v>
      </c>
      <c r="AC776" s="493" t="s">
        <v>19725</v>
      </c>
      <c r="AD776" s="493" t="s">
        <v>21248</v>
      </c>
      <c r="AE776"/>
      <c r="AF776" t="s">
        <v>20919</v>
      </c>
      <c r="AG776"/>
      <c r="AH776"/>
      <c r="AI776" t="s">
        <v>20668</v>
      </c>
      <c r="AJ776" t="s">
        <v>32</v>
      </c>
      <c r="AK776" t="s">
        <v>8197</v>
      </c>
      <c r="AL776" t="s">
        <v>64</v>
      </c>
      <c r="AM776" t="s">
        <v>11129</v>
      </c>
      <c r="AN776">
        <v>80</v>
      </c>
    </row>
    <row r="777" spans="1:40" ht="14.4" x14ac:dyDescent="0.3">
      <c r="A777" s="433" t="str">
        <v>1257</v>
      </c>
      <c r="D777" t="str">
        <f>CONCATENATE(portada_F[[#This Row],[NIVEL]],".",portada_F[[#This Row],[CODINS]])</f>
        <v>1.03054</v>
      </c>
      <c r="E777" s="444" t="s">
        <v>33152</v>
      </c>
      <c r="F777" t="s">
        <v>475</v>
      </c>
      <c r="G777" t="s">
        <v>472</v>
      </c>
      <c r="H777" t="s">
        <v>473</v>
      </c>
      <c r="I777" t="s">
        <v>47</v>
      </c>
      <c r="J777" t="s">
        <v>4</v>
      </c>
      <c r="K777" t="s">
        <v>32</v>
      </c>
      <c r="L777" t="s">
        <v>20921</v>
      </c>
      <c r="M777" t="s">
        <v>18492</v>
      </c>
      <c r="N777">
        <v>10309</v>
      </c>
      <c r="O777" t="s">
        <v>32</v>
      </c>
      <c r="P777" t="s">
        <v>3</v>
      </c>
      <c r="Q777" t="s">
        <v>10</v>
      </c>
      <c r="R777" t="s">
        <v>16462</v>
      </c>
      <c r="S777" t="s">
        <v>33</v>
      </c>
      <c r="T777" t="s">
        <v>47</v>
      </c>
      <c r="U777" t="s">
        <v>21290</v>
      </c>
      <c r="V777" t="s">
        <v>473</v>
      </c>
      <c r="W777" t="s">
        <v>27315</v>
      </c>
      <c r="X777" t="s">
        <v>12222</v>
      </c>
      <c r="Y777" s="536" t="s">
        <v>27316</v>
      </c>
      <c r="Z777" s="536" t="s">
        <v>27316</v>
      </c>
      <c r="AA777" s="493" t="s">
        <v>19402</v>
      </c>
      <c r="AB777" s="493" t="s">
        <v>27317</v>
      </c>
      <c r="AC777" s="493" t="s">
        <v>21268</v>
      </c>
      <c r="AD777" s="493" t="s">
        <v>21269</v>
      </c>
      <c r="AE777"/>
      <c r="AF777" t="s">
        <v>20919</v>
      </c>
      <c r="AG777"/>
      <c r="AH777"/>
      <c r="AI777" t="s">
        <v>20668</v>
      </c>
      <c r="AJ777" t="s">
        <v>32</v>
      </c>
      <c r="AK777" t="s">
        <v>370</v>
      </c>
      <c r="AL777" t="s">
        <v>64</v>
      </c>
      <c r="AM777" t="s">
        <v>473</v>
      </c>
      <c r="AN777">
        <v>6</v>
      </c>
    </row>
    <row r="778" spans="1:40" ht="14.4" x14ac:dyDescent="0.3">
      <c r="A778" s="433" t="str">
        <v>1258</v>
      </c>
      <c r="D778" t="str">
        <f>CONCATENATE(portada_F[[#This Row],[NIVEL]],".",portada_F[[#This Row],[CODINS]])</f>
        <v>1.01268</v>
      </c>
      <c r="E778" s="444" t="s">
        <v>31553</v>
      </c>
      <c r="F778" t="s">
        <v>484</v>
      </c>
      <c r="G778" t="s">
        <v>481</v>
      </c>
      <c r="H778" t="s">
        <v>482</v>
      </c>
      <c r="I778" t="s">
        <v>47</v>
      </c>
      <c r="J778" t="s">
        <v>4</v>
      </c>
      <c r="K778" t="s">
        <v>32</v>
      </c>
      <c r="L778" t="s">
        <v>20921</v>
      </c>
      <c r="M778" t="s">
        <v>18492</v>
      </c>
      <c r="N778">
        <v>30107</v>
      </c>
      <c r="O778" t="s">
        <v>64</v>
      </c>
      <c r="P778" t="s">
        <v>1</v>
      </c>
      <c r="Q778" t="s">
        <v>7</v>
      </c>
      <c r="R778" t="s">
        <v>16656</v>
      </c>
      <c r="S778" t="s">
        <v>242</v>
      </c>
      <c r="T778" t="s">
        <v>242</v>
      </c>
      <c r="U778" t="s">
        <v>461</v>
      </c>
      <c r="V778" t="s">
        <v>483</v>
      </c>
      <c r="W778" t="s">
        <v>9140</v>
      </c>
      <c r="X778" t="s">
        <v>11784</v>
      </c>
      <c r="Y778" s="536" t="s">
        <v>23637</v>
      </c>
      <c r="Z778" s="536"/>
      <c r="AA778" s="493" t="s">
        <v>14931</v>
      </c>
      <c r="AB778" s="493" t="s">
        <v>23638</v>
      </c>
      <c r="AC778" s="493" t="s">
        <v>21268</v>
      </c>
      <c r="AD778" s="493" t="s">
        <v>23639</v>
      </c>
      <c r="AE778"/>
      <c r="AF778" t="s">
        <v>20919</v>
      </c>
      <c r="AG778"/>
      <c r="AH778"/>
      <c r="AI778" t="s">
        <v>20668</v>
      </c>
      <c r="AJ778" t="s">
        <v>32</v>
      </c>
      <c r="AK778" t="s">
        <v>392</v>
      </c>
      <c r="AL778" t="s">
        <v>64</v>
      </c>
      <c r="AM778" t="s">
        <v>482</v>
      </c>
      <c r="AN778">
        <v>18</v>
      </c>
    </row>
    <row r="779" spans="1:40" ht="14.4" x14ac:dyDescent="0.3">
      <c r="A779" s="433" t="str">
        <v>1259</v>
      </c>
      <c r="D779" t="str">
        <f>CONCATENATE(portada_F[[#This Row],[NIVEL]],".",portada_F[[#This Row],[CODINS]])</f>
        <v>1.00134</v>
      </c>
      <c r="E779" s="444" t="s">
        <v>30561</v>
      </c>
      <c r="F779" t="s">
        <v>6845</v>
      </c>
      <c r="G779" t="s">
        <v>443</v>
      </c>
      <c r="H779" t="s">
        <v>48</v>
      </c>
      <c r="I779" t="s">
        <v>47</v>
      </c>
      <c r="J779" t="s">
        <v>2</v>
      </c>
      <c r="K779" t="s">
        <v>32</v>
      </c>
      <c r="L779" t="s">
        <v>20921</v>
      </c>
      <c r="M779" t="s">
        <v>18492</v>
      </c>
      <c r="N779">
        <v>10313</v>
      </c>
      <c r="O779" t="s">
        <v>32</v>
      </c>
      <c r="P779" t="s">
        <v>3</v>
      </c>
      <c r="Q779" t="s">
        <v>15</v>
      </c>
      <c r="R779" t="s">
        <v>16466</v>
      </c>
      <c r="S779" t="s">
        <v>33</v>
      </c>
      <c r="T779" t="s">
        <v>47</v>
      </c>
      <c r="U779" t="s">
        <v>48</v>
      </c>
      <c r="V779" t="s">
        <v>48</v>
      </c>
      <c r="W779" t="s">
        <v>9137</v>
      </c>
      <c r="X779" t="s">
        <v>11425</v>
      </c>
      <c r="Y779" s="536" t="s">
        <v>21188</v>
      </c>
      <c r="Z779" s="536" t="s">
        <v>21188</v>
      </c>
      <c r="AA779" s="493" t="s">
        <v>19722</v>
      </c>
      <c r="AB779" s="493" t="s">
        <v>21188</v>
      </c>
      <c r="AC779" s="493" t="s">
        <v>21161</v>
      </c>
      <c r="AD779" s="493" t="s">
        <v>21162</v>
      </c>
      <c r="AE779"/>
      <c r="AF779" t="s">
        <v>20919</v>
      </c>
      <c r="AG779"/>
      <c r="AH779"/>
      <c r="AI779" t="s">
        <v>20668</v>
      </c>
      <c r="AJ779" t="s">
        <v>32</v>
      </c>
      <c r="AK779" t="s">
        <v>8175</v>
      </c>
      <c r="AL779" t="s">
        <v>64</v>
      </c>
      <c r="AM779" t="s">
        <v>48</v>
      </c>
      <c r="AN779">
        <v>288</v>
      </c>
    </row>
    <row r="780" spans="1:40" ht="14.4" x14ac:dyDescent="0.3">
      <c r="A780" s="433" t="str">
        <v>1260</v>
      </c>
      <c r="D780" t="str">
        <f>CONCATENATE(portada_F[[#This Row],[NIVEL]],".",portada_F[[#This Row],[CODINS]])</f>
        <v>1.03807</v>
      </c>
      <c r="E780" s="444" t="s">
        <v>30561</v>
      </c>
      <c r="F780" t="s">
        <v>15532</v>
      </c>
      <c r="G780" t="s">
        <v>443</v>
      </c>
      <c r="H780" t="s">
        <v>28893</v>
      </c>
      <c r="I780" t="s">
        <v>47</v>
      </c>
      <c r="J780" t="s">
        <v>2</v>
      </c>
      <c r="K780" t="s">
        <v>32</v>
      </c>
      <c r="L780" t="s">
        <v>20921</v>
      </c>
      <c r="M780" t="s">
        <v>18492</v>
      </c>
      <c r="N780">
        <v>10313</v>
      </c>
      <c r="O780" t="s">
        <v>32</v>
      </c>
      <c r="P780" t="s">
        <v>3</v>
      </c>
      <c r="Q780" t="s">
        <v>15</v>
      </c>
      <c r="R780" t="s">
        <v>16466</v>
      </c>
      <c r="S780" t="s">
        <v>33</v>
      </c>
      <c r="T780" t="s">
        <v>47</v>
      </c>
      <c r="U780" t="s">
        <v>48</v>
      </c>
      <c r="V780" t="s">
        <v>28894</v>
      </c>
      <c r="W780" t="s">
        <v>16427</v>
      </c>
      <c r="X780" t="s">
        <v>16426</v>
      </c>
      <c r="Y780" s="536" t="s">
        <v>21188</v>
      </c>
      <c r="Z780" s="536"/>
      <c r="AA780" s="493" t="s">
        <v>19722</v>
      </c>
      <c r="AB780" s="493" t="s">
        <v>28895</v>
      </c>
      <c r="AC780" s="493" t="s">
        <v>21161</v>
      </c>
      <c r="AD780" s="493" t="s">
        <v>21162</v>
      </c>
      <c r="AE780" t="s">
        <v>28173</v>
      </c>
      <c r="AF780" t="s">
        <v>20919</v>
      </c>
      <c r="AG780" t="s">
        <v>64</v>
      </c>
      <c r="AH780" t="s">
        <v>19694</v>
      </c>
      <c r="AI780" t="s">
        <v>28896</v>
      </c>
      <c r="AJ780" t="s">
        <v>32</v>
      </c>
      <c r="AK780" t="s">
        <v>8175</v>
      </c>
      <c r="AL780" t="s">
        <v>64</v>
      </c>
      <c r="AM780" t="s">
        <v>48</v>
      </c>
      <c r="AN780">
        <v>36</v>
      </c>
    </row>
    <row r="781" spans="1:40" ht="14.4" x14ac:dyDescent="0.3">
      <c r="A781" s="433" t="str">
        <v>1261</v>
      </c>
      <c r="D781" t="str">
        <f>CONCATENATE(portada_F[[#This Row],[NIVEL]],".",portada_F[[#This Row],[CODINS]])</f>
        <v>1.00928</v>
      </c>
      <c r="E781" s="444" t="s">
        <v>31258</v>
      </c>
      <c r="F781" t="s">
        <v>49</v>
      </c>
      <c r="G781" t="s">
        <v>45</v>
      </c>
      <c r="H781" t="s">
        <v>46</v>
      </c>
      <c r="I781" t="s">
        <v>47</v>
      </c>
      <c r="J781" t="s">
        <v>2</v>
      </c>
      <c r="K781" t="s">
        <v>32</v>
      </c>
      <c r="L781" t="s">
        <v>20921</v>
      </c>
      <c r="M781" t="s">
        <v>18492</v>
      </c>
      <c r="N781">
        <v>10313</v>
      </c>
      <c r="O781" t="s">
        <v>32</v>
      </c>
      <c r="P781" t="s">
        <v>3</v>
      </c>
      <c r="Q781" t="s">
        <v>15</v>
      </c>
      <c r="R781" t="s">
        <v>16466</v>
      </c>
      <c r="S781" t="s">
        <v>33</v>
      </c>
      <c r="T781" t="s">
        <v>47</v>
      </c>
      <c r="U781" t="s">
        <v>48</v>
      </c>
      <c r="V781" t="s">
        <v>46</v>
      </c>
      <c r="W781" t="s">
        <v>22937</v>
      </c>
      <c r="X781" t="s">
        <v>12776</v>
      </c>
      <c r="Y781" s="536" t="s">
        <v>22938</v>
      </c>
      <c r="Z781" s="536"/>
      <c r="AA781" s="493" t="s">
        <v>19946</v>
      </c>
      <c r="AB781" s="493" t="s">
        <v>22939</v>
      </c>
      <c r="AC781" s="493" t="s">
        <v>21161</v>
      </c>
      <c r="AD781" s="493" t="s">
        <v>21162</v>
      </c>
      <c r="AE781"/>
      <c r="AF781" t="s">
        <v>20919</v>
      </c>
      <c r="AG781"/>
      <c r="AH781"/>
      <c r="AI781" t="s">
        <v>20668</v>
      </c>
      <c r="AJ781" t="s">
        <v>32</v>
      </c>
      <c r="AK781" t="s">
        <v>44</v>
      </c>
      <c r="AL781" t="s">
        <v>64</v>
      </c>
      <c r="AM781" t="s">
        <v>46</v>
      </c>
      <c r="AN781">
        <v>78</v>
      </c>
    </row>
    <row r="782" spans="1:40" ht="14.4" x14ac:dyDescent="0.3">
      <c r="A782" s="433" t="str">
        <v>1262</v>
      </c>
      <c r="D782" t="str">
        <f>CONCATENATE(portada_F[[#This Row],[NIVEL]],".",portada_F[[#This Row],[CODINS]])</f>
        <v>1.00843</v>
      </c>
      <c r="E782" s="444" t="s">
        <v>31193</v>
      </c>
      <c r="F782" t="s">
        <v>2292</v>
      </c>
      <c r="G782" t="s">
        <v>6832</v>
      </c>
      <c r="H782" t="s">
        <v>7023</v>
      </c>
      <c r="I782" t="s">
        <v>47</v>
      </c>
      <c r="J782" t="s">
        <v>7</v>
      </c>
      <c r="K782" t="s">
        <v>32</v>
      </c>
      <c r="L782" t="s">
        <v>20929</v>
      </c>
      <c r="M782" t="s">
        <v>18492</v>
      </c>
      <c r="N782">
        <v>10311</v>
      </c>
      <c r="O782" t="s">
        <v>32</v>
      </c>
      <c r="P782" t="s">
        <v>3</v>
      </c>
      <c r="Q782" t="s">
        <v>13</v>
      </c>
      <c r="R782" t="s">
        <v>16464</v>
      </c>
      <c r="S782" t="s">
        <v>33</v>
      </c>
      <c r="T782" t="s">
        <v>47</v>
      </c>
      <c r="U782" t="s">
        <v>330</v>
      </c>
      <c r="V782" t="s">
        <v>6234</v>
      </c>
      <c r="W782" t="s">
        <v>22771</v>
      </c>
      <c r="X782" t="s">
        <v>11672</v>
      </c>
      <c r="Y782" s="536" t="s">
        <v>22772</v>
      </c>
      <c r="Z782" s="536"/>
      <c r="AA782" s="493" t="s">
        <v>22773</v>
      </c>
      <c r="AB782" s="493" t="s">
        <v>22774</v>
      </c>
      <c r="AC782" s="493" t="s">
        <v>19719</v>
      </c>
      <c r="AD782" s="493" t="s">
        <v>21164</v>
      </c>
      <c r="AE782"/>
      <c r="AF782" t="s">
        <v>20919</v>
      </c>
      <c r="AG782"/>
      <c r="AH782"/>
      <c r="AI782" t="s">
        <v>20668</v>
      </c>
      <c r="AJ782" t="s">
        <v>35</v>
      </c>
      <c r="AK782" t="s">
        <v>19693</v>
      </c>
      <c r="AL782" t="s">
        <v>20934</v>
      </c>
      <c r="AM782"/>
      <c r="AN782">
        <v>150</v>
      </c>
    </row>
    <row r="783" spans="1:40" ht="14.4" x14ac:dyDescent="0.3">
      <c r="A783" s="433" t="str">
        <v>1263</v>
      </c>
      <c r="D783" t="str">
        <f>CONCATENATE(portada_F[[#This Row],[NIVEL]],".",portada_F[[#This Row],[CODINS]])</f>
        <v>1.02128</v>
      </c>
      <c r="E783" s="444" t="s">
        <v>32343</v>
      </c>
      <c r="F783" t="s">
        <v>4493</v>
      </c>
      <c r="G783" t="s">
        <v>6522</v>
      </c>
      <c r="H783" t="s">
        <v>539</v>
      </c>
      <c r="I783" t="s">
        <v>360</v>
      </c>
      <c r="J783" t="s">
        <v>1</v>
      </c>
      <c r="K783" t="s">
        <v>32</v>
      </c>
      <c r="L783" t="s">
        <v>20921</v>
      </c>
      <c r="M783" t="s">
        <v>18492</v>
      </c>
      <c r="N783">
        <v>10401</v>
      </c>
      <c r="O783" t="s">
        <v>32</v>
      </c>
      <c r="P783" t="s">
        <v>4</v>
      </c>
      <c r="Q783" t="s">
        <v>1</v>
      </c>
      <c r="R783" t="s">
        <v>16467</v>
      </c>
      <c r="S783" t="s">
        <v>33</v>
      </c>
      <c r="T783" t="s">
        <v>360</v>
      </c>
      <c r="U783" t="s">
        <v>637</v>
      </c>
      <c r="V783" t="s">
        <v>539</v>
      </c>
      <c r="W783" t="s">
        <v>25418</v>
      </c>
      <c r="X783" t="s">
        <v>15000</v>
      </c>
      <c r="Y783" s="536" t="s">
        <v>25419</v>
      </c>
      <c r="Z783" s="536"/>
      <c r="AA783" s="493" t="s">
        <v>17177</v>
      </c>
      <c r="AB783" s="493" t="s">
        <v>25419</v>
      </c>
      <c r="AC783" s="493" t="s">
        <v>19740</v>
      </c>
      <c r="AD783" s="493" t="s">
        <v>21466</v>
      </c>
      <c r="AE783"/>
      <c r="AF783" t="s">
        <v>20919</v>
      </c>
      <c r="AG783"/>
      <c r="AH783"/>
      <c r="AI783" t="s">
        <v>20668</v>
      </c>
      <c r="AJ783" t="s">
        <v>32</v>
      </c>
      <c r="AK783" t="s">
        <v>7740</v>
      </c>
      <c r="AL783" t="s">
        <v>64</v>
      </c>
      <c r="AM783" t="s">
        <v>539</v>
      </c>
      <c r="AN783">
        <v>16</v>
      </c>
    </row>
    <row r="784" spans="1:40" ht="14.4" x14ac:dyDescent="0.3">
      <c r="A784" s="433" t="str">
        <v>1264</v>
      </c>
      <c r="D784" t="str">
        <f>CONCATENATE(portada_F[[#This Row],[NIVEL]],".",portada_F[[#This Row],[CODINS]])</f>
        <v>1.03781</v>
      </c>
      <c r="E784" s="444" t="s">
        <v>33720</v>
      </c>
      <c r="F784" t="s">
        <v>14687</v>
      </c>
      <c r="G784" t="s">
        <v>14686</v>
      </c>
      <c r="H784" t="s">
        <v>14688</v>
      </c>
      <c r="I784" t="s">
        <v>360</v>
      </c>
      <c r="J784" t="s">
        <v>3</v>
      </c>
      <c r="K784" t="s">
        <v>32</v>
      </c>
      <c r="L784" t="s">
        <v>20921</v>
      </c>
      <c r="M784" t="s">
        <v>18492</v>
      </c>
      <c r="N784">
        <v>10409</v>
      </c>
      <c r="O784" t="s">
        <v>32</v>
      </c>
      <c r="P784" t="s">
        <v>4</v>
      </c>
      <c r="Q784" t="s">
        <v>10</v>
      </c>
      <c r="R784" t="s">
        <v>16474</v>
      </c>
      <c r="S784" t="s">
        <v>33</v>
      </c>
      <c r="T784" t="s">
        <v>360</v>
      </c>
      <c r="U784" t="s">
        <v>930</v>
      </c>
      <c r="V784" t="s">
        <v>20485</v>
      </c>
      <c r="W784" t="s">
        <v>950</v>
      </c>
      <c r="X784" t="s">
        <v>15195</v>
      </c>
      <c r="Y784" s="536" t="s">
        <v>28845</v>
      </c>
      <c r="Z784" s="536"/>
      <c r="AA784" s="493" t="s">
        <v>19546</v>
      </c>
      <c r="AB784" s="493" t="s">
        <v>28845</v>
      </c>
      <c r="AC784" s="493" t="s">
        <v>19897</v>
      </c>
      <c r="AD784" s="493" t="s">
        <v>28133</v>
      </c>
      <c r="AE784"/>
      <c r="AF784" t="s">
        <v>20919</v>
      </c>
      <c r="AG784"/>
      <c r="AH784"/>
      <c r="AI784" t="s">
        <v>20668</v>
      </c>
      <c r="AJ784" t="s">
        <v>32</v>
      </c>
      <c r="AK784" t="s">
        <v>948</v>
      </c>
      <c r="AL784" t="s">
        <v>64</v>
      </c>
      <c r="AM784" t="s">
        <v>14688</v>
      </c>
      <c r="AN784">
        <v>3</v>
      </c>
    </row>
    <row r="785" spans="1:40" ht="14.4" x14ac:dyDescent="0.3">
      <c r="A785" s="433" t="str">
        <v>1265</v>
      </c>
      <c r="D785" t="str">
        <f>CONCATENATE(portada_F[[#This Row],[NIVEL]],".",portada_F[[#This Row],[CODINS]])</f>
        <v>1.04242</v>
      </c>
      <c r="E785" s="444" t="s">
        <v>34086</v>
      </c>
      <c r="F785" t="s">
        <v>15354</v>
      </c>
      <c r="G785" t="s">
        <v>18662</v>
      </c>
      <c r="H785" t="s">
        <v>18663</v>
      </c>
      <c r="I785" t="s">
        <v>360</v>
      </c>
      <c r="J785" t="s">
        <v>2</v>
      </c>
      <c r="K785" t="s">
        <v>32</v>
      </c>
      <c r="L785" t="s">
        <v>20921</v>
      </c>
      <c r="M785" t="s">
        <v>18492</v>
      </c>
      <c r="N785">
        <v>10402</v>
      </c>
      <c r="O785" t="s">
        <v>32</v>
      </c>
      <c r="P785" t="s">
        <v>4</v>
      </c>
      <c r="Q785" t="s">
        <v>2</v>
      </c>
      <c r="R785" t="s">
        <v>16468</v>
      </c>
      <c r="S785" t="s">
        <v>33</v>
      </c>
      <c r="T785" t="s">
        <v>360</v>
      </c>
      <c r="U785" t="s">
        <v>361</v>
      </c>
      <c r="V785" t="s">
        <v>18663</v>
      </c>
      <c r="W785" t="s">
        <v>29759</v>
      </c>
      <c r="X785" t="s">
        <v>19616</v>
      </c>
      <c r="Y785" s="536" t="s">
        <v>29760</v>
      </c>
      <c r="Z785" s="536"/>
      <c r="AA785" s="493" t="s">
        <v>19615</v>
      </c>
      <c r="AB785" s="493" t="s">
        <v>29760</v>
      </c>
      <c r="AC785" s="493" t="s">
        <v>19937</v>
      </c>
      <c r="AD785" s="493" t="s">
        <v>29761</v>
      </c>
      <c r="AE785"/>
      <c r="AF785" t="s">
        <v>20919</v>
      </c>
      <c r="AG785"/>
      <c r="AH785"/>
      <c r="AI785" t="s">
        <v>20668</v>
      </c>
      <c r="AJ785" t="s">
        <v>32</v>
      </c>
      <c r="AK785" t="s">
        <v>10327</v>
      </c>
      <c r="AL785" t="s">
        <v>64</v>
      </c>
      <c r="AM785" t="s">
        <v>18663</v>
      </c>
      <c r="AN785">
        <v>6</v>
      </c>
    </row>
    <row r="786" spans="1:40" ht="14.4" x14ac:dyDescent="0.3">
      <c r="A786" s="433" t="str">
        <v>1267</v>
      </c>
      <c r="D786" t="str">
        <f>CONCATENATE(portada_F[[#This Row],[NIVEL]],".",portada_F[[#This Row],[CODINS]])</f>
        <v>1.02422</v>
      </c>
      <c r="E786" s="444" t="s">
        <v>32599</v>
      </c>
      <c r="F786" t="s">
        <v>1094</v>
      </c>
      <c r="G786" t="s">
        <v>1091</v>
      </c>
      <c r="H786" t="s">
        <v>1092</v>
      </c>
      <c r="I786" t="s">
        <v>360</v>
      </c>
      <c r="J786" t="s">
        <v>5</v>
      </c>
      <c r="K786" t="s">
        <v>32</v>
      </c>
      <c r="L786" t="s">
        <v>20921</v>
      </c>
      <c r="M786" t="s">
        <v>18492</v>
      </c>
      <c r="N786">
        <v>10701</v>
      </c>
      <c r="O786" t="s">
        <v>32</v>
      </c>
      <c r="P786" t="s">
        <v>7</v>
      </c>
      <c r="Q786" t="s">
        <v>1</v>
      </c>
      <c r="R786" t="s">
        <v>16485</v>
      </c>
      <c r="S786" t="s">
        <v>33</v>
      </c>
      <c r="T786" t="s">
        <v>21474</v>
      </c>
      <c r="U786" t="s">
        <v>1032</v>
      </c>
      <c r="V786" t="s">
        <v>1093</v>
      </c>
      <c r="W786" t="s">
        <v>9200</v>
      </c>
      <c r="X786" t="s">
        <v>15034</v>
      </c>
      <c r="Y786" s="536" t="s">
        <v>26008</v>
      </c>
      <c r="Z786" s="536"/>
      <c r="AA786" s="493" t="s">
        <v>20218</v>
      </c>
      <c r="AB786" s="493" t="s">
        <v>26009</v>
      </c>
      <c r="AC786" s="493" t="s">
        <v>19744</v>
      </c>
      <c r="AD786" s="493" t="s">
        <v>21477</v>
      </c>
      <c r="AE786"/>
      <c r="AF786" t="s">
        <v>20919</v>
      </c>
      <c r="AG786"/>
      <c r="AH786"/>
      <c r="AI786" t="s">
        <v>20668</v>
      </c>
      <c r="AJ786" t="s">
        <v>32</v>
      </c>
      <c r="AK786" t="s">
        <v>1090</v>
      </c>
      <c r="AL786" t="s">
        <v>64</v>
      </c>
      <c r="AM786" t="s">
        <v>1092</v>
      </c>
      <c r="AN786">
        <v>9</v>
      </c>
    </row>
    <row r="787" spans="1:40" ht="14.4" x14ac:dyDescent="0.3">
      <c r="A787" s="433" t="str">
        <v>1268</v>
      </c>
      <c r="D787" t="str">
        <f>CONCATENATE(portada_F[[#This Row],[NIVEL]],".",portada_F[[#This Row],[CODINS]])</f>
        <v>1.02136</v>
      </c>
      <c r="E787" s="444" t="s">
        <v>32350</v>
      </c>
      <c r="F787" t="s">
        <v>1098</v>
      </c>
      <c r="G787" t="s">
        <v>1096</v>
      </c>
      <c r="H787" t="s">
        <v>1097</v>
      </c>
      <c r="I787" t="s">
        <v>360</v>
      </c>
      <c r="J787" t="s">
        <v>5</v>
      </c>
      <c r="K787" t="s">
        <v>32</v>
      </c>
      <c r="L787" t="s">
        <v>20921</v>
      </c>
      <c r="M787" t="s">
        <v>18492</v>
      </c>
      <c r="N787">
        <v>10703</v>
      </c>
      <c r="O787" t="s">
        <v>32</v>
      </c>
      <c r="P787" t="s">
        <v>7</v>
      </c>
      <c r="Q787" t="s">
        <v>3</v>
      </c>
      <c r="R787" t="s">
        <v>16487</v>
      </c>
      <c r="S787" t="s">
        <v>33</v>
      </c>
      <c r="T787" t="s">
        <v>21474</v>
      </c>
      <c r="U787" t="s">
        <v>1042</v>
      </c>
      <c r="V787" t="s">
        <v>1097</v>
      </c>
      <c r="W787" t="s">
        <v>5143</v>
      </c>
      <c r="X787" t="s">
        <v>12021</v>
      </c>
      <c r="Y787" s="536" t="s">
        <v>25430</v>
      </c>
      <c r="Z787" s="536"/>
      <c r="AA787" s="493" t="s">
        <v>25431</v>
      </c>
      <c r="AB787" s="493" t="s">
        <v>25432</v>
      </c>
      <c r="AC787" s="493" t="s">
        <v>19744</v>
      </c>
      <c r="AD787" s="493" t="s">
        <v>21477</v>
      </c>
      <c r="AE787"/>
      <c r="AF787" t="s">
        <v>20919</v>
      </c>
      <c r="AG787"/>
      <c r="AH787"/>
      <c r="AI787" t="s">
        <v>20668</v>
      </c>
      <c r="AJ787" t="s">
        <v>32</v>
      </c>
      <c r="AK787" t="s">
        <v>1095</v>
      </c>
      <c r="AL787" t="s">
        <v>64</v>
      </c>
      <c r="AM787" t="s">
        <v>1097</v>
      </c>
      <c r="AN787">
        <v>5</v>
      </c>
    </row>
    <row r="788" spans="1:40" ht="14.4" x14ac:dyDescent="0.3">
      <c r="A788" s="433" t="str">
        <v>1269</v>
      </c>
      <c r="D788" t="str">
        <f>CONCATENATE(portada_F[[#This Row],[NIVEL]],".",portada_F[[#This Row],[CODINS]])</f>
        <v>1.01345</v>
      </c>
      <c r="E788" s="444" t="s">
        <v>31628</v>
      </c>
      <c r="F788" t="s">
        <v>3404</v>
      </c>
      <c r="G788" t="s">
        <v>6372</v>
      </c>
      <c r="H788" t="s">
        <v>1563</v>
      </c>
      <c r="I788" t="s">
        <v>360</v>
      </c>
      <c r="J788" t="s">
        <v>1</v>
      </c>
      <c r="K788" t="s">
        <v>32</v>
      </c>
      <c r="L788" t="s">
        <v>20921</v>
      </c>
      <c r="M788" t="s">
        <v>18492</v>
      </c>
      <c r="N788">
        <v>10405</v>
      </c>
      <c r="O788" t="s">
        <v>32</v>
      </c>
      <c r="P788" t="s">
        <v>4</v>
      </c>
      <c r="Q788" t="s">
        <v>5</v>
      </c>
      <c r="R788" t="s">
        <v>16471</v>
      </c>
      <c r="S788" t="s">
        <v>33</v>
      </c>
      <c r="T788" t="s">
        <v>360</v>
      </c>
      <c r="U788" t="s">
        <v>159</v>
      </c>
      <c r="V788" t="s">
        <v>1563</v>
      </c>
      <c r="W788" t="s">
        <v>23795</v>
      </c>
      <c r="X788" t="s">
        <v>11808</v>
      </c>
      <c r="Y788" s="536" t="s">
        <v>23796</v>
      </c>
      <c r="Z788" s="536" t="s">
        <v>23797</v>
      </c>
      <c r="AA788" s="493" t="s">
        <v>23798</v>
      </c>
      <c r="AB788" s="493" t="s">
        <v>23796</v>
      </c>
      <c r="AC788" s="493" t="s">
        <v>19740</v>
      </c>
      <c r="AD788" s="493" t="s">
        <v>21466</v>
      </c>
      <c r="AE788"/>
      <c r="AF788" t="s">
        <v>20919</v>
      </c>
      <c r="AG788"/>
      <c r="AH788"/>
      <c r="AI788" t="s">
        <v>20668</v>
      </c>
      <c r="AJ788" t="s">
        <v>32</v>
      </c>
      <c r="AK788" t="s">
        <v>7574</v>
      </c>
      <c r="AL788" t="s">
        <v>64</v>
      </c>
      <c r="AM788" t="s">
        <v>1563</v>
      </c>
      <c r="AN788">
        <v>23</v>
      </c>
    </row>
    <row r="789" spans="1:40" ht="14.4" x14ac:dyDescent="0.3">
      <c r="A789" s="433" t="str">
        <v>1270</v>
      </c>
      <c r="D789" t="str">
        <f>CONCATENATE(portada_F[[#This Row],[NIVEL]],".",portada_F[[#This Row],[CODINS]])</f>
        <v>1.00874</v>
      </c>
      <c r="E789" s="444" t="s">
        <v>31214</v>
      </c>
      <c r="F789" t="s">
        <v>977</v>
      </c>
      <c r="G789" t="s">
        <v>974</v>
      </c>
      <c r="H789" t="s">
        <v>975</v>
      </c>
      <c r="I789" t="s">
        <v>360</v>
      </c>
      <c r="J789" t="s">
        <v>4</v>
      </c>
      <c r="K789" t="s">
        <v>32</v>
      </c>
      <c r="L789" t="s">
        <v>20921</v>
      </c>
      <c r="M789" t="s">
        <v>18492</v>
      </c>
      <c r="N789">
        <v>10403</v>
      </c>
      <c r="O789" t="s">
        <v>32</v>
      </c>
      <c r="P789" t="s">
        <v>4</v>
      </c>
      <c r="Q789" t="s">
        <v>3</v>
      </c>
      <c r="R789" t="s">
        <v>16469</v>
      </c>
      <c r="S789" t="s">
        <v>33</v>
      </c>
      <c r="T789" t="s">
        <v>360</v>
      </c>
      <c r="U789" t="s">
        <v>976</v>
      </c>
      <c r="V789" t="s">
        <v>976</v>
      </c>
      <c r="W789" t="s">
        <v>10482</v>
      </c>
      <c r="X789" t="s">
        <v>14898</v>
      </c>
      <c r="Y789" s="536" t="s">
        <v>22824</v>
      </c>
      <c r="Z789" s="536" t="s">
        <v>22825</v>
      </c>
      <c r="AA789" s="493" t="s">
        <v>11378</v>
      </c>
      <c r="AB789" s="493" t="s">
        <v>22826</v>
      </c>
      <c r="AC789" s="493" t="s">
        <v>19743</v>
      </c>
      <c r="AD789" s="493" t="s">
        <v>21473</v>
      </c>
      <c r="AE789"/>
      <c r="AF789" t="s">
        <v>20919</v>
      </c>
      <c r="AG789"/>
      <c r="AH789"/>
      <c r="AI789" t="s">
        <v>20668</v>
      </c>
      <c r="AJ789" t="s">
        <v>32</v>
      </c>
      <c r="AK789" t="s">
        <v>973</v>
      </c>
      <c r="AL789" t="s">
        <v>64</v>
      </c>
      <c r="AM789" t="s">
        <v>975</v>
      </c>
      <c r="AN789">
        <v>27</v>
      </c>
    </row>
    <row r="790" spans="1:40" ht="14.4" x14ac:dyDescent="0.3">
      <c r="A790" s="433" t="str">
        <v>1271</v>
      </c>
      <c r="D790" t="str">
        <f>CONCATENATE(portada_F[[#This Row],[NIVEL]],".",portada_F[[#This Row],[CODINS]])</f>
        <v>1.01121</v>
      </c>
      <c r="E790" s="444" t="s">
        <v>31431</v>
      </c>
      <c r="F790" t="s">
        <v>856</v>
      </c>
      <c r="G790" t="s">
        <v>853</v>
      </c>
      <c r="H790" t="s">
        <v>854</v>
      </c>
      <c r="I790" t="s">
        <v>360</v>
      </c>
      <c r="J790" t="s">
        <v>1</v>
      </c>
      <c r="K790" t="s">
        <v>32</v>
      </c>
      <c r="L790" t="s">
        <v>20921</v>
      </c>
      <c r="M790" t="s">
        <v>18492</v>
      </c>
      <c r="N790">
        <v>10402</v>
      </c>
      <c r="O790" t="s">
        <v>32</v>
      </c>
      <c r="P790" t="s">
        <v>4</v>
      </c>
      <c r="Q790" t="s">
        <v>2</v>
      </c>
      <c r="R790" t="s">
        <v>16468</v>
      </c>
      <c r="S790" t="s">
        <v>33</v>
      </c>
      <c r="T790" t="s">
        <v>360</v>
      </c>
      <c r="U790" t="s">
        <v>361</v>
      </c>
      <c r="V790" t="s">
        <v>854</v>
      </c>
      <c r="W790" t="s">
        <v>855</v>
      </c>
      <c r="X790" t="s">
        <v>11742</v>
      </c>
      <c r="Y790" s="536" t="s">
        <v>23320</v>
      </c>
      <c r="Z790" s="536"/>
      <c r="AA790" s="493" t="s">
        <v>15618</v>
      </c>
      <c r="AB790" s="493" t="s">
        <v>23321</v>
      </c>
      <c r="AC790" s="493" t="s">
        <v>19740</v>
      </c>
      <c r="AD790" s="493" t="s">
        <v>21466</v>
      </c>
      <c r="AE790"/>
      <c r="AF790" t="s">
        <v>20919</v>
      </c>
      <c r="AG790"/>
      <c r="AH790"/>
      <c r="AI790" t="s">
        <v>20668</v>
      </c>
      <c r="AJ790" t="s">
        <v>32</v>
      </c>
      <c r="AK790" t="s">
        <v>852</v>
      </c>
      <c r="AL790" t="s">
        <v>64</v>
      </c>
      <c r="AM790" t="s">
        <v>854</v>
      </c>
      <c r="AN790">
        <v>19</v>
      </c>
    </row>
    <row r="791" spans="1:40" ht="14.4" x14ac:dyDescent="0.3">
      <c r="A791" s="433" t="str">
        <v>1272</v>
      </c>
      <c r="D791" t="str">
        <f>CONCATENATE(portada_F[[#This Row],[NIVEL]],".",portada_F[[#This Row],[CODINS]])</f>
        <v>1.00993</v>
      </c>
      <c r="E791" s="444" t="s">
        <v>31315</v>
      </c>
      <c r="F791" t="s">
        <v>860</v>
      </c>
      <c r="G791" t="s">
        <v>858</v>
      </c>
      <c r="H791" t="s">
        <v>859</v>
      </c>
      <c r="I791" t="s">
        <v>360</v>
      </c>
      <c r="J791" t="s">
        <v>1</v>
      </c>
      <c r="K791" t="s">
        <v>32</v>
      </c>
      <c r="L791" t="s">
        <v>20921</v>
      </c>
      <c r="M791" t="s">
        <v>18492</v>
      </c>
      <c r="N791">
        <v>10405</v>
      </c>
      <c r="O791" t="s">
        <v>32</v>
      </c>
      <c r="P791" t="s">
        <v>4</v>
      </c>
      <c r="Q791" t="s">
        <v>5</v>
      </c>
      <c r="R791" t="s">
        <v>16471</v>
      </c>
      <c r="S791" t="s">
        <v>33</v>
      </c>
      <c r="T791" t="s">
        <v>360</v>
      </c>
      <c r="U791" t="s">
        <v>159</v>
      </c>
      <c r="V791" t="s">
        <v>859</v>
      </c>
      <c r="W791" t="s">
        <v>1145</v>
      </c>
      <c r="X791" t="s">
        <v>11711</v>
      </c>
      <c r="Y791" s="536" t="s">
        <v>23060</v>
      </c>
      <c r="Z791" s="536"/>
      <c r="AA791" s="493" t="s">
        <v>20173</v>
      </c>
      <c r="AB791" s="493" t="s">
        <v>23060</v>
      </c>
      <c r="AC791" s="493" t="s">
        <v>19740</v>
      </c>
      <c r="AD791" s="493" t="s">
        <v>21466</v>
      </c>
      <c r="AE791"/>
      <c r="AF791" t="s">
        <v>20919</v>
      </c>
      <c r="AG791"/>
      <c r="AH791"/>
      <c r="AI791" t="s">
        <v>20668</v>
      </c>
      <c r="AJ791" t="s">
        <v>32</v>
      </c>
      <c r="AK791" t="s">
        <v>857</v>
      </c>
      <c r="AL791" t="s">
        <v>64</v>
      </c>
      <c r="AM791" t="s">
        <v>859</v>
      </c>
      <c r="AN791">
        <v>16</v>
      </c>
    </row>
    <row r="792" spans="1:40" ht="14.4" x14ac:dyDescent="0.3">
      <c r="A792" s="433" t="str">
        <v>1273</v>
      </c>
      <c r="D792" t="str">
        <f>CONCATENATE(portada_F[[#This Row],[NIVEL]],".",portada_F[[#This Row],[CODINS]])</f>
        <v>1.02881</v>
      </c>
      <c r="E792" s="444" t="s">
        <v>33009</v>
      </c>
      <c r="F792" t="s">
        <v>1111</v>
      </c>
      <c r="G792" t="s">
        <v>1109</v>
      </c>
      <c r="H792" t="s">
        <v>1110</v>
      </c>
      <c r="I792" t="s">
        <v>360</v>
      </c>
      <c r="J792" t="s">
        <v>6</v>
      </c>
      <c r="K792" t="s">
        <v>32</v>
      </c>
      <c r="L792" t="s">
        <v>20921</v>
      </c>
      <c r="M792" t="s">
        <v>18492</v>
      </c>
      <c r="N792">
        <v>11604</v>
      </c>
      <c r="O792" t="s">
        <v>32</v>
      </c>
      <c r="P792" t="s">
        <v>921</v>
      </c>
      <c r="Q792" t="s">
        <v>4</v>
      </c>
      <c r="R792" t="s">
        <v>16531</v>
      </c>
      <c r="S792" t="s">
        <v>33</v>
      </c>
      <c r="T792" t="s">
        <v>23066</v>
      </c>
      <c r="U792" t="s">
        <v>732</v>
      </c>
      <c r="V792" t="s">
        <v>539</v>
      </c>
      <c r="W792" t="s">
        <v>11001</v>
      </c>
      <c r="X792" t="s">
        <v>13252</v>
      </c>
      <c r="Y792" s="536"/>
      <c r="Z792" s="536"/>
      <c r="AA792" s="493" t="s">
        <v>14196</v>
      </c>
      <c r="AB792" s="493" t="s">
        <v>26973</v>
      </c>
      <c r="AC792" s="493" t="s">
        <v>19957</v>
      </c>
      <c r="AD792" s="493" t="s">
        <v>23068</v>
      </c>
      <c r="AE792"/>
      <c r="AF792" t="s">
        <v>20919</v>
      </c>
      <c r="AG792"/>
      <c r="AH792"/>
      <c r="AI792" t="s">
        <v>20668</v>
      </c>
      <c r="AJ792" t="s">
        <v>32</v>
      </c>
      <c r="AK792" t="s">
        <v>1108</v>
      </c>
      <c r="AL792" t="s">
        <v>64</v>
      </c>
      <c r="AM792" t="s">
        <v>1110</v>
      </c>
      <c r="AN792">
        <v>1</v>
      </c>
    </row>
    <row r="793" spans="1:40" ht="14.4" x14ac:dyDescent="0.3">
      <c r="A793" s="433" t="str">
        <v>1274</v>
      </c>
      <c r="D793" t="str">
        <f>CONCATENATE(portada_F[[#This Row],[NIVEL]],".",portada_F[[#This Row],[CODINS]])</f>
        <v>1.04161</v>
      </c>
      <c r="E793" s="444" t="s">
        <v>34038</v>
      </c>
      <c r="F793" t="s">
        <v>17815</v>
      </c>
      <c r="G793" t="s">
        <v>17816</v>
      </c>
      <c r="H793" t="s">
        <v>952</v>
      </c>
      <c r="I793" t="s">
        <v>360</v>
      </c>
      <c r="J793" t="s">
        <v>7</v>
      </c>
      <c r="K793" t="s">
        <v>32</v>
      </c>
      <c r="L793" t="s">
        <v>20921</v>
      </c>
      <c r="M793" t="s">
        <v>18492</v>
      </c>
      <c r="N793">
        <v>10409</v>
      </c>
      <c r="O793" t="s">
        <v>32</v>
      </c>
      <c r="P793" t="s">
        <v>4</v>
      </c>
      <c r="Q793" t="s">
        <v>10</v>
      </c>
      <c r="R793" t="s">
        <v>16474</v>
      </c>
      <c r="S793" t="s">
        <v>33</v>
      </c>
      <c r="T793" t="s">
        <v>360</v>
      </c>
      <c r="U793" t="s">
        <v>930</v>
      </c>
      <c r="V793" t="s">
        <v>952</v>
      </c>
      <c r="W793" t="s">
        <v>2356</v>
      </c>
      <c r="X793" t="s">
        <v>18245</v>
      </c>
      <c r="Y793" s="536" t="s">
        <v>29626</v>
      </c>
      <c r="Z793" s="536"/>
      <c r="AA793" s="493" t="s">
        <v>18244</v>
      </c>
      <c r="AB793" s="493" t="s">
        <v>29626</v>
      </c>
      <c r="AC793" s="493" t="s">
        <v>19170</v>
      </c>
      <c r="AD793" s="493" t="s">
        <v>25439</v>
      </c>
      <c r="AE793"/>
      <c r="AF793" t="s">
        <v>20919</v>
      </c>
      <c r="AG793"/>
      <c r="AH793"/>
      <c r="AI793" t="s">
        <v>20668</v>
      </c>
      <c r="AJ793" t="s">
        <v>32</v>
      </c>
      <c r="AK793" t="s">
        <v>951</v>
      </c>
      <c r="AL793" t="s">
        <v>64</v>
      </c>
      <c r="AM793" t="s">
        <v>952</v>
      </c>
      <c r="AN793">
        <v>4</v>
      </c>
    </row>
    <row r="794" spans="1:40" ht="14.4" x14ac:dyDescent="0.3">
      <c r="A794" s="433" t="str">
        <v>1275</v>
      </c>
      <c r="D794" t="str">
        <f>CONCATENATE(portada_F[[#This Row],[NIVEL]],".",portada_F[[#This Row],[CODINS]])</f>
        <v>1.01810</v>
      </c>
      <c r="E794" s="444" t="s">
        <v>32058</v>
      </c>
      <c r="F794" t="s">
        <v>1033</v>
      </c>
      <c r="G794" t="s">
        <v>1030</v>
      </c>
      <c r="H794" t="s">
        <v>1031</v>
      </c>
      <c r="I794" t="s">
        <v>360</v>
      </c>
      <c r="J794" t="s">
        <v>5</v>
      </c>
      <c r="K794" t="s">
        <v>32</v>
      </c>
      <c r="L794" t="s">
        <v>20921</v>
      </c>
      <c r="M794" t="s">
        <v>18492</v>
      </c>
      <c r="N794">
        <v>10701</v>
      </c>
      <c r="O794" t="s">
        <v>32</v>
      </c>
      <c r="P794" t="s">
        <v>7</v>
      </c>
      <c r="Q794" t="s">
        <v>1</v>
      </c>
      <c r="R794" t="s">
        <v>16485</v>
      </c>
      <c r="S794" t="s">
        <v>33</v>
      </c>
      <c r="T794" t="s">
        <v>21474</v>
      </c>
      <c r="U794" t="s">
        <v>1032</v>
      </c>
      <c r="V794" t="s">
        <v>1031</v>
      </c>
      <c r="W794" t="s">
        <v>24769</v>
      </c>
      <c r="X794" t="s">
        <v>11941</v>
      </c>
      <c r="Y794" s="536" t="s">
        <v>24770</v>
      </c>
      <c r="Z794" s="536"/>
      <c r="AA794" s="493" t="s">
        <v>19736</v>
      </c>
      <c r="AB794" s="493" t="s">
        <v>24771</v>
      </c>
      <c r="AC794" s="493" t="s">
        <v>19744</v>
      </c>
      <c r="AD794" s="493" t="s">
        <v>21477</v>
      </c>
      <c r="AE794"/>
      <c r="AF794" t="s">
        <v>20919</v>
      </c>
      <c r="AG794"/>
      <c r="AH794"/>
      <c r="AI794" t="s">
        <v>20668</v>
      </c>
      <c r="AJ794" t="s">
        <v>32</v>
      </c>
      <c r="AK794" t="s">
        <v>584</v>
      </c>
      <c r="AL794" t="s">
        <v>64</v>
      </c>
      <c r="AM794" t="s">
        <v>1031</v>
      </c>
      <c r="AN794">
        <v>50</v>
      </c>
    </row>
    <row r="795" spans="1:40" ht="14.4" x14ac:dyDescent="0.3">
      <c r="A795" s="433" t="str">
        <v>1276</v>
      </c>
      <c r="D795" t="str">
        <f>CONCATENATE(portada_F[[#This Row],[NIVEL]],".",portada_F[[#This Row],[CODINS]])</f>
        <v>1.00788</v>
      </c>
      <c r="E795" s="444" t="s">
        <v>31148</v>
      </c>
      <c r="F795" t="s">
        <v>1037</v>
      </c>
      <c r="G795" t="s">
        <v>1035</v>
      </c>
      <c r="H795" t="s">
        <v>12432</v>
      </c>
      <c r="I795" t="s">
        <v>47</v>
      </c>
      <c r="J795" t="s">
        <v>5</v>
      </c>
      <c r="K795" t="s">
        <v>32</v>
      </c>
      <c r="L795" t="s">
        <v>20921</v>
      </c>
      <c r="M795" t="s">
        <v>18492</v>
      </c>
      <c r="N795">
        <v>11203</v>
      </c>
      <c r="O795" t="s">
        <v>32</v>
      </c>
      <c r="P795" t="s">
        <v>14</v>
      </c>
      <c r="Q795" t="s">
        <v>3</v>
      </c>
      <c r="R795" t="s">
        <v>16515</v>
      </c>
      <c r="S795" t="s">
        <v>33</v>
      </c>
      <c r="T795" t="s">
        <v>21352</v>
      </c>
      <c r="U795" t="s">
        <v>705</v>
      </c>
      <c r="V795" t="s">
        <v>1036</v>
      </c>
      <c r="W795" t="s">
        <v>459</v>
      </c>
      <c r="X795" t="s">
        <v>11654</v>
      </c>
      <c r="Y795" s="536" t="s">
        <v>22672</v>
      </c>
      <c r="Z795" s="536" t="s">
        <v>22673</v>
      </c>
      <c r="AA795" s="493" t="s">
        <v>11322</v>
      </c>
      <c r="AB795" s="493" t="s">
        <v>22672</v>
      </c>
      <c r="AC795" s="493" t="s">
        <v>19732</v>
      </c>
      <c r="AD795" s="493" t="s">
        <v>21356</v>
      </c>
      <c r="AE795"/>
      <c r="AF795" t="s">
        <v>20919</v>
      </c>
      <c r="AG795"/>
      <c r="AH795"/>
      <c r="AI795" t="s">
        <v>20668</v>
      </c>
      <c r="AJ795" t="s">
        <v>32</v>
      </c>
      <c r="AK795" t="s">
        <v>1034</v>
      </c>
      <c r="AL795" t="s">
        <v>64</v>
      </c>
      <c r="AM795" t="s">
        <v>12432</v>
      </c>
      <c r="AN795">
        <v>23</v>
      </c>
    </row>
    <row r="796" spans="1:40" ht="14.4" x14ac:dyDescent="0.3">
      <c r="A796" s="433" t="str">
        <v>1278</v>
      </c>
      <c r="D796" t="str">
        <f>CONCATENATE(portada_F[[#This Row],[NIVEL]],".",portada_F[[#This Row],[CODINS]])</f>
        <v>1.00270</v>
      </c>
      <c r="E796" s="444" t="s">
        <v>30670</v>
      </c>
      <c r="F796" t="s">
        <v>802</v>
      </c>
      <c r="G796" t="s">
        <v>880</v>
      </c>
      <c r="H796" t="s">
        <v>881</v>
      </c>
      <c r="I796" t="s">
        <v>360</v>
      </c>
      <c r="J796" t="s">
        <v>1</v>
      </c>
      <c r="K796" t="s">
        <v>32</v>
      </c>
      <c r="L796" t="s">
        <v>20921</v>
      </c>
      <c r="M796" t="s">
        <v>18492</v>
      </c>
      <c r="N796">
        <v>10401</v>
      </c>
      <c r="O796" t="s">
        <v>32</v>
      </c>
      <c r="P796" t="s">
        <v>4</v>
      </c>
      <c r="Q796" t="s">
        <v>1</v>
      </c>
      <c r="R796" t="s">
        <v>16467</v>
      </c>
      <c r="S796" t="s">
        <v>33</v>
      </c>
      <c r="T796" t="s">
        <v>360</v>
      </c>
      <c r="U796" t="s">
        <v>637</v>
      </c>
      <c r="V796" t="s">
        <v>881</v>
      </c>
      <c r="W796" t="s">
        <v>21464</v>
      </c>
      <c r="X796" t="s">
        <v>11476</v>
      </c>
      <c r="Y796" s="536" t="s">
        <v>21465</v>
      </c>
      <c r="Z796" s="536"/>
      <c r="AA796" s="493" t="s">
        <v>7212</v>
      </c>
      <c r="AB796" s="493" t="s">
        <v>21465</v>
      </c>
      <c r="AC796" s="493" t="s">
        <v>19740</v>
      </c>
      <c r="AD796" s="493" t="s">
        <v>21466</v>
      </c>
      <c r="AE796"/>
      <c r="AF796" t="s">
        <v>20919</v>
      </c>
      <c r="AG796"/>
      <c r="AH796"/>
      <c r="AI796" t="s">
        <v>20668</v>
      </c>
      <c r="AJ796" t="s">
        <v>32</v>
      </c>
      <c r="AK796" t="s">
        <v>879</v>
      </c>
      <c r="AL796" t="s">
        <v>64</v>
      </c>
      <c r="AM796" t="s">
        <v>881</v>
      </c>
      <c r="AN796">
        <v>20</v>
      </c>
    </row>
    <row r="797" spans="1:40" ht="14.4" x14ac:dyDescent="0.3">
      <c r="A797" s="433" t="str">
        <v>1279</v>
      </c>
      <c r="D797" t="str">
        <f>CONCATENATE(portada_F[[#This Row],[NIVEL]],".",portada_F[[#This Row],[CODINS]])</f>
        <v>1.00994</v>
      </c>
      <c r="E797" s="444" t="s">
        <v>31316</v>
      </c>
      <c r="F797" t="s">
        <v>865</v>
      </c>
      <c r="G797" t="s">
        <v>862</v>
      </c>
      <c r="H797" t="s">
        <v>863</v>
      </c>
      <c r="I797" t="s">
        <v>360</v>
      </c>
      <c r="J797" t="s">
        <v>1</v>
      </c>
      <c r="K797" t="s">
        <v>32</v>
      </c>
      <c r="L797" t="s">
        <v>20921</v>
      </c>
      <c r="M797" t="s">
        <v>18492</v>
      </c>
      <c r="N797">
        <v>10401</v>
      </c>
      <c r="O797" t="s">
        <v>32</v>
      </c>
      <c r="P797" t="s">
        <v>4</v>
      </c>
      <c r="Q797" t="s">
        <v>1</v>
      </c>
      <c r="R797" t="s">
        <v>16467</v>
      </c>
      <c r="S797" t="s">
        <v>33</v>
      </c>
      <c r="T797" t="s">
        <v>360</v>
      </c>
      <c r="U797" t="s">
        <v>637</v>
      </c>
      <c r="V797" t="s">
        <v>863</v>
      </c>
      <c r="W797" t="s">
        <v>23061</v>
      </c>
      <c r="X797" t="s">
        <v>11712</v>
      </c>
      <c r="Y797" s="536" t="s">
        <v>23062</v>
      </c>
      <c r="Z797" s="536"/>
      <c r="AA797" s="493" t="s">
        <v>12789</v>
      </c>
      <c r="AB797" s="493" t="s">
        <v>23062</v>
      </c>
      <c r="AC797" s="493" t="s">
        <v>19740</v>
      </c>
      <c r="AD797" s="493" t="s">
        <v>21466</v>
      </c>
      <c r="AE797"/>
      <c r="AF797" t="s">
        <v>20919</v>
      </c>
      <c r="AG797"/>
      <c r="AH797"/>
      <c r="AI797" t="s">
        <v>20668</v>
      </c>
      <c r="AJ797" t="s">
        <v>32</v>
      </c>
      <c r="AK797" t="s">
        <v>861</v>
      </c>
      <c r="AL797" t="s">
        <v>64</v>
      </c>
      <c r="AM797" t="s">
        <v>863</v>
      </c>
      <c r="AN797">
        <v>14</v>
      </c>
    </row>
    <row r="798" spans="1:40" ht="14.4" x14ac:dyDescent="0.3">
      <c r="A798" s="433" t="str">
        <v>1280</v>
      </c>
      <c r="D798" t="str">
        <f>CONCATENATE(portada_F[[#This Row],[NIVEL]],".",portada_F[[#This Row],[CODINS]])</f>
        <v>1.01353</v>
      </c>
      <c r="E798" s="444" t="s">
        <v>31636</v>
      </c>
      <c r="F798" t="s">
        <v>894</v>
      </c>
      <c r="G798" t="s">
        <v>892</v>
      </c>
      <c r="H798" t="s">
        <v>893</v>
      </c>
      <c r="I798" t="s">
        <v>360</v>
      </c>
      <c r="J798" t="s">
        <v>2</v>
      </c>
      <c r="K798" t="s">
        <v>32</v>
      </c>
      <c r="L798" t="s">
        <v>20921</v>
      </c>
      <c r="M798" t="s">
        <v>18492</v>
      </c>
      <c r="N798">
        <v>10406</v>
      </c>
      <c r="O798" t="s">
        <v>32</v>
      </c>
      <c r="P798" t="s">
        <v>4</v>
      </c>
      <c r="Q798" t="s">
        <v>6</v>
      </c>
      <c r="R798" t="s">
        <v>20890</v>
      </c>
      <c r="S798" t="s">
        <v>33</v>
      </c>
      <c r="T798" t="s">
        <v>360</v>
      </c>
      <c r="U798" t="s">
        <v>893</v>
      </c>
      <c r="V798" t="s">
        <v>893</v>
      </c>
      <c r="W798" t="s">
        <v>14938</v>
      </c>
      <c r="X798" t="s">
        <v>11809</v>
      </c>
      <c r="Y798" s="536" t="s">
        <v>23817</v>
      </c>
      <c r="Z798" s="536"/>
      <c r="AA798" s="493" t="s">
        <v>876</v>
      </c>
      <c r="AB798" s="493" t="s">
        <v>23817</v>
      </c>
      <c r="AC798" s="493" t="s">
        <v>19937</v>
      </c>
      <c r="AD798" s="493" t="s">
        <v>22855</v>
      </c>
      <c r="AE798"/>
      <c r="AF798" t="s">
        <v>20919</v>
      </c>
      <c r="AG798"/>
      <c r="AH798"/>
      <c r="AI798" t="s">
        <v>20668</v>
      </c>
      <c r="AJ798" t="s">
        <v>32</v>
      </c>
      <c r="AK798" t="s">
        <v>707</v>
      </c>
      <c r="AL798" t="s">
        <v>64</v>
      </c>
      <c r="AM798" t="s">
        <v>893</v>
      </c>
      <c r="AN798">
        <v>5</v>
      </c>
    </row>
    <row r="799" spans="1:40" ht="14.4" x14ac:dyDescent="0.3">
      <c r="A799" s="433" t="str">
        <v>1281</v>
      </c>
      <c r="D799" t="str">
        <f>CONCATENATE(portada_F[[#This Row],[NIVEL]],".",portada_F[[#This Row],[CODINS]])</f>
        <v>1.00890</v>
      </c>
      <c r="E799" s="444" t="s">
        <v>31226</v>
      </c>
      <c r="F799" t="s">
        <v>982</v>
      </c>
      <c r="G799" t="s">
        <v>979</v>
      </c>
      <c r="H799" t="s">
        <v>980</v>
      </c>
      <c r="I799" t="s">
        <v>360</v>
      </c>
      <c r="J799" t="s">
        <v>1</v>
      </c>
      <c r="K799" t="s">
        <v>32</v>
      </c>
      <c r="L799" t="s">
        <v>20921</v>
      </c>
      <c r="M799" t="s">
        <v>18492</v>
      </c>
      <c r="N799">
        <v>10401</v>
      </c>
      <c r="O799" t="s">
        <v>32</v>
      </c>
      <c r="P799" t="s">
        <v>4</v>
      </c>
      <c r="Q799" t="s">
        <v>1</v>
      </c>
      <c r="R799" t="s">
        <v>16467</v>
      </c>
      <c r="S799" t="s">
        <v>33</v>
      </c>
      <c r="T799" t="s">
        <v>360</v>
      </c>
      <c r="U799" t="s">
        <v>637</v>
      </c>
      <c r="V799" t="s">
        <v>981</v>
      </c>
      <c r="W799" t="s">
        <v>7181</v>
      </c>
      <c r="X799" t="s">
        <v>11686</v>
      </c>
      <c r="Y799" s="536" t="s">
        <v>22856</v>
      </c>
      <c r="Z799" s="536"/>
      <c r="AA799" s="493" t="s">
        <v>17106</v>
      </c>
      <c r="AB799" s="493" t="s">
        <v>22856</v>
      </c>
      <c r="AC799" s="493" t="s">
        <v>19740</v>
      </c>
      <c r="AD799" s="493" t="s">
        <v>21466</v>
      </c>
      <c r="AE799"/>
      <c r="AF799" t="s">
        <v>20919</v>
      </c>
      <c r="AG799"/>
      <c r="AH799"/>
      <c r="AI799" t="s">
        <v>20668</v>
      </c>
      <c r="AJ799" t="s">
        <v>32</v>
      </c>
      <c r="AK799" t="s">
        <v>150</v>
      </c>
      <c r="AL799" t="s">
        <v>64</v>
      </c>
      <c r="AM799" t="s">
        <v>980</v>
      </c>
      <c r="AN799">
        <v>16</v>
      </c>
    </row>
    <row r="800" spans="1:40" ht="14.4" x14ac:dyDescent="0.3">
      <c r="A800" s="433" t="str">
        <v>1283</v>
      </c>
      <c r="D800" t="str">
        <f>CONCATENATE(portada_F[[#This Row],[NIVEL]],".",portada_F[[#This Row],[CODINS]])</f>
        <v>1.00889</v>
      </c>
      <c r="E800" s="444" t="s">
        <v>31225</v>
      </c>
      <c r="F800" t="s">
        <v>899</v>
      </c>
      <c r="G800" t="s">
        <v>897</v>
      </c>
      <c r="H800" t="s">
        <v>898</v>
      </c>
      <c r="I800" t="s">
        <v>360</v>
      </c>
      <c r="J800" t="s">
        <v>2</v>
      </c>
      <c r="K800" t="s">
        <v>32</v>
      </c>
      <c r="L800" t="s">
        <v>20921</v>
      </c>
      <c r="M800" t="s">
        <v>18492</v>
      </c>
      <c r="N800">
        <v>10402</v>
      </c>
      <c r="O800" t="s">
        <v>32</v>
      </c>
      <c r="P800" t="s">
        <v>4</v>
      </c>
      <c r="Q800" t="s">
        <v>2</v>
      </c>
      <c r="R800" t="s">
        <v>16468</v>
      </c>
      <c r="S800" t="s">
        <v>33</v>
      </c>
      <c r="T800" t="s">
        <v>360</v>
      </c>
      <c r="U800" t="s">
        <v>361</v>
      </c>
      <c r="V800" t="s">
        <v>898</v>
      </c>
      <c r="W800" t="s">
        <v>22853</v>
      </c>
      <c r="X800" t="s">
        <v>11685</v>
      </c>
      <c r="Y800" s="536" t="s">
        <v>22854</v>
      </c>
      <c r="Z800" s="536"/>
      <c r="AA800" s="493" t="s">
        <v>11325</v>
      </c>
      <c r="AB800" s="493" t="s">
        <v>22854</v>
      </c>
      <c r="AC800" s="493" t="s">
        <v>19937</v>
      </c>
      <c r="AD800" s="493" t="s">
        <v>22855</v>
      </c>
      <c r="AE800"/>
      <c r="AF800" t="s">
        <v>20919</v>
      </c>
      <c r="AG800"/>
      <c r="AH800"/>
      <c r="AI800" t="s">
        <v>20668</v>
      </c>
      <c r="AJ800" t="s">
        <v>32</v>
      </c>
      <c r="AK800" t="s">
        <v>896</v>
      </c>
      <c r="AL800" t="s">
        <v>64</v>
      </c>
      <c r="AM800" t="s">
        <v>898</v>
      </c>
      <c r="AN800">
        <v>29</v>
      </c>
    </row>
    <row r="801" spans="1:40" ht="14.4" x14ac:dyDescent="0.3">
      <c r="A801" s="433" t="str">
        <v>1284</v>
      </c>
      <c r="D801" t="str">
        <f>CONCATENATE(portada_F[[#This Row],[NIVEL]],".",portada_F[[#This Row],[CODINS]])</f>
        <v>1.02313</v>
      </c>
      <c r="E801" s="444" t="s">
        <v>32505</v>
      </c>
      <c r="F801" t="s">
        <v>1127</v>
      </c>
      <c r="G801" t="s">
        <v>1124</v>
      </c>
      <c r="H801" t="s">
        <v>1125</v>
      </c>
      <c r="I801" t="s">
        <v>360</v>
      </c>
      <c r="J801" t="s">
        <v>6</v>
      </c>
      <c r="K801" t="s">
        <v>32</v>
      </c>
      <c r="L801" t="s">
        <v>20921</v>
      </c>
      <c r="M801" t="s">
        <v>18492</v>
      </c>
      <c r="N801">
        <v>11603</v>
      </c>
      <c r="O801" t="s">
        <v>32</v>
      </c>
      <c r="P801" t="s">
        <v>921</v>
      </c>
      <c r="Q801" t="s">
        <v>3</v>
      </c>
      <c r="R801" t="s">
        <v>16530</v>
      </c>
      <c r="S801" t="s">
        <v>33</v>
      </c>
      <c r="T801" t="s">
        <v>23066</v>
      </c>
      <c r="U801" t="s">
        <v>25801</v>
      </c>
      <c r="V801" t="s">
        <v>7281</v>
      </c>
      <c r="W801" t="s">
        <v>474</v>
      </c>
      <c r="X801" t="s">
        <v>14119</v>
      </c>
      <c r="Y801" s="536" t="s">
        <v>25802</v>
      </c>
      <c r="Z801" s="536"/>
      <c r="AA801" s="493" t="s">
        <v>1126</v>
      </c>
      <c r="AB801" s="493" t="s">
        <v>25802</v>
      </c>
      <c r="AC801" s="493" t="s">
        <v>19957</v>
      </c>
      <c r="AD801" s="493" t="s">
        <v>23068</v>
      </c>
      <c r="AE801"/>
      <c r="AF801" t="s">
        <v>20919</v>
      </c>
      <c r="AG801"/>
      <c r="AH801"/>
      <c r="AI801" t="s">
        <v>20668</v>
      </c>
      <c r="AJ801" t="s">
        <v>32</v>
      </c>
      <c r="AK801" t="s">
        <v>1123</v>
      </c>
      <c r="AL801" t="s">
        <v>64</v>
      </c>
      <c r="AM801" t="s">
        <v>1125</v>
      </c>
      <c r="AN801">
        <v>12</v>
      </c>
    </row>
    <row r="802" spans="1:40" ht="14.4" x14ac:dyDescent="0.3">
      <c r="A802" s="433" t="str">
        <v>1285</v>
      </c>
      <c r="D802" t="str">
        <f>CONCATENATE(portada_F[[#This Row],[NIVEL]],".",portada_F[[#This Row],[CODINS]])</f>
        <v>1.02310</v>
      </c>
      <c r="E802" s="444" t="s">
        <v>32503</v>
      </c>
      <c r="F802" t="s">
        <v>1044</v>
      </c>
      <c r="G802" t="s">
        <v>1040</v>
      </c>
      <c r="H802" t="s">
        <v>10380</v>
      </c>
      <c r="I802" t="s">
        <v>360</v>
      </c>
      <c r="J802" t="s">
        <v>5</v>
      </c>
      <c r="K802" t="s">
        <v>32</v>
      </c>
      <c r="L802" t="s">
        <v>20921</v>
      </c>
      <c r="M802" t="s">
        <v>18492</v>
      </c>
      <c r="N802">
        <v>10703</v>
      </c>
      <c r="O802" t="s">
        <v>32</v>
      </c>
      <c r="P802" t="s">
        <v>7</v>
      </c>
      <c r="Q802" t="s">
        <v>3</v>
      </c>
      <c r="R802" t="s">
        <v>16487</v>
      </c>
      <c r="S802" t="s">
        <v>33</v>
      </c>
      <c r="T802" t="s">
        <v>21474</v>
      </c>
      <c r="U802" t="s">
        <v>1042</v>
      </c>
      <c r="V802" t="s">
        <v>1041</v>
      </c>
      <c r="W802" t="s">
        <v>1043</v>
      </c>
      <c r="X802" t="s">
        <v>13105</v>
      </c>
      <c r="Y802" s="536" t="s">
        <v>25798</v>
      </c>
      <c r="Z802" s="536"/>
      <c r="AA802" s="493" t="s">
        <v>19536</v>
      </c>
      <c r="AB802" s="493" t="s">
        <v>25798</v>
      </c>
      <c r="AC802" s="493" t="s">
        <v>19744</v>
      </c>
      <c r="AD802" s="493" t="s">
        <v>21477</v>
      </c>
      <c r="AE802"/>
      <c r="AF802" t="s">
        <v>20919</v>
      </c>
      <c r="AG802"/>
      <c r="AH802"/>
      <c r="AI802" t="s">
        <v>20668</v>
      </c>
      <c r="AJ802" t="s">
        <v>32</v>
      </c>
      <c r="AK802" t="s">
        <v>1039</v>
      </c>
      <c r="AL802" t="s">
        <v>64</v>
      </c>
      <c r="AM802" t="s">
        <v>10380</v>
      </c>
      <c r="AN802">
        <v>11</v>
      </c>
    </row>
    <row r="803" spans="1:40" ht="14.4" x14ac:dyDescent="0.3">
      <c r="A803" s="433" t="str">
        <v>1286</v>
      </c>
      <c r="D803" t="str">
        <f>CONCATENATE(portada_F[[#This Row],[NIVEL]],".",portada_F[[#This Row],[CODINS]])</f>
        <v>1.01359</v>
      </c>
      <c r="E803" s="444" t="s">
        <v>31642</v>
      </c>
      <c r="F803" t="s">
        <v>1013</v>
      </c>
      <c r="G803" t="s">
        <v>1011</v>
      </c>
      <c r="H803" t="s">
        <v>1012</v>
      </c>
      <c r="I803" t="s">
        <v>360</v>
      </c>
      <c r="J803" t="s">
        <v>4</v>
      </c>
      <c r="K803" t="s">
        <v>32</v>
      </c>
      <c r="L803" t="s">
        <v>20921</v>
      </c>
      <c r="M803" t="s">
        <v>18492</v>
      </c>
      <c r="N803">
        <v>10403</v>
      </c>
      <c r="O803" t="s">
        <v>32</v>
      </c>
      <c r="P803" t="s">
        <v>4</v>
      </c>
      <c r="Q803" t="s">
        <v>3</v>
      </c>
      <c r="R803" t="s">
        <v>16469</v>
      </c>
      <c r="S803" t="s">
        <v>33</v>
      </c>
      <c r="T803" t="s">
        <v>360</v>
      </c>
      <c r="U803" t="s">
        <v>976</v>
      </c>
      <c r="V803" t="s">
        <v>1012</v>
      </c>
      <c r="W803" t="s">
        <v>9194</v>
      </c>
      <c r="X803" t="s">
        <v>11811</v>
      </c>
      <c r="Y803" s="536" t="s">
        <v>23826</v>
      </c>
      <c r="Z803" s="536"/>
      <c r="AA803" s="493" t="s">
        <v>20034</v>
      </c>
      <c r="AB803" s="493" t="s">
        <v>23827</v>
      </c>
      <c r="AC803" s="493" t="s">
        <v>19743</v>
      </c>
      <c r="AD803" s="493" t="s">
        <v>21473</v>
      </c>
      <c r="AE803"/>
      <c r="AF803" t="s">
        <v>20919</v>
      </c>
      <c r="AG803"/>
      <c r="AH803"/>
      <c r="AI803" t="s">
        <v>20668</v>
      </c>
      <c r="AJ803" t="s">
        <v>32</v>
      </c>
      <c r="AK803" t="s">
        <v>1010</v>
      </c>
      <c r="AL803" t="s">
        <v>64</v>
      </c>
      <c r="AM803" t="s">
        <v>1012</v>
      </c>
      <c r="AN803">
        <v>21</v>
      </c>
    </row>
    <row r="804" spans="1:40" ht="14.4" x14ac:dyDescent="0.3">
      <c r="A804" s="433" t="str">
        <v>1287</v>
      </c>
      <c r="D804" t="str">
        <f>CONCATENATE(portada_F[[#This Row],[NIVEL]],".",portada_F[[#This Row],[CODINS]])</f>
        <v>1.00997</v>
      </c>
      <c r="E804" s="444" t="s">
        <v>31319</v>
      </c>
      <c r="F804" t="s">
        <v>891</v>
      </c>
      <c r="G804" t="s">
        <v>1142</v>
      </c>
      <c r="H804" t="s">
        <v>1143</v>
      </c>
      <c r="I804" t="s">
        <v>360</v>
      </c>
      <c r="J804" t="s">
        <v>7</v>
      </c>
      <c r="K804" t="s">
        <v>32</v>
      </c>
      <c r="L804" t="s">
        <v>20921</v>
      </c>
      <c r="M804" t="s">
        <v>18492</v>
      </c>
      <c r="N804">
        <v>11605</v>
      </c>
      <c r="O804" t="s">
        <v>32</v>
      </c>
      <c r="P804" t="s">
        <v>921</v>
      </c>
      <c r="Q804" t="s">
        <v>5</v>
      </c>
      <c r="R804" t="s">
        <v>16532</v>
      </c>
      <c r="S804" t="s">
        <v>33</v>
      </c>
      <c r="T804" t="s">
        <v>23066</v>
      </c>
      <c r="U804" t="s">
        <v>23069</v>
      </c>
      <c r="V804" t="s">
        <v>1144</v>
      </c>
      <c r="W804" t="s">
        <v>1145</v>
      </c>
      <c r="X804" t="s">
        <v>14910</v>
      </c>
      <c r="Y804" s="536" t="s">
        <v>23070</v>
      </c>
      <c r="Z804" s="536"/>
      <c r="AA804" s="493" t="s">
        <v>23071</v>
      </c>
      <c r="AB804" s="493" t="s">
        <v>23072</v>
      </c>
      <c r="AC804" s="493" t="s">
        <v>19170</v>
      </c>
      <c r="AD804" s="493" t="s">
        <v>23073</v>
      </c>
      <c r="AE804"/>
      <c r="AF804" t="s">
        <v>20919</v>
      </c>
      <c r="AG804"/>
      <c r="AH804"/>
      <c r="AI804" t="s">
        <v>20668</v>
      </c>
      <c r="AJ804" t="s">
        <v>32</v>
      </c>
      <c r="AK804" t="s">
        <v>900</v>
      </c>
      <c r="AL804" t="s">
        <v>64</v>
      </c>
      <c r="AM804" t="s">
        <v>1143</v>
      </c>
      <c r="AN804">
        <v>23</v>
      </c>
    </row>
    <row r="805" spans="1:40" ht="14.4" x14ac:dyDescent="0.3">
      <c r="A805" s="433" t="str">
        <v>1288</v>
      </c>
      <c r="D805" t="str">
        <f>CONCATENATE(portada_F[[#This Row],[NIVEL]],".",portada_F[[#This Row],[CODINS]])</f>
        <v>1.01360</v>
      </c>
      <c r="E805" s="444" t="s">
        <v>31643</v>
      </c>
      <c r="F805" t="s">
        <v>986</v>
      </c>
      <c r="G805" t="s">
        <v>984</v>
      </c>
      <c r="H805" t="s">
        <v>985</v>
      </c>
      <c r="I805" t="s">
        <v>360</v>
      </c>
      <c r="J805" t="s">
        <v>4</v>
      </c>
      <c r="K805" t="s">
        <v>32</v>
      </c>
      <c r="L805" t="s">
        <v>20921</v>
      </c>
      <c r="M805" t="s">
        <v>18492</v>
      </c>
      <c r="N805">
        <v>10404</v>
      </c>
      <c r="O805" t="s">
        <v>32</v>
      </c>
      <c r="P805" t="s">
        <v>4</v>
      </c>
      <c r="Q805" t="s">
        <v>4</v>
      </c>
      <c r="R805" t="s">
        <v>16470</v>
      </c>
      <c r="S805" t="s">
        <v>33</v>
      </c>
      <c r="T805" t="s">
        <v>360</v>
      </c>
      <c r="U805" t="s">
        <v>985</v>
      </c>
      <c r="V805" t="s">
        <v>985</v>
      </c>
      <c r="W805" t="s">
        <v>9191</v>
      </c>
      <c r="X805" t="s">
        <v>11812</v>
      </c>
      <c r="Y805" s="536" t="s">
        <v>23828</v>
      </c>
      <c r="Z805" s="536"/>
      <c r="AA805" s="493" t="s">
        <v>6482</v>
      </c>
      <c r="AB805" s="493" t="s">
        <v>23828</v>
      </c>
      <c r="AC805" s="493" t="s">
        <v>19743</v>
      </c>
      <c r="AD805" s="493" t="s">
        <v>21473</v>
      </c>
      <c r="AE805"/>
      <c r="AF805" t="s">
        <v>20919</v>
      </c>
      <c r="AG805"/>
      <c r="AH805"/>
      <c r="AI805" t="s">
        <v>20668</v>
      </c>
      <c r="AJ805" t="s">
        <v>32</v>
      </c>
      <c r="AK805" t="s">
        <v>50</v>
      </c>
      <c r="AL805" t="s">
        <v>64</v>
      </c>
      <c r="AM805" t="s">
        <v>985</v>
      </c>
      <c r="AN805">
        <v>19</v>
      </c>
    </row>
    <row r="806" spans="1:40" ht="14.4" x14ac:dyDescent="0.3">
      <c r="A806" s="433" t="str">
        <v>1290</v>
      </c>
      <c r="D806" t="str">
        <f>CONCATENATE(portada_F[[#This Row],[NIVEL]],".",portada_F[[#This Row],[CODINS]])</f>
        <v>1.04335</v>
      </c>
      <c r="E806" s="444" t="s">
        <v>34159</v>
      </c>
      <c r="F806" t="s">
        <v>29957</v>
      </c>
      <c r="G806" t="s">
        <v>29958</v>
      </c>
      <c r="H806" t="s">
        <v>29959</v>
      </c>
      <c r="I806" t="s">
        <v>360</v>
      </c>
      <c r="J806" t="s">
        <v>2</v>
      </c>
      <c r="K806" t="s">
        <v>32</v>
      </c>
      <c r="L806" t="s">
        <v>20921</v>
      </c>
      <c r="M806" t="s">
        <v>18492</v>
      </c>
      <c r="N806">
        <v>10402</v>
      </c>
      <c r="O806" t="s">
        <v>32</v>
      </c>
      <c r="P806" t="s">
        <v>4</v>
      </c>
      <c r="Q806" t="s">
        <v>2</v>
      </c>
      <c r="R806" t="s">
        <v>16468</v>
      </c>
      <c r="S806" t="s">
        <v>33</v>
      </c>
      <c r="T806" t="s">
        <v>360</v>
      </c>
      <c r="U806" t="s">
        <v>361</v>
      </c>
      <c r="V806" t="s">
        <v>29959</v>
      </c>
      <c r="W806" t="s">
        <v>29960</v>
      </c>
      <c r="X806" t="s">
        <v>29961</v>
      </c>
      <c r="Y806" s="536" t="s">
        <v>29962</v>
      </c>
      <c r="Z806" s="536"/>
      <c r="AA806" s="493" t="s">
        <v>29963</v>
      </c>
      <c r="AB806" s="493" t="s">
        <v>29962</v>
      </c>
      <c r="AC806" s="493" t="s">
        <v>19937</v>
      </c>
      <c r="AD806" s="493" t="s">
        <v>22855</v>
      </c>
      <c r="AE806"/>
      <c r="AF806" t="s">
        <v>20919</v>
      </c>
      <c r="AG806"/>
      <c r="AH806"/>
      <c r="AI806" t="s">
        <v>20668</v>
      </c>
      <c r="AJ806" t="s">
        <v>32</v>
      </c>
      <c r="AK806" t="s">
        <v>569</v>
      </c>
      <c r="AL806" t="s">
        <v>64</v>
      </c>
      <c r="AM806" t="s">
        <v>29959</v>
      </c>
      <c r="AN806">
        <v>3</v>
      </c>
    </row>
    <row r="807" spans="1:40" ht="14.4" x14ac:dyDescent="0.3">
      <c r="A807" s="433" t="str">
        <v>1291</v>
      </c>
      <c r="D807" t="str">
        <f>CONCATENATE(portada_F[[#This Row],[NIVEL]],".",portada_F[[#This Row],[CODINS]])</f>
        <v>1.02135</v>
      </c>
      <c r="E807" s="444" t="s">
        <v>32349</v>
      </c>
      <c r="F807" t="s">
        <v>7619</v>
      </c>
      <c r="G807" t="s">
        <v>9070</v>
      </c>
      <c r="H807" t="s">
        <v>9192</v>
      </c>
      <c r="I807" t="s">
        <v>360</v>
      </c>
      <c r="J807" t="s">
        <v>4</v>
      </c>
      <c r="K807" t="s">
        <v>32</v>
      </c>
      <c r="L807" t="s">
        <v>20921</v>
      </c>
      <c r="M807" t="s">
        <v>18492</v>
      </c>
      <c r="N807">
        <v>10407</v>
      </c>
      <c r="O807" t="s">
        <v>32</v>
      </c>
      <c r="P807" t="s">
        <v>4</v>
      </c>
      <c r="Q807" t="s">
        <v>7</v>
      </c>
      <c r="R807" t="s">
        <v>16472</v>
      </c>
      <c r="S807" t="s">
        <v>33</v>
      </c>
      <c r="T807" t="s">
        <v>360</v>
      </c>
      <c r="U807" t="s">
        <v>8787</v>
      </c>
      <c r="V807" t="s">
        <v>8787</v>
      </c>
      <c r="W807" t="s">
        <v>9193</v>
      </c>
      <c r="X807" t="s">
        <v>13068</v>
      </c>
      <c r="Y807" s="536" t="s">
        <v>25429</v>
      </c>
      <c r="Z807" s="536"/>
      <c r="AA807" s="493" t="s">
        <v>8229</v>
      </c>
      <c r="AB807" s="493" t="s">
        <v>25429</v>
      </c>
      <c r="AC807" s="493" t="s">
        <v>19743</v>
      </c>
      <c r="AD807" s="493" t="s">
        <v>21473</v>
      </c>
      <c r="AE807"/>
      <c r="AF807" t="s">
        <v>20919</v>
      </c>
      <c r="AG807"/>
      <c r="AH807"/>
      <c r="AI807" t="s">
        <v>20668</v>
      </c>
      <c r="AJ807" t="s">
        <v>32</v>
      </c>
      <c r="AK807" t="s">
        <v>988</v>
      </c>
      <c r="AL807" t="s">
        <v>64</v>
      </c>
      <c r="AM807" t="s">
        <v>9192</v>
      </c>
      <c r="AN807">
        <v>19</v>
      </c>
    </row>
    <row r="808" spans="1:40" ht="14.4" x14ac:dyDescent="0.3">
      <c r="A808" s="433" t="str">
        <v>1292</v>
      </c>
      <c r="D808" t="str">
        <f>CONCATENATE(portada_F[[#This Row],[NIVEL]],".",portada_F[[#This Row],[CODINS]])</f>
        <v>1.04251</v>
      </c>
      <c r="E808" s="444" t="s">
        <v>34094</v>
      </c>
      <c r="F808" t="s">
        <v>10045</v>
      </c>
      <c r="G808" t="s">
        <v>18676</v>
      </c>
      <c r="H808" t="s">
        <v>1016</v>
      </c>
      <c r="I808" t="s">
        <v>360</v>
      </c>
      <c r="J808" t="s">
        <v>4</v>
      </c>
      <c r="K808" t="s">
        <v>32</v>
      </c>
      <c r="L808" t="s">
        <v>20921</v>
      </c>
      <c r="M808" t="s">
        <v>18492</v>
      </c>
      <c r="N808">
        <v>10404</v>
      </c>
      <c r="O808" t="s">
        <v>32</v>
      </c>
      <c r="P808" t="s">
        <v>4</v>
      </c>
      <c r="Q808" t="s">
        <v>4</v>
      </c>
      <c r="R808" t="s">
        <v>16470</v>
      </c>
      <c r="S808" t="s">
        <v>33</v>
      </c>
      <c r="T808" t="s">
        <v>360</v>
      </c>
      <c r="U808" t="s">
        <v>985</v>
      </c>
      <c r="V808" t="s">
        <v>1016</v>
      </c>
      <c r="W808" t="s">
        <v>29771</v>
      </c>
      <c r="X808" t="s">
        <v>19632</v>
      </c>
      <c r="Y808" s="536" t="s">
        <v>29772</v>
      </c>
      <c r="Z808" s="536"/>
      <c r="AA808" s="493" t="s">
        <v>20574</v>
      </c>
      <c r="AB808" s="493" t="s">
        <v>29773</v>
      </c>
      <c r="AC808" s="493" t="s">
        <v>19743</v>
      </c>
      <c r="AD808" s="493" t="s">
        <v>21473</v>
      </c>
      <c r="AE808"/>
      <c r="AF808" t="s">
        <v>20919</v>
      </c>
      <c r="AG808"/>
      <c r="AH808"/>
      <c r="AI808" t="s">
        <v>20668</v>
      </c>
      <c r="AJ808" t="s">
        <v>32</v>
      </c>
      <c r="AK808" t="s">
        <v>1015</v>
      </c>
      <c r="AL808" t="s">
        <v>64</v>
      </c>
      <c r="AM808" t="s">
        <v>1016</v>
      </c>
      <c r="AN808">
        <v>6</v>
      </c>
    </row>
    <row r="809" spans="1:40" ht="14.4" x14ac:dyDescent="0.3">
      <c r="A809" s="433" t="str">
        <v>1293</v>
      </c>
      <c r="D809" t="str">
        <f>CONCATENATE(portada_F[[#This Row],[NIVEL]],".",portada_F[[#This Row],[CODINS]])</f>
        <v>1.00440</v>
      </c>
      <c r="E809" s="444" t="s">
        <v>30834</v>
      </c>
      <c r="F809" t="s">
        <v>993</v>
      </c>
      <c r="G809" t="s">
        <v>990</v>
      </c>
      <c r="H809" t="s">
        <v>991</v>
      </c>
      <c r="I809" t="s">
        <v>360</v>
      </c>
      <c r="J809" t="s">
        <v>1</v>
      </c>
      <c r="K809" t="s">
        <v>32</v>
      </c>
      <c r="L809" t="s">
        <v>20921</v>
      </c>
      <c r="M809" t="s">
        <v>18492</v>
      </c>
      <c r="N809">
        <v>10408</v>
      </c>
      <c r="O809" t="s">
        <v>32</v>
      </c>
      <c r="P809" t="s">
        <v>4</v>
      </c>
      <c r="Q809" t="s">
        <v>9</v>
      </c>
      <c r="R809" t="s">
        <v>16473</v>
      </c>
      <c r="S809" t="s">
        <v>33</v>
      </c>
      <c r="T809" t="s">
        <v>360</v>
      </c>
      <c r="U809" t="s">
        <v>250</v>
      </c>
      <c r="V809" t="s">
        <v>992</v>
      </c>
      <c r="W809" t="s">
        <v>17059</v>
      </c>
      <c r="X809" t="s">
        <v>11532</v>
      </c>
      <c r="Y809" s="536" t="s">
        <v>21859</v>
      </c>
      <c r="Z809" s="536"/>
      <c r="AA809" s="493" t="s">
        <v>10832</v>
      </c>
      <c r="AB809" s="493" t="s">
        <v>21860</v>
      </c>
      <c r="AC809" s="493" t="s">
        <v>19740</v>
      </c>
      <c r="AD809" s="493" t="s">
        <v>21861</v>
      </c>
      <c r="AE809"/>
      <c r="AF809" t="s">
        <v>20919</v>
      </c>
      <c r="AG809"/>
      <c r="AH809"/>
      <c r="AI809" t="s">
        <v>20668</v>
      </c>
      <c r="AJ809" t="s">
        <v>32</v>
      </c>
      <c r="AK809" t="s">
        <v>114</v>
      </c>
      <c r="AL809" t="s">
        <v>64</v>
      </c>
      <c r="AM809" t="s">
        <v>991</v>
      </c>
      <c r="AN809">
        <v>19</v>
      </c>
    </row>
    <row r="810" spans="1:40" ht="14.4" x14ac:dyDescent="0.3">
      <c r="A810" s="433" t="str">
        <v>1294</v>
      </c>
      <c r="D810" t="str">
        <f>CONCATENATE(portada_F[[#This Row],[NIVEL]],".",portada_F[[#This Row],[CODINS]])</f>
        <v>1.02125</v>
      </c>
      <c r="E810" s="444" t="s">
        <v>32341</v>
      </c>
      <c r="F810" t="s">
        <v>7591</v>
      </c>
      <c r="G810" t="s">
        <v>9069</v>
      </c>
      <c r="H810" t="s">
        <v>9187</v>
      </c>
      <c r="I810" t="s">
        <v>360</v>
      </c>
      <c r="J810" t="s">
        <v>1</v>
      </c>
      <c r="K810" t="s">
        <v>32</v>
      </c>
      <c r="L810" t="s">
        <v>20921</v>
      </c>
      <c r="M810" t="s">
        <v>18492</v>
      </c>
      <c r="N810">
        <v>10405</v>
      </c>
      <c r="O810" t="s">
        <v>32</v>
      </c>
      <c r="P810" t="s">
        <v>4</v>
      </c>
      <c r="Q810" t="s">
        <v>5</v>
      </c>
      <c r="R810" t="s">
        <v>16471</v>
      </c>
      <c r="S810" t="s">
        <v>33</v>
      </c>
      <c r="T810" t="s">
        <v>360</v>
      </c>
      <c r="U810" t="s">
        <v>159</v>
      </c>
      <c r="V810" t="s">
        <v>9187</v>
      </c>
      <c r="W810" t="s">
        <v>25407</v>
      </c>
      <c r="X810" t="s">
        <v>13064</v>
      </c>
      <c r="Y810" s="536" t="s">
        <v>25408</v>
      </c>
      <c r="Z810" s="536"/>
      <c r="AA810" s="493" t="s">
        <v>18046</v>
      </c>
      <c r="AB810" s="493" t="s">
        <v>25409</v>
      </c>
      <c r="AC810" s="493" t="s">
        <v>19740</v>
      </c>
      <c r="AD810" s="493" t="s">
        <v>21466</v>
      </c>
      <c r="AE810"/>
      <c r="AF810" t="s">
        <v>20919</v>
      </c>
      <c r="AG810"/>
      <c r="AH810"/>
      <c r="AI810" t="s">
        <v>20668</v>
      </c>
      <c r="AJ810" t="s">
        <v>32</v>
      </c>
      <c r="AK810" t="s">
        <v>890</v>
      </c>
      <c r="AL810" t="s">
        <v>64</v>
      </c>
      <c r="AM810" t="s">
        <v>9187</v>
      </c>
      <c r="AN810">
        <v>5</v>
      </c>
    </row>
    <row r="811" spans="1:40" ht="14.4" x14ac:dyDescent="0.3">
      <c r="A811" s="433" t="str">
        <v>1295</v>
      </c>
      <c r="D811" t="str">
        <f>CONCATENATE(portada_F[[#This Row],[NIVEL]],".",portada_F[[#This Row],[CODINS]])</f>
        <v>1.02752</v>
      </c>
      <c r="E811" s="444" t="s">
        <v>32895</v>
      </c>
      <c r="F811" t="s">
        <v>7490</v>
      </c>
      <c r="G811" t="s">
        <v>10244</v>
      </c>
      <c r="H811" t="s">
        <v>10245</v>
      </c>
      <c r="I811" t="s">
        <v>360</v>
      </c>
      <c r="J811" t="s">
        <v>3</v>
      </c>
      <c r="K811" t="s">
        <v>32</v>
      </c>
      <c r="L811" t="s">
        <v>20921</v>
      </c>
      <c r="M811" t="s">
        <v>18492</v>
      </c>
      <c r="N811">
        <v>10409</v>
      </c>
      <c r="O811" t="s">
        <v>32</v>
      </c>
      <c r="P811" t="s">
        <v>4</v>
      </c>
      <c r="Q811" t="s">
        <v>10</v>
      </c>
      <c r="R811" t="s">
        <v>16474</v>
      </c>
      <c r="S811" t="s">
        <v>33</v>
      </c>
      <c r="T811" t="s">
        <v>360</v>
      </c>
      <c r="U811" t="s">
        <v>930</v>
      </c>
      <c r="V811" t="s">
        <v>10245</v>
      </c>
      <c r="W811" t="s">
        <v>10971</v>
      </c>
      <c r="X811" t="s">
        <v>26709</v>
      </c>
      <c r="Y811" s="536" t="s">
        <v>26710</v>
      </c>
      <c r="Z811" s="536"/>
      <c r="AA811" s="493" t="s">
        <v>26711</v>
      </c>
      <c r="AB811" s="493" t="s">
        <v>26710</v>
      </c>
      <c r="AC811" s="493" t="s">
        <v>19897</v>
      </c>
      <c r="AD811" s="493" t="s">
        <v>22514</v>
      </c>
      <c r="AE811"/>
      <c r="AF811" t="s">
        <v>20919</v>
      </c>
      <c r="AG811"/>
      <c r="AH811"/>
      <c r="AI811" t="s">
        <v>20668</v>
      </c>
      <c r="AJ811" t="s">
        <v>32</v>
      </c>
      <c r="AK811" t="s">
        <v>960</v>
      </c>
      <c r="AL811" t="s">
        <v>64</v>
      </c>
      <c r="AM811" t="s">
        <v>10245</v>
      </c>
      <c r="AN811">
        <v>8</v>
      </c>
    </row>
    <row r="812" spans="1:40" ht="14.4" x14ac:dyDescent="0.3">
      <c r="A812" s="433" t="str">
        <v>1296</v>
      </c>
      <c r="D812" t="str">
        <f>CONCATENATE(portada_F[[#This Row],[NIVEL]],".",portada_F[[#This Row],[CODINS]])</f>
        <v>1.00275</v>
      </c>
      <c r="E812" s="444" t="s">
        <v>30675</v>
      </c>
      <c r="F812" t="s">
        <v>233</v>
      </c>
      <c r="G812" t="s">
        <v>1070</v>
      </c>
      <c r="H812" t="s">
        <v>1071</v>
      </c>
      <c r="I812" t="s">
        <v>360</v>
      </c>
      <c r="J812" t="s">
        <v>5</v>
      </c>
      <c r="K812" t="s">
        <v>32</v>
      </c>
      <c r="L812" t="s">
        <v>20921</v>
      </c>
      <c r="M812" t="s">
        <v>18492</v>
      </c>
      <c r="N812">
        <v>10702</v>
      </c>
      <c r="O812" t="s">
        <v>32</v>
      </c>
      <c r="P812" t="s">
        <v>7</v>
      </c>
      <c r="Q812" t="s">
        <v>2</v>
      </c>
      <c r="R812" t="s">
        <v>16486</v>
      </c>
      <c r="S812" t="s">
        <v>33</v>
      </c>
      <c r="T812" t="s">
        <v>21474</v>
      </c>
      <c r="U812" t="s">
        <v>1072</v>
      </c>
      <c r="V812" t="s">
        <v>1072</v>
      </c>
      <c r="W812" t="s">
        <v>397</v>
      </c>
      <c r="X812" t="s">
        <v>11479</v>
      </c>
      <c r="Y812" s="536" t="s">
        <v>21475</v>
      </c>
      <c r="Z812" s="536"/>
      <c r="AA812" s="493" t="s">
        <v>10357</v>
      </c>
      <c r="AB812" s="493" t="s">
        <v>21476</v>
      </c>
      <c r="AC812" s="493" t="s">
        <v>19744</v>
      </c>
      <c r="AD812" s="493" t="s">
        <v>21477</v>
      </c>
      <c r="AE812"/>
      <c r="AF812" t="s">
        <v>20919</v>
      </c>
      <c r="AG812"/>
      <c r="AH812"/>
      <c r="AI812" t="s">
        <v>20668</v>
      </c>
      <c r="AJ812" t="s">
        <v>32</v>
      </c>
      <c r="AK812" t="s">
        <v>1069</v>
      </c>
      <c r="AL812" t="s">
        <v>64</v>
      </c>
      <c r="AM812" t="s">
        <v>1071</v>
      </c>
      <c r="AN812">
        <v>44</v>
      </c>
    </row>
    <row r="813" spans="1:40" ht="14.4" x14ac:dyDescent="0.3">
      <c r="A813" s="433" t="str">
        <v>1298</v>
      </c>
      <c r="D813" t="str">
        <f>CONCATENATE(portada_F[[#This Row],[NIVEL]],".",portada_F[[#This Row],[CODINS]])</f>
        <v>1.00995</v>
      </c>
      <c r="E813" s="444" t="s">
        <v>31317</v>
      </c>
      <c r="F813" t="s">
        <v>895</v>
      </c>
      <c r="G813" t="s">
        <v>1053</v>
      </c>
      <c r="H813" t="s">
        <v>1054</v>
      </c>
      <c r="I813" t="s">
        <v>360</v>
      </c>
      <c r="J813" t="s">
        <v>5</v>
      </c>
      <c r="K813" t="s">
        <v>32</v>
      </c>
      <c r="L813" t="s">
        <v>20921</v>
      </c>
      <c r="M813" t="s">
        <v>18492</v>
      </c>
      <c r="N813">
        <v>10706</v>
      </c>
      <c r="O813" t="s">
        <v>32</v>
      </c>
      <c r="P813" t="s">
        <v>7</v>
      </c>
      <c r="Q813" t="s">
        <v>6</v>
      </c>
      <c r="R813" t="s">
        <v>16489</v>
      </c>
      <c r="S813" t="s">
        <v>33</v>
      </c>
      <c r="T813" t="s">
        <v>21474</v>
      </c>
      <c r="U813" t="s">
        <v>1055</v>
      </c>
      <c r="V813" t="s">
        <v>1055</v>
      </c>
      <c r="W813" t="s">
        <v>9197</v>
      </c>
      <c r="X813" t="s">
        <v>23063</v>
      </c>
      <c r="Y813" s="536" t="s">
        <v>23064</v>
      </c>
      <c r="Z813" s="536"/>
      <c r="AA813" s="493" t="s">
        <v>7310</v>
      </c>
      <c r="AB813" s="493" t="s">
        <v>23065</v>
      </c>
      <c r="AC813" s="493" t="s">
        <v>19744</v>
      </c>
      <c r="AD813" s="493" t="s">
        <v>21477</v>
      </c>
      <c r="AE813"/>
      <c r="AF813" t="s">
        <v>20919</v>
      </c>
      <c r="AG813"/>
      <c r="AH813"/>
      <c r="AI813" t="s">
        <v>20668</v>
      </c>
      <c r="AJ813" t="s">
        <v>32</v>
      </c>
      <c r="AK813" t="s">
        <v>1052</v>
      </c>
      <c r="AL813" t="s">
        <v>64</v>
      </c>
      <c r="AM813" t="s">
        <v>1054</v>
      </c>
      <c r="AN813">
        <v>41</v>
      </c>
    </row>
    <row r="814" spans="1:40" ht="14.4" x14ac:dyDescent="0.3">
      <c r="A814" s="433" t="str">
        <v>1299</v>
      </c>
      <c r="D814" t="str">
        <f>CONCATENATE(portada_F[[#This Row],[NIVEL]],".",portada_F[[#This Row],[CODINS]])</f>
        <v>1.00893</v>
      </c>
      <c r="E814" s="444" t="s">
        <v>31229</v>
      </c>
      <c r="F814" t="s">
        <v>1077</v>
      </c>
      <c r="G814" t="s">
        <v>1075</v>
      </c>
      <c r="H814" t="s">
        <v>1076</v>
      </c>
      <c r="I814" t="s">
        <v>360</v>
      </c>
      <c r="J814" t="s">
        <v>5</v>
      </c>
      <c r="K814" t="s">
        <v>32</v>
      </c>
      <c r="L814" t="s">
        <v>20921</v>
      </c>
      <c r="M814" t="s">
        <v>18492</v>
      </c>
      <c r="N814">
        <v>10702</v>
      </c>
      <c r="O814" t="s">
        <v>32</v>
      </c>
      <c r="P814" t="s">
        <v>7</v>
      </c>
      <c r="Q814" t="s">
        <v>2</v>
      </c>
      <c r="R814" t="s">
        <v>16486</v>
      </c>
      <c r="S814" t="s">
        <v>33</v>
      </c>
      <c r="T814" t="s">
        <v>21474</v>
      </c>
      <c r="U814" t="s">
        <v>1072</v>
      </c>
      <c r="V814" t="s">
        <v>9198</v>
      </c>
      <c r="W814" t="s">
        <v>10487</v>
      </c>
      <c r="X814" t="s">
        <v>11688</v>
      </c>
      <c r="Y814" s="536" t="s">
        <v>22861</v>
      </c>
      <c r="Z814" s="536" t="s">
        <v>22862</v>
      </c>
      <c r="AA814" s="493" t="s">
        <v>17044</v>
      </c>
      <c r="AB814" s="493" t="s">
        <v>22863</v>
      </c>
      <c r="AC814" s="493" t="s">
        <v>19744</v>
      </c>
      <c r="AD814" s="493" t="s">
        <v>22864</v>
      </c>
      <c r="AE814"/>
      <c r="AF814" t="s">
        <v>20919</v>
      </c>
      <c r="AG814"/>
      <c r="AH814"/>
      <c r="AI814" t="s">
        <v>20668</v>
      </c>
      <c r="AJ814" t="s">
        <v>32</v>
      </c>
      <c r="AK814" t="s">
        <v>1074</v>
      </c>
      <c r="AL814" t="s">
        <v>64</v>
      </c>
      <c r="AM814" t="s">
        <v>1076</v>
      </c>
      <c r="AN814">
        <v>51</v>
      </c>
    </row>
    <row r="815" spans="1:40" ht="14.4" x14ac:dyDescent="0.3">
      <c r="A815" s="433" t="str">
        <v>1300</v>
      </c>
      <c r="D815" t="str">
        <f>CONCATENATE(portada_F[[#This Row],[NIVEL]],".",portada_F[[#This Row],[CODINS]])</f>
        <v>1.03134</v>
      </c>
      <c r="E815" s="444" t="s">
        <v>33220</v>
      </c>
      <c r="F815" t="s">
        <v>915</v>
      </c>
      <c r="G815" t="s">
        <v>913</v>
      </c>
      <c r="H815" t="s">
        <v>914</v>
      </c>
      <c r="I815" t="s">
        <v>360</v>
      </c>
      <c r="J815" t="s">
        <v>2</v>
      </c>
      <c r="K815" t="s">
        <v>32</v>
      </c>
      <c r="L815" t="s">
        <v>20921</v>
      </c>
      <c r="M815" t="s">
        <v>18492</v>
      </c>
      <c r="N815">
        <v>10402</v>
      </c>
      <c r="O815" t="s">
        <v>32</v>
      </c>
      <c r="P815" t="s">
        <v>4</v>
      </c>
      <c r="Q815" t="s">
        <v>2</v>
      </c>
      <c r="R815" t="s">
        <v>16468</v>
      </c>
      <c r="S815" t="s">
        <v>33</v>
      </c>
      <c r="T815" t="s">
        <v>360</v>
      </c>
      <c r="U815" t="s">
        <v>361</v>
      </c>
      <c r="V815" t="s">
        <v>9188</v>
      </c>
      <c r="W815" t="s">
        <v>27482</v>
      </c>
      <c r="X815" t="s">
        <v>13312</v>
      </c>
      <c r="Y815" s="536" t="s">
        <v>27483</v>
      </c>
      <c r="Z815" s="536"/>
      <c r="AA815" s="493" t="s">
        <v>17391</v>
      </c>
      <c r="AB815" s="493" t="s">
        <v>27484</v>
      </c>
      <c r="AC815" s="493" t="s">
        <v>19937</v>
      </c>
      <c r="AD815" s="493" t="s">
        <v>22855</v>
      </c>
      <c r="AE815"/>
      <c r="AF815" t="s">
        <v>20919</v>
      </c>
      <c r="AG815"/>
      <c r="AH815"/>
      <c r="AI815" t="s">
        <v>20668</v>
      </c>
      <c r="AJ815" t="s">
        <v>32</v>
      </c>
      <c r="AK815" t="s">
        <v>912</v>
      </c>
      <c r="AL815" t="s">
        <v>64</v>
      </c>
      <c r="AM815" t="s">
        <v>914</v>
      </c>
      <c r="AN815">
        <v>5</v>
      </c>
    </row>
    <row r="816" spans="1:40" ht="14.4" x14ac:dyDescent="0.3">
      <c r="A816" s="433" t="str">
        <v>1301</v>
      </c>
      <c r="D816" t="str">
        <f>CONCATENATE(portada_F[[#This Row],[NIVEL]],".",portada_F[[#This Row],[CODINS]])</f>
        <v>1.02131</v>
      </c>
      <c r="E816" s="444" t="s">
        <v>32346</v>
      </c>
      <c r="F816" t="s">
        <v>918</v>
      </c>
      <c r="G816" t="s">
        <v>917</v>
      </c>
      <c r="H816" t="s">
        <v>799</v>
      </c>
      <c r="I816" t="s">
        <v>360</v>
      </c>
      <c r="J816" t="s">
        <v>2</v>
      </c>
      <c r="K816" t="s">
        <v>32</v>
      </c>
      <c r="L816" t="s">
        <v>20921</v>
      </c>
      <c r="M816" t="s">
        <v>18492</v>
      </c>
      <c r="N816">
        <v>10402</v>
      </c>
      <c r="O816" t="s">
        <v>32</v>
      </c>
      <c r="P816" t="s">
        <v>4</v>
      </c>
      <c r="Q816" t="s">
        <v>2</v>
      </c>
      <c r="R816" t="s">
        <v>16468</v>
      </c>
      <c r="S816" t="s">
        <v>33</v>
      </c>
      <c r="T816" t="s">
        <v>360</v>
      </c>
      <c r="U816" t="s">
        <v>361</v>
      </c>
      <c r="V816" t="s">
        <v>799</v>
      </c>
      <c r="W816" t="s">
        <v>2275</v>
      </c>
      <c r="X816" t="s">
        <v>13066</v>
      </c>
      <c r="Y816" s="536" t="s">
        <v>25424</v>
      </c>
      <c r="Z816" s="536"/>
      <c r="AA816" s="493" t="s">
        <v>20172</v>
      </c>
      <c r="AB816" s="493" t="s">
        <v>25425</v>
      </c>
      <c r="AC816" s="493" t="s">
        <v>19937</v>
      </c>
      <c r="AD816" s="493" t="s">
        <v>22855</v>
      </c>
      <c r="AE816"/>
      <c r="AF816" t="s">
        <v>20919</v>
      </c>
      <c r="AG816"/>
      <c r="AH816"/>
      <c r="AI816" t="s">
        <v>20668</v>
      </c>
      <c r="AJ816" t="s">
        <v>32</v>
      </c>
      <c r="AK816" t="s">
        <v>7117</v>
      </c>
      <c r="AL816" t="s">
        <v>64</v>
      </c>
      <c r="AM816" t="s">
        <v>799</v>
      </c>
      <c r="AN816">
        <v>7</v>
      </c>
    </row>
    <row r="817" spans="1:40" ht="14.4" x14ac:dyDescent="0.3">
      <c r="A817" s="433" t="str">
        <v>1302</v>
      </c>
      <c r="D817" t="str">
        <f>CONCATENATE(portada_F[[#This Row],[NIVEL]],".",portada_F[[#This Row],[CODINS]])</f>
        <v>1.00276</v>
      </c>
      <c r="E817" s="444" t="s">
        <v>30676</v>
      </c>
      <c r="F817" t="s">
        <v>175</v>
      </c>
      <c r="G817" t="s">
        <v>1060</v>
      </c>
      <c r="H817" t="s">
        <v>1061</v>
      </c>
      <c r="I817" t="s">
        <v>360</v>
      </c>
      <c r="J817" t="s">
        <v>5</v>
      </c>
      <c r="K817" t="s">
        <v>32</v>
      </c>
      <c r="L817" t="s">
        <v>20921</v>
      </c>
      <c r="M817" t="s">
        <v>18492</v>
      </c>
      <c r="N817">
        <v>10701</v>
      </c>
      <c r="O817" t="s">
        <v>32</v>
      </c>
      <c r="P817" t="s">
        <v>7</v>
      </c>
      <c r="Q817" t="s">
        <v>1</v>
      </c>
      <c r="R817" t="s">
        <v>16485</v>
      </c>
      <c r="S817" t="s">
        <v>33</v>
      </c>
      <c r="T817" t="s">
        <v>21474</v>
      </c>
      <c r="U817" t="s">
        <v>1032</v>
      </c>
      <c r="V817" t="s">
        <v>1062</v>
      </c>
      <c r="W817" t="s">
        <v>601</v>
      </c>
      <c r="X817" t="s">
        <v>11480</v>
      </c>
      <c r="Y817" s="536" t="s">
        <v>21478</v>
      </c>
      <c r="Z817" s="536"/>
      <c r="AA817" s="493" t="s">
        <v>19207</v>
      </c>
      <c r="AB817" s="493" t="s">
        <v>21478</v>
      </c>
      <c r="AC817" s="493" t="s">
        <v>19744</v>
      </c>
      <c r="AD817" s="493" t="s">
        <v>21477</v>
      </c>
      <c r="AE817"/>
      <c r="AF817" t="s">
        <v>20919</v>
      </c>
      <c r="AG817"/>
      <c r="AH817"/>
      <c r="AI817" t="s">
        <v>20668</v>
      </c>
      <c r="AJ817" t="s">
        <v>32</v>
      </c>
      <c r="AK817" t="s">
        <v>1059</v>
      </c>
      <c r="AL817" t="s">
        <v>64</v>
      </c>
      <c r="AM817" t="s">
        <v>1061</v>
      </c>
      <c r="AN817">
        <v>44</v>
      </c>
    </row>
    <row r="818" spans="1:40" ht="14.4" x14ac:dyDescent="0.3">
      <c r="A818" s="433" t="str">
        <v>1303</v>
      </c>
      <c r="D818" t="str">
        <f>CONCATENATE(portada_F[[#This Row],[NIVEL]],".",portada_F[[#This Row],[CODINS]])</f>
        <v>1.02312</v>
      </c>
      <c r="E818" s="444" t="s">
        <v>32504</v>
      </c>
      <c r="F818" t="s">
        <v>1140</v>
      </c>
      <c r="G818" t="s">
        <v>1137</v>
      </c>
      <c r="H818" t="s">
        <v>1138</v>
      </c>
      <c r="I818" t="s">
        <v>360</v>
      </c>
      <c r="J818" t="s">
        <v>7</v>
      </c>
      <c r="K818" t="s">
        <v>32</v>
      </c>
      <c r="L818" t="s">
        <v>20921</v>
      </c>
      <c r="M818" t="s">
        <v>18492</v>
      </c>
      <c r="N818">
        <v>11605</v>
      </c>
      <c r="O818" t="s">
        <v>32</v>
      </c>
      <c r="P818" t="s">
        <v>921</v>
      </c>
      <c r="Q818" t="s">
        <v>5</v>
      </c>
      <c r="R818" t="s">
        <v>16532</v>
      </c>
      <c r="S818" t="s">
        <v>33</v>
      </c>
      <c r="T818" t="s">
        <v>23066</v>
      </c>
      <c r="U818" t="s">
        <v>23069</v>
      </c>
      <c r="V818" t="s">
        <v>1139</v>
      </c>
      <c r="W818" t="s">
        <v>9203</v>
      </c>
      <c r="X818" t="s">
        <v>10862</v>
      </c>
      <c r="Y818" s="536" t="s">
        <v>25799</v>
      </c>
      <c r="Z818" s="536"/>
      <c r="AA818" s="493" t="s">
        <v>19208</v>
      </c>
      <c r="AB818" s="493" t="s">
        <v>25800</v>
      </c>
      <c r="AC818" s="493" t="s">
        <v>19170</v>
      </c>
      <c r="AD818" s="493" t="s">
        <v>23073</v>
      </c>
      <c r="AE818"/>
      <c r="AF818" t="s">
        <v>20919</v>
      </c>
      <c r="AG818"/>
      <c r="AH818"/>
      <c r="AI818" t="s">
        <v>20668</v>
      </c>
      <c r="AJ818" t="s">
        <v>32</v>
      </c>
      <c r="AK818" t="s">
        <v>1136</v>
      </c>
      <c r="AL818" t="s">
        <v>64</v>
      </c>
      <c r="AM818" t="s">
        <v>1138</v>
      </c>
      <c r="AN818">
        <v>10</v>
      </c>
    </row>
    <row r="819" spans="1:40" ht="14.4" x14ac:dyDescent="0.3">
      <c r="A819" s="433" t="str">
        <v>1304</v>
      </c>
      <c r="D819" t="str">
        <f>CONCATENATE(portada_F[[#This Row],[NIVEL]],".",portada_F[[#This Row],[CODINS]])</f>
        <v>1.02648</v>
      </c>
      <c r="E819" s="444" t="s">
        <v>32796</v>
      </c>
      <c r="F819" t="s">
        <v>6924</v>
      </c>
      <c r="G819" t="s">
        <v>995</v>
      </c>
      <c r="H819" t="s">
        <v>908</v>
      </c>
      <c r="I819" t="s">
        <v>360</v>
      </c>
      <c r="J819" t="s">
        <v>4</v>
      </c>
      <c r="K819" t="s">
        <v>32</v>
      </c>
      <c r="L819" t="s">
        <v>20921</v>
      </c>
      <c r="M819" t="s">
        <v>18492</v>
      </c>
      <c r="N819">
        <v>10705</v>
      </c>
      <c r="O819" t="s">
        <v>32</v>
      </c>
      <c r="P819" t="s">
        <v>7</v>
      </c>
      <c r="Q819" t="s">
        <v>5</v>
      </c>
      <c r="R819" t="s">
        <v>16488</v>
      </c>
      <c r="S819" t="s">
        <v>33</v>
      </c>
      <c r="T819" t="s">
        <v>21474</v>
      </c>
      <c r="U819" t="s">
        <v>996</v>
      </c>
      <c r="V819" t="s">
        <v>908</v>
      </c>
      <c r="W819" t="s">
        <v>26467</v>
      </c>
      <c r="X819" t="s">
        <v>13189</v>
      </c>
      <c r="Y819" s="536" t="s">
        <v>26468</v>
      </c>
      <c r="Z819" s="536"/>
      <c r="AA819" s="493" t="s">
        <v>20266</v>
      </c>
      <c r="AB819" s="493" t="s">
        <v>26468</v>
      </c>
      <c r="AC819" s="493" t="s">
        <v>19743</v>
      </c>
      <c r="AD819" s="493" t="s">
        <v>21473</v>
      </c>
      <c r="AE819"/>
      <c r="AF819" t="s">
        <v>20919</v>
      </c>
      <c r="AG819"/>
      <c r="AH819"/>
      <c r="AI819" t="s">
        <v>20668</v>
      </c>
      <c r="AJ819" t="s">
        <v>32</v>
      </c>
      <c r="AK819" t="s">
        <v>994</v>
      </c>
      <c r="AL819" t="s">
        <v>64</v>
      </c>
      <c r="AM819" t="s">
        <v>908</v>
      </c>
      <c r="AN819">
        <v>3</v>
      </c>
    </row>
    <row r="820" spans="1:40" ht="14.4" x14ac:dyDescent="0.3">
      <c r="A820" s="433" t="str">
        <v>1305</v>
      </c>
      <c r="D820" t="str">
        <f>CONCATENATE(portada_F[[#This Row],[NIVEL]],".",portada_F[[#This Row],[CODINS]])</f>
        <v>1.03728</v>
      </c>
      <c r="E820" s="444" t="s">
        <v>33686</v>
      </c>
      <c r="F820" t="s">
        <v>8008</v>
      </c>
      <c r="G820" t="s">
        <v>13877</v>
      </c>
      <c r="H820" t="s">
        <v>13878</v>
      </c>
      <c r="I820" t="s">
        <v>360</v>
      </c>
      <c r="J820" t="s">
        <v>5</v>
      </c>
      <c r="K820" t="s">
        <v>32</v>
      </c>
      <c r="L820" t="s">
        <v>20921</v>
      </c>
      <c r="M820" t="s">
        <v>18492</v>
      </c>
      <c r="N820">
        <v>10703</v>
      </c>
      <c r="O820" t="s">
        <v>32</v>
      </c>
      <c r="P820" t="s">
        <v>7</v>
      </c>
      <c r="Q820" t="s">
        <v>3</v>
      </c>
      <c r="R820" t="s">
        <v>16487</v>
      </c>
      <c r="S820" t="s">
        <v>33</v>
      </c>
      <c r="T820" t="s">
        <v>21474</v>
      </c>
      <c r="U820" t="s">
        <v>1042</v>
      </c>
      <c r="V820" t="s">
        <v>70</v>
      </c>
      <c r="W820" t="s">
        <v>28735</v>
      </c>
      <c r="X820" t="s">
        <v>15166</v>
      </c>
      <c r="Y820" s="536" t="s">
        <v>28736</v>
      </c>
      <c r="Z820" s="536"/>
      <c r="AA820" s="493" t="s">
        <v>28737</v>
      </c>
      <c r="AB820" s="493" t="s">
        <v>28738</v>
      </c>
      <c r="AC820" s="493" t="s">
        <v>19744</v>
      </c>
      <c r="AD820" s="493" t="s">
        <v>21477</v>
      </c>
      <c r="AE820"/>
      <c r="AF820" t="s">
        <v>20919</v>
      </c>
      <c r="AG820"/>
      <c r="AH820"/>
      <c r="AI820" t="s">
        <v>20668</v>
      </c>
      <c r="AJ820" t="s">
        <v>32</v>
      </c>
      <c r="AK820" t="s">
        <v>1100</v>
      </c>
      <c r="AL820" t="s">
        <v>64</v>
      </c>
      <c r="AM820" t="s">
        <v>13878</v>
      </c>
      <c r="AN820">
        <v>7</v>
      </c>
    </row>
    <row r="821" spans="1:40" ht="14.4" x14ac:dyDescent="0.3">
      <c r="A821" s="433" t="str">
        <v>1306</v>
      </c>
      <c r="D821" t="str">
        <f>CONCATENATE(portada_F[[#This Row],[NIVEL]],".",portada_F[[#This Row],[CODINS]])</f>
        <v>1.01356</v>
      </c>
      <c r="E821" s="444" t="s">
        <v>31639</v>
      </c>
      <c r="F821" t="s">
        <v>936</v>
      </c>
      <c r="G821" t="s">
        <v>934</v>
      </c>
      <c r="H821" t="s">
        <v>935</v>
      </c>
      <c r="I821" t="s">
        <v>360</v>
      </c>
      <c r="J821" t="s">
        <v>3</v>
      </c>
      <c r="K821" t="s">
        <v>32</v>
      </c>
      <c r="L821" t="s">
        <v>20921</v>
      </c>
      <c r="M821" t="s">
        <v>18492</v>
      </c>
      <c r="N821">
        <v>10409</v>
      </c>
      <c r="O821" t="s">
        <v>32</v>
      </c>
      <c r="P821" t="s">
        <v>4</v>
      </c>
      <c r="Q821" t="s">
        <v>10</v>
      </c>
      <c r="R821" t="s">
        <v>16474</v>
      </c>
      <c r="S821" t="s">
        <v>33</v>
      </c>
      <c r="T821" t="s">
        <v>360</v>
      </c>
      <c r="U821" t="s">
        <v>930</v>
      </c>
      <c r="V821" t="s">
        <v>68</v>
      </c>
      <c r="W821" t="s">
        <v>23820</v>
      </c>
      <c r="X821" t="s">
        <v>12871</v>
      </c>
      <c r="Y821" s="536" t="s">
        <v>23821</v>
      </c>
      <c r="Z821" s="536" t="s">
        <v>22514</v>
      </c>
      <c r="AA821" s="493" t="s">
        <v>17574</v>
      </c>
      <c r="AB821" s="493" t="s">
        <v>23821</v>
      </c>
      <c r="AC821" s="493" t="s">
        <v>19897</v>
      </c>
      <c r="AD821" s="493" t="s">
        <v>22514</v>
      </c>
      <c r="AE821"/>
      <c r="AF821" t="s">
        <v>20919</v>
      </c>
      <c r="AG821"/>
      <c r="AH821"/>
      <c r="AI821" t="s">
        <v>20668</v>
      </c>
      <c r="AJ821" t="s">
        <v>32</v>
      </c>
      <c r="AK821" t="s">
        <v>7119</v>
      </c>
      <c r="AL821" t="s">
        <v>64</v>
      </c>
      <c r="AM821" t="s">
        <v>935</v>
      </c>
      <c r="AN821">
        <v>8</v>
      </c>
    </row>
    <row r="822" spans="1:40" ht="14.4" x14ac:dyDescent="0.3">
      <c r="A822" s="433" t="str">
        <v>1307</v>
      </c>
      <c r="D822" t="str">
        <f>CONCATENATE(portada_F[[#This Row],[NIVEL]],".",portada_F[[#This Row],[CODINS]])</f>
        <v>1.02755</v>
      </c>
      <c r="E822" s="444" t="s">
        <v>32898</v>
      </c>
      <c r="F822" t="s">
        <v>7319</v>
      </c>
      <c r="G822" t="s">
        <v>7318</v>
      </c>
      <c r="H822" t="s">
        <v>70</v>
      </c>
      <c r="I822" t="s">
        <v>360</v>
      </c>
      <c r="J822" t="s">
        <v>3</v>
      </c>
      <c r="K822" t="s">
        <v>32</v>
      </c>
      <c r="L822" t="s">
        <v>20921</v>
      </c>
      <c r="M822" t="s">
        <v>18492</v>
      </c>
      <c r="N822">
        <v>10409</v>
      </c>
      <c r="O822" t="s">
        <v>32</v>
      </c>
      <c r="P822" t="s">
        <v>4</v>
      </c>
      <c r="Q822" t="s">
        <v>10</v>
      </c>
      <c r="R822" t="s">
        <v>16474</v>
      </c>
      <c r="S822" t="s">
        <v>33</v>
      </c>
      <c r="T822" t="s">
        <v>360</v>
      </c>
      <c r="U822" t="s">
        <v>930</v>
      </c>
      <c r="V822" t="s">
        <v>70</v>
      </c>
      <c r="W822" t="s">
        <v>966</v>
      </c>
      <c r="X822" t="s">
        <v>15076</v>
      </c>
      <c r="Y822" s="536" t="s">
        <v>26719</v>
      </c>
      <c r="Z822" s="536"/>
      <c r="AA822" s="493" t="s">
        <v>26720</v>
      </c>
      <c r="AB822" s="493" t="s">
        <v>26721</v>
      </c>
      <c r="AC822" s="493" t="s">
        <v>19897</v>
      </c>
      <c r="AD822" s="493" t="s">
        <v>22514</v>
      </c>
      <c r="AE822"/>
      <c r="AF822" t="s">
        <v>20919</v>
      </c>
      <c r="AG822"/>
      <c r="AH822"/>
      <c r="AI822" t="s">
        <v>20668</v>
      </c>
      <c r="AJ822" t="s">
        <v>32</v>
      </c>
      <c r="AK822" t="s">
        <v>965</v>
      </c>
      <c r="AL822" t="s">
        <v>64</v>
      </c>
      <c r="AM822" t="s">
        <v>70</v>
      </c>
      <c r="AN822">
        <v>1</v>
      </c>
    </row>
    <row r="823" spans="1:40" ht="14.4" x14ac:dyDescent="0.3">
      <c r="A823" s="433" t="str">
        <v>1308</v>
      </c>
      <c r="D823" t="str">
        <f>CONCATENATE(portada_F[[#This Row],[NIVEL]],".",portada_F[[#This Row],[CODINS]])</f>
        <v>1.00271</v>
      </c>
      <c r="E823" s="444" t="s">
        <v>30671</v>
      </c>
      <c r="F823" t="s">
        <v>803</v>
      </c>
      <c r="G823" t="s">
        <v>867</v>
      </c>
      <c r="H823" t="s">
        <v>868</v>
      </c>
      <c r="I823" t="s">
        <v>360</v>
      </c>
      <c r="J823" t="s">
        <v>1</v>
      </c>
      <c r="K823" t="s">
        <v>32</v>
      </c>
      <c r="L823" t="s">
        <v>20921</v>
      </c>
      <c r="M823" t="s">
        <v>18492</v>
      </c>
      <c r="N823">
        <v>10402</v>
      </c>
      <c r="O823" t="s">
        <v>32</v>
      </c>
      <c r="P823" t="s">
        <v>4</v>
      </c>
      <c r="Q823" t="s">
        <v>2</v>
      </c>
      <c r="R823" t="s">
        <v>16468</v>
      </c>
      <c r="S823" t="s">
        <v>33</v>
      </c>
      <c r="T823" t="s">
        <v>360</v>
      </c>
      <c r="U823" t="s">
        <v>361</v>
      </c>
      <c r="V823" t="s">
        <v>868</v>
      </c>
      <c r="W823" t="s">
        <v>459</v>
      </c>
      <c r="X823" t="s">
        <v>11477</v>
      </c>
      <c r="Y823" s="536" t="s">
        <v>21467</v>
      </c>
      <c r="Z823" s="536"/>
      <c r="AA823" s="493" t="s">
        <v>864</v>
      </c>
      <c r="AB823" s="493" t="s">
        <v>21467</v>
      </c>
      <c r="AC823" s="493" t="s">
        <v>19740</v>
      </c>
      <c r="AD823" s="493" t="s">
        <v>21466</v>
      </c>
      <c r="AE823"/>
      <c r="AF823" t="s">
        <v>20919</v>
      </c>
      <c r="AG823"/>
      <c r="AH823"/>
      <c r="AI823" t="s">
        <v>20668</v>
      </c>
      <c r="AJ823" t="s">
        <v>32</v>
      </c>
      <c r="AK823" t="s">
        <v>866</v>
      </c>
      <c r="AL823" t="s">
        <v>64</v>
      </c>
      <c r="AM823" t="s">
        <v>868</v>
      </c>
      <c r="AN823">
        <v>29</v>
      </c>
    </row>
    <row r="824" spans="1:40" ht="14.4" x14ac:dyDescent="0.3">
      <c r="A824" s="433" t="str">
        <v>1309</v>
      </c>
      <c r="D824" t="str">
        <f>CONCATENATE(portada_F[[#This Row],[NIVEL]],".",portada_F[[#This Row],[CODINS]])</f>
        <v>1.03530</v>
      </c>
      <c r="E824" s="444" t="s">
        <v>30671</v>
      </c>
      <c r="F824" t="s">
        <v>9924</v>
      </c>
      <c r="G824" t="s">
        <v>867</v>
      </c>
      <c r="H824" t="s">
        <v>28293</v>
      </c>
      <c r="I824" t="s">
        <v>360</v>
      </c>
      <c r="J824" t="s">
        <v>1</v>
      </c>
      <c r="K824" t="s">
        <v>32</v>
      </c>
      <c r="L824" t="s">
        <v>20921</v>
      </c>
      <c r="M824" t="s">
        <v>18492</v>
      </c>
      <c r="N824">
        <v>10402</v>
      </c>
      <c r="O824" t="s">
        <v>32</v>
      </c>
      <c r="P824" t="s">
        <v>4</v>
      </c>
      <c r="Q824" t="s">
        <v>2</v>
      </c>
      <c r="R824" t="s">
        <v>16468</v>
      </c>
      <c r="S824" t="s">
        <v>33</v>
      </c>
      <c r="T824" t="s">
        <v>360</v>
      </c>
      <c r="U824" t="s">
        <v>361</v>
      </c>
      <c r="V824" t="s">
        <v>868</v>
      </c>
      <c r="W824" t="s">
        <v>16397</v>
      </c>
      <c r="X824" t="s">
        <v>16396</v>
      </c>
      <c r="Y824" s="536" t="s">
        <v>28294</v>
      </c>
      <c r="Z824" s="536"/>
      <c r="AA824" s="493" t="s">
        <v>864</v>
      </c>
      <c r="AB824" s="493" t="s">
        <v>21467</v>
      </c>
      <c r="AC824" s="493" t="s">
        <v>19740</v>
      </c>
      <c r="AD824" s="493" t="s">
        <v>21466</v>
      </c>
      <c r="AE824" t="s">
        <v>28173</v>
      </c>
      <c r="AF824" t="s">
        <v>20919</v>
      </c>
      <c r="AG824" t="s">
        <v>64</v>
      </c>
      <c r="AH824" t="s">
        <v>19694</v>
      </c>
      <c r="AI824" t="s">
        <v>28295</v>
      </c>
      <c r="AJ824" t="s">
        <v>32</v>
      </c>
      <c r="AK824" t="s">
        <v>866</v>
      </c>
      <c r="AL824" t="s">
        <v>64</v>
      </c>
      <c r="AM824" t="s">
        <v>868</v>
      </c>
      <c r="AN824">
        <v>33</v>
      </c>
    </row>
    <row r="825" spans="1:40" ht="14.4" x14ac:dyDescent="0.3">
      <c r="A825" s="433" t="str">
        <v>1310</v>
      </c>
      <c r="D825" t="str">
        <f>CONCATENATE(portada_F[[#This Row],[NIVEL]],".",portada_F[[#This Row],[CODINS]])</f>
        <v>1.02269</v>
      </c>
      <c r="E825" s="444" t="s">
        <v>32464</v>
      </c>
      <c r="F825" t="s">
        <v>902</v>
      </c>
      <c r="G825" t="s">
        <v>901</v>
      </c>
      <c r="H825" t="s">
        <v>361</v>
      </c>
      <c r="I825" t="s">
        <v>360</v>
      </c>
      <c r="J825" t="s">
        <v>2</v>
      </c>
      <c r="K825" t="s">
        <v>32</v>
      </c>
      <c r="L825" t="s">
        <v>20921</v>
      </c>
      <c r="M825" t="s">
        <v>18492</v>
      </c>
      <c r="N825">
        <v>10402</v>
      </c>
      <c r="O825" t="s">
        <v>32</v>
      </c>
      <c r="P825" t="s">
        <v>4</v>
      </c>
      <c r="Q825" t="s">
        <v>2</v>
      </c>
      <c r="R825" t="s">
        <v>16468</v>
      </c>
      <c r="S825" t="s">
        <v>33</v>
      </c>
      <c r="T825" t="s">
        <v>360</v>
      </c>
      <c r="U825" t="s">
        <v>361</v>
      </c>
      <c r="V825" t="s">
        <v>530</v>
      </c>
      <c r="W825" t="s">
        <v>252</v>
      </c>
      <c r="X825" t="s">
        <v>13095</v>
      </c>
      <c r="Y825" s="536" t="s">
        <v>25692</v>
      </c>
      <c r="Z825" s="536"/>
      <c r="AA825" s="493" t="s">
        <v>25693</v>
      </c>
      <c r="AB825" s="493" t="s">
        <v>25694</v>
      </c>
      <c r="AC825" s="493" t="s">
        <v>19937</v>
      </c>
      <c r="AD825" s="493" t="s">
        <v>22855</v>
      </c>
      <c r="AE825"/>
      <c r="AF825" t="s">
        <v>20919</v>
      </c>
      <c r="AG825"/>
      <c r="AH825"/>
      <c r="AI825" t="s">
        <v>20668</v>
      </c>
      <c r="AJ825" t="s">
        <v>32</v>
      </c>
      <c r="AK825" t="s">
        <v>7116</v>
      </c>
      <c r="AL825" t="s">
        <v>64</v>
      </c>
      <c r="AM825" t="s">
        <v>361</v>
      </c>
      <c r="AN825">
        <v>6</v>
      </c>
    </row>
    <row r="826" spans="1:40" ht="14.4" x14ac:dyDescent="0.3">
      <c r="A826" s="433" t="str">
        <v>1311</v>
      </c>
      <c r="D826" t="str">
        <f>CONCATENATE(portada_F[[#This Row],[NIVEL]],".",portada_F[[#This Row],[CODINS]])</f>
        <v>1.02140</v>
      </c>
      <c r="E826" s="444" t="s">
        <v>32352</v>
      </c>
      <c r="F826" t="s">
        <v>7553</v>
      </c>
      <c r="G826" t="s">
        <v>9071</v>
      </c>
      <c r="H826" t="s">
        <v>8498</v>
      </c>
      <c r="I826" t="s">
        <v>360</v>
      </c>
      <c r="J826" t="s">
        <v>7</v>
      </c>
      <c r="K826" t="s">
        <v>32</v>
      </c>
      <c r="L826" t="s">
        <v>20921</v>
      </c>
      <c r="M826" t="s">
        <v>18492</v>
      </c>
      <c r="N826">
        <v>11605</v>
      </c>
      <c r="O826" t="s">
        <v>32</v>
      </c>
      <c r="P826" t="s">
        <v>921</v>
      </c>
      <c r="Q826" t="s">
        <v>5</v>
      </c>
      <c r="R826" t="s">
        <v>16532</v>
      </c>
      <c r="S826" t="s">
        <v>33</v>
      </c>
      <c r="T826" t="s">
        <v>23066</v>
      </c>
      <c r="U826" t="s">
        <v>23069</v>
      </c>
      <c r="V826" t="s">
        <v>8498</v>
      </c>
      <c r="W826" t="s">
        <v>215</v>
      </c>
      <c r="X826" t="s">
        <v>12022</v>
      </c>
      <c r="Y826" s="536" t="s">
        <v>25434</v>
      </c>
      <c r="Z826" s="536"/>
      <c r="AA826" s="493" t="s">
        <v>25435</v>
      </c>
      <c r="AB826" s="493" t="s">
        <v>25436</v>
      </c>
      <c r="AC826" s="493" t="s">
        <v>19170</v>
      </c>
      <c r="AD826" s="493" t="s">
        <v>25437</v>
      </c>
      <c r="AE826"/>
      <c r="AF826" t="s">
        <v>20919</v>
      </c>
      <c r="AG826"/>
      <c r="AH826"/>
      <c r="AI826" t="s">
        <v>20668</v>
      </c>
      <c r="AJ826" t="s">
        <v>32</v>
      </c>
      <c r="AK826" t="s">
        <v>1129</v>
      </c>
      <c r="AL826" t="s">
        <v>64</v>
      </c>
      <c r="AM826" t="s">
        <v>8498</v>
      </c>
      <c r="AN826">
        <v>8</v>
      </c>
    </row>
    <row r="827" spans="1:40" ht="14.4" x14ac:dyDescent="0.3">
      <c r="A827" s="433" t="str">
        <v>1312</v>
      </c>
      <c r="D827" t="str">
        <f>CONCATENATE(portada_F[[#This Row],[NIVEL]],".",portada_F[[#This Row],[CODINS]])</f>
        <v>1.02324</v>
      </c>
      <c r="E827" s="444" t="s">
        <v>32515</v>
      </c>
      <c r="F827" t="s">
        <v>7753</v>
      </c>
      <c r="G827" t="s">
        <v>10219</v>
      </c>
      <c r="H827" t="s">
        <v>337</v>
      </c>
      <c r="I827" t="s">
        <v>360</v>
      </c>
      <c r="J827" t="s">
        <v>6</v>
      </c>
      <c r="K827" t="s">
        <v>32</v>
      </c>
      <c r="L827" t="s">
        <v>20921</v>
      </c>
      <c r="M827" t="s">
        <v>18492</v>
      </c>
      <c r="N827">
        <v>11601</v>
      </c>
      <c r="O827" t="s">
        <v>32</v>
      </c>
      <c r="P827" t="s">
        <v>921</v>
      </c>
      <c r="Q827" t="s">
        <v>1</v>
      </c>
      <c r="R827" t="s">
        <v>16528</v>
      </c>
      <c r="S827" t="s">
        <v>33</v>
      </c>
      <c r="T827" t="s">
        <v>23066</v>
      </c>
      <c r="U827" t="s">
        <v>1085</v>
      </c>
      <c r="V827" t="s">
        <v>337</v>
      </c>
      <c r="W827" t="s">
        <v>10864</v>
      </c>
      <c r="X827" t="s">
        <v>15020</v>
      </c>
      <c r="Y827" s="536" t="s">
        <v>25823</v>
      </c>
      <c r="Z827" s="536"/>
      <c r="AA827" s="493" t="s">
        <v>25824</v>
      </c>
      <c r="AB827" s="493" t="s">
        <v>25825</v>
      </c>
      <c r="AC827" s="493" t="s">
        <v>19957</v>
      </c>
      <c r="AD827" s="493" t="s">
        <v>23068</v>
      </c>
      <c r="AE827"/>
      <c r="AF827" t="s">
        <v>20919</v>
      </c>
      <c r="AG827"/>
      <c r="AH827"/>
      <c r="AI827" t="s">
        <v>20668</v>
      </c>
      <c r="AJ827" t="s">
        <v>32</v>
      </c>
      <c r="AK827" t="s">
        <v>1133</v>
      </c>
      <c r="AL827" t="s">
        <v>64</v>
      </c>
      <c r="AM827" t="s">
        <v>337</v>
      </c>
      <c r="AN827">
        <v>5</v>
      </c>
    </row>
    <row r="828" spans="1:40" ht="14.4" x14ac:dyDescent="0.3">
      <c r="A828" s="433" t="str">
        <v>1313</v>
      </c>
      <c r="D828" t="str">
        <f>CONCATENATE(portada_F[[#This Row],[NIVEL]],".",portada_F[[#This Row],[CODINS]])</f>
        <v>1.01533</v>
      </c>
      <c r="E828" s="444" t="s">
        <v>31809</v>
      </c>
      <c r="F828" t="s">
        <v>6886</v>
      </c>
      <c r="G828" t="s">
        <v>1079</v>
      </c>
      <c r="H828" t="s">
        <v>1080</v>
      </c>
      <c r="I828" t="s">
        <v>360</v>
      </c>
      <c r="J828" t="s">
        <v>5</v>
      </c>
      <c r="K828" t="s">
        <v>32</v>
      </c>
      <c r="L828" t="s">
        <v>20921</v>
      </c>
      <c r="M828" t="s">
        <v>18492</v>
      </c>
      <c r="N828">
        <v>10703</v>
      </c>
      <c r="O828" t="s">
        <v>32</v>
      </c>
      <c r="P828" t="s">
        <v>7</v>
      </c>
      <c r="Q828" t="s">
        <v>3</v>
      </c>
      <c r="R828" t="s">
        <v>16487</v>
      </c>
      <c r="S828" t="s">
        <v>33</v>
      </c>
      <c r="T828" t="s">
        <v>21474</v>
      </c>
      <c r="U828" t="s">
        <v>1042</v>
      </c>
      <c r="V828" t="s">
        <v>1080</v>
      </c>
      <c r="W828" t="s">
        <v>9199</v>
      </c>
      <c r="X828" t="s">
        <v>11871</v>
      </c>
      <c r="Y828" s="536" t="s">
        <v>24194</v>
      </c>
      <c r="Z828" s="536"/>
      <c r="AA828" s="493" t="s">
        <v>18900</v>
      </c>
      <c r="AB828" s="493" t="s">
        <v>24194</v>
      </c>
      <c r="AC828" s="493" t="s">
        <v>19744</v>
      </c>
      <c r="AD828" s="493" t="s">
        <v>21477</v>
      </c>
      <c r="AE828"/>
      <c r="AF828" t="s">
        <v>20919</v>
      </c>
      <c r="AG828"/>
      <c r="AH828"/>
      <c r="AI828" t="s">
        <v>20668</v>
      </c>
      <c r="AJ828" t="s">
        <v>32</v>
      </c>
      <c r="AK828" t="s">
        <v>1078</v>
      </c>
      <c r="AL828" t="s">
        <v>64</v>
      </c>
      <c r="AM828" t="s">
        <v>1080</v>
      </c>
      <c r="AN828">
        <v>15</v>
      </c>
    </row>
    <row r="829" spans="1:40" ht="14.4" x14ac:dyDescent="0.3">
      <c r="A829" s="433" t="str">
        <v>1314</v>
      </c>
      <c r="D829" t="str">
        <f>CONCATENATE(portada_F[[#This Row],[NIVEL]],".",portada_F[[#This Row],[CODINS]])</f>
        <v>1.00277</v>
      </c>
      <c r="E829" s="444" t="s">
        <v>30677</v>
      </c>
      <c r="F829" t="s">
        <v>6851</v>
      </c>
      <c r="G829" t="s">
        <v>1087</v>
      </c>
      <c r="H829" t="s">
        <v>8354</v>
      </c>
      <c r="I829" t="s">
        <v>360</v>
      </c>
      <c r="J829" t="s">
        <v>5</v>
      </c>
      <c r="K829" t="s">
        <v>32</v>
      </c>
      <c r="L829" t="s">
        <v>20921</v>
      </c>
      <c r="M829" t="s">
        <v>18492</v>
      </c>
      <c r="N829">
        <v>11203</v>
      </c>
      <c r="O829" t="s">
        <v>32</v>
      </c>
      <c r="P829" t="s">
        <v>14</v>
      </c>
      <c r="Q829" t="s">
        <v>3</v>
      </c>
      <c r="R829" t="s">
        <v>16515</v>
      </c>
      <c r="S829" t="s">
        <v>33</v>
      </c>
      <c r="T829" t="s">
        <v>21352</v>
      </c>
      <c r="U829" t="s">
        <v>705</v>
      </c>
      <c r="V829" t="s">
        <v>705</v>
      </c>
      <c r="W829" t="s">
        <v>15557</v>
      </c>
      <c r="X829" t="s">
        <v>10358</v>
      </c>
      <c r="Y829" s="536" t="s">
        <v>21479</v>
      </c>
      <c r="Z829" s="536"/>
      <c r="AA829" s="493" t="s">
        <v>12788</v>
      </c>
      <c r="AB829" s="493" t="s">
        <v>21479</v>
      </c>
      <c r="AC829" s="493" t="s">
        <v>19744</v>
      </c>
      <c r="AD829" s="493" t="s">
        <v>21477</v>
      </c>
      <c r="AE829"/>
      <c r="AF829" t="s">
        <v>20919</v>
      </c>
      <c r="AG829"/>
      <c r="AH829"/>
      <c r="AI829" t="s">
        <v>20668</v>
      </c>
      <c r="AJ829" t="s">
        <v>32</v>
      </c>
      <c r="AK829" t="s">
        <v>277</v>
      </c>
      <c r="AL829" t="s">
        <v>64</v>
      </c>
      <c r="AM829" t="s">
        <v>8354</v>
      </c>
      <c r="AN829">
        <v>53</v>
      </c>
    </row>
    <row r="830" spans="1:40" ht="14.4" x14ac:dyDescent="0.3">
      <c r="A830" s="433" t="str">
        <v>1315</v>
      </c>
      <c r="D830" t="str">
        <f>CONCATENATE(portada_F[[#This Row],[NIVEL]],".",portada_F[[#This Row],[CODINS]])</f>
        <v>1.03533</v>
      </c>
      <c r="E830" s="444" t="s">
        <v>33537</v>
      </c>
      <c r="F830" t="s">
        <v>7674</v>
      </c>
      <c r="G830" t="s">
        <v>13637</v>
      </c>
      <c r="H830" t="s">
        <v>13638</v>
      </c>
      <c r="I830" t="s">
        <v>360</v>
      </c>
      <c r="J830" t="s">
        <v>2</v>
      </c>
      <c r="K830" t="s">
        <v>32</v>
      </c>
      <c r="L830" t="s">
        <v>20921</v>
      </c>
      <c r="M830" t="s">
        <v>18492</v>
      </c>
      <c r="N830">
        <v>10406</v>
      </c>
      <c r="O830" t="s">
        <v>32</v>
      </c>
      <c r="P830" t="s">
        <v>4</v>
      </c>
      <c r="Q830" t="s">
        <v>6</v>
      </c>
      <c r="R830" t="s">
        <v>20890</v>
      </c>
      <c r="S830" t="s">
        <v>33</v>
      </c>
      <c r="T830" t="s">
        <v>360</v>
      </c>
      <c r="U830" t="s">
        <v>893</v>
      </c>
      <c r="V830" t="s">
        <v>13638</v>
      </c>
      <c r="W830" t="s">
        <v>467</v>
      </c>
      <c r="X830" t="s">
        <v>14299</v>
      </c>
      <c r="Y830" s="536" t="s">
        <v>28302</v>
      </c>
      <c r="Z830" s="536"/>
      <c r="AA830" s="493" t="s">
        <v>20441</v>
      </c>
      <c r="AB830" s="493" t="s">
        <v>28302</v>
      </c>
      <c r="AC830" s="493" t="s">
        <v>19937</v>
      </c>
      <c r="AD830" s="493" t="s">
        <v>22855</v>
      </c>
      <c r="AE830"/>
      <c r="AF830" t="s">
        <v>20919</v>
      </c>
      <c r="AG830"/>
      <c r="AH830"/>
      <c r="AI830" t="s">
        <v>20668</v>
      </c>
      <c r="AJ830" t="s">
        <v>32</v>
      </c>
      <c r="AK830" t="s">
        <v>904</v>
      </c>
      <c r="AL830" t="s">
        <v>64</v>
      </c>
      <c r="AM830" t="s">
        <v>13638</v>
      </c>
      <c r="AN830">
        <v>8</v>
      </c>
    </row>
    <row r="831" spans="1:40" ht="14.4" x14ac:dyDescent="0.3">
      <c r="A831" s="433" t="str">
        <v>1317</v>
      </c>
      <c r="D831" t="str">
        <f>CONCATENATE(portada_F[[#This Row],[NIVEL]],".",portada_F[[#This Row],[CODINS]])</f>
        <v>1.03133</v>
      </c>
      <c r="E831" s="444" t="s">
        <v>33219</v>
      </c>
      <c r="F831" t="s">
        <v>1008</v>
      </c>
      <c r="G831" t="s">
        <v>1005</v>
      </c>
      <c r="H831" t="s">
        <v>1006</v>
      </c>
      <c r="I831" t="s">
        <v>360</v>
      </c>
      <c r="J831" t="s">
        <v>4</v>
      </c>
      <c r="K831" t="s">
        <v>32</v>
      </c>
      <c r="L831" t="s">
        <v>20921</v>
      </c>
      <c r="M831" t="s">
        <v>18492</v>
      </c>
      <c r="N831">
        <v>10705</v>
      </c>
      <c r="O831" t="s">
        <v>32</v>
      </c>
      <c r="P831" t="s">
        <v>7</v>
      </c>
      <c r="Q831" t="s">
        <v>5</v>
      </c>
      <c r="R831" t="s">
        <v>16488</v>
      </c>
      <c r="S831" t="s">
        <v>33</v>
      </c>
      <c r="T831" t="s">
        <v>21474</v>
      </c>
      <c r="U831" t="s">
        <v>996</v>
      </c>
      <c r="V831" t="s">
        <v>996</v>
      </c>
      <c r="W831" t="s">
        <v>1007</v>
      </c>
      <c r="X831" t="s">
        <v>27479</v>
      </c>
      <c r="Y831" s="536" t="s">
        <v>27480</v>
      </c>
      <c r="Z831" s="536"/>
      <c r="AA831" s="493" t="s">
        <v>27481</v>
      </c>
      <c r="AB831" s="493" t="s">
        <v>27480</v>
      </c>
      <c r="AC831" s="493" t="s">
        <v>19743</v>
      </c>
      <c r="AD831" s="493" t="s">
        <v>21473</v>
      </c>
      <c r="AE831"/>
      <c r="AF831" t="s">
        <v>20919</v>
      </c>
      <c r="AG831"/>
      <c r="AH831"/>
      <c r="AI831" t="s">
        <v>20668</v>
      </c>
      <c r="AJ831" t="s">
        <v>32</v>
      </c>
      <c r="AK831" t="s">
        <v>1004</v>
      </c>
      <c r="AL831" t="s">
        <v>64</v>
      </c>
      <c r="AM831" t="s">
        <v>1006</v>
      </c>
      <c r="AN831">
        <v>3</v>
      </c>
    </row>
    <row r="832" spans="1:40" ht="14.4" x14ac:dyDescent="0.3">
      <c r="A832" s="433" t="str">
        <v>1318</v>
      </c>
      <c r="D832" t="str">
        <f>CONCATENATE(portada_F[[#This Row],[NIVEL]],".",portada_F[[#This Row],[CODINS]])</f>
        <v>1.00891</v>
      </c>
      <c r="E832" s="444" t="s">
        <v>31227</v>
      </c>
      <c r="F832" t="s">
        <v>1002</v>
      </c>
      <c r="G832" t="s">
        <v>999</v>
      </c>
      <c r="H832" t="s">
        <v>1000</v>
      </c>
      <c r="I832" t="s">
        <v>360</v>
      </c>
      <c r="J832" t="s">
        <v>4</v>
      </c>
      <c r="K832" t="s">
        <v>32</v>
      </c>
      <c r="L832" t="s">
        <v>20921</v>
      </c>
      <c r="M832" t="s">
        <v>18492</v>
      </c>
      <c r="N832">
        <v>10403</v>
      </c>
      <c r="O832" t="s">
        <v>32</v>
      </c>
      <c r="P832" t="s">
        <v>4</v>
      </c>
      <c r="Q832" t="s">
        <v>3</v>
      </c>
      <c r="R832" t="s">
        <v>16469</v>
      </c>
      <c r="S832" t="s">
        <v>33</v>
      </c>
      <c r="T832" t="s">
        <v>360</v>
      </c>
      <c r="U832" t="s">
        <v>976</v>
      </c>
      <c r="V832" t="s">
        <v>396</v>
      </c>
      <c r="W832" t="s">
        <v>1001</v>
      </c>
      <c r="X832" t="s">
        <v>14900</v>
      </c>
      <c r="Y832" s="536" t="s">
        <v>22857</v>
      </c>
      <c r="Z832" s="536"/>
      <c r="AA832" s="493" t="s">
        <v>19938</v>
      </c>
      <c r="AB832" s="493" t="s">
        <v>22857</v>
      </c>
      <c r="AC832" s="493" t="s">
        <v>19743</v>
      </c>
      <c r="AD832" s="493" t="s">
        <v>21473</v>
      </c>
      <c r="AE832"/>
      <c r="AF832" t="s">
        <v>20919</v>
      </c>
      <c r="AG832"/>
      <c r="AH832"/>
      <c r="AI832" t="s">
        <v>20668</v>
      </c>
      <c r="AJ832" t="s">
        <v>32</v>
      </c>
      <c r="AK832" t="s">
        <v>998</v>
      </c>
      <c r="AL832" t="s">
        <v>64</v>
      </c>
      <c r="AM832" t="s">
        <v>1000</v>
      </c>
      <c r="AN832">
        <v>25</v>
      </c>
    </row>
    <row r="833" spans="1:40" ht="14.4" x14ac:dyDescent="0.3">
      <c r="A833" s="433" t="str">
        <v>1319</v>
      </c>
      <c r="D833" t="str">
        <f>CONCATENATE(portada_F[[#This Row],[NIVEL]],".",portada_F[[#This Row],[CODINS]])</f>
        <v>1.02137</v>
      </c>
      <c r="E833" s="444" t="s">
        <v>32351</v>
      </c>
      <c r="F833" t="s">
        <v>1067</v>
      </c>
      <c r="G833" t="s">
        <v>1065</v>
      </c>
      <c r="H833" t="s">
        <v>7742</v>
      </c>
      <c r="I833" t="s">
        <v>360</v>
      </c>
      <c r="J833" t="s">
        <v>5</v>
      </c>
      <c r="K833" t="s">
        <v>32</v>
      </c>
      <c r="L833" t="s">
        <v>20921</v>
      </c>
      <c r="M833" t="s">
        <v>18492</v>
      </c>
      <c r="N833">
        <v>10703</v>
      </c>
      <c r="O833" t="s">
        <v>32</v>
      </c>
      <c r="P833" t="s">
        <v>7</v>
      </c>
      <c r="Q833" t="s">
        <v>3</v>
      </c>
      <c r="R833" t="s">
        <v>16487</v>
      </c>
      <c r="S833" t="s">
        <v>33</v>
      </c>
      <c r="T833" t="s">
        <v>21474</v>
      </c>
      <c r="U833" t="s">
        <v>1042</v>
      </c>
      <c r="V833" t="s">
        <v>1066</v>
      </c>
      <c r="W833" t="s">
        <v>479</v>
      </c>
      <c r="X833" t="s">
        <v>10833</v>
      </c>
      <c r="Y833" s="536" t="s">
        <v>25433</v>
      </c>
      <c r="Z833" s="536"/>
      <c r="AA833" s="493" t="s">
        <v>11336</v>
      </c>
      <c r="AB833" s="493" t="s">
        <v>25433</v>
      </c>
      <c r="AC833" s="493" t="s">
        <v>19744</v>
      </c>
      <c r="AD833" s="493" t="s">
        <v>21477</v>
      </c>
      <c r="AE833"/>
      <c r="AF833" t="s">
        <v>20919</v>
      </c>
      <c r="AG833"/>
      <c r="AH833"/>
      <c r="AI833" t="s">
        <v>20668</v>
      </c>
      <c r="AJ833" t="s">
        <v>32</v>
      </c>
      <c r="AK833" t="s">
        <v>1064</v>
      </c>
      <c r="AL833" t="s">
        <v>64</v>
      </c>
      <c r="AM833" t="s">
        <v>7742</v>
      </c>
      <c r="AN833">
        <v>28</v>
      </c>
    </row>
    <row r="834" spans="1:40" ht="14.4" x14ac:dyDescent="0.3">
      <c r="A834" s="433" t="str">
        <v>1320</v>
      </c>
      <c r="D834" t="str">
        <f>CONCATENATE(portada_F[[#This Row],[NIVEL]],".",portada_F[[#This Row],[CODINS]])</f>
        <v>1.01679</v>
      </c>
      <c r="E834" s="444" t="s">
        <v>31944</v>
      </c>
      <c r="F834" t="s">
        <v>1027</v>
      </c>
      <c r="G834" t="s">
        <v>1025</v>
      </c>
      <c r="H834" t="s">
        <v>1026</v>
      </c>
      <c r="I834" t="s">
        <v>360</v>
      </c>
      <c r="J834" t="s">
        <v>4</v>
      </c>
      <c r="K834" t="s">
        <v>32</v>
      </c>
      <c r="L834" t="s">
        <v>20921</v>
      </c>
      <c r="M834" t="s">
        <v>18492</v>
      </c>
      <c r="N834">
        <v>10704</v>
      </c>
      <c r="O834" t="s">
        <v>32</v>
      </c>
      <c r="P834" t="s">
        <v>7</v>
      </c>
      <c r="Q834" t="s">
        <v>4</v>
      </c>
      <c r="R834" t="s">
        <v>24509</v>
      </c>
      <c r="S834" t="s">
        <v>33</v>
      </c>
      <c r="T834" t="s">
        <v>21474</v>
      </c>
      <c r="U834" t="s">
        <v>1018</v>
      </c>
      <c r="V834" t="s">
        <v>1018</v>
      </c>
      <c r="W834" t="s">
        <v>7292</v>
      </c>
      <c r="X834" t="s">
        <v>14042</v>
      </c>
      <c r="Y834" s="536" t="s">
        <v>24510</v>
      </c>
      <c r="Z834" s="536"/>
      <c r="AA834" s="493" t="s">
        <v>10700</v>
      </c>
      <c r="AB834" s="493" t="s">
        <v>24511</v>
      </c>
      <c r="AC834" s="493" t="s">
        <v>19743</v>
      </c>
      <c r="AD834" s="493" t="s">
        <v>21473</v>
      </c>
      <c r="AE834"/>
      <c r="AF834" t="s">
        <v>20919</v>
      </c>
      <c r="AG834"/>
      <c r="AH834"/>
      <c r="AI834" t="s">
        <v>20668</v>
      </c>
      <c r="AJ834" t="s">
        <v>32</v>
      </c>
      <c r="AK834" t="s">
        <v>1024</v>
      </c>
      <c r="AL834" t="s">
        <v>64</v>
      </c>
      <c r="AM834" t="s">
        <v>1026</v>
      </c>
      <c r="AN834">
        <v>6</v>
      </c>
    </row>
    <row r="835" spans="1:40" ht="14.4" x14ac:dyDescent="0.3">
      <c r="A835" s="433" t="str">
        <v>1321</v>
      </c>
      <c r="D835" t="str">
        <f>CONCATENATE(portada_F[[#This Row],[NIVEL]],".",portada_F[[#This Row],[CODINS]])</f>
        <v>1.02795</v>
      </c>
      <c r="E835" s="444" t="s">
        <v>32932</v>
      </c>
      <c r="F835" t="s">
        <v>10248</v>
      </c>
      <c r="G835" t="s">
        <v>10249</v>
      </c>
      <c r="H835" t="s">
        <v>10250</v>
      </c>
      <c r="I835" t="s">
        <v>360</v>
      </c>
      <c r="J835" t="s">
        <v>2</v>
      </c>
      <c r="K835" t="s">
        <v>32</v>
      </c>
      <c r="L835" t="s">
        <v>20921</v>
      </c>
      <c r="M835" t="s">
        <v>18492</v>
      </c>
      <c r="N835">
        <v>10406</v>
      </c>
      <c r="O835" t="s">
        <v>32</v>
      </c>
      <c r="P835" t="s">
        <v>4</v>
      </c>
      <c r="Q835" t="s">
        <v>6</v>
      </c>
      <c r="R835" t="s">
        <v>20890</v>
      </c>
      <c r="S835" t="s">
        <v>33</v>
      </c>
      <c r="T835" t="s">
        <v>360</v>
      </c>
      <c r="U835" t="s">
        <v>893</v>
      </c>
      <c r="V835" t="s">
        <v>10250</v>
      </c>
      <c r="W835" t="s">
        <v>10981</v>
      </c>
      <c r="X835" t="s">
        <v>13358</v>
      </c>
      <c r="Y835" s="536" t="s">
        <v>26805</v>
      </c>
      <c r="Z835" s="536"/>
      <c r="AA835" s="493" t="s">
        <v>10980</v>
      </c>
      <c r="AB835" s="493" t="s">
        <v>26805</v>
      </c>
      <c r="AC835" s="493" t="s">
        <v>19937</v>
      </c>
      <c r="AD835" s="493" t="s">
        <v>22855</v>
      </c>
      <c r="AE835"/>
      <c r="AF835" t="s">
        <v>20919</v>
      </c>
      <c r="AG835"/>
      <c r="AH835"/>
      <c r="AI835" t="s">
        <v>20668</v>
      </c>
      <c r="AJ835" t="s">
        <v>32</v>
      </c>
      <c r="AK835" t="s">
        <v>922</v>
      </c>
      <c r="AL835" t="s">
        <v>64</v>
      </c>
      <c r="AM835" t="s">
        <v>10250</v>
      </c>
      <c r="AN835">
        <v>4</v>
      </c>
    </row>
    <row r="836" spans="1:40" ht="14.4" x14ac:dyDescent="0.3">
      <c r="A836" s="433" t="str">
        <v>1322</v>
      </c>
      <c r="D836" t="str">
        <f>CONCATENATE(portada_F[[#This Row],[NIVEL]],".",portada_F[[#This Row],[CODINS]])</f>
        <v>1.04160</v>
      </c>
      <c r="E836" s="444" t="s">
        <v>34037</v>
      </c>
      <c r="F836" t="s">
        <v>17019</v>
      </c>
      <c r="G836" t="s">
        <v>17813</v>
      </c>
      <c r="H836" t="s">
        <v>17814</v>
      </c>
      <c r="I836" t="s">
        <v>360</v>
      </c>
      <c r="J836" t="s">
        <v>6</v>
      </c>
      <c r="K836" t="s">
        <v>32</v>
      </c>
      <c r="L836" t="s">
        <v>20921</v>
      </c>
      <c r="M836" t="s">
        <v>18492</v>
      </c>
      <c r="N836">
        <v>11601</v>
      </c>
      <c r="O836" t="s">
        <v>32</v>
      </c>
      <c r="P836" t="s">
        <v>921</v>
      </c>
      <c r="Q836" t="s">
        <v>1</v>
      </c>
      <c r="R836" t="s">
        <v>16528</v>
      </c>
      <c r="S836" t="s">
        <v>33</v>
      </c>
      <c r="T836" t="s">
        <v>23066</v>
      </c>
      <c r="U836" t="s">
        <v>1085</v>
      </c>
      <c r="V836" t="s">
        <v>17814</v>
      </c>
      <c r="W836" t="s">
        <v>467</v>
      </c>
      <c r="X836" t="s">
        <v>18243</v>
      </c>
      <c r="Y836" s="536" t="s">
        <v>29624</v>
      </c>
      <c r="Z836" s="536"/>
      <c r="AA836" s="493" t="s">
        <v>18242</v>
      </c>
      <c r="AB836" s="493" t="s">
        <v>29625</v>
      </c>
      <c r="AC836" s="493" t="s">
        <v>19957</v>
      </c>
      <c r="AD836" s="493" t="s">
        <v>23068</v>
      </c>
      <c r="AE836"/>
      <c r="AF836" t="s">
        <v>20919</v>
      </c>
      <c r="AG836"/>
      <c r="AH836"/>
      <c r="AI836" t="s">
        <v>20668</v>
      </c>
      <c r="AJ836" t="s">
        <v>32</v>
      </c>
      <c r="AK836" t="s">
        <v>1149</v>
      </c>
      <c r="AL836" t="s">
        <v>64</v>
      </c>
      <c r="AM836" t="s">
        <v>17814</v>
      </c>
      <c r="AN836">
        <v>2</v>
      </c>
    </row>
    <row r="837" spans="1:40" ht="14.4" x14ac:dyDescent="0.3">
      <c r="A837" s="433" t="str">
        <v>1323</v>
      </c>
      <c r="D837" t="str">
        <f>CONCATENATE(portada_F[[#This Row],[NIVEL]],".",portada_F[[#This Row],[CODINS]])</f>
        <v>1.00892</v>
      </c>
      <c r="E837" s="444" t="s">
        <v>31228</v>
      </c>
      <c r="F837" t="s">
        <v>1048</v>
      </c>
      <c r="G837" t="s">
        <v>1046</v>
      </c>
      <c r="H837" t="s">
        <v>1047</v>
      </c>
      <c r="I837" t="s">
        <v>360</v>
      </c>
      <c r="J837" t="s">
        <v>5</v>
      </c>
      <c r="K837" t="s">
        <v>32</v>
      </c>
      <c r="L837" t="s">
        <v>20921</v>
      </c>
      <c r="M837" t="s">
        <v>18492</v>
      </c>
      <c r="N837">
        <v>10707</v>
      </c>
      <c r="O837" t="s">
        <v>32</v>
      </c>
      <c r="P837" t="s">
        <v>7</v>
      </c>
      <c r="Q837" t="s">
        <v>7</v>
      </c>
      <c r="R837" t="s">
        <v>16490</v>
      </c>
      <c r="S837" t="s">
        <v>33</v>
      </c>
      <c r="T837" t="s">
        <v>21474</v>
      </c>
      <c r="U837" t="s">
        <v>9195</v>
      </c>
      <c r="V837" t="s">
        <v>9195</v>
      </c>
      <c r="W837" t="s">
        <v>9196</v>
      </c>
      <c r="X837" t="s">
        <v>11687</v>
      </c>
      <c r="Y837" s="536" t="s">
        <v>22858</v>
      </c>
      <c r="Z837" s="536"/>
      <c r="AA837" s="493" t="s">
        <v>22859</v>
      </c>
      <c r="AB837" s="493" t="s">
        <v>22860</v>
      </c>
      <c r="AC837" s="493" t="s">
        <v>19744</v>
      </c>
      <c r="AD837" s="493" t="s">
        <v>21477</v>
      </c>
      <c r="AE837"/>
      <c r="AF837" t="s">
        <v>20919</v>
      </c>
      <c r="AG837"/>
      <c r="AH837"/>
      <c r="AI837" t="s">
        <v>20668</v>
      </c>
      <c r="AJ837" t="s">
        <v>32</v>
      </c>
      <c r="AK837" t="s">
        <v>1045</v>
      </c>
      <c r="AL837" t="s">
        <v>64</v>
      </c>
      <c r="AM837" t="s">
        <v>1047</v>
      </c>
      <c r="AN837">
        <v>28</v>
      </c>
    </row>
    <row r="838" spans="1:40" ht="14.4" x14ac:dyDescent="0.3">
      <c r="A838" s="433" t="str">
        <v>1324</v>
      </c>
      <c r="D838" t="str">
        <f>CONCATENATE(portada_F[[#This Row],[NIVEL]],".",portada_F[[#This Row],[CODINS]])</f>
        <v>1.03098</v>
      </c>
      <c r="E838" s="444" t="s">
        <v>33191</v>
      </c>
      <c r="F838" t="s">
        <v>10093</v>
      </c>
      <c r="G838" t="s">
        <v>10094</v>
      </c>
      <c r="H838" t="s">
        <v>10095</v>
      </c>
      <c r="I838" t="s">
        <v>360</v>
      </c>
      <c r="J838" t="s">
        <v>1</v>
      </c>
      <c r="K838" t="s">
        <v>32</v>
      </c>
      <c r="L838" t="s">
        <v>20921</v>
      </c>
      <c r="M838" t="s">
        <v>18492</v>
      </c>
      <c r="N838">
        <v>10408</v>
      </c>
      <c r="O838" t="s">
        <v>32</v>
      </c>
      <c r="P838" t="s">
        <v>4</v>
      </c>
      <c r="Q838" t="s">
        <v>9</v>
      </c>
      <c r="R838" t="s">
        <v>16473</v>
      </c>
      <c r="S838" t="s">
        <v>33</v>
      </c>
      <c r="T838" t="s">
        <v>360</v>
      </c>
      <c r="U838" t="s">
        <v>250</v>
      </c>
      <c r="V838" t="s">
        <v>10096</v>
      </c>
      <c r="W838" t="s">
        <v>10097</v>
      </c>
      <c r="X838" t="s">
        <v>12232</v>
      </c>
      <c r="Y838" s="536" t="s">
        <v>27418</v>
      </c>
      <c r="Z838" s="536"/>
      <c r="AA838" s="493" t="s">
        <v>19411</v>
      </c>
      <c r="AB838" s="493" t="s">
        <v>27418</v>
      </c>
      <c r="AC838" s="493" t="s">
        <v>19740</v>
      </c>
      <c r="AD838" s="493" t="s">
        <v>21466</v>
      </c>
      <c r="AE838"/>
      <c r="AF838" t="s">
        <v>20919</v>
      </c>
      <c r="AG838"/>
      <c r="AH838"/>
      <c r="AI838" t="s">
        <v>20668</v>
      </c>
      <c r="AJ838" t="s">
        <v>32</v>
      </c>
      <c r="AK838" t="s">
        <v>8555</v>
      </c>
      <c r="AL838" t="s">
        <v>64</v>
      </c>
      <c r="AM838" t="s">
        <v>10095</v>
      </c>
      <c r="AN838">
        <v>5</v>
      </c>
    </row>
    <row r="839" spans="1:40" ht="14.4" x14ac:dyDescent="0.3">
      <c r="A839" s="433" t="str">
        <v>1325</v>
      </c>
      <c r="D839" t="str">
        <f>CONCATENATE(portada_F[[#This Row],[NIVEL]],".",portada_F[[#This Row],[CODINS]])</f>
        <v>1.02309</v>
      </c>
      <c r="E839" s="444" t="s">
        <v>32502</v>
      </c>
      <c r="F839" t="s">
        <v>1105</v>
      </c>
      <c r="G839" t="s">
        <v>1103</v>
      </c>
      <c r="H839" t="s">
        <v>1104</v>
      </c>
      <c r="I839" t="s">
        <v>360</v>
      </c>
      <c r="J839" t="s">
        <v>5</v>
      </c>
      <c r="K839" t="s">
        <v>32</v>
      </c>
      <c r="L839" t="s">
        <v>20921</v>
      </c>
      <c r="M839" t="s">
        <v>18492</v>
      </c>
      <c r="N839">
        <v>10701</v>
      </c>
      <c r="O839" t="s">
        <v>32</v>
      </c>
      <c r="P839" t="s">
        <v>7</v>
      </c>
      <c r="Q839" t="s">
        <v>1</v>
      </c>
      <c r="R839" t="s">
        <v>16485</v>
      </c>
      <c r="S839" t="s">
        <v>33</v>
      </c>
      <c r="T839" t="s">
        <v>21474</v>
      </c>
      <c r="U839" t="s">
        <v>1032</v>
      </c>
      <c r="V839" t="s">
        <v>1104</v>
      </c>
      <c r="W839" t="s">
        <v>25795</v>
      </c>
      <c r="X839" t="s">
        <v>13104</v>
      </c>
      <c r="Y839" s="536" t="s">
        <v>25796</v>
      </c>
      <c r="Z839" s="536"/>
      <c r="AA839" s="493" t="s">
        <v>25797</v>
      </c>
      <c r="AB839" s="493" t="s">
        <v>25796</v>
      </c>
      <c r="AC839" s="493" t="s">
        <v>19744</v>
      </c>
      <c r="AD839" s="493" t="s">
        <v>21477</v>
      </c>
      <c r="AE839"/>
      <c r="AF839" t="s">
        <v>20919</v>
      </c>
      <c r="AG839"/>
      <c r="AH839"/>
      <c r="AI839" t="s">
        <v>20668</v>
      </c>
      <c r="AJ839" t="s">
        <v>32</v>
      </c>
      <c r="AK839" t="s">
        <v>1102</v>
      </c>
      <c r="AL839" t="s">
        <v>64</v>
      </c>
      <c r="AM839" t="s">
        <v>1104</v>
      </c>
      <c r="AN839">
        <v>7</v>
      </c>
    </row>
    <row r="840" spans="1:40" ht="14.4" x14ac:dyDescent="0.3">
      <c r="A840" s="433" t="str">
        <v>1326</v>
      </c>
      <c r="D840" t="str">
        <f>CONCATENATE(portada_F[[#This Row],[NIVEL]],".",portada_F[[#This Row],[CODINS]])</f>
        <v>1.02129</v>
      </c>
      <c r="E840" s="444" t="s">
        <v>32344</v>
      </c>
      <c r="F840" t="s">
        <v>872</v>
      </c>
      <c r="G840" t="s">
        <v>870</v>
      </c>
      <c r="H840" t="s">
        <v>871</v>
      </c>
      <c r="I840" t="s">
        <v>360</v>
      </c>
      <c r="J840" t="s">
        <v>1</v>
      </c>
      <c r="K840" t="s">
        <v>32</v>
      </c>
      <c r="L840" t="s">
        <v>20921</v>
      </c>
      <c r="M840" t="s">
        <v>18492</v>
      </c>
      <c r="N840">
        <v>10401</v>
      </c>
      <c r="O840" t="s">
        <v>32</v>
      </c>
      <c r="P840" t="s">
        <v>4</v>
      </c>
      <c r="Q840" t="s">
        <v>1</v>
      </c>
      <c r="R840" t="s">
        <v>16467</v>
      </c>
      <c r="S840" t="s">
        <v>33</v>
      </c>
      <c r="T840" t="s">
        <v>360</v>
      </c>
      <c r="U840" t="s">
        <v>637</v>
      </c>
      <c r="V840" t="s">
        <v>342</v>
      </c>
      <c r="W840" t="s">
        <v>9186</v>
      </c>
      <c r="X840" t="s">
        <v>13065</v>
      </c>
      <c r="Y840" s="536" t="s">
        <v>25420</v>
      </c>
      <c r="Z840" s="536" t="s">
        <v>25421</v>
      </c>
      <c r="AA840" s="493" t="s">
        <v>19167</v>
      </c>
      <c r="AB840" s="493" t="s">
        <v>25420</v>
      </c>
      <c r="AC840" s="493" t="s">
        <v>19740</v>
      </c>
      <c r="AD840" s="493" t="s">
        <v>21466</v>
      </c>
      <c r="AE840"/>
      <c r="AF840" t="s">
        <v>20919</v>
      </c>
      <c r="AG840"/>
      <c r="AH840"/>
      <c r="AI840" t="s">
        <v>20668</v>
      </c>
      <c r="AJ840" t="s">
        <v>32</v>
      </c>
      <c r="AK840" t="s">
        <v>607</v>
      </c>
      <c r="AL840" t="s">
        <v>64</v>
      </c>
      <c r="AM840" t="s">
        <v>871</v>
      </c>
      <c r="AN840">
        <v>8</v>
      </c>
    </row>
    <row r="841" spans="1:40" ht="14.4" x14ac:dyDescent="0.3">
      <c r="A841" s="433" t="str">
        <v>1327</v>
      </c>
      <c r="D841" t="str">
        <f>CONCATENATE(portada_F[[#This Row],[NIVEL]],".",portada_F[[#This Row],[CODINS]])</f>
        <v>1.02270</v>
      </c>
      <c r="E841" s="444" t="s">
        <v>32465</v>
      </c>
      <c r="F841" t="s">
        <v>7445</v>
      </c>
      <c r="G841" t="s">
        <v>14639</v>
      </c>
      <c r="H841" t="s">
        <v>14640</v>
      </c>
      <c r="I841" t="s">
        <v>360</v>
      </c>
      <c r="J841" t="s">
        <v>2</v>
      </c>
      <c r="K841" t="s">
        <v>32</v>
      </c>
      <c r="L841" t="s">
        <v>20921</v>
      </c>
      <c r="M841" t="s">
        <v>18492</v>
      </c>
      <c r="N841">
        <v>10402</v>
      </c>
      <c r="O841" t="s">
        <v>32</v>
      </c>
      <c r="P841" t="s">
        <v>4</v>
      </c>
      <c r="Q841" t="s">
        <v>2</v>
      </c>
      <c r="R841" t="s">
        <v>16468</v>
      </c>
      <c r="S841" t="s">
        <v>33</v>
      </c>
      <c r="T841" t="s">
        <v>360</v>
      </c>
      <c r="U841" t="s">
        <v>361</v>
      </c>
      <c r="V841" t="s">
        <v>15014</v>
      </c>
      <c r="W841" t="s">
        <v>25695</v>
      </c>
      <c r="X841" t="s">
        <v>15015</v>
      </c>
      <c r="Y841" s="536" t="s">
        <v>25696</v>
      </c>
      <c r="Z841" s="536"/>
      <c r="AA841" s="493" t="s">
        <v>19194</v>
      </c>
      <c r="AB841" s="493" t="s">
        <v>25697</v>
      </c>
      <c r="AC841" s="493" t="s">
        <v>19937</v>
      </c>
      <c r="AD841" s="493" t="s">
        <v>25698</v>
      </c>
      <c r="AE841"/>
      <c r="AF841" t="s">
        <v>20919</v>
      </c>
      <c r="AG841"/>
      <c r="AH841"/>
      <c r="AI841" t="s">
        <v>20668</v>
      </c>
      <c r="AJ841" t="s">
        <v>32</v>
      </c>
      <c r="AK841" t="s">
        <v>925</v>
      </c>
      <c r="AL841" t="s">
        <v>64</v>
      </c>
      <c r="AM841" t="s">
        <v>14640</v>
      </c>
      <c r="AN841">
        <v>2</v>
      </c>
    </row>
    <row r="842" spans="1:40" ht="14.4" x14ac:dyDescent="0.3">
      <c r="A842" s="433" t="str">
        <v>1328</v>
      </c>
      <c r="D842" t="str">
        <f>CONCATENATE(portada_F[[#This Row],[NIVEL]],".",portada_F[[#This Row],[CODINS]])</f>
        <v>1.02141</v>
      </c>
      <c r="E842" s="444" t="s">
        <v>32353</v>
      </c>
      <c r="F842" t="s">
        <v>1153</v>
      </c>
      <c r="G842" t="s">
        <v>1152</v>
      </c>
      <c r="H842" t="s">
        <v>250</v>
      </c>
      <c r="I842" t="s">
        <v>360</v>
      </c>
      <c r="J842" t="s">
        <v>7</v>
      </c>
      <c r="K842" t="s">
        <v>32</v>
      </c>
      <c r="L842" t="s">
        <v>20921</v>
      </c>
      <c r="M842" t="s">
        <v>18492</v>
      </c>
      <c r="N842">
        <v>11605</v>
      </c>
      <c r="O842" t="s">
        <v>32</v>
      </c>
      <c r="P842" t="s">
        <v>921</v>
      </c>
      <c r="Q842" t="s">
        <v>5</v>
      </c>
      <c r="R842" t="s">
        <v>16532</v>
      </c>
      <c r="S842" t="s">
        <v>33</v>
      </c>
      <c r="T842" t="s">
        <v>23066</v>
      </c>
      <c r="U842" t="s">
        <v>23069</v>
      </c>
      <c r="V842" t="s">
        <v>250</v>
      </c>
      <c r="W842" t="s">
        <v>7268</v>
      </c>
      <c r="X842" t="s">
        <v>10834</v>
      </c>
      <c r="Y842" s="536" t="s">
        <v>25438</v>
      </c>
      <c r="Z842" s="536"/>
      <c r="AA842" s="493" t="s">
        <v>19171</v>
      </c>
      <c r="AB842" s="493" t="s">
        <v>25438</v>
      </c>
      <c r="AC842" s="493" t="s">
        <v>19170</v>
      </c>
      <c r="AD842" s="493" t="s">
        <v>25439</v>
      </c>
      <c r="AE842"/>
      <c r="AF842" t="s">
        <v>20919</v>
      </c>
      <c r="AG842"/>
      <c r="AH842"/>
      <c r="AI842" t="s">
        <v>20668</v>
      </c>
      <c r="AJ842" t="s">
        <v>32</v>
      </c>
      <c r="AK842" t="s">
        <v>1151</v>
      </c>
      <c r="AL842" t="s">
        <v>64</v>
      </c>
      <c r="AM842" t="s">
        <v>250</v>
      </c>
      <c r="AN842">
        <v>8</v>
      </c>
    </row>
    <row r="843" spans="1:40" ht="14.4" x14ac:dyDescent="0.3">
      <c r="A843" s="433" t="str">
        <v>1330</v>
      </c>
      <c r="D843" t="str">
        <f>CONCATENATE(portada_F[[#This Row],[NIVEL]],".",portada_F[[#This Row],[CODINS]])</f>
        <v>1.04292</v>
      </c>
      <c r="E843" s="444" t="s">
        <v>34125</v>
      </c>
      <c r="F843" t="s">
        <v>8334</v>
      </c>
      <c r="G843" t="s">
        <v>20594</v>
      </c>
      <c r="H843" t="s">
        <v>272</v>
      </c>
      <c r="I843" t="s">
        <v>360</v>
      </c>
      <c r="J843" t="s">
        <v>7</v>
      </c>
      <c r="K843" t="s">
        <v>32</v>
      </c>
      <c r="L843" t="s">
        <v>20921</v>
      </c>
      <c r="M843" t="s">
        <v>18492</v>
      </c>
      <c r="N843">
        <v>11605</v>
      </c>
      <c r="O843" t="s">
        <v>32</v>
      </c>
      <c r="P843" t="s">
        <v>921</v>
      </c>
      <c r="Q843" t="s">
        <v>5</v>
      </c>
      <c r="R843" t="s">
        <v>16532</v>
      </c>
      <c r="S843" t="s">
        <v>33</v>
      </c>
      <c r="T843" t="s">
        <v>23066</v>
      </c>
      <c r="U843" t="s">
        <v>23069</v>
      </c>
      <c r="V843" t="s">
        <v>272</v>
      </c>
      <c r="W843" t="s">
        <v>29846</v>
      </c>
      <c r="X843" t="s">
        <v>20596</v>
      </c>
      <c r="Y843" s="536"/>
      <c r="Z843" s="536"/>
      <c r="AA843" s="493" t="s">
        <v>20595</v>
      </c>
      <c r="AB843" s="493" t="s">
        <v>29847</v>
      </c>
      <c r="AC843" s="493" t="s">
        <v>19170</v>
      </c>
      <c r="AD843" s="493" t="s">
        <v>25437</v>
      </c>
      <c r="AE843"/>
      <c r="AF843" t="s">
        <v>20919</v>
      </c>
      <c r="AG843"/>
      <c r="AH843"/>
      <c r="AI843" t="s">
        <v>20668</v>
      </c>
      <c r="AJ843" t="s">
        <v>32</v>
      </c>
      <c r="AK843" t="s">
        <v>1155</v>
      </c>
      <c r="AL843" t="s">
        <v>64</v>
      </c>
      <c r="AM843" t="s">
        <v>272</v>
      </c>
      <c r="AN843">
        <v>4</v>
      </c>
    </row>
    <row r="844" spans="1:40" ht="14.4" x14ac:dyDescent="0.3">
      <c r="A844" s="433" t="str">
        <v>1331</v>
      </c>
      <c r="D844" t="str">
        <f>CONCATENATE(portada_F[[#This Row],[NIVEL]],".",portada_F[[#This Row],[CODINS]])</f>
        <v>1.00274</v>
      </c>
      <c r="E844" s="444" t="s">
        <v>30674</v>
      </c>
      <c r="F844" t="s">
        <v>270</v>
      </c>
      <c r="G844" t="s">
        <v>1020</v>
      </c>
      <c r="H844" t="s">
        <v>1021</v>
      </c>
      <c r="I844" t="s">
        <v>360</v>
      </c>
      <c r="J844" t="s">
        <v>4</v>
      </c>
      <c r="K844" t="s">
        <v>32</v>
      </c>
      <c r="L844" t="s">
        <v>20921</v>
      </c>
      <c r="M844" t="s">
        <v>18492</v>
      </c>
      <c r="N844">
        <v>10403</v>
      </c>
      <c r="O844" t="s">
        <v>32</v>
      </c>
      <c r="P844" t="s">
        <v>4</v>
      </c>
      <c r="Q844" t="s">
        <v>3</v>
      </c>
      <c r="R844" t="s">
        <v>16469</v>
      </c>
      <c r="S844" t="s">
        <v>33</v>
      </c>
      <c r="T844" t="s">
        <v>360</v>
      </c>
      <c r="U844" t="s">
        <v>976</v>
      </c>
      <c r="V844" t="s">
        <v>173</v>
      </c>
      <c r="W844" t="s">
        <v>19742</v>
      </c>
      <c r="X844" t="s">
        <v>13911</v>
      </c>
      <c r="Y844" s="536" t="s">
        <v>21472</v>
      </c>
      <c r="Z844" s="536"/>
      <c r="AA844" s="493" t="s">
        <v>8230</v>
      </c>
      <c r="AB844" s="493" t="s">
        <v>21472</v>
      </c>
      <c r="AC844" s="493" t="s">
        <v>19743</v>
      </c>
      <c r="AD844" s="493" t="s">
        <v>21473</v>
      </c>
      <c r="AE844"/>
      <c r="AF844" t="s">
        <v>20919</v>
      </c>
      <c r="AG844"/>
      <c r="AH844"/>
      <c r="AI844" t="s">
        <v>20668</v>
      </c>
      <c r="AJ844" t="s">
        <v>32</v>
      </c>
      <c r="AK844" t="s">
        <v>1019</v>
      </c>
      <c r="AL844" t="s">
        <v>64</v>
      </c>
      <c r="AM844" t="s">
        <v>1021</v>
      </c>
      <c r="AN844">
        <v>33</v>
      </c>
    </row>
    <row r="845" spans="1:40" ht="14.4" x14ac:dyDescent="0.3">
      <c r="A845" s="433" t="str">
        <v>1332</v>
      </c>
      <c r="D845" t="str">
        <f>CONCATENATE(portada_F[[#This Row],[NIVEL]],".",portada_F[[#This Row],[CODINS]])</f>
        <v>1.03450</v>
      </c>
      <c r="E845" s="444" t="s">
        <v>33493</v>
      </c>
      <c r="F845" t="s">
        <v>12544</v>
      </c>
      <c r="G845" t="s">
        <v>12545</v>
      </c>
      <c r="H845" t="s">
        <v>51</v>
      </c>
      <c r="I845" t="s">
        <v>360</v>
      </c>
      <c r="J845" t="s">
        <v>3</v>
      </c>
      <c r="K845" t="s">
        <v>32</v>
      </c>
      <c r="L845" t="s">
        <v>20921</v>
      </c>
      <c r="M845" t="s">
        <v>18492</v>
      </c>
      <c r="N845">
        <v>10409</v>
      </c>
      <c r="O845" t="s">
        <v>32</v>
      </c>
      <c r="P845" t="s">
        <v>4</v>
      </c>
      <c r="Q845" t="s">
        <v>10</v>
      </c>
      <c r="R845" t="s">
        <v>16474</v>
      </c>
      <c r="S845" t="s">
        <v>33</v>
      </c>
      <c r="T845" t="s">
        <v>360</v>
      </c>
      <c r="U845" t="s">
        <v>930</v>
      </c>
      <c r="V845" t="s">
        <v>51</v>
      </c>
      <c r="W845" t="s">
        <v>1145</v>
      </c>
      <c r="X845" t="s">
        <v>19479</v>
      </c>
      <c r="Y845" s="536" t="s">
        <v>28132</v>
      </c>
      <c r="Z845" s="536"/>
      <c r="AA845" s="493" t="s">
        <v>19478</v>
      </c>
      <c r="AB845" s="493" t="s">
        <v>28132</v>
      </c>
      <c r="AC845" s="493" t="s">
        <v>19897</v>
      </c>
      <c r="AD845" s="493" t="s">
        <v>28133</v>
      </c>
      <c r="AE845"/>
      <c r="AF845" t="s">
        <v>20919</v>
      </c>
      <c r="AG845"/>
      <c r="AH845"/>
      <c r="AI845" t="s">
        <v>20668</v>
      </c>
      <c r="AJ845" t="s">
        <v>32</v>
      </c>
      <c r="AK845" t="s">
        <v>967</v>
      </c>
      <c r="AL845" t="s">
        <v>64</v>
      </c>
      <c r="AM845" t="s">
        <v>51</v>
      </c>
      <c r="AN845">
        <v>9</v>
      </c>
    </row>
    <row r="846" spans="1:40" ht="14.4" x14ac:dyDescent="0.3">
      <c r="A846" s="433" t="str">
        <v>1333</v>
      </c>
      <c r="D846" t="str">
        <f>CONCATENATE(portada_F[[#This Row],[NIVEL]],".",portada_F[[#This Row],[CODINS]])</f>
        <v>1.01564</v>
      </c>
      <c r="E846" s="444" t="s">
        <v>31839</v>
      </c>
      <c r="F846" t="s">
        <v>1113</v>
      </c>
      <c r="G846" t="s">
        <v>1112</v>
      </c>
      <c r="H846" t="s">
        <v>1085</v>
      </c>
      <c r="I846" t="s">
        <v>360</v>
      </c>
      <c r="J846" t="s">
        <v>6</v>
      </c>
      <c r="K846" t="s">
        <v>32</v>
      </c>
      <c r="L846" t="s">
        <v>20921</v>
      </c>
      <c r="M846" t="s">
        <v>18492</v>
      </c>
      <c r="N846">
        <v>11601</v>
      </c>
      <c r="O846" t="s">
        <v>32</v>
      </c>
      <c r="P846" t="s">
        <v>921</v>
      </c>
      <c r="Q846" t="s">
        <v>1</v>
      </c>
      <c r="R846" t="s">
        <v>16528</v>
      </c>
      <c r="S846" t="s">
        <v>33</v>
      </c>
      <c r="T846" t="s">
        <v>23066</v>
      </c>
      <c r="U846" t="s">
        <v>1085</v>
      </c>
      <c r="V846" t="s">
        <v>1085</v>
      </c>
      <c r="W846" t="s">
        <v>7231</v>
      </c>
      <c r="X846" t="s">
        <v>14027</v>
      </c>
      <c r="Y846" s="536" t="s">
        <v>24255</v>
      </c>
      <c r="Z846" s="536"/>
      <c r="AA846" s="493" t="s">
        <v>15033</v>
      </c>
      <c r="AB846" s="493" t="s">
        <v>24255</v>
      </c>
      <c r="AC846" s="493" t="s">
        <v>19957</v>
      </c>
      <c r="AD846" s="493" t="s">
        <v>23068</v>
      </c>
      <c r="AE846"/>
      <c r="AF846" t="s">
        <v>20919</v>
      </c>
      <c r="AG846"/>
      <c r="AH846"/>
      <c r="AI846" t="s">
        <v>20668</v>
      </c>
      <c r="AJ846" t="s">
        <v>32</v>
      </c>
      <c r="AK846" t="s">
        <v>165</v>
      </c>
      <c r="AL846" t="s">
        <v>64</v>
      </c>
      <c r="AM846" t="s">
        <v>1085</v>
      </c>
      <c r="AN846">
        <v>34</v>
      </c>
    </row>
    <row r="847" spans="1:40" ht="14.4" x14ac:dyDescent="0.3">
      <c r="A847" s="433" t="str">
        <v>1334</v>
      </c>
      <c r="D847" t="str">
        <f>CONCATENATE(portada_F[[#This Row],[NIVEL]],".",portada_F[[#This Row],[CODINS]])</f>
        <v>1.00996</v>
      </c>
      <c r="E847" s="444" t="s">
        <v>31318</v>
      </c>
      <c r="F847" t="s">
        <v>1116</v>
      </c>
      <c r="G847" t="s">
        <v>1115</v>
      </c>
      <c r="H847" t="s">
        <v>9201</v>
      </c>
      <c r="I847" t="s">
        <v>360</v>
      </c>
      <c r="J847" t="s">
        <v>6</v>
      </c>
      <c r="K847" t="s">
        <v>32</v>
      </c>
      <c r="L847" t="s">
        <v>20921</v>
      </c>
      <c r="M847" t="s">
        <v>18492</v>
      </c>
      <c r="N847">
        <v>11602</v>
      </c>
      <c r="O847" t="s">
        <v>32</v>
      </c>
      <c r="P847" t="s">
        <v>921</v>
      </c>
      <c r="Q847" t="s">
        <v>2</v>
      </c>
      <c r="R847" t="s">
        <v>16529</v>
      </c>
      <c r="S847" t="s">
        <v>33</v>
      </c>
      <c r="T847" t="s">
        <v>23066</v>
      </c>
      <c r="U847" t="s">
        <v>674</v>
      </c>
      <c r="V847" t="s">
        <v>674</v>
      </c>
      <c r="W847" t="s">
        <v>9202</v>
      </c>
      <c r="X847" t="s">
        <v>11713</v>
      </c>
      <c r="Y847" s="536" t="s">
        <v>23067</v>
      </c>
      <c r="Z847" s="536"/>
      <c r="AA847" s="493" t="s">
        <v>17268</v>
      </c>
      <c r="AB847" s="493" t="s">
        <v>23067</v>
      </c>
      <c r="AC847" s="493" t="s">
        <v>19957</v>
      </c>
      <c r="AD847" s="493" t="s">
        <v>23068</v>
      </c>
      <c r="AE847"/>
      <c r="AF847" t="s">
        <v>20919</v>
      </c>
      <c r="AG847"/>
      <c r="AH847"/>
      <c r="AI847" t="s">
        <v>20668</v>
      </c>
      <c r="AJ847" t="s">
        <v>32</v>
      </c>
      <c r="AK847" t="s">
        <v>291</v>
      </c>
      <c r="AL847" t="s">
        <v>64</v>
      </c>
      <c r="AM847" t="s">
        <v>9201</v>
      </c>
      <c r="AN847">
        <v>10</v>
      </c>
    </row>
    <row r="848" spans="1:40" ht="14.4" x14ac:dyDescent="0.3">
      <c r="A848" s="433" t="str">
        <v>1335</v>
      </c>
      <c r="D848" t="str">
        <f>CONCATENATE(portada_F[[#This Row],[NIVEL]],".",portada_F[[#This Row],[CODINS]])</f>
        <v>1.02490</v>
      </c>
      <c r="E848" s="444" t="s">
        <v>32664</v>
      </c>
      <c r="F848" t="s">
        <v>11208</v>
      </c>
      <c r="G848" t="s">
        <v>11209</v>
      </c>
      <c r="H848" t="s">
        <v>11210</v>
      </c>
      <c r="I848" t="s">
        <v>360</v>
      </c>
      <c r="J848" t="s">
        <v>6</v>
      </c>
      <c r="K848" t="s">
        <v>32</v>
      </c>
      <c r="L848" t="s">
        <v>20921</v>
      </c>
      <c r="M848" t="s">
        <v>18492</v>
      </c>
      <c r="N848">
        <v>11603</v>
      </c>
      <c r="O848" t="s">
        <v>32</v>
      </c>
      <c r="P848" t="s">
        <v>921</v>
      </c>
      <c r="Q848" t="s">
        <v>3</v>
      </c>
      <c r="R848" t="s">
        <v>16530</v>
      </c>
      <c r="S848" t="s">
        <v>33</v>
      </c>
      <c r="T848" t="s">
        <v>23066</v>
      </c>
      <c r="U848" t="s">
        <v>25801</v>
      </c>
      <c r="V848" t="s">
        <v>11210</v>
      </c>
      <c r="W848" t="s">
        <v>26160</v>
      </c>
      <c r="X848" t="s">
        <v>13149</v>
      </c>
      <c r="Y848" s="536" t="s">
        <v>26161</v>
      </c>
      <c r="Z848" s="536"/>
      <c r="AA848" s="493" t="s">
        <v>26162</v>
      </c>
      <c r="AB848" s="493" t="s">
        <v>26163</v>
      </c>
      <c r="AC848" s="493" t="s">
        <v>19957</v>
      </c>
      <c r="AD848" s="493" t="s">
        <v>26164</v>
      </c>
      <c r="AE848"/>
      <c r="AF848" t="s">
        <v>20919</v>
      </c>
      <c r="AG848"/>
      <c r="AH848"/>
      <c r="AI848" t="s">
        <v>20668</v>
      </c>
      <c r="AJ848" t="s">
        <v>32</v>
      </c>
      <c r="AK848" t="s">
        <v>1156</v>
      </c>
      <c r="AL848" t="s">
        <v>64</v>
      </c>
      <c r="AM848" t="s">
        <v>11210</v>
      </c>
      <c r="AN848">
        <v>13</v>
      </c>
    </row>
    <row r="849" spans="1:40" ht="14.4" x14ac:dyDescent="0.3">
      <c r="A849" s="433" t="str">
        <v>1336</v>
      </c>
      <c r="D849" t="str">
        <f>CONCATENATE(portada_F[[#This Row],[NIVEL]],".",portada_F[[#This Row],[CODINS]])</f>
        <v>1.02748</v>
      </c>
      <c r="E849" s="444" t="s">
        <v>32891</v>
      </c>
      <c r="F849" t="s">
        <v>877</v>
      </c>
      <c r="G849" t="s">
        <v>874</v>
      </c>
      <c r="H849" t="s">
        <v>875</v>
      </c>
      <c r="I849" t="s">
        <v>360</v>
      </c>
      <c r="J849" t="s">
        <v>1</v>
      </c>
      <c r="K849" t="s">
        <v>32</v>
      </c>
      <c r="L849" t="s">
        <v>20921</v>
      </c>
      <c r="M849" t="s">
        <v>18492</v>
      </c>
      <c r="N849">
        <v>10405</v>
      </c>
      <c r="O849" t="s">
        <v>32</v>
      </c>
      <c r="P849" t="s">
        <v>4</v>
      </c>
      <c r="Q849" t="s">
        <v>5</v>
      </c>
      <c r="R849" t="s">
        <v>16471</v>
      </c>
      <c r="S849" t="s">
        <v>33</v>
      </c>
      <c r="T849" t="s">
        <v>360</v>
      </c>
      <c r="U849" t="s">
        <v>159</v>
      </c>
      <c r="V849" t="s">
        <v>159</v>
      </c>
      <c r="W849" t="s">
        <v>26701</v>
      </c>
      <c r="X849" t="s">
        <v>13217</v>
      </c>
      <c r="Y849" s="536" t="s">
        <v>26702</v>
      </c>
      <c r="Z849" s="536"/>
      <c r="AA849" s="493" t="s">
        <v>13216</v>
      </c>
      <c r="AB849" s="493" t="s">
        <v>26702</v>
      </c>
      <c r="AC849" s="493" t="s">
        <v>19740</v>
      </c>
      <c r="AD849" s="493" t="s">
        <v>21466</v>
      </c>
      <c r="AE849"/>
      <c r="AF849" t="s">
        <v>20919</v>
      </c>
      <c r="AG849"/>
      <c r="AH849"/>
      <c r="AI849" t="s">
        <v>20668</v>
      </c>
      <c r="AJ849" t="s">
        <v>32</v>
      </c>
      <c r="AK849" t="s">
        <v>873</v>
      </c>
      <c r="AL849" t="s">
        <v>64</v>
      </c>
      <c r="AM849" t="s">
        <v>875</v>
      </c>
      <c r="AN849">
        <v>6</v>
      </c>
    </row>
    <row r="850" spans="1:40" ht="14.4" x14ac:dyDescent="0.3">
      <c r="A850" s="433" t="str">
        <v>1337</v>
      </c>
      <c r="D850" t="str">
        <f>CONCATENATE(portada_F[[#This Row],[NIVEL]],".",portada_F[[#This Row],[CODINS]])</f>
        <v>1.02132</v>
      </c>
      <c r="E850" s="444" t="s">
        <v>32347</v>
      </c>
      <c r="F850" t="s">
        <v>152</v>
      </c>
      <c r="G850" t="s">
        <v>926</v>
      </c>
      <c r="H850" t="s">
        <v>122</v>
      </c>
      <c r="I850" t="s">
        <v>360</v>
      </c>
      <c r="J850" t="s">
        <v>2</v>
      </c>
      <c r="K850" t="s">
        <v>32</v>
      </c>
      <c r="L850" t="s">
        <v>20921</v>
      </c>
      <c r="M850" t="s">
        <v>18492</v>
      </c>
      <c r="N850">
        <v>10402</v>
      </c>
      <c r="O850" t="s">
        <v>32</v>
      </c>
      <c r="P850" t="s">
        <v>4</v>
      </c>
      <c r="Q850" t="s">
        <v>2</v>
      </c>
      <c r="R850" t="s">
        <v>16468</v>
      </c>
      <c r="S850" t="s">
        <v>33</v>
      </c>
      <c r="T850" t="s">
        <v>360</v>
      </c>
      <c r="U850" t="s">
        <v>361</v>
      </c>
      <c r="V850" t="s">
        <v>122</v>
      </c>
      <c r="W850" t="s">
        <v>9189</v>
      </c>
      <c r="X850" t="s">
        <v>13067</v>
      </c>
      <c r="Y850" s="536" t="s">
        <v>25426</v>
      </c>
      <c r="Z850" s="536"/>
      <c r="AA850" s="493" t="s">
        <v>25427</v>
      </c>
      <c r="AB850" s="493" t="s">
        <v>25426</v>
      </c>
      <c r="AC850" s="493" t="s">
        <v>19937</v>
      </c>
      <c r="AD850" s="493" t="s">
        <v>22855</v>
      </c>
      <c r="AE850"/>
      <c r="AF850" t="s">
        <v>20919</v>
      </c>
      <c r="AG850"/>
      <c r="AH850"/>
      <c r="AI850" t="s">
        <v>20668</v>
      </c>
      <c r="AJ850" t="s">
        <v>32</v>
      </c>
      <c r="AK850" t="s">
        <v>7741</v>
      </c>
      <c r="AL850" t="s">
        <v>64</v>
      </c>
      <c r="AM850" t="s">
        <v>122</v>
      </c>
      <c r="AN850">
        <v>7</v>
      </c>
    </row>
    <row r="851" spans="1:40" ht="14.4" x14ac:dyDescent="0.3">
      <c r="A851" s="433" t="str">
        <v>1338</v>
      </c>
      <c r="D851" t="str">
        <f>CONCATENATE(portada_F[[#This Row],[NIVEL]],".",portada_F[[#This Row],[CODINS]])</f>
        <v>1.00272</v>
      </c>
      <c r="E851" s="444" t="s">
        <v>30672</v>
      </c>
      <c r="F851" t="s">
        <v>808</v>
      </c>
      <c r="G851" t="s">
        <v>886</v>
      </c>
      <c r="H851" t="s">
        <v>887</v>
      </c>
      <c r="I851" t="s">
        <v>360</v>
      </c>
      <c r="J851" t="s">
        <v>1</v>
      </c>
      <c r="K851" t="s">
        <v>32</v>
      </c>
      <c r="L851" t="s">
        <v>20921</v>
      </c>
      <c r="M851" t="s">
        <v>18492</v>
      </c>
      <c r="N851">
        <v>10401</v>
      </c>
      <c r="O851" t="s">
        <v>32</v>
      </c>
      <c r="P851" t="s">
        <v>4</v>
      </c>
      <c r="Q851" t="s">
        <v>1</v>
      </c>
      <c r="R851" t="s">
        <v>16467</v>
      </c>
      <c r="S851" t="s">
        <v>33</v>
      </c>
      <c r="T851" t="s">
        <v>360</v>
      </c>
      <c r="U851" t="s">
        <v>637</v>
      </c>
      <c r="V851" t="s">
        <v>637</v>
      </c>
      <c r="W851" t="s">
        <v>21468</v>
      </c>
      <c r="X851" t="s">
        <v>14865</v>
      </c>
      <c r="Y851" s="536" t="s">
        <v>21469</v>
      </c>
      <c r="Z851" s="536"/>
      <c r="AA851" s="493" t="s">
        <v>8228</v>
      </c>
      <c r="AB851" s="493" t="s">
        <v>21469</v>
      </c>
      <c r="AC851" s="493" t="s">
        <v>19740</v>
      </c>
      <c r="AD851" s="493" t="s">
        <v>21466</v>
      </c>
      <c r="AE851"/>
      <c r="AF851" t="s">
        <v>20919</v>
      </c>
      <c r="AG851"/>
      <c r="AH851"/>
      <c r="AI851" t="s">
        <v>20668</v>
      </c>
      <c r="AJ851" t="s">
        <v>32</v>
      </c>
      <c r="AK851" t="s">
        <v>885</v>
      </c>
      <c r="AL851" t="s">
        <v>64</v>
      </c>
      <c r="AM851" t="s">
        <v>887</v>
      </c>
      <c r="AN851">
        <v>64</v>
      </c>
    </row>
    <row r="852" spans="1:40" ht="14.4" x14ac:dyDescent="0.3">
      <c r="A852" s="433" t="str">
        <v>1339</v>
      </c>
      <c r="D852" t="str">
        <f>CONCATENATE(portada_F[[#This Row],[NIVEL]],".",portada_F[[#This Row],[CODINS]])</f>
        <v>1.00273</v>
      </c>
      <c r="E852" s="444" t="s">
        <v>30673</v>
      </c>
      <c r="F852" t="s">
        <v>331</v>
      </c>
      <c r="G852" t="s">
        <v>883</v>
      </c>
      <c r="H852" t="s">
        <v>884</v>
      </c>
      <c r="I852" t="s">
        <v>360</v>
      </c>
      <c r="J852" t="s">
        <v>1</v>
      </c>
      <c r="K852" t="s">
        <v>32</v>
      </c>
      <c r="L852" t="s">
        <v>20921</v>
      </c>
      <c r="M852" t="s">
        <v>18492</v>
      </c>
      <c r="N852">
        <v>10408</v>
      </c>
      <c r="O852" t="s">
        <v>32</v>
      </c>
      <c r="P852" t="s">
        <v>4</v>
      </c>
      <c r="Q852" t="s">
        <v>9</v>
      </c>
      <c r="R852" t="s">
        <v>16473</v>
      </c>
      <c r="S852" t="s">
        <v>33</v>
      </c>
      <c r="T852" t="s">
        <v>360</v>
      </c>
      <c r="U852" t="s">
        <v>250</v>
      </c>
      <c r="V852" t="s">
        <v>250</v>
      </c>
      <c r="W852" t="s">
        <v>19741</v>
      </c>
      <c r="X852" t="s">
        <v>11478</v>
      </c>
      <c r="Y852" s="536" t="s">
        <v>21470</v>
      </c>
      <c r="Z852" s="536" t="s">
        <v>21471</v>
      </c>
      <c r="AA852" s="493" t="s">
        <v>17899</v>
      </c>
      <c r="AB852" s="493" t="s">
        <v>21470</v>
      </c>
      <c r="AC852" s="493" t="s">
        <v>19740</v>
      </c>
      <c r="AD852" s="493" t="s">
        <v>21466</v>
      </c>
      <c r="AE852"/>
      <c r="AF852" t="s">
        <v>20919</v>
      </c>
      <c r="AG852"/>
      <c r="AH852"/>
      <c r="AI852" t="s">
        <v>20668</v>
      </c>
      <c r="AJ852" t="s">
        <v>32</v>
      </c>
      <c r="AK852" t="s">
        <v>882</v>
      </c>
      <c r="AL852" t="s">
        <v>64</v>
      </c>
      <c r="AM852" t="s">
        <v>884</v>
      </c>
      <c r="AN852">
        <v>61</v>
      </c>
    </row>
    <row r="853" spans="1:40" ht="14.4" x14ac:dyDescent="0.3">
      <c r="A853" s="433" t="str">
        <v>1340</v>
      </c>
      <c r="D853" t="str">
        <f>CONCATENATE(portada_F[[#This Row],[NIVEL]],".",portada_F[[#This Row],[CODINS]])</f>
        <v>1.00278</v>
      </c>
      <c r="E853" s="444" t="s">
        <v>30678</v>
      </c>
      <c r="F853" t="s">
        <v>6852</v>
      </c>
      <c r="G853" t="s">
        <v>1057</v>
      </c>
      <c r="H853" t="s">
        <v>1058</v>
      </c>
      <c r="I853" t="s">
        <v>360</v>
      </c>
      <c r="J853" t="s">
        <v>5</v>
      </c>
      <c r="K853" t="s">
        <v>32</v>
      </c>
      <c r="L853" t="s">
        <v>20921</v>
      </c>
      <c r="M853" t="s">
        <v>18492</v>
      </c>
      <c r="N853">
        <v>10703</v>
      </c>
      <c r="O853" t="s">
        <v>32</v>
      </c>
      <c r="P853" t="s">
        <v>7</v>
      </c>
      <c r="Q853" t="s">
        <v>3</v>
      </c>
      <c r="R853" t="s">
        <v>16487</v>
      </c>
      <c r="S853" t="s">
        <v>33</v>
      </c>
      <c r="T853" t="s">
        <v>21474</v>
      </c>
      <c r="U853" t="s">
        <v>1042</v>
      </c>
      <c r="V853" t="s">
        <v>1042</v>
      </c>
      <c r="W853" t="s">
        <v>397</v>
      </c>
      <c r="X853" t="s">
        <v>11481</v>
      </c>
      <c r="Y853" s="536" t="s">
        <v>21480</v>
      </c>
      <c r="Z853" s="536"/>
      <c r="AA853" s="493" t="s">
        <v>15786</v>
      </c>
      <c r="AB853" s="493" t="s">
        <v>21480</v>
      </c>
      <c r="AC853" s="493" t="s">
        <v>19744</v>
      </c>
      <c r="AD853" s="493" t="s">
        <v>21477</v>
      </c>
      <c r="AE853"/>
      <c r="AF853" t="s">
        <v>20919</v>
      </c>
      <c r="AG853"/>
      <c r="AH853"/>
      <c r="AI853" t="s">
        <v>20668</v>
      </c>
      <c r="AJ853" t="s">
        <v>32</v>
      </c>
      <c r="AK853" t="s">
        <v>8183</v>
      </c>
      <c r="AL853" t="s">
        <v>64</v>
      </c>
      <c r="AM853" t="s">
        <v>1058</v>
      </c>
      <c r="AN853">
        <v>57</v>
      </c>
    </row>
    <row r="854" spans="1:40" ht="14.4" x14ac:dyDescent="0.3">
      <c r="A854" s="433" t="str">
        <v>1341</v>
      </c>
      <c r="D854" t="str">
        <f>CONCATENATE(portada_F[[#This Row],[NIVEL]],".",portada_F[[#This Row],[CODINS]])</f>
        <v>1.00746</v>
      </c>
      <c r="E854" s="444" t="s">
        <v>31110</v>
      </c>
      <c r="F854" t="s">
        <v>1086</v>
      </c>
      <c r="G854" t="s">
        <v>1083</v>
      </c>
      <c r="H854" t="s">
        <v>1084</v>
      </c>
      <c r="I854" t="s">
        <v>360</v>
      </c>
      <c r="J854" t="s">
        <v>5</v>
      </c>
      <c r="K854" t="s">
        <v>32</v>
      </c>
      <c r="L854" t="s">
        <v>20921</v>
      </c>
      <c r="M854" t="s">
        <v>18492</v>
      </c>
      <c r="N854">
        <v>11203</v>
      </c>
      <c r="O854" t="s">
        <v>32</v>
      </c>
      <c r="P854" t="s">
        <v>14</v>
      </c>
      <c r="Q854" t="s">
        <v>3</v>
      </c>
      <c r="R854" t="s">
        <v>16515</v>
      </c>
      <c r="S854" t="s">
        <v>33</v>
      </c>
      <c r="T854" t="s">
        <v>21352</v>
      </c>
      <c r="U854" t="s">
        <v>705</v>
      </c>
      <c r="V854" t="s">
        <v>1085</v>
      </c>
      <c r="W854" t="s">
        <v>22573</v>
      </c>
      <c r="X854" t="s">
        <v>11645</v>
      </c>
      <c r="Y854" s="536" t="s">
        <v>22574</v>
      </c>
      <c r="Z854" s="536"/>
      <c r="AA854" s="493" t="s">
        <v>22575</v>
      </c>
      <c r="AB854" s="493" t="s">
        <v>22576</v>
      </c>
      <c r="AC854" s="493" t="s">
        <v>19744</v>
      </c>
      <c r="AD854" s="493" t="s">
        <v>22577</v>
      </c>
      <c r="AE854"/>
      <c r="AF854" t="s">
        <v>20919</v>
      </c>
      <c r="AG854"/>
      <c r="AH854"/>
      <c r="AI854" t="s">
        <v>20668</v>
      </c>
      <c r="AJ854" t="s">
        <v>32</v>
      </c>
      <c r="AK854" t="s">
        <v>1082</v>
      </c>
      <c r="AL854" t="s">
        <v>64</v>
      </c>
      <c r="AM854" t="s">
        <v>1084</v>
      </c>
      <c r="AN854">
        <v>1</v>
      </c>
    </row>
    <row r="855" spans="1:40" ht="14.4" x14ac:dyDescent="0.3">
      <c r="A855" s="433" t="str">
        <v>1342</v>
      </c>
      <c r="D855" t="str">
        <f>CONCATENATE(portada_F[[#This Row],[NIVEL]],".",portada_F[[#This Row],[CODINS]])</f>
        <v>1.02134</v>
      </c>
      <c r="E855" s="444" t="s">
        <v>32348</v>
      </c>
      <c r="F855" t="s">
        <v>942</v>
      </c>
      <c r="G855" t="s">
        <v>939</v>
      </c>
      <c r="H855" t="s">
        <v>940</v>
      </c>
      <c r="I855" t="s">
        <v>360</v>
      </c>
      <c r="J855" t="s">
        <v>3</v>
      </c>
      <c r="K855" t="s">
        <v>32</v>
      </c>
      <c r="L855" t="s">
        <v>20921</v>
      </c>
      <c r="M855" t="s">
        <v>18492</v>
      </c>
      <c r="N855">
        <v>10409</v>
      </c>
      <c r="O855" t="s">
        <v>32</v>
      </c>
      <c r="P855" t="s">
        <v>4</v>
      </c>
      <c r="Q855" t="s">
        <v>10</v>
      </c>
      <c r="R855" t="s">
        <v>16474</v>
      </c>
      <c r="S855" t="s">
        <v>33</v>
      </c>
      <c r="T855" t="s">
        <v>360</v>
      </c>
      <c r="U855" t="s">
        <v>930</v>
      </c>
      <c r="V855" t="s">
        <v>940</v>
      </c>
      <c r="W855" t="s">
        <v>474</v>
      </c>
      <c r="X855" t="s">
        <v>15001</v>
      </c>
      <c r="Y855" s="536"/>
      <c r="Z855" s="536"/>
      <c r="AA855" s="493" t="s">
        <v>19169</v>
      </c>
      <c r="AB855" s="493" t="s">
        <v>25428</v>
      </c>
      <c r="AC855" s="493" t="s">
        <v>19897</v>
      </c>
      <c r="AD855" s="493" t="s">
        <v>22514</v>
      </c>
      <c r="AE855"/>
      <c r="AF855" t="s">
        <v>20919</v>
      </c>
      <c r="AG855"/>
      <c r="AH855"/>
      <c r="AI855" t="s">
        <v>20668</v>
      </c>
      <c r="AJ855" t="s">
        <v>32</v>
      </c>
      <c r="AK855" t="s">
        <v>938</v>
      </c>
      <c r="AL855" t="s">
        <v>64</v>
      </c>
      <c r="AM855" t="s">
        <v>940</v>
      </c>
      <c r="AN855">
        <v>4</v>
      </c>
    </row>
    <row r="856" spans="1:40" ht="14.4" x14ac:dyDescent="0.3">
      <c r="A856" s="433" t="str">
        <v>1343</v>
      </c>
      <c r="D856" t="str">
        <f>CONCATENATE(portada_F[[#This Row],[NIVEL]],".",portada_F[[#This Row],[CODINS]])</f>
        <v>1.03507</v>
      </c>
      <c r="E856" s="444" t="s">
        <v>30679</v>
      </c>
      <c r="F856" t="s">
        <v>10121</v>
      </c>
      <c r="G856" t="s">
        <v>11176</v>
      </c>
      <c r="H856" t="s">
        <v>28246</v>
      </c>
      <c r="I856" t="s">
        <v>360</v>
      </c>
      <c r="J856" t="s">
        <v>5</v>
      </c>
      <c r="K856" t="s">
        <v>32</v>
      </c>
      <c r="L856" t="s">
        <v>20921</v>
      </c>
      <c r="M856" t="s">
        <v>18492</v>
      </c>
      <c r="N856">
        <v>10701</v>
      </c>
      <c r="O856" t="s">
        <v>32</v>
      </c>
      <c r="P856" t="s">
        <v>7</v>
      </c>
      <c r="Q856" t="s">
        <v>1</v>
      </c>
      <c r="R856" t="s">
        <v>16485</v>
      </c>
      <c r="S856" t="s">
        <v>33</v>
      </c>
      <c r="T856" t="s">
        <v>21474</v>
      </c>
      <c r="U856" t="s">
        <v>1032</v>
      </c>
      <c r="V856" t="s">
        <v>1032</v>
      </c>
      <c r="W856" t="s">
        <v>16391</v>
      </c>
      <c r="X856" t="s">
        <v>16390</v>
      </c>
      <c r="Y856" s="536" t="s">
        <v>28247</v>
      </c>
      <c r="Z856" s="536"/>
      <c r="AA856" s="493" t="s">
        <v>8227</v>
      </c>
      <c r="AB856" s="493" t="s">
        <v>21482</v>
      </c>
      <c r="AC856" s="493" t="s">
        <v>19744</v>
      </c>
      <c r="AD856" s="493" t="s">
        <v>21477</v>
      </c>
      <c r="AE856" t="s">
        <v>28173</v>
      </c>
      <c r="AF856" t="s">
        <v>20919</v>
      </c>
      <c r="AG856" t="s">
        <v>64</v>
      </c>
      <c r="AH856" t="s">
        <v>19694</v>
      </c>
      <c r="AI856" t="s">
        <v>28248</v>
      </c>
      <c r="AJ856" t="s">
        <v>32</v>
      </c>
      <c r="AK856" t="s">
        <v>666</v>
      </c>
      <c r="AL856" t="s">
        <v>64</v>
      </c>
      <c r="AM856" t="s">
        <v>1089</v>
      </c>
      <c r="AN856">
        <v>16</v>
      </c>
    </row>
    <row r="857" spans="1:40" ht="14.4" x14ac:dyDescent="0.3">
      <c r="A857" s="433" t="str">
        <v>1344</v>
      </c>
      <c r="D857" t="str">
        <f>CONCATENATE(portada_F[[#This Row],[NIVEL]],".",portada_F[[#This Row],[CODINS]])</f>
        <v>1.00279</v>
      </c>
      <c r="E857" s="444" t="s">
        <v>30679</v>
      </c>
      <c r="F857" t="s">
        <v>817</v>
      </c>
      <c r="G857" t="s">
        <v>11176</v>
      </c>
      <c r="H857" t="s">
        <v>1089</v>
      </c>
      <c r="I857" t="s">
        <v>360</v>
      </c>
      <c r="J857" t="s">
        <v>5</v>
      </c>
      <c r="K857" t="s">
        <v>32</v>
      </c>
      <c r="L857" t="s">
        <v>20921</v>
      </c>
      <c r="M857" t="s">
        <v>18492</v>
      </c>
      <c r="N857">
        <v>10701</v>
      </c>
      <c r="O857" t="s">
        <v>32</v>
      </c>
      <c r="P857" t="s">
        <v>7</v>
      </c>
      <c r="Q857" t="s">
        <v>1</v>
      </c>
      <c r="R857" t="s">
        <v>16485</v>
      </c>
      <c r="S857" t="s">
        <v>33</v>
      </c>
      <c r="T857" t="s">
        <v>21474</v>
      </c>
      <c r="U857" t="s">
        <v>1032</v>
      </c>
      <c r="V857" t="s">
        <v>10359</v>
      </c>
      <c r="W857" t="s">
        <v>21481</v>
      </c>
      <c r="X857" t="s">
        <v>10360</v>
      </c>
      <c r="Y857" s="536" t="s">
        <v>21482</v>
      </c>
      <c r="Z857" s="536"/>
      <c r="AA857" s="493" t="s">
        <v>8227</v>
      </c>
      <c r="AB857" s="493" t="s">
        <v>21482</v>
      </c>
      <c r="AC857" s="493" t="s">
        <v>19744</v>
      </c>
      <c r="AD857" s="493" t="s">
        <v>21477</v>
      </c>
      <c r="AE857"/>
      <c r="AF857" t="s">
        <v>20919</v>
      </c>
      <c r="AG857"/>
      <c r="AH857"/>
      <c r="AI857" t="s">
        <v>20668</v>
      </c>
      <c r="AJ857" t="s">
        <v>32</v>
      </c>
      <c r="AK857" t="s">
        <v>666</v>
      </c>
      <c r="AL857" t="s">
        <v>64</v>
      </c>
      <c r="AM857" t="s">
        <v>1089</v>
      </c>
      <c r="AN857">
        <v>139</v>
      </c>
    </row>
    <row r="858" spans="1:40" ht="14.4" x14ac:dyDescent="0.3">
      <c r="A858" s="433" t="str">
        <v>1345</v>
      </c>
      <c r="D858" t="str">
        <f>CONCATENATE(portada_F[[#This Row],[NIVEL]],".",portada_F[[#This Row],[CODINS]])</f>
        <v>1.00721</v>
      </c>
      <c r="E858" s="444" t="s">
        <v>31087</v>
      </c>
      <c r="F858" t="s">
        <v>946</v>
      </c>
      <c r="G858" t="s">
        <v>944</v>
      </c>
      <c r="H858" t="s">
        <v>945</v>
      </c>
      <c r="I858" t="s">
        <v>360</v>
      </c>
      <c r="J858" t="s">
        <v>3</v>
      </c>
      <c r="K858" t="s">
        <v>32</v>
      </c>
      <c r="L858" t="s">
        <v>20921</v>
      </c>
      <c r="M858" t="s">
        <v>18492</v>
      </c>
      <c r="N858">
        <v>10409</v>
      </c>
      <c r="O858" t="s">
        <v>32</v>
      </c>
      <c r="P858" t="s">
        <v>4</v>
      </c>
      <c r="Q858" t="s">
        <v>10</v>
      </c>
      <c r="R858" t="s">
        <v>16474</v>
      </c>
      <c r="S858" t="s">
        <v>33</v>
      </c>
      <c r="T858" t="s">
        <v>360</v>
      </c>
      <c r="U858" t="s">
        <v>930</v>
      </c>
      <c r="V858" t="s">
        <v>945</v>
      </c>
      <c r="W858" t="s">
        <v>9190</v>
      </c>
      <c r="X858" t="s">
        <v>12752</v>
      </c>
      <c r="Y858" s="536" t="s">
        <v>22511</v>
      </c>
      <c r="Z858" s="536"/>
      <c r="AA858" s="493" t="s">
        <v>22512</v>
      </c>
      <c r="AB858" s="493" t="s">
        <v>22513</v>
      </c>
      <c r="AC858" s="493" t="s">
        <v>19897</v>
      </c>
      <c r="AD858" s="493" t="s">
        <v>22514</v>
      </c>
      <c r="AE858"/>
      <c r="AF858" t="s">
        <v>20919</v>
      </c>
      <c r="AG858"/>
      <c r="AH858"/>
      <c r="AI858" t="s">
        <v>20668</v>
      </c>
      <c r="AJ858" t="s">
        <v>32</v>
      </c>
      <c r="AK858" t="s">
        <v>943</v>
      </c>
      <c r="AL858" t="s">
        <v>64</v>
      </c>
      <c r="AM858" t="s">
        <v>945</v>
      </c>
      <c r="AN858">
        <v>7</v>
      </c>
    </row>
    <row r="859" spans="1:40" ht="14.4" x14ac:dyDescent="0.3">
      <c r="A859" s="433" t="str">
        <v>1347</v>
      </c>
      <c r="D859" t="str">
        <f>CONCATENATE(portada_F[[#This Row],[NIVEL]],".",portada_F[[#This Row],[CODINS]])</f>
        <v>1.03729</v>
      </c>
      <c r="E859" s="444" t="s">
        <v>33687</v>
      </c>
      <c r="F859" t="s">
        <v>8030</v>
      </c>
      <c r="G859" t="s">
        <v>13879</v>
      </c>
      <c r="H859" t="s">
        <v>958</v>
      </c>
      <c r="I859" t="s">
        <v>360</v>
      </c>
      <c r="J859" t="s">
        <v>3</v>
      </c>
      <c r="K859" t="s">
        <v>32</v>
      </c>
      <c r="L859" t="s">
        <v>20921</v>
      </c>
      <c r="M859" t="s">
        <v>18492</v>
      </c>
      <c r="N859">
        <v>10409</v>
      </c>
      <c r="O859" t="s">
        <v>32</v>
      </c>
      <c r="P859" t="s">
        <v>4</v>
      </c>
      <c r="Q859" t="s">
        <v>10</v>
      </c>
      <c r="R859" t="s">
        <v>16474</v>
      </c>
      <c r="S859" t="s">
        <v>33</v>
      </c>
      <c r="T859" t="s">
        <v>360</v>
      </c>
      <c r="U859" t="s">
        <v>930</v>
      </c>
      <c r="V859" t="s">
        <v>958</v>
      </c>
      <c r="W859" t="s">
        <v>28739</v>
      </c>
      <c r="X859" t="s">
        <v>15167</v>
      </c>
      <c r="Y859" s="536" t="s">
        <v>28740</v>
      </c>
      <c r="Z859" s="536" t="s">
        <v>28741</v>
      </c>
      <c r="AA859" s="493" t="s">
        <v>17498</v>
      </c>
      <c r="AB859" s="493" t="s">
        <v>28741</v>
      </c>
      <c r="AC859" s="493" t="s">
        <v>19897</v>
      </c>
      <c r="AD859" s="493" t="s">
        <v>22514</v>
      </c>
      <c r="AE859"/>
      <c r="AF859" t="s">
        <v>20919</v>
      </c>
      <c r="AG859"/>
      <c r="AH859"/>
      <c r="AI859" t="s">
        <v>20668</v>
      </c>
      <c r="AJ859" t="s">
        <v>32</v>
      </c>
      <c r="AK859" t="s">
        <v>957</v>
      </c>
      <c r="AL859" t="s">
        <v>64</v>
      </c>
      <c r="AM859" t="s">
        <v>958</v>
      </c>
      <c r="AN859">
        <v>1</v>
      </c>
    </row>
    <row r="860" spans="1:40" ht="14.4" x14ac:dyDescent="0.3">
      <c r="A860" s="433" t="str">
        <v>1348</v>
      </c>
      <c r="D860" t="str">
        <f>CONCATENATE(portada_F[[#This Row],[NIVEL]],".",portada_F[[#This Row],[CODINS]])</f>
        <v>1.03873</v>
      </c>
      <c r="E860" s="444" t="s">
        <v>33799</v>
      </c>
      <c r="F860" t="s">
        <v>14797</v>
      </c>
      <c r="G860" t="s">
        <v>14796</v>
      </c>
      <c r="H860" t="s">
        <v>732</v>
      </c>
      <c r="I860" t="s">
        <v>360</v>
      </c>
      <c r="J860" t="s">
        <v>6</v>
      </c>
      <c r="K860" t="s">
        <v>32</v>
      </c>
      <c r="L860" t="s">
        <v>20921</v>
      </c>
      <c r="M860" t="s">
        <v>18492</v>
      </c>
      <c r="N860">
        <v>11604</v>
      </c>
      <c r="O860" t="s">
        <v>32</v>
      </c>
      <c r="P860" t="s">
        <v>921</v>
      </c>
      <c r="Q860" t="s">
        <v>4</v>
      </c>
      <c r="R860" t="s">
        <v>16531</v>
      </c>
      <c r="S860" t="s">
        <v>33</v>
      </c>
      <c r="T860" t="s">
        <v>23066</v>
      </c>
      <c r="U860" t="s">
        <v>732</v>
      </c>
      <c r="V860" t="s">
        <v>732</v>
      </c>
      <c r="W860" t="s">
        <v>20510</v>
      </c>
      <c r="X860" t="s">
        <v>15927</v>
      </c>
      <c r="Y860" s="536" t="s">
        <v>29035</v>
      </c>
      <c r="Z860" s="536" t="s">
        <v>29036</v>
      </c>
      <c r="AA860" s="493" t="s">
        <v>19556</v>
      </c>
      <c r="AB860" s="493" t="s">
        <v>29035</v>
      </c>
      <c r="AC860" s="493" t="s">
        <v>19957</v>
      </c>
      <c r="AD860" s="493" t="s">
        <v>23068</v>
      </c>
      <c r="AE860"/>
      <c r="AF860" t="s">
        <v>20919</v>
      </c>
      <c r="AG860"/>
      <c r="AH860"/>
      <c r="AI860" t="s">
        <v>20668</v>
      </c>
      <c r="AJ860" t="s">
        <v>32</v>
      </c>
      <c r="AK860" t="s">
        <v>1159</v>
      </c>
      <c r="AL860" t="s">
        <v>64</v>
      </c>
      <c r="AM860" t="s">
        <v>732</v>
      </c>
      <c r="AN860">
        <v>4</v>
      </c>
    </row>
    <row r="861" spans="1:40" ht="14.4" x14ac:dyDescent="0.3">
      <c r="A861" s="433" t="str">
        <v>1349</v>
      </c>
      <c r="D861" t="str">
        <f>CONCATENATE(portada_F[[#This Row],[NIVEL]],".",portada_F[[#This Row],[CODINS]])</f>
        <v>1.02659</v>
      </c>
      <c r="E861" s="444" t="s">
        <v>32804</v>
      </c>
      <c r="F861" t="s">
        <v>1163</v>
      </c>
      <c r="G861" t="s">
        <v>1162</v>
      </c>
      <c r="H861" t="s">
        <v>640</v>
      </c>
      <c r="I861" t="s">
        <v>360</v>
      </c>
      <c r="J861" t="s">
        <v>7</v>
      </c>
      <c r="K861" t="s">
        <v>32</v>
      </c>
      <c r="L861" t="s">
        <v>20921</v>
      </c>
      <c r="M861" t="s">
        <v>18492</v>
      </c>
      <c r="N861">
        <v>11605</v>
      </c>
      <c r="O861" t="s">
        <v>32</v>
      </c>
      <c r="P861" t="s">
        <v>921</v>
      </c>
      <c r="Q861" t="s">
        <v>5</v>
      </c>
      <c r="R861" t="s">
        <v>16532</v>
      </c>
      <c r="S861" t="s">
        <v>33</v>
      </c>
      <c r="T861" t="s">
        <v>23066</v>
      </c>
      <c r="U861" t="s">
        <v>23069</v>
      </c>
      <c r="V861" t="s">
        <v>640</v>
      </c>
      <c r="W861" t="s">
        <v>7311</v>
      </c>
      <c r="X861" t="s">
        <v>14165</v>
      </c>
      <c r="Y861" s="536" t="s">
        <v>26489</v>
      </c>
      <c r="Z861" s="536"/>
      <c r="AA861" s="493" t="s">
        <v>17325</v>
      </c>
      <c r="AB861" s="493" t="s">
        <v>26489</v>
      </c>
      <c r="AC861" s="493" t="s">
        <v>19170</v>
      </c>
      <c r="AD861" s="493" t="s">
        <v>25437</v>
      </c>
      <c r="AE861"/>
      <c r="AF861" t="s">
        <v>20919</v>
      </c>
      <c r="AG861"/>
      <c r="AH861"/>
      <c r="AI861" t="s">
        <v>20668</v>
      </c>
      <c r="AJ861" t="s">
        <v>32</v>
      </c>
      <c r="AK861" t="s">
        <v>1161</v>
      </c>
      <c r="AL861" t="s">
        <v>64</v>
      </c>
      <c r="AM861" t="s">
        <v>640</v>
      </c>
      <c r="AN861">
        <v>6</v>
      </c>
    </row>
    <row r="862" spans="1:40" ht="14.4" x14ac:dyDescent="0.3">
      <c r="A862" s="433" t="str">
        <v>1350</v>
      </c>
      <c r="D862" t="str">
        <f>CONCATENATE(portada_F[[#This Row],[NIVEL]],".",portada_F[[#This Row],[CODINS]])</f>
        <v>1.03783</v>
      </c>
      <c r="E862" s="444" t="s">
        <v>33721</v>
      </c>
      <c r="F862" t="s">
        <v>7710</v>
      </c>
      <c r="G862" t="s">
        <v>14689</v>
      </c>
      <c r="H862" t="s">
        <v>14690</v>
      </c>
      <c r="I862" t="s">
        <v>360</v>
      </c>
      <c r="J862" t="s">
        <v>4</v>
      </c>
      <c r="K862" t="s">
        <v>32</v>
      </c>
      <c r="L862" t="s">
        <v>20921</v>
      </c>
      <c r="M862" t="s">
        <v>18492</v>
      </c>
      <c r="N862">
        <v>10403</v>
      </c>
      <c r="O862" t="s">
        <v>32</v>
      </c>
      <c r="P862" t="s">
        <v>4</v>
      </c>
      <c r="Q862" t="s">
        <v>3</v>
      </c>
      <c r="R862" t="s">
        <v>16469</v>
      </c>
      <c r="S862" t="s">
        <v>33</v>
      </c>
      <c r="T862" t="s">
        <v>360</v>
      </c>
      <c r="U862" t="s">
        <v>976</v>
      </c>
      <c r="V862" t="s">
        <v>14690</v>
      </c>
      <c r="W862" t="s">
        <v>28846</v>
      </c>
      <c r="X862" t="s">
        <v>15196</v>
      </c>
      <c r="Y862" s="536" t="s">
        <v>28847</v>
      </c>
      <c r="Z862" s="536"/>
      <c r="AA862" s="493" t="s">
        <v>28848</v>
      </c>
      <c r="AB862" s="493" t="s">
        <v>28849</v>
      </c>
      <c r="AC862" s="493" t="s">
        <v>19743</v>
      </c>
      <c r="AD862" s="493" t="s">
        <v>21473</v>
      </c>
      <c r="AE862"/>
      <c r="AF862" t="s">
        <v>20919</v>
      </c>
      <c r="AG862"/>
      <c r="AH862"/>
      <c r="AI862" t="s">
        <v>20668</v>
      </c>
      <c r="AJ862" t="s">
        <v>32</v>
      </c>
      <c r="AK862" t="s">
        <v>457</v>
      </c>
      <c r="AL862" t="s">
        <v>64</v>
      </c>
      <c r="AM862" t="s">
        <v>14690</v>
      </c>
      <c r="AN862">
        <v>4</v>
      </c>
    </row>
    <row r="863" spans="1:40" ht="14.4" x14ac:dyDescent="0.3">
      <c r="A863" s="433" t="str">
        <v>1351</v>
      </c>
      <c r="D863" t="str">
        <f>CONCATENATE(portada_F[[#This Row],[NIVEL]],".",portada_F[[#This Row],[CODINS]])</f>
        <v>1.02753</v>
      </c>
      <c r="E863" s="444" t="s">
        <v>32896</v>
      </c>
      <c r="F863" t="s">
        <v>7904</v>
      </c>
      <c r="G863" t="s">
        <v>18635</v>
      </c>
      <c r="H863" t="s">
        <v>13591</v>
      </c>
      <c r="I863" t="s">
        <v>360</v>
      </c>
      <c r="J863" t="s">
        <v>3</v>
      </c>
      <c r="K863" t="s">
        <v>32</v>
      </c>
      <c r="L863" t="s">
        <v>20921</v>
      </c>
      <c r="M863" t="s">
        <v>18492</v>
      </c>
      <c r="N863">
        <v>10409</v>
      </c>
      <c r="O863" t="s">
        <v>32</v>
      </c>
      <c r="P863" t="s">
        <v>4</v>
      </c>
      <c r="Q863" t="s">
        <v>10</v>
      </c>
      <c r="R863" t="s">
        <v>16474</v>
      </c>
      <c r="S863" t="s">
        <v>33</v>
      </c>
      <c r="T863" t="s">
        <v>360</v>
      </c>
      <c r="U863" t="s">
        <v>930</v>
      </c>
      <c r="V863" t="s">
        <v>13591</v>
      </c>
      <c r="W863" t="s">
        <v>26712</v>
      </c>
      <c r="X863" t="s">
        <v>19331</v>
      </c>
      <c r="Y863" s="536"/>
      <c r="Z863" s="536"/>
      <c r="AA863" s="493" t="s">
        <v>19330</v>
      </c>
      <c r="AB863" s="493" t="s">
        <v>26713</v>
      </c>
      <c r="AC863" s="493" t="s">
        <v>19897</v>
      </c>
      <c r="AD863" s="493" t="s">
        <v>22514</v>
      </c>
      <c r="AE863"/>
      <c r="AF863" t="s">
        <v>20919</v>
      </c>
      <c r="AG863"/>
      <c r="AH863"/>
      <c r="AI863" t="s">
        <v>20668</v>
      </c>
      <c r="AJ863" t="s">
        <v>32</v>
      </c>
      <c r="AK863" t="s">
        <v>971</v>
      </c>
      <c r="AL863" t="s">
        <v>64</v>
      </c>
      <c r="AM863" t="s">
        <v>13591</v>
      </c>
      <c r="AN863">
        <v>3</v>
      </c>
    </row>
    <row r="864" spans="1:40" ht="14.4" x14ac:dyDescent="0.3">
      <c r="A864" s="433" t="str">
        <v>1352</v>
      </c>
      <c r="D864" t="str">
        <f>CONCATENATE(portada_F[[#This Row],[NIVEL]],".",portada_F[[#This Row],[CODINS]])</f>
        <v>1.00289</v>
      </c>
      <c r="E864" s="444" t="s">
        <v>30689</v>
      </c>
      <c r="F864" t="s">
        <v>845</v>
      </c>
      <c r="G864" t="s">
        <v>1314</v>
      </c>
      <c r="H864" t="s">
        <v>1315</v>
      </c>
      <c r="I864" t="s">
        <v>1167</v>
      </c>
      <c r="J864" t="s">
        <v>3</v>
      </c>
      <c r="K864" t="s">
        <v>32</v>
      </c>
      <c r="L864" t="s">
        <v>20921</v>
      </c>
      <c r="M864" t="s">
        <v>18492</v>
      </c>
      <c r="N864">
        <v>11903</v>
      </c>
      <c r="O864" t="s">
        <v>32</v>
      </c>
      <c r="P864" t="s">
        <v>1168</v>
      </c>
      <c r="Q864" t="s">
        <v>3</v>
      </c>
      <c r="R864" t="s">
        <v>16540</v>
      </c>
      <c r="S864" t="s">
        <v>33</v>
      </c>
      <c r="T864" t="s">
        <v>1167</v>
      </c>
      <c r="U864" t="s">
        <v>1290</v>
      </c>
      <c r="V864" t="s">
        <v>1295</v>
      </c>
      <c r="W864" t="s">
        <v>287</v>
      </c>
      <c r="X864" t="s">
        <v>10362</v>
      </c>
      <c r="Y864" s="536" t="s">
        <v>21508</v>
      </c>
      <c r="Z864" s="536"/>
      <c r="AA864" s="493" t="s">
        <v>1267</v>
      </c>
      <c r="AB864" s="493" t="s">
        <v>21509</v>
      </c>
      <c r="AC864" s="493" t="s">
        <v>19747</v>
      </c>
      <c r="AD864" s="493" t="s">
        <v>21510</v>
      </c>
      <c r="AE864"/>
      <c r="AF864" t="s">
        <v>20919</v>
      </c>
      <c r="AG864"/>
      <c r="AH864"/>
      <c r="AI864" t="s">
        <v>20668</v>
      </c>
      <c r="AJ864" t="s">
        <v>32</v>
      </c>
      <c r="AK864" t="s">
        <v>1114</v>
      </c>
      <c r="AL864" t="s">
        <v>64</v>
      </c>
      <c r="AM864" t="s">
        <v>1315</v>
      </c>
      <c r="AN864">
        <v>50</v>
      </c>
    </row>
    <row r="865" spans="1:40" ht="14.4" x14ac:dyDescent="0.3">
      <c r="A865" s="433" t="str">
        <v>1353</v>
      </c>
      <c r="D865" t="str">
        <f>CONCATENATE(portada_F[[#This Row],[NIVEL]],".",portada_F[[#This Row],[CODINS]])</f>
        <v>1.01620</v>
      </c>
      <c r="E865" s="444" t="s">
        <v>31893</v>
      </c>
      <c r="F865" t="s">
        <v>3975</v>
      </c>
      <c r="G865" t="s">
        <v>6519</v>
      </c>
      <c r="H865" t="s">
        <v>12461</v>
      </c>
      <c r="I865" t="s">
        <v>1167</v>
      </c>
      <c r="J865" t="s">
        <v>3</v>
      </c>
      <c r="K865" t="s">
        <v>32</v>
      </c>
      <c r="L865" t="s">
        <v>20921</v>
      </c>
      <c r="M865" t="s">
        <v>18492</v>
      </c>
      <c r="N865">
        <v>11903</v>
      </c>
      <c r="O865" t="s">
        <v>32</v>
      </c>
      <c r="P865" t="s">
        <v>1168</v>
      </c>
      <c r="Q865" t="s">
        <v>3</v>
      </c>
      <c r="R865" t="s">
        <v>16540</v>
      </c>
      <c r="S865" t="s">
        <v>33</v>
      </c>
      <c r="T865" t="s">
        <v>1167</v>
      </c>
      <c r="U865" t="s">
        <v>1290</v>
      </c>
      <c r="V865" t="s">
        <v>6520</v>
      </c>
      <c r="W865" t="s">
        <v>6521</v>
      </c>
      <c r="X865" t="s">
        <v>10684</v>
      </c>
      <c r="Y865" s="536" t="s">
        <v>24378</v>
      </c>
      <c r="Z865" s="536"/>
      <c r="AA865" s="493" t="s">
        <v>10960</v>
      </c>
      <c r="AB865" s="493" t="s">
        <v>24378</v>
      </c>
      <c r="AC865" s="493" t="s">
        <v>19747</v>
      </c>
      <c r="AD865" s="493" t="s">
        <v>21513</v>
      </c>
      <c r="AE865"/>
      <c r="AF865" t="s">
        <v>20919</v>
      </c>
      <c r="AG865"/>
      <c r="AH865"/>
      <c r="AI865" t="s">
        <v>20668</v>
      </c>
      <c r="AJ865" t="s">
        <v>32</v>
      </c>
      <c r="AK865" t="s">
        <v>7621</v>
      </c>
      <c r="AL865" t="s">
        <v>64</v>
      </c>
      <c r="AM865" t="s">
        <v>12461</v>
      </c>
      <c r="AN865">
        <v>49</v>
      </c>
    </row>
    <row r="866" spans="1:40" ht="14.4" x14ac:dyDescent="0.3">
      <c r="A866" s="433" t="str">
        <v>1354</v>
      </c>
      <c r="D866" t="str">
        <f>CONCATENATE(portada_F[[#This Row],[NIVEL]],".",portada_F[[#This Row],[CODINS]])</f>
        <v>1.04209</v>
      </c>
      <c r="E866" s="444" t="s">
        <v>34065</v>
      </c>
      <c r="F866" t="s">
        <v>8000</v>
      </c>
      <c r="G866" t="s">
        <v>17860</v>
      </c>
      <c r="H866" t="s">
        <v>17861</v>
      </c>
      <c r="I866" t="s">
        <v>1167</v>
      </c>
      <c r="J866" t="s">
        <v>7</v>
      </c>
      <c r="K866" t="s">
        <v>32</v>
      </c>
      <c r="L866" t="s">
        <v>20921</v>
      </c>
      <c r="M866" t="s">
        <v>18492</v>
      </c>
      <c r="N866">
        <v>11906</v>
      </c>
      <c r="O866" t="s">
        <v>32</v>
      </c>
      <c r="P866" t="s">
        <v>1168</v>
      </c>
      <c r="Q866" t="s">
        <v>6</v>
      </c>
      <c r="R866" t="s">
        <v>16543</v>
      </c>
      <c r="S866" t="s">
        <v>33</v>
      </c>
      <c r="T866" t="s">
        <v>1167</v>
      </c>
      <c r="U866" t="s">
        <v>1579</v>
      </c>
      <c r="V866" t="s">
        <v>17861</v>
      </c>
      <c r="W866" t="s">
        <v>18295</v>
      </c>
      <c r="X866" t="s">
        <v>18294</v>
      </c>
      <c r="Y866" s="536" t="s">
        <v>29702</v>
      </c>
      <c r="Z866" s="536"/>
      <c r="AA866" s="493" t="s">
        <v>15077</v>
      </c>
      <c r="AB866" s="493" t="s">
        <v>29703</v>
      </c>
      <c r="AC866" s="493" t="s">
        <v>20004</v>
      </c>
      <c r="AD866" s="493" t="s">
        <v>29704</v>
      </c>
      <c r="AE866"/>
      <c r="AF866" t="s">
        <v>20919</v>
      </c>
      <c r="AG866"/>
      <c r="AH866"/>
      <c r="AI866" t="s">
        <v>20668</v>
      </c>
      <c r="AJ866" t="s">
        <v>32</v>
      </c>
      <c r="AK866" t="s">
        <v>1606</v>
      </c>
      <c r="AL866" t="s">
        <v>64</v>
      </c>
      <c r="AM866" t="s">
        <v>17861</v>
      </c>
      <c r="AN866">
        <v>1</v>
      </c>
    </row>
    <row r="867" spans="1:40" ht="14.4" x14ac:dyDescent="0.3">
      <c r="A867" s="433" t="str">
        <v>1355</v>
      </c>
      <c r="D867" t="str">
        <f>CONCATENATE(portada_F[[#This Row],[NIVEL]],".",portada_F[[#This Row],[CODINS]])</f>
        <v>1.00293</v>
      </c>
      <c r="E867" s="444" t="s">
        <v>30693</v>
      </c>
      <c r="F867" t="s">
        <v>857</v>
      </c>
      <c r="G867" t="s">
        <v>1402</v>
      </c>
      <c r="H867" t="s">
        <v>525</v>
      </c>
      <c r="I867" t="s">
        <v>1167</v>
      </c>
      <c r="J867" t="s">
        <v>3</v>
      </c>
      <c r="K867" t="s">
        <v>32</v>
      </c>
      <c r="L867" t="s">
        <v>20921</v>
      </c>
      <c r="M867" t="s">
        <v>18492</v>
      </c>
      <c r="N867">
        <v>11903</v>
      </c>
      <c r="O867" t="s">
        <v>32</v>
      </c>
      <c r="P867" t="s">
        <v>1168</v>
      </c>
      <c r="Q867" t="s">
        <v>3</v>
      </c>
      <c r="R867" t="s">
        <v>16540</v>
      </c>
      <c r="S867" t="s">
        <v>33</v>
      </c>
      <c r="T867" t="s">
        <v>1167</v>
      </c>
      <c r="U867" t="s">
        <v>1290</v>
      </c>
      <c r="V867" t="s">
        <v>525</v>
      </c>
      <c r="W867" t="s">
        <v>21518</v>
      </c>
      <c r="X867" t="s">
        <v>10363</v>
      </c>
      <c r="Y867" s="536" t="s">
        <v>21519</v>
      </c>
      <c r="Z867" s="536"/>
      <c r="AA867" s="493" t="s">
        <v>1403</v>
      </c>
      <c r="AB867" s="493" t="s">
        <v>21519</v>
      </c>
      <c r="AC867" s="493" t="s">
        <v>19747</v>
      </c>
      <c r="AD867" s="493" t="s">
        <v>21513</v>
      </c>
      <c r="AE867"/>
      <c r="AF867" t="s">
        <v>20919</v>
      </c>
      <c r="AG867"/>
      <c r="AH867"/>
      <c r="AI867" t="s">
        <v>20668</v>
      </c>
      <c r="AJ867" t="s">
        <v>32</v>
      </c>
      <c r="AK867" t="s">
        <v>1401</v>
      </c>
      <c r="AL867" t="s">
        <v>64</v>
      </c>
      <c r="AM867" t="s">
        <v>525</v>
      </c>
      <c r="AN867">
        <v>34</v>
      </c>
    </row>
    <row r="868" spans="1:40" ht="14.4" x14ac:dyDescent="0.3">
      <c r="A868" s="433" t="str">
        <v>1356</v>
      </c>
      <c r="D868" t="str">
        <f>CONCATENATE(portada_F[[#This Row],[NIVEL]],".",portada_F[[#This Row],[CODINS]])</f>
        <v>1.02471</v>
      </c>
      <c r="E868" s="444" t="s">
        <v>32647</v>
      </c>
      <c r="F868" t="s">
        <v>10227</v>
      </c>
      <c r="G868" t="s">
        <v>10228</v>
      </c>
      <c r="H868" t="s">
        <v>10229</v>
      </c>
      <c r="I868" t="s">
        <v>13536</v>
      </c>
      <c r="J868" t="s">
        <v>225</v>
      </c>
      <c r="K868" t="s">
        <v>32</v>
      </c>
      <c r="L868" t="s">
        <v>20921</v>
      </c>
      <c r="M868" t="s">
        <v>18492</v>
      </c>
      <c r="N868">
        <v>60303</v>
      </c>
      <c r="O868" t="s">
        <v>136</v>
      </c>
      <c r="P868" t="s">
        <v>3</v>
      </c>
      <c r="Q868" t="s">
        <v>3</v>
      </c>
      <c r="R868" t="s">
        <v>16816</v>
      </c>
      <c r="S868" t="s">
        <v>137</v>
      </c>
      <c r="T868" t="s">
        <v>1636</v>
      </c>
      <c r="U868" t="s">
        <v>1718</v>
      </c>
      <c r="V868" t="s">
        <v>210</v>
      </c>
      <c r="W868" t="s">
        <v>19249</v>
      </c>
      <c r="X868" t="s">
        <v>18077</v>
      </c>
      <c r="Y868" s="536" t="s">
        <v>26121</v>
      </c>
      <c r="Z868" s="536"/>
      <c r="AA868" s="493" t="s">
        <v>19248</v>
      </c>
      <c r="AB868" s="493" t="s">
        <v>26121</v>
      </c>
      <c r="AC868" s="493" t="s">
        <v>20428</v>
      </c>
      <c r="AD868" s="493" t="s">
        <v>24034</v>
      </c>
      <c r="AE868"/>
      <c r="AF868" t="s">
        <v>20919</v>
      </c>
      <c r="AG868"/>
      <c r="AH868"/>
      <c r="AI868" t="s">
        <v>20668</v>
      </c>
      <c r="AJ868" t="s">
        <v>32</v>
      </c>
      <c r="AK868" t="s">
        <v>10895</v>
      </c>
      <c r="AL868" t="s">
        <v>64</v>
      </c>
      <c r="AM868" t="s">
        <v>10229</v>
      </c>
      <c r="AN868">
        <v>12</v>
      </c>
    </row>
    <row r="869" spans="1:40" ht="14.4" x14ac:dyDescent="0.3">
      <c r="A869" s="433" t="str">
        <v>1357</v>
      </c>
      <c r="D869" t="str">
        <f>CONCATENATE(portada_F[[#This Row],[NIVEL]],".",portada_F[[#This Row],[CODINS]])</f>
        <v>1.02761</v>
      </c>
      <c r="E869" s="444" t="s">
        <v>32903</v>
      </c>
      <c r="F869" t="s">
        <v>8290</v>
      </c>
      <c r="G869" t="s">
        <v>14659</v>
      </c>
      <c r="H869" t="s">
        <v>70</v>
      </c>
      <c r="I869" t="s">
        <v>1167</v>
      </c>
      <c r="J869" t="s">
        <v>7</v>
      </c>
      <c r="K869" t="s">
        <v>32</v>
      </c>
      <c r="L869" t="s">
        <v>20921</v>
      </c>
      <c r="M869" t="s">
        <v>18492</v>
      </c>
      <c r="N869">
        <v>11906</v>
      </c>
      <c r="O869" t="s">
        <v>32</v>
      </c>
      <c r="P869" t="s">
        <v>1168</v>
      </c>
      <c r="Q869" t="s">
        <v>6</v>
      </c>
      <c r="R869" t="s">
        <v>16543</v>
      </c>
      <c r="S869" t="s">
        <v>33</v>
      </c>
      <c r="T869" t="s">
        <v>1167</v>
      </c>
      <c r="U869" t="s">
        <v>1579</v>
      </c>
      <c r="V869" t="s">
        <v>70</v>
      </c>
      <c r="W869" t="s">
        <v>26730</v>
      </c>
      <c r="X869" t="s">
        <v>15079</v>
      </c>
      <c r="Y869" s="536" t="s">
        <v>26731</v>
      </c>
      <c r="Z869" s="536"/>
      <c r="AA869" s="493" t="s">
        <v>26732</v>
      </c>
      <c r="AB869" s="493" t="s">
        <v>26733</v>
      </c>
      <c r="AC869" s="493" t="s">
        <v>20004</v>
      </c>
      <c r="AD869" s="493" t="s">
        <v>23497</v>
      </c>
      <c r="AE869"/>
      <c r="AF869" t="s">
        <v>20919</v>
      </c>
      <c r="AG869"/>
      <c r="AH869"/>
      <c r="AI869" t="s">
        <v>20668</v>
      </c>
      <c r="AJ869" t="s">
        <v>32</v>
      </c>
      <c r="AK869" t="s">
        <v>1578</v>
      </c>
      <c r="AL869" t="s">
        <v>64</v>
      </c>
      <c r="AM869" t="s">
        <v>70</v>
      </c>
      <c r="AN869">
        <v>5</v>
      </c>
    </row>
    <row r="870" spans="1:40" ht="14.4" x14ac:dyDescent="0.3">
      <c r="A870" s="433" t="str">
        <v>1358</v>
      </c>
      <c r="D870" t="str">
        <f>CONCATENATE(portada_F[[#This Row],[NIVEL]],".",portada_F[[#This Row],[CODINS]])</f>
        <v>1.02387</v>
      </c>
      <c r="E870" s="444" t="s">
        <v>32569</v>
      </c>
      <c r="F870" t="s">
        <v>1486</v>
      </c>
      <c r="G870" t="s">
        <v>1484</v>
      </c>
      <c r="H870" t="s">
        <v>1485</v>
      </c>
      <c r="I870" t="s">
        <v>1167</v>
      </c>
      <c r="J870" t="s">
        <v>10</v>
      </c>
      <c r="K870" t="s">
        <v>32</v>
      </c>
      <c r="L870" t="s">
        <v>20921</v>
      </c>
      <c r="M870" t="s">
        <v>18492</v>
      </c>
      <c r="N870">
        <v>11905</v>
      </c>
      <c r="O870" t="s">
        <v>32</v>
      </c>
      <c r="P870" t="s">
        <v>1168</v>
      </c>
      <c r="Q870" t="s">
        <v>5</v>
      </c>
      <c r="R870" t="s">
        <v>16542</v>
      </c>
      <c r="S870" t="s">
        <v>33</v>
      </c>
      <c r="T870" t="s">
        <v>1167</v>
      </c>
      <c r="U870" t="s">
        <v>674</v>
      </c>
      <c r="V870" t="s">
        <v>1485</v>
      </c>
      <c r="W870" t="s">
        <v>20049</v>
      </c>
      <c r="X870" t="s">
        <v>10876</v>
      </c>
      <c r="Y870" s="536" t="s">
        <v>25947</v>
      </c>
      <c r="Z870" s="536"/>
      <c r="AA870" s="493" t="s">
        <v>14131</v>
      </c>
      <c r="AB870" s="493" t="s">
        <v>25948</v>
      </c>
      <c r="AC870" s="493" t="s">
        <v>20056</v>
      </c>
      <c r="AD870" s="493" t="s">
        <v>23991</v>
      </c>
      <c r="AE870"/>
      <c r="AF870" t="s">
        <v>20919</v>
      </c>
      <c r="AG870"/>
      <c r="AH870"/>
      <c r="AI870" t="s">
        <v>20668</v>
      </c>
      <c r="AJ870" t="s">
        <v>32</v>
      </c>
      <c r="AK870" t="s">
        <v>1483</v>
      </c>
      <c r="AL870" t="s">
        <v>64</v>
      </c>
      <c r="AM870" t="s">
        <v>1485</v>
      </c>
      <c r="AN870">
        <v>6</v>
      </c>
    </row>
    <row r="871" spans="1:40" ht="14.4" x14ac:dyDescent="0.3">
      <c r="A871" s="433" t="str">
        <v>1360</v>
      </c>
      <c r="D871" t="str">
        <f>CONCATENATE(portada_F[[#This Row],[NIVEL]],".",portada_F[[#This Row],[CODINS]])</f>
        <v>1.02461</v>
      </c>
      <c r="E871" s="444" t="s">
        <v>32637</v>
      </c>
      <c r="F871" t="s">
        <v>12484</v>
      </c>
      <c r="G871" t="s">
        <v>12485</v>
      </c>
      <c r="H871" t="s">
        <v>12486</v>
      </c>
      <c r="I871" t="s">
        <v>1167</v>
      </c>
      <c r="J871" t="s">
        <v>10</v>
      </c>
      <c r="K871" t="s">
        <v>32</v>
      </c>
      <c r="L871" t="s">
        <v>20921</v>
      </c>
      <c r="M871" t="s">
        <v>18492</v>
      </c>
      <c r="N871">
        <v>11905</v>
      </c>
      <c r="O871" t="s">
        <v>32</v>
      </c>
      <c r="P871" t="s">
        <v>1168</v>
      </c>
      <c r="Q871" t="s">
        <v>5</v>
      </c>
      <c r="R871" t="s">
        <v>16542</v>
      </c>
      <c r="S871" t="s">
        <v>33</v>
      </c>
      <c r="T871" t="s">
        <v>1167</v>
      </c>
      <c r="U871" t="s">
        <v>674</v>
      </c>
      <c r="V871" t="s">
        <v>12486</v>
      </c>
      <c r="W871" t="s">
        <v>950</v>
      </c>
      <c r="X871" t="s">
        <v>13143</v>
      </c>
      <c r="Y871" s="536" t="s">
        <v>26096</v>
      </c>
      <c r="Z871" s="536"/>
      <c r="AA871" s="493" t="s">
        <v>26097</v>
      </c>
      <c r="AB871" s="493" t="s">
        <v>26098</v>
      </c>
      <c r="AC871" s="493" t="s">
        <v>20056</v>
      </c>
      <c r="AD871" s="493" t="s">
        <v>21535</v>
      </c>
      <c r="AE871"/>
      <c r="AF871" t="s">
        <v>20919</v>
      </c>
      <c r="AG871"/>
      <c r="AH871"/>
      <c r="AI871" t="s">
        <v>20668</v>
      </c>
      <c r="AJ871" t="s">
        <v>32</v>
      </c>
      <c r="AK871" t="s">
        <v>13492</v>
      </c>
      <c r="AL871" t="s">
        <v>64</v>
      </c>
      <c r="AM871" t="s">
        <v>12486</v>
      </c>
      <c r="AN871">
        <v>8</v>
      </c>
    </row>
    <row r="872" spans="1:40" ht="14.4" x14ac:dyDescent="0.3">
      <c r="A872" s="433" t="str">
        <v>1361</v>
      </c>
      <c r="D872" t="str">
        <f>CONCATENATE(portada_F[[#This Row],[NIVEL]],".",portada_F[[#This Row],[CODINS]])</f>
        <v>1.02738</v>
      </c>
      <c r="E872" s="444" t="s">
        <v>32881</v>
      </c>
      <c r="F872" t="s">
        <v>1772</v>
      </c>
      <c r="G872" t="s">
        <v>1769</v>
      </c>
      <c r="H872" t="s">
        <v>1770</v>
      </c>
      <c r="I872" t="s">
        <v>13536</v>
      </c>
      <c r="J872" t="s">
        <v>2</v>
      </c>
      <c r="K872" t="s">
        <v>32</v>
      </c>
      <c r="L872" t="s">
        <v>20921</v>
      </c>
      <c r="M872" t="s">
        <v>18492</v>
      </c>
      <c r="N872">
        <v>60302</v>
      </c>
      <c r="O872" t="s">
        <v>136</v>
      </c>
      <c r="P872" t="s">
        <v>3</v>
      </c>
      <c r="Q872" t="s">
        <v>2</v>
      </c>
      <c r="R872" t="s">
        <v>16815</v>
      </c>
      <c r="S872" t="s">
        <v>137</v>
      </c>
      <c r="T872" t="s">
        <v>1636</v>
      </c>
      <c r="U872" t="s">
        <v>1753</v>
      </c>
      <c r="V872" t="s">
        <v>1771</v>
      </c>
      <c r="W872" t="s">
        <v>26674</v>
      </c>
      <c r="X872" t="s">
        <v>12166</v>
      </c>
      <c r="Y872" s="536" t="s">
        <v>21565</v>
      </c>
      <c r="Z872" s="536" t="s">
        <v>26675</v>
      </c>
      <c r="AA872" s="493" t="s">
        <v>26676</v>
      </c>
      <c r="AB872" s="493" t="s">
        <v>26677</v>
      </c>
      <c r="AC872" s="493" t="s">
        <v>19758</v>
      </c>
      <c r="AD872" s="493" t="s">
        <v>21565</v>
      </c>
      <c r="AE872"/>
      <c r="AF872" t="s">
        <v>20919</v>
      </c>
      <c r="AG872"/>
      <c r="AH872"/>
      <c r="AI872" t="s">
        <v>20668</v>
      </c>
      <c r="AJ872" t="s">
        <v>32</v>
      </c>
      <c r="AK872" t="s">
        <v>1768</v>
      </c>
      <c r="AL872" t="s">
        <v>64</v>
      </c>
      <c r="AM872" t="s">
        <v>1770</v>
      </c>
      <c r="AN872">
        <v>14</v>
      </c>
    </row>
    <row r="873" spans="1:40" ht="14.4" x14ac:dyDescent="0.3">
      <c r="A873" s="433" t="str">
        <v>1362</v>
      </c>
      <c r="D873" t="str">
        <f>CONCATENATE(portada_F[[#This Row],[NIVEL]],".",portada_F[[#This Row],[CODINS]])</f>
        <v>1.04310</v>
      </c>
      <c r="E873" s="444" t="s">
        <v>34139</v>
      </c>
      <c r="F873" t="s">
        <v>13506</v>
      </c>
      <c r="G873" t="s">
        <v>20644</v>
      </c>
      <c r="H873" t="s">
        <v>20645</v>
      </c>
      <c r="I873" t="s">
        <v>13536</v>
      </c>
      <c r="J873" t="s">
        <v>13</v>
      </c>
      <c r="K873" t="s">
        <v>32</v>
      </c>
      <c r="L873" t="s">
        <v>20921</v>
      </c>
      <c r="M873" t="s">
        <v>18492</v>
      </c>
      <c r="N873">
        <v>60304</v>
      </c>
      <c r="O873" t="s">
        <v>136</v>
      </c>
      <c r="P873" t="s">
        <v>3</v>
      </c>
      <c r="Q873" t="s">
        <v>4</v>
      </c>
      <c r="R873" t="s">
        <v>16817</v>
      </c>
      <c r="S873" t="s">
        <v>137</v>
      </c>
      <c r="T873" t="s">
        <v>1636</v>
      </c>
      <c r="U873" t="s">
        <v>1802</v>
      </c>
      <c r="V873" t="s">
        <v>20645</v>
      </c>
      <c r="W873" t="s">
        <v>29882</v>
      </c>
      <c r="X873" t="s">
        <v>20647</v>
      </c>
      <c r="Y873" s="536" t="s">
        <v>29883</v>
      </c>
      <c r="Z873" s="536"/>
      <c r="AA873" s="493" t="s">
        <v>20646</v>
      </c>
      <c r="AB873" s="493" t="s">
        <v>29883</v>
      </c>
      <c r="AC873" s="493" t="s">
        <v>19970</v>
      </c>
      <c r="AD873" s="493" t="s">
        <v>23157</v>
      </c>
      <c r="AE873"/>
      <c r="AF873" t="s">
        <v>20919</v>
      </c>
      <c r="AG873"/>
      <c r="AH873"/>
      <c r="AI873" t="s">
        <v>20668</v>
      </c>
      <c r="AJ873" t="s">
        <v>32</v>
      </c>
      <c r="AK873" t="s">
        <v>8609</v>
      </c>
      <c r="AL873" t="s">
        <v>64</v>
      </c>
      <c r="AM873" t="s">
        <v>20645</v>
      </c>
      <c r="AN873">
        <v>5</v>
      </c>
    </row>
    <row r="874" spans="1:40" ht="14.4" x14ac:dyDescent="0.3">
      <c r="A874" s="433" t="str">
        <v>1363</v>
      </c>
      <c r="D874" t="str">
        <f>CONCATENATE(portada_F[[#This Row],[NIVEL]],".",portada_F[[#This Row],[CODINS]])</f>
        <v>1.00294</v>
      </c>
      <c r="E874" s="444" t="s">
        <v>30694</v>
      </c>
      <c r="F874" t="s">
        <v>861</v>
      </c>
      <c r="G874" t="s">
        <v>1404</v>
      </c>
      <c r="H874" t="s">
        <v>268</v>
      </c>
      <c r="I874" t="s">
        <v>1167</v>
      </c>
      <c r="J874" t="s">
        <v>3</v>
      </c>
      <c r="K874" t="s">
        <v>32</v>
      </c>
      <c r="L874" t="s">
        <v>20921</v>
      </c>
      <c r="M874" t="s">
        <v>18492</v>
      </c>
      <c r="N874">
        <v>11903</v>
      </c>
      <c r="O874" t="s">
        <v>32</v>
      </c>
      <c r="P874" t="s">
        <v>1168</v>
      </c>
      <c r="Q874" t="s">
        <v>3</v>
      </c>
      <c r="R874" t="s">
        <v>16540</v>
      </c>
      <c r="S874" t="s">
        <v>33</v>
      </c>
      <c r="T874" t="s">
        <v>1167</v>
      </c>
      <c r="U874" t="s">
        <v>1290</v>
      </c>
      <c r="V874" t="s">
        <v>268</v>
      </c>
      <c r="W874" t="s">
        <v>21520</v>
      </c>
      <c r="X874" t="s">
        <v>10364</v>
      </c>
      <c r="Y874" s="536" t="s">
        <v>21521</v>
      </c>
      <c r="Z874" s="536"/>
      <c r="AA874" s="493" t="s">
        <v>15761</v>
      </c>
      <c r="AB874" s="493" t="s">
        <v>21522</v>
      </c>
      <c r="AC874" s="493" t="s">
        <v>19747</v>
      </c>
      <c r="AD874" s="493" t="s">
        <v>21510</v>
      </c>
      <c r="AE874"/>
      <c r="AF874" t="s">
        <v>20919</v>
      </c>
      <c r="AG874"/>
      <c r="AH874"/>
      <c r="AI874" t="s">
        <v>20668</v>
      </c>
      <c r="AJ874" t="s">
        <v>32</v>
      </c>
      <c r="AK874" t="s">
        <v>8186</v>
      </c>
      <c r="AL874" t="s">
        <v>64</v>
      </c>
      <c r="AM874" t="s">
        <v>268</v>
      </c>
      <c r="AN874">
        <v>52</v>
      </c>
    </row>
    <row r="875" spans="1:40" ht="14.4" x14ac:dyDescent="0.3">
      <c r="A875" s="433" t="str">
        <v>1364</v>
      </c>
      <c r="D875" t="str">
        <f>CONCATENATE(portada_F[[#This Row],[NIVEL]],".",portada_F[[#This Row],[CODINS]])</f>
        <v>1.03143</v>
      </c>
      <c r="E875" s="444" t="s">
        <v>33227</v>
      </c>
      <c r="F875" t="s">
        <v>6092</v>
      </c>
      <c r="G875" t="s">
        <v>6258</v>
      </c>
      <c r="H875" t="s">
        <v>6259</v>
      </c>
      <c r="I875" t="s">
        <v>13536</v>
      </c>
      <c r="J875" t="s">
        <v>11</v>
      </c>
      <c r="K875" t="s">
        <v>32</v>
      </c>
      <c r="L875" t="s">
        <v>20921</v>
      </c>
      <c r="M875" t="s">
        <v>18492</v>
      </c>
      <c r="N875">
        <v>60309</v>
      </c>
      <c r="O875" t="s">
        <v>136</v>
      </c>
      <c r="P875" t="s">
        <v>3</v>
      </c>
      <c r="Q875" t="s">
        <v>10</v>
      </c>
      <c r="R875" t="s">
        <v>16822</v>
      </c>
      <c r="S875" t="s">
        <v>137</v>
      </c>
      <c r="T875" t="s">
        <v>1636</v>
      </c>
      <c r="U875" t="s">
        <v>24024</v>
      </c>
      <c r="V875" t="s">
        <v>1571</v>
      </c>
      <c r="W875" t="s">
        <v>19424</v>
      </c>
      <c r="X875" t="s">
        <v>13313</v>
      </c>
      <c r="Y875" s="536" t="s">
        <v>27499</v>
      </c>
      <c r="Z875" s="536" t="s">
        <v>27500</v>
      </c>
      <c r="AA875" s="493" t="s">
        <v>15849</v>
      </c>
      <c r="AB875" s="493" t="s">
        <v>27500</v>
      </c>
      <c r="AC875" s="493" t="s">
        <v>25260</v>
      </c>
      <c r="AD875" s="493" t="s">
        <v>25261</v>
      </c>
      <c r="AE875"/>
      <c r="AF875" t="s">
        <v>20919</v>
      </c>
      <c r="AG875"/>
      <c r="AH875"/>
      <c r="AI875" t="s">
        <v>20668</v>
      </c>
      <c r="AJ875" t="s">
        <v>32</v>
      </c>
      <c r="AK875" t="s">
        <v>7994</v>
      </c>
      <c r="AL875" t="s">
        <v>64</v>
      </c>
      <c r="AM875" t="s">
        <v>6259</v>
      </c>
      <c r="AN875">
        <v>5</v>
      </c>
    </row>
    <row r="876" spans="1:40" ht="14.4" x14ac:dyDescent="0.3">
      <c r="A876" s="433" t="str">
        <v>1365</v>
      </c>
      <c r="D876" t="str">
        <f>CONCATENATE(portada_F[[#This Row],[NIVEL]],".",portada_F[[#This Row],[CODINS]])</f>
        <v>1.03786</v>
      </c>
      <c r="E876" s="444" t="s">
        <v>33724</v>
      </c>
      <c r="F876" t="s">
        <v>14476</v>
      </c>
      <c r="G876" t="s">
        <v>14691</v>
      </c>
      <c r="H876" t="s">
        <v>14692</v>
      </c>
      <c r="I876" t="s">
        <v>1167</v>
      </c>
      <c r="J876" t="s">
        <v>5</v>
      </c>
      <c r="K876" t="s">
        <v>32</v>
      </c>
      <c r="L876" t="s">
        <v>20921</v>
      </c>
      <c r="M876" t="s">
        <v>18492</v>
      </c>
      <c r="N876">
        <v>11904</v>
      </c>
      <c r="O876" t="s">
        <v>32</v>
      </c>
      <c r="P876" t="s">
        <v>1168</v>
      </c>
      <c r="Q876" t="s">
        <v>4</v>
      </c>
      <c r="R876" t="s">
        <v>16541</v>
      </c>
      <c r="S876" t="s">
        <v>33</v>
      </c>
      <c r="T876" t="s">
        <v>1167</v>
      </c>
      <c r="U876" t="s">
        <v>1271</v>
      </c>
      <c r="V876" t="s">
        <v>15197</v>
      </c>
      <c r="W876" t="s">
        <v>15199</v>
      </c>
      <c r="X876" t="s">
        <v>15198</v>
      </c>
      <c r="Y876" s="536" t="s">
        <v>28853</v>
      </c>
      <c r="Z876" s="536"/>
      <c r="AA876" s="493" t="s">
        <v>15914</v>
      </c>
      <c r="AB876" s="493" t="s">
        <v>28292</v>
      </c>
      <c r="AC876" s="493" t="s">
        <v>19752</v>
      </c>
      <c r="AD876" s="493" t="s">
        <v>21534</v>
      </c>
      <c r="AE876"/>
      <c r="AF876" t="s">
        <v>20919</v>
      </c>
      <c r="AG876"/>
      <c r="AH876"/>
      <c r="AI876" t="s">
        <v>20668</v>
      </c>
      <c r="AJ876" t="s">
        <v>32</v>
      </c>
      <c r="AK876" t="s">
        <v>1405</v>
      </c>
      <c r="AL876" t="s">
        <v>64</v>
      </c>
      <c r="AM876" t="s">
        <v>14692</v>
      </c>
      <c r="AN876">
        <v>2</v>
      </c>
    </row>
    <row r="877" spans="1:40" ht="14.4" x14ac:dyDescent="0.3">
      <c r="A877" s="433" t="str">
        <v>1366</v>
      </c>
      <c r="D877" t="str">
        <f>CONCATENATE(portada_F[[#This Row],[NIVEL]],".",portada_F[[#This Row],[CODINS]])</f>
        <v>1.01002</v>
      </c>
      <c r="E877" s="444" t="s">
        <v>31323</v>
      </c>
      <c r="F877" t="s">
        <v>2604</v>
      </c>
      <c r="G877" t="s">
        <v>6403</v>
      </c>
      <c r="H877" t="s">
        <v>307</v>
      </c>
      <c r="I877" t="s">
        <v>13536</v>
      </c>
      <c r="J877" t="s">
        <v>1</v>
      </c>
      <c r="K877" t="s">
        <v>32</v>
      </c>
      <c r="L877" t="s">
        <v>20921</v>
      </c>
      <c r="M877" t="s">
        <v>18492</v>
      </c>
      <c r="N877">
        <v>60301</v>
      </c>
      <c r="O877" t="s">
        <v>136</v>
      </c>
      <c r="P877" t="s">
        <v>3</v>
      </c>
      <c r="Q877" t="s">
        <v>1</v>
      </c>
      <c r="R877" t="s">
        <v>16814</v>
      </c>
      <c r="S877" t="s">
        <v>137</v>
      </c>
      <c r="T877" t="s">
        <v>1636</v>
      </c>
      <c r="U877" t="s">
        <v>1636</v>
      </c>
      <c r="V877" t="s">
        <v>9796</v>
      </c>
      <c r="W877" t="s">
        <v>23081</v>
      </c>
      <c r="X877" t="s">
        <v>11715</v>
      </c>
      <c r="Y877" s="536" t="s">
        <v>23082</v>
      </c>
      <c r="Z877" s="536"/>
      <c r="AA877" s="493" t="s">
        <v>18901</v>
      </c>
      <c r="AB877" s="493" t="s">
        <v>23082</v>
      </c>
      <c r="AC877" s="493" t="s">
        <v>21553</v>
      </c>
      <c r="AD877" s="493" t="s">
        <v>21554</v>
      </c>
      <c r="AE877"/>
      <c r="AF877" t="s">
        <v>20919</v>
      </c>
      <c r="AG877"/>
      <c r="AH877"/>
      <c r="AI877" t="s">
        <v>20668</v>
      </c>
      <c r="AJ877" t="s">
        <v>32</v>
      </c>
      <c r="AK877" t="s">
        <v>7505</v>
      </c>
      <c r="AL877" t="s">
        <v>64</v>
      </c>
      <c r="AM877" t="s">
        <v>307</v>
      </c>
      <c r="AN877">
        <v>47</v>
      </c>
    </row>
    <row r="878" spans="1:40" ht="14.4" x14ac:dyDescent="0.3">
      <c r="A878" s="433" t="str">
        <v>1367</v>
      </c>
      <c r="D878" t="str">
        <f>CONCATENATE(portada_F[[#This Row],[NIVEL]],".",portada_F[[#This Row],[CODINS]])</f>
        <v>1.03985</v>
      </c>
      <c r="E878" s="444" t="s">
        <v>33891</v>
      </c>
      <c r="F878" t="s">
        <v>15350</v>
      </c>
      <c r="G878" t="s">
        <v>16012</v>
      </c>
      <c r="H878" t="s">
        <v>1844</v>
      </c>
      <c r="I878" t="s">
        <v>13536</v>
      </c>
      <c r="J878" t="s">
        <v>13</v>
      </c>
      <c r="K878" t="s">
        <v>32</v>
      </c>
      <c r="L878" t="s">
        <v>20921</v>
      </c>
      <c r="M878" t="s">
        <v>18492</v>
      </c>
      <c r="N878">
        <v>60304</v>
      </c>
      <c r="O878" t="s">
        <v>136</v>
      </c>
      <c r="P878" t="s">
        <v>3</v>
      </c>
      <c r="Q878" t="s">
        <v>4</v>
      </c>
      <c r="R878" t="s">
        <v>16817</v>
      </c>
      <c r="S878" t="s">
        <v>137</v>
      </c>
      <c r="T878" t="s">
        <v>1636</v>
      </c>
      <c r="U878" t="s">
        <v>1802</v>
      </c>
      <c r="V878" t="s">
        <v>1844</v>
      </c>
      <c r="W878" t="s">
        <v>16015</v>
      </c>
      <c r="X878" t="s">
        <v>16014</v>
      </c>
      <c r="Y878" s="536" t="s">
        <v>29251</v>
      </c>
      <c r="Z878" s="536" t="s">
        <v>29252</v>
      </c>
      <c r="AA878" s="493" t="s">
        <v>16013</v>
      </c>
      <c r="AB878" s="493" t="s">
        <v>29251</v>
      </c>
      <c r="AC878" s="493" t="s">
        <v>19970</v>
      </c>
      <c r="AD878" s="493" t="s">
        <v>23157</v>
      </c>
      <c r="AE878"/>
      <c r="AF878" t="s">
        <v>20919</v>
      </c>
      <c r="AG878"/>
      <c r="AH878"/>
      <c r="AI878" t="s">
        <v>20668</v>
      </c>
      <c r="AJ878" t="s">
        <v>32</v>
      </c>
      <c r="AK878" t="s">
        <v>1843</v>
      </c>
      <c r="AL878" t="s">
        <v>64</v>
      </c>
      <c r="AM878" t="s">
        <v>1844</v>
      </c>
      <c r="AN878">
        <v>4</v>
      </c>
    </row>
    <row r="879" spans="1:40" ht="14.4" x14ac:dyDescent="0.3">
      <c r="A879" s="433" t="str">
        <v>1368</v>
      </c>
      <c r="D879" t="str">
        <f>CONCATENATE(portada_F[[#This Row],[NIVEL]],".",portada_F[[#This Row],[CODINS]])</f>
        <v>1.01910</v>
      </c>
      <c r="E879" s="444" t="s">
        <v>32150</v>
      </c>
      <c r="F879" t="s">
        <v>1610</v>
      </c>
      <c r="G879" t="s">
        <v>1608</v>
      </c>
      <c r="H879" t="s">
        <v>1609</v>
      </c>
      <c r="I879" t="s">
        <v>1167</v>
      </c>
      <c r="J879" t="s">
        <v>7</v>
      </c>
      <c r="K879" t="s">
        <v>32</v>
      </c>
      <c r="L879" t="s">
        <v>20921</v>
      </c>
      <c r="M879" t="s">
        <v>18492</v>
      </c>
      <c r="N879">
        <v>11912</v>
      </c>
      <c r="O879" t="s">
        <v>32</v>
      </c>
      <c r="P879" t="s">
        <v>1168</v>
      </c>
      <c r="Q879" t="s">
        <v>14</v>
      </c>
      <c r="R879" t="s">
        <v>16549</v>
      </c>
      <c r="S879" t="s">
        <v>33</v>
      </c>
      <c r="T879" t="s">
        <v>1167</v>
      </c>
      <c r="U879" t="s">
        <v>92</v>
      </c>
      <c r="V879" t="s">
        <v>1609</v>
      </c>
      <c r="W879" t="s">
        <v>24967</v>
      </c>
      <c r="X879" t="s">
        <v>10763</v>
      </c>
      <c r="Y879" s="536" t="s">
        <v>24968</v>
      </c>
      <c r="Z879" s="536"/>
      <c r="AA879" s="493" t="s">
        <v>20138</v>
      </c>
      <c r="AB879" s="493" t="s">
        <v>24969</v>
      </c>
      <c r="AC879" s="493" t="s">
        <v>20004</v>
      </c>
      <c r="AD879" s="493" t="s">
        <v>23497</v>
      </c>
      <c r="AE879"/>
      <c r="AF879" t="s">
        <v>20919</v>
      </c>
      <c r="AG879"/>
      <c r="AH879"/>
      <c r="AI879" t="s">
        <v>20668</v>
      </c>
      <c r="AJ879" t="s">
        <v>32</v>
      </c>
      <c r="AK879" t="s">
        <v>1607</v>
      </c>
      <c r="AL879" t="s">
        <v>64</v>
      </c>
      <c r="AM879" t="s">
        <v>1609</v>
      </c>
      <c r="AN879">
        <v>8</v>
      </c>
    </row>
    <row r="880" spans="1:40" ht="14.4" x14ac:dyDescent="0.3">
      <c r="A880" s="433" t="str">
        <v>1369</v>
      </c>
      <c r="D880" t="str">
        <f>CONCATENATE(portada_F[[#This Row],[NIVEL]],".",portada_F[[#This Row],[CODINS]])</f>
        <v>1.02058</v>
      </c>
      <c r="E880" s="444" t="s">
        <v>32279</v>
      </c>
      <c r="F880" t="s">
        <v>1554</v>
      </c>
      <c r="G880" t="s">
        <v>1553</v>
      </c>
      <c r="H880" t="s">
        <v>68</v>
      </c>
      <c r="I880" t="s">
        <v>1167</v>
      </c>
      <c r="J880" t="s">
        <v>10</v>
      </c>
      <c r="K880" t="s">
        <v>32</v>
      </c>
      <c r="L880" t="s">
        <v>20921</v>
      </c>
      <c r="M880" t="s">
        <v>18492</v>
      </c>
      <c r="N880">
        <v>11905</v>
      </c>
      <c r="O880" t="s">
        <v>32</v>
      </c>
      <c r="P880" t="s">
        <v>1168</v>
      </c>
      <c r="Q880" t="s">
        <v>5</v>
      </c>
      <c r="R880" t="s">
        <v>16542</v>
      </c>
      <c r="S880" t="s">
        <v>33</v>
      </c>
      <c r="T880" t="s">
        <v>1167</v>
      </c>
      <c r="U880" t="s">
        <v>674</v>
      </c>
      <c r="V880" t="s">
        <v>68</v>
      </c>
      <c r="W880" t="s">
        <v>9236</v>
      </c>
      <c r="X880" t="s">
        <v>14995</v>
      </c>
      <c r="Y880" s="536" t="s">
        <v>25262</v>
      </c>
      <c r="Z880" s="536" t="s">
        <v>25263</v>
      </c>
      <c r="AA880" s="493" t="s">
        <v>15713</v>
      </c>
      <c r="AB880" s="493" t="s">
        <v>25263</v>
      </c>
      <c r="AC880" s="493" t="s">
        <v>20056</v>
      </c>
      <c r="AD880" s="493" t="s">
        <v>23991</v>
      </c>
      <c r="AE880"/>
      <c r="AF880" t="s">
        <v>20919</v>
      </c>
      <c r="AG880"/>
      <c r="AH880"/>
      <c r="AI880" t="s">
        <v>20668</v>
      </c>
      <c r="AJ880" t="s">
        <v>32</v>
      </c>
      <c r="AK880" t="s">
        <v>961</v>
      </c>
      <c r="AL880" t="s">
        <v>64</v>
      </c>
      <c r="AM880" t="s">
        <v>68</v>
      </c>
      <c r="AN880">
        <v>10</v>
      </c>
    </row>
    <row r="881" spans="1:40" ht="14.4" x14ac:dyDescent="0.3">
      <c r="A881" s="433" t="str">
        <v>1370</v>
      </c>
      <c r="D881" t="str">
        <f>CONCATENATE(portada_F[[#This Row],[NIVEL]],".",portada_F[[#This Row],[CODINS]])</f>
        <v>1.02744</v>
      </c>
      <c r="E881" s="444" t="s">
        <v>32887</v>
      </c>
      <c r="F881" t="s">
        <v>5543</v>
      </c>
      <c r="G881" t="s">
        <v>6257</v>
      </c>
      <c r="H881" t="s">
        <v>17337</v>
      </c>
      <c r="I881" t="s">
        <v>13536</v>
      </c>
      <c r="J881" t="s">
        <v>15</v>
      </c>
      <c r="K881" t="s">
        <v>32</v>
      </c>
      <c r="L881" t="s">
        <v>20921</v>
      </c>
      <c r="M881" t="s">
        <v>18492</v>
      </c>
      <c r="N881">
        <v>60305</v>
      </c>
      <c r="O881" t="s">
        <v>136</v>
      </c>
      <c r="P881" t="s">
        <v>3</v>
      </c>
      <c r="Q881" t="s">
        <v>5</v>
      </c>
      <c r="R881" t="s">
        <v>16818</v>
      </c>
      <c r="S881" t="s">
        <v>137</v>
      </c>
      <c r="T881" t="s">
        <v>1636</v>
      </c>
      <c r="U881" t="s">
        <v>1912</v>
      </c>
      <c r="V881" t="s">
        <v>17337</v>
      </c>
      <c r="W881" t="s">
        <v>26691</v>
      </c>
      <c r="X881" t="s">
        <v>13215</v>
      </c>
      <c r="Y881" s="536" t="s">
        <v>26692</v>
      </c>
      <c r="Z881" s="536" t="s">
        <v>26693</v>
      </c>
      <c r="AA881" s="493" t="s">
        <v>11374</v>
      </c>
      <c r="AB881" s="493" t="s">
        <v>26693</v>
      </c>
      <c r="AC881" s="493" t="s">
        <v>20092</v>
      </c>
      <c r="AD881" s="493" t="s">
        <v>24409</v>
      </c>
      <c r="AE881"/>
      <c r="AF881" t="s">
        <v>20919</v>
      </c>
      <c r="AG881"/>
      <c r="AH881"/>
      <c r="AI881" t="s">
        <v>20668</v>
      </c>
      <c r="AJ881" t="s">
        <v>32</v>
      </c>
      <c r="AK881" t="s">
        <v>7885</v>
      </c>
      <c r="AL881" t="s">
        <v>64</v>
      </c>
      <c r="AM881" t="s">
        <v>17337</v>
      </c>
      <c r="AN881">
        <v>9</v>
      </c>
    </row>
    <row r="882" spans="1:40" ht="14.4" x14ac:dyDescent="0.3">
      <c r="A882" s="433" t="str">
        <v>1371</v>
      </c>
      <c r="D882" t="str">
        <f>CONCATENATE(portada_F[[#This Row],[NIVEL]],".",portada_F[[#This Row],[CODINS]])</f>
        <v>1.00877</v>
      </c>
      <c r="E882" s="444" t="s">
        <v>31216</v>
      </c>
      <c r="F882" t="s">
        <v>2369</v>
      </c>
      <c r="G882" t="s">
        <v>5126</v>
      </c>
      <c r="H882" t="s">
        <v>19935</v>
      </c>
      <c r="I882" t="s">
        <v>1167</v>
      </c>
      <c r="J882" t="s">
        <v>1</v>
      </c>
      <c r="K882" t="s">
        <v>32</v>
      </c>
      <c r="L882" t="s">
        <v>20921</v>
      </c>
      <c r="M882" t="s">
        <v>18492</v>
      </c>
      <c r="N882">
        <v>11901</v>
      </c>
      <c r="O882" t="s">
        <v>32</v>
      </c>
      <c r="P882" t="s">
        <v>1168</v>
      </c>
      <c r="Q882" t="s">
        <v>1</v>
      </c>
      <c r="R882" t="s">
        <v>19678</v>
      </c>
      <c r="S882" t="s">
        <v>33</v>
      </c>
      <c r="T882" t="s">
        <v>1167</v>
      </c>
      <c r="U882" t="s">
        <v>21483</v>
      </c>
      <c r="V882" t="s">
        <v>18709</v>
      </c>
      <c r="W882" t="s">
        <v>9650</v>
      </c>
      <c r="X882" t="s">
        <v>14899</v>
      </c>
      <c r="Y882" s="536" t="s">
        <v>22830</v>
      </c>
      <c r="Z882" s="536"/>
      <c r="AA882" s="493" t="s">
        <v>22831</v>
      </c>
      <c r="AB882" s="493" t="s">
        <v>22830</v>
      </c>
      <c r="AC882" s="493" t="s">
        <v>19936</v>
      </c>
      <c r="AD882" s="493" t="s">
        <v>21485</v>
      </c>
      <c r="AE882"/>
      <c r="AF882" t="s">
        <v>20919</v>
      </c>
      <c r="AG882"/>
      <c r="AH882"/>
      <c r="AI882" t="s">
        <v>20668</v>
      </c>
      <c r="AJ882" t="s">
        <v>32</v>
      </c>
      <c r="AK882" t="s">
        <v>7478</v>
      </c>
      <c r="AL882" t="s">
        <v>64</v>
      </c>
      <c r="AM882" t="s">
        <v>19935</v>
      </c>
      <c r="AN882">
        <v>38</v>
      </c>
    </row>
    <row r="883" spans="1:40" ht="14.4" x14ac:dyDescent="0.3">
      <c r="A883" s="433" t="str">
        <v>1372</v>
      </c>
      <c r="D883" t="str">
        <f>CONCATENATE(portada_F[[#This Row],[NIVEL]],".",portada_F[[#This Row],[CODINS]])</f>
        <v>1.03988</v>
      </c>
      <c r="E883" s="444" t="s">
        <v>33894</v>
      </c>
      <c r="F883" t="s">
        <v>16025</v>
      </c>
      <c r="G883" t="s">
        <v>16024</v>
      </c>
      <c r="H883" t="s">
        <v>2376</v>
      </c>
      <c r="I883" t="s">
        <v>13536</v>
      </c>
      <c r="J883" t="s">
        <v>15</v>
      </c>
      <c r="K883" t="s">
        <v>32</v>
      </c>
      <c r="L883" t="s">
        <v>20921</v>
      </c>
      <c r="M883" t="s">
        <v>18492</v>
      </c>
      <c r="N883">
        <v>60305</v>
      </c>
      <c r="O883" t="s">
        <v>136</v>
      </c>
      <c r="P883" t="s">
        <v>3</v>
      </c>
      <c r="Q883" t="s">
        <v>5</v>
      </c>
      <c r="R883" t="s">
        <v>16818</v>
      </c>
      <c r="S883" t="s">
        <v>137</v>
      </c>
      <c r="T883" t="s">
        <v>1636</v>
      </c>
      <c r="U883" t="s">
        <v>1912</v>
      </c>
      <c r="V883" t="s">
        <v>2376</v>
      </c>
      <c r="W883" t="s">
        <v>5143</v>
      </c>
      <c r="X883" t="s">
        <v>16026</v>
      </c>
      <c r="Y883" s="536" t="s">
        <v>29259</v>
      </c>
      <c r="Z883" s="536" t="s">
        <v>29260</v>
      </c>
      <c r="AA883" s="493" t="s">
        <v>19575</v>
      </c>
      <c r="AB883" s="493" t="s">
        <v>29260</v>
      </c>
      <c r="AC883" s="493" t="s">
        <v>20092</v>
      </c>
      <c r="AD883" s="493" t="s">
        <v>24409</v>
      </c>
      <c r="AE883"/>
      <c r="AF883" t="s">
        <v>20919</v>
      </c>
      <c r="AG883"/>
      <c r="AH883"/>
      <c r="AI883" t="s">
        <v>20668</v>
      </c>
      <c r="AJ883" t="s">
        <v>32</v>
      </c>
      <c r="AK883" t="s">
        <v>12589</v>
      </c>
      <c r="AL883" t="s">
        <v>64</v>
      </c>
      <c r="AM883" t="s">
        <v>2376</v>
      </c>
      <c r="AN883">
        <v>4</v>
      </c>
    </row>
    <row r="884" spans="1:40" ht="14.4" x14ac:dyDescent="0.3">
      <c r="A884" s="433" t="str">
        <v>1373</v>
      </c>
      <c r="D884" t="str">
        <f>CONCATENATE(portada_F[[#This Row],[NIVEL]],".",portada_F[[#This Row],[CODINS]])</f>
        <v>1.02062</v>
      </c>
      <c r="E884" s="444" t="s">
        <v>32283</v>
      </c>
      <c r="F884" t="s">
        <v>4707</v>
      </c>
      <c r="G884" t="s">
        <v>6344</v>
      </c>
      <c r="H884" t="s">
        <v>685</v>
      </c>
      <c r="I884" t="s">
        <v>13536</v>
      </c>
      <c r="J884" t="s">
        <v>11</v>
      </c>
      <c r="K884" t="s">
        <v>32</v>
      </c>
      <c r="L884" t="s">
        <v>20921</v>
      </c>
      <c r="M884" t="s">
        <v>18492</v>
      </c>
      <c r="N884">
        <v>60301</v>
      </c>
      <c r="O884" t="s">
        <v>136</v>
      </c>
      <c r="P884" t="s">
        <v>3</v>
      </c>
      <c r="Q884" t="s">
        <v>1</v>
      </c>
      <c r="R884" t="s">
        <v>16814</v>
      </c>
      <c r="S884" t="s">
        <v>137</v>
      </c>
      <c r="T884" t="s">
        <v>1636</v>
      </c>
      <c r="U884" t="s">
        <v>1636</v>
      </c>
      <c r="V884" t="s">
        <v>18037</v>
      </c>
      <c r="W884" t="s">
        <v>9783</v>
      </c>
      <c r="X884" t="s">
        <v>13042</v>
      </c>
      <c r="Y884" s="536" t="s">
        <v>25269</v>
      </c>
      <c r="Z884" s="536" t="s">
        <v>25270</v>
      </c>
      <c r="AA884" s="493" t="s">
        <v>25271</v>
      </c>
      <c r="AB884" s="493" t="s">
        <v>25270</v>
      </c>
      <c r="AC884" s="493" t="s">
        <v>25260</v>
      </c>
      <c r="AD884" s="493" t="s">
        <v>25261</v>
      </c>
      <c r="AE884"/>
      <c r="AF884" t="s">
        <v>20919</v>
      </c>
      <c r="AG884"/>
      <c r="AH884"/>
      <c r="AI884" t="s">
        <v>20668</v>
      </c>
      <c r="AJ884" t="s">
        <v>32</v>
      </c>
      <c r="AK884" t="s">
        <v>7727</v>
      </c>
      <c r="AL884" t="s">
        <v>64</v>
      </c>
      <c r="AM884" t="s">
        <v>685</v>
      </c>
      <c r="AN884">
        <v>20</v>
      </c>
    </row>
    <row r="885" spans="1:40" ht="14.4" x14ac:dyDescent="0.3">
      <c r="A885" s="433" t="str">
        <v>1374</v>
      </c>
      <c r="D885" t="str">
        <f>CONCATENATE(portada_F[[#This Row],[NIVEL]],".",portada_F[[#This Row],[CODINS]])</f>
        <v>1.03501</v>
      </c>
      <c r="E885" s="444" t="s">
        <v>33516</v>
      </c>
      <c r="F885" t="s">
        <v>7695</v>
      </c>
      <c r="G885" t="s">
        <v>12596</v>
      </c>
      <c r="H885" t="s">
        <v>12597</v>
      </c>
      <c r="I885" t="s">
        <v>13536</v>
      </c>
      <c r="J885" t="s">
        <v>4</v>
      </c>
      <c r="K885" t="s">
        <v>32</v>
      </c>
      <c r="L885" t="s">
        <v>20921</v>
      </c>
      <c r="M885" t="s">
        <v>18492</v>
      </c>
      <c r="N885">
        <v>60308</v>
      </c>
      <c r="O885" t="s">
        <v>136</v>
      </c>
      <c r="P885" t="s">
        <v>3</v>
      </c>
      <c r="Q885" t="s">
        <v>9</v>
      </c>
      <c r="R885" t="s">
        <v>16821</v>
      </c>
      <c r="S885" t="s">
        <v>137</v>
      </c>
      <c r="T885" t="s">
        <v>1636</v>
      </c>
      <c r="U885" t="s">
        <v>1864</v>
      </c>
      <c r="V885" t="s">
        <v>778</v>
      </c>
      <c r="W885" t="s">
        <v>474</v>
      </c>
      <c r="X885" t="s">
        <v>14279</v>
      </c>
      <c r="Y885" s="536" t="s">
        <v>28236</v>
      </c>
      <c r="Z885" s="536" t="s">
        <v>28237</v>
      </c>
      <c r="AA885" s="493" t="s">
        <v>13417</v>
      </c>
      <c r="AB885" s="493" t="s">
        <v>28236</v>
      </c>
      <c r="AC885" s="493" t="s">
        <v>20095</v>
      </c>
      <c r="AD885" s="493" t="s">
        <v>24416</v>
      </c>
      <c r="AE885"/>
      <c r="AF885" t="s">
        <v>20919</v>
      </c>
      <c r="AG885"/>
      <c r="AH885"/>
      <c r="AI885" t="s">
        <v>20668</v>
      </c>
      <c r="AJ885" t="s">
        <v>32</v>
      </c>
      <c r="AK885" t="s">
        <v>12586</v>
      </c>
      <c r="AL885" t="s">
        <v>64</v>
      </c>
      <c r="AM885" t="s">
        <v>12597</v>
      </c>
      <c r="AN885">
        <v>2</v>
      </c>
    </row>
    <row r="886" spans="1:40" ht="14.4" x14ac:dyDescent="0.3">
      <c r="A886" s="433" t="str">
        <v>1375</v>
      </c>
      <c r="D886" t="str">
        <f>CONCATENATE(portada_F[[#This Row],[NIVEL]],".",portada_F[[#This Row],[CODINS]])</f>
        <v>1.02206</v>
      </c>
      <c r="E886" s="444" t="s">
        <v>32411</v>
      </c>
      <c r="F886" t="s">
        <v>13561</v>
      </c>
      <c r="G886" t="s">
        <v>13562</v>
      </c>
      <c r="H886" t="s">
        <v>17264</v>
      </c>
      <c r="I886" t="s">
        <v>13536</v>
      </c>
      <c r="J886" t="s">
        <v>4</v>
      </c>
      <c r="K886" t="s">
        <v>32</v>
      </c>
      <c r="L886" t="s">
        <v>20921</v>
      </c>
      <c r="M886" t="s">
        <v>18492</v>
      </c>
      <c r="N886">
        <v>60308</v>
      </c>
      <c r="O886" t="s">
        <v>136</v>
      </c>
      <c r="P886" t="s">
        <v>3</v>
      </c>
      <c r="Q886" t="s">
        <v>9</v>
      </c>
      <c r="R886" t="s">
        <v>16821</v>
      </c>
      <c r="S886" t="s">
        <v>137</v>
      </c>
      <c r="T886" t="s">
        <v>1636</v>
      </c>
      <c r="U886" t="s">
        <v>1864</v>
      </c>
      <c r="V886" t="s">
        <v>14108</v>
      </c>
      <c r="W886" t="s">
        <v>25573</v>
      </c>
      <c r="X886" t="s">
        <v>15727</v>
      </c>
      <c r="Y886" s="536" t="s">
        <v>25574</v>
      </c>
      <c r="Z886" s="536" t="s">
        <v>25575</v>
      </c>
      <c r="AA886" s="493" t="s">
        <v>16018</v>
      </c>
      <c r="AB886" s="493" t="s">
        <v>25576</v>
      </c>
      <c r="AC886" s="493" t="s">
        <v>20095</v>
      </c>
      <c r="AD886" s="493" t="s">
        <v>24416</v>
      </c>
      <c r="AE886"/>
      <c r="AF886" t="s">
        <v>20919</v>
      </c>
      <c r="AG886"/>
      <c r="AH886"/>
      <c r="AI886" t="s">
        <v>20668</v>
      </c>
      <c r="AJ886" t="s">
        <v>32</v>
      </c>
      <c r="AK886" t="s">
        <v>1081</v>
      </c>
      <c r="AL886" t="s">
        <v>64</v>
      </c>
      <c r="AM886" t="s">
        <v>17264</v>
      </c>
      <c r="AN886">
        <v>7</v>
      </c>
    </row>
    <row r="887" spans="1:40" ht="14.4" x14ac:dyDescent="0.3">
      <c r="A887" s="433" t="str">
        <v>1376</v>
      </c>
      <c r="D887" t="str">
        <f>CONCATENATE(portada_F[[#This Row],[NIVEL]],".",portada_F[[#This Row],[CODINS]])</f>
        <v>1.02218</v>
      </c>
      <c r="E887" s="444" t="s">
        <v>32423</v>
      </c>
      <c r="F887" t="s">
        <v>8003</v>
      </c>
      <c r="G887" t="s">
        <v>10075</v>
      </c>
      <c r="H887" t="s">
        <v>10076</v>
      </c>
      <c r="I887" t="s">
        <v>13536</v>
      </c>
      <c r="J887" t="s">
        <v>14</v>
      </c>
      <c r="K887" t="s">
        <v>32</v>
      </c>
      <c r="L887" t="s">
        <v>20921</v>
      </c>
      <c r="M887" t="s">
        <v>18492</v>
      </c>
      <c r="N887">
        <v>60301</v>
      </c>
      <c r="O887" t="s">
        <v>136</v>
      </c>
      <c r="P887" t="s">
        <v>3</v>
      </c>
      <c r="Q887" t="s">
        <v>1</v>
      </c>
      <c r="R887" t="s">
        <v>16814</v>
      </c>
      <c r="S887" t="s">
        <v>137</v>
      </c>
      <c r="T887" t="s">
        <v>1636</v>
      </c>
      <c r="U887" t="s">
        <v>1636</v>
      </c>
      <c r="V887" t="s">
        <v>10076</v>
      </c>
      <c r="W887" t="s">
        <v>10077</v>
      </c>
      <c r="X887" t="s">
        <v>15873</v>
      </c>
      <c r="Y887" s="536" t="s">
        <v>25602</v>
      </c>
      <c r="Z887" s="536" t="s">
        <v>25603</v>
      </c>
      <c r="AA887" s="493" t="s">
        <v>15872</v>
      </c>
      <c r="AB887" s="493" t="s">
        <v>25603</v>
      </c>
      <c r="AC887" s="493" t="s">
        <v>20057</v>
      </c>
      <c r="AD887" s="493" t="s">
        <v>25274</v>
      </c>
      <c r="AE887"/>
      <c r="AF887" t="s">
        <v>20919</v>
      </c>
      <c r="AG887"/>
      <c r="AH887"/>
      <c r="AI887" t="s">
        <v>20668</v>
      </c>
      <c r="AJ887" t="s">
        <v>32</v>
      </c>
      <c r="AK887" t="s">
        <v>1738</v>
      </c>
      <c r="AL887" t="s">
        <v>64</v>
      </c>
      <c r="AM887" t="s">
        <v>10076</v>
      </c>
      <c r="AN887">
        <v>6</v>
      </c>
    </row>
    <row r="888" spans="1:40" ht="14.4" x14ac:dyDescent="0.3">
      <c r="A888" s="433" t="str">
        <v>1377</v>
      </c>
      <c r="D888" t="str">
        <f>CONCATENATE(portada_F[[#This Row],[NIVEL]],".",portada_F[[#This Row],[CODINS]])</f>
        <v>1.03156</v>
      </c>
      <c r="E888" s="444" t="s">
        <v>33239</v>
      </c>
      <c r="F888" t="s">
        <v>5719</v>
      </c>
      <c r="G888" t="s">
        <v>5718</v>
      </c>
      <c r="H888" t="s">
        <v>17395</v>
      </c>
      <c r="I888" t="s">
        <v>13536</v>
      </c>
      <c r="J888" t="s">
        <v>2</v>
      </c>
      <c r="K888" t="s">
        <v>32</v>
      </c>
      <c r="L888" t="s">
        <v>20921</v>
      </c>
      <c r="M888" t="s">
        <v>18492</v>
      </c>
      <c r="N888">
        <v>60309</v>
      </c>
      <c r="O888" t="s">
        <v>136</v>
      </c>
      <c r="P888" t="s">
        <v>3</v>
      </c>
      <c r="Q888" t="s">
        <v>10</v>
      </c>
      <c r="R888" t="s">
        <v>16822</v>
      </c>
      <c r="S888" t="s">
        <v>137</v>
      </c>
      <c r="T888" t="s">
        <v>1636</v>
      </c>
      <c r="U888" t="s">
        <v>24024</v>
      </c>
      <c r="V888" t="s">
        <v>908</v>
      </c>
      <c r="W888" t="s">
        <v>9697</v>
      </c>
      <c r="X888" t="s">
        <v>17396</v>
      </c>
      <c r="Y888" s="536" t="s">
        <v>21565</v>
      </c>
      <c r="Z888" s="536" t="s">
        <v>27522</v>
      </c>
      <c r="AA888" s="493" t="s">
        <v>9696</v>
      </c>
      <c r="AB888" s="493" t="s">
        <v>27523</v>
      </c>
      <c r="AC888" s="493" t="s">
        <v>19758</v>
      </c>
      <c r="AD888" s="493" t="s">
        <v>21565</v>
      </c>
      <c r="AE888"/>
      <c r="AF888" t="s">
        <v>20919</v>
      </c>
      <c r="AG888"/>
      <c r="AH888"/>
      <c r="AI888" t="s">
        <v>20668</v>
      </c>
      <c r="AJ888" t="s">
        <v>32</v>
      </c>
      <c r="AK888" t="s">
        <v>5208</v>
      </c>
      <c r="AL888" t="s">
        <v>64</v>
      </c>
      <c r="AM888" t="s">
        <v>17395</v>
      </c>
      <c r="AN888">
        <v>10</v>
      </c>
    </row>
    <row r="889" spans="1:40" ht="14.4" x14ac:dyDescent="0.3">
      <c r="A889" s="433" t="str">
        <v>1378</v>
      </c>
      <c r="D889" t="str">
        <f>CONCATENATE(portada_F[[#This Row],[NIVEL]],".",portada_F[[#This Row],[CODINS]])</f>
        <v>1.01900</v>
      </c>
      <c r="E889" s="444" t="s">
        <v>32140</v>
      </c>
      <c r="F889" t="s">
        <v>1803</v>
      </c>
      <c r="G889" t="s">
        <v>1800</v>
      </c>
      <c r="H889" t="s">
        <v>1801</v>
      </c>
      <c r="I889" t="s">
        <v>13536</v>
      </c>
      <c r="J889" t="s">
        <v>13</v>
      </c>
      <c r="K889" t="s">
        <v>32</v>
      </c>
      <c r="L889" t="s">
        <v>20921</v>
      </c>
      <c r="M889" t="s">
        <v>18492</v>
      </c>
      <c r="N889">
        <v>60304</v>
      </c>
      <c r="O889" t="s">
        <v>136</v>
      </c>
      <c r="P889" t="s">
        <v>3</v>
      </c>
      <c r="Q889" t="s">
        <v>4</v>
      </c>
      <c r="R889" t="s">
        <v>16817</v>
      </c>
      <c r="S889" t="s">
        <v>137</v>
      </c>
      <c r="T889" t="s">
        <v>1636</v>
      </c>
      <c r="U889" t="s">
        <v>1802</v>
      </c>
      <c r="V889" t="s">
        <v>1801</v>
      </c>
      <c r="W889" t="s">
        <v>24947</v>
      </c>
      <c r="X889" t="s">
        <v>14977</v>
      </c>
      <c r="Y889" s="536" t="s">
        <v>24948</v>
      </c>
      <c r="Z889" s="536"/>
      <c r="AA889" s="493" t="s">
        <v>10758</v>
      </c>
      <c r="AB889" s="493" t="s">
        <v>24948</v>
      </c>
      <c r="AC889" s="493" t="s">
        <v>19970</v>
      </c>
      <c r="AD889" s="493" t="s">
        <v>23157</v>
      </c>
      <c r="AE889"/>
      <c r="AF889" t="s">
        <v>20919</v>
      </c>
      <c r="AG889"/>
      <c r="AH889"/>
      <c r="AI889" t="s">
        <v>20668</v>
      </c>
      <c r="AJ889" t="s">
        <v>32</v>
      </c>
      <c r="AK889" t="s">
        <v>1799</v>
      </c>
      <c r="AL889" t="s">
        <v>64</v>
      </c>
      <c r="AM889" t="s">
        <v>1801</v>
      </c>
      <c r="AN889">
        <v>5</v>
      </c>
    </row>
    <row r="890" spans="1:40" ht="14.4" x14ac:dyDescent="0.3">
      <c r="A890" s="433" t="str">
        <v>1379</v>
      </c>
      <c r="D890" t="str">
        <f>CONCATENATE(portada_F[[#This Row],[NIVEL]],".",portada_F[[#This Row],[CODINS]])</f>
        <v>1.02063</v>
      </c>
      <c r="E890" s="444" t="s">
        <v>32284</v>
      </c>
      <c r="F890" t="s">
        <v>1725</v>
      </c>
      <c r="G890" t="s">
        <v>1723</v>
      </c>
      <c r="H890" t="s">
        <v>17246</v>
      </c>
      <c r="I890" t="s">
        <v>13536</v>
      </c>
      <c r="J890" t="s">
        <v>14</v>
      </c>
      <c r="K890" t="s">
        <v>32</v>
      </c>
      <c r="L890" t="s">
        <v>20921</v>
      </c>
      <c r="M890" t="s">
        <v>18492</v>
      </c>
      <c r="N890">
        <v>60301</v>
      </c>
      <c r="O890" t="s">
        <v>136</v>
      </c>
      <c r="P890" t="s">
        <v>3</v>
      </c>
      <c r="Q890" t="s">
        <v>1</v>
      </c>
      <c r="R890" t="s">
        <v>16814</v>
      </c>
      <c r="S890" t="s">
        <v>137</v>
      </c>
      <c r="T890" t="s">
        <v>1636</v>
      </c>
      <c r="U890" t="s">
        <v>1636</v>
      </c>
      <c r="V890" t="s">
        <v>1724</v>
      </c>
      <c r="W890" t="s">
        <v>25272</v>
      </c>
      <c r="X890" t="s">
        <v>13043</v>
      </c>
      <c r="Y890" s="536" t="s">
        <v>25273</v>
      </c>
      <c r="Z890" s="536" t="s">
        <v>25273</v>
      </c>
      <c r="AA890" s="493" t="s">
        <v>20166</v>
      </c>
      <c r="AB890" s="493" t="s">
        <v>25273</v>
      </c>
      <c r="AC890" s="493" t="s">
        <v>20057</v>
      </c>
      <c r="AD890" s="493" t="s">
        <v>25274</v>
      </c>
      <c r="AE890"/>
      <c r="AF890" t="s">
        <v>20919</v>
      </c>
      <c r="AG890"/>
      <c r="AH890"/>
      <c r="AI890" t="s">
        <v>20668</v>
      </c>
      <c r="AJ890" t="s">
        <v>32</v>
      </c>
      <c r="AK890" t="s">
        <v>1722</v>
      </c>
      <c r="AL890" t="s">
        <v>64</v>
      </c>
      <c r="AM890" t="s">
        <v>17246</v>
      </c>
      <c r="AN890">
        <v>25</v>
      </c>
    </row>
    <row r="891" spans="1:40" ht="14.4" x14ac:dyDescent="0.3">
      <c r="A891" s="433" t="str">
        <v>1380</v>
      </c>
      <c r="D891" t="str">
        <f>CONCATENATE(portada_F[[#This Row],[NIVEL]],".",portada_F[[#This Row],[CODINS]])</f>
        <v>1.03888</v>
      </c>
      <c r="E891" s="444" t="s">
        <v>33813</v>
      </c>
      <c r="F891" t="s">
        <v>7838</v>
      </c>
      <c r="G891" t="s">
        <v>14815</v>
      </c>
      <c r="H891" t="s">
        <v>14816</v>
      </c>
      <c r="I891" t="s">
        <v>1167</v>
      </c>
      <c r="J891" t="s">
        <v>5</v>
      </c>
      <c r="K891" t="s">
        <v>32</v>
      </c>
      <c r="L891" t="s">
        <v>20921</v>
      </c>
      <c r="M891" t="s">
        <v>18492</v>
      </c>
      <c r="N891">
        <v>11904</v>
      </c>
      <c r="O891" t="s">
        <v>32</v>
      </c>
      <c r="P891" t="s">
        <v>1168</v>
      </c>
      <c r="Q891" t="s">
        <v>4</v>
      </c>
      <c r="R891" t="s">
        <v>16541</v>
      </c>
      <c r="S891" t="s">
        <v>33</v>
      </c>
      <c r="T891" t="s">
        <v>1167</v>
      </c>
      <c r="U891" t="s">
        <v>1271</v>
      </c>
      <c r="V891" t="s">
        <v>70</v>
      </c>
      <c r="W891" t="s">
        <v>17473</v>
      </c>
      <c r="X891" t="s">
        <v>15327</v>
      </c>
      <c r="Y891" s="536" t="s">
        <v>29057</v>
      </c>
      <c r="Z891" s="536"/>
      <c r="AA891" s="493" t="s">
        <v>15326</v>
      </c>
      <c r="AB891" s="493" t="s">
        <v>29058</v>
      </c>
      <c r="AC891" s="493" t="s">
        <v>19752</v>
      </c>
      <c r="AD891" s="493" t="s">
        <v>21534</v>
      </c>
      <c r="AE891"/>
      <c r="AF891" t="s">
        <v>20919</v>
      </c>
      <c r="AG891"/>
      <c r="AH891"/>
      <c r="AI891" t="s">
        <v>20668</v>
      </c>
      <c r="AJ891" t="s">
        <v>32</v>
      </c>
      <c r="AK891" t="s">
        <v>15357</v>
      </c>
      <c r="AL891" t="s">
        <v>64</v>
      </c>
      <c r="AM891" t="s">
        <v>14816</v>
      </c>
      <c r="AN891">
        <v>1</v>
      </c>
    </row>
    <row r="892" spans="1:40" ht="14.4" x14ac:dyDescent="0.3">
      <c r="A892" s="433" t="str">
        <v>1382</v>
      </c>
      <c r="D892" t="str">
        <f>CONCATENATE(portada_F[[#This Row],[NIVEL]],".",portada_F[[#This Row],[CODINS]])</f>
        <v>1.03778</v>
      </c>
      <c r="E892" s="444" t="s">
        <v>33719</v>
      </c>
      <c r="F892" t="s">
        <v>14685</v>
      </c>
      <c r="G892" t="s">
        <v>14684</v>
      </c>
      <c r="H892" t="s">
        <v>10329</v>
      </c>
      <c r="I892" t="s">
        <v>1167</v>
      </c>
      <c r="J892" t="s">
        <v>4</v>
      </c>
      <c r="K892" t="s">
        <v>32</v>
      </c>
      <c r="L892" t="s">
        <v>20921</v>
      </c>
      <c r="M892" t="s">
        <v>18492</v>
      </c>
      <c r="N892">
        <v>60504</v>
      </c>
      <c r="O892" t="s">
        <v>136</v>
      </c>
      <c r="P892" t="s">
        <v>5</v>
      </c>
      <c r="Q892" t="s">
        <v>4</v>
      </c>
      <c r="R892" t="s">
        <v>16828</v>
      </c>
      <c r="S892" t="s">
        <v>137</v>
      </c>
      <c r="T892" t="s">
        <v>22471</v>
      </c>
      <c r="U892" t="s">
        <v>24181</v>
      </c>
      <c r="V892" t="s">
        <v>10329</v>
      </c>
      <c r="W892" t="s">
        <v>15194</v>
      </c>
      <c r="X892" t="s">
        <v>15193</v>
      </c>
      <c r="Y892" s="536" t="s">
        <v>28844</v>
      </c>
      <c r="Z892" s="536"/>
      <c r="AA892" s="493" t="s">
        <v>15192</v>
      </c>
      <c r="AB892" s="493" t="s">
        <v>28844</v>
      </c>
      <c r="AC892" s="493" t="s">
        <v>19969</v>
      </c>
      <c r="AD892" s="493" t="s">
        <v>23955</v>
      </c>
      <c r="AE892"/>
      <c r="AF892" t="s">
        <v>20919</v>
      </c>
      <c r="AG892"/>
      <c r="AH892"/>
      <c r="AI892" t="s">
        <v>20668</v>
      </c>
      <c r="AJ892" t="s">
        <v>32</v>
      </c>
      <c r="AK892" t="s">
        <v>6197</v>
      </c>
      <c r="AL892" t="s">
        <v>64</v>
      </c>
      <c r="AM892" t="s">
        <v>10329</v>
      </c>
      <c r="AN892">
        <v>11</v>
      </c>
    </row>
    <row r="893" spans="1:40" ht="14.4" x14ac:dyDescent="0.3">
      <c r="A893" s="433" t="str">
        <v>1383</v>
      </c>
      <c r="D893" t="str">
        <f>CONCATENATE(portada_F[[#This Row],[NIVEL]],".",portada_F[[#This Row],[CODINS]])</f>
        <v>1.03795</v>
      </c>
      <c r="E893" s="444" t="s">
        <v>33733</v>
      </c>
      <c r="F893" t="s">
        <v>9969</v>
      </c>
      <c r="G893" t="s">
        <v>14700</v>
      </c>
      <c r="H893" t="s">
        <v>14701</v>
      </c>
      <c r="I893" t="s">
        <v>1167</v>
      </c>
      <c r="J893" t="s">
        <v>7</v>
      </c>
      <c r="K893" t="s">
        <v>32</v>
      </c>
      <c r="L893" t="s">
        <v>20921</v>
      </c>
      <c r="M893" t="s">
        <v>18492</v>
      </c>
      <c r="N893">
        <v>11906</v>
      </c>
      <c r="O893" t="s">
        <v>32</v>
      </c>
      <c r="P893" t="s">
        <v>1168</v>
      </c>
      <c r="Q893" t="s">
        <v>6</v>
      </c>
      <c r="R893" t="s">
        <v>16543</v>
      </c>
      <c r="S893" t="s">
        <v>33</v>
      </c>
      <c r="T893" t="s">
        <v>1167</v>
      </c>
      <c r="U893" t="s">
        <v>1579</v>
      </c>
      <c r="V893" t="s">
        <v>14701</v>
      </c>
      <c r="W893" t="s">
        <v>15214</v>
      </c>
      <c r="X893" t="s">
        <v>15213</v>
      </c>
      <c r="Y893" s="536" t="s">
        <v>28872</v>
      </c>
      <c r="Z893" s="536"/>
      <c r="AA893" s="493" t="s">
        <v>17334</v>
      </c>
      <c r="AB893" s="493" t="s">
        <v>28873</v>
      </c>
      <c r="AC893" s="493" t="s">
        <v>20004</v>
      </c>
      <c r="AD893" s="493" t="s">
        <v>23497</v>
      </c>
      <c r="AE893"/>
      <c r="AF893" t="s">
        <v>20919</v>
      </c>
      <c r="AG893"/>
      <c r="AH893"/>
      <c r="AI893" t="s">
        <v>20668</v>
      </c>
      <c r="AJ893" t="s">
        <v>32</v>
      </c>
      <c r="AK893" t="s">
        <v>1506</v>
      </c>
      <c r="AL893" t="s">
        <v>64</v>
      </c>
      <c r="AM893" t="s">
        <v>14701</v>
      </c>
      <c r="AN893">
        <v>7</v>
      </c>
    </row>
    <row r="894" spans="1:40" ht="14.4" x14ac:dyDescent="0.3">
      <c r="A894" s="433" t="str">
        <v>1385</v>
      </c>
      <c r="D894" t="str">
        <f>CONCATENATE(portada_F[[#This Row],[NIVEL]],".",portada_F[[#This Row],[CODINS]])</f>
        <v>1.03470</v>
      </c>
      <c r="E894" s="444" t="s">
        <v>33507</v>
      </c>
      <c r="F894" t="s">
        <v>12572</v>
      </c>
      <c r="G894" t="s">
        <v>12573</v>
      </c>
      <c r="H894" t="s">
        <v>1668</v>
      </c>
      <c r="I894" t="s">
        <v>13536</v>
      </c>
      <c r="J894" t="s">
        <v>14</v>
      </c>
      <c r="K894" t="s">
        <v>32</v>
      </c>
      <c r="L894" t="s">
        <v>20921</v>
      </c>
      <c r="M894" t="s">
        <v>18492</v>
      </c>
      <c r="N894">
        <v>60301</v>
      </c>
      <c r="O894" t="s">
        <v>136</v>
      </c>
      <c r="P894" t="s">
        <v>3</v>
      </c>
      <c r="Q894" t="s">
        <v>1</v>
      </c>
      <c r="R894" t="s">
        <v>16814</v>
      </c>
      <c r="S894" t="s">
        <v>137</v>
      </c>
      <c r="T894" t="s">
        <v>1636</v>
      </c>
      <c r="U894" t="s">
        <v>1636</v>
      </c>
      <c r="V894" t="s">
        <v>1668</v>
      </c>
      <c r="W894" t="s">
        <v>287</v>
      </c>
      <c r="X894" t="s">
        <v>13412</v>
      </c>
      <c r="Y894" s="536" t="s">
        <v>28169</v>
      </c>
      <c r="Z894" s="536" t="s">
        <v>28170</v>
      </c>
      <c r="AA894" s="493" t="s">
        <v>19484</v>
      </c>
      <c r="AB894" s="493" t="s">
        <v>28170</v>
      </c>
      <c r="AC894" s="493" t="s">
        <v>20057</v>
      </c>
      <c r="AD894" s="493" t="s">
        <v>24032</v>
      </c>
      <c r="AE894"/>
      <c r="AF894" t="s">
        <v>20919</v>
      </c>
      <c r="AG894"/>
      <c r="AH894"/>
      <c r="AI894" t="s">
        <v>20668</v>
      </c>
      <c r="AJ894" t="s">
        <v>32</v>
      </c>
      <c r="AK894" t="s">
        <v>1687</v>
      </c>
      <c r="AL894" t="s">
        <v>64</v>
      </c>
      <c r="AM894" t="s">
        <v>1668</v>
      </c>
      <c r="AN894">
        <v>10</v>
      </c>
    </row>
    <row r="895" spans="1:40" ht="14.4" x14ac:dyDescent="0.3">
      <c r="A895" s="433" t="str">
        <v>1386</v>
      </c>
      <c r="D895" t="str">
        <f>CONCATENATE(portada_F[[#This Row],[NIVEL]],".",portada_F[[#This Row],[CODINS]])</f>
        <v>1.04293</v>
      </c>
      <c r="E895" s="444" t="s">
        <v>34126</v>
      </c>
      <c r="F895" t="s">
        <v>20597</v>
      </c>
      <c r="G895" t="s">
        <v>20598</v>
      </c>
      <c r="H895" t="s">
        <v>3101</v>
      </c>
      <c r="I895" t="s">
        <v>13536</v>
      </c>
      <c r="J895" t="s">
        <v>2</v>
      </c>
      <c r="K895" t="s">
        <v>32</v>
      </c>
      <c r="L895" t="s">
        <v>20921</v>
      </c>
      <c r="M895" t="s">
        <v>18492</v>
      </c>
      <c r="N895">
        <v>60309</v>
      </c>
      <c r="O895" t="s">
        <v>136</v>
      </c>
      <c r="P895" t="s">
        <v>3</v>
      </c>
      <c r="Q895" t="s">
        <v>10</v>
      </c>
      <c r="R895" t="s">
        <v>16822</v>
      </c>
      <c r="S895" t="s">
        <v>137</v>
      </c>
      <c r="T895" t="s">
        <v>1636</v>
      </c>
      <c r="U895" t="s">
        <v>24024</v>
      </c>
      <c r="V895" t="s">
        <v>3101</v>
      </c>
      <c r="W895" t="s">
        <v>3085</v>
      </c>
      <c r="X895" t="s">
        <v>20599</v>
      </c>
      <c r="Y895" s="536" t="s">
        <v>29848</v>
      </c>
      <c r="Z895" s="536"/>
      <c r="AA895" s="493" t="s">
        <v>29849</v>
      </c>
      <c r="AB895" s="493" t="s">
        <v>29848</v>
      </c>
      <c r="AC895" s="493" t="s">
        <v>19758</v>
      </c>
      <c r="AD895" s="493" t="s">
        <v>21565</v>
      </c>
      <c r="AE895"/>
      <c r="AF895" t="s">
        <v>20919</v>
      </c>
      <c r="AG895"/>
      <c r="AH895"/>
      <c r="AI895" t="s">
        <v>20668</v>
      </c>
      <c r="AJ895" t="s">
        <v>32</v>
      </c>
      <c r="AK895" t="s">
        <v>20600</v>
      </c>
      <c r="AL895" t="s">
        <v>64</v>
      </c>
      <c r="AM895" t="s">
        <v>3101</v>
      </c>
      <c r="AN895">
        <v>1</v>
      </c>
    </row>
    <row r="896" spans="1:40" ht="14.4" x14ac:dyDescent="0.3">
      <c r="A896" s="433" t="str">
        <v>1387</v>
      </c>
      <c r="D896" t="str">
        <f>CONCATENATE(portada_F[[#This Row],[NIVEL]],".",portada_F[[#This Row],[CODINS]])</f>
        <v>1.01774</v>
      </c>
      <c r="E896" s="444" t="s">
        <v>32025</v>
      </c>
      <c r="F896" t="s">
        <v>4259</v>
      </c>
      <c r="G896" t="s">
        <v>5226</v>
      </c>
      <c r="H896" t="s">
        <v>12465</v>
      </c>
      <c r="I896" t="s">
        <v>1167</v>
      </c>
      <c r="J896" t="s">
        <v>11</v>
      </c>
      <c r="K896" t="s">
        <v>32</v>
      </c>
      <c r="L896" t="s">
        <v>20921</v>
      </c>
      <c r="M896" t="s">
        <v>18492</v>
      </c>
      <c r="N896">
        <v>11901</v>
      </c>
      <c r="O896" t="s">
        <v>32</v>
      </c>
      <c r="P896" t="s">
        <v>1168</v>
      </c>
      <c r="Q896" t="s">
        <v>1</v>
      </c>
      <c r="R896" t="s">
        <v>19678</v>
      </c>
      <c r="S896" t="s">
        <v>33</v>
      </c>
      <c r="T896" t="s">
        <v>1167</v>
      </c>
      <c r="U896" t="s">
        <v>21483</v>
      </c>
      <c r="V896" t="s">
        <v>9659</v>
      </c>
      <c r="W896" t="s">
        <v>9660</v>
      </c>
      <c r="X896" t="s">
        <v>10731</v>
      </c>
      <c r="Y896" s="536" t="s">
        <v>24694</v>
      </c>
      <c r="Z896" s="536"/>
      <c r="AA896" s="493" t="s">
        <v>11341</v>
      </c>
      <c r="AB896" s="493" t="s">
        <v>24695</v>
      </c>
      <c r="AC896" s="493" t="s">
        <v>19749</v>
      </c>
      <c r="AD896" s="493" t="s">
        <v>21515</v>
      </c>
      <c r="AE896"/>
      <c r="AF896" t="s">
        <v>20919</v>
      </c>
      <c r="AG896"/>
      <c r="AH896"/>
      <c r="AI896" t="s">
        <v>20668</v>
      </c>
      <c r="AJ896" t="s">
        <v>32</v>
      </c>
      <c r="AK896" t="s">
        <v>3421</v>
      </c>
      <c r="AL896" t="s">
        <v>64</v>
      </c>
      <c r="AM896" t="s">
        <v>12465</v>
      </c>
      <c r="AN896">
        <v>10</v>
      </c>
    </row>
    <row r="897" spans="1:40" ht="14.4" x14ac:dyDescent="0.3">
      <c r="A897" s="433" t="str">
        <v>1388</v>
      </c>
      <c r="D897" t="str">
        <f>CONCATENATE(portada_F[[#This Row],[NIVEL]],".",portada_F[[#This Row],[CODINS]])</f>
        <v>1.00308</v>
      </c>
      <c r="E897" s="444" t="s">
        <v>30707</v>
      </c>
      <c r="F897" t="s">
        <v>904</v>
      </c>
      <c r="G897" t="s">
        <v>1689</v>
      </c>
      <c r="H897" t="s">
        <v>1690</v>
      </c>
      <c r="I897" t="s">
        <v>13536</v>
      </c>
      <c r="J897" t="s">
        <v>1</v>
      </c>
      <c r="K897" t="s">
        <v>32</v>
      </c>
      <c r="L897" t="s">
        <v>20921</v>
      </c>
      <c r="M897" t="s">
        <v>18492</v>
      </c>
      <c r="N897">
        <v>60301</v>
      </c>
      <c r="O897" t="s">
        <v>136</v>
      </c>
      <c r="P897" t="s">
        <v>3</v>
      </c>
      <c r="Q897" t="s">
        <v>1</v>
      </c>
      <c r="R897" t="s">
        <v>16814</v>
      </c>
      <c r="S897" t="s">
        <v>137</v>
      </c>
      <c r="T897" t="s">
        <v>1636</v>
      </c>
      <c r="U897" t="s">
        <v>1636</v>
      </c>
      <c r="V897" t="s">
        <v>6184</v>
      </c>
      <c r="W897" t="s">
        <v>21555</v>
      </c>
      <c r="X897" t="s">
        <v>12676</v>
      </c>
      <c r="Y897" s="536" t="s">
        <v>21556</v>
      </c>
      <c r="Z897" s="536"/>
      <c r="AA897" s="493" t="s">
        <v>1776</v>
      </c>
      <c r="AB897" s="493" t="s">
        <v>21556</v>
      </c>
      <c r="AC897" s="493" t="s">
        <v>21553</v>
      </c>
      <c r="AD897" s="493" t="s">
        <v>21554</v>
      </c>
      <c r="AE897"/>
      <c r="AF897" t="s">
        <v>20919</v>
      </c>
      <c r="AG897"/>
      <c r="AH897"/>
      <c r="AI897" t="s">
        <v>20668</v>
      </c>
      <c r="AJ897" t="s">
        <v>32</v>
      </c>
      <c r="AK897" t="s">
        <v>1688</v>
      </c>
      <c r="AL897" t="s">
        <v>64</v>
      </c>
      <c r="AM897" t="s">
        <v>1690</v>
      </c>
      <c r="AN897">
        <v>25</v>
      </c>
    </row>
    <row r="898" spans="1:40" ht="14.4" x14ac:dyDescent="0.3">
      <c r="A898" s="433" t="str">
        <v>1389</v>
      </c>
      <c r="D898" t="str">
        <f>CONCATENATE(portada_F[[#This Row],[NIVEL]],".",portada_F[[#This Row],[CODINS]])</f>
        <v>1.03500</v>
      </c>
      <c r="E898" s="444" t="s">
        <v>33515</v>
      </c>
      <c r="F898" t="s">
        <v>7624</v>
      </c>
      <c r="G898" t="s">
        <v>12594</v>
      </c>
      <c r="H898" t="s">
        <v>12595</v>
      </c>
      <c r="I898" t="s">
        <v>13536</v>
      </c>
      <c r="J898" t="s">
        <v>4</v>
      </c>
      <c r="K898" t="s">
        <v>32</v>
      </c>
      <c r="L898" t="s">
        <v>20921</v>
      </c>
      <c r="M898" t="s">
        <v>18492</v>
      </c>
      <c r="N898">
        <v>60308</v>
      </c>
      <c r="O898" t="s">
        <v>136</v>
      </c>
      <c r="P898" t="s">
        <v>3</v>
      </c>
      <c r="Q898" t="s">
        <v>9</v>
      </c>
      <c r="R898" t="s">
        <v>16821</v>
      </c>
      <c r="S898" t="s">
        <v>137</v>
      </c>
      <c r="T898" t="s">
        <v>1636</v>
      </c>
      <c r="U898" t="s">
        <v>1864</v>
      </c>
      <c r="V898" t="s">
        <v>18171</v>
      </c>
      <c r="W898" t="s">
        <v>28233</v>
      </c>
      <c r="X898" t="s">
        <v>14278</v>
      </c>
      <c r="Y898" s="536" t="s">
        <v>28234</v>
      </c>
      <c r="Z898" s="536" t="s">
        <v>24416</v>
      </c>
      <c r="AA898" s="493" t="s">
        <v>28235</v>
      </c>
      <c r="AB898" s="493" t="s">
        <v>28234</v>
      </c>
      <c r="AC898" s="493" t="s">
        <v>20095</v>
      </c>
      <c r="AD898" s="493" t="s">
        <v>24416</v>
      </c>
      <c r="AE898"/>
      <c r="AF898" t="s">
        <v>20919</v>
      </c>
      <c r="AG898"/>
      <c r="AH898"/>
      <c r="AI898" t="s">
        <v>20668</v>
      </c>
      <c r="AJ898" t="s">
        <v>32</v>
      </c>
      <c r="AK898" t="s">
        <v>13510</v>
      </c>
      <c r="AL898" t="s">
        <v>64</v>
      </c>
      <c r="AM898" t="s">
        <v>12595</v>
      </c>
      <c r="AN898">
        <v>1</v>
      </c>
    </row>
    <row r="899" spans="1:40" ht="14.4" x14ac:dyDescent="0.3">
      <c r="A899" s="433" t="str">
        <v>1390</v>
      </c>
      <c r="D899" t="str">
        <f>CONCATENATE(portada_F[[#This Row],[NIVEL]],".",portada_F[[#This Row],[CODINS]])</f>
        <v>1.03142</v>
      </c>
      <c r="E899" s="444" t="s">
        <v>33226</v>
      </c>
      <c r="F899" t="s">
        <v>6090</v>
      </c>
      <c r="G899" t="s">
        <v>6450</v>
      </c>
      <c r="H899" t="s">
        <v>272</v>
      </c>
      <c r="I899" t="s">
        <v>13536</v>
      </c>
      <c r="J899" t="s">
        <v>4</v>
      </c>
      <c r="K899" t="s">
        <v>32</v>
      </c>
      <c r="L899" t="s">
        <v>20921</v>
      </c>
      <c r="M899" t="s">
        <v>18492</v>
      </c>
      <c r="N899">
        <v>60308</v>
      </c>
      <c r="O899" t="s">
        <v>136</v>
      </c>
      <c r="P899" t="s">
        <v>3</v>
      </c>
      <c r="Q899" t="s">
        <v>9</v>
      </c>
      <c r="R899" t="s">
        <v>16821</v>
      </c>
      <c r="S899" t="s">
        <v>137</v>
      </c>
      <c r="T899" t="s">
        <v>1636</v>
      </c>
      <c r="U899" t="s">
        <v>1864</v>
      </c>
      <c r="V899" t="s">
        <v>272</v>
      </c>
      <c r="W899" t="s">
        <v>9804</v>
      </c>
      <c r="X899" t="s">
        <v>15848</v>
      </c>
      <c r="Y899" s="536" t="s">
        <v>27497</v>
      </c>
      <c r="Z899" s="536" t="s">
        <v>27498</v>
      </c>
      <c r="AA899" s="493" t="s">
        <v>18145</v>
      </c>
      <c r="AB899" s="493" t="s">
        <v>27498</v>
      </c>
      <c r="AC899" s="493" t="s">
        <v>20095</v>
      </c>
      <c r="AD899" s="493" t="s">
        <v>24416</v>
      </c>
      <c r="AE899"/>
      <c r="AF899" t="s">
        <v>20919</v>
      </c>
      <c r="AG899"/>
      <c r="AH899"/>
      <c r="AI899" t="s">
        <v>20668</v>
      </c>
      <c r="AJ899" t="s">
        <v>32</v>
      </c>
      <c r="AK899" t="s">
        <v>7993</v>
      </c>
      <c r="AL899" t="s">
        <v>64</v>
      </c>
      <c r="AM899" t="s">
        <v>272</v>
      </c>
      <c r="AN899">
        <v>3</v>
      </c>
    </row>
    <row r="900" spans="1:40" ht="14.4" x14ac:dyDescent="0.3">
      <c r="A900" s="433" t="str">
        <v>1391</v>
      </c>
      <c r="D900" t="str">
        <f>CONCATENATE(portada_F[[#This Row],[NIVEL]],".",portada_F[[#This Row],[CODINS]])</f>
        <v>1.02760</v>
      </c>
      <c r="E900" s="444" t="s">
        <v>32902</v>
      </c>
      <c r="F900" t="s">
        <v>1643</v>
      </c>
      <c r="G900" t="s">
        <v>1640</v>
      </c>
      <c r="H900" t="s">
        <v>1641</v>
      </c>
      <c r="I900" t="s">
        <v>1167</v>
      </c>
      <c r="J900" t="s">
        <v>9</v>
      </c>
      <c r="K900" t="s">
        <v>32</v>
      </c>
      <c r="L900" t="s">
        <v>20921</v>
      </c>
      <c r="M900" t="s">
        <v>18492</v>
      </c>
      <c r="N900">
        <v>11907</v>
      </c>
      <c r="O900" t="s">
        <v>32</v>
      </c>
      <c r="P900" t="s">
        <v>1168</v>
      </c>
      <c r="Q900" t="s">
        <v>7</v>
      </c>
      <c r="R900" t="s">
        <v>16544</v>
      </c>
      <c r="S900" t="s">
        <v>33</v>
      </c>
      <c r="T900" t="s">
        <v>1167</v>
      </c>
      <c r="U900" t="s">
        <v>1642</v>
      </c>
      <c r="V900" t="s">
        <v>1641</v>
      </c>
      <c r="W900" t="s">
        <v>9245</v>
      </c>
      <c r="X900" t="s">
        <v>12169</v>
      </c>
      <c r="Y900" s="536" t="s">
        <v>26727</v>
      </c>
      <c r="Z900" s="536" t="s">
        <v>26728</v>
      </c>
      <c r="AA900" s="493" t="s">
        <v>13011</v>
      </c>
      <c r="AB900" s="493" t="s">
        <v>26729</v>
      </c>
      <c r="AC900" s="493" t="s">
        <v>19756</v>
      </c>
      <c r="AD900" s="493" t="s">
        <v>21549</v>
      </c>
      <c r="AE900"/>
      <c r="AF900" t="s">
        <v>20919</v>
      </c>
      <c r="AG900"/>
      <c r="AH900"/>
      <c r="AI900" t="s">
        <v>20668</v>
      </c>
      <c r="AJ900" t="s">
        <v>32</v>
      </c>
      <c r="AK900" t="s">
        <v>1639</v>
      </c>
      <c r="AL900" t="s">
        <v>64</v>
      </c>
      <c r="AM900" t="s">
        <v>1641</v>
      </c>
      <c r="AN900">
        <v>7</v>
      </c>
    </row>
    <row r="901" spans="1:40" ht="14.4" x14ac:dyDescent="0.3">
      <c r="A901" s="433" t="str">
        <v>1392</v>
      </c>
      <c r="D901" t="str">
        <f>CONCATENATE(portada_F[[#This Row],[NIVEL]],".",portada_F[[#This Row],[CODINS]])</f>
        <v>1.03367</v>
      </c>
      <c r="E901" s="444" t="s">
        <v>33417</v>
      </c>
      <c r="F901" t="s">
        <v>10293</v>
      </c>
      <c r="G901" t="s">
        <v>10294</v>
      </c>
      <c r="H901" t="s">
        <v>3399</v>
      </c>
      <c r="I901" t="s">
        <v>1167</v>
      </c>
      <c r="J901" t="s">
        <v>2</v>
      </c>
      <c r="K901" t="s">
        <v>32</v>
      </c>
      <c r="L901" t="s">
        <v>20921</v>
      </c>
      <c r="M901" t="s">
        <v>18492</v>
      </c>
      <c r="N901">
        <v>11910</v>
      </c>
      <c r="O901" t="s">
        <v>32</v>
      </c>
      <c r="P901" t="s">
        <v>1168</v>
      </c>
      <c r="Q901" t="s">
        <v>11</v>
      </c>
      <c r="R901" t="s">
        <v>16547</v>
      </c>
      <c r="S901" t="s">
        <v>33</v>
      </c>
      <c r="T901" t="s">
        <v>1167</v>
      </c>
      <c r="U901" t="s">
        <v>1214</v>
      </c>
      <c r="V901" t="s">
        <v>3399</v>
      </c>
      <c r="W901" t="s">
        <v>3399</v>
      </c>
      <c r="X901" t="s">
        <v>14263</v>
      </c>
      <c r="Y901" s="536" t="s">
        <v>27937</v>
      </c>
      <c r="Z901" s="536"/>
      <c r="AA901" s="493" t="s">
        <v>15202</v>
      </c>
      <c r="AB901" s="493" t="s">
        <v>27938</v>
      </c>
      <c r="AC901" s="493" t="s">
        <v>19746</v>
      </c>
      <c r="AD901" s="493" t="s">
        <v>21507</v>
      </c>
      <c r="AE901"/>
      <c r="AF901" t="s">
        <v>20919</v>
      </c>
      <c r="AG901"/>
      <c r="AH901"/>
      <c r="AI901" t="s">
        <v>20668</v>
      </c>
      <c r="AJ901" t="s">
        <v>32</v>
      </c>
      <c r="AK901" t="s">
        <v>11102</v>
      </c>
      <c r="AL901" t="s">
        <v>64</v>
      </c>
      <c r="AM901" t="s">
        <v>3399</v>
      </c>
      <c r="AN901">
        <v>11</v>
      </c>
    </row>
    <row r="902" spans="1:40" ht="14.4" x14ac:dyDescent="0.3">
      <c r="A902" s="433" t="str">
        <v>1395</v>
      </c>
      <c r="D902" t="str">
        <f>CONCATENATE(portada_F[[#This Row],[NIVEL]],".",portada_F[[#This Row],[CODINS]])</f>
        <v>1.04045</v>
      </c>
      <c r="E902" s="444" t="s">
        <v>33943</v>
      </c>
      <c r="F902" t="s">
        <v>7956</v>
      </c>
      <c r="G902" t="s">
        <v>16129</v>
      </c>
      <c r="H902" t="s">
        <v>737</v>
      </c>
      <c r="I902" t="s">
        <v>1167</v>
      </c>
      <c r="J902" t="s">
        <v>11</v>
      </c>
      <c r="K902" t="s">
        <v>32</v>
      </c>
      <c r="L902" t="s">
        <v>20921</v>
      </c>
      <c r="M902" t="s">
        <v>18492</v>
      </c>
      <c r="N902">
        <v>11901</v>
      </c>
      <c r="O902" t="s">
        <v>32</v>
      </c>
      <c r="P902" t="s">
        <v>1168</v>
      </c>
      <c r="Q902" t="s">
        <v>1</v>
      </c>
      <c r="R902" t="s">
        <v>19678</v>
      </c>
      <c r="S902" t="s">
        <v>33</v>
      </c>
      <c r="T902" t="s">
        <v>1167</v>
      </c>
      <c r="U902" t="s">
        <v>21483</v>
      </c>
      <c r="V902" t="s">
        <v>737</v>
      </c>
      <c r="W902" t="s">
        <v>29383</v>
      </c>
      <c r="X902" t="s">
        <v>16130</v>
      </c>
      <c r="Y902" s="536" t="s">
        <v>29384</v>
      </c>
      <c r="Z902" s="536"/>
      <c r="AA902" s="493" t="s">
        <v>18225</v>
      </c>
      <c r="AB902" s="493" t="s">
        <v>29385</v>
      </c>
      <c r="AC902" s="493" t="s">
        <v>19749</v>
      </c>
      <c r="AD902" s="493" t="s">
        <v>21515</v>
      </c>
      <c r="AE902"/>
      <c r="AF902" t="s">
        <v>20919</v>
      </c>
      <c r="AG902"/>
      <c r="AH902"/>
      <c r="AI902" t="s">
        <v>20668</v>
      </c>
      <c r="AJ902" t="s">
        <v>32</v>
      </c>
      <c r="AK902" t="s">
        <v>16131</v>
      </c>
      <c r="AL902" t="s">
        <v>64</v>
      </c>
      <c r="AM902" t="s">
        <v>737</v>
      </c>
      <c r="AN902">
        <v>2</v>
      </c>
    </row>
    <row r="903" spans="1:40" ht="14.4" x14ac:dyDescent="0.3">
      <c r="A903" s="433" t="str">
        <v>1396</v>
      </c>
      <c r="D903" t="str">
        <f>CONCATENATE(portada_F[[#This Row],[NIVEL]],".",portada_F[[#This Row],[CODINS]])</f>
        <v>1.03777</v>
      </c>
      <c r="E903" s="444" t="s">
        <v>33718</v>
      </c>
      <c r="F903" t="s">
        <v>14683</v>
      </c>
      <c r="G903" t="s">
        <v>14682</v>
      </c>
      <c r="H903" t="s">
        <v>1241</v>
      </c>
      <c r="I903" t="s">
        <v>1167</v>
      </c>
      <c r="J903" t="s">
        <v>4</v>
      </c>
      <c r="K903" t="s">
        <v>32</v>
      </c>
      <c r="L903" t="s">
        <v>20921</v>
      </c>
      <c r="M903" t="s">
        <v>18492</v>
      </c>
      <c r="N903">
        <v>11909</v>
      </c>
      <c r="O903" t="s">
        <v>32</v>
      </c>
      <c r="P903" t="s">
        <v>1168</v>
      </c>
      <c r="Q903" t="s">
        <v>10</v>
      </c>
      <c r="R903" t="s">
        <v>16546</v>
      </c>
      <c r="S903" t="s">
        <v>33</v>
      </c>
      <c r="T903" t="s">
        <v>1167</v>
      </c>
      <c r="U903" t="s">
        <v>1241</v>
      </c>
      <c r="V903" t="s">
        <v>1241</v>
      </c>
      <c r="W903" t="s">
        <v>15191</v>
      </c>
      <c r="X903" t="s">
        <v>15190</v>
      </c>
      <c r="Y903" s="536" t="s">
        <v>28843</v>
      </c>
      <c r="Z903" s="536"/>
      <c r="AA903" s="493" t="s">
        <v>15913</v>
      </c>
      <c r="AB903" s="493" t="s">
        <v>28843</v>
      </c>
      <c r="AC903" s="493" t="s">
        <v>19969</v>
      </c>
      <c r="AD903" s="493" t="s">
        <v>23955</v>
      </c>
      <c r="AE903"/>
      <c r="AF903" t="s">
        <v>20919</v>
      </c>
      <c r="AG903"/>
      <c r="AH903"/>
      <c r="AI903" t="s">
        <v>20668</v>
      </c>
      <c r="AJ903" t="s">
        <v>32</v>
      </c>
      <c r="AK903" t="s">
        <v>1361</v>
      </c>
      <c r="AL903" t="s">
        <v>64</v>
      </c>
      <c r="AM903" t="s">
        <v>1241</v>
      </c>
      <c r="AN903">
        <v>1</v>
      </c>
    </row>
    <row r="904" spans="1:40" ht="14.4" x14ac:dyDescent="0.3">
      <c r="A904" s="433" t="str">
        <v>1397</v>
      </c>
      <c r="D904" t="str">
        <f>CONCATENATE(portada_F[[#This Row],[NIVEL]],".",portada_F[[#This Row],[CODINS]])</f>
        <v>1.02981</v>
      </c>
      <c r="E904" s="444" t="s">
        <v>33091</v>
      </c>
      <c r="F904" t="s">
        <v>7454</v>
      </c>
      <c r="G904" t="s">
        <v>12515</v>
      </c>
      <c r="H904" t="s">
        <v>1617</v>
      </c>
      <c r="I904" t="s">
        <v>1167</v>
      </c>
      <c r="J904" t="s">
        <v>7</v>
      </c>
      <c r="K904" t="s">
        <v>32</v>
      </c>
      <c r="L904" t="s">
        <v>20921</v>
      </c>
      <c r="M904" t="s">
        <v>18492</v>
      </c>
      <c r="N904">
        <v>11903</v>
      </c>
      <c r="O904" t="s">
        <v>32</v>
      </c>
      <c r="P904" t="s">
        <v>1168</v>
      </c>
      <c r="Q904" t="s">
        <v>3</v>
      </c>
      <c r="R904" t="s">
        <v>16540</v>
      </c>
      <c r="S904" t="s">
        <v>33</v>
      </c>
      <c r="T904" t="s">
        <v>1167</v>
      </c>
      <c r="U904" t="s">
        <v>1290</v>
      </c>
      <c r="V904" t="s">
        <v>1617</v>
      </c>
      <c r="W904" t="s">
        <v>13278</v>
      </c>
      <c r="X904" t="s">
        <v>13277</v>
      </c>
      <c r="Y904" s="536" t="s">
        <v>27170</v>
      </c>
      <c r="Z904" s="536"/>
      <c r="AA904" s="493" t="s">
        <v>18130</v>
      </c>
      <c r="AB904" s="493" t="s">
        <v>27170</v>
      </c>
      <c r="AC904" s="493" t="s">
        <v>20004</v>
      </c>
      <c r="AD904" s="493" t="s">
        <v>27171</v>
      </c>
      <c r="AE904"/>
      <c r="AF904" t="s">
        <v>20919</v>
      </c>
      <c r="AG904"/>
      <c r="AH904"/>
      <c r="AI904" t="s">
        <v>20668</v>
      </c>
      <c r="AJ904" t="s">
        <v>32</v>
      </c>
      <c r="AK904" t="s">
        <v>1616</v>
      </c>
      <c r="AL904" t="s">
        <v>64</v>
      </c>
      <c r="AM904" t="s">
        <v>1617</v>
      </c>
      <c r="AN904">
        <v>8</v>
      </c>
    </row>
    <row r="905" spans="1:40" ht="14.4" x14ac:dyDescent="0.3">
      <c r="A905" s="433" t="str">
        <v>1398</v>
      </c>
      <c r="D905" t="str">
        <f>CONCATENATE(portada_F[[#This Row],[NIVEL]],".",portada_F[[#This Row],[CODINS]])</f>
        <v>1.02829</v>
      </c>
      <c r="E905" s="444" t="s">
        <v>32960</v>
      </c>
      <c r="F905" t="s">
        <v>12503</v>
      </c>
      <c r="G905" t="s">
        <v>12504</v>
      </c>
      <c r="H905" t="s">
        <v>12505</v>
      </c>
      <c r="I905" t="s">
        <v>13536</v>
      </c>
      <c r="J905" t="s">
        <v>2</v>
      </c>
      <c r="K905" t="s">
        <v>32</v>
      </c>
      <c r="L905" t="s">
        <v>20921</v>
      </c>
      <c r="M905" t="s">
        <v>18492</v>
      </c>
      <c r="N905">
        <v>60309</v>
      </c>
      <c r="O905" t="s">
        <v>136</v>
      </c>
      <c r="P905" t="s">
        <v>3</v>
      </c>
      <c r="Q905" t="s">
        <v>10</v>
      </c>
      <c r="R905" t="s">
        <v>16822</v>
      </c>
      <c r="S905" t="s">
        <v>137</v>
      </c>
      <c r="T905" t="s">
        <v>1636</v>
      </c>
      <c r="U905" t="s">
        <v>24024</v>
      </c>
      <c r="V905" t="s">
        <v>1762</v>
      </c>
      <c r="W905" t="s">
        <v>13241</v>
      </c>
      <c r="X905" t="s">
        <v>17350</v>
      </c>
      <c r="Y905" s="536" t="s">
        <v>26869</v>
      </c>
      <c r="Z905" s="536"/>
      <c r="AA905" s="493" t="s">
        <v>13240</v>
      </c>
      <c r="AB905" s="493" t="s">
        <v>26869</v>
      </c>
      <c r="AC905" s="493" t="s">
        <v>19758</v>
      </c>
      <c r="AD905" s="493" t="s">
        <v>21565</v>
      </c>
      <c r="AE905"/>
      <c r="AF905" t="s">
        <v>20919</v>
      </c>
      <c r="AG905"/>
      <c r="AH905"/>
      <c r="AI905" t="s">
        <v>20668</v>
      </c>
      <c r="AJ905" t="s">
        <v>32</v>
      </c>
      <c r="AK905" t="s">
        <v>13493</v>
      </c>
      <c r="AL905" t="s">
        <v>64</v>
      </c>
      <c r="AM905" t="s">
        <v>12505</v>
      </c>
      <c r="AN905">
        <v>2</v>
      </c>
    </row>
    <row r="906" spans="1:40" ht="14.4" x14ac:dyDescent="0.3">
      <c r="A906" s="433" t="str">
        <v>1399</v>
      </c>
      <c r="D906" t="str">
        <f>CONCATENATE(portada_F[[#This Row],[NIVEL]],".",portada_F[[#This Row],[CODINS]])</f>
        <v>1.01909</v>
      </c>
      <c r="E906" s="444" t="s">
        <v>32149</v>
      </c>
      <c r="F906" t="s">
        <v>4484</v>
      </c>
      <c r="G906" t="s">
        <v>6541</v>
      </c>
      <c r="H906" t="s">
        <v>6542</v>
      </c>
      <c r="I906" t="s">
        <v>1167</v>
      </c>
      <c r="J906" t="s">
        <v>10</v>
      </c>
      <c r="K906" t="s">
        <v>32</v>
      </c>
      <c r="L906" t="s">
        <v>20921</v>
      </c>
      <c r="M906" t="s">
        <v>18492</v>
      </c>
      <c r="N906">
        <v>11905</v>
      </c>
      <c r="O906" t="s">
        <v>32</v>
      </c>
      <c r="P906" t="s">
        <v>1168</v>
      </c>
      <c r="Q906" t="s">
        <v>5</v>
      </c>
      <c r="R906" t="s">
        <v>16542</v>
      </c>
      <c r="S906" t="s">
        <v>33</v>
      </c>
      <c r="T906" t="s">
        <v>1167</v>
      </c>
      <c r="U906" t="s">
        <v>674</v>
      </c>
      <c r="V906" t="s">
        <v>6542</v>
      </c>
      <c r="W906" t="s">
        <v>9831</v>
      </c>
      <c r="X906" t="s">
        <v>11975</v>
      </c>
      <c r="Y906" s="536"/>
      <c r="Z906" s="536"/>
      <c r="AA906" s="493" t="s">
        <v>19118</v>
      </c>
      <c r="AB906" s="493" t="s">
        <v>24966</v>
      </c>
      <c r="AC906" s="493" t="s">
        <v>20056</v>
      </c>
      <c r="AD906" s="493" t="s">
        <v>23991</v>
      </c>
      <c r="AE906"/>
      <c r="AF906" t="s">
        <v>20919</v>
      </c>
      <c r="AG906"/>
      <c r="AH906"/>
      <c r="AI906" t="s">
        <v>20668</v>
      </c>
      <c r="AJ906" t="s">
        <v>32</v>
      </c>
      <c r="AK906" t="s">
        <v>7692</v>
      </c>
      <c r="AL906" t="s">
        <v>64</v>
      </c>
      <c r="AM906" t="s">
        <v>6542</v>
      </c>
      <c r="AN906">
        <v>7</v>
      </c>
    </row>
    <row r="907" spans="1:40" ht="14.4" x14ac:dyDescent="0.3">
      <c r="A907" s="433" t="str">
        <v>1400</v>
      </c>
      <c r="D907" t="str">
        <f>CONCATENATE(portada_F[[#This Row],[NIVEL]],".",portada_F[[#This Row],[CODINS]])</f>
        <v>1.02464</v>
      </c>
      <c r="E907" s="444" t="s">
        <v>32640</v>
      </c>
      <c r="F907" t="s">
        <v>3151</v>
      </c>
      <c r="G907" t="s">
        <v>6544</v>
      </c>
      <c r="H907" t="s">
        <v>929</v>
      </c>
      <c r="I907" t="s">
        <v>13536</v>
      </c>
      <c r="J907" t="s">
        <v>1</v>
      </c>
      <c r="K907" t="s">
        <v>32</v>
      </c>
      <c r="L907" t="s">
        <v>20921</v>
      </c>
      <c r="M907" t="s">
        <v>18492</v>
      </c>
      <c r="N907">
        <v>60301</v>
      </c>
      <c r="O907" t="s">
        <v>136</v>
      </c>
      <c r="P907" t="s">
        <v>3</v>
      </c>
      <c r="Q907" t="s">
        <v>1</v>
      </c>
      <c r="R907" t="s">
        <v>16814</v>
      </c>
      <c r="S907" t="s">
        <v>137</v>
      </c>
      <c r="T907" t="s">
        <v>1636</v>
      </c>
      <c r="U907" t="s">
        <v>1636</v>
      </c>
      <c r="V907" t="s">
        <v>929</v>
      </c>
      <c r="W907" t="s">
        <v>26103</v>
      </c>
      <c r="X907" t="s">
        <v>12102</v>
      </c>
      <c r="Y907" s="536" t="s">
        <v>26104</v>
      </c>
      <c r="Z907" s="536" t="s">
        <v>21560</v>
      </c>
      <c r="AA907" s="493" t="s">
        <v>20227</v>
      </c>
      <c r="AB907" s="493" t="s">
        <v>26104</v>
      </c>
      <c r="AC907" s="493" t="s">
        <v>21553</v>
      </c>
      <c r="AD907" s="493" t="s">
        <v>26105</v>
      </c>
      <c r="AE907"/>
      <c r="AF907" t="s">
        <v>20919</v>
      </c>
      <c r="AG907"/>
      <c r="AH907"/>
      <c r="AI907" t="s">
        <v>20668</v>
      </c>
      <c r="AJ907" t="s">
        <v>32</v>
      </c>
      <c r="AK907" t="s">
        <v>7819</v>
      </c>
      <c r="AL907" t="s">
        <v>64</v>
      </c>
      <c r="AM907" t="s">
        <v>929</v>
      </c>
      <c r="AN907">
        <v>23</v>
      </c>
    </row>
    <row r="908" spans="1:40" ht="14.4" x14ac:dyDescent="0.3">
      <c r="A908" s="433" t="str">
        <v>1401</v>
      </c>
      <c r="D908" t="str">
        <f>CONCATENATE(portada_F[[#This Row],[NIVEL]],".",portada_F[[#This Row],[CODINS]])</f>
        <v>1.02905</v>
      </c>
      <c r="E908" s="444" t="s">
        <v>33030</v>
      </c>
      <c r="F908" t="s">
        <v>5746</v>
      </c>
      <c r="G908" t="s">
        <v>6523</v>
      </c>
      <c r="H908" t="s">
        <v>732</v>
      </c>
      <c r="I908" t="s">
        <v>1167</v>
      </c>
      <c r="J908" t="s">
        <v>5</v>
      </c>
      <c r="K908" t="s">
        <v>32</v>
      </c>
      <c r="L908" t="s">
        <v>20921</v>
      </c>
      <c r="M908" t="s">
        <v>18492</v>
      </c>
      <c r="N908">
        <v>11902</v>
      </c>
      <c r="O908" t="s">
        <v>32</v>
      </c>
      <c r="P908" t="s">
        <v>1168</v>
      </c>
      <c r="Q908" t="s">
        <v>2</v>
      </c>
      <c r="R908" t="s">
        <v>21531</v>
      </c>
      <c r="S908" t="s">
        <v>33</v>
      </c>
      <c r="T908" t="s">
        <v>1167</v>
      </c>
      <c r="U908" t="s">
        <v>21532</v>
      </c>
      <c r="V908" t="s">
        <v>732</v>
      </c>
      <c r="W908" t="s">
        <v>252</v>
      </c>
      <c r="X908" t="s">
        <v>11003</v>
      </c>
      <c r="Y908" s="536" t="s">
        <v>27022</v>
      </c>
      <c r="Z908" s="536"/>
      <c r="AA908" s="493" t="s">
        <v>20320</v>
      </c>
      <c r="AB908" s="493" t="s">
        <v>27023</v>
      </c>
      <c r="AC908" s="493" t="s">
        <v>19752</v>
      </c>
      <c r="AD908" s="493" t="s">
        <v>21534</v>
      </c>
      <c r="AE908"/>
      <c r="AF908" t="s">
        <v>20919</v>
      </c>
      <c r="AG908"/>
      <c r="AH908"/>
      <c r="AI908" t="s">
        <v>20668</v>
      </c>
      <c r="AJ908" t="s">
        <v>32</v>
      </c>
      <c r="AK908" t="s">
        <v>7923</v>
      </c>
      <c r="AL908" t="s">
        <v>64</v>
      </c>
      <c r="AM908" t="s">
        <v>732</v>
      </c>
      <c r="AN908">
        <v>7</v>
      </c>
    </row>
    <row r="909" spans="1:40" ht="14.4" x14ac:dyDescent="0.3">
      <c r="A909" s="433" t="str">
        <v>1402</v>
      </c>
      <c r="D909" t="str">
        <f>CONCATENATE(portada_F[[#This Row],[NIVEL]],".",portada_F[[#This Row],[CODINS]])</f>
        <v>1.02064</v>
      </c>
      <c r="E909" s="444" t="s">
        <v>32285</v>
      </c>
      <c r="F909" t="s">
        <v>1694</v>
      </c>
      <c r="G909" t="s">
        <v>1692</v>
      </c>
      <c r="H909" t="s">
        <v>1693</v>
      </c>
      <c r="I909" t="s">
        <v>13536</v>
      </c>
      <c r="J909" t="s">
        <v>225</v>
      </c>
      <c r="K909" t="s">
        <v>32</v>
      </c>
      <c r="L909" t="s">
        <v>20921</v>
      </c>
      <c r="M909" t="s">
        <v>18492</v>
      </c>
      <c r="N909">
        <v>60301</v>
      </c>
      <c r="O909" t="s">
        <v>136</v>
      </c>
      <c r="P909" t="s">
        <v>3</v>
      </c>
      <c r="Q909" t="s">
        <v>1</v>
      </c>
      <c r="R909" t="s">
        <v>16814</v>
      </c>
      <c r="S909" t="s">
        <v>137</v>
      </c>
      <c r="T909" t="s">
        <v>1636</v>
      </c>
      <c r="U909" t="s">
        <v>1636</v>
      </c>
      <c r="V909" t="s">
        <v>1693</v>
      </c>
      <c r="W909" t="s">
        <v>9248</v>
      </c>
      <c r="X909" t="s">
        <v>13044</v>
      </c>
      <c r="Y909" s="536" t="s">
        <v>25275</v>
      </c>
      <c r="Z909" s="536"/>
      <c r="AA909" s="493" t="s">
        <v>20167</v>
      </c>
      <c r="AB909" s="493" t="s">
        <v>25276</v>
      </c>
      <c r="AC909" s="493" t="s">
        <v>20428</v>
      </c>
      <c r="AD909" s="493" t="s">
        <v>20668</v>
      </c>
      <c r="AE909"/>
      <c r="AF909" t="s">
        <v>20919</v>
      </c>
      <c r="AG909"/>
      <c r="AH909"/>
      <c r="AI909" t="s">
        <v>20668</v>
      </c>
      <c r="AJ909" t="s">
        <v>32</v>
      </c>
      <c r="AK909" t="s">
        <v>1691</v>
      </c>
      <c r="AL909" t="s">
        <v>64</v>
      </c>
      <c r="AM909" t="s">
        <v>1693</v>
      </c>
      <c r="AN909">
        <v>9</v>
      </c>
    </row>
    <row r="910" spans="1:40" ht="14.4" x14ac:dyDescent="0.3">
      <c r="A910" s="433" t="str">
        <v>1403</v>
      </c>
      <c r="D910" t="str">
        <f>CONCATENATE(portada_F[[#This Row],[NIVEL]],".",portada_F[[#This Row],[CODINS]])</f>
        <v>1.01942</v>
      </c>
      <c r="E910" s="444" t="s">
        <v>32178</v>
      </c>
      <c r="F910" t="s">
        <v>1583</v>
      </c>
      <c r="G910" t="s">
        <v>1581</v>
      </c>
      <c r="H910" t="s">
        <v>3402</v>
      </c>
      <c r="I910" t="s">
        <v>1167</v>
      </c>
      <c r="J910" t="s">
        <v>7</v>
      </c>
      <c r="K910" t="s">
        <v>32</v>
      </c>
      <c r="L910" t="s">
        <v>20921</v>
      </c>
      <c r="M910" t="s">
        <v>18492</v>
      </c>
      <c r="N910">
        <v>11906</v>
      </c>
      <c r="O910" t="s">
        <v>32</v>
      </c>
      <c r="P910" t="s">
        <v>1168</v>
      </c>
      <c r="Q910" t="s">
        <v>6</v>
      </c>
      <c r="R910" t="s">
        <v>16543</v>
      </c>
      <c r="S910" t="s">
        <v>33</v>
      </c>
      <c r="T910" t="s">
        <v>1167</v>
      </c>
      <c r="U910" t="s">
        <v>1579</v>
      </c>
      <c r="V910" t="s">
        <v>1582</v>
      </c>
      <c r="W910" t="s">
        <v>14981</v>
      </c>
      <c r="X910" t="s">
        <v>14072</v>
      </c>
      <c r="Y910" s="536" t="s">
        <v>25031</v>
      </c>
      <c r="Z910" s="536"/>
      <c r="AA910" s="493" t="s">
        <v>14149</v>
      </c>
      <c r="AB910" s="493" t="s">
        <v>25032</v>
      </c>
      <c r="AC910" s="493" t="s">
        <v>20004</v>
      </c>
      <c r="AD910" s="493" t="s">
        <v>23497</v>
      </c>
      <c r="AE910"/>
      <c r="AF910" t="s">
        <v>20919</v>
      </c>
      <c r="AG910"/>
      <c r="AH910"/>
      <c r="AI910" t="s">
        <v>20668</v>
      </c>
      <c r="AJ910" t="s">
        <v>32</v>
      </c>
      <c r="AK910" t="s">
        <v>7700</v>
      </c>
      <c r="AL910" t="s">
        <v>64</v>
      </c>
      <c r="AM910" t="s">
        <v>3402</v>
      </c>
      <c r="AN910">
        <v>8</v>
      </c>
    </row>
    <row r="911" spans="1:40" ht="14.4" x14ac:dyDescent="0.3">
      <c r="A911" s="433" t="str">
        <v>1404</v>
      </c>
      <c r="D911" t="str">
        <f>CONCATENATE(portada_F[[#This Row],[NIVEL]],".",portada_F[[#This Row],[CODINS]])</f>
        <v>1.02455</v>
      </c>
      <c r="E911" s="444" t="s">
        <v>32631</v>
      </c>
      <c r="F911" t="s">
        <v>1470</v>
      </c>
      <c r="G911" t="s">
        <v>1468</v>
      </c>
      <c r="H911" t="s">
        <v>1469</v>
      </c>
      <c r="I911" t="s">
        <v>1167</v>
      </c>
      <c r="J911" t="s">
        <v>5</v>
      </c>
      <c r="K911" t="s">
        <v>32</v>
      </c>
      <c r="L911" t="s">
        <v>20921</v>
      </c>
      <c r="M911" t="s">
        <v>18492</v>
      </c>
      <c r="N911">
        <v>11904</v>
      </c>
      <c r="O911" t="s">
        <v>32</v>
      </c>
      <c r="P911" t="s">
        <v>1168</v>
      </c>
      <c r="Q911" t="s">
        <v>4</v>
      </c>
      <c r="R911" t="s">
        <v>16541</v>
      </c>
      <c r="S911" t="s">
        <v>33</v>
      </c>
      <c r="T911" t="s">
        <v>1167</v>
      </c>
      <c r="U911" t="s">
        <v>1271</v>
      </c>
      <c r="V911" t="s">
        <v>1469</v>
      </c>
      <c r="W911" t="s">
        <v>24643</v>
      </c>
      <c r="X911" t="s">
        <v>10889</v>
      </c>
      <c r="Y911" s="536" t="s">
        <v>26082</v>
      </c>
      <c r="Z911" s="536" t="s">
        <v>26083</v>
      </c>
      <c r="AA911" s="493" t="s">
        <v>20223</v>
      </c>
      <c r="AB911" s="493" t="s">
        <v>26084</v>
      </c>
      <c r="AC911" s="493" t="s">
        <v>19752</v>
      </c>
      <c r="AD911" s="493" t="s">
        <v>21534</v>
      </c>
      <c r="AE911"/>
      <c r="AF911" t="s">
        <v>20919</v>
      </c>
      <c r="AG911"/>
      <c r="AH911"/>
      <c r="AI911" t="s">
        <v>20668</v>
      </c>
      <c r="AJ911" t="s">
        <v>32</v>
      </c>
      <c r="AK911" t="s">
        <v>1467</v>
      </c>
      <c r="AL911" t="s">
        <v>64</v>
      </c>
      <c r="AM911" t="s">
        <v>1469</v>
      </c>
      <c r="AN911">
        <v>19</v>
      </c>
    </row>
    <row r="912" spans="1:40" ht="14.4" x14ac:dyDescent="0.3">
      <c r="A912" s="433" t="str">
        <v>1405</v>
      </c>
      <c r="D912" t="str">
        <f>CONCATENATE(portada_F[[#This Row],[NIVEL]],".",portada_F[[#This Row],[CODINS]])</f>
        <v>1.03144</v>
      </c>
      <c r="E912" s="444" t="s">
        <v>33228</v>
      </c>
      <c r="F912" t="s">
        <v>1763</v>
      </c>
      <c r="G912" t="s">
        <v>1761</v>
      </c>
      <c r="H912" t="s">
        <v>1762</v>
      </c>
      <c r="I912" t="s">
        <v>13536</v>
      </c>
      <c r="J912" t="s">
        <v>2</v>
      </c>
      <c r="K912" t="s">
        <v>32</v>
      </c>
      <c r="L912" t="s">
        <v>20921</v>
      </c>
      <c r="M912" t="s">
        <v>18492</v>
      </c>
      <c r="N912">
        <v>60309</v>
      </c>
      <c r="O912" t="s">
        <v>136</v>
      </c>
      <c r="P912" t="s">
        <v>3</v>
      </c>
      <c r="Q912" t="s">
        <v>10</v>
      </c>
      <c r="R912" t="s">
        <v>16822</v>
      </c>
      <c r="S912" t="s">
        <v>137</v>
      </c>
      <c r="T912" t="s">
        <v>1636</v>
      </c>
      <c r="U912" t="s">
        <v>24024</v>
      </c>
      <c r="V912" t="s">
        <v>1762</v>
      </c>
      <c r="W912" t="s">
        <v>27501</v>
      </c>
      <c r="X912" t="s">
        <v>11046</v>
      </c>
      <c r="Y912" s="536" t="s">
        <v>27502</v>
      </c>
      <c r="Z912" s="536" t="s">
        <v>21565</v>
      </c>
      <c r="AA912" s="493" t="s">
        <v>17393</v>
      </c>
      <c r="AB912" s="493" t="s">
        <v>27502</v>
      </c>
      <c r="AC912" s="493" t="s">
        <v>19758</v>
      </c>
      <c r="AD912" s="493" t="s">
        <v>21565</v>
      </c>
      <c r="AE912"/>
      <c r="AF912" t="s">
        <v>20919</v>
      </c>
      <c r="AG912"/>
      <c r="AH912"/>
      <c r="AI912" t="s">
        <v>20668</v>
      </c>
      <c r="AJ912" t="s">
        <v>32</v>
      </c>
      <c r="AK912" t="s">
        <v>1760</v>
      </c>
      <c r="AL912" t="s">
        <v>64</v>
      </c>
      <c r="AM912" t="s">
        <v>1762</v>
      </c>
      <c r="AN912">
        <v>3</v>
      </c>
    </row>
    <row r="913" spans="1:40" ht="14.4" x14ac:dyDescent="0.3">
      <c r="A913" s="433" t="str">
        <v>1406</v>
      </c>
      <c r="D913" t="str">
        <f>CONCATENATE(portada_F[[#This Row],[NIVEL]],".",portada_F[[#This Row],[CODINS]])</f>
        <v>1.03086</v>
      </c>
      <c r="E913" s="444" t="s">
        <v>33180</v>
      </c>
      <c r="F913" t="s">
        <v>5230</v>
      </c>
      <c r="G913" t="s">
        <v>5229</v>
      </c>
      <c r="H913" t="s">
        <v>461</v>
      </c>
      <c r="I913" t="s">
        <v>1167</v>
      </c>
      <c r="J913" t="s">
        <v>9</v>
      </c>
      <c r="K913" t="s">
        <v>32</v>
      </c>
      <c r="L913" t="s">
        <v>20921</v>
      </c>
      <c r="M913" t="s">
        <v>18492</v>
      </c>
      <c r="N913">
        <v>11912</v>
      </c>
      <c r="O913" t="s">
        <v>32</v>
      </c>
      <c r="P913" t="s">
        <v>1168</v>
      </c>
      <c r="Q913" t="s">
        <v>14</v>
      </c>
      <c r="R913" t="s">
        <v>16549</v>
      </c>
      <c r="S913" t="s">
        <v>33</v>
      </c>
      <c r="T913" t="s">
        <v>1167</v>
      </c>
      <c r="U913" t="s">
        <v>92</v>
      </c>
      <c r="V913" t="s">
        <v>461</v>
      </c>
      <c r="W913" t="s">
        <v>27390</v>
      </c>
      <c r="X913" t="s">
        <v>11038</v>
      </c>
      <c r="Y913" s="536" t="s">
        <v>27391</v>
      </c>
      <c r="Z913" s="536"/>
      <c r="AA913" s="493" t="s">
        <v>27392</v>
      </c>
      <c r="AB913" s="493" t="s">
        <v>27393</v>
      </c>
      <c r="AC913" s="493" t="s">
        <v>19756</v>
      </c>
      <c r="AD913" s="493" t="s">
        <v>21549</v>
      </c>
      <c r="AE913"/>
      <c r="AF913" t="s">
        <v>20919</v>
      </c>
      <c r="AG913"/>
      <c r="AH913"/>
      <c r="AI913" t="s">
        <v>20668</v>
      </c>
      <c r="AJ913" t="s">
        <v>32</v>
      </c>
      <c r="AK913" t="s">
        <v>4790</v>
      </c>
      <c r="AL913" t="s">
        <v>64</v>
      </c>
      <c r="AM913" t="s">
        <v>461</v>
      </c>
      <c r="AN913">
        <v>12</v>
      </c>
    </row>
    <row r="914" spans="1:40" ht="14.4" x14ac:dyDescent="0.3">
      <c r="A914" s="433" t="str">
        <v>1407</v>
      </c>
      <c r="D914" t="str">
        <f>CONCATENATE(portada_F[[#This Row],[NIVEL]],".",portada_F[[#This Row],[CODINS]])</f>
        <v>1.00280</v>
      </c>
      <c r="E914" s="444" t="s">
        <v>30680</v>
      </c>
      <c r="F914" t="s">
        <v>820</v>
      </c>
      <c r="G914" t="s">
        <v>1166</v>
      </c>
      <c r="H914" t="s">
        <v>3053</v>
      </c>
      <c r="I914" t="s">
        <v>1167</v>
      </c>
      <c r="J914" t="s">
        <v>1</v>
      </c>
      <c r="K914" t="s">
        <v>32</v>
      </c>
      <c r="L914" t="s">
        <v>20921</v>
      </c>
      <c r="M914" t="s">
        <v>18492</v>
      </c>
      <c r="N914">
        <v>11901</v>
      </c>
      <c r="O914" t="s">
        <v>32</v>
      </c>
      <c r="P914" t="s">
        <v>1168</v>
      </c>
      <c r="Q914" t="s">
        <v>1</v>
      </c>
      <c r="R914" t="s">
        <v>19678</v>
      </c>
      <c r="S914" t="s">
        <v>33</v>
      </c>
      <c r="T914" t="s">
        <v>1167</v>
      </c>
      <c r="U914" t="s">
        <v>21483</v>
      </c>
      <c r="V914" t="s">
        <v>3053</v>
      </c>
      <c r="W914" t="s">
        <v>467</v>
      </c>
      <c r="X914" t="s">
        <v>10361</v>
      </c>
      <c r="Y914" s="536" t="s">
        <v>21484</v>
      </c>
      <c r="Z914" s="536"/>
      <c r="AA914" s="493" t="s">
        <v>11318</v>
      </c>
      <c r="AB914" s="493" t="s">
        <v>21484</v>
      </c>
      <c r="AC914" s="493" t="s">
        <v>19936</v>
      </c>
      <c r="AD914" s="493" t="s">
        <v>21485</v>
      </c>
      <c r="AE914"/>
      <c r="AF914" t="s">
        <v>20919</v>
      </c>
      <c r="AG914"/>
      <c r="AH914"/>
      <c r="AI914" t="s">
        <v>20668</v>
      </c>
      <c r="AJ914" t="s">
        <v>32</v>
      </c>
      <c r="AK914" t="s">
        <v>1165</v>
      </c>
      <c r="AL914" t="s">
        <v>64</v>
      </c>
      <c r="AM914" t="s">
        <v>3053</v>
      </c>
      <c r="AN914">
        <v>48</v>
      </c>
    </row>
    <row r="915" spans="1:40" ht="14.4" x14ac:dyDescent="0.3">
      <c r="A915" s="433" t="str">
        <v>1408</v>
      </c>
      <c r="D915" t="str">
        <f>CONCATENATE(portada_F[[#This Row],[NIVEL]],".",portada_F[[#This Row],[CODINS]])</f>
        <v>1.02834</v>
      </c>
      <c r="E915" s="444" t="s">
        <v>32965</v>
      </c>
      <c r="F915" t="s">
        <v>1473</v>
      </c>
      <c r="G915" t="s">
        <v>1472</v>
      </c>
      <c r="H915" t="s">
        <v>33</v>
      </c>
      <c r="I915" t="s">
        <v>1167</v>
      </c>
      <c r="J915" t="s">
        <v>5</v>
      </c>
      <c r="K915" t="s">
        <v>32</v>
      </c>
      <c r="L915" t="s">
        <v>20921</v>
      </c>
      <c r="M915" t="s">
        <v>18492</v>
      </c>
      <c r="N915">
        <v>11904</v>
      </c>
      <c r="O915" t="s">
        <v>32</v>
      </c>
      <c r="P915" t="s">
        <v>1168</v>
      </c>
      <c r="Q915" t="s">
        <v>4</v>
      </c>
      <c r="R915" t="s">
        <v>16541</v>
      </c>
      <c r="S915" t="s">
        <v>33</v>
      </c>
      <c r="T915" t="s">
        <v>1167</v>
      </c>
      <c r="U915" t="s">
        <v>1271</v>
      </c>
      <c r="V915" t="s">
        <v>33</v>
      </c>
      <c r="W915" t="s">
        <v>9226</v>
      </c>
      <c r="X915" t="s">
        <v>10988</v>
      </c>
      <c r="Y915" s="536" t="s">
        <v>26878</v>
      </c>
      <c r="Z915" s="536"/>
      <c r="AA915" s="493" t="s">
        <v>15803</v>
      </c>
      <c r="AB915" s="493" t="s">
        <v>26879</v>
      </c>
      <c r="AC915" s="493" t="s">
        <v>19752</v>
      </c>
      <c r="AD915" s="493" t="s">
        <v>21534</v>
      </c>
      <c r="AE915"/>
      <c r="AF915" t="s">
        <v>20919</v>
      </c>
      <c r="AG915"/>
      <c r="AH915"/>
      <c r="AI915" t="s">
        <v>20668</v>
      </c>
      <c r="AJ915" t="s">
        <v>32</v>
      </c>
      <c r="AK915" t="s">
        <v>1471</v>
      </c>
      <c r="AL915" t="s">
        <v>64</v>
      </c>
      <c r="AM915" t="s">
        <v>33</v>
      </c>
      <c r="AN915">
        <v>1</v>
      </c>
    </row>
    <row r="916" spans="1:40" ht="14.4" x14ac:dyDescent="0.3">
      <c r="A916" s="433" t="str">
        <v>1409</v>
      </c>
      <c r="D916" t="str">
        <f>CONCATENATE(portada_F[[#This Row],[NIVEL]],".",portada_F[[#This Row],[CODINS]])</f>
        <v>1.00290</v>
      </c>
      <c r="E916" s="444" t="s">
        <v>30690</v>
      </c>
      <c r="F916" t="s">
        <v>6854</v>
      </c>
      <c r="G916" t="s">
        <v>1289</v>
      </c>
      <c r="H916" t="s">
        <v>70</v>
      </c>
      <c r="I916" t="s">
        <v>1167</v>
      </c>
      <c r="J916" t="s">
        <v>3</v>
      </c>
      <c r="K916" t="s">
        <v>32</v>
      </c>
      <c r="L916" t="s">
        <v>20921</v>
      </c>
      <c r="M916" t="s">
        <v>18492</v>
      </c>
      <c r="N916">
        <v>11903</v>
      </c>
      <c r="O916" t="s">
        <v>32</v>
      </c>
      <c r="P916" t="s">
        <v>1168</v>
      </c>
      <c r="Q916" t="s">
        <v>3</v>
      </c>
      <c r="R916" t="s">
        <v>16540</v>
      </c>
      <c r="S916" t="s">
        <v>33</v>
      </c>
      <c r="T916" t="s">
        <v>1167</v>
      </c>
      <c r="U916" t="s">
        <v>1290</v>
      </c>
      <c r="V916" t="s">
        <v>6184</v>
      </c>
      <c r="W916" t="s">
        <v>21511</v>
      </c>
      <c r="X916" t="s">
        <v>17046</v>
      </c>
      <c r="Y916" s="536" t="s">
        <v>21512</v>
      </c>
      <c r="Z916" s="536"/>
      <c r="AA916" s="493" t="s">
        <v>19748</v>
      </c>
      <c r="AB916" s="493" t="s">
        <v>21512</v>
      </c>
      <c r="AC916" s="493" t="s">
        <v>19747</v>
      </c>
      <c r="AD916" s="493" t="s">
        <v>21513</v>
      </c>
      <c r="AE916"/>
      <c r="AF916" t="s">
        <v>20919</v>
      </c>
      <c r="AG916"/>
      <c r="AH916"/>
      <c r="AI916" t="s">
        <v>20668</v>
      </c>
      <c r="AJ916" t="s">
        <v>32</v>
      </c>
      <c r="AK916" t="s">
        <v>8191</v>
      </c>
      <c r="AL916" t="s">
        <v>64</v>
      </c>
      <c r="AM916" t="s">
        <v>70</v>
      </c>
      <c r="AN916">
        <v>63</v>
      </c>
    </row>
    <row r="917" spans="1:40" ht="14.4" x14ac:dyDescent="0.3">
      <c r="A917" s="433" t="str">
        <v>1410</v>
      </c>
      <c r="D917" t="str">
        <f>CONCATENATE(portada_F[[#This Row],[NIVEL]],".",portada_F[[#This Row],[CODINS]])</f>
        <v>1.04342</v>
      </c>
      <c r="E917" s="444" t="s">
        <v>34166</v>
      </c>
      <c r="F917" t="s">
        <v>30004</v>
      </c>
      <c r="G917" t="s">
        <v>30005</v>
      </c>
      <c r="H917" t="s">
        <v>30006</v>
      </c>
      <c r="I917" t="s">
        <v>1167</v>
      </c>
      <c r="J917" t="s">
        <v>2</v>
      </c>
      <c r="K917" t="s">
        <v>32</v>
      </c>
      <c r="L917" t="s">
        <v>20921</v>
      </c>
      <c r="M917" t="s">
        <v>18492</v>
      </c>
      <c r="N917">
        <v>11910</v>
      </c>
      <c r="O917" t="s">
        <v>32</v>
      </c>
      <c r="P917" t="s">
        <v>1168</v>
      </c>
      <c r="Q917" t="s">
        <v>11</v>
      </c>
      <c r="R917" t="s">
        <v>16547</v>
      </c>
      <c r="S917" t="s">
        <v>33</v>
      </c>
      <c r="T917" t="s">
        <v>1167</v>
      </c>
      <c r="U917" t="s">
        <v>1214</v>
      </c>
      <c r="V917" t="s">
        <v>30007</v>
      </c>
      <c r="W917" t="s">
        <v>30008</v>
      </c>
      <c r="X917" t="s">
        <v>30009</v>
      </c>
      <c r="Y917" s="536"/>
      <c r="Z917" s="536"/>
      <c r="AA917" s="493" t="s">
        <v>30010</v>
      </c>
      <c r="AB917" s="493" t="s">
        <v>30011</v>
      </c>
      <c r="AC917" s="493" t="s">
        <v>19746</v>
      </c>
      <c r="AD917" s="493" t="s">
        <v>21507</v>
      </c>
      <c r="AE917"/>
      <c r="AF917" t="s">
        <v>20919</v>
      </c>
      <c r="AG917"/>
      <c r="AH917"/>
      <c r="AI917" t="s">
        <v>20668</v>
      </c>
      <c r="AJ917" t="s">
        <v>32</v>
      </c>
      <c r="AK917" t="s">
        <v>10303</v>
      </c>
      <c r="AL917" t="s">
        <v>64</v>
      </c>
      <c r="AM917" t="s">
        <v>30006</v>
      </c>
      <c r="AN917">
        <v>1</v>
      </c>
    </row>
    <row r="918" spans="1:40" ht="14.4" x14ac:dyDescent="0.3">
      <c r="A918" s="433" t="str">
        <v>1411</v>
      </c>
      <c r="D918" t="str">
        <f>CONCATENATE(portada_F[[#This Row],[NIVEL]],".",portada_F[[#This Row],[CODINS]])</f>
        <v>1.01617</v>
      </c>
      <c r="E918" s="444" t="s">
        <v>31890</v>
      </c>
      <c r="F918" t="s">
        <v>1233</v>
      </c>
      <c r="G918" t="s">
        <v>1231</v>
      </c>
      <c r="H918" t="s">
        <v>1232</v>
      </c>
      <c r="I918" t="s">
        <v>1167</v>
      </c>
      <c r="J918" t="s">
        <v>2</v>
      </c>
      <c r="K918" t="s">
        <v>32</v>
      </c>
      <c r="L918" t="s">
        <v>20921</v>
      </c>
      <c r="M918" t="s">
        <v>18492</v>
      </c>
      <c r="N918">
        <v>11910</v>
      </c>
      <c r="O918" t="s">
        <v>32</v>
      </c>
      <c r="P918" t="s">
        <v>1168</v>
      </c>
      <c r="Q918" t="s">
        <v>11</v>
      </c>
      <c r="R918" t="s">
        <v>16547</v>
      </c>
      <c r="S918" t="s">
        <v>33</v>
      </c>
      <c r="T918" t="s">
        <v>1167</v>
      </c>
      <c r="U918" t="s">
        <v>1214</v>
      </c>
      <c r="V918" t="s">
        <v>1232</v>
      </c>
      <c r="W918" t="s">
        <v>24371</v>
      </c>
      <c r="X918" t="s">
        <v>10681</v>
      </c>
      <c r="Y918" s="536" t="s">
        <v>24372</v>
      </c>
      <c r="Z918" s="536"/>
      <c r="AA918" s="493" t="s">
        <v>9212</v>
      </c>
      <c r="AB918" s="493" t="s">
        <v>24373</v>
      </c>
      <c r="AC918" s="493" t="s">
        <v>19746</v>
      </c>
      <c r="AD918" s="493" t="s">
        <v>21507</v>
      </c>
      <c r="AE918"/>
      <c r="AF918" t="s">
        <v>20919</v>
      </c>
      <c r="AG918"/>
      <c r="AH918"/>
      <c r="AI918" t="s">
        <v>20668</v>
      </c>
      <c r="AJ918" t="s">
        <v>32</v>
      </c>
      <c r="AK918" t="s">
        <v>60</v>
      </c>
      <c r="AL918" t="s">
        <v>64</v>
      </c>
      <c r="AM918" t="s">
        <v>1232</v>
      </c>
      <c r="AN918">
        <v>16</v>
      </c>
    </row>
    <row r="919" spans="1:40" ht="14.4" x14ac:dyDescent="0.3">
      <c r="A919" s="433" t="str">
        <v>1412</v>
      </c>
      <c r="D919" t="str">
        <f>CONCATENATE(portada_F[[#This Row],[NIVEL]],".",portada_F[[#This Row],[CODINS]])</f>
        <v>1.04205</v>
      </c>
      <c r="E919" s="444" t="s">
        <v>34064</v>
      </c>
      <c r="F919" t="s">
        <v>17857</v>
      </c>
      <c r="G919" t="s">
        <v>17858</v>
      </c>
      <c r="H919" t="s">
        <v>17859</v>
      </c>
      <c r="I919" t="s">
        <v>1167</v>
      </c>
      <c r="J919" t="s">
        <v>2</v>
      </c>
      <c r="K919" t="s">
        <v>32</v>
      </c>
      <c r="L919" t="s">
        <v>20921</v>
      </c>
      <c r="M919" t="s">
        <v>18492</v>
      </c>
      <c r="N919">
        <v>11911</v>
      </c>
      <c r="O919" t="s">
        <v>32</v>
      </c>
      <c r="P919" t="s">
        <v>1168</v>
      </c>
      <c r="Q919" t="s">
        <v>13</v>
      </c>
      <c r="R919" t="s">
        <v>16548</v>
      </c>
      <c r="S919" t="s">
        <v>33</v>
      </c>
      <c r="T919" t="s">
        <v>1167</v>
      </c>
      <c r="U919" t="s">
        <v>21505</v>
      </c>
      <c r="V919" t="s">
        <v>17859</v>
      </c>
      <c r="W919" t="s">
        <v>18292</v>
      </c>
      <c r="X919" t="s">
        <v>18291</v>
      </c>
      <c r="Y919" s="536"/>
      <c r="Z919" s="536"/>
      <c r="AA919" s="493" t="s">
        <v>18290</v>
      </c>
      <c r="AB919" s="493" t="s">
        <v>29701</v>
      </c>
      <c r="AC919" s="493" t="s">
        <v>19746</v>
      </c>
      <c r="AD919" s="493" t="s">
        <v>21507</v>
      </c>
      <c r="AE919"/>
      <c r="AF919" t="s">
        <v>20919</v>
      </c>
      <c r="AG919"/>
      <c r="AH919"/>
      <c r="AI919" t="s">
        <v>20668</v>
      </c>
      <c r="AJ919" t="s">
        <v>32</v>
      </c>
      <c r="AK919" t="s">
        <v>1243</v>
      </c>
      <c r="AL919" t="s">
        <v>64</v>
      </c>
      <c r="AM919" t="s">
        <v>17859</v>
      </c>
      <c r="AN919">
        <v>3</v>
      </c>
    </row>
    <row r="920" spans="1:40" ht="14.4" x14ac:dyDescent="0.3">
      <c r="A920" s="433" t="str">
        <v>1413</v>
      </c>
      <c r="D920" t="str">
        <f>CONCATENATE(portada_F[[#This Row],[NIVEL]],".",portada_F[[#This Row],[CODINS]])</f>
        <v>1.04022</v>
      </c>
      <c r="E920" s="444" t="s">
        <v>33922</v>
      </c>
      <c r="F920" t="s">
        <v>20545</v>
      </c>
      <c r="G920" t="s">
        <v>20546</v>
      </c>
      <c r="H920" t="s">
        <v>1668</v>
      </c>
      <c r="I920" t="s">
        <v>1167</v>
      </c>
      <c r="J920" t="s">
        <v>9</v>
      </c>
      <c r="K920" t="s">
        <v>32</v>
      </c>
      <c r="L920" t="s">
        <v>20921</v>
      </c>
      <c r="M920" t="s">
        <v>18492</v>
      </c>
      <c r="N920">
        <v>11907</v>
      </c>
      <c r="O920" t="s">
        <v>32</v>
      </c>
      <c r="P920" t="s">
        <v>1168</v>
      </c>
      <c r="Q920" t="s">
        <v>7</v>
      </c>
      <c r="R920" t="s">
        <v>16544</v>
      </c>
      <c r="S920" t="s">
        <v>33</v>
      </c>
      <c r="T920" t="s">
        <v>1167</v>
      </c>
      <c r="U920" t="s">
        <v>1642</v>
      </c>
      <c r="V920" t="s">
        <v>1668</v>
      </c>
      <c r="W920" t="s">
        <v>29332</v>
      </c>
      <c r="X920" t="s">
        <v>20547</v>
      </c>
      <c r="Y920" s="536" t="s">
        <v>29333</v>
      </c>
      <c r="Z920" s="536"/>
      <c r="AA920" s="493" t="s">
        <v>29334</v>
      </c>
      <c r="AB920" s="493" t="s">
        <v>29335</v>
      </c>
      <c r="AC920" s="493" t="s">
        <v>19756</v>
      </c>
      <c r="AD920" s="493" t="s">
        <v>29336</v>
      </c>
      <c r="AE920"/>
      <c r="AF920" t="s">
        <v>20919</v>
      </c>
      <c r="AG920"/>
      <c r="AH920"/>
      <c r="AI920" t="s">
        <v>20668</v>
      </c>
      <c r="AJ920" t="s">
        <v>32</v>
      </c>
      <c r="AK920" t="s">
        <v>7145</v>
      </c>
      <c r="AL920" t="s">
        <v>64</v>
      </c>
      <c r="AM920" t="s">
        <v>1668</v>
      </c>
      <c r="AN920">
        <v>2</v>
      </c>
    </row>
    <row r="921" spans="1:40" ht="14.4" x14ac:dyDescent="0.3">
      <c r="A921" s="433" t="str">
        <v>1414</v>
      </c>
      <c r="D921" t="str">
        <f>CONCATENATE(portada_F[[#This Row],[NIVEL]],".",portada_F[[#This Row],[CODINS]])</f>
        <v>1.01629</v>
      </c>
      <c r="E921" s="444" t="s">
        <v>31902</v>
      </c>
      <c r="F921" t="s">
        <v>1816</v>
      </c>
      <c r="G921" t="s">
        <v>1815</v>
      </c>
      <c r="H921" t="s">
        <v>470</v>
      </c>
      <c r="I921" t="s">
        <v>13536</v>
      </c>
      <c r="J921" t="s">
        <v>13</v>
      </c>
      <c r="K921" t="s">
        <v>32</v>
      </c>
      <c r="L921" t="s">
        <v>20921</v>
      </c>
      <c r="M921" t="s">
        <v>18492</v>
      </c>
      <c r="N921">
        <v>60304</v>
      </c>
      <c r="O921" t="s">
        <v>136</v>
      </c>
      <c r="P921" t="s">
        <v>3</v>
      </c>
      <c r="Q921" t="s">
        <v>4</v>
      </c>
      <c r="R921" t="s">
        <v>16817</v>
      </c>
      <c r="S921" t="s">
        <v>137</v>
      </c>
      <c r="T921" t="s">
        <v>1636</v>
      </c>
      <c r="U921" t="s">
        <v>1802</v>
      </c>
      <c r="V921" t="s">
        <v>470</v>
      </c>
      <c r="W921" t="s">
        <v>24402</v>
      </c>
      <c r="X921" t="s">
        <v>17187</v>
      </c>
      <c r="Y921" s="536" t="s">
        <v>24403</v>
      </c>
      <c r="Z921" s="536" t="s">
        <v>24404</v>
      </c>
      <c r="AA921" s="493" t="s">
        <v>24405</v>
      </c>
      <c r="AB921" s="493" t="s">
        <v>24406</v>
      </c>
      <c r="AC921" s="493" t="s">
        <v>19970</v>
      </c>
      <c r="AD921" s="493" t="s">
        <v>24030</v>
      </c>
      <c r="AE921"/>
      <c r="AF921" t="s">
        <v>20919</v>
      </c>
      <c r="AG921"/>
      <c r="AH921"/>
      <c r="AI921" t="s">
        <v>20668</v>
      </c>
      <c r="AJ921" t="s">
        <v>32</v>
      </c>
      <c r="AK921" t="s">
        <v>7154</v>
      </c>
      <c r="AL921" t="s">
        <v>64</v>
      </c>
      <c r="AM921" t="s">
        <v>470</v>
      </c>
      <c r="AN921">
        <v>2</v>
      </c>
    </row>
    <row r="922" spans="1:40" ht="14.4" x14ac:dyDescent="0.3">
      <c r="A922" s="433" t="str">
        <v>1415</v>
      </c>
      <c r="D922" t="str">
        <f>CONCATENATE(portada_F[[#This Row],[NIVEL]],".",portada_F[[#This Row],[CODINS]])</f>
        <v>1.01628</v>
      </c>
      <c r="E922" s="444" t="s">
        <v>31901</v>
      </c>
      <c r="F922" t="s">
        <v>7432</v>
      </c>
      <c r="G922" t="s">
        <v>11195</v>
      </c>
      <c r="H922" t="s">
        <v>1321</v>
      </c>
      <c r="I922" t="s">
        <v>13536</v>
      </c>
      <c r="J922" t="s">
        <v>13</v>
      </c>
      <c r="K922" t="s">
        <v>32</v>
      </c>
      <c r="L922" t="s">
        <v>20921</v>
      </c>
      <c r="M922" t="s">
        <v>18492</v>
      </c>
      <c r="N922">
        <v>60304</v>
      </c>
      <c r="O922" t="s">
        <v>136</v>
      </c>
      <c r="P922" t="s">
        <v>3</v>
      </c>
      <c r="Q922" t="s">
        <v>4</v>
      </c>
      <c r="R922" t="s">
        <v>16817</v>
      </c>
      <c r="S922" t="s">
        <v>137</v>
      </c>
      <c r="T922" t="s">
        <v>1636</v>
      </c>
      <c r="U922" t="s">
        <v>1802</v>
      </c>
      <c r="V922" t="s">
        <v>1321</v>
      </c>
      <c r="W922" t="s">
        <v>24399</v>
      </c>
      <c r="X922" t="s">
        <v>17186</v>
      </c>
      <c r="Y922" s="536" t="s">
        <v>24400</v>
      </c>
      <c r="Z922" s="536"/>
      <c r="AA922" s="493" t="s">
        <v>24401</v>
      </c>
      <c r="AB922" s="493" t="s">
        <v>24400</v>
      </c>
      <c r="AC922" s="493" t="s">
        <v>19970</v>
      </c>
      <c r="AD922" s="493" t="s">
        <v>23157</v>
      </c>
      <c r="AE922"/>
      <c r="AF922" t="s">
        <v>20919</v>
      </c>
      <c r="AG922"/>
      <c r="AH922"/>
      <c r="AI922" t="s">
        <v>20668</v>
      </c>
      <c r="AJ922" t="s">
        <v>32</v>
      </c>
      <c r="AK922" t="s">
        <v>1845</v>
      </c>
      <c r="AL922" t="s">
        <v>64</v>
      </c>
      <c r="AM922" t="s">
        <v>1321</v>
      </c>
      <c r="AN922">
        <v>7</v>
      </c>
    </row>
    <row r="923" spans="1:40" ht="14.4" x14ac:dyDescent="0.3">
      <c r="A923" s="433" t="str">
        <v>1416</v>
      </c>
      <c r="D923" t="str">
        <f>CONCATENATE(portada_F[[#This Row],[NIVEL]],".",portada_F[[#This Row],[CODINS]])</f>
        <v>1.03887</v>
      </c>
      <c r="E923" s="444" t="s">
        <v>33812</v>
      </c>
      <c r="F923" t="s">
        <v>14813</v>
      </c>
      <c r="G923" t="s">
        <v>14812</v>
      </c>
      <c r="H923" t="s">
        <v>14814</v>
      </c>
      <c r="I923" t="s">
        <v>1167</v>
      </c>
      <c r="J923" t="s">
        <v>5</v>
      </c>
      <c r="K923" t="s">
        <v>32</v>
      </c>
      <c r="L923" t="s">
        <v>20921</v>
      </c>
      <c r="M923" t="s">
        <v>18492</v>
      </c>
      <c r="N923">
        <v>11904</v>
      </c>
      <c r="O923" t="s">
        <v>32</v>
      </c>
      <c r="P923" t="s">
        <v>1168</v>
      </c>
      <c r="Q923" t="s">
        <v>4</v>
      </c>
      <c r="R923" t="s">
        <v>16541</v>
      </c>
      <c r="S923" t="s">
        <v>33</v>
      </c>
      <c r="T923" t="s">
        <v>1167</v>
      </c>
      <c r="U923" t="s">
        <v>1271</v>
      </c>
      <c r="V923" t="s">
        <v>14814</v>
      </c>
      <c r="W923" t="s">
        <v>20517</v>
      </c>
      <c r="X923" t="s">
        <v>15325</v>
      </c>
      <c r="Y923" s="536" t="s">
        <v>29055</v>
      </c>
      <c r="Z923" s="536"/>
      <c r="AA923" s="493" t="s">
        <v>15324</v>
      </c>
      <c r="AB923" s="493" t="s">
        <v>29056</v>
      </c>
      <c r="AC923" s="493" t="s">
        <v>19752</v>
      </c>
      <c r="AD923" s="493" t="s">
        <v>21534</v>
      </c>
      <c r="AE923"/>
      <c r="AF923" t="s">
        <v>20919</v>
      </c>
      <c r="AG923"/>
      <c r="AH923"/>
      <c r="AI923" t="s">
        <v>20668</v>
      </c>
      <c r="AJ923" t="s">
        <v>32</v>
      </c>
      <c r="AK923" t="s">
        <v>1474</v>
      </c>
      <c r="AL923" t="s">
        <v>64</v>
      </c>
      <c r="AM923" t="s">
        <v>14814</v>
      </c>
      <c r="AN923">
        <v>2</v>
      </c>
    </row>
    <row r="924" spans="1:40" ht="14.4" x14ac:dyDescent="0.3">
      <c r="A924" s="433" t="str">
        <v>1417</v>
      </c>
      <c r="D924" t="str">
        <f>CONCATENATE(portada_F[[#This Row],[NIVEL]],".",portada_F[[#This Row],[CODINS]])</f>
        <v>1.03145</v>
      </c>
      <c r="E924" s="444" t="s">
        <v>33229</v>
      </c>
      <c r="F924" t="s">
        <v>7491</v>
      </c>
      <c r="G924" t="s">
        <v>15850</v>
      </c>
      <c r="H924" t="s">
        <v>3200</v>
      </c>
      <c r="I924" t="s">
        <v>1167</v>
      </c>
      <c r="J924" t="s">
        <v>2</v>
      </c>
      <c r="K924" t="s">
        <v>32</v>
      </c>
      <c r="L924" t="s">
        <v>20921</v>
      </c>
      <c r="M924" t="s">
        <v>18492</v>
      </c>
      <c r="N924">
        <v>11911</v>
      </c>
      <c r="O924" t="s">
        <v>32</v>
      </c>
      <c r="P924" t="s">
        <v>1168</v>
      </c>
      <c r="Q924" t="s">
        <v>13</v>
      </c>
      <c r="R924" t="s">
        <v>16548</v>
      </c>
      <c r="S924" t="s">
        <v>33</v>
      </c>
      <c r="T924" t="s">
        <v>1167</v>
      </c>
      <c r="U924" t="s">
        <v>21505</v>
      </c>
      <c r="V924" t="s">
        <v>3200</v>
      </c>
      <c r="W924" t="s">
        <v>15853</v>
      </c>
      <c r="X924" t="s">
        <v>15852</v>
      </c>
      <c r="Y924" s="536"/>
      <c r="Z924" s="536"/>
      <c r="AA924" s="493" t="s">
        <v>15851</v>
      </c>
      <c r="AB924" s="493" t="s">
        <v>27503</v>
      </c>
      <c r="AC924" s="493" t="s">
        <v>19746</v>
      </c>
      <c r="AD924" s="493" t="s">
        <v>21507</v>
      </c>
      <c r="AE924"/>
      <c r="AF924" t="s">
        <v>20919</v>
      </c>
      <c r="AG924"/>
      <c r="AH924"/>
      <c r="AI924" t="s">
        <v>20668</v>
      </c>
      <c r="AJ924" t="s">
        <v>32</v>
      </c>
      <c r="AK924" t="s">
        <v>1244</v>
      </c>
      <c r="AL924" t="s">
        <v>64</v>
      </c>
      <c r="AM924" t="s">
        <v>3200</v>
      </c>
      <c r="AN924">
        <v>1</v>
      </c>
    </row>
    <row r="925" spans="1:40" ht="14.4" x14ac:dyDescent="0.3">
      <c r="A925" s="433" t="str">
        <v>1418</v>
      </c>
      <c r="D925" t="str">
        <f>CONCATENATE(portada_F[[#This Row],[NIVEL]],".",portada_F[[#This Row],[CODINS]])</f>
        <v>1.00281</v>
      </c>
      <c r="E925" s="444" t="s">
        <v>30681</v>
      </c>
      <c r="F925" t="s">
        <v>823</v>
      </c>
      <c r="G925" t="s">
        <v>1195</v>
      </c>
      <c r="H925" t="s">
        <v>319</v>
      </c>
      <c r="I925" t="s">
        <v>1167</v>
      </c>
      <c r="J925" t="s">
        <v>1</v>
      </c>
      <c r="K925" t="s">
        <v>32</v>
      </c>
      <c r="L925" t="s">
        <v>20921</v>
      </c>
      <c r="M925" t="s">
        <v>18492</v>
      </c>
      <c r="N925">
        <v>11901</v>
      </c>
      <c r="O925" t="s">
        <v>32</v>
      </c>
      <c r="P925" t="s">
        <v>1168</v>
      </c>
      <c r="Q925" t="s">
        <v>1</v>
      </c>
      <c r="R925" t="s">
        <v>19678</v>
      </c>
      <c r="S925" t="s">
        <v>33</v>
      </c>
      <c r="T925" t="s">
        <v>1167</v>
      </c>
      <c r="U925" t="s">
        <v>21483</v>
      </c>
      <c r="V925" t="s">
        <v>319</v>
      </c>
      <c r="W925" t="s">
        <v>467</v>
      </c>
      <c r="X925" t="s">
        <v>12673</v>
      </c>
      <c r="Y925" s="536" t="s">
        <v>21486</v>
      </c>
      <c r="Z925" s="536"/>
      <c r="AA925" s="493" t="s">
        <v>17045</v>
      </c>
      <c r="AB925" s="493" t="s">
        <v>21486</v>
      </c>
      <c r="AC925" s="493" t="s">
        <v>19936</v>
      </c>
      <c r="AD925" s="493" t="s">
        <v>21485</v>
      </c>
      <c r="AE925"/>
      <c r="AF925" t="s">
        <v>20919</v>
      </c>
      <c r="AG925"/>
      <c r="AH925"/>
      <c r="AI925" t="s">
        <v>20668</v>
      </c>
      <c r="AJ925" t="s">
        <v>32</v>
      </c>
      <c r="AK925" t="s">
        <v>1194</v>
      </c>
      <c r="AL925" t="s">
        <v>64</v>
      </c>
      <c r="AM925" t="s">
        <v>319</v>
      </c>
      <c r="AN925">
        <v>76</v>
      </c>
    </row>
    <row r="926" spans="1:40" ht="14.4" x14ac:dyDescent="0.3">
      <c r="A926" s="433" t="str">
        <v>1419</v>
      </c>
      <c r="D926" t="str">
        <f>CONCATENATE(portada_F[[#This Row],[NIVEL]],".",portada_F[[#This Row],[CODINS]])</f>
        <v>1.00282</v>
      </c>
      <c r="E926" s="444" t="s">
        <v>30682</v>
      </c>
      <c r="F926" t="s">
        <v>824</v>
      </c>
      <c r="G926" t="s">
        <v>1197</v>
      </c>
      <c r="H926" t="s">
        <v>3576</v>
      </c>
      <c r="I926" t="s">
        <v>1167</v>
      </c>
      <c r="J926" t="s">
        <v>1</v>
      </c>
      <c r="K926" t="s">
        <v>32</v>
      </c>
      <c r="L926" t="s">
        <v>20921</v>
      </c>
      <c r="M926" t="s">
        <v>11128</v>
      </c>
      <c r="N926">
        <v>11901</v>
      </c>
      <c r="O926" t="s">
        <v>32</v>
      </c>
      <c r="P926" t="s">
        <v>1168</v>
      </c>
      <c r="Q926" t="s">
        <v>1</v>
      </c>
      <c r="R926" t="s">
        <v>19678</v>
      </c>
      <c r="S926" t="s">
        <v>33</v>
      </c>
      <c r="T926" t="s">
        <v>1167</v>
      </c>
      <c r="U926" t="s">
        <v>21483</v>
      </c>
      <c r="V926" t="s">
        <v>272</v>
      </c>
      <c r="W926" t="s">
        <v>21487</v>
      </c>
      <c r="X926" t="s">
        <v>21488</v>
      </c>
      <c r="Y926" s="536" t="s">
        <v>21489</v>
      </c>
      <c r="Z926" s="536"/>
      <c r="AA926" s="493" t="s">
        <v>18756</v>
      </c>
      <c r="AB926" s="493" t="s">
        <v>21489</v>
      </c>
      <c r="AC926" s="493" t="s">
        <v>19936</v>
      </c>
      <c r="AD926" s="493" t="s">
        <v>21485</v>
      </c>
      <c r="AE926"/>
      <c r="AF926" t="s">
        <v>20919</v>
      </c>
      <c r="AG926"/>
      <c r="AH926"/>
      <c r="AI926" t="s">
        <v>20668</v>
      </c>
      <c r="AJ926" t="s">
        <v>32</v>
      </c>
      <c r="AK926" t="s">
        <v>1196</v>
      </c>
      <c r="AL926" t="s">
        <v>64</v>
      </c>
      <c r="AM926" t="s">
        <v>3576</v>
      </c>
      <c r="AN926">
        <v>74</v>
      </c>
    </row>
    <row r="927" spans="1:40" ht="14.4" x14ac:dyDescent="0.3">
      <c r="A927" s="433" t="str">
        <v>1420</v>
      </c>
      <c r="D927" t="str">
        <f>CONCATENATE(portada_F[[#This Row],[NIVEL]],".",portada_F[[#This Row],[CODINS]])</f>
        <v>1.01439</v>
      </c>
      <c r="E927" s="444" t="s">
        <v>31720</v>
      </c>
      <c r="F927" t="s">
        <v>1489</v>
      </c>
      <c r="G927" t="s">
        <v>1488</v>
      </c>
      <c r="H927" t="s">
        <v>210</v>
      </c>
      <c r="I927" t="s">
        <v>1167</v>
      </c>
      <c r="J927" t="s">
        <v>6</v>
      </c>
      <c r="K927" t="s">
        <v>32</v>
      </c>
      <c r="L927" t="s">
        <v>20921</v>
      </c>
      <c r="M927" t="s">
        <v>18492</v>
      </c>
      <c r="N927">
        <v>11908</v>
      </c>
      <c r="O927" t="s">
        <v>32</v>
      </c>
      <c r="P927" t="s">
        <v>1168</v>
      </c>
      <c r="Q927" t="s">
        <v>9</v>
      </c>
      <c r="R927" t="s">
        <v>16545</v>
      </c>
      <c r="S927" t="s">
        <v>33</v>
      </c>
      <c r="T927" t="s">
        <v>1167</v>
      </c>
      <c r="U927" t="s">
        <v>21538</v>
      </c>
      <c r="V927" t="s">
        <v>210</v>
      </c>
      <c r="W927" t="s">
        <v>287</v>
      </c>
      <c r="X927" t="s">
        <v>11835</v>
      </c>
      <c r="Y927" s="536" t="s">
        <v>23988</v>
      </c>
      <c r="Z927" s="536"/>
      <c r="AA927" s="493" t="s">
        <v>19986</v>
      </c>
      <c r="AB927" s="493" t="s">
        <v>23988</v>
      </c>
      <c r="AC927" s="493" t="s">
        <v>19754</v>
      </c>
      <c r="AD927" s="493" t="s">
        <v>21540</v>
      </c>
      <c r="AE927"/>
      <c r="AF927" t="s">
        <v>20919</v>
      </c>
      <c r="AG927"/>
      <c r="AH927"/>
      <c r="AI927" t="s">
        <v>20668</v>
      </c>
      <c r="AJ927" t="s">
        <v>32</v>
      </c>
      <c r="AK927" t="s">
        <v>335</v>
      </c>
      <c r="AL927" t="s">
        <v>64</v>
      </c>
      <c r="AM927" t="s">
        <v>210</v>
      </c>
      <c r="AN927">
        <v>29</v>
      </c>
    </row>
    <row r="928" spans="1:40" ht="14.4" x14ac:dyDescent="0.3">
      <c r="A928" s="433" t="str">
        <v>1421</v>
      </c>
      <c r="D928" t="str">
        <f>CONCATENATE(portada_F[[#This Row],[NIVEL]],".",portada_F[[#This Row],[CODINS]])</f>
        <v>1.02971</v>
      </c>
      <c r="E928" s="444" t="s">
        <v>33082</v>
      </c>
      <c r="F928" t="s">
        <v>6940</v>
      </c>
      <c r="G928" t="s">
        <v>1884</v>
      </c>
      <c r="H928" t="s">
        <v>173</v>
      </c>
      <c r="I928" t="s">
        <v>13536</v>
      </c>
      <c r="J928" t="s">
        <v>225</v>
      </c>
      <c r="K928" t="s">
        <v>32</v>
      </c>
      <c r="L928" t="s">
        <v>20921</v>
      </c>
      <c r="M928" t="s">
        <v>18492</v>
      </c>
      <c r="N928">
        <v>60303</v>
      </c>
      <c r="O928" t="s">
        <v>136</v>
      </c>
      <c r="P928" t="s">
        <v>3</v>
      </c>
      <c r="Q928" t="s">
        <v>3</v>
      </c>
      <c r="R928" t="s">
        <v>16816</v>
      </c>
      <c r="S928" t="s">
        <v>137</v>
      </c>
      <c r="T928" t="s">
        <v>1636</v>
      </c>
      <c r="U928" t="s">
        <v>1718</v>
      </c>
      <c r="V928" t="s">
        <v>173</v>
      </c>
      <c r="W928" t="s">
        <v>27152</v>
      </c>
      <c r="X928" t="s">
        <v>13275</v>
      </c>
      <c r="Y928" s="536" t="s">
        <v>27153</v>
      </c>
      <c r="Z928" s="536"/>
      <c r="AA928" s="493" t="s">
        <v>11114</v>
      </c>
      <c r="AB928" s="493" t="s">
        <v>27153</v>
      </c>
      <c r="AC928" s="493" t="s">
        <v>20428</v>
      </c>
      <c r="AD928" s="493" t="s">
        <v>25252</v>
      </c>
      <c r="AE928"/>
      <c r="AF928" t="s">
        <v>20919</v>
      </c>
      <c r="AG928"/>
      <c r="AH928"/>
      <c r="AI928" t="s">
        <v>20668</v>
      </c>
      <c r="AJ928" t="s">
        <v>32</v>
      </c>
      <c r="AK928" t="s">
        <v>1436</v>
      </c>
      <c r="AL928" t="s">
        <v>64</v>
      </c>
      <c r="AM928" t="s">
        <v>173</v>
      </c>
      <c r="AN928">
        <v>15</v>
      </c>
    </row>
    <row r="929" spans="1:40" ht="14.4" x14ac:dyDescent="0.3">
      <c r="A929" s="433" t="str">
        <v>1424</v>
      </c>
      <c r="D929" t="str">
        <f>CONCATENATE(portada_F[[#This Row],[NIVEL]],".",portada_F[[#This Row],[CODINS]])</f>
        <v>1.00283</v>
      </c>
      <c r="E929" s="444" t="s">
        <v>30683</v>
      </c>
      <c r="F929" t="s">
        <v>828</v>
      </c>
      <c r="G929" t="s">
        <v>1201</v>
      </c>
      <c r="H929" t="s">
        <v>3378</v>
      </c>
      <c r="I929" t="s">
        <v>1167</v>
      </c>
      <c r="J929" t="s">
        <v>1</v>
      </c>
      <c r="K929" t="s">
        <v>32</v>
      </c>
      <c r="L929" t="s">
        <v>20921</v>
      </c>
      <c r="M929" t="s">
        <v>18492</v>
      </c>
      <c r="N929">
        <v>11901</v>
      </c>
      <c r="O929" t="s">
        <v>32</v>
      </c>
      <c r="P929" t="s">
        <v>1168</v>
      </c>
      <c r="Q929" t="s">
        <v>1</v>
      </c>
      <c r="R929" t="s">
        <v>19678</v>
      </c>
      <c r="S929" t="s">
        <v>33</v>
      </c>
      <c r="T929" t="s">
        <v>1167</v>
      </c>
      <c r="U929" t="s">
        <v>21483</v>
      </c>
      <c r="V929" t="s">
        <v>1202</v>
      </c>
      <c r="W929" t="s">
        <v>21490</v>
      </c>
      <c r="X929" t="s">
        <v>12674</v>
      </c>
      <c r="Y929" s="536" t="s">
        <v>21491</v>
      </c>
      <c r="Z929" s="536" t="s">
        <v>21492</v>
      </c>
      <c r="AA929" s="493" t="s">
        <v>7072</v>
      </c>
      <c r="AB929" s="493" t="s">
        <v>21491</v>
      </c>
      <c r="AC929" s="493" t="s">
        <v>19936</v>
      </c>
      <c r="AD929" s="493" t="s">
        <v>21485</v>
      </c>
      <c r="AE929"/>
      <c r="AF929" t="s">
        <v>20919</v>
      </c>
      <c r="AG929"/>
      <c r="AH929"/>
      <c r="AI929" t="s">
        <v>20668</v>
      </c>
      <c r="AJ929" t="s">
        <v>32</v>
      </c>
      <c r="AK929" t="s">
        <v>1200</v>
      </c>
      <c r="AL929" t="s">
        <v>64</v>
      </c>
      <c r="AM929" t="s">
        <v>3378</v>
      </c>
      <c r="AN929">
        <v>96</v>
      </c>
    </row>
    <row r="930" spans="1:40" ht="14.4" x14ac:dyDescent="0.3">
      <c r="A930" s="433" t="str">
        <v>1425</v>
      </c>
      <c r="D930" t="str">
        <f>CONCATENATE(portada_F[[#This Row],[NIVEL]],".",portada_F[[#This Row],[CODINS]])</f>
        <v>1.03007</v>
      </c>
      <c r="E930" s="444" t="s">
        <v>33113</v>
      </c>
      <c r="F930" t="s">
        <v>1834</v>
      </c>
      <c r="G930" t="s">
        <v>1833</v>
      </c>
      <c r="H930" t="s">
        <v>1808</v>
      </c>
      <c r="I930" t="s">
        <v>13536</v>
      </c>
      <c r="J930" t="s">
        <v>3</v>
      </c>
      <c r="K930" t="s">
        <v>32</v>
      </c>
      <c r="L930" t="s">
        <v>20921</v>
      </c>
      <c r="M930" t="s">
        <v>18492</v>
      </c>
      <c r="N930">
        <v>60307</v>
      </c>
      <c r="O930" t="s">
        <v>136</v>
      </c>
      <c r="P930" t="s">
        <v>3</v>
      </c>
      <c r="Q930" t="s">
        <v>7</v>
      </c>
      <c r="R930" t="s">
        <v>16820</v>
      </c>
      <c r="S930" t="s">
        <v>137</v>
      </c>
      <c r="T930" t="s">
        <v>1636</v>
      </c>
      <c r="U930" t="s">
        <v>1808</v>
      </c>
      <c r="V930" t="s">
        <v>1808</v>
      </c>
      <c r="W930" t="s">
        <v>19394</v>
      </c>
      <c r="X930" t="s">
        <v>13281</v>
      </c>
      <c r="Y930" s="536" t="s">
        <v>27217</v>
      </c>
      <c r="Z930" s="536" t="s">
        <v>27218</v>
      </c>
      <c r="AA930" s="493" t="s">
        <v>20337</v>
      </c>
      <c r="AB930" s="493" t="s">
        <v>27218</v>
      </c>
      <c r="AC930" s="493" t="s">
        <v>20164</v>
      </c>
      <c r="AD930" s="493" t="s">
        <v>24413</v>
      </c>
      <c r="AE930"/>
      <c r="AF930" t="s">
        <v>20919</v>
      </c>
      <c r="AG930"/>
      <c r="AH930"/>
      <c r="AI930" t="s">
        <v>20668</v>
      </c>
      <c r="AJ930" t="s">
        <v>32</v>
      </c>
      <c r="AK930" t="s">
        <v>1832</v>
      </c>
      <c r="AL930" t="s">
        <v>64</v>
      </c>
      <c r="AM930" t="s">
        <v>1808</v>
      </c>
      <c r="AN930">
        <v>8</v>
      </c>
    </row>
    <row r="931" spans="1:40" ht="14.4" x14ac:dyDescent="0.3">
      <c r="A931" s="433" t="str">
        <v>1427</v>
      </c>
      <c r="D931" t="str">
        <f>CONCATENATE(portada_F[[#This Row],[NIVEL]],".",portada_F[[#This Row],[CODINS]])</f>
        <v>1.01906</v>
      </c>
      <c r="E931" s="444" t="s">
        <v>32146</v>
      </c>
      <c r="F931" t="s">
        <v>1409</v>
      </c>
      <c r="G931" t="s">
        <v>1407</v>
      </c>
      <c r="H931" t="s">
        <v>1408</v>
      </c>
      <c r="I931" t="s">
        <v>1167</v>
      </c>
      <c r="J931" t="s">
        <v>5</v>
      </c>
      <c r="K931" t="s">
        <v>32</v>
      </c>
      <c r="L931" t="s">
        <v>20921</v>
      </c>
      <c r="M931" t="s">
        <v>18492</v>
      </c>
      <c r="N931">
        <v>11904</v>
      </c>
      <c r="O931" t="s">
        <v>32</v>
      </c>
      <c r="P931" t="s">
        <v>1168</v>
      </c>
      <c r="Q931" t="s">
        <v>4</v>
      </c>
      <c r="R931" t="s">
        <v>16541</v>
      </c>
      <c r="S931" t="s">
        <v>33</v>
      </c>
      <c r="T931" t="s">
        <v>1167</v>
      </c>
      <c r="U931" t="s">
        <v>1271</v>
      </c>
      <c r="V931" t="s">
        <v>1408</v>
      </c>
      <c r="W931" t="s">
        <v>1145</v>
      </c>
      <c r="X931" t="s">
        <v>15701</v>
      </c>
      <c r="Y931" s="536" t="s">
        <v>24959</v>
      </c>
      <c r="Z931" s="536"/>
      <c r="AA931" s="493" t="s">
        <v>15700</v>
      </c>
      <c r="AB931" s="493" t="s">
        <v>24960</v>
      </c>
      <c r="AC931" s="493" t="s">
        <v>19752</v>
      </c>
      <c r="AD931" s="493" t="s">
        <v>23987</v>
      </c>
      <c r="AE931"/>
      <c r="AF931" t="s">
        <v>20919</v>
      </c>
      <c r="AG931"/>
      <c r="AH931"/>
      <c r="AI931" t="s">
        <v>20668</v>
      </c>
      <c r="AJ931" t="s">
        <v>32</v>
      </c>
      <c r="AK931" t="s">
        <v>1406</v>
      </c>
      <c r="AL931" t="s">
        <v>64</v>
      </c>
      <c r="AM931" t="s">
        <v>1408</v>
      </c>
      <c r="AN931">
        <v>10</v>
      </c>
    </row>
    <row r="932" spans="1:40" ht="14.4" x14ac:dyDescent="0.3">
      <c r="A932" s="433" t="str">
        <v>1428</v>
      </c>
      <c r="D932" t="str">
        <f>CONCATENATE(portada_F[[#This Row],[NIVEL]],".",portada_F[[#This Row],[CODINS]])</f>
        <v>1.01916</v>
      </c>
      <c r="E932" s="444" t="s">
        <v>32156</v>
      </c>
      <c r="F932" t="s">
        <v>1825</v>
      </c>
      <c r="G932" t="s">
        <v>1824</v>
      </c>
      <c r="H932" t="s">
        <v>859</v>
      </c>
      <c r="I932" t="s">
        <v>13536</v>
      </c>
      <c r="J932" t="s">
        <v>13</v>
      </c>
      <c r="K932" t="s">
        <v>32</v>
      </c>
      <c r="L932" t="s">
        <v>20921</v>
      </c>
      <c r="M932" t="s">
        <v>18492</v>
      </c>
      <c r="N932">
        <v>60304</v>
      </c>
      <c r="O932" t="s">
        <v>136</v>
      </c>
      <c r="P932" t="s">
        <v>3</v>
      </c>
      <c r="Q932" t="s">
        <v>4</v>
      </c>
      <c r="R932" t="s">
        <v>16817</v>
      </c>
      <c r="S932" t="s">
        <v>137</v>
      </c>
      <c r="T932" t="s">
        <v>1636</v>
      </c>
      <c r="U932" t="s">
        <v>1802</v>
      </c>
      <c r="V932" t="s">
        <v>859</v>
      </c>
      <c r="W932" t="s">
        <v>215</v>
      </c>
      <c r="X932" t="s">
        <v>14979</v>
      </c>
      <c r="Y932" s="536" t="s">
        <v>24984</v>
      </c>
      <c r="Z932" s="536" t="s">
        <v>23157</v>
      </c>
      <c r="AA932" s="493" t="s">
        <v>24985</v>
      </c>
      <c r="AB932" s="493" t="s">
        <v>24984</v>
      </c>
      <c r="AC932" s="493" t="s">
        <v>19970</v>
      </c>
      <c r="AD932" s="493" t="s">
        <v>23157</v>
      </c>
      <c r="AE932"/>
      <c r="AF932" t="s">
        <v>20919</v>
      </c>
      <c r="AG932"/>
      <c r="AH932"/>
      <c r="AI932" t="s">
        <v>20668</v>
      </c>
      <c r="AJ932" t="s">
        <v>32</v>
      </c>
      <c r="AK932" t="s">
        <v>1823</v>
      </c>
      <c r="AL932" t="s">
        <v>64</v>
      </c>
      <c r="AM932" t="s">
        <v>859</v>
      </c>
      <c r="AN932">
        <v>5</v>
      </c>
    </row>
    <row r="933" spans="1:40" ht="14.4" x14ac:dyDescent="0.3">
      <c r="A933" s="433" t="str">
        <v>1429</v>
      </c>
      <c r="D933" t="str">
        <f>CONCATENATE(portada_F[[#This Row],[NIVEL]],".",portada_F[[#This Row],[CODINS]])</f>
        <v>1.02979</v>
      </c>
      <c r="E933" s="444" t="s">
        <v>33090</v>
      </c>
      <c r="F933" t="s">
        <v>1648</v>
      </c>
      <c r="G933" t="s">
        <v>1647</v>
      </c>
      <c r="H933" t="s">
        <v>5605</v>
      </c>
      <c r="I933" t="s">
        <v>1167</v>
      </c>
      <c r="J933" t="s">
        <v>9</v>
      </c>
      <c r="K933" t="s">
        <v>32</v>
      </c>
      <c r="L933" t="s">
        <v>20921</v>
      </c>
      <c r="M933" t="s">
        <v>18492</v>
      </c>
      <c r="N933">
        <v>11912</v>
      </c>
      <c r="O933" t="s">
        <v>32</v>
      </c>
      <c r="P933" t="s">
        <v>1168</v>
      </c>
      <c r="Q933" t="s">
        <v>14</v>
      </c>
      <c r="R933" t="s">
        <v>16549</v>
      </c>
      <c r="S933" t="s">
        <v>33</v>
      </c>
      <c r="T933" t="s">
        <v>1167</v>
      </c>
      <c r="U933" t="s">
        <v>92</v>
      </c>
      <c r="V933" t="s">
        <v>5605</v>
      </c>
      <c r="W933" t="s">
        <v>9246</v>
      </c>
      <c r="X933" t="s">
        <v>11022</v>
      </c>
      <c r="Y933" s="536" t="s">
        <v>27168</v>
      </c>
      <c r="Z933" s="536"/>
      <c r="AA933" s="493" t="s">
        <v>19389</v>
      </c>
      <c r="AB933" s="493" t="s">
        <v>27169</v>
      </c>
      <c r="AC933" s="493" t="s">
        <v>19756</v>
      </c>
      <c r="AD933" s="493" t="s">
        <v>21549</v>
      </c>
      <c r="AE933"/>
      <c r="AF933" t="s">
        <v>20919</v>
      </c>
      <c r="AG933"/>
      <c r="AH933"/>
      <c r="AI933" t="s">
        <v>20668</v>
      </c>
      <c r="AJ933" t="s">
        <v>32</v>
      </c>
      <c r="AK933" t="s">
        <v>1646</v>
      </c>
      <c r="AL933" t="s">
        <v>64</v>
      </c>
      <c r="AM933" t="s">
        <v>5605</v>
      </c>
      <c r="AN933">
        <v>11</v>
      </c>
    </row>
    <row r="934" spans="1:40" ht="14.4" x14ac:dyDescent="0.3">
      <c r="A934" s="433" t="str">
        <v>1430</v>
      </c>
      <c r="D934" t="str">
        <f>CONCATENATE(portada_F[[#This Row],[NIVEL]],".",portada_F[[#This Row],[CODINS]])</f>
        <v>1.03506</v>
      </c>
      <c r="E934" s="444" t="s">
        <v>33519</v>
      </c>
      <c r="F934" t="s">
        <v>12602</v>
      </c>
      <c r="G934" t="s">
        <v>12603</v>
      </c>
      <c r="H934" t="s">
        <v>1138</v>
      </c>
      <c r="I934" t="s">
        <v>13536</v>
      </c>
      <c r="J934" t="s">
        <v>225</v>
      </c>
      <c r="K934" t="s">
        <v>32</v>
      </c>
      <c r="L934" t="s">
        <v>20921</v>
      </c>
      <c r="M934" t="s">
        <v>18492</v>
      </c>
      <c r="N934">
        <v>60303</v>
      </c>
      <c r="O934" t="s">
        <v>136</v>
      </c>
      <c r="P934" t="s">
        <v>3</v>
      </c>
      <c r="Q934" t="s">
        <v>3</v>
      </c>
      <c r="R934" t="s">
        <v>16816</v>
      </c>
      <c r="S934" t="s">
        <v>137</v>
      </c>
      <c r="T934" t="s">
        <v>1636</v>
      </c>
      <c r="U934" t="s">
        <v>1718</v>
      </c>
      <c r="V934" t="s">
        <v>1138</v>
      </c>
      <c r="W934" t="s">
        <v>28244</v>
      </c>
      <c r="X934" t="s">
        <v>14282</v>
      </c>
      <c r="Y934" s="536" t="s">
        <v>28245</v>
      </c>
      <c r="Z934" s="536"/>
      <c r="AA934" s="493" t="s">
        <v>19488</v>
      </c>
      <c r="AB934" s="493" t="s">
        <v>28245</v>
      </c>
      <c r="AC934" s="493" t="s">
        <v>20428</v>
      </c>
      <c r="AD934" s="493" t="s">
        <v>24034</v>
      </c>
      <c r="AE934"/>
      <c r="AF934" t="s">
        <v>20919</v>
      </c>
      <c r="AG934"/>
      <c r="AH934"/>
      <c r="AI934" t="s">
        <v>20668</v>
      </c>
      <c r="AJ934" t="s">
        <v>32</v>
      </c>
      <c r="AK934" t="s">
        <v>1419</v>
      </c>
      <c r="AL934" t="s">
        <v>64</v>
      </c>
      <c r="AM934" t="s">
        <v>1138</v>
      </c>
      <c r="AN934">
        <v>3</v>
      </c>
    </row>
    <row r="935" spans="1:40" ht="14.4" x14ac:dyDescent="0.3">
      <c r="A935" s="433" t="str">
        <v>1431</v>
      </c>
      <c r="D935" t="str">
        <f>CONCATENATE(portada_F[[#This Row],[NIVEL]],".",portada_F[[#This Row],[CODINS]])</f>
        <v>1.01776</v>
      </c>
      <c r="E935" s="444" t="s">
        <v>32027</v>
      </c>
      <c r="F935" t="s">
        <v>1586</v>
      </c>
      <c r="G935" t="s">
        <v>1585</v>
      </c>
      <c r="H935" t="s">
        <v>244</v>
      </c>
      <c r="I935" t="s">
        <v>1167</v>
      </c>
      <c r="J935" t="s">
        <v>7</v>
      </c>
      <c r="K935" t="s">
        <v>32</v>
      </c>
      <c r="L935" t="s">
        <v>20921</v>
      </c>
      <c r="M935" t="s">
        <v>18492</v>
      </c>
      <c r="N935">
        <v>11906</v>
      </c>
      <c r="O935" t="s">
        <v>32</v>
      </c>
      <c r="P935" t="s">
        <v>1168</v>
      </c>
      <c r="Q935" t="s">
        <v>6</v>
      </c>
      <c r="R935" t="s">
        <v>16543</v>
      </c>
      <c r="S935" t="s">
        <v>33</v>
      </c>
      <c r="T935" t="s">
        <v>1167</v>
      </c>
      <c r="U935" t="s">
        <v>1579</v>
      </c>
      <c r="V935" t="s">
        <v>244</v>
      </c>
      <c r="W935" t="s">
        <v>252</v>
      </c>
      <c r="X935" t="s">
        <v>10732</v>
      </c>
      <c r="Y935" s="536" t="s">
        <v>24699</v>
      </c>
      <c r="Z935" s="536"/>
      <c r="AA935" s="493" t="s">
        <v>24700</v>
      </c>
      <c r="AB935" s="493" t="s">
        <v>24701</v>
      </c>
      <c r="AC935" s="493" t="s">
        <v>20004</v>
      </c>
      <c r="AD935" s="493" t="s">
        <v>23497</v>
      </c>
      <c r="AE935"/>
      <c r="AF935" t="s">
        <v>20919</v>
      </c>
      <c r="AG935"/>
      <c r="AH935"/>
      <c r="AI935" t="s">
        <v>20668</v>
      </c>
      <c r="AJ935" t="s">
        <v>32</v>
      </c>
      <c r="AK935" t="s">
        <v>1584</v>
      </c>
      <c r="AL935" t="s">
        <v>64</v>
      </c>
      <c r="AM935" t="s">
        <v>244</v>
      </c>
      <c r="AN935">
        <v>24</v>
      </c>
    </row>
    <row r="936" spans="1:40" ht="14.4" x14ac:dyDescent="0.3">
      <c r="A936" s="433" t="str">
        <v>1432</v>
      </c>
      <c r="D936" t="str">
        <f>CONCATENATE(portada_F[[#This Row],[NIVEL]],".",portada_F[[#This Row],[CODINS]])</f>
        <v>1.01706</v>
      </c>
      <c r="E936" s="444" t="s">
        <v>31970</v>
      </c>
      <c r="F936" t="s">
        <v>1835</v>
      </c>
      <c r="G936" t="s">
        <v>1911</v>
      </c>
      <c r="H936" t="s">
        <v>244</v>
      </c>
      <c r="I936" t="s">
        <v>13536</v>
      </c>
      <c r="J936" t="s">
        <v>5</v>
      </c>
      <c r="K936" t="s">
        <v>32</v>
      </c>
      <c r="L936" t="s">
        <v>20921</v>
      </c>
      <c r="M936" t="s">
        <v>18492</v>
      </c>
      <c r="N936">
        <v>60305</v>
      </c>
      <c r="O936" t="s">
        <v>136</v>
      </c>
      <c r="P936" t="s">
        <v>3</v>
      </c>
      <c r="Q936" t="s">
        <v>5</v>
      </c>
      <c r="R936" t="s">
        <v>16818</v>
      </c>
      <c r="S936" t="s">
        <v>137</v>
      </c>
      <c r="T936" t="s">
        <v>1636</v>
      </c>
      <c r="U936" t="s">
        <v>1912</v>
      </c>
      <c r="V936" t="s">
        <v>244</v>
      </c>
      <c r="W936" t="s">
        <v>19069</v>
      </c>
      <c r="X936" t="s">
        <v>10708</v>
      </c>
      <c r="Y936" s="536" t="s">
        <v>24562</v>
      </c>
      <c r="Z936" s="536"/>
      <c r="AA936" s="493" t="s">
        <v>17320</v>
      </c>
      <c r="AB936" s="493" t="s">
        <v>24562</v>
      </c>
      <c r="AC936" s="493" t="s">
        <v>11372</v>
      </c>
      <c r="AD936" s="493" t="s">
        <v>24563</v>
      </c>
      <c r="AE936"/>
      <c r="AF936" t="s">
        <v>20919</v>
      </c>
      <c r="AG936"/>
      <c r="AH936"/>
      <c r="AI936" t="s">
        <v>20668</v>
      </c>
      <c r="AJ936" t="s">
        <v>32</v>
      </c>
      <c r="AK936" t="s">
        <v>1910</v>
      </c>
      <c r="AL936" t="s">
        <v>64</v>
      </c>
      <c r="AM936" t="s">
        <v>244</v>
      </c>
      <c r="AN936">
        <v>26</v>
      </c>
    </row>
    <row r="937" spans="1:40" ht="14.4" x14ac:dyDescent="0.3">
      <c r="A937" s="433" t="str">
        <v>1433</v>
      </c>
      <c r="D937" t="str">
        <f>CONCATENATE(portada_F[[#This Row],[NIVEL]],".",portada_F[[#This Row],[CODINS]])</f>
        <v>1.01633</v>
      </c>
      <c r="E937" s="444" t="s">
        <v>31906</v>
      </c>
      <c r="F937" t="s">
        <v>1249</v>
      </c>
      <c r="G937" t="s">
        <v>1246</v>
      </c>
      <c r="H937" t="s">
        <v>1247</v>
      </c>
      <c r="I937" t="s">
        <v>1167</v>
      </c>
      <c r="J937" t="s">
        <v>2</v>
      </c>
      <c r="K937" t="s">
        <v>32</v>
      </c>
      <c r="L937" t="s">
        <v>20921</v>
      </c>
      <c r="M937" t="s">
        <v>18492</v>
      </c>
      <c r="N937">
        <v>11901</v>
      </c>
      <c r="O937" t="s">
        <v>32</v>
      </c>
      <c r="P937" t="s">
        <v>1168</v>
      </c>
      <c r="Q937" t="s">
        <v>1</v>
      </c>
      <c r="R937" t="s">
        <v>19678</v>
      </c>
      <c r="S937" t="s">
        <v>33</v>
      </c>
      <c r="T937" t="s">
        <v>1167</v>
      </c>
      <c r="U937" t="s">
        <v>21483</v>
      </c>
      <c r="V937" t="s">
        <v>1248</v>
      </c>
      <c r="W937" t="s">
        <v>19055</v>
      </c>
      <c r="X937" t="s">
        <v>17188</v>
      </c>
      <c r="Y937" s="536" t="s">
        <v>24417</v>
      </c>
      <c r="Z937" s="536"/>
      <c r="AA937" s="493" t="s">
        <v>20096</v>
      </c>
      <c r="AB937" s="493" t="s">
        <v>24418</v>
      </c>
      <c r="AC937" s="493" t="s">
        <v>19746</v>
      </c>
      <c r="AD937" s="493" t="s">
        <v>21507</v>
      </c>
      <c r="AE937"/>
      <c r="AF937" t="s">
        <v>20919</v>
      </c>
      <c r="AG937"/>
      <c r="AH937"/>
      <c r="AI937" t="s">
        <v>20668</v>
      </c>
      <c r="AJ937" t="s">
        <v>32</v>
      </c>
      <c r="AK937" t="s">
        <v>1245</v>
      </c>
      <c r="AL937" t="s">
        <v>64</v>
      </c>
      <c r="AM937" t="s">
        <v>1247</v>
      </c>
      <c r="AN937">
        <v>5</v>
      </c>
    </row>
    <row r="938" spans="1:40" ht="14.4" x14ac:dyDescent="0.3">
      <c r="A938" s="433" t="str">
        <v>1434</v>
      </c>
      <c r="D938" t="str">
        <f>CONCATENATE(portada_F[[#This Row],[NIVEL]],".",portada_F[[#This Row],[CODINS]])</f>
        <v>1.02377</v>
      </c>
      <c r="E938" s="444" t="s">
        <v>32560</v>
      </c>
      <c r="F938" t="s">
        <v>1784</v>
      </c>
      <c r="G938" t="s">
        <v>1782</v>
      </c>
      <c r="H938" t="s">
        <v>1783</v>
      </c>
      <c r="I938" t="s">
        <v>13536</v>
      </c>
      <c r="J938" t="s">
        <v>2</v>
      </c>
      <c r="K938" t="s">
        <v>32</v>
      </c>
      <c r="L938" t="s">
        <v>20921</v>
      </c>
      <c r="M938" t="s">
        <v>18492</v>
      </c>
      <c r="N938">
        <v>60302</v>
      </c>
      <c r="O938" t="s">
        <v>136</v>
      </c>
      <c r="P938" t="s">
        <v>3</v>
      </c>
      <c r="Q938" t="s">
        <v>2</v>
      </c>
      <c r="R938" t="s">
        <v>16815</v>
      </c>
      <c r="S938" t="s">
        <v>137</v>
      </c>
      <c r="T938" t="s">
        <v>1636</v>
      </c>
      <c r="U938" t="s">
        <v>1753</v>
      </c>
      <c r="V938" t="s">
        <v>1783</v>
      </c>
      <c r="W938" t="s">
        <v>25927</v>
      </c>
      <c r="X938" t="s">
        <v>14129</v>
      </c>
      <c r="Y938" s="536" t="s">
        <v>25928</v>
      </c>
      <c r="Z938" s="536"/>
      <c r="AA938" s="493" t="s">
        <v>18115</v>
      </c>
      <c r="AB938" s="493" t="s">
        <v>25928</v>
      </c>
      <c r="AC938" s="493" t="s">
        <v>19758</v>
      </c>
      <c r="AD938" s="493" t="s">
        <v>21565</v>
      </c>
      <c r="AE938"/>
      <c r="AF938" t="s">
        <v>20919</v>
      </c>
      <c r="AG938"/>
      <c r="AH938"/>
      <c r="AI938" t="s">
        <v>20668</v>
      </c>
      <c r="AJ938" t="s">
        <v>32</v>
      </c>
      <c r="AK938" t="s">
        <v>1781</v>
      </c>
      <c r="AL938" t="s">
        <v>64</v>
      </c>
      <c r="AM938" t="s">
        <v>1783</v>
      </c>
      <c r="AN938">
        <v>21</v>
      </c>
    </row>
    <row r="939" spans="1:40" ht="14.4" x14ac:dyDescent="0.3">
      <c r="A939" s="433" t="str">
        <v>1435</v>
      </c>
      <c r="D939" t="str">
        <f>CONCATENATE(portada_F[[#This Row],[NIVEL]],".",portada_F[[#This Row],[CODINS]])</f>
        <v>1.02378</v>
      </c>
      <c r="E939" s="444" t="s">
        <v>32561</v>
      </c>
      <c r="F939" t="s">
        <v>1865</v>
      </c>
      <c r="G939" t="s">
        <v>1862</v>
      </c>
      <c r="H939" t="s">
        <v>1863</v>
      </c>
      <c r="I939" t="s">
        <v>13536</v>
      </c>
      <c r="J939" t="s">
        <v>4</v>
      </c>
      <c r="K939" t="s">
        <v>32</v>
      </c>
      <c r="L939" t="s">
        <v>20921</v>
      </c>
      <c r="M939" t="s">
        <v>18492</v>
      </c>
      <c r="N939">
        <v>60308</v>
      </c>
      <c r="O939" t="s">
        <v>136</v>
      </c>
      <c r="P939" t="s">
        <v>3</v>
      </c>
      <c r="Q939" t="s">
        <v>9</v>
      </c>
      <c r="R939" t="s">
        <v>16821</v>
      </c>
      <c r="S939" t="s">
        <v>137</v>
      </c>
      <c r="T939" t="s">
        <v>1636</v>
      </c>
      <c r="U939" t="s">
        <v>1864</v>
      </c>
      <c r="V939" t="s">
        <v>1863</v>
      </c>
      <c r="W939" t="s">
        <v>25929</v>
      </c>
      <c r="X939" t="s">
        <v>13131</v>
      </c>
      <c r="Y939" s="536" t="s">
        <v>25930</v>
      </c>
      <c r="Z939" s="536" t="s">
        <v>25931</v>
      </c>
      <c r="AA939" s="493" t="s">
        <v>20211</v>
      </c>
      <c r="AB939" s="493" t="s">
        <v>25930</v>
      </c>
      <c r="AC939" s="493" t="s">
        <v>20095</v>
      </c>
      <c r="AD939" s="493" t="s">
        <v>25932</v>
      </c>
      <c r="AE939"/>
      <c r="AF939" t="s">
        <v>20919</v>
      </c>
      <c r="AG939"/>
      <c r="AH939"/>
      <c r="AI939" t="s">
        <v>20668</v>
      </c>
      <c r="AJ939" t="s">
        <v>32</v>
      </c>
      <c r="AK939" t="s">
        <v>1329</v>
      </c>
      <c r="AL939" t="s">
        <v>64</v>
      </c>
      <c r="AM939" t="s">
        <v>1863</v>
      </c>
      <c r="AN939">
        <v>6</v>
      </c>
    </row>
    <row r="940" spans="1:40" ht="14.4" x14ac:dyDescent="0.3">
      <c r="A940" s="433" t="str">
        <v>1436</v>
      </c>
      <c r="D940" t="str">
        <f>CONCATENATE(portada_F[[#This Row],[NIVEL]],".",portada_F[[#This Row],[CODINS]])</f>
        <v>1.02839</v>
      </c>
      <c r="E940" s="444" t="s">
        <v>32969</v>
      </c>
      <c r="F940" t="s">
        <v>1851</v>
      </c>
      <c r="G940" t="s">
        <v>1848</v>
      </c>
      <c r="H940" t="s">
        <v>1849</v>
      </c>
      <c r="I940" t="s">
        <v>13536</v>
      </c>
      <c r="J940" t="s">
        <v>13</v>
      </c>
      <c r="K940" t="s">
        <v>32</v>
      </c>
      <c r="L940" t="s">
        <v>20921</v>
      </c>
      <c r="M940" t="s">
        <v>18492</v>
      </c>
      <c r="N940">
        <v>60502</v>
      </c>
      <c r="O940" t="s">
        <v>136</v>
      </c>
      <c r="P940" t="s">
        <v>5</v>
      </c>
      <c r="Q940" t="s">
        <v>2</v>
      </c>
      <c r="R940" t="s">
        <v>16826</v>
      </c>
      <c r="S940" t="s">
        <v>137</v>
      </c>
      <c r="T940" t="s">
        <v>22471</v>
      </c>
      <c r="U940" t="s">
        <v>22478</v>
      </c>
      <c r="V940" t="s">
        <v>1850</v>
      </c>
      <c r="W940" t="s">
        <v>9261</v>
      </c>
      <c r="X940" t="s">
        <v>20302</v>
      </c>
      <c r="Y940" s="536" t="s">
        <v>26887</v>
      </c>
      <c r="Z940" s="536" t="s">
        <v>23157</v>
      </c>
      <c r="AA940" s="493" t="s">
        <v>14174</v>
      </c>
      <c r="AB940" s="493" t="s">
        <v>26887</v>
      </c>
      <c r="AC940" s="493" t="s">
        <v>19970</v>
      </c>
      <c r="AD940" s="493" t="s">
        <v>23157</v>
      </c>
      <c r="AE940"/>
      <c r="AF940" t="s">
        <v>20919</v>
      </c>
      <c r="AG940"/>
      <c r="AH940"/>
      <c r="AI940" t="s">
        <v>20668</v>
      </c>
      <c r="AJ940" t="s">
        <v>32</v>
      </c>
      <c r="AK940" t="s">
        <v>1847</v>
      </c>
      <c r="AL940" t="s">
        <v>64</v>
      </c>
      <c r="AM940" t="s">
        <v>1849</v>
      </c>
      <c r="AN940">
        <v>8</v>
      </c>
    </row>
    <row r="941" spans="1:40" ht="14.4" x14ac:dyDescent="0.3">
      <c r="A941" s="433" t="str">
        <v>1438</v>
      </c>
      <c r="D941" t="str">
        <f>CONCATENATE(portada_F[[#This Row],[NIVEL]],".",portada_F[[#This Row],[CODINS]])</f>
        <v>1.02739</v>
      </c>
      <c r="E941" s="444" t="s">
        <v>32882</v>
      </c>
      <c r="F941" t="s">
        <v>1754</v>
      </c>
      <c r="G941" t="s">
        <v>1751</v>
      </c>
      <c r="H941" t="s">
        <v>1752</v>
      </c>
      <c r="I941" t="s">
        <v>13536</v>
      </c>
      <c r="J941" t="s">
        <v>2</v>
      </c>
      <c r="K941" t="s">
        <v>32</v>
      </c>
      <c r="L941" t="s">
        <v>20921</v>
      </c>
      <c r="M941" t="s">
        <v>18492</v>
      </c>
      <c r="N941">
        <v>60302</v>
      </c>
      <c r="O941" t="s">
        <v>136</v>
      </c>
      <c r="P941" t="s">
        <v>3</v>
      </c>
      <c r="Q941" t="s">
        <v>2</v>
      </c>
      <c r="R941" t="s">
        <v>16815</v>
      </c>
      <c r="S941" t="s">
        <v>137</v>
      </c>
      <c r="T941" t="s">
        <v>1636</v>
      </c>
      <c r="U941" t="s">
        <v>1753</v>
      </c>
      <c r="V941" t="s">
        <v>1752</v>
      </c>
      <c r="W941" t="s">
        <v>26678</v>
      </c>
      <c r="X941" t="s">
        <v>10965</v>
      </c>
      <c r="Y941" s="536" t="s">
        <v>24032</v>
      </c>
      <c r="Z941" s="536" t="s">
        <v>26679</v>
      </c>
      <c r="AA941" s="493" t="s">
        <v>19326</v>
      </c>
      <c r="AB941" s="493" t="s">
        <v>26679</v>
      </c>
      <c r="AC941" s="493" t="s">
        <v>19758</v>
      </c>
      <c r="AD941" s="493" t="s">
        <v>21565</v>
      </c>
      <c r="AE941"/>
      <c r="AF941" t="s">
        <v>20919</v>
      </c>
      <c r="AG941"/>
      <c r="AH941"/>
      <c r="AI941" t="s">
        <v>20668</v>
      </c>
      <c r="AJ941" t="s">
        <v>32</v>
      </c>
      <c r="AK941" t="s">
        <v>1750</v>
      </c>
      <c r="AL941" t="s">
        <v>64</v>
      </c>
      <c r="AM941" t="s">
        <v>1752</v>
      </c>
      <c r="AN941">
        <v>15</v>
      </c>
    </row>
    <row r="942" spans="1:40" ht="14.4" x14ac:dyDescent="0.3">
      <c r="A942" s="433" t="str">
        <v>1439</v>
      </c>
      <c r="D942" t="str">
        <f>CONCATENATE(portada_F[[#This Row],[NIVEL]],".",portada_F[[#This Row],[CODINS]])</f>
        <v>1.03946</v>
      </c>
      <c r="E942" s="444" t="s">
        <v>33862</v>
      </c>
      <c r="F942" t="s">
        <v>7827</v>
      </c>
      <c r="G942" t="s">
        <v>15954</v>
      </c>
      <c r="H942" t="s">
        <v>15955</v>
      </c>
      <c r="I942" t="s">
        <v>1167</v>
      </c>
      <c r="J942" t="s">
        <v>2</v>
      </c>
      <c r="K942" t="s">
        <v>32</v>
      </c>
      <c r="L942" t="s">
        <v>20921</v>
      </c>
      <c r="M942" t="s">
        <v>18492</v>
      </c>
      <c r="N942">
        <v>11911</v>
      </c>
      <c r="O942" t="s">
        <v>32</v>
      </c>
      <c r="P942" t="s">
        <v>1168</v>
      </c>
      <c r="Q942" t="s">
        <v>13</v>
      </c>
      <c r="R942" t="s">
        <v>16548</v>
      </c>
      <c r="S942" t="s">
        <v>33</v>
      </c>
      <c r="T942" t="s">
        <v>1167</v>
      </c>
      <c r="U942" t="s">
        <v>21505</v>
      </c>
      <c r="V942" t="s">
        <v>15955</v>
      </c>
      <c r="W942" t="s">
        <v>15958</v>
      </c>
      <c r="X942" t="s">
        <v>15957</v>
      </c>
      <c r="Y942" s="536" t="s">
        <v>29174</v>
      </c>
      <c r="Z942" s="536"/>
      <c r="AA942" s="493" t="s">
        <v>15956</v>
      </c>
      <c r="AB942" s="493" t="s">
        <v>29174</v>
      </c>
      <c r="AC942" s="493" t="s">
        <v>19746</v>
      </c>
      <c r="AD942" s="493" t="s">
        <v>21507</v>
      </c>
      <c r="AE942"/>
      <c r="AF942" t="s">
        <v>20919</v>
      </c>
      <c r="AG942"/>
      <c r="AH942"/>
      <c r="AI942" t="s">
        <v>20668</v>
      </c>
      <c r="AJ942" t="s">
        <v>32</v>
      </c>
      <c r="AK942" t="s">
        <v>4607</v>
      </c>
      <c r="AL942" t="s">
        <v>64</v>
      </c>
      <c r="AM942" t="s">
        <v>15955</v>
      </c>
      <c r="AN942">
        <v>2</v>
      </c>
    </row>
    <row r="943" spans="1:40" ht="14.4" x14ac:dyDescent="0.3">
      <c r="A943" s="433" t="str">
        <v>1441</v>
      </c>
      <c r="D943" t="str">
        <f>CONCATENATE(portada_F[[#This Row],[NIVEL]],".",portada_F[[#This Row],[CODINS]])</f>
        <v>1.01455</v>
      </c>
      <c r="E943" s="444" t="s">
        <v>31736</v>
      </c>
      <c r="F943" t="s">
        <v>1838</v>
      </c>
      <c r="G943" t="s">
        <v>1837</v>
      </c>
      <c r="H943" t="s">
        <v>17168</v>
      </c>
      <c r="I943" t="s">
        <v>13536</v>
      </c>
      <c r="J943" t="s">
        <v>13</v>
      </c>
      <c r="K943" t="s">
        <v>32</v>
      </c>
      <c r="L943" t="s">
        <v>20921</v>
      </c>
      <c r="M943" t="s">
        <v>18492</v>
      </c>
      <c r="N943">
        <v>60304</v>
      </c>
      <c r="O943" t="s">
        <v>136</v>
      </c>
      <c r="P943" t="s">
        <v>3</v>
      </c>
      <c r="Q943" t="s">
        <v>4</v>
      </c>
      <c r="R943" t="s">
        <v>16817</v>
      </c>
      <c r="S943" t="s">
        <v>137</v>
      </c>
      <c r="T943" t="s">
        <v>1636</v>
      </c>
      <c r="U943" t="s">
        <v>1802</v>
      </c>
      <c r="V943" t="s">
        <v>15645</v>
      </c>
      <c r="W943" t="s">
        <v>24027</v>
      </c>
      <c r="X943" t="s">
        <v>15646</v>
      </c>
      <c r="Y943" s="536" t="s">
        <v>24028</v>
      </c>
      <c r="Z943" s="536" t="s">
        <v>24029</v>
      </c>
      <c r="AA943" s="493" t="s">
        <v>14217</v>
      </c>
      <c r="AB943" s="493" t="s">
        <v>24028</v>
      </c>
      <c r="AC943" s="493" t="s">
        <v>19970</v>
      </c>
      <c r="AD943" s="493" t="s">
        <v>24030</v>
      </c>
      <c r="AE943"/>
      <c r="AF943" t="s">
        <v>20919</v>
      </c>
      <c r="AG943"/>
      <c r="AH943"/>
      <c r="AI943" t="s">
        <v>20668</v>
      </c>
      <c r="AJ943" t="s">
        <v>32</v>
      </c>
      <c r="AK943" t="s">
        <v>1836</v>
      </c>
      <c r="AL943" t="s">
        <v>64</v>
      </c>
      <c r="AM943" t="s">
        <v>17168</v>
      </c>
      <c r="AN943">
        <v>26</v>
      </c>
    </row>
    <row r="944" spans="1:40" ht="14.4" x14ac:dyDescent="0.3">
      <c r="A944" s="433" t="str">
        <v>1444</v>
      </c>
      <c r="D944" t="str">
        <f>CONCATENATE(portada_F[[#This Row],[NIVEL]],".",portada_F[[#This Row],[CODINS]])</f>
        <v>1.04145</v>
      </c>
      <c r="E944" s="444" t="s">
        <v>34024</v>
      </c>
      <c r="F944" t="s">
        <v>8001</v>
      </c>
      <c r="G944" t="s">
        <v>17639</v>
      </c>
      <c r="H944" t="s">
        <v>17640</v>
      </c>
      <c r="I944" t="s">
        <v>13536</v>
      </c>
      <c r="J944" t="s">
        <v>13</v>
      </c>
      <c r="K944" t="s">
        <v>32</v>
      </c>
      <c r="L944" t="s">
        <v>20921</v>
      </c>
      <c r="M944" t="s">
        <v>18492</v>
      </c>
      <c r="N944">
        <v>60306</v>
      </c>
      <c r="O944" t="s">
        <v>136</v>
      </c>
      <c r="P944" t="s">
        <v>3</v>
      </c>
      <c r="Q944" t="s">
        <v>6</v>
      </c>
      <c r="R944" t="s">
        <v>16819</v>
      </c>
      <c r="S944" t="s">
        <v>137</v>
      </c>
      <c r="T944" t="s">
        <v>1636</v>
      </c>
      <c r="U944" t="s">
        <v>1915</v>
      </c>
      <c r="V944" t="s">
        <v>1923</v>
      </c>
      <c r="W944" t="s">
        <v>29598</v>
      </c>
      <c r="X944" t="s">
        <v>18231</v>
      </c>
      <c r="Y944" s="536" t="s">
        <v>29599</v>
      </c>
      <c r="Z944" s="536"/>
      <c r="AA944" s="493" t="s">
        <v>20091</v>
      </c>
      <c r="AB944" s="493" t="s">
        <v>29599</v>
      </c>
      <c r="AC944" s="493" t="s">
        <v>19970</v>
      </c>
      <c r="AD944" s="493" t="s">
        <v>23157</v>
      </c>
      <c r="AE944"/>
      <c r="AF944" t="s">
        <v>20919</v>
      </c>
      <c r="AG944"/>
      <c r="AH944"/>
      <c r="AI944" t="s">
        <v>20668</v>
      </c>
      <c r="AJ944" t="s">
        <v>32</v>
      </c>
      <c r="AK944" t="s">
        <v>1922</v>
      </c>
      <c r="AL944" t="s">
        <v>64</v>
      </c>
      <c r="AM944" t="s">
        <v>17640</v>
      </c>
      <c r="AN944">
        <v>5</v>
      </c>
    </row>
    <row r="945" spans="1:40" ht="14.4" x14ac:dyDescent="0.3">
      <c r="A945" s="433" t="str">
        <v>1445</v>
      </c>
      <c r="D945" t="str">
        <f>CONCATENATE(portada_F[[#This Row],[NIVEL]],".",portada_F[[#This Row],[CODINS]])</f>
        <v>1.00295</v>
      </c>
      <c r="E945" s="444" t="s">
        <v>30695</v>
      </c>
      <c r="F945" t="s">
        <v>866</v>
      </c>
      <c r="G945" t="s">
        <v>1411</v>
      </c>
      <c r="H945" t="s">
        <v>1412</v>
      </c>
      <c r="I945" t="s">
        <v>1167</v>
      </c>
      <c r="J945" t="s">
        <v>3</v>
      </c>
      <c r="K945" t="s">
        <v>32</v>
      </c>
      <c r="L945" t="s">
        <v>20921</v>
      </c>
      <c r="M945" t="s">
        <v>18492</v>
      </c>
      <c r="N945">
        <v>11903</v>
      </c>
      <c r="O945" t="s">
        <v>32</v>
      </c>
      <c r="P945" t="s">
        <v>1168</v>
      </c>
      <c r="Q945" t="s">
        <v>3</v>
      </c>
      <c r="R945" t="s">
        <v>16540</v>
      </c>
      <c r="S945" t="s">
        <v>33</v>
      </c>
      <c r="T945" t="s">
        <v>1167</v>
      </c>
      <c r="U945" t="s">
        <v>1290</v>
      </c>
      <c r="V945" t="s">
        <v>1290</v>
      </c>
      <c r="W945" t="s">
        <v>21523</v>
      </c>
      <c r="X945" t="s">
        <v>10365</v>
      </c>
      <c r="Y945" s="536" t="s">
        <v>21524</v>
      </c>
      <c r="Z945" s="536" t="s">
        <v>21525</v>
      </c>
      <c r="AA945" s="493" t="s">
        <v>19750</v>
      </c>
      <c r="AB945" s="493" t="s">
        <v>21524</v>
      </c>
      <c r="AC945" s="493" t="s">
        <v>19747</v>
      </c>
      <c r="AD945" s="493" t="s">
        <v>21513</v>
      </c>
      <c r="AE945"/>
      <c r="AF945" t="s">
        <v>20919</v>
      </c>
      <c r="AG945"/>
      <c r="AH945"/>
      <c r="AI945" t="s">
        <v>20668</v>
      </c>
      <c r="AJ945" t="s">
        <v>32</v>
      </c>
      <c r="AK945" t="s">
        <v>1410</v>
      </c>
      <c r="AL945" t="s">
        <v>64</v>
      </c>
      <c r="AM945" t="s">
        <v>1412</v>
      </c>
      <c r="AN945">
        <v>38</v>
      </c>
    </row>
    <row r="946" spans="1:40" ht="14.4" x14ac:dyDescent="0.3">
      <c r="A946" s="433" t="str">
        <v>1446</v>
      </c>
      <c r="D946" t="str">
        <f>CONCATENATE(portada_F[[#This Row],[NIVEL]],".",portada_F[[#This Row],[CODINS]])</f>
        <v>1.04411</v>
      </c>
      <c r="E946" s="450" t="s">
        <v>34232</v>
      </c>
      <c r="F946" s="451" t="s">
        <v>20837</v>
      </c>
      <c r="G946" t="s">
        <v>30435</v>
      </c>
      <c r="H946" t="s">
        <v>1144</v>
      </c>
      <c r="I946" t="s">
        <v>13536</v>
      </c>
      <c r="J946" t="s">
        <v>15</v>
      </c>
      <c r="K946" s="1" t="s">
        <v>32</v>
      </c>
      <c r="L946" t="s">
        <v>20921</v>
      </c>
      <c r="M946" t="s">
        <v>18492</v>
      </c>
      <c r="N946">
        <v>60305</v>
      </c>
      <c r="O946" t="s">
        <v>136</v>
      </c>
      <c r="P946" t="s">
        <v>3</v>
      </c>
      <c r="Q946" t="s">
        <v>5</v>
      </c>
      <c r="R946" t="s">
        <v>16818</v>
      </c>
      <c r="S946" t="s">
        <v>137</v>
      </c>
      <c r="T946" t="s">
        <v>1636</v>
      </c>
      <c r="U946" t="s">
        <v>1912</v>
      </c>
      <c r="V946" t="s">
        <v>1144</v>
      </c>
      <c r="W946" t="s">
        <v>30436</v>
      </c>
      <c r="X946" t="s">
        <v>30437</v>
      </c>
      <c r="Y946" s="536" t="s">
        <v>30438</v>
      </c>
      <c r="Z946" s="536"/>
      <c r="AA946" s="493" t="s">
        <v>30439</v>
      </c>
      <c r="AB946" s="493" t="s">
        <v>30438</v>
      </c>
      <c r="AC946" s="493" t="s">
        <v>20092</v>
      </c>
      <c r="AD946" s="493" t="s">
        <v>24409</v>
      </c>
      <c r="AE946"/>
      <c r="AF946"/>
      <c r="AG946"/>
      <c r="AH946"/>
      <c r="AI946" t="s">
        <v>20668</v>
      </c>
      <c r="AJ946" s="454" t="s">
        <v>32</v>
      </c>
      <c r="AK946" t="s">
        <v>1935</v>
      </c>
      <c r="AL946" s="454" t="s">
        <v>64</v>
      </c>
      <c r="AM946" s="441" t="s">
        <v>1144</v>
      </c>
      <c r="AN946"/>
    </row>
    <row r="947" spans="1:40" ht="14.4" x14ac:dyDescent="0.3">
      <c r="A947" s="433" t="str">
        <v>1447</v>
      </c>
      <c r="D947" t="str">
        <f>CONCATENATE(portada_F[[#This Row],[NIVEL]],".",portada_F[[#This Row],[CODINS]])</f>
        <v>1.01440</v>
      </c>
      <c r="E947" s="444" t="s">
        <v>31721</v>
      </c>
      <c r="F947" t="s">
        <v>1494</v>
      </c>
      <c r="G947" t="s">
        <v>1492</v>
      </c>
      <c r="H947" t="s">
        <v>419</v>
      </c>
      <c r="I947" t="s">
        <v>1167</v>
      </c>
      <c r="J947" t="s">
        <v>10</v>
      </c>
      <c r="K947" t="s">
        <v>32</v>
      </c>
      <c r="L947" t="s">
        <v>20921</v>
      </c>
      <c r="M947" t="s">
        <v>18492</v>
      </c>
      <c r="N947">
        <v>11905</v>
      </c>
      <c r="O947" t="s">
        <v>32</v>
      </c>
      <c r="P947" t="s">
        <v>1168</v>
      </c>
      <c r="Q947" t="s">
        <v>5</v>
      </c>
      <c r="R947" t="s">
        <v>16542</v>
      </c>
      <c r="S947" t="s">
        <v>33</v>
      </c>
      <c r="T947" t="s">
        <v>1167</v>
      </c>
      <c r="U947" t="s">
        <v>674</v>
      </c>
      <c r="V947" t="s">
        <v>419</v>
      </c>
      <c r="W947" t="s">
        <v>252</v>
      </c>
      <c r="X947" t="s">
        <v>10633</v>
      </c>
      <c r="Y947" s="536" t="s">
        <v>23989</v>
      </c>
      <c r="Z947" s="536"/>
      <c r="AA947" s="493" t="s">
        <v>19010</v>
      </c>
      <c r="AB947" s="493" t="s">
        <v>23990</v>
      </c>
      <c r="AC947" s="493" t="s">
        <v>20056</v>
      </c>
      <c r="AD947" s="493" t="s">
        <v>23991</v>
      </c>
      <c r="AE947"/>
      <c r="AF947" t="s">
        <v>20919</v>
      </c>
      <c r="AG947"/>
      <c r="AH947"/>
      <c r="AI947" t="s">
        <v>20668</v>
      </c>
      <c r="AJ947" t="s">
        <v>32</v>
      </c>
      <c r="AK947" t="s">
        <v>1491</v>
      </c>
      <c r="AL947" t="s">
        <v>64</v>
      </c>
      <c r="AM947" t="s">
        <v>419</v>
      </c>
      <c r="AN947">
        <v>8</v>
      </c>
    </row>
    <row r="948" spans="1:40" ht="14.4" x14ac:dyDescent="0.3">
      <c r="A948" s="433" t="str">
        <v>1448</v>
      </c>
      <c r="D948" t="str">
        <f>CONCATENATE(portada_F[[#This Row],[NIVEL]],".",portada_F[[#This Row],[CODINS]])</f>
        <v>1.02059</v>
      </c>
      <c r="E948" s="444" t="s">
        <v>32280</v>
      </c>
      <c r="F948" t="s">
        <v>1498</v>
      </c>
      <c r="G948" t="s">
        <v>1497</v>
      </c>
      <c r="H948" t="s">
        <v>12476</v>
      </c>
      <c r="I948" t="s">
        <v>1167</v>
      </c>
      <c r="J948" t="s">
        <v>6</v>
      </c>
      <c r="K948" t="s">
        <v>32</v>
      </c>
      <c r="L948" t="s">
        <v>20921</v>
      </c>
      <c r="M948" t="s">
        <v>18492</v>
      </c>
      <c r="N948">
        <v>11908</v>
      </c>
      <c r="O948" t="s">
        <v>32</v>
      </c>
      <c r="P948" t="s">
        <v>1168</v>
      </c>
      <c r="Q948" t="s">
        <v>9</v>
      </c>
      <c r="R948" t="s">
        <v>16545</v>
      </c>
      <c r="S948" t="s">
        <v>33</v>
      </c>
      <c r="T948" t="s">
        <v>1167</v>
      </c>
      <c r="U948" t="s">
        <v>21538</v>
      </c>
      <c r="V948" t="s">
        <v>12476</v>
      </c>
      <c r="W948" t="s">
        <v>287</v>
      </c>
      <c r="X948" t="s">
        <v>10811</v>
      </c>
      <c r="Y948" s="536"/>
      <c r="Z948" s="536"/>
      <c r="AA948" s="493" t="s">
        <v>18073</v>
      </c>
      <c r="AB948" s="493" t="s">
        <v>25264</v>
      </c>
      <c r="AC948" s="493" t="s">
        <v>19754</v>
      </c>
      <c r="AD948" s="493" t="s">
        <v>21540</v>
      </c>
      <c r="AE948"/>
      <c r="AF948" t="s">
        <v>20919</v>
      </c>
      <c r="AG948"/>
      <c r="AH948"/>
      <c r="AI948" t="s">
        <v>20668</v>
      </c>
      <c r="AJ948" t="s">
        <v>32</v>
      </c>
      <c r="AK948" t="s">
        <v>1496</v>
      </c>
      <c r="AL948" t="s">
        <v>64</v>
      </c>
      <c r="AM948" t="s">
        <v>12476</v>
      </c>
      <c r="AN948">
        <v>13</v>
      </c>
    </row>
    <row r="949" spans="1:40" ht="14.4" x14ac:dyDescent="0.3">
      <c r="A949" s="433" t="str">
        <v>1449</v>
      </c>
      <c r="D949" t="str">
        <f>CONCATENATE(portada_F[[#This Row],[NIVEL]],".",portada_F[[#This Row],[CODINS]])</f>
        <v>1.01441</v>
      </c>
      <c r="E949" s="444" t="s">
        <v>31722</v>
      </c>
      <c r="F949" t="s">
        <v>1503</v>
      </c>
      <c r="G949" t="s">
        <v>1500</v>
      </c>
      <c r="H949" t="s">
        <v>7597</v>
      </c>
      <c r="I949" t="s">
        <v>1167</v>
      </c>
      <c r="J949" t="s">
        <v>6</v>
      </c>
      <c r="K949" t="s">
        <v>32</v>
      </c>
      <c r="L949" t="s">
        <v>20921</v>
      </c>
      <c r="M949" t="s">
        <v>18492</v>
      </c>
      <c r="N949">
        <v>11908</v>
      </c>
      <c r="O949" t="s">
        <v>32</v>
      </c>
      <c r="P949" t="s">
        <v>1168</v>
      </c>
      <c r="Q949" t="s">
        <v>9</v>
      </c>
      <c r="R949" t="s">
        <v>16545</v>
      </c>
      <c r="S949" t="s">
        <v>33</v>
      </c>
      <c r="T949" t="s">
        <v>1167</v>
      </c>
      <c r="U949" t="s">
        <v>21538</v>
      </c>
      <c r="V949" t="s">
        <v>1501</v>
      </c>
      <c r="W949" t="s">
        <v>1502</v>
      </c>
      <c r="X949" t="s">
        <v>14017</v>
      </c>
      <c r="Y949" s="536" t="s">
        <v>23992</v>
      </c>
      <c r="Z949" s="536"/>
      <c r="AA949" s="493" t="s">
        <v>23993</v>
      </c>
      <c r="AB949" s="493" t="s">
        <v>23994</v>
      </c>
      <c r="AC949" s="493" t="s">
        <v>19754</v>
      </c>
      <c r="AD949" s="493" t="s">
        <v>21540</v>
      </c>
      <c r="AE949"/>
      <c r="AF949" t="s">
        <v>20919</v>
      </c>
      <c r="AG949"/>
      <c r="AH949"/>
      <c r="AI949" t="s">
        <v>20668</v>
      </c>
      <c r="AJ949" t="s">
        <v>32</v>
      </c>
      <c r="AK949" t="s">
        <v>1499</v>
      </c>
      <c r="AL949" t="s">
        <v>64</v>
      </c>
      <c r="AM949" t="s">
        <v>7597</v>
      </c>
      <c r="AN949">
        <v>5</v>
      </c>
    </row>
    <row r="950" spans="1:40" ht="14.4" x14ac:dyDescent="0.3">
      <c r="A950" s="433" t="str">
        <v>1452</v>
      </c>
      <c r="D950" t="str">
        <f>CONCATENATE(portada_F[[#This Row],[NIVEL]],".",portada_F[[#This Row],[CODINS]])</f>
        <v>1.03794</v>
      </c>
      <c r="E950" s="444" t="s">
        <v>33732</v>
      </c>
      <c r="F950" t="s">
        <v>9968</v>
      </c>
      <c r="G950" t="s">
        <v>14699</v>
      </c>
      <c r="H950" t="s">
        <v>47</v>
      </c>
      <c r="I950" t="s">
        <v>1167</v>
      </c>
      <c r="J950" t="s">
        <v>9</v>
      </c>
      <c r="K950" t="s">
        <v>32</v>
      </c>
      <c r="L950" t="s">
        <v>20921</v>
      </c>
      <c r="M950" t="s">
        <v>18492</v>
      </c>
      <c r="N950">
        <v>11907</v>
      </c>
      <c r="O950" t="s">
        <v>32</v>
      </c>
      <c r="P950" t="s">
        <v>1168</v>
      </c>
      <c r="Q950" t="s">
        <v>7</v>
      </c>
      <c r="R950" t="s">
        <v>16544</v>
      </c>
      <c r="S950" t="s">
        <v>33</v>
      </c>
      <c r="T950" t="s">
        <v>1167</v>
      </c>
      <c r="U950" t="s">
        <v>1642</v>
      </c>
      <c r="V950" t="s">
        <v>47</v>
      </c>
      <c r="W950" t="s">
        <v>15211</v>
      </c>
      <c r="X950" t="s">
        <v>15210</v>
      </c>
      <c r="Y950" s="536" t="s">
        <v>28870</v>
      </c>
      <c r="Z950" s="536"/>
      <c r="AA950" s="493" t="s">
        <v>15209</v>
      </c>
      <c r="AB950" s="493" t="s">
        <v>28871</v>
      </c>
      <c r="AC950" s="493" t="s">
        <v>19756</v>
      </c>
      <c r="AD950" s="493" t="s">
        <v>21549</v>
      </c>
      <c r="AE950"/>
      <c r="AF950" t="s">
        <v>20919</v>
      </c>
      <c r="AG950"/>
      <c r="AH950"/>
      <c r="AI950" t="s">
        <v>20668</v>
      </c>
      <c r="AJ950" t="s">
        <v>32</v>
      </c>
      <c r="AK950" t="s">
        <v>813</v>
      </c>
      <c r="AL950" t="s">
        <v>64</v>
      </c>
      <c r="AM950" t="s">
        <v>47</v>
      </c>
      <c r="AN950">
        <v>1</v>
      </c>
    </row>
    <row r="951" spans="1:40" ht="14.4" x14ac:dyDescent="0.3">
      <c r="A951" s="433" t="str">
        <v>1453</v>
      </c>
      <c r="D951" t="str">
        <f>CONCATENATE(portada_F[[#This Row],[NIVEL]],".",portada_F[[#This Row],[CODINS]])</f>
        <v>1.02830</v>
      </c>
      <c r="E951" s="444" t="s">
        <v>32961</v>
      </c>
      <c r="F951" t="s">
        <v>1254</v>
      </c>
      <c r="G951" t="s">
        <v>1253</v>
      </c>
      <c r="H951" t="s">
        <v>12506</v>
      </c>
      <c r="I951" t="s">
        <v>1167</v>
      </c>
      <c r="J951" t="s">
        <v>2</v>
      </c>
      <c r="K951" t="s">
        <v>32</v>
      </c>
      <c r="L951" t="s">
        <v>20921</v>
      </c>
      <c r="M951" t="s">
        <v>18492</v>
      </c>
      <c r="N951">
        <v>11911</v>
      </c>
      <c r="O951" t="s">
        <v>32</v>
      </c>
      <c r="P951" t="s">
        <v>1168</v>
      </c>
      <c r="Q951" t="s">
        <v>13</v>
      </c>
      <c r="R951" t="s">
        <v>16548</v>
      </c>
      <c r="S951" t="s">
        <v>33</v>
      </c>
      <c r="T951" t="s">
        <v>1167</v>
      </c>
      <c r="U951" t="s">
        <v>21505</v>
      </c>
      <c r="V951" t="s">
        <v>12506</v>
      </c>
      <c r="W951" t="s">
        <v>950</v>
      </c>
      <c r="X951" t="s">
        <v>10987</v>
      </c>
      <c r="Y951" s="536" t="s">
        <v>26870</v>
      </c>
      <c r="Z951" s="536" t="s">
        <v>26871</v>
      </c>
      <c r="AA951" s="493" t="s">
        <v>11364</v>
      </c>
      <c r="AB951" s="493" t="s">
        <v>26872</v>
      </c>
      <c r="AC951" s="493" t="s">
        <v>19746</v>
      </c>
      <c r="AD951" s="493" t="s">
        <v>21507</v>
      </c>
      <c r="AE951"/>
      <c r="AF951" t="s">
        <v>20919</v>
      </c>
      <c r="AG951"/>
      <c r="AH951"/>
      <c r="AI951" t="s">
        <v>20668</v>
      </c>
      <c r="AJ951" t="s">
        <v>32</v>
      </c>
      <c r="AK951" t="s">
        <v>1252</v>
      </c>
      <c r="AL951" t="s">
        <v>64</v>
      </c>
      <c r="AM951" t="s">
        <v>12506</v>
      </c>
      <c r="AN951">
        <v>11</v>
      </c>
    </row>
    <row r="952" spans="1:40" ht="14.4" x14ac:dyDescent="0.3">
      <c r="A952" s="433" t="str">
        <v>1454</v>
      </c>
      <c r="D952" t="str">
        <f>CONCATENATE(portada_F[[#This Row],[NIVEL]],".",portada_F[[#This Row],[CODINS]])</f>
        <v>1.02400</v>
      </c>
      <c r="E952" s="444" t="s">
        <v>32582</v>
      </c>
      <c r="F952" t="s">
        <v>1371</v>
      </c>
      <c r="G952" t="s">
        <v>1369</v>
      </c>
      <c r="H952" t="s">
        <v>1370</v>
      </c>
      <c r="I952" t="s">
        <v>1167</v>
      </c>
      <c r="J952" t="s">
        <v>4</v>
      </c>
      <c r="K952" t="s">
        <v>32</v>
      </c>
      <c r="L952" t="s">
        <v>20921</v>
      </c>
      <c r="M952" t="s">
        <v>18492</v>
      </c>
      <c r="N952">
        <v>60504</v>
      </c>
      <c r="O952" t="s">
        <v>136</v>
      </c>
      <c r="P952" t="s">
        <v>5</v>
      </c>
      <c r="Q952" t="s">
        <v>4</v>
      </c>
      <c r="R952" t="s">
        <v>16828</v>
      </c>
      <c r="S952" t="s">
        <v>137</v>
      </c>
      <c r="T952" t="s">
        <v>22471</v>
      </c>
      <c r="U952" t="s">
        <v>24181</v>
      </c>
      <c r="V952" t="s">
        <v>1370</v>
      </c>
      <c r="W952" t="s">
        <v>10880</v>
      </c>
      <c r="X952" t="s">
        <v>13136</v>
      </c>
      <c r="Y952" s="536" t="s">
        <v>25974</v>
      </c>
      <c r="Z952" s="536"/>
      <c r="AA952" s="493" t="s">
        <v>20214</v>
      </c>
      <c r="AB952" s="493" t="s">
        <v>20668</v>
      </c>
      <c r="AC952" s="493" t="s">
        <v>19969</v>
      </c>
      <c r="AD952" s="493" t="s">
        <v>23955</v>
      </c>
      <c r="AE952"/>
      <c r="AF952" t="s">
        <v>20919</v>
      </c>
      <c r="AG952"/>
      <c r="AH952"/>
      <c r="AI952" t="s">
        <v>20668</v>
      </c>
      <c r="AJ952" t="s">
        <v>32</v>
      </c>
      <c r="AK952" t="s">
        <v>1368</v>
      </c>
      <c r="AL952" t="s">
        <v>64</v>
      </c>
      <c r="AM952" t="s">
        <v>1370</v>
      </c>
      <c r="AN952">
        <v>6</v>
      </c>
    </row>
    <row r="953" spans="1:40" ht="14.4" x14ac:dyDescent="0.3">
      <c r="A953" s="433" t="str">
        <v>1455</v>
      </c>
      <c r="D953" t="str">
        <f>CONCATENATE(portada_F[[#This Row],[NIVEL]],".",portada_F[[#This Row],[CODINS]])</f>
        <v>1.01039</v>
      </c>
      <c r="E953" s="444" t="s">
        <v>31357</v>
      </c>
      <c r="F953" t="s">
        <v>1829</v>
      </c>
      <c r="G953" t="s">
        <v>1828</v>
      </c>
      <c r="H953" t="s">
        <v>10428</v>
      </c>
      <c r="I953" t="s">
        <v>13536</v>
      </c>
      <c r="J953" t="s">
        <v>13</v>
      </c>
      <c r="K953" t="s">
        <v>32</v>
      </c>
      <c r="L953" t="s">
        <v>20921</v>
      </c>
      <c r="M953" t="s">
        <v>18492</v>
      </c>
      <c r="N953">
        <v>60304</v>
      </c>
      <c r="O953" t="s">
        <v>136</v>
      </c>
      <c r="P953" t="s">
        <v>3</v>
      </c>
      <c r="Q953" t="s">
        <v>4</v>
      </c>
      <c r="R953" t="s">
        <v>16817</v>
      </c>
      <c r="S953" t="s">
        <v>137</v>
      </c>
      <c r="T953" t="s">
        <v>1636</v>
      </c>
      <c r="U953" t="s">
        <v>1802</v>
      </c>
      <c r="V953" t="s">
        <v>1802</v>
      </c>
      <c r="W953" t="s">
        <v>23154</v>
      </c>
      <c r="X953" t="s">
        <v>12795</v>
      </c>
      <c r="Y953" s="536" t="s">
        <v>23155</v>
      </c>
      <c r="Z953" s="536" t="s">
        <v>23156</v>
      </c>
      <c r="AA953" s="493" t="s">
        <v>11328</v>
      </c>
      <c r="AB953" s="493" t="s">
        <v>23156</v>
      </c>
      <c r="AC953" s="493" t="s">
        <v>19970</v>
      </c>
      <c r="AD953" s="493" t="s">
        <v>23157</v>
      </c>
      <c r="AE953"/>
      <c r="AF953" t="s">
        <v>20919</v>
      </c>
      <c r="AG953"/>
      <c r="AH953"/>
      <c r="AI953" t="s">
        <v>20668</v>
      </c>
      <c r="AJ953" t="s">
        <v>32</v>
      </c>
      <c r="AK953" t="s">
        <v>1827</v>
      </c>
      <c r="AL953" t="s">
        <v>64</v>
      </c>
      <c r="AM953" t="s">
        <v>10428</v>
      </c>
      <c r="AN953">
        <v>34</v>
      </c>
    </row>
    <row r="954" spans="1:40" ht="14.4" x14ac:dyDescent="0.3">
      <c r="A954" s="433" t="str">
        <v>1456</v>
      </c>
      <c r="D954" t="str">
        <f>CONCATENATE(portada_F[[#This Row],[NIVEL]],".",portada_F[[#This Row],[CODINS]])</f>
        <v>1.01626</v>
      </c>
      <c r="E954" s="444" t="s">
        <v>31899</v>
      </c>
      <c r="F954" t="s">
        <v>1679</v>
      </c>
      <c r="G954" t="s">
        <v>1677</v>
      </c>
      <c r="H954" t="s">
        <v>12462</v>
      </c>
      <c r="I954" t="s">
        <v>1167</v>
      </c>
      <c r="J954" t="s">
        <v>9</v>
      </c>
      <c r="K954" t="s">
        <v>32</v>
      </c>
      <c r="L954" t="s">
        <v>20921</v>
      </c>
      <c r="M954" t="s">
        <v>18492</v>
      </c>
      <c r="N954">
        <v>11907</v>
      </c>
      <c r="O954" t="s">
        <v>32</v>
      </c>
      <c r="P954" t="s">
        <v>1168</v>
      </c>
      <c r="Q954" t="s">
        <v>7</v>
      </c>
      <c r="R954" t="s">
        <v>16544</v>
      </c>
      <c r="S954" t="s">
        <v>33</v>
      </c>
      <c r="T954" t="s">
        <v>1167</v>
      </c>
      <c r="U954" t="s">
        <v>1642</v>
      </c>
      <c r="V954" t="s">
        <v>12462</v>
      </c>
      <c r="W954" t="s">
        <v>24393</v>
      </c>
      <c r="X954" t="s">
        <v>10689</v>
      </c>
      <c r="Y954" s="536" t="s">
        <v>24394</v>
      </c>
      <c r="Z954" s="536" t="s">
        <v>24394</v>
      </c>
      <c r="AA954" s="493" t="s">
        <v>19053</v>
      </c>
      <c r="AB954" s="493" t="s">
        <v>24395</v>
      </c>
      <c r="AC954" s="493" t="s">
        <v>19756</v>
      </c>
      <c r="AD954" s="493" t="s">
        <v>24396</v>
      </c>
      <c r="AE954"/>
      <c r="AF954" t="s">
        <v>20919</v>
      </c>
      <c r="AG954"/>
      <c r="AH954"/>
      <c r="AI954" t="s">
        <v>20668</v>
      </c>
      <c r="AJ954" t="s">
        <v>32</v>
      </c>
      <c r="AK954" t="s">
        <v>791</v>
      </c>
      <c r="AL954" t="s">
        <v>64</v>
      </c>
      <c r="AM954" t="s">
        <v>12462</v>
      </c>
      <c r="AN954">
        <v>14</v>
      </c>
    </row>
    <row r="955" spans="1:40" ht="14.4" x14ac:dyDescent="0.3">
      <c r="A955" s="433" t="str">
        <v>1458</v>
      </c>
      <c r="D955" t="str">
        <f>CONCATENATE(portada_F[[#This Row],[NIVEL]],".",portada_F[[#This Row],[CODINS]])</f>
        <v>1.02227</v>
      </c>
      <c r="E955" s="444" t="s">
        <v>32431</v>
      </c>
      <c r="F955" t="s">
        <v>1889</v>
      </c>
      <c r="G955" t="s">
        <v>1888</v>
      </c>
      <c r="H955" t="s">
        <v>7763</v>
      </c>
      <c r="I955" t="s">
        <v>13536</v>
      </c>
      <c r="J955" t="s">
        <v>3</v>
      </c>
      <c r="K955" t="s">
        <v>32</v>
      </c>
      <c r="L955" t="s">
        <v>20921</v>
      </c>
      <c r="M955" t="s">
        <v>18492</v>
      </c>
      <c r="N955">
        <v>60303</v>
      </c>
      <c r="O955" t="s">
        <v>136</v>
      </c>
      <c r="P955" t="s">
        <v>3</v>
      </c>
      <c r="Q955" t="s">
        <v>3</v>
      </c>
      <c r="R955" t="s">
        <v>16816</v>
      </c>
      <c r="S955" t="s">
        <v>137</v>
      </c>
      <c r="T955" t="s">
        <v>1636</v>
      </c>
      <c r="U955" t="s">
        <v>1718</v>
      </c>
      <c r="V955" t="s">
        <v>455</v>
      </c>
      <c r="W955" t="s">
        <v>15733</v>
      </c>
      <c r="X955" t="s">
        <v>13085</v>
      </c>
      <c r="Y955" s="536" t="s">
        <v>25617</v>
      </c>
      <c r="Z955" s="536"/>
      <c r="AA955" s="493" t="s">
        <v>19187</v>
      </c>
      <c r="AB955" s="493" t="s">
        <v>25618</v>
      </c>
      <c r="AC955" s="493" t="s">
        <v>20164</v>
      </c>
      <c r="AD955" s="493" t="s">
        <v>24413</v>
      </c>
      <c r="AE955"/>
      <c r="AF955" t="s">
        <v>20919</v>
      </c>
      <c r="AG955"/>
      <c r="AH955"/>
      <c r="AI955" t="s">
        <v>20668</v>
      </c>
      <c r="AJ955" t="s">
        <v>32</v>
      </c>
      <c r="AK955" t="s">
        <v>1490</v>
      </c>
      <c r="AL955" t="s">
        <v>64</v>
      </c>
      <c r="AM955" t="s">
        <v>7763</v>
      </c>
      <c r="AN955">
        <v>8</v>
      </c>
    </row>
    <row r="956" spans="1:40" ht="14.4" x14ac:dyDescent="0.3">
      <c r="A956" s="433" t="str">
        <v>1459</v>
      </c>
      <c r="D956" t="str">
        <f>CONCATENATE(portada_F[[#This Row],[NIVEL]],".",portada_F[[#This Row],[CODINS]])</f>
        <v>1.02832</v>
      </c>
      <c r="E956" s="444" t="s">
        <v>32963</v>
      </c>
      <c r="F956" t="s">
        <v>7324</v>
      </c>
      <c r="G956" t="s">
        <v>7323</v>
      </c>
      <c r="H956" t="s">
        <v>7325</v>
      </c>
      <c r="I956" t="s">
        <v>1167</v>
      </c>
      <c r="J956" t="s">
        <v>11</v>
      </c>
      <c r="K956" t="s">
        <v>32</v>
      </c>
      <c r="L956" t="s">
        <v>20921</v>
      </c>
      <c r="M956" t="s">
        <v>18492</v>
      </c>
      <c r="N956">
        <v>11901</v>
      </c>
      <c r="O956" t="s">
        <v>32</v>
      </c>
      <c r="P956" t="s">
        <v>1168</v>
      </c>
      <c r="Q956" t="s">
        <v>1</v>
      </c>
      <c r="R956" t="s">
        <v>19678</v>
      </c>
      <c r="S956" t="s">
        <v>33</v>
      </c>
      <c r="T956" t="s">
        <v>1167</v>
      </c>
      <c r="U956" t="s">
        <v>21483</v>
      </c>
      <c r="V956" t="s">
        <v>7325</v>
      </c>
      <c r="W956" t="s">
        <v>26874</v>
      </c>
      <c r="X956" t="s">
        <v>13243</v>
      </c>
      <c r="Y956" s="536" t="s">
        <v>26875</v>
      </c>
      <c r="Z956" s="536"/>
      <c r="AA956" s="493" t="s">
        <v>20301</v>
      </c>
      <c r="AB956" s="493" t="s">
        <v>26876</v>
      </c>
      <c r="AC956" s="493" t="s">
        <v>19749</v>
      </c>
      <c r="AD956" s="493" t="s">
        <v>25239</v>
      </c>
      <c r="AE956"/>
      <c r="AF956" t="s">
        <v>20919</v>
      </c>
      <c r="AG956"/>
      <c r="AH956"/>
      <c r="AI956" t="s">
        <v>20668</v>
      </c>
      <c r="AJ956" t="s">
        <v>32</v>
      </c>
      <c r="AK956" t="s">
        <v>1277</v>
      </c>
      <c r="AL956" t="s">
        <v>64</v>
      </c>
      <c r="AM956" t="s">
        <v>7325</v>
      </c>
      <c r="AN956">
        <v>12</v>
      </c>
    </row>
    <row r="957" spans="1:40" ht="14.4" x14ac:dyDescent="0.3">
      <c r="A957" s="433" t="str">
        <v>1461</v>
      </c>
      <c r="D957" t="str">
        <f>CONCATENATE(portada_F[[#This Row],[NIVEL]],".",portada_F[[#This Row],[CODINS]])</f>
        <v>1.01517</v>
      </c>
      <c r="E957" s="444" t="s">
        <v>31794</v>
      </c>
      <c r="F957" t="s">
        <v>7735</v>
      </c>
      <c r="G957" t="s">
        <v>9072</v>
      </c>
      <c r="H957" t="s">
        <v>9213</v>
      </c>
      <c r="I957" t="s">
        <v>1167</v>
      </c>
      <c r="J957" t="s">
        <v>2</v>
      </c>
      <c r="K957" t="s">
        <v>32</v>
      </c>
      <c r="L957" t="s">
        <v>20921</v>
      </c>
      <c r="M957" t="s">
        <v>18492</v>
      </c>
      <c r="N957">
        <v>11910</v>
      </c>
      <c r="O957" t="s">
        <v>32</v>
      </c>
      <c r="P957" t="s">
        <v>1168</v>
      </c>
      <c r="Q957" t="s">
        <v>11</v>
      </c>
      <c r="R957" t="s">
        <v>16547</v>
      </c>
      <c r="S957" t="s">
        <v>33</v>
      </c>
      <c r="T957" t="s">
        <v>1167</v>
      </c>
      <c r="U957" t="s">
        <v>1214</v>
      </c>
      <c r="V957" t="s">
        <v>9213</v>
      </c>
      <c r="W957" t="s">
        <v>9215</v>
      </c>
      <c r="X957" t="s">
        <v>11867</v>
      </c>
      <c r="Y957" s="536" t="s">
        <v>24157</v>
      </c>
      <c r="Z957" s="536"/>
      <c r="AA957" s="493" t="s">
        <v>9214</v>
      </c>
      <c r="AB957" s="493" t="s">
        <v>24157</v>
      </c>
      <c r="AC957" s="493" t="s">
        <v>19746</v>
      </c>
      <c r="AD957" s="493" t="s">
        <v>21507</v>
      </c>
      <c r="AE957"/>
      <c r="AF957" t="s">
        <v>20919</v>
      </c>
      <c r="AG957"/>
      <c r="AH957"/>
      <c r="AI957" t="s">
        <v>20668</v>
      </c>
      <c r="AJ957" t="s">
        <v>32</v>
      </c>
      <c r="AK957" t="s">
        <v>1257</v>
      </c>
      <c r="AL957" t="s">
        <v>64</v>
      </c>
      <c r="AM957" t="s">
        <v>9213</v>
      </c>
      <c r="AN957">
        <v>3</v>
      </c>
    </row>
    <row r="958" spans="1:40" ht="14.4" x14ac:dyDescent="0.3">
      <c r="A958" s="433" t="str">
        <v>1462</v>
      </c>
      <c r="D958" t="str">
        <f>CONCATENATE(portada_F[[#This Row],[NIVEL]],".",portada_F[[#This Row],[CODINS]])</f>
        <v>1.00301</v>
      </c>
      <c r="E958" s="444" t="s">
        <v>30701</v>
      </c>
      <c r="F958" t="s">
        <v>888</v>
      </c>
      <c r="G958" t="s">
        <v>1505</v>
      </c>
      <c r="H958" t="s">
        <v>365</v>
      </c>
      <c r="I958" t="s">
        <v>1167</v>
      </c>
      <c r="J958" t="s">
        <v>6</v>
      </c>
      <c r="K958" t="s">
        <v>32</v>
      </c>
      <c r="L958" t="s">
        <v>20921</v>
      </c>
      <c r="M958" t="s">
        <v>18492</v>
      </c>
      <c r="N958">
        <v>11908</v>
      </c>
      <c r="O958" t="s">
        <v>32</v>
      </c>
      <c r="P958" t="s">
        <v>1168</v>
      </c>
      <c r="Q958" t="s">
        <v>9</v>
      </c>
      <c r="R958" t="s">
        <v>16545</v>
      </c>
      <c r="S958" t="s">
        <v>33</v>
      </c>
      <c r="T958" t="s">
        <v>1167</v>
      </c>
      <c r="U958" t="s">
        <v>21538</v>
      </c>
      <c r="V958" t="s">
        <v>365</v>
      </c>
      <c r="W958" t="s">
        <v>9230</v>
      </c>
      <c r="X958" t="s">
        <v>10371</v>
      </c>
      <c r="Y958" s="536" t="s">
        <v>21539</v>
      </c>
      <c r="Z958" s="536"/>
      <c r="AA958" s="493" t="s">
        <v>1514</v>
      </c>
      <c r="AB958" s="493" t="s">
        <v>21539</v>
      </c>
      <c r="AC958" s="493" t="s">
        <v>19754</v>
      </c>
      <c r="AD958" s="493" t="s">
        <v>21540</v>
      </c>
      <c r="AE958"/>
      <c r="AF958" t="s">
        <v>20919</v>
      </c>
      <c r="AG958"/>
      <c r="AH958"/>
      <c r="AI958" t="s">
        <v>20668</v>
      </c>
      <c r="AJ958" t="s">
        <v>32</v>
      </c>
      <c r="AK958" t="s">
        <v>8190</v>
      </c>
      <c r="AL958" t="s">
        <v>64</v>
      </c>
      <c r="AM958" t="s">
        <v>365</v>
      </c>
      <c r="AN958">
        <v>48</v>
      </c>
    </row>
    <row r="959" spans="1:40" ht="14.4" x14ac:dyDescent="0.3">
      <c r="A959" s="433" t="str">
        <v>1463</v>
      </c>
      <c r="D959" t="str">
        <f>CONCATENATE(portada_F[[#This Row],[NIVEL]],".",portada_F[[#This Row],[CODINS]])</f>
        <v>1.02060</v>
      </c>
      <c r="E959" s="444" t="s">
        <v>32281</v>
      </c>
      <c r="F959" t="s">
        <v>4702</v>
      </c>
      <c r="G959" t="s">
        <v>6342</v>
      </c>
      <c r="H959" t="s">
        <v>6343</v>
      </c>
      <c r="I959" t="s">
        <v>1167</v>
      </c>
      <c r="J959" t="s">
        <v>6</v>
      </c>
      <c r="K959" t="s">
        <v>32</v>
      </c>
      <c r="L959" t="s">
        <v>20921</v>
      </c>
      <c r="M959" t="s">
        <v>18492</v>
      </c>
      <c r="N959">
        <v>11908</v>
      </c>
      <c r="O959" t="s">
        <v>32</v>
      </c>
      <c r="P959" t="s">
        <v>1168</v>
      </c>
      <c r="Q959" t="s">
        <v>9</v>
      </c>
      <c r="R959" t="s">
        <v>16545</v>
      </c>
      <c r="S959" t="s">
        <v>33</v>
      </c>
      <c r="T959" t="s">
        <v>1167</v>
      </c>
      <c r="U959" t="s">
        <v>21538</v>
      </c>
      <c r="V959" t="s">
        <v>6343</v>
      </c>
      <c r="W959" t="s">
        <v>526</v>
      </c>
      <c r="X959" t="s">
        <v>10812</v>
      </c>
      <c r="Y959" s="536" t="s">
        <v>25265</v>
      </c>
      <c r="Z959" s="536"/>
      <c r="AA959" s="493" t="s">
        <v>11389</v>
      </c>
      <c r="AB959" s="493" t="s">
        <v>25265</v>
      </c>
      <c r="AC959" s="493" t="s">
        <v>19754</v>
      </c>
      <c r="AD959" s="493" t="s">
        <v>24964</v>
      </c>
      <c r="AE959"/>
      <c r="AF959" t="s">
        <v>20919</v>
      </c>
      <c r="AG959"/>
      <c r="AH959"/>
      <c r="AI959" t="s">
        <v>20668</v>
      </c>
      <c r="AJ959" t="s">
        <v>32</v>
      </c>
      <c r="AK959" t="s">
        <v>7726</v>
      </c>
      <c r="AL959" t="s">
        <v>64</v>
      </c>
      <c r="AM959" t="s">
        <v>6343</v>
      </c>
      <c r="AN959">
        <v>37</v>
      </c>
    </row>
    <row r="960" spans="1:40" ht="14.4" x14ac:dyDescent="0.3">
      <c r="A960" s="433" t="str">
        <v>1464</v>
      </c>
      <c r="D960" t="str">
        <f>CONCATENATE(portada_F[[#This Row],[NIVEL]],".",portada_F[[#This Row],[CODINS]])</f>
        <v>1.02732</v>
      </c>
      <c r="E960" s="444" t="s">
        <v>32875</v>
      </c>
      <c r="F960" t="s">
        <v>1557</v>
      </c>
      <c r="G960" t="s">
        <v>1555</v>
      </c>
      <c r="H960" t="s">
        <v>1556</v>
      </c>
      <c r="I960" t="s">
        <v>1167</v>
      </c>
      <c r="J960" t="s">
        <v>6</v>
      </c>
      <c r="K960" t="s">
        <v>32</v>
      </c>
      <c r="L960" t="s">
        <v>20921</v>
      </c>
      <c r="M960" t="s">
        <v>18492</v>
      </c>
      <c r="N960">
        <v>11908</v>
      </c>
      <c r="O960" t="s">
        <v>32</v>
      </c>
      <c r="P960" t="s">
        <v>1168</v>
      </c>
      <c r="Q960" t="s">
        <v>9</v>
      </c>
      <c r="R960" t="s">
        <v>16545</v>
      </c>
      <c r="S960" t="s">
        <v>33</v>
      </c>
      <c r="T960" t="s">
        <v>1167</v>
      </c>
      <c r="U960" t="s">
        <v>21538</v>
      </c>
      <c r="V960" t="s">
        <v>1556</v>
      </c>
      <c r="W960" t="s">
        <v>26662</v>
      </c>
      <c r="X960" t="s">
        <v>10959</v>
      </c>
      <c r="Y960" s="536" t="s">
        <v>26663</v>
      </c>
      <c r="Z960" s="536"/>
      <c r="AA960" s="493" t="s">
        <v>15101</v>
      </c>
      <c r="AB960" s="493" t="s">
        <v>26664</v>
      </c>
      <c r="AC960" s="493" t="s">
        <v>19754</v>
      </c>
      <c r="AD960" s="493" t="s">
        <v>21540</v>
      </c>
      <c r="AE960"/>
      <c r="AF960" t="s">
        <v>20919</v>
      </c>
      <c r="AG960"/>
      <c r="AH960"/>
      <c r="AI960" t="s">
        <v>20668</v>
      </c>
      <c r="AJ960" t="s">
        <v>32</v>
      </c>
      <c r="AK960" t="s">
        <v>933</v>
      </c>
      <c r="AL960" t="s">
        <v>64</v>
      </c>
      <c r="AM960" t="s">
        <v>1556</v>
      </c>
      <c r="AN960">
        <v>2</v>
      </c>
    </row>
    <row r="961" spans="1:40" ht="14.4" x14ac:dyDescent="0.3">
      <c r="A961" s="433" t="str">
        <v>1467</v>
      </c>
      <c r="D961" t="str">
        <f>CONCATENATE(portada_F[[#This Row],[NIVEL]],".",portada_F[[#This Row],[CODINS]])</f>
        <v>1.03984</v>
      </c>
      <c r="E961" s="444" t="s">
        <v>33890</v>
      </c>
      <c r="F961" t="s">
        <v>7825</v>
      </c>
      <c r="G961" t="s">
        <v>20535</v>
      </c>
      <c r="H961" t="s">
        <v>3747</v>
      </c>
      <c r="I961" t="s">
        <v>13536</v>
      </c>
      <c r="J961" t="s">
        <v>13</v>
      </c>
      <c r="K961" t="s">
        <v>32</v>
      </c>
      <c r="L961" t="s">
        <v>20921</v>
      </c>
      <c r="M961" t="s">
        <v>18492</v>
      </c>
      <c r="N961">
        <v>60304</v>
      </c>
      <c r="O961" t="s">
        <v>136</v>
      </c>
      <c r="P961" t="s">
        <v>3</v>
      </c>
      <c r="Q961" t="s">
        <v>4</v>
      </c>
      <c r="R961" t="s">
        <v>16817</v>
      </c>
      <c r="S961" t="s">
        <v>137</v>
      </c>
      <c r="T961" t="s">
        <v>1636</v>
      </c>
      <c r="U961" t="s">
        <v>1802</v>
      </c>
      <c r="V961" t="s">
        <v>3747</v>
      </c>
      <c r="W961" t="s">
        <v>29247</v>
      </c>
      <c r="X961" t="s">
        <v>29248</v>
      </c>
      <c r="Y961" s="536" t="s">
        <v>29249</v>
      </c>
      <c r="Z961" s="536"/>
      <c r="AA961" s="493" t="s">
        <v>29250</v>
      </c>
      <c r="AB961" s="493" t="s">
        <v>29249</v>
      </c>
      <c r="AC961" s="493" t="s">
        <v>19970</v>
      </c>
      <c r="AD961" s="493" t="s">
        <v>23157</v>
      </c>
      <c r="AE961"/>
      <c r="AF961" t="s">
        <v>20919</v>
      </c>
      <c r="AG961"/>
      <c r="AH961"/>
      <c r="AI961" t="s">
        <v>20668</v>
      </c>
      <c r="AJ961" t="s">
        <v>32</v>
      </c>
      <c r="AK961" t="s">
        <v>14802</v>
      </c>
      <c r="AL961" t="s">
        <v>64</v>
      </c>
      <c r="AM961" t="s">
        <v>3747</v>
      </c>
      <c r="AN961">
        <v>1</v>
      </c>
    </row>
    <row r="962" spans="1:40" ht="14.4" x14ac:dyDescent="0.3">
      <c r="A962" s="433" t="str">
        <v>1468</v>
      </c>
      <c r="D962" t="str">
        <f>CONCATENATE(portada_F[[#This Row],[NIVEL]],".",portada_F[[#This Row],[CODINS]])</f>
        <v>1.02065</v>
      </c>
      <c r="E962" s="444" t="s">
        <v>32286</v>
      </c>
      <c r="F962" t="s">
        <v>1698</v>
      </c>
      <c r="G962" t="s">
        <v>1697</v>
      </c>
      <c r="H962" t="s">
        <v>1317</v>
      </c>
      <c r="I962" t="s">
        <v>13536</v>
      </c>
      <c r="J962" t="s">
        <v>1</v>
      </c>
      <c r="K962" t="s">
        <v>32</v>
      </c>
      <c r="L962" t="s">
        <v>20921</v>
      </c>
      <c r="M962" t="s">
        <v>18492</v>
      </c>
      <c r="N962">
        <v>60301</v>
      </c>
      <c r="O962" t="s">
        <v>136</v>
      </c>
      <c r="P962" t="s">
        <v>3</v>
      </c>
      <c r="Q962" t="s">
        <v>1</v>
      </c>
      <c r="R962" t="s">
        <v>16814</v>
      </c>
      <c r="S962" t="s">
        <v>137</v>
      </c>
      <c r="T962" t="s">
        <v>1636</v>
      </c>
      <c r="U962" t="s">
        <v>1636</v>
      </c>
      <c r="V962" t="s">
        <v>9249</v>
      </c>
      <c r="W962" t="s">
        <v>25277</v>
      </c>
      <c r="X962" t="s">
        <v>13045</v>
      </c>
      <c r="Y962" s="536" t="s">
        <v>25278</v>
      </c>
      <c r="Z962" s="536" t="s">
        <v>25279</v>
      </c>
      <c r="AA962" s="493" t="s">
        <v>20168</v>
      </c>
      <c r="AB962" s="493" t="s">
        <v>25279</v>
      </c>
      <c r="AC962" s="493" t="s">
        <v>21553</v>
      </c>
      <c r="AD962" s="493" t="s">
        <v>21554</v>
      </c>
      <c r="AE962"/>
      <c r="AF962" t="s">
        <v>20919</v>
      </c>
      <c r="AG962"/>
      <c r="AH962"/>
      <c r="AI962" t="s">
        <v>20668</v>
      </c>
      <c r="AJ962" t="s">
        <v>32</v>
      </c>
      <c r="AK962" t="s">
        <v>1696</v>
      </c>
      <c r="AL962" t="s">
        <v>64</v>
      </c>
      <c r="AM962" t="s">
        <v>1317</v>
      </c>
      <c r="AN962">
        <v>9</v>
      </c>
    </row>
    <row r="963" spans="1:40" ht="14.4" x14ac:dyDescent="0.3">
      <c r="A963" s="433" t="str">
        <v>1470</v>
      </c>
      <c r="D963" t="str">
        <f>CONCATENATE(portada_F[[#This Row],[NIVEL]],".",portada_F[[#This Row],[CODINS]])</f>
        <v>1.01438</v>
      </c>
      <c r="E963" s="444" t="s">
        <v>31719</v>
      </c>
      <c r="F963" t="s">
        <v>1418</v>
      </c>
      <c r="G963" t="s">
        <v>1415</v>
      </c>
      <c r="H963" t="s">
        <v>1416</v>
      </c>
      <c r="I963" t="s">
        <v>1167</v>
      </c>
      <c r="J963" t="s">
        <v>5</v>
      </c>
      <c r="K963" t="s">
        <v>32</v>
      </c>
      <c r="L963" t="s">
        <v>20921</v>
      </c>
      <c r="M963" t="s">
        <v>18492</v>
      </c>
      <c r="N963">
        <v>11902</v>
      </c>
      <c r="O963" t="s">
        <v>32</v>
      </c>
      <c r="P963" t="s">
        <v>1168</v>
      </c>
      <c r="Q963" t="s">
        <v>2</v>
      </c>
      <c r="R963" t="s">
        <v>21531</v>
      </c>
      <c r="S963" t="s">
        <v>33</v>
      </c>
      <c r="T963" t="s">
        <v>1167</v>
      </c>
      <c r="U963" t="s">
        <v>21532</v>
      </c>
      <c r="V963" t="s">
        <v>1417</v>
      </c>
      <c r="W963" t="s">
        <v>526</v>
      </c>
      <c r="X963" t="s">
        <v>11834</v>
      </c>
      <c r="Y963" s="536" t="s">
        <v>23985</v>
      </c>
      <c r="Z963" s="536"/>
      <c r="AA963" s="493" t="s">
        <v>1678</v>
      </c>
      <c r="AB963" s="493" t="s">
        <v>23986</v>
      </c>
      <c r="AC963" s="493" t="s">
        <v>19752</v>
      </c>
      <c r="AD963" s="493" t="s">
        <v>23987</v>
      </c>
      <c r="AE963"/>
      <c r="AF963" t="s">
        <v>20919</v>
      </c>
      <c r="AG963"/>
      <c r="AH963"/>
      <c r="AI963" t="s">
        <v>20668</v>
      </c>
      <c r="AJ963" t="s">
        <v>32</v>
      </c>
      <c r="AK963" t="s">
        <v>1414</v>
      </c>
      <c r="AL963" t="s">
        <v>64</v>
      </c>
      <c r="AM963" t="s">
        <v>1416</v>
      </c>
      <c r="AN963">
        <v>42</v>
      </c>
    </row>
    <row r="964" spans="1:40" ht="14.4" x14ac:dyDescent="0.3">
      <c r="A964" s="433" t="str">
        <v>1472</v>
      </c>
      <c r="D964" t="str">
        <f>CONCATENATE(portada_F[[#This Row],[NIVEL]],".",portada_F[[#This Row],[CODINS]])</f>
        <v>1.01627</v>
      </c>
      <c r="E964" s="444" t="s">
        <v>31900</v>
      </c>
      <c r="F964" t="s">
        <v>1757</v>
      </c>
      <c r="G964" t="s">
        <v>1756</v>
      </c>
      <c r="H964" t="s">
        <v>1327</v>
      </c>
      <c r="I964" t="s">
        <v>13536</v>
      </c>
      <c r="J964" t="s">
        <v>2</v>
      </c>
      <c r="K964" t="s">
        <v>32</v>
      </c>
      <c r="L964" t="s">
        <v>20921</v>
      </c>
      <c r="M964" t="s">
        <v>18492</v>
      </c>
      <c r="N964">
        <v>60302</v>
      </c>
      <c r="O964" t="s">
        <v>136</v>
      </c>
      <c r="P964" t="s">
        <v>3</v>
      </c>
      <c r="Q964" t="s">
        <v>2</v>
      </c>
      <c r="R964" t="s">
        <v>16815</v>
      </c>
      <c r="S964" t="s">
        <v>137</v>
      </c>
      <c r="T964" t="s">
        <v>1636</v>
      </c>
      <c r="U964" t="s">
        <v>1753</v>
      </c>
      <c r="V964" t="s">
        <v>1327</v>
      </c>
      <c r="W964" t="s">
        <v>9256</v>
      </c>
      <c r="X964" t="s">
        <v>10690</v>
      </c>
      <c r="Y964" s="536" t="s">
        <v>24397</v>
      </c>
      <c r="Z964" s="536" t="s">
        <v>24398</v>
      </c>
      <c r="AA964" s="493" t="s">
        <v>19158</v>
      </c>
      <c r="AB964" s="493" t="s">
        <v>24397</v>
      </c>
      <c r="AC964" s="493" t="s">
        <v>19758</v>
      </c>
      <c r="AD964" s="493" t="s">
        <v>21565</v>
      </c>
      <c r="AE964"/>
      <c r="AF964" t="s">
        <v>20919</v>
      </c>
      <c r="AG964"/>
      <c r="AH964"/>
      <c r="AI964" t="s">
        <v>20668</v>
      </c>
      <c r="AJ964" t="s">
        <v>32</v>
      </c>
      <c r="AK964" t="s">
        <v>1755</v>
      </c>
      <c r="AL964" t="s">
        <v>64</v>
      </c>
      <c r="AM964" t="s">
        <v>1327</v>
      </c>
      <c r="AN964">
        <v>23</v>
      </c>
    </row>
    <row r="965" spans="1:40" ht="14.4" x14ac:dyDescent="0.3">
      <c r="A965" s="433" t="str">
        <v>1473</v>
      </c>
      <c r="D965" t="str">
        <f>CONCATENATE(portada_F[[#This Row],[NIVEL]],".",portada_F[[#This Row],[CODINS]])</f>
        <v>1.02970</v>
      </c>
      <c r="E965" s="444" t="s">
        <v>33081</v>
      </c>
      <c r="F965" t="s">
        <v>1892</v>
      </c>
      <c r="G965" t="s">
        <v>1890</v>
      </c>
      <c r="H965" t="s">
        <v>1891</v>
      </c>
      <c r="I965" t="s">
        <v>13536</v>
      </c>
      <c r="J965" t="s">
        <v>225</v>
      </c>
      <c r="K965" t="s">
        <v>32</v>
      </c>
      <c r="L965" t="s">
        <v>20921</v>
      </c>
      <c r="M965" t="s">
        <v>18492</v>
      </c>
      <c r="N965">
        <v>60303</v>
      </c>
      <c r="O965" t="s">
        <v>136</v>
      </c>
      <c r="P965" t="s">
        <v>3</v>
      </c>
      <c r="Q965" t="s">
        <v>3</v>
      </c>
      <c r="R965" t="s">
        <v>16816</v>
      </c>
      <c r="S965" t="s">
        <v>137</v>
      </c>
      <c r="T965" t="s">
        <v>1636</v>
      </c>
      <c r="U965" t="s">
        <v>1718</v>
      </c>
      <c r="V965" t="s">
        <v>1891</v>
      </c>
      <c r="W965" t="s">
        <v>27150</v>
      </c>
      <c r="X965" t="s">
        <v>17372</v>
      </c>
      <c r="Y965" s="536" t="s">
        <v>27151</v>
      </c>
      <c r="Z965" s="536"/>
      <c r="AA965" s="493" t="s">
        <v>15826</v>
      </c>
      <c r="AB965" s="493" t="s">
        <v>27151</v>
      </c>
      <c r="AC965" s="493" t="s">
        <v>20428</v>
      </c>
      <c r="AD965" s="493" t="s">
        <v>24034</v>
      </c>
      <c r="AE965"/>
      <c r="AF965" t="s">
        <v>20919</v>
      </c>
      <c r="AG965"/>
      <c r="AH965"/>
      <c r="AI965" t="s">
        <v>20668</v>
      </c>
      <c r="AJ965" t="s">
        <v>32</v>
      </c>
      <c r="AK965" t="s">
        <v>1495</v>
      </c>
      <c r="AL965" t="s">
        <v>64</v>
      </c>
      <c r="AM965" t="s">
        <v>1891</v>
      </c>
      <c r="AN965">
        <v>18</v>
      </c>
    </row>
    <row r="966" spans="1:40" ht="14.4" x14ac:dyDescent="0.3">
      <c r="A966" s="433" t="str">
        <v>1474</v>
      </c>
      <c r="D966" t="str">
        <f>CONCATENATE(portada_F[[#This Row],[NIVEL]],".",portada_F[[#This Row],[CODINS]])</f>
        <v>1.02251</v>
      </c>
      <c r="E966" s="444" t="s">
        <v>32451</v>
      </c>
      <c r="F966" t="s">
        <v>1381</v>
      </c>
      <c r="G966" t="s">
        <v>1379</v>
      </c>
      <c r="H966" t="s">
        <v>1380</v>
      </c>
      <c r="I966" t="s">
        <v>1167</v>
      </c>
      <c r="J966" t="s">
        <v>4</v>
      </c>
      <c r="K966" t="s">
        <v>32</v>
      </c>
      <c r="L966" t="s">
        <v>20921</v>
      </c>
      <c r="M966" t="s">
        <v>18492</v>
      </c>
      <c r="N966">
        <v>11901</v>
      </c>
      <c r="O966" t="s">
        <v>32</v>
      </c>
      <c r="P966" t="s">
        <v>1168</v>
      </c>
      <c r="Q966" t="s">
        <v>1</v>
      </c>
      <c r="R966" t="s">
        <v>19678</v>
      </c>
      <c r="S966" t="s">
        <v>33</v>
      </c>
      <c r="T966" t="s">
        <v>1167</v>
      </c>
      <c r="U966" t="s">
        <v>21483</v>
      </c>
      <c r="V966" t="s">
        <v>1380</v>
      </c>
      <c r="W966" t="s">
        <v>23542</v>
      </c>
      <c r="X966" t="s">
        <v>13090</v>
      </c>
      <c r="Y966" s="536" t="s">
        <v>25666</v>
      </c>
      <c r="Z966" s="536"/>
      <c r="AA966" s="493" t="s">
        <v>17267</v>
      </c>
      <c r="AB966" s="493" t="s">
        <v>25667</v>
      </c>
      <c r="AC966" s="493" t="s">
        <v>19969</v>
      </c>
      <c r="AD966" s="493" t="s">
        <v>23955</v>
      </c>
      <c r="AE966"/>
      <c r="AF966" t="s">
        <v>20919</v>
      </c>
      <c r="AG966"/>
      <c r="AH966"/>
      <c r="AI966" t="s">
        <v>20668</v>
      </c>
      <c r="AJ966" t="s">
        <v>32</v>
      </c>
      <c r="AK966" t="s">
        <v>1378</v>
      </c>
      <c r="AL966" t="s">
        <v>64</v>
      </c>
      <c r="AM966" t="s">
        <v>1380</v>
      </c>
      <c r="AN966">
        <v>6</v>
      </c>
    </row>
    <row r="967" spans="1:40" ht="14.4" x14ac:dyDescent="0.3">
      <c r="A967" s="433" t="str">
        <v>1478</v>
      </c>
      <c r="D967" t="str">
        <f>CONCATENATE(portada_F[[#This Row],[NIVEL]],".",portada_F[[#This Row],[CODINS]])</f>
        <v>1.01974</v>
      </c>
      <c r="E967" s="444" t="s">
        <v>32204</v>
      </c>
      <c r="F967" t="s">
        <v>1591</v>
      </c>
      <c r="G967" t="s">
        <v>1588</v>
      </c>
      <c r="H967" t="s">
        <v>1589</v>
      </c>
      <c r="I967" t="s">
        <v>1167</v>
      </c>
      <c r="J967" t="s">
        <v>7</v>
      </c>
      <c r="K967" t="s">
        <v>32</v>
      </c>
      <c r="L967" t="s">
        <v>20921</v>
      </c>
      <c r="M967" t="s">
        <v>18492</v>
      </c>
      <c r="N967">
        <v>11906</v>
      </c>
      <c r="O967" t="s">
        <v>32</v>
      </c>
      <c r="P967" t="s">
        <v>1168</v>
      </c>
      <c r="Q967" t="s">
        <v>6</v>
      </c>
      <c r="R967" t="s">
        <v>16543</v>
      </c>
      <c r="S967" t="s">
        <v>33</v>
      </c>
      <c r="T967" t="s">
        <v>1167</v>
      </c>
      <c r="U967" t="s">
        <v>1579</v>
      </c>
      <c r="V967" t="s">
        <v>1589</v>
      </c>
      <c r="W967" t="s">
        <v>287</v>
      </c>
      <c r="X967" t="s">
        <v>10784</v>
      </c>
      <c r="Y967" s="536" t="s">
        <v>24968</v>
      </c>
      <c r="Z967" s="536"/>
      <c r="AA967" s="493" t="s">
        <v>17954</v>
      </c>
      <c r="AB967" s="493" t="s">
        <v>25080</v>
      </c>
      <c r="AC967" s="493" t="s">
        <v>20004</v>
      </c>
      <c r="AD967" s="493" t="s">
        <v>23497</v>
      </c>
      <c r="AE967"/>
      <c r="AF967" t="s">
        <v>20919</v>
      </c>
      <c r="AG967"/>
      <c r="AH967"/>
      <c r="AI967" t="s">
        <v>20668</v>
      </c>
      <c r="AJ967" t="s">
        <v>32</v>
      </c>
      <c r="AK967" t="s">
        <v>7706</v>
      </c>
      <c r="AL967" t="s">
        <v>64</v>
      </c>
      <c r="AM967" t="s">
        <v>1589</v>
      </c>
      <c r="AN967">
        <v>5</v>
      </c>
    </row>
    <row r="968" spans="1:40" ht="14.4" x14ac:dyDescent="0.3">
      <c r="A968" s="433" t="str">
        <v>1479</v>
      </c>
      <c r="D968" t="str">
        <f>CONCATENATE(portada_F[[#This Row],[NIVEL]],".",portada_F[[#This Row],[CODINS]])</f>
        <v>1.02381</v>
      </c>
      <c r="E968" s="444" t="s">
        <v>32564</v>
      </c>
      <c r="F968" t="s">
        <v>1777</v>
      </c>
      <c r="G968" t="s">
        <v>1775</v>
      </c>
      <c r="H968" t="s">
        <v>1589</v>
      </c>
      <c r="I968" t="s">
        <v>13536</v>
      </c>
      <c r="J968" t="s">
        <v>2</v>
      </c>
      <c r="K968" t="s">
        <v>32</v>
      </c>
      <c r="L968" t="s">
        <v>20921</v>
      </c>
      <c r="M968" t="s">
        <v>18492</v>
      </c>
      <c r="N968">
        <v>60309</v>
      </c>
      <c r="O968" t="s">
        <v>136</v>
      </c>
      <c r="P968" t="s">
        <v>3</v>
      </c>
      <c r="Q968" t="s">
        <v>10</v>
      </c>
      <c r="R968" t="s">
        <v>16822</v>
      </c>
      <c r="S968" t="s">
        <v>137</v>
      </c>
      <c r="T968" t="s">
        <v>1636</v>
      </c>
      <c r="U968" t="s">
        <v>24024</v>
      </c>
      <c r="V968" t="s">
        <v>1589</v>
      </c>
      <c r="W968" t="s">
        <v>9259</v>
      </c>
      <c r="X968" t="s">
        <v>15749</v>
      </c>
      <c r="Y968" s="536" t="s">
        <v>24032</v>
      </c>
      <c r="Z968" s="536" t="s">
        <v>25936</v>
      </c>
      <c r="AA968" s="493" t="s">
        <v>20213</v>
      </c>
      <c r="AB968" s="493" t="s">
        <v>25937</v>
      </c>
      <c r="AC968" s="493" t="s">
        <v>19758</v>
      </c>
      <c r="AD968" s="493" t="s">
        <v>21565</v>
      </c>
      <c r="AE968"/>
      <c r="AF968" t="s">
        <v>20919</v>
      </c>
      <c r="AG968"/>
      <c r="AH968"/>
      <c r="AI968" t="s">
        <v>20668</v>
      </c>
      <c r="AJ968" t="s">
        <v>32</v>
      </c>
      <c r="AK968" t="s">
        <v>1774</v>
      </c>
      <c r="AL968" t="s">
        <v>64</v>
      </c>
      <c r="AM968" t="s">
        <v>1589</v>
      </c>
      <c r="AN968">
        <v>17</v>
      </c>
    </row>
    <row r="969" spans="1:40" ht="14.4" x14ac:dyDescent="0.3">
      <c r="A969" s="433" t="str">
        <v>1480</v>
      </c>
      <c r="D969" t="str">
        <f>CONCATENATE(portada_F[[#This Row],[NIVEL]],".",portada_F[[#This Row],[CODINS]])</f>
        <v>1.02066</v>
      </c>
      <c r="E969" s="444" t="s">
        <v>32287</v>
      </c>
      <c r="F969" t="s">
        <v>7760</v>
      </c>
      <c r="G969" t="s">
        <v>9074</v>
      </c>
      <c r="H969" t="s">
        <v>237</v>
      </c>
      <c r="I969" t="s">
        <v>13536</v>
      </c>
      <c r="J969" t="s">
        <v>11</v>
      </c>
      <c r="K969" t="s">
        <v>32</v>
      </c>
      <c r="L969" t="s">
        <v>20921</v>
      </c>
      <c r="M969" t="s">
        <v>18492</v>
      </c>
      <c r="N969">
        <v>60301</v>
      </c>
      <c r="O969" t="s">
        <v>136</v>
      </c>
      <c r="P969" t="s">
        <v>3</v>
      </c>
      <c r="Q969" t="s">
        <v>1</v>
      </c>
      <c r="R969" t="s">
        <v>16814</v>
      </c>
      <c r="S969" t="s">
        <v>137</v>
      </c>
      <c r="T969" t="s">
        <v>1636</v>
      </c>
      <c r="U969" t="s">
        <v>1636</v>
      </c>
      <c r="V969" t="s">
        <v>237</v>
      </c>
      <c r="W969" t="s">
        <v>9253</v>
      </c>
      <c r="X969" t="s">
        <v>14996</v>
      </c>
      <c r="Y969" s="536" t="s">
        <v>25280</v>
      </c>
      <c r="Z969" s="536"/>
      <c r="AA969" s="493" t="s">
        <v>9252</v>
      </c>
      <c r="AB969" s="493" t="s">
        <v>25280</v>
      </c>
      <c r="AC969" s="493" t="s">
        <v>25260</v>
      </c>
      <c r="AD969" s="493" t="s">
        <v>25261</v>
      </c>
      <c r="AE969"/>
      <c r="AF969" t="s">
        <v>20919</v>
      </c>
      <c r="AG969"/>
      <c r="AH969"/>
      <c r="AI969" t="s">
        <v>20668</v>
      </c>
      <c r="AJ969" t="s">
        <v>32</v>
      </c>
      <c r="AK969" t="s">
        <v>1728</v>
      </c>
      <c r="AL969" t="s">
        <v>64</v>
      </c>
      <c r="AM969" t="s">
        <v>237</v>
      </c>
      <c r="AN969">
        <v>8</v>
      </c>
    </row>
    <row r="970" spans="1:40" ht="14.4" x14ac:dyDescent="0.3">
      <c r="A970" s="433" t="str">
        <v>1481</v>
      </c>
      <c r="D970" t="str">
        <f>CONCATENATE(portada_F[[#This Row],[NIVEL]],".",portada_F[[#This Row],[CODINS]])</f>
        <v>1.03801</v>
      </c>
      <c r="E970" s="444" t="s">
        <v>33739</v>
      </c>
      <c r="F970" t="s">
        <v>14711</v>
      </c>
      <c r="G970" t="s">
        <v>14710</v>
      </c>
      <c r="H970" t="s">
        <v>1759</v>
      </c>
      <c r="I970" t="s">
        <v>13536</v>
      </c>
      <c r="J970" t="s">
        <v>2</v>
      </c>
      <c r="K970" t="s">
        <v>32</v>
      </c>
      <c r="L970" t="s">
        <v>20921</v>
      </c>
      <c r="M970" t="s">
        <v>18492</v>
      </c>
      <c r="N970">
        <v>60309</v>
      </c>
      <c r="O970" t="s">
        <v>136</v>
      </c>
      <c r="P970" t="s">
        <v>3</v>
      </c>
      <c r="Q970" t="s">
        <v>10</v>
      </c>
      <c r="R970" t="s">
        <v>16822</v>
      </c>
      <c r="S970" t="s">
        <v>137</v>
      </c>
      <c r="T970" t="s">
        <v>1636</v>
      </c>
      <c r="U970" t="s">
        <v>24024</v>
      </c>
      <c r="V970" t="s">
        <v>1759</v>
      </c>
      <c r="W970" t="s">
        <v>15225</v>
      </c>
      <c r="X970" t="s">
        <v>15224</v>
      </c>
      <c r="Y970" s="536" t="s">
        <v>28885</v>
      </c>
      <c r="Z970" s="536"/>
      <c r="AA970" s="493" t="s">
        <v>15223</v>
      </c>
      <c r="AB970" s="493" t="s">
        <v>28885</v>
      </c>
      <c r="AC970" s="493" t="s">
        <v>19758</v>
      </c>
      <c r="AD970" s="493" t="s">
        <v>21565</v>
      </c>
      <c r="AE970"/>
      <c r="AF970" t="s">
        <v>20919</v>
      </c>
      <c r="AG970"/>
      <c r="AH970"/>
      <c r="AI970" t="s">
        <v>20668</v>
      </c>
      <c r="AJ970" t="s">
        <v>32</v>
      </c>
      <c r="AK970" t="s">
        <v>1758</v>
      </c>
      <c r="AL970" t="s">
        <v>64</v>
      </c>
      <c r="AM970" t="s">
        <v>1759</v>
      </c>
      <c r="AN970">
        <v>5</v>
      </c>
    </row>
    <row r="971" spans="1:40" ht="14.4" x14ac:dyDescent="0.3">
      <c r="A971" s="433" t="str">
        <v>1482</v>
      </c>
      <c r="D971" t="str">
        <f>CONCATENATE(portada_F[[#This Row],[NIVEL]],".",portada_F[[#This Row],[CODINS]])</f>
        <v>1.02734</v>
      </c>
      <c r="E971" s="444" t="s">
        <v>32877</v>
      </c>
      <c r="F971" t="s">
        <v>9053</v>
      </c>
      <c r="G971" t="s">
        <v>9073</v>
      </c>
      <c r="H971" t="s">
        <v>616</v>
      </c>
      <c r="I971" t="s">
        <v>1167</v>
      </c>
      <c r="J971" t="s">
        <v>9</v>
      </c>
      <c r="K971" t="s">
        <v>32</v>
      </c>
      <c r="L971" t="s">
        <v>20921</v>
      </c>
      <c r="M971" t="s">
        <v>18492</v>
      </c>
      <c r="N971">
        <v>11907</v>
      </c>
      <c r="O971" t="s">
        <v>32</v>
      </c>
      <c r="P971" t="s">
        <v>1168</v>
      </c>
      <c r="Q971" t="s">
        <v>7</v>
      </c>
      <c r="R971" t="s">
        <v>16544</v>
      </c>
      <c r="S971" t="s">
        <v>33</v>
      </c>
      <c r="T971" t="s">
        <v>1167</v>
      </c>
      <c r="U971" t="s">
        <v>1642</v>
      </c>
      <c r="V971" t="s">
        <v>616</v>
      </c>
      <c r="W971" t="s">
        <v>26667</v>
      </c>
      <c r="X971" t="s">
        <v>10962</v>
      </c>
      <c r="Y971" s="536" t="s">
        <v>26668</v>
      </c>
      <c r="Z971" s="536"/>
      <c r="AA971" s="493" t="s">
        <v>20280</v>
      </c>
      <c r="AB971" s="493" t="s">
        <v>26669</v>
      </c>
      <c r="AC971" s="493" t="s">
        <v>19756</v>
      </c>
      <c r="AD971" s="493" t="s">
        <v>21549</v>
      </c>
      <c r="AE971"/>
      <c r="AF971" t="s">
        <v>20919</v>
      </c>
      <c r="AG971"/>
      <c r="AH971"/>
      <c r="AI971" t="s">
        <v>20668</v>
      </c>
      <c r="AJ971" t="s">
        <v>32</v>
      </c>
      <c r="AK971" t="s">
        <v>8602</v>
      </c>
      <c r="AL971" t="s">
        <v>64</v>
      </c>
      <c r="AM971" t="s">
        <v>616</v>
      </c>
      <c r="AN971">
        <v>5</v>
      </c>
    </row>
    <row r="972" spans="1:40" ht="14.4" x14ac:dyDescent="0.3">
      <c r="A972" s="433" t="str">
        <v>1484</v>
      </c>
      <c r="D972" t="str">
        <f>CONCATENATE(portada_F[[#This Row],[NIVEL]],".",portada_F[[#This Row],[CODINS]])</f>
        <v>1.02745</v>
      </c>
      <c r="E972" s="444" t="s">
        <v>32888</v>
      </c>
      <c r="F972" t="s">
        <v>1931</v>
      </c>
      <c r="G972" t="s">
        <v>1929</v>
      </c>
      <c r="H972" t="s">
        <v>1930</v>
      </c>
      <c r="I972" t="s">
        <v>13536</v>
      </c>
      <c r="J972" t="s">
        <v>5</v>
      </c>
      <c r="K972" t="s">
        <v>32</v>
      </c>
      <c r="L972" t="s">
        <v>20921</v>
      </c>
      <c r="M972" t="s">
        <v>18492</v>
      </c>
      <c r="N972">
        <v>60306</v>
      </c>
      <c r="O972" t="s">
        <v>136</v>
      </c>
      <c r="P972" t="s">
        <v>3</v>
      </c>
      <c r="Q972" t="s">
        <v>6</v>
      </c>
      <c r="R972" t="s">
        <v>16819</v>
      </c>
      <c r="S972" t="s">
        <v>137</v>
      </c>
      <c r="T972" t="s">
        <v>1636</v>
      </c>
      <c r="U972" t="s">
        <v>1915</v>
      </c>
      <c r="V972" t="s">
        <v>1930</v>
      </c>
      <c r="W972" t="s">
        <v>4925</v>
      </c>
      <c r="X972" t="s">
        <v>10968</v>
      </c>
      <c r="Y972" s="536" t="s">
        <v>26694</v>
      </c>
      <c r="Z972" s="536"/>
      <c r="AA972" s="493" t="s">
        <v>18111</v>
      </c>
      <c r="AB972" s="493" t="s">
        <v>26695</v>
      </c>
      <c r="AC972" s="493" t="s">
        <v>11372</v>
      </c>
      <c r="AD972" s="493" t="s">
        <v>24563</v>
      </c>
      <c r="AE972"/>
      <c r="AF972" t="s">
        <v>20919</v>
      </c>
      <c r="AG972"/>
      <c r="AH972"/>
      <c r="AI972" t="s">
        <v>20668</v>
      </c>
      <c r="AJ972" t="s">
        <v>32</v>
      </c>
      <c r="AK972" t="s">
        <v>1928</v>
      </c>
      <c r="AL972" t="s">
        <v>64</v>
      </c>
      <c r="AM972" t="s">
        <v>1930</v>
      </c>
      <c r="AN972">
        <v>1</v>
      </c>
    </row>
    <row r="973" spans="1:40" ht="14.4" x14ac:dyDescent="0.3">
      <c r="A973" s="433" t="str">
        <v>1485</v>
      </c>
      <c r="D973" t="str">
        <f>CONCATENATE(portada_F[[#This Row],[NIVEL]],".",portada_F[[#This Row],[CODINS]])</f>
        <v>1.02456</v>
      </c>
      <c r="E973" s="444" t="s">
        <v>32632</v>
      </c>
      <c r="F973" s="446" t="s">
        <v>1422</v>
      </c>
      <c r="G973" t="s">
        <v>20224</v>
      </c>
      <c r="H973" t="s">
        <v>1421</v>
      </c>
      <c r="I973" t="s">
        <v>1167</v>
      </c>
      <c r="J973" t="s">
        <v>5</v>
      </c>
      <c r="K973" t="s">
        <v>32</v>
      </c>
      <c r="L973" t="s">
        <v>20921</v>
      </c>
      <c r="M973" t="s">
        <v>18492</v>
      </c>
      <c r="N973">
        <v>11904</v>
      </c>
      <c r="O973" t="s">
        <v>32</v>
      </c>
      <c r="P973" t="s">
        <v>1168</v>
      </c>
      <c r="Q973" t="s">
        <v>4</v>
      </c>
      <c r="R973" t="s">
        <v>16541</v>
      </c>
      <c r="S973" t="s">
        <v>33</v>
      </c>
      <c r="T973" t="s">
        <v>1167</v>
      </c>
      <c r="U973" t="s">
        <v>1271</v>
      </c>
      <c r="V973" t="s">
        <v>1421</v>
      </c>
      <c r="W973" t="s">
        <v>26085</v>
      </c>
      <c r="X973" t="s">
        <v>10890</v>
      </c>
      <c r="Y973" s="536" t="s">
        <v>26086</v>
      </c>
      <c r="Z973" s="536"/>
      <c r="AA973" s="493" t="s">
        <v>20225</v>
      </c>
      <c r="AB973" s="493" t="s">
        <v>26087</v>
      </c>
      <c r="AC973" s="493" t="s">
        <v>19752</v>
      </c>
      <c r="AD973" s="493" t="s">
        <v>21534</v>
      </c>
      <c r="AE973"/>
      <c r="AF973" t="s">
        <v>20919</v>
      </c>
      <c r="AG973"/>
      <c r="AH973"/>
      <c r="AI973" t="s">
        <v>20668</v>
      </c>
      <c r="AJ973" t="s">
        <v>32</v>
      </c>
      <c r="AK973" t="s">
        <v>1420</v>
      </c>
      <c r="AL973" t="s">
        <v>64</v>
      </c>
      <c r="AM973" t="s">
        <v>1421</v>
      </c>
      <c r="AN973">
        <v>5</v>
      </c>
    </row>
    <row r="974" spans="1:40" ht="14.4" x14ac:dyDescent="0.3">
      <c r="A974" s="433" t="str">
        <v>1486</v>
      </c>
      <c r="D974" t="str">
        <f>CONCATENATE(portada_F[[#This Row],[NIVEL]],".",portada_F[[#This Row],[CODINS]])</f>
        <v>1.00284</v>
      </c>
      <c r="E974" s="444" t="s">
        <v>30684</v>
      </c>
      <c r="F974" t="s">
        <v>832</v>
      </c>
      <c r="G974" t="s">
        <v>1171</v>
      </c>
      <c r="H974" t="s">
        <v>10387</v>
      </c>
      <c r="I974" t="s">
        <v>1167</v>
      </c>
      <c r="J974" t="s">
        <v>1</v>
      </c>
      <c r="K974" t="s">
        <v>32</v>
      </c>
      <c r="L974" t="s">
        <v>20921</v>
      </c>
      <c r="M974" t="s">
        <v>18492</v>
      </c>
      <c r="N974">
        <v>11901</v>
      </c>
      <c r="O974" t="s">
        <v>32</v>
      </c>
      <c r="P974" t="s">
        <v>1168</v>
      </c>
      <c r="Q974" t="s">
        <v>1</v>
      </c>
      <c r="R974" t="s">
        <v>19678</v>
      </c>
      <c r="S974" t="s">
        <v>33</v>
      </c>
      <c r="T974" t="s">
        <v>1167</v>
      </c>
      <c r="U974" t="s">
        <v>21483</v>
      </c>
      <c r="V974" t="s">
        <v>10387</v>
      </c>
      <c r="W974" t="s">
        <v>9205</v>
      </c>
      <c r="X974" t="s">
        <v>11482</v>
      </c>
      <c r="Y974" s="536" t="s">
        <v>21493</v>
      </c>
      <c r="Z974" s="536" t="s">
        <v>21494</v>
      </c>
      <c r="AA974" s="493" t="s">
        <v>21495</v>
      </c>
      <c r="AB974" s="493" t="s">
        <v>21496</v>
      </c>
      <c r="AC974" s="493" t="s">
        <v>19936</v>
      </c>
      <c r="AD974" s="493" t="s">
        <v>21485</v>
      </c>
      <c r="AE974"/>
      <c r="AF974" t="s">
        <v>20919</v>
      </c>
      <c r="AG974"/>
      <c r="AH974"/>
      <c r="AI974" t="s">
        <v>20668</v>
      </c>
      <c r="AJ974" t="s">
        <v>32</v>
      </c>
      <c r="AK974" t="s">
        <v>1170</v>
      </c>
      <c r="AL974" t="s">
        <v>64</v>
      </c>
      <c r="AM974" t="s">
        <v>10387</v>
      </c>
      <c r="AN974">
        <v>12</v>
      </c>
    </row>
    <row r="975" spans="1:40" ht="14.4" x14ac:dyDescent="0.3">
      <c r="A975" s="433" t="str">
        <v>1487</v>
      </c>
      <c r="D975" t="str">
        <f>CONCATENATE(portada_F[[#This Row],[NIVEL]],".",portada_F[[#This Row],[CODINS]])</f>
        <v>1.02067</v>
      </c>
      <c r="E975" s="444" t="s">
        <v>32288</v>
      </c>
      <c r="F975" t="s">
        <v>1741</v>
      </c>
      <c r="G975" t="s">
        <v>1740</v>
      </c>
      <c r="H975" t="s">
        <v>17247</v>
      </c>
      <c r="I975" t="s">
        <v>13536</v>
      </c>
      <c r="J975" t="s">
        <v>1</v>
      </c>
      <c r="K975" t="s">
        <v>32</v>
      </c>
      <c r="L975" t="s">
        <v>20921</v>
      </c>
      <c r="M975" t="s">
        <v>18492</v>
      </c>
      <c r="N975">
        <v>60301</v>
      </c>
      <c r="O975" t="s">
        <v>136</v>
      </c>
      <c r="P975" t="s">
        <v>3</v>
      </c>
      <c r="Q975" t="s">
        <v>1</v>
      </c>
      <c r="R975" t="s">
        <v>16814</v>
      </c>
      <c r="S975" t="s">
        <v>137</v>
      </c>
      <c r="T975" t="s">
        <v>1636</v>
      </c>
      <c r="U975" t="s">
        <v>1636</v>
      </c>
      <c r="V975" t="s">
        <v>1273</v>
      </c>
      <c r="W975" t="s">
        <v>9254</v>
      </c>
      <c r="X975" t="s">
        <v>13046</v>
      </c>
      <c r="Y975" s="536" t="s">
        <v>25281</v>
      </c>
      <c r="Z975" s="536" t="s">
        <v>21554</v>
      </c>
      <c r="AA975" s="493" t="s">
        <v>19159</v>
      </c>
      <c r="AB975" s="493" t="s">
        <v>25282</v>
      </c>
      <c r="AC975" s="493" t="s">
        <v>21553</v>
      </c>
      <c r="AD975" s="493" t="s">
        <v>21554</v>
      </c>
      <c r="AE975"/>
      <c r="AF975" t="s">
        <v>20919</v>
      </c>
      <c r="AG975"/>
      <c r="AH975"/>
      <c r="AI975" t="s">
        <v>20668</v>
      </c>
      <c r="AJ975" t="s">
        <v>32</v>
      </c>
      <c r="AK975" t="s">
        <v>1739</v>
      </c>
      <c r="AL975" t="s">
        <v>64</v>
      </c>
      <c r="AM975" t="s">
        <v>17247</v>
      </c>
      <c r="AN975">
        <v>11</v>
      </c>
    </row>
    <row r="976" spans="1:40" ht="14.4" x14ac:dyDescent="0.3">
      <c r="A976" s="433" t="str">
        <v>1488</v>
      </c>
      <c r="D976" t="str">
        <f>CONCATENATE(portada_F[[#This Row],[NIVEL]],".",portada_F[[#This Row],[CODINS]])</f>
        <v>1.03713</v>
      </c>
      <c r="E976" s="444" t="s">
        <v>33673</v>
      </c>
      <c r="F976" t="s">
        <v>13848</v>
      </c>
      <c r="G976" t="s">
        <v>13849</v>
      </c>
      <c r="H976" t="s">
        <v>13850</v>
      </c>
      <c r="I976" t="s">
        <v>1167</v>
      </c>
      <c r="J976" t="s">
        <v>4</v>
      </c>
      <c r="K976" t="s">
        <v>32</v>
      </c>
      <c r="L976" t="s">
        <v>20921</v>
      </c>
      <c r="M976" t="s">
        <v>18492</v>
      </c>
      <c r="N976">
        <v>11909</v>
      </c>
      <c r="O976" t="s">
        <v>32</v>
      </c>
      <c r="P976" t="s">
        <v>1168</v>
      </c>
      <c r="Q976" t="s">
        <v>10</v>
      </c>
      <c r="R976" t="s">
        <v>16546</v>
      </c>
      <c r="S976" t="s">
        <v>33</v>
      </c>
      <c r="T976" t="s">
        <v>1167</v>
      </c>
      <c r="U976" t="s">
        <v>1241</v>
      </c>
      <c r="V976" t="s">
        <v>13850</v>
      </c>
      <c r="W976" t="s">
        <v>14449</v>
      </c>
      <c r="X976" t="s">
        <v>15153</v>
      </c>
      <c r="Y976" s="536" t="s">
        <v>28706</v>
      </c>
      <c r="Z976" s="536"/>
      <c r="AA976" s="493" t="s">
        <v>28707</v>
      </c>
      <c r="AB976" s="493" t="s">
        <v>28706</v>
      </c>
      <c r="AC976" s="493" t="s">
        <v>19969</v>
      </c>
      <c r="AD976" s="493" t="s">
        <v>23153</v>
      </c>
      <c r="AE976"/>
      <c r="AF976" t="s">
        <v>20919</v>
      </c>
      <c r="AG976"/>
      <c r="AH976"/>
      <c r="AI976" t="s">
        <v>20668</v>
      </c>
      <c r="AJ976" t="s">
        <v>32</v>
      </c>
      <c r="AK976" t="s">
        <v>1375</v>
      </c>
      <c r="AL976" t="s">
        <v>64</v>
      </c>
      <c r="AM976" t="s">
        <v>13850</v>
      </c>
      <c r="AN976">
        <v>5</v>
      </c>
    </row>
    <row r="977" spans="1:40" ht="14.4" x14ac:dyDescent="0.3">
      <c r="A977" s="433" t="str">
        <v>1489</v>
      </c>
      <c r="D977" t="str">
        <f>CONCATENATE(portada_F[[#This Row],[NIVEL]],".",portada_F[[#This Row],[CODINS]])</f>
        <v>1.01422</v>
      </c>
      <c r="E977" s="444" t="s">
        <v>31703</v>
      </c>
      <c r="F977" t="s">
        <v>1280</v>
      </c>
      <c r="G977" t="s">
        <v>1279</v>
      </c>
      <c r="H977" t="s">
        <v>952</v>
      </c>
      <c r="I977" t="s">
        <v>1167</v>
      </c>
      <c r="J977" t="s">
        <v>11</v>
      </c>
      <c r="K977" t="s">
        <v>32</v>
      </c>
      <c r="L977" t="s">
        <v>20921</v>
      </c>
      <c r="M977" t="s">
        <v>18492</v>
      </c>
      <c r="N977">
        <v>11901</v>
      </c>
      <c r="O977" t="s">
        <v>32</v>
      </c>
      <c r="P977" t="s">
        <v>1168</v>
      </c>
      <c r="Q977" t="s">
        <v>1</v>
      </c>
      <c r="R977" t="s">
        <v>19678</v>
      </c>
      <c r="S977" t="s">
        <v>33</v>
      </c>
      <c r="T977" t="s">
        <v>1167</v>
      </c>
      <c r="U977" t="s">
        <v>21483</v>
      </c>
      <c r="V977" t="s">
        <v>952</v>
      </c>
      <c r="W977" t="s">
        <v>23942</v>
      </c>
      <c r="X977" t="s">
        <v>11828</v>
      </c>
      <c r="Y977" s="536" t="s">
        <v>23943</v>
      </c>
      <c r="Z977" s="536"/>
      <c r="AA977" s="493" t="s">
        <v>20048</v>
      </c>
      <c r="AB977" s="493" t="s">
        <v>23944</v>
      </c>
      <c r="AC977" s="493" t="s">
        <v>19749</v>
      </c>
      <c r="AD977" s="493" t="s">
        <v>21515</v>
      </c>
      <c r="AE977"/>
      <c r="AF977" t="s">
        <v>20919</v>
      </c>
      <c r="AG977"/>
      <c r="AH977"/>
      <c r="AI977" t="s">
        <v>20668</v>
      </c>
      <c r="AJ977" t="s">
        <v>32</v>
      </c>
      <c r="AK977" t="s">
        <v>7593</v>
      </c>
      <c r="AL977" t="s">
        <v>64</v>
      </c>
      <c r="AM977" t="s">
        <v>952</v>
      </c>
      <c r="AN977">
        <v>40</v>
      </c>
    </row>
    <row r="978" spans="1:40" ht="14.4" x14ac:dyDescent="0.3">
      <c r="A978" s="433" t="str">
        <v>1490</v>
      </c>
      <c r="D978" t="str">
        <f>CONCATENATE(portada_F[[#This Row],[NIVEL]],".",portada_F[[#This Row],[CODINS]])</f>
        <v>1.01423</v>
      </c>
      <c r="E978" s="444" t="s">
        <v>31704</v>
      </c>
      <c r="F978" t="s">
        <v>1284</v>
      </c>
      <c r="G978" t="s">
        <v>1282</v>
      </c>
      <c r="H978" t="s">
        <v>1283</v>
      </c>
      <c r="I978" t="s">
        <v>1167</v>
      </c>
      <c r="J978" t="s">
        <v>11</v>
      </c>
      <c r="K978" t="s">
        <v>32</v>
      </c>
      <c r="L978" t="s">
        <v>20921</v>
      </c>
      <c r="M978" t="s">
        <v>18492</v>
      </c>
      <c r="N978">
        <v>11901</v>
      </c>
      <c r="O978" t="s">
        <v>32</v>
      </c>
      <c r="P978" t="s">
        <v>1168</v>
      </c>
      <c r="Q978" t="s">
        <v>1</v>
      </c>
      <c r="R978" t="s">
        <v>19678</v>
      </c>
      <c r="S978" t="s">
        <v>33</v>
      </c>
      <c r="T978" t="s">
        <v>1167</v>
      </c>
      <c r="U978" t="s">
        <v>21483</v>
      </c>
      <c r="V978" t="s">
        <v>1283</v>
      </c>
      <c r="W978" t="s">
        <v>11829</v>
      </c>
      <c r="X978" t="s">
        <v>10627</v>
      </c>
      <c r="Y978" s="536" t="s">
        <v>23945</v>
      </c>
      <c r="Z978" s="536"/>
      <c r="AA978" s="493" t="s">
        <v>20330</v>
      </c>
      <c r="AB978" s="493" t="s">
        <v>23946</v>
      </c>
      <c r="AC978" s="493" t="s">
        <v>19749</v>
      </c>
      <c r="AD978" s="493" t="s">
        <v>21515</v>
      </c>
      <c r="AE978"/>
      <c r="AF978" t="s">
        <v>20919</v>
      </c>
      <c r="AG978"/>
      <c r="AH978"/>
      <c r="AI978" t="s">
        <v>20668</v>
      </c>
      <c r="AJ978" t="s">
        <v>32</v>
      </c>
      <c r="AK978" t="s">
        <v>7594</v>
      </c>
      <c r="AL978" t="s">
        <v>64</v>
      </c>
      <c r="AM978" t="s">
        <v>1283</v>
      </c>
      <c r="AN978">
        <v>49</v>
      </c>
    </row>
    <row r="979" spans="1:40" ht="14.4" x14ac:dyDescent="0.3">
      <c r="A979" s="433" t="str">
        <v>1491</v>
      </c>
      <c r="D979" t="str">
        <f>CONCATENATE(portada_F[[#This Row],[NIVEL]],".",portada_F[[#This Row],[CODINS]])</f>
        <v>1.02735</v>
      </c>
      <c r="E979" s="444" t="s">
        <v>32878</v>
      </c>
      <c r="F979" t="s">
        <v>1210</v>
      </c>
      <c r="G979" t="s">
        <v>1208</v>
      </c>
      <c r="H979" t="s">
        <v>1209</v>
      </c>
      <c r="I979" t="s">
        <v>1167</v>
      </c>
      <c r="J979" t="s">
        <v>1</v>
      </c>
      <c r="K979" t="s">
        <v>32</v>
      </c>
      <c r="L979" t="s">
        <v>20921</v>
      </c>
      <c r="M979" t="s">
        <v>18492</v>
      </c>
      <c r="N979">
        <v>11911</v>
      </c>
      <c r="O979" t="s">
        <v>32</v>
      </c>
      <c r="P979" t="s">
        <v>1168</v>
      </c>
      <c r="Q979" t="s">
        <v>13</v>
      </c>
      <c r="R979" t="s">
        <v>16548</v>
      </c>
      <c r="S979" t="s">
        <v>33</v>
      </c>
      <c r="T979" t="s">
        <v>1167</v>
      </c>
      <c r="U979" t="s">
        <v>21505</v>
      </c>
      <c r="V979" t="s">
        <v>1209</v>
      </c>
      <c r="W979" t="s">
        <v>459</v>
      </c>
      <c r="X979" t="s">
        <v>12165</v>
      </c>
      <c r="Y979" s="536" t="s">
        <v>21485</v>
      </c>
      <c r="Z979" s="536"/>
      <c r="AA979" s="493" t="s">
        <v>19324</v>
      </c>
      <c r="AB979" s="493" t="s">
        <v>26670</v>
      </c>
      <c r="AC979" s="493" t="s">
        <v>19936</v>
      </c>
      <c r="AD979" s="493" t="s">
        <v>21500</v>
      </c>
      <c r="AE979"/>
      <c r="AF979" t="s">
        <v>20919</v>
      </c>
      <c r="AG979"/>
      <c r="AH979"/>
      <c r="AI979" t="s">
        <v>20668</v>
      </c>
      <c r="AJ979" t="s">
        <v>32</v>
      </c>
      <c r="AK979" t="s">
        <v>1207</v>
      </c>
      <c r="AL979" t="s">
        <v>64</v>
      </c>
      <c r="AM979" t="s">
        <v>1209</v>
      </c>
      <c r="AN979">
        <v>4</v>
      </c>
    </row>
    <row r="980" spans="1:40" ht="14.4" x14ac:dyDescent="0.3">
      <c r="A980" s="433" t="str">
        <v>1492</v>
      </c>
      <c r="D980" t="str">
        <f>CONCATENATE(portada_F[[#This Row],[NIVEL]],".",portada_F[[#This Row],[CODINS]])</f>
        <v>1.02052</v>
      </c>
      <c r="E980" s="444" t="s">
        <v>32273</v>
      </c>
      <c r="F980" t="s">
        <v>7640</v>
      </c>
      <c r="G980" t="s">
        <v>13554</v>
      </c>
      <c r="H980" t="s">
        <v>13555</v>
      </c>
      <c r="I980" t="s">
        <v>1167</v>
      </c>
      <c r="J980" t="s">
        <v>11</v>
      </c>
      <c r="K980" t="s">
        <v>32</v>
      </c>
      <c r="L980" t="s">
        <v>20921</v>
      </c>
      <c r="M980" t="s">
        <v>18492</v>
      </c>
      <c r="N980">
        <v>11901</v>
      </c>
      <c r="O980" t="s">
        <v>32</v>
      </c>
      <c r="P980" t="s">
        <v>1168</v>
      </c>
      <c r="Q980" t="s">
        <v>1</v>
      </c>
      <c r="R980" t="s">
        <v>19678</v>
      </c>
      <c r="S980" t="s">
        <v>33</v>
      </c>
      <c r="T980" t="s">
        <v>1167</v>
      </c>
      <c r="U980" t="s">
        <v>21483</v>
      </c>
      <c r="V980" t="s">
        <v>13555</v>
      </c>
      <c r="W980" t="s">
        <v>14081</v>
      </c>
      <c r="X980" t="s">
        <v>14993</v>
      </c>
      <c r="Y980" s="536" t="s">
        <v>25240</v>
      </c>
      <c r="Z980" s="536" t="s">
        <v>25241</v>
      </c>
      <c r="AA980" s="493" t="s">
        <v>25242</v>
      </c>
      <c r="AB980" s="493" t="s">
        <v>25241</v>
      </c>
      <c r="AC980" s="493" t="s">
        <v>19749</v>
      </c>
      <c r="AD980" s="493" t="s">
        <v>21515</v>
      </c>
      <c r="AE980"/>
      <c r="AF980" t="s">
        <v>20919</v>
      </c>
      <c r="AG980"/>
      <c r="AH980"/>
      <c r="AI980" t="s">
        <v>20668</v>
      </c>
      <c r="AJ980" t="s">
        <v>32</v>
      </c>
      <c r="AK980" t="s">
        <v>1304</v>
      </c>
      <c r="AL980" t="s">
        <v>64</v>
      </c>
      <c r="AM980" t="s">
        <v>13555</v>
      </c>
      <c r="AN980">
        <v>6</v>
      </c>
    </row>
    <row r="981" spans="1:40" ht="14.4" x14ac:dyDescent="0.3">
      <c r="A981" s="433" t="str">
        <v>1493</v>
      </c>
      <c r="D981" t="str">
        <f>CONCATENATE(portada_F[[#This Row],[NIVEL]],".",portada_F[[#This Row],[CODINS]])</f>
        <v>1.01623</v>
      </c>
      <c r="E981" s="444" t="s">
        <v>31896</v>
      </c>
      <c r="F981" t="s">
        <v>1509</v>
      </c>
      <c r="G981" t="s">
        <v>1507</v>
      </c>
      <c r="H981" t="s">
        <v>1508</v>
      </c>
      <c r="I981" t="s">
        <v>1167</v>
      </c>
      <c r="J981" t="s">
        <v>10</v>
      </c>
      <c r="K981" t="s">
        <v>32</v>
      </c>
      <c r="L981" t="s">
        <v>20921</v>
      </c>
      <c r="M981" t="s">
        <v>18492</v>
      </c>
      <c r="N981">
        <v>11905</v>
      </c>
      <c r="O981" t="s">
        <v>32</v>
      </c>
      <c r="P981" t="s">
        <v>1168</v>
      </c>
      <c r="Q981" t="s">
        <v>5</v>
      </c>
      <c r="R981" t="s">
        <v>16542</v>
      </c>
      <c r="S981" t="s">
        <v>33</v>
      </c>
      <c r="T981" t="s">
        <v>1167</v>
      </c>
      <c r="U981" t="s">
        <v>674</v>
      </c>
      <c r="V981" t="s">
        <v>1508</v>
      </c>
      <c r="W981" t="s">
        <v>24383</v>
      </c>
      <c r="X981" t="s">
        <v>10685</v>
      </c>
      <c r="Y981" s="536" t="s">
        <v>24384</v>
      </c>
      <c r="Z981" s="536"/>
      <c r="AA981" s="493" t="s">
        <v>24385</v>
      </c>
      <c r="AB981" s="493" t="s">
        <v>24386</v>
      </c>
      <c r="AC981" s="493" t="s">
        <v>20056</v>
      </c>
      <c r="AD981" s="493" t="s">
        <v>23991</v>
      </c>
      <c r="AE981"/>
      <c r="AF981" t="s">
        <v>20919</v>
      </c>
      <c r="AG981"/>
      <c r="AH981"/>
      <c r="AI981" t="s">
        <v>20668</v>
      </c>
      <c r="AJ981" t="s">
        <v>32</v>
      </c>
      <c r="AK981" t="s">
        <v>7130</v>
      </c>
      <c r="AL981" t="s">
        <v>64</v>
      </c>
      <c r="AM981" t="s">
        <v>1508</v>
      </c>
      <c r="AN981">
        <v>13</v>
      </c>
    </row>
    <row r="982" spans="1:40" ht="14.4" x14ac:dyDescent="0.3">
      <c r="A982" s="433" t="str">
        <v>1496</v>
      </c>
      <c r="D982" t="str">
        <f>CONCATENATE(portada_F[[#This Row],[NIVEL]],".",portada_F[[#This Row],[CODINS]])</f>
        <v>1.03986</v>
      </c>
      <c r="E982" s="444" t="s">
        <v>33892</v>
      </c>
      <c r="F982" t="s">
        <v>16017</v>
      </c>
      <c r="G982" t="s">
        <v>16016</v>
      </c>
      <c r="H982" t="s">
        <v>1377</v>
      </c>
      <c r="I982" t="s">
        <v>13536</v>
      </c>
      <c r="J982" t="s">
        <v>3</v>
      </c>
      <c r="K982" t="s">
        <v>32</v>
      </c>
      <c r="L982" t="s">
        <v>20921</v>
      </c>
      <c r="M982" t="s">
        <v>18492</v>
      </c>
      <c r="N982">
        <v>60303</v>
      </c>
      <c r="O982" t="s">
        <v>136</v>
      </c>
      <c r="P982" t="s">
        <v>3</v>
      </c>
      <c r="Q982" t="s">
        <v>3</v>
      </c>
      <c r="R982" t="s">
        <v>16816</v>
      </c>
      <c r="S982" t="s">
        <v>137</v>
      </c>
      <c r="T982" t="s">
        <v>1636</v>
      </c>
      <c r="U982" t="s">
        <v>1718</v>
      </c>
      <c r="V982" t="s">
        <v>70</v>
      </c>
      <c r="W982" t="s">
        <v>1820</v>
      </c>
      <c r="X982" t="s">
        <v>16019</v>
      </c>
      <c r="Y982" s="536" t="s">
        <v>29253</v>
      </c>
      <c r="Z982" s="536"/>
      <c r="AA982" s="493" t="s">
        <v>19574</v>
      </c>
      <c r="AB982" s="493" t="s">
        <v>29254</v>
      </c>
      <c r="AC982" s="493" t="s">
        <v>20164</v>
      </c>
      <c r="AD982" s="493" t="s">
        <v>29255</v>
      </c>
      <c r="AE982"/>
      <c r="AF982" t="s">
        <v>20919</v>
      </c>
      <c r="AG982"/>
      <c r="AH982"/>
      <c r="AI982" t="s">
        <v>20668</v>
      </c>
      <c r="AJ982" t="s">
        <v>32</v>
      </c>
      <c r="AK982" t="s">
        <v>1622</v>
      </c>
      <c r="AL982" t="s">
        <v>64</v>
      </c>
      <c r="AM982" t="s">
        <v>1377</v>
      </c>
      <c r="AN982">
        <v>5</v>
      </c>
    </row>
    <row r="983" spans="1:40" ht="14.4" x14ac:dyDescent="0.3">
      <c r="A983" s="433" t="str">
        <v>1497</v>
      </c>
      <c r="D983" t="str">
        <f>CONCATENATE(portada_F[[#This Row],[NIVEL]],".",portada_F[[#This Row],[CODINS]])</f>
        <v>1.01127</v>
      </c>
      <c r="E983" s="444" t="s">
        <v>31437</v>
      </c>
      <c r="F983" t="s">
        <v>1427</v>
      </c>
      <c r="G983" t="s">
        <v>1425</v>
      </c>
      <c r="H983" t="s">
        <v>1426</v>
      </c>
      <c r="I983" t="s">
        <v>1167</v>
      </c>
      <c r="J983" t="s">
        <v>5</v>
      </c>
      <c r="K983" t="s">
        <v>32</v>
      </c>
      <c r="L983" t="s">
        <v>20921</v>
      </c>
      <c r="M983" t="s">
        <v>18492</v>
      </c>
      <c r="N983">
        <v>11902</v>
      </c>
      <c r="O983" t="s">
        <v>32</v>
      </c>
      <c r="P983" t="s">
        <v>1168</v>
      </c>
      <c r="Q983" t="s">
        <v>2</v>
      </c>
      <c r="R983" t="s">
        <v>21531</v>
      </c>
      <c r="S983" t="s">
        <v>33</v>
      </c>
      <c r="T983" t="s">
        <v>1167</v>
      </c>
      <c r="U983" t="s">
        <v>21532</v>
      </c>
      <c r="V983" t="s">
        <v>1426</v>
      </c>
      <c r="W983" t="s">
        <v>23336</v>
      </c>
      <c r="X983" t="s">
        <v>10551</v>
      </c>
      <c r="Y983" s="536" t="s">
        <v>23337</v>
      </c>
      <c r="Z983" s="536"/>
      <c r="AA983" s="493" t="s">
        <v>23338</v>
      </c>
      <c r="AB983" s="493" t="s">
        <v>23339</v>
      </c>
      <c r="AC983" s="493" t="s">
        <v>19752</v>
      </c>
      <c r="AD983" s="493" t="s">
        <v>21534</v>
      </c>
      <c r="AE983"/>
      <c r="AF983" t="s">
        <v>20919</v>
      </c>
      <c r="AG983"/>
      <c r="AH983"/>
      <c r="AI983" t="s">
        <v>20668</v>
      </c>
      <c r="AJ983" t="s">
        <v>32</v>
      </c>
      <c r="AK983" t="s">
        <v>1424</v>
      </c>
      <c r="AL983" t="s">
        <v>64</v>
      </c>
      <c r="AM983" t="s">
        <v>1426</v>
      </c>
      <c r="AN983">
        <v>9</v>
      </c>
    </row>
    <row r="984" spans="1:40" ht="14.4" x14ac:dyDescent="0.3">
      <c r="A984" s="433" t="str">
        <v>1498</v>
      </c>
      <c r="D984" t="str">
        <f>CONCATENATE(portada_F[[#This Row],[NIVEL]],".",portada_F[[#This Row],[CODINS]])</f>
        <v>1.02200</v>
      </c>
      <c r="E984" s="444" t="s">
        <v>32407</v>
      </c>
      <c r="F984" t="s">
        <v>7800</v>
      </c>
      <c r="G984" t="s">
        <v>10072</v>
      </c>
      <c r="H984" t="s">
        <v>10073</v>
      </c>
      <c r="I984" t="s">
        <v>13536</v>
      </c>
      <c r="J984" t="s">
        <v>225</v>
      </c>
      <c r="K984" t="s">
        <v>32</v>
      </c>
      <c r="L984" t="s">
        <v>20921</v>
      </c>
      <c r="M984" t="s">
        <v>18492</v>
      </c>
      <c r="N984">
        <v>60303</v>
      </c>
      <c r="O984" t="s">
        <v>136</v>
      </c>
      <c r="P984" t="s">
        <v>3</v>
      </c>
      <c r="Q984" t="s">
        <v>3</v>
      </c>
      <c r="R984" t="s">
        <v>16816</v>
      </c>
      <c r="S984" t="s">
        <v>137</v>
      </c>
      <c r="T984" t="s">
        <v>1636</v>
      </c>
      <c r="U984" t="s">
        <v>1718</v>
      </c>
      <c r="V984" t="s">
        <v>5138</v>
      </c>
      <c r="W984" t="s">
        <v>10074</v>
      </c>
      <c r="X984" t="s">
        <v>15871</v>
      </c>
      <c r="Y984" s="536" t="s">
        <v>25566</v>
      </c>
      <c r="Z984" s="536" t="s">
        <v>25567</v>
      </c>
      <c r="AA984" s="493" t="s">
        <v>19184</v>
      </c>
      <c r="AB984" s="493" t="s">
        <v>25566</v>
      </c>
      <c r="AC984" s="493" t="s">
        <v>20428</v>
      </c>
      <c r="AD984" s="493" t="s">
        <v>25252</v>
      </c>
      <c r="AE984"/>
      <c r="AF984" t="s">
        <v>20919</v>
      </c>
      <c r="AG984"/>
      <c r="AH984"/>
      <c r="AI984" t="s">
        <v>20668</v>
      </c>
      <c r="AJ984" t="s">
        <v>32</v>
      </c>
      <c r="AK984" t="s">
        <v>1909</v>
      </c>
      <c r="AL984" t="s">
        <v>64</v>
      </c>
      <c r="AM984" t="s">
        <v>10073</v>
      </c>
      <c r="AN984">
        <v>2</v>
      </c>
    </row>
    <row r="985" spans="1:40" ht="14.4" x14ac:dyDescent="0.3">
      <c r="A985" s="433" t="str">
        <v>1499</v>
      </c>
      <c r="D985" t="str">
        <f>CONCATENATE(portada_F[[#This Row],[NIVEL]],".",portada_F[[#This Row],[CODINS]])</f>
        <v>1.01622</v>
      </c>
      <c r="E985" s="444" t="s">
        <v>31895</v>
      </c>
      <c r="F985" t="s">
        <v>1432</v>
      </c>
      <c r="G985" t="s">
        <v>1430</v>
      </c>
      <c r="H985" t="s">
        <v>1431</v>
      </c>
      <c r="I985" t="s">
        <v>1167</v>
      </c>
      <c r="J985" t="s">
        <v>5</v>
      </c>
      <c r="K985" t="s">
        <v>32</v>
      </c>
      <c r="L985" t="s">
        <v>20921</v>
      </c>
      <c r="M985" t="s">
        <v>18492</v>
      </c>
      <c r="N985">
        <v>11902</v>
      </c>
      <c r="O985" t="s">
        <v>32</v>
      </c>
      <c r="P985" t="s">
        <v>1168</v>
      </c>
      <c r="Q985" t="s">
        <v>2</v>
      </c>
      <c r="R985" t="s">
        <v>21531</v>
      </c>
      <c r="S985" t="s">
        <v>33</v>
      </c>
      <c r="T985" t="s">
        <v>1167</v>
      </c>
      <c r="U985" t="s">
        <v>21532</v>
      </c>
      <c r="V985" t="s">
        <v>1431</v>
      </c>
      <c r="W985" t="s">
        <v>9224</v>
      </c>
      <c r="X985" t="s">
        <v>12948</v>
      </c>
      <c r="Y985" s="536" t="s">
        <v>24381</v>
      </c>
      <c r="Z985" s="536"/>
      <c r="AA985" s="493" t="s">
        <v>20090</v>
      </c>
      <c r="AB985" s="493" t="s">
        <v>24382</v>
      </c>
      <c r="AC985" s="493" t="s">
        <v>19752</v>
      </c>
      <c r="AD985" s="493" t="s">
        <v>21534</v>
      </c>
      <c r="AE985"/>
      <c r="AF985" t="s">
        <v>20919</v>
      </c>
      <c r="AG985"/>
      <c r="AH985"/>
      <c r="AI985" t="s">
        <v>20668</v>
      </c>
      <c r="AJ985" t="s">
        <v>32</v>
      </c>
      <c r="AK985" t="s">
        <v>1429</v>
      </c>
      <c r="AL985" t="s">
        <v>64</v>
      </c>
      <c r="AM985" t="s">
        <v>1431</v>
      </c>
      <c r="AN985">
        <v>20</v>
      </c>
    </row>
    <row r="986" spans="1:40" ht="14.4" x14ac:dyDescent="0.3">
      <c r="A986" s="433" t="str">
        <v>1500</v>
      </c>
      <c r="D986" t="str">
        <f>CONCATENATE(portada_F[[#This Row],[NIVEL]],".",portada_F[[#This Row],[CODINS]])</f>
        <v>1.00793</v>
      </c>
      <c r="E986" s="444" t="s">
        <v>31153</v>
      </c>
      <c r="F986" t="s">
        <v>1512</v>
      </c>
      <c r="G986" t="s">
        <v>1511</v>
      </c>
      <c r="H986" t="s">
        <v>40</v>
      </c>
      <c r="I986" t="s">
        <v>1167</v>
      </c>
      <c r="J986" t="s">
        <v>6</v>
      </c>
      <c r="K986" t="s">
        <v>32</v>
      </c>
      <c r="L986" t="s">
        <v>20921</v>
      </c>
      <c r="M986" t="s">
        <v>18492</v>
      </c>
      <c r="N986">
        <v>11908</v>
      </c>
      <c r="O986" t="s">
        <v>32</v>
      </c>
      <c r="P986" t="s">
        <v>1168</v>
      </c>
      <c r="Q986" t="s">
        <v>9</v>
      </c>
      <c r="R986" t="s">
        <v>16545</v>
      </c>
      <c r="S986" t="s">
        <v>33</v>
      </c>
      <c r="T986" t="s">
        <v>1167</v>
      </c>
      <c r="U986" t="s">
        <v>21538</v>
      </c>
      <c r="V986" t="s">
        <v>12631</v>
      </c>
      <c r="W986" t="s">
        <v>9231</v>
      </c>
      <c r="X986" t="s">
        <v>11655</v>
      </c>
      <c r="Y986" s="536" t="s">
        <v>22683</v>
      </c>
      <c r="Z986" s="536" t="s">
        <v>22684</v>
      </c>
      <c r="AA986" s="493" t="s">
        <v>9228</v>
      </c>
      <c r="AB986" s="493" t="s">
        <v>22684</v>
      </c>
      <c r="AC986" s="493" t="s">
        <v>19754</v>
      </c>
      <c r="AD986" s="493" t="s">
        <v>21540</v>
      </c>
      <c r="AE986"/>
      <c r="AF986" t="s">
        <v>20919</v>
      </c>
      <c r="AG986"/>
      <c r="AH986"/>
      <c r="AI986" t="s">
        <v>20668</v>
      </c>
      <c r="AJ986" t="s">
        <v>32</v>
      </c>
      <c r="AK986" t="s">
        <v>7131</v>
      </c>
      <c r="AL986" t="s">
        <v>64</v>
      </c>
      <c r="AM986" t="s">
        <v>40</v>
      </c>
      <c r="AN986">
        <v>59</v>
      </c>
    </row>
    <row r="987" spans="1:40" ht="14.4" x14ac:dyDescent="0.3">
      <c r="A987" s="433" t="str">
        <v>1501</v>
      </c>
      <c r="D987" t="str">
        <f>CONCATENATE(portada_F[[#This Row],[NIVEL]],".",portada_F[[#This Row],[CODINS]])</f>
        <v>1.03809</v>
      </c>
      <c r="E987" s="444" t="s">
        <v>33743</v>
      </c>
      <c r="F987" t="s">
        <v>14717</v>
      </c>
      <c r="G987" t="s">
        <v>14716</v>
      </c>
      <c r="H987" t="s">
        <v>1476</v>
      </c>
      <c r="I987" t="s">
        <v>13536</v>
      </c>
      <c r="J987" t="s">
        <v>14</v>
      </c>
      <c r="K987" t="s">
        <v>32</v>
      </c>
      <c r="L987" t="s">
        <v>20921</v>
      </c>
      <c r="M987" t="s">
        <v>18492</v>
      </c>
      <c r="N987">
        <v>60301</v>
      </c>
      <c r="O987" t="s">
        <v>136</v>
      </c>
      <c r="P987" t="s">
        <v>3</v>
      </c>
      <c r="Q987" t="s">
        <v>1</v>
      </c>
      <c r="R987" t="s">
        <v>16814</v>
      </c>
      <c r="S987" t="s">
        <v>137</v>
      </c>
      <c r="T987" t="s">
        <v>1636</v>
      </c>
      <c r="U987" t="s">
        <v>1636</v>
      </c>
      <c r="V987" t="s">
        <v>1476</v>
      </c>
      <c r="W987" t="s">
        <v>28897</v>
      </c>
      <c r="X987" t="s">
        <v>15233</v>
      </c>
      <c r="Y987" s="536" t="s">
        <v>28898</v>
      </c>
      <c r="Z987" s="536" t="s">
        <v>28899</v>
      </c>
      <c r="AA987" s="493" t="s">
        <v>20489</v>
      </c>
      <c r="AB987" s="493" t="s">
        <v>28899</v>
      </c>
      <c r="AC987" s="493" t="s">
        <v>20057</v>
      </c>
      <c r="AD987" s="493" t="s">
        <v>25274</v>
      </c>
      <c r="AE987"/>
      <c r="AF987" t="s">
        <v>20919</v>
      </c>
      <c r="AG987"/>
      <c r="AH987"/>
      <c r="AI987" t="s">
        <v>20668</v>
      </c>
      <c r="AJ987" t="s">
        <v>32</v>
      </c>
      <c r="AK987" t="s">
        <v>1703</v>
      </c>
      <c r="AL987" t="s">
        <v>64</v>
      </c>
      <c r="AM987" t="s">
        <v>1476</v>
      </c>
      <c r="AN987">
        <v>3</v>
      </c>
    </row>
    <row r="988" spans="1:40" ht="14.4" x14ac:dyDescent="0.3">
      <c r="A988" s="433" t="str">
        <v>1502</v>
      </c>
      <c r="D988" t="str">
        <f>CONCATENATE(portada_F[[#This Row],[NIVEL]],".",portada_F[[#This Row],[CODINS]])</f>
        <v>1.01038</v>
      </c>
      <c r="E988" s="444" t="s">
        <v>31356</v>
      </c>
      <c r="F988" t="s">
        <v>682</v>
      </c>
      <c r="G988" t="s">
        <v>1332</v>
      </c>
      <c r="H988" t="s">
        <v>3581</v>
      </c>
      <c r="I988" t="s">
        <v>1167</v>
      </c>
      <c r="J988" t="s">
        <v>4</v>
      </c>
      <c r="K988" t="s">
        <v>32</v>
      </c>
      <c r="L988" t="s">
        <v>20921</v>
      </c>
      <c r="M988" t="s">
        <v>18492</v>
      </c>
      <c r="N988">
        <v>11901</v>
      </c>
      <c r="O988" t="s">
        <v>32</v>
      </c>
      <c r="P988" t="s">
        <v>1168</v>
      </c>
      <c r="Q988" t="s">
        <v>1</v>
      </c>
      <c r="R988" t="s">
        <v>19678</v>
      </c>
      <c r="S988" t="s">
        <v>33</v>
      </c>
      <c r="T988" t="s">
        <v>1167</v>
      </c>
      <c r="U988" t="s">
        <v>21483</v>
      </c>
      <c r="V988" t="s">
        <v>799</v>
      </c>
      <c r="W988" t="s">
        <v>10529</v>
      </c>
      <c r="X988" t="s">
        <v>11727</v>
      </c>
      <c r="Y988" s="536" t="s">
        <v>23151</v>
      </c>
      <c r="Z988" s="536"/>
      <c r="AA988" s="493" t="s">
        <v>18914</v>
      </c>
      <c r="AB988" s="493" t="s">
        <v>23152</v>
      </c>
      <c r="AC988" s="493" t="s">
        <v>19969</v>
      </c>
      <c r="AD988" s="493" t="s">
        <v>23153</v>
      </c>
      <c r="AE988"/>
      <c r="AF988" t="s">
        <v>20919</v>
      </c>
      <c r="AG988"/>
      <c r="AH988"/>
      <c r="AI988" t="s">
        <v>20668</v>
      </c>
      <c r="AJ988" t="s">
        <v>32</v>
      </c>
      <c r="AK988" t="s">
        <v>298</v>
      </c>
      <c r="AL988" t="s">
        <v>64</v>
      </c>
      <c r="AM988" t="s">
        <v>3581</v>
      </c>
      <c r="AN988">
        <v>24</v>
      </c>
    </row>
    <row r="989" spans="1:40" ht="14.4" x14ac:dyDescent="0.3">
      <c r="A989" s="433" t="str">
        <v>1503</v>
      </c>
      <c r="D989" t="str">
        <f>CONCATENATE(portada_F[[#This Row],[NIVEL]],".",portada_F[[#This Row],[CODINS]])</f>
        <v>1.00309</v>
      </c>
      <c r="E989" s="444" t="s">
        <v>30708</v>
      </c>
      <c r="F989" t="s">
        <v>906</v>
      </c>
      <c r="G989" t="s">
        <v>1700</v>
      </c>
      <c r="H989" t="s">
        <v>1701</v>
      </c>
      <c r="I989" t="s">
        <v>13536</v>
      </c>
      <c r="J989" t="s">
        <v>1</v>
      </c>
      <c r="K989" t="s">
        <v>32</v>
      </c>
      <c r="L989" t="s">
        <v>20921</v>
      </c>
      <c r="M989" t="s">
        <v>18492</v>
      </c>
      <c r="N989">
        <v>60301</v>
      </c>
      <c r="O989" t="s">
        <v>136</v>
      </c>
      <c r="P989" t="s">
        <v>3</v>
      </c>
      <c r="Q989" t="s">
        <v>1</v>
      </c>
      <c r="R989" t="s">
        <v>16814</v>
      </c>
      <c r="S989" t="s">
        <v>137</v>
      </c>
      <c r="T989" t="s">
        <v>1636</v>
      </c>
      <c r="U989" t="s">
        <v>1636</v>
      </c>
      <c r="V989" t="s">
        <v>1701</v>
      </c>
      <c r="W989" t="s">
        <v>21557</v>
      </c>
      <c r="X989" t="s">
        <v>10373</v>
      </c>
      <c r="Y989" s="536" t="s">
        <v>21558</v>
      </c>
      <c r="Z989" s="536"/>
      <c r="AA989" s="493" t="s">
        <v>15666</v>
      </c>
      <c r="AB989" s="493" t="s">
        <v>21558</v>
      </c>
      <c r="AC989" s="493" t="s">
        <v>21553</v>
      </c>
      <c r="AD989" s="493" t="s">
        <v>21554</v>
      </c>
      <c r="AE989"/>
      <c r="AF989" t="s">
        <v>20919</v>
      </c>
      <c r="AG989"/>
      <c r="AH989"/>
      <c r="AI989" t="s">
        <v>20668</v>
      </c>
      <c r="AJ989" t="s">
        <v>32</v>
      </c>
      <c r="AK989" t="s">
        <v>1699</v>
      </c>
      <c r="AL989" t="s">
        <v>64</v>
      </c>
      <c r="AM989" t="s">
        <v>1701</v>
      </c>
      <c r="AN989">
        <v>35</v>
      </c>
    </row>
    <row r="990" spans="1:40" ht="14.4" x14ac:dyDescent="0.3">
      <c r="A990" s="433" t="str">
        <v>1504</v>
      </c>
      <c r="D990" t="str">
        <f>CONCATENATE(portada_F[[#This Row],[NIVEL]],".",portada_F[[#This Row],[CODINS]])</f>
        <v>1.02457</v>
      </c>
      <c r="E990" s="444" t="s">
        <v>32633</v>
      </c>
      <c r="F990" t="s">
        <v>1452</v>
      </c>
      <c r="G990" t="s">
        <v>1450</v>
      </c>
      <c r="H990" t="s">
        <v>1451</v>
      </c>
      <c r="I990" t="s">
        <v>1167</v>
      </c>
      <c r="J990" t="s">
        <v>5</v>
      </c>
      <c r="K990" t="s">
        <v>32</v>
      </c>
      <c r="L990" t="s">
        <v>20921</v>
      </c>
      <c r="M990" t="s">
        <v>18492</v>
      </c>
      <c r="N990">
        <v>11904</v>
      </c>
      <c r="O990" t="s">
        <v>32</v>
      </c>
      <c r="P990" t="s">
        <v>1168</v>
      </c>
      <c r="Q990" t="s">
        <v>4</v>
      </c>
      <c r="R990" t="s">
        <v>16541</v>
      </c>
      <c r="S990" t="s">
        <v>33</v>
      </c>
      <c r="T990" t="s">
        <v>1167</v>
      </c>
      <c r="U990" t="s">
        <v>1271</v>
      </c>
      <c r="V990" t="s">
        <v>1451</v>
      </c>
      <c r="W990" t="s">
        <v>24947</v>
      </c>
      <c r="X990" t="s">
        <v>10891</v>
      </c>
      <c r="Y990" s="536" t="s">
        <v>26088</v>
      </c>
      <c r="Z990" s="536"/>
      <c r="AA990" s="493" t="s">
        <v>19245</v>
      </c>
      <c r="AB990" s="493" t="s">
        <v>26088</v>
      </c>
      <c r="AC990" s="493" t="s">
        <v>19752</v>
      </c>
      <c r="AD990" s="493" t="s">
        <v>21534</v>
      </c>
      <c r="AE990"/>
      <c r="AF990" t="s">
        <v>20919</v>
      </c>
      <c r="AG990"/>
      <c r="AH990"/>
      <c r="AI990" t="s">
        <v>20668</v>
      </c>
      <c r="AJ990" t="s">
        <v>32</v>
      </c>
      <c r="AK990" t="s">
        <v>947</v>
      </c>
      <c r="AL990" t="s">
        <v>64</v>
      </c>
      <c r="AM990" t="s">
        <v>1451</v>
      </c>
      <c r="AN990">
        <v>17</v>
      </c>
    </row>
    <row r="991" spans="1:40" ht="14.4" x14ac:dyDescent="0.3">
      <c r="A991" s="433" t="str">
        <v>1505</v>
      </c>
      <c r="D991" t="str">
        <f>CONCATENATE(portada_F[[#This Row],[NIVEL]],".",portada_F[[#This Row],[CODINS]])</f>
        <v>1.00296</v>
      </c>
      <c r="E991" s="444" t="s">
        <v>30696</v>
      </c>
      <c r="F991" t="s">
        <v>607</v>
      </c>
      <c r="G991" t="s">
        <v>1434</v>
      </c>
      <c r="H991" t="s">
        <v>1435</v>
      </c>
      <c r="I991" t="s">
        <v>1167</v>
      </c>
      <c r="J991" t="s">
        <v>3</v>
      </c>
      <c r="K991" t="s">
        <v>32</v>
      </c>
      <c r="L991" t="s">
        <v>20921</v>
      </c>
      <c r="M991" t="s">
        <v>18492</v>
      </c>
      <c r="N991">
        <v>11903</v>
      </c>
      <c r="O991" t="s">
        <v>32</v>
      </c>
      <c r="P991" t="s">
        <v>1168</v>
      </c>
      <c r="Q991" t="s">
        <v>3</v>
      </c>
      <c r="R991" t="s">
        <v>16540</v>
      </c>
      <c r="S991" t="s">
        <v>33</v>
      </c>
      <c r="T991" t="s">
        <v>1167</v>
      </c>
      <c r="U991" t="s">
        <v>1290</v>
      </c>
      <c r="V991" t="s">
        <v>1435</v>
      </c>
      <c r="W991" t="s">
        <v>9225</v>
      </c>
      <c r="X991" t="s">
        <v>10366</v>
      </c>
      <c r="Y991" s="536" t="s">
        <v>21526</v>
      </c>
      <c r="Z991" s="536"/>
      <c r="AA991" s="493" t="s">
        <v>15140</v>
      </c>
      <c r="AB991" s="493" t="s">
        <v>21527</v>
      </c>
      <c r="AC991" s="493" t="s">
        <v>19747</v>
      </c>
      <c r="AD991" s="493" t="s">
        <v>21513</v>
      </c>
      <c r="AE991"/>
      <c r="AF991" t="s">
        <v>20919</v>
      </c>
      <c r="AG991"/>
      <c r="AH991"/>
      <c r="AI991" t="s">
        <v>20668</v>
      </c>
      <c r="AJ991" t="s">
        <v>32</v>
      </c>
      <c r="AK991" t="s">
        <v>1433</v>
      </c>
      <c r="AL991" t="s">
        <v>64</v>
      </c>
      <c r="AM991" t="s">
        <v>1435</v>
      </c>
      <c r="AN991">
        <v>48</v>
      </c>
    </row>
    <row r="992" spans="1:40" ht="14.4" x14ac:dyDescent="0.3">
      <c r="A992" s="433" t="str">
        <v>1506</v>
      </c>
      <c r="D992" t="str">
        <f>CONCATENATE(portada_F[[#This Row],[NIVEL]],".",portada_F[[#This Row],[CODINS]])</f>
        <v>1.01618</v>
      </c>
      <c r="E992" s="444" t="s">
        <v>31891</v>
      </c>
      <c r="F992" t="s">
        <v>6888</v>
      </c>
      <c r="G992" t="s">
        <v>1263</v>
      </c>
      <c r="H992" t="s">
        <v>2908</v>
      </c>
      <c r="I992" t="s">
        <v>1167</v>
      </c>
      <c r="J992" t="s">
        <v>2</v>
      </c>
      <c r="K992" t="s">
        <v>32</v>
      </c>
      <c r="L992" t="s">
        <v>20921</v>
      </c>
      <c r="M992" t="s">
        <v>18492</v>
      </c>
      <c r="N992">
        <v>11911</v>
      </c>
      <c r="O992" t="s">
        <v>32</v>
      </c>
      <c r="P992" t="s">
        <v>1168</v>
      </c>
      <c r="Q992" t="s">
        <v>13</v>
      </c>
      <c r="R992" t="s">
        <v>16548</v>
      </c>
      <c r="S992" t="s">
        <v>33</v>
      </c>
      <c r="T992" t="s">
        <v>1167</v>
      </c>
      <c r="U992" t="s">
        <v>21505</v>
      </c>
      <c r="V992" t="s">
        <v>3395</v>
      </c>
      <c r="W992" t="s">
        <v>9216</v>
      </c>
      <c r="X992" t="s">
        <v>10682</v>
      </c>
      <c r="Y992" s="536" t="s">
        <v>24374</v>
      </c>
      <c r="Z992" s="536"/>
      <c r="AA992" s="493" t="s">
        <v>20089</v>
      </c>
      <c r="AB992" s="493" t="s">
        <v>24375</v>
      </c>
      <c r="AC992" s="493" t="s">
        <v>19746</v>
      </c>
      <c r="AD992" s="493" t="s">
        <v>21507</v>
      </c>
      <c r="AE992"/>
      <c r="AF992" t="s">
        <v>20919</v>
      </c>
      <c r="AG992"/>
      <c r="AH992"/>
      <c r="AI992" t="s">
        <v>20668</v>
      </c>
      <c r="AJ992" t="s">
        <v>32</v>
      </c>
      <c r="AK992" t="s">
        <v>1262</v>
      </c>
      <c r="AL992" t="s">
        <v>64</v>
      </c>
      <c r="AM992" t="s">
        <v>2908</v>
      </c>
      <c r="AN992">
        <v>2</v>
      </c>
    </row>
    <row r="993" spans="1:40" ht="14.4" x14ac:dyDescent="0.3">
      <c r="A993" s="433" t="str">
        <v>1507</v>
      </c>
      <c r="D993" t="str">
        <f>CONCATENATE(portada_F[[#This Row],[NIVEL]],".",portada_F[[#This Row],[CODINS]])</f>
        <v>1.03793</v>
      </c>
      <c r="E993" s="444" t="s">
        <v>33731</v>
      </c>
      <c r="F993" t="s">
        <v>7773</v>
      </c>
      <c r="G993" t="s">
        <v>14698</v>
      </c>
      <c r="H993" t="s">
        <v>504</v>
      </c>
      <c r="I993" t="s">
        <v>1167</v>
      </c>
      <c r="J993" t="s">
        <v>9</v>
      </c>
      <c r="K993" t="s">
        <v>32</v>
      </c>
      <c r="L993" t="s">
        <v>20921</v>
      </c>
      <c r="M993" t="s">
        <v>18492</v>
      </c>
      <c r="N993">
        <v>11907</v>
      </c>
      <c r="O993" t="s">
        <v>32</v>
      </c>
      <c r="P993" t="s">
        <v>1168</v>
      </c>
      <c r="Q993" t="s">
        <v>7</v>
      </c>
      <c r="R993" t="s">
        <v>16544</v>
      </c>
      <c r="S993" t="s">
        <v>33</v>
      </c>
      <c r="T993" t="s">
        <v>1167</v>
      </c>
      <c r="U993" t="s">
        <v>1642</v>
      </c>
      <c r="V993" t="s">
        <v>504</v>
      </c>
      <c r="W993" t="s">
        <v>15208</v>
      </c>
      <c r="X993" t="s">
        <v>15207</v>
      </c>
      <c r="Y993" s="536" t="s">
        <v>28868</v>
      </c>
      <c r="Z993" s="536"/>
      <c r="AA993" s="493" t="s">
        <v>17463</v>
      </c>
      <c r="AB993" s="493" t="s">
        <v>28869</v>
      </c>
      <c r="AC993" s="493" t="s">
        <v>19756</v>
      </c>
      <c r="AD993" s="493" t="s">
        <v>21549</v>
      </c>
      <c r="AE993"/>
      <c r="AF993" t="s">
        <v>20919</v>
      </c>
      <c r="AG993"/>
      <c r="AH993"/>
      <c r="AI993" t="s">
        <v>20668</v>
      </c>
      <c r="AJ993" t="s">
        <v>32</v>
      </c>
      <c r="AK993" t="s">
        <v>1645</v>
      </c>
      <c r="AL993" t="s">
        <v>64</v>
      </c>
      <c r="AM993" t="s">
        <v>504</v>
      </c>
      <c r="AN993">
        <v>5</v>
      </c>
    </row>
    <row r="994" spans="1:40" ht="14.4" x14ac:dyDescent="0.3">
      <c r="A994" s="433" t="str">
        <v>1509</v>
      </c>
      <c r="D994" t="str">
        <f>CONCATENATE(portada_F[[#This Row],[NIVEL]],".",portada_F[[#This Row],[CODINS]])</f>
        <v>1.01442</v>
      </c>
      <c r="E994" s="444" t="s">
        <v>31723</v>
      </c>
      <c r="F994" t="s">
        <v>1515</v>
      </c>
      <c r="G994" t="s">
        <v>1513</v>
      </c>
      <c r="H994" t="s">
        <v>243</v>
      </c>
      <c r="I994" t="s">
        <v>1167</v>
      </c>
      <c r="J994" t="s">
        <v>10</v>
      </c>
      <c r="K994" t="s">
        <v>32</v>
      </c>
      <c r="L994" t="s">
        <v>20921</v>
      </c>
      <c r="M994" t="s">
        <v>18492</v>
      </c>
      <c r="N994">
        <v>11905</v>
      </c>
      <c r="O994" t="s">
        <v>32</v>
      </c>
      <c r="P994" t="s">
        <v>1168</v>
      </c>
      <c r="Q994" t="s">
        <v>5</v>
      </c>
      <c r="R994" t="s">
        <v>16542</v>
      </c>
      <c r="S994" t="s">
        <v>33</v>
      </c>
      <c r="T994" t="s">
        <v>1167</v>
      </c>
      <c r="U994" t="s">
        <v>674</v>
      </c>
      <c r="V994" t="s">
        <v>5180</v>
      </c>
      <c r="W994" t="s">
        <v>9232</v>
      </c>
      <c r="X994" t="s">
        <v>10634</v>
      </c>
      <c r="Y994" s="536" t="s">
        <v>23995</v>
      </c>
      <c r="Z994" s="536"/>
      <c r="AA994" s="493" t="s">
        <v>14963</v>
      </c>
      <c r="AB994" s="493" t="s">
        <v>23996</v>
      </c>
      <c r="AC994" s="493" t="s">
        <v>20056</v>
      </c>
      <c r="AD994" s="493" t="s">
        <v>23991</v>
      </c>
      <c r="AE994"/>
      <c r="AF994" t="s">
        <v>20919</v>
      </c>
      <c r="AG994"/>
      <c r="AH994"/>
      <c r="AI994" t="s">
        <v>20668</v>
      </c>
      <c r="AJ994" t="s">
        <v>32</v>
      </c>
      <c r="AK994" t="s">
        <v>7132</v>
      </c>
      <c r="AL994" t="s">
        <v>64</v>
      </c>
      <c r="AM994" t="s">
        <v>243</v>
      </c>
      <c r="AN994">
        <v>20</v>
      </c>
    </row>
    <row r="995" spans="1:40" ht="14.4" x14ac:dyDescent="0.3">
      <c r="A995" s="433" t="str">
        <v>1510</v>
      </c>
      <c r="D995" t="str">
        <f>CONCATENATE(portada_F[[#This Row],[NIVEL]],".",portada_F[[#This Row],[CODINS]])</f>
        <v>1.01908</v>
      </c>
      <c r="E995" s="444" t="s">
        <v>32148</v>
      </c>
      <c r="F995" t="s">
        <v>1559</v>
      </c>
      <c r="G995" t="s">
        <v>1558</v>
      </c>
      <c r="H995" t="s">
        <v>750</v>
      </c>
      <c r="I995" t="s">
        <v>1167</v>
      </c>
      <c r="J995" t="s">
        <v>10</v>
      </c>
      <c r="K995" t="s">
        <v>32</v>
      </c>
      <c r="L995" t="s">
        <v>20921</v>
      </c>
      <c r="M995" t="s">
        <v>18492</v>
      </c>
      <c r="N995">
        <v>11905</v>
      </c>
      <c r="O995" t="s">
        <v>32</v>
      </c>
      <c r="P995" t="s">
        <v>1168</v>
      </c>
      <c r="Q995" t="s">
        <v>5</v>
      </c>
      <c r="R995" t="s">
        <v>16542</v>
      </c>
      <c r="S995" t="s">
        <v>33</v>
      </c>
      <c r="T995" t="s">
        <v>1167</v>
      </c>
      <c r="U995" t="s">
        <v>674</v>
      </c>
      <c r="V995" t="s">
        <v>750</v>
      </c>
      <c r="W995" t="s">
        <v>14067</v>
      </c>
      <c r="X995" t="s">
        <v>11974</v>
      </c>
      <c r="Y995" s="536" t="s">
        <v>24965</v>
      </c>
      <c r="Z995" s="536"/>
      <c r="AA995" s="493" t="s">
        <v>19117</v>
      </c>
      <c r="AB995" s="493" t="s">
        <v>24965</v>
      </c>
      <c r="AC995" s="493" t="s">
        <v>20056</v>
      </c>
      <c r="AD995" s="493" t="s">
        <v>23991</v>
      </c>
      <c r="AE995"/>
      <c r="AF995" t="s">
        <v>20919</v>
      </c>
      <c r="AG995"/>
      <c r="AH995"/>
      <c r="AI995" t="s">
        <v>20668</v>
      </c>
      <c r="AJ995" t="s">
        <v>32</v>
      </c>
      <c r="AK995" t="s">
        <v>937</v>
      </c>
      <c r="AL995" t="s">
        <v>64</v>
      </c>
      <c r="AM995" t="s">
        <v>750</v>
      </c>
      <c r="AN995">
        <v>31</v>
      </c>
    </row>
    <row r="996" spans="1:40" ht="14.4" x14ac:dyDescent="0.3">
      <c r="A996" s="433" t="str">
        <v>1511</v>
      </c>
      <c r="D996" t="str">
        <f>CONCATENATE(portada_F[[#This Row],[NIVEL]],".",portada_F[[#This Row],[CODINS]])</f>
        <v>1.01625</v>
      </c>
      <c r="E996" s="444" t="s">
        <v>31898</v>
      </c>
      <c r="F996" t="s">
        <v>1521</v>
      </c>
      <c r="G996" t="s">
        <v>1518</v>
      </c>
      <c r="H996" t="s">
        <v>1519</v>
      </c>
      <c r="I996" t="s">
        <v>1167</v>
      </c>
      <c r="J996" t="s">
        <v>10</v>
      </c>
      <c r="K996" t="s">
        <v>32</v>
      </c>
      <c r="L996" t="s">
        <v>20921</v>
      </c>
      <c r="M996" t="s">
        <v>18492</v>
      </c>
      <c r="N996">
        <v>11905</v>
      </c>
      <c r="O996" t="s">
        <v>32</v>
      </c>
      <c r="P996" t="s">
        <v>1168</v>
      </c>
      <c r="Q996" t="s">
        <v>5</v>
      </c>
      <c r="R996" t="s">
        <v>16542</v>
      </c>
      <c r="S996" t="s">
        <v>33</v>
      </c>
      <c r="T996" t="s">
        <v>1167</v>
      </c>
      <c r="U996" t="s">
        <v>674</v>
      </c>
      <c r="V996" t="s">
        <v>1520</v>
      </c>
      <c r="W996" t="s">
        <v>24389</v>
      </c>
      <c r="X996" t="s">
        <v>10688</v>
      </c>
      <c r="Y996" s="536" t="s">
        <v>24390</v>
      </c>
      <c r="Z996" s="536"/>
      <c r="AA996" s="493" t="s">
        <v>17464</v>
      </c>
      <c r="AB996" s="493" t="s">
        <v>24391</v>
      </c>
      <c r="AC996" s="493" t="s">
        <v>20056</v>
      </c>
      <c r="AD996" s="493" t="s">
        <v>24392</v>
      </c>
      <c r="AE996"/>
      <c r="AF996" t="s">
        <v>20919</v>
      </c>
      <c r="AG996"/>
      <c r="AH996"/>
      <c r="AI996" t="s">
        <v>20668</v>
      </c>
      <c r="AJ996" t="s">
        <v>32</v>
      </c>
      <c r="AK996" t="s">
        <v>1517</v>
      </c>
      <c r="AL996" t="s">
        <v>64</v>
      </c>
      <c r="AM996" t="s">
        <v>1519</v>
      </c>
      <c r="AN996">
        <v>8</v>
      </c>
    </row>
    <row r="997" spans="1:40" ht="14.4" x14ac:dyDescent="0.3">
      <c r="A997" s="433" t="str">
        <v>1512</v>
      </c>
      <c r="D997" t="str">
        <f>CONCATENATE(portada_F[[#This Row],[NIVEL]],".",portada_F[[#This Row],[CODINS]])</f>
        <v>1.03021</v>
      </c>
      <c r="E997" s="444" t="s">
        <v>33127</v>
      </c>
      <c r="F997" t="s">
        <v>1633</v>
      </c>
      <c r="G997" t="s">
        <v>1631</v>
      </c>
      <c r="H997" t="s">
        <v>1632</v>
      </c>
      <c r="I997" t="s">
        <v>1167</v>
      </c>
      <c r="J997" t="s">
        <v>7</v>
      </c>
      <c r="K997" t="s">
        <v>32</v>
      </c>
      <c r="L997" t="s">
        <v>20921</v>
      </c>
      <c r="M997" t="s">
        <v>18492</v>
      </c>
      <c r="N997">
        <v>11906</v>
      </c>
      <c r="O997" t="s">
        <v>32</v>
      </c>
      <c r="P997" t="s">
        <v>1168</v>
      </c>
      <c r="Q997" t="s">
        <v>6</v>
      </c>
      <c r="R997" t="s">
        <v>16543</v>
      </c>
      <c r="S997" t="s">
        <v>33</v>
      </c>
      <c r="T997" t="s">
        <v>1167</v>
      </c>
      <c r="U997" t="s">
        <v>1579</v>
      </c>
      <c r="V997" t="s">
        <v>1632</v>
      </c>
      <c r="W997" t="s">
        <v>9244</v>
      </c>
      <c r="X997" t="s">
        <v>11030</v>
      </c>
      <c r="Y997" s="536" t="s">
        <v>27251</v>
      </c>
      <c r="Z997" s="536"/>
      <c r="AA997" s="493" t="s">
        <v>20344</v>
      </c>
      <c r="AB997" s="493" t="s">
        <v>27252</v>
      </c>
      <c r="AC997" s="493" t="s">
        <v>20004</v>
      </c>
      <c r="AD997" s="493" t="s">
        <v>27171</v>
      </c>
      <c r="AE997"/>
      <c r="AF997" t="s">
        <v>20919</v>
      </c>
      <c r="AG997"/>
      <c r="AH997"/>
      <c r="AI997" t="s">
        <v>20668</v>
      </c>
      <c r="AJ997" t="s">
        <v>32</v>
      </c>
      <c r="AK997" t="s">
        <v>7952</v>
      </c>
      <c r="AL997" t="s">
        <v>64</v>
      </c>
      <c r="AM997" t="s">
        <v>1632</v>
      </c>
      <c r="AN997">
        <v>5</v>
      </c>
    </row>
    <row r="998" spans="1:40" ht="14.4" x14ac:dyDescent="0.3">
      <c r="A998" s="433" t="str">
        <v>1513</v>
      </c>
      <c r="D998" t="str">
        <f>CONCATENATE(portada_F[[#This Row],[NIVEL]],".",portada_F[[#This Row],[CODINS]])</f>
        <v>1.00910</v>
      </c>
      <c r="E998" s="444" t="s">
        <v>31244</v>
      </c>
      <c r="F998" t="s">
        <v>1193</v>
      </c>
      <c r="G998" t="s">
        <v>1292</v>
      </c>
      <c r="H998" t="s">
        <v>9218</v>
      </c>
      <c r="I998" t="s">
        <v>1167</v>
      </c>
      <c r="J998" t="s">
        <v>11</v>
      </c>
      <c r="K998" t="s">
        <v>32</v>
      </c>
      <c r="L998" t="s">
        <v>20921</v>
      </c>
      <c r="M998" t="s">
        <v>18492</v>
      </c>
      <c r="N998">
        <v>11901</v>
      </c>
      <c r="O998" t="s">
        <v>32</v>
      </c>
      <c r="P998" t="s">
        <v>1168</v>
      </c>
      <c r="Q998" t="s">
        <v>1</v>
      </c>
      <c r="R998" t="s">
        <v>19678</v>
      </c>
      <c r="S998" t="s">
        <v>33</v>
      </c>
      <c r="T998" t="s">
        <v>1167</v>
      </c>
      <c r="U998" t="s">
        <v>21483</v>
      </c>
      <c r="V998" t="s">
        <v>9218</v>
      </c>
      <c r="W998" t="s">
        <v>9219</v>
      </c>
      <c r="X998" t="s">
        <v>19943</v>
      </c>
      <c r="Y998" s="536" t="s">
        <v>22906</v>
      </c>
      <c r="Z998" s="536"/>
      <c r="AA998" s="493" t="s">
        <v>19942</v>
      </c>
      <c r="AB998" s="493" t="s">
        <v>22907</v>
      </c>
      <c r="AC998" s="493" t="s">
        <v>19749</v>
      </c>
      <c r="AD998" s="493" t="s">
        <v>21515</v>
      </c>
      <c r="AE998"/>
      <c r="AF998" t="s">
        <v>20919</v>
      </c>
      <c r="AG998"/>
      <c r="AH998"/>
      <c r="AI998" t="s">
        <v>20668</v>
      </c>
      <c r="AJ998" t="s">
        <v>32</v>
      </c>
      <c r="AK998" t="s">
        <v>7128</v>
      </c>
      <c r="AL998" t="s">
        <v>64</v>
      </c>
      <c r="AM998" t="s">
        <v>9218</v>
      </c>
      <c r="AN998">
        <v>71</v>
      </c>
    </row>
    <row r="999" spans="1:40" ht="14.4" x14ac:dyDescent="0.3">
      <c r="A999" s="433" t="str">
        <v>1514</v>
      </c>
      <c r="D999" t="str">
        <f>CONCATENATE(portada_F[[#This Row],[NIVEL]],".",portada_F[[#This Row],[CODINS]])</f>
        <v>1.00961</v>
      </c>
      <c r="E999" s="444" t="s">
        <v>31286</v>
      </c>
      <c r="F999" t="s">
        <v>1309</v>
      </c>
      <c r="G999" t="s">
        <v>1306</v>
      </c>
      <c r="H999" t="s">
        <v>1307</v>
      </c>
      <c r="I999" t="s">
        <v>1167</v>
      </c>
      <c r="J999" t="s">
        <v>3</v>
      </c>
      <c r="K999" t="s">
        <v>32</v>
      </c>
      <c r="L999" t="s">
        <v>20921</v>
      </c>
      <c r="M999" t="s">
        <v>18492</v>
      </c>
      <c r="N999">
        <v>11903</v>
      </c>
      <c r="O999" t="s">
        <v>32</v>
      </c>
      <c r="P999" t="s">
        <v>1168</v>
      </c>
      <c r="Q999" t="s">
        <v>3</v>
      </c>
      <c r="R999" t="s">
        <v>16540</v>
      </c>
      <c r="S999" t="s">
        <v>33</v>
      </c>
      <c r="T999" t="s">
        <v>1167</v>
      </c>
      <c r="U999" t="s">
        <v>1290</v>
      </c>
      <c r="V999" t="s">
        <v>1308</v>
      </c>
      <c r="W999" t="s">
        <v>7263</v>
      </c>
      <c r="X999" t="s">
        <v>10504</v>
      </c>
      <c r="Y999" s="536" t="s">
        <v>23001</v>
      </c>
      <c r="Z999" s="536"/>
      <c r="AA999" s="493" t="s">
        <v>14018</v>
      </c>
      <c r="AB999" s="493" t="s">
        <v>23001</v>
      </c>
      <c r="AC999" s="493" t="s">
        <v>19747</v>
      </c>
      <c r="AD999" s="493" t="s">
        <v>21513</v>
      </c>
      <c r="AE999"/>
      <c r="AF999" t="s">
        <v>20919</v>
      </c>
      <c r="AG999"/>
      <c r="AH999"/>
      <c r="AI999" t="s">
        <v>20668</v>
      </c>
      <c r="AJ999" t="s">
        <v>32</v>
      </c>
      <c r="AK999" t="s">
        <v>7129</v>
      </c>
      <c r="AL999" t="s">
        <v>64</v>
      </c>
      <c r="AM999" t="s">
        <v>1307</v>
      </c>
      <c r="AN999">
        <v>18</v>
      </c>
    </row>
    <row r="1000" spans="1:40" ht="14.4" x14ac:dyDescent="0.3">
      <c r="A1000" s="433" t="str">
        <v>1515</v>
      </c>
      <c r="D1000" t="str">
        <f>CONCATENATE(portada_F[[#This Row],[NIVEL]],".",portada_F[[#This Row],[CODINS]])</f>
        <v>1.01907</v>
      </c>
      <c r="E1000" s="444" t="s">
        <v>32147</v>
      </c>
      <c r="F1000" t="s">
        <v>1561</v>
      </c>
      <c r="G1000" t="s">
        <v>1560</v>
      </c>
      <c r="H1000" t="s">
        <v>573</v>
      </c>
      <c r="I1000" t="s">
        <v>1167</v>
      </c>
      <c r="J1000" t="s">
        <v>6</v>
      </c>
      <c r="K1000" t="s">
        <v>32</v>
      </c>
      <c r="L1000" t="s">
        <v>20921</v>
      </c>
      <c r="M1000" t="s">
        <v>18492</v>
      </c>
      <c r="N1000">
        <v>11908</v>
      </c>
      <c r="O1000" t="s">
        <v>32</v>
      </c>
      <c r="P1000" t="s">
        <v>1168</v>
      </c>
      <c r="Q1000" t="s">
        <v>9</v>
      </c>
      <c r="R1000" t="s">
        <v>16545</v>
      </c>
      <c r="S1000" t="s">
        <v>33</v>
      </c>
      <c r="T1000" t="s">
        <v>1167</v>
      </c>
      <c r="U1000" t="s">
        <v>21538</v>
      </c>
      <c r="V1000" t="s">
        <v>573</v>
      </c>
      <c r="W1000" t="s">
        <v>24961</v>
      </c>
      <c r="X1000" t="s">
        <v>10761</v>
      </c>
      <c r="Y1000" s="536" t="s">
        <v>24962</v>
      </c>
      <c r="Z1000" s="536"/>
      <c r="AA1000" s="493" t="s">
        <v>18020</v>
      </c>
      <c r="AB1000" s="493" t="s">
        <v>24963</v>
      </c>
      <c r="AC1000" s="493" t="s">
        <v>19754</v>
      </c>
      <c r="AD1000" s="493" t="s">
        <v>24964</v>
      </c>
      <c r="AE1000"/>
      <c r="AF1000" t="s">
        <v>20919</v>
      </c>
      <c r="AG1000"/>
      <c r="AH1000"/>
      <c r="AI1000" t="s">
        <v>20668</v>
      </c>
      <c r="AJ1000" t="s">
        <v>32</v>
      </c>
      <c r="AK1000" t="s">
        <v>7135</v>
      </c>
      <c r="AL1000" t="s">
        <v>64</v>
      </c>
      <c r="AM1000" t="s">
        <v>573</v>
      </c>
      <c r="AN1000">
        <v>19</v>
      </c>
    </row>
    <row r="1001" spans="1:40" ht="14.4" x14ac:dyDescent="0.3">
      <c r="A1001" s="433" t="str">
        <v>1516</v>
      </c>
      <c r="D1001" t="str">
        <f>CONCATENATE(portada_F[[#This Row],[NIVEL]],".",portada_F[[#This Row],[CODINS]])</f>
        <v>1.01451</v>
      </c>
      <c r="E1001" s="444" t="s">
        <v>31732</v>
      </c>
      <c r="F1001" t="s">
        <v>1255</v>
      </c>
      <c r="G1001" t="s">
        <v>1651</v>
      </c>
      <c r="H1001" t="s">
        <v>1652</v>
      </c>
      <c r="I1001" t="s">
        <v>1167</v>
      </c>
      <c r="J1001" t="s">
        <v>9</v>
      </c>
      <c r="K1001" t="s">
        <v>32</v>
      </c>
      <c r="L1001" t="s">
        <v>20921</v>
      </c>
      <c r="M1001" t="s">
        <v>18492</v>
      </c>
      <c r="N1001">
        <v>11907</v>
      </c>
      <c r="O1001" t="s">
        <v>32</v>
      </c>
      <c r="P1001" t="s">
        <v>1168</v>
      </c>
      <c r="Q1001" t="s">
        <v>7</v>
      </c>
      <c r="R1001" t="s">
        <v>16544</v>
      </c>
      <c r="S1001" t="s">
        <v>33</v>
      </c>
      <c r="T1001" t="s">
        <v>1167</v>
      </c>
      <c r="U1001" t="s">
        <v>1642</v>
      </c>
      <c r="V1001" t="s">
        <v>1652</v>
      </c>
      <c r="W1001" t="s">
        <v>24016</v>
      </c>
      <c r="X1001" t="s">
        <v>10641</v>
      </c>
      <c r="Y1001" s="536" t="s">
        <v>24017</v>
      </c>
      <c r="Z1001" s="536"/>
      <c r="AA1001" s="493" t="s">
        <v>24018</v>
      </c>
      <c r="AB1001" s="493" t="s">
        <v>24019</v>
      </c>
      <c r="AC1001" s="493" t="s">
        <v>19756</v>
      </c>
      <c r="AD1001" s="493" t="s">
        <v>21549</v>
      </c>
      <c r="AE1001"/>
      <c r="AF1001" t="s">
        <v>20919</v>
      </c>
      <c r="AG1001"/>
      <c r="AH1001"/>
      <c r="AI1001" t="s">
        <v>20668</v>
      </c>
      <c r="AJ1001" t="s">
        <v>32</v>
      </c>
      <c r="AK1001" t="s">
        <v>1650</v>
      </c>
      <c r="AL1001" t="s">
        <v>64</v>
      </c>
      <c r="AM1001" t="s">
        <v>1652</v>
      </c>
      <c r="AN1001">
        <v>26</v>
      </c>
    </row>
    <row r="1002" spans="1:40" ht="14.4" x14ac:dyDescent="0.3">
      <c r="A1002" s="433" t="str">
        <v>1517</v>
      </c>
      <c r="D1002" t="str">
        <f>CONCATENATE(portada_F[[#This Row],[NIVEL]],".",portada_F[[#This Row],[CODINS]])</f>
        <v>1.03378</v>
      </c>
      <c r="E1002" s="444" t="s">
        <v>33428</v>
      </c>
      <c r="F1002" t="s">
        <v>7729</v>
      </c>
      <c r="G1002" t="s">
        <v>10310</v>
      </c>
      <c r="H1002" t="s">
        <v>10311</v>
      </c>
      <c r="I1002" t="s">
        <v>13536</v>
      </c>
      <c r="J1002" t="s">
        <v>5</v>
      </c>
      <c r="K1002" t="s">
        <v>32</v>
      </c>
      <c r="L1002" t="s">
        <v>20921</v>
      </c>
      <c r="M1002" t="s">
        <v>18492</v>
      </c>
      <c r="N1002">
        <v>60305</v>
      </c>
      <c r="O1002" t="s">
        <v>136</v>
      </c>
      <c r="P1002" t="s">
        <v>3</v>
      </c>
      <c r="Q1002" t="s">
        <v>5</v>
      </c>
      <c r="R1002" t="s">
        <v>16818</v>
      </c>
      <c r="S1002" t="s">
        <v>137</v>
      </c>
      <c r="T1002" t="s">
        <v>1636</v>
      </c>
      <c r="U1002" t="s">
        <v>1912</v>
      </c>
      <c r="V1002" t="s">
        <v>10311</v>
      </c>
      <c r="W1002" t="s">
        <v>11113</v>
      </c>
      <c r="X1002" t="s">
        <v>12279</v>
      </c>
      <c r="Y1002" s="536" t="s">
        <v>27962</v>
      </c>
      <c r="Z1002" s="536" t="s">
        <v>27963</v>
      </c>
      <c r="AA1002" s="493" t="s">
        <v>27964</v>
      </c>
      <c r="AB1002" s="493" t="s">
        <v>27962</v>
      </c>
      <c r="AC1002" s="493" t="s">
        <v>11372</v>
      </c>
      <c r="AD1002" s="493" t="s">
        <v>25932</v>
      </c>
      <c r="AE1002"/>
      <c r="AF1002" t="s">
        <v>20919</v>
      </c>
      <c r="AG1002"/>
      <c r="AH1002"/>
      <c r="AI1002" t="s">
        <v>20668</v>
      </c>
      <c r="AJ1002" t="s">
        <v>32</v>
      </c>
      <c r="AK1002" t="s">
        <v>1933</v>
      </c>
      <c r="AL1002" t="s">
        <v>64</v>
      </c>
      <c r="AM1002" t="s">
        <v>10311</v>
      </c>
      <c r="AN1002">
        <v>1</v>
      </c>
    </row>
    <row r="1003" spans="1:40" ht="14.4" x14ac:dyDescent="0.3">
      <c r="A1003" s="433" t="str">
        <v>1518</v>
      </c>
      <c r="D1003" t="str">
        <f>CONCATENATE(portada_F[[#This Row],[NIVEL]],".",portada_F[[#This Row],[CODINS]])</f>
        <v>1.04232</v>
      </c>
      <c r="E1003" s="444" t="s">
        <v>34078</v>
      </c>
      <c r="F1003" t="s">
        <v>8014</v>
      </c>
      <c r="G1003" t="s">
        <v>17876</v>
      </c>
      <c r="H1003" t="s">
        <v>17877</v>
      </c>
      <c r="I1003" t="s">
        <v>1167</v>
      </c>
      <c r="J1003" t="s">
        <v>4</v>
      </c>
      <c r="K1003" t="s">
        <v>32</v>
      </c>
      <c r="L1003" t="s">
        <v>20921</v>
      </c>
      <c r="M1003" t="s">
        <v>18492</v>
      </c>
      <c r="N1003">
        <v>11909</v>
      </c>
      <c r="O1003" t="s">
        <v>32</v>
      </c>
      <c r="P1003" t="s">
        <v>1168</v>
      </c>
      <c r="Q1003" t="s">
        <v>10</v>
      </c>
      <c r="R1003" t="s">
        <v>16546</v>
      </c>
      <c r="S1003" t="s">
        <v>33</v>
      </c>
      <c r="T1003" t="s">
        <v>1167</v>
      </c>
      <c r="U1003" t="s">
        <v>1241</v>
      </c>
      <c r="V1003" t="s">
        <v>16931</v>
      </c>
      <c r="W1003" t="s">
        <v>29738</v>
      </c>
      <c r="X1003" t="s">
        <v>19607</v>
      </c>
      <c r="Y1003" s="536" t="s">
        <v>23955</v>
      </c>
      <c r="Z1003" s="536"/>
      <c r="AA1003" s="493" t="s">
        <v>20572</v>
      </c>
      <c r="AB1003" s="493" t="s">
        <v>29739</v>
      </c>
      <c r="AC1003" s="493" t="s">
        <v>19969</v>
      </c>
      <c r="AD1003" s="493" t="s">
        <v>23955</v>
      </c>
      <c r="AE1003"/>
      <c r="AF1003" t="s">
        <v>20919</v>
      </c>
      <c r="AG1003"/>
      <c r="AH1003"/>
      <c r="AI1003" t="s">
        <v>20668</v>
      </c>
      <c r="AJ1003" t="s">
        <v>32</v>
      </c>
      <c r="AK1003" t="s">
        <v>869</v>
      </c>
      <c r="AL1003" t="s">
        <v>64</v>
      </c>
      <c r="AM1003" t="s">
        <v>17877</v>
      </c>
      <c r="AN1003">
        <v>3</v>
      </c>
    </row>
    <row r="1004" spans="1:40" ht="14.4" x14ac:dyDescent="0.3">
      <c r="A1004" s="433" t="str">
        <v>1519</v>
      </c>
      <c r="D1004" t="str">
        <f>CONCATENATE(portada_F[[#This Row],[NIVEL]],".",portada_F[[#This Row],[CODINS]])</f>
        <v>1.02382</v>
      </c>
      <c r="E1004" s="444" t="s">
        <v>32565</v>
      </c>
      <c r="F1004" t="s">
        <v>6915</v>
      </c>
      <c r="G1004" t="s">
        <v>1870</v>
      </c>
      <c r="H1004" t="s">
        <v>1871</v>
      </c>
      <c r="I1004" t="s">
        <v>13536</v>
      </c>
      <c r="J1004" t="s">
        <v>4</v>
      </c>
      <c r="K1004" t="s">
        <v>32</v>
      </c>
      <c r="L1004" t="s">
        <v>20921</v>
      </c>
      <c r="M1004" t="s">
        <v>18492</v>
      </c>
      <c r="N1004">
        <v>60303</v>
      </c>
      <c r="O1004" t="s">
        <v>136</v>
      </c>
      <c r="P1004" t="s">
        <v>3</v>
      </c>
      <c r="Q1004" t="s">
        <v>3</v>
      </c>
      <c r="R1004" t="s">
        <v>16816</v>
      </c>
      <c r="S1004" t="s">
        <v>137</v>
      </c>
      <c r="T1004" t="s">
        <v>1636</v>
      </c>
      <c r="U1004" t="s">
        <v>1718</v>
      </c>
      <c r="V1004" t="s">
        <v>1871</v>
      </c>
      <c r="W1004" t="s">
        <v>25938</v>
      </c>
      <c r="X1004" t="s">
        <v>13133</v>
      </c>
      <c r="Y1004" s="536" t="s">
        <v>25939</v>
      </c>
      <c r="Z1004" s="536" t="s">
        <v>25940</v>
      </c>
      <c r="AA1004" s="493" t="s">
        <v>11386</v>
      </c>
      <c r="AB1004" s="493" t="s">
        <v>25940</v>
      </c>
      <c r="AC1004" s="493" t="s">
        <v>20095</v>
      </c>
      <c r="AD1004" s="493" t="s">
        <v>24416</v>
      </c>
      <c r="AE1004"/>
      <c r="AF1004" t="s">
        <v>20919</v>
      </c>
      <c r="AG1004"/>
      <c r="AH1004"/>
      <c r="AI1004" t="s">
        <v>20668</v>
      </c>
      <c r="AJ1004" t="s">
        <v>32</v>
      </c>
      <c r="AK1004" t="s">
        <v>1303</v>
      </c>
      <c r="AL1004" t="s">
        <v>64</v>
      </c>
      <c r="AM1004" t="s">
        <v>1871</v>
      </c>
      <c r="AN1004">
        <v>8</v>
      </c>
    </row>
    <row r="1005" spans="1:40" ht="14.4" x14ac:dyDescent="0.3">
      <c r="A1005" s="433" t="str">
        <v>1520</v>
      </c>
      <c r="D1005" t="str">
        <f>CONCATENATE(portada_F[[#This Row],[NIVEL]],".",portada_F[[#This Row],[CODINS]])</f>
        <v>1.02974</v>
      </c>
      <c r="E1005" s="444" t="s">
        <v>33085</v>
      </c>
      <c r="F1005" t="s">
        <v>1335</v>
      </c>
      <c r="G1005" t="s">
        <v>1333</v>
      </c>
      <c r="H1005" t="s">
        <v>7938</v>
      </c>
      <c r="I1005" t="s">
        <v>1167</v>
      </c>
      <c r="J1005" t="s">
        <v>4</v>
      </c>
      <c r="K1005" t="s">
        <v>32</v>
      </c>
      <c r="L1005" t="s">
        <v>20921</v>
      </c>
      <c r="M1005" t="s">
        <v>18492</v>
      </c>
      <c r="N1005">
        <v>60504</v>
      </c>
      <c r="O1005" t="s">
        <v>136</v>
      </c>
      <c r="P1005" t="s">
        <v>5</v>
      </c>
      <c r="Q1005" t="s">
        <v>4</v>
      </c>
      <c r="R1005" t="s">
        <v>16828</v>
      </c>
      <c r="S1005" t="s">
        <v>137</v>
      </c>
      <c r="T1005" t="s">
        <v>22471</v>
      </c>
      <c r="U1005" t="s">
        <v>24181</v>
      </c>
      <c r="V1005" t="s">
        <v>1334</v>
      </c>
      <c r="W1005" t="s">
        <v>27158</v>
      </c>
      <c r="X1005" t="s">
        <v>13276</v>
      </c>
      <c r="Y1005" s="536" t="s">
        <v>27159</v>
      </c>
      <c r="Z1005" s="536"/>
      <c r="AA1005" s="493" t="s">
        <v>9229</v>
      </c>
      <c r="AB1005" s="493" t="s">
        <v>27159</v>
      </c>
      <c r="AC1005" s="493" t="s">
        <v>19969</v>
      </c>
      <c r="AD1005" s="493" t="s">
        <v>23955</v>
      </c>
      <c r="AE1005"/>
      <c r="AF1005" t="s">
        <v>20919</v>
      </c>
      <c r="AG1005"/>
      <c r="AH1005"/>
      <c r="AI1005" t="s">
        <v>20668</v>
      </c>
      <c r="AJ1005" t="s">
        <v>32</v>
      </c>
      <c r="AK1005" t="s">
        <v>293</v>
      </c>
      <c r="AL1005" t="s">
        <v>64</v>
      </c>
      <c r="AM1005" t="s">
        <v>7938</v>
      </c>
      <c r="AN1005">
        <v>31</v>
      </c>
    </row>
    <row r="1006" spans="1:40" ht="14.4" x14ac:dyDescent="0.3">
      <c r="A1006" s="433" t="str">
        <v>1521</v>
      </c>
      <c r="D1006" t="str">
        <f>CONCATENATE(portada_F[[#This Row],[NIVEL]],".",portada_F[[#This Row],[CODINS]])</f>
        <v>1.04294</v>
      </c>
      <c r="E1006" s="444" t="s">
        <v>34127</v>
      </c>
      <c r="F1006" t="s">
        <v>13520</v>
      </c>
      <c r="G1006" t="s">
        <v>20601</v>
      </c>
      <c r="H1006" t="s">
        <v>778</v>
      </c>
      <c r="I1006" t="s">
        <v>13536</v>
      </c>
      <c r="J1006" t="s">
        <v>15</v>
      </c>
      <c r="K1006" t="s">
        <v>32</v>
      </c>
      <c r="L1006" t="s">
        <v>20921</v>
      </c>
      <c r="M1006" t="s">
        <v>18492</v>
      </c>
      <c r="N1006">
        <v>60303</v>
      </c>
      <c r="O1006" t="s">
        <v>136</v>
      </c>
      <c r="P1006" t="s">
        <v>3</v>
      </c>
      <c r="Q1006" t="s">
        <v>3</v>
      </c>
      <c r="R1006" t="s">
        <v>16816</v>
      </c>
      <c r="S1006" t="s">
        <v>137</v>
      </c>
      <c r="T1006" t="s">
        <v>1636</v>
      </c>
      <c r="U1006" t="s">
        <v>1718</v>
      </c>
      <c r="V1006" t="s">
        <v>20602</v>
      </c>
      <c r="W1006" t="s">
        <v>29850</v>
      </c>
      <c r="X1006" t="s">
        <v>20604</v>
      </c>
      <c r="Y1006" s="536"/>
      <c r="Z1006" s="536"/>
      <c r="AA1006" s="493" t="s">
        <v>20603</v>
      </c>
      <c r="AB1006" s="493" t="s">
        <v>29851</v>
      </c>
      <c r="AC1006" s="493" t="s">
        <v>20092</v>
      </c>
      <c r="AD1006" s="493" t="s">
        <v>24409</v>
      </c>
      <c r="AE1006"/>
      <c r="AF1006" t="s">
        <v>20919</v>
      </c>
      <c r="AG1006"/>
      <c r="AH1006"/>
      <c r="AI1006" t="s">
        <v>20668</v>
      </c>
      <c r="AJ1006" t="s">
        <v>32</v>
      </c>
      <c r="AK1006" t="s">
        <v>1855</v>
      </c>
      <c r="AL1006" t="s">
        <v>64</v>
      </c>
      <c r="AM1006" t="s">
        <v>778</v>
      </c>
      <c r="AN1006">
        <v>6</v>
      </c>
    </row>
    <row r="1007" spans="1:40" ht="14.4" x14ac:dyDescent="0.3">
      <c r="A1007" s="433" t="str">
        <v>1522</v>
      </c>
      <c r="D1007" t="str">
        <f>CONCATENATE(portada_F[[#This Row],[NIVEL]],".",portada_F[[#This Row],[CODINS]])</f>
        <v>1.04173</v>
      </c>
      <c r="E1007" s="444" t="s">
        <v>34047</v>
      </c>
      <c r="F1007" t="s">
        <v>10120</v>
      </c>
      <c r="G1007" t="s">
        <v>17833</v>
      </c>
      <c r="H1007" t="s">
        <v>473</v>
      </c>
      <c r="I1007" t="s">
        <v>13536</v>
      </c>
      <c r="J1007" t="s">
        <v>2</v>
      </c>
      <c r="K1007" t="s">
        <v>32</v>
      </c>
      <c r="L1007" t="s">
        <v>20921</v>
      </c>
      <c r="M1007" t="s">
        <v>18492</v>
      </c>
      <c r="N1007">
        <v>60309</v>
      </c>
      <c r="O1007" t="s">
        <v>136</v>
      </c>
      <c r="P1007" t="s">
        <v>3</v>
      </c>
      <c r="Q1007" t="s">
        <v>10</v>
      </c>
      <c r="R1007" t="s">
        <v>16822</v>
      </c>
      <c r="S1007" t="s">
        <v>137</v>
      </c>
      <c r="T1007" t="s">
        <v>1636</v>
      </c>
      <c r="U1007" t="s">
        <v>24024</v>
      </c>
      <c r="V1007" t="s">
        <v>473</v>
      </c>
      <c r="W1007" t="s">
        <v>29648</v>
      </c>
      <c r="X1007" t="s">
        <v>20562</v>
      </c>
      <c r="Y1007" s="536" t="s">
        <v>29649</v>
      </c>
      <c r="Z1007" s="536"/>
      <c r="AA1007" s="493" t="s">
        <v>18261</v>
      </c>
      <c r="AB1007" s="493" t="s">
        <v>29649</v>
      </c>
      <c r="AC1007" s="493" t="s">
        <v>19758</v>
      </c>
      <c r="AD1007" s="493" t="s">
        <v>21565</v>
      </c>
      <c r="AE1007"/>
      <c r="AF1007" t="s">
        <v>20919</v>
      </c>
      <c r="AG1007"/>
      <c r="AH1007"/>
      <c r="AI1007" t="s">
        <v>20668</v>
      </c>
      <c r="AJ1007" t="s">
        <v>32</v>
      </c>
      <c r="AK1007" t="s">
        <v>1779</v>
      </c>
      <c r="AL1007" t="s">
        <v>64</v>
      </c>
      <c r="AM1007" t="s">
        <v>473</v>
      </c>
      <c r="AN1007">
        <v>4</v>
      </c>
    </row>
    <row r="1008" spans="1:40" ht="14.4" x14ac:dyDescent="0.3">
      <c r="A1008" s="433" t="str">
        <v>1523</v>
      </c>
      <c r="D1008" t="str">
        <f>CONCATENATE(portada_F[[#This Row],[NIVEL]],".",portada_F[[#This Row],[CODINS]])</f>
        <v>1.03776</v>
      </c>
      <c r="E1008" s="444" t="s">
        <v>33717</v>
      </c>
      <c r="F1008" t="s">
        <v>14681</v>
      </c>
      <c r="G1008" t="s">
        <v>14680</v>
      </c>
      <c r="H1008" t="s">
        <v>248</v>
      </c>
      <c r="I1008" t="s">
        <v>1167</v>
      </c>
      <c r="J1008" t="s">
        <v>2</v>
      </c>
      <c r="K1008" t="s">
        <v>32</v>
      </c>
      <c r="L1008" t="s">
        <v>20921</v>
      </c>
      <c r="M1008" t="s">
        <v>18492</v>
      </c>
      <c r="N1008">
        <v>11910</v>
      </c>
      <c r="O1008" t="s">
        <v>32</v>
      </c>
      <c r="P1008" t="s">
        <v>1168</v>
      </c>
      <c r="Q1008" t="s">
        <v>11</v>
      </c>
      <c r="R1008" t="s">
        <v>16547</v>
      </c>
      <c r="S1008" t="s">
        <v>33</v>
      </c>
      <c r="T1008" t="s">
        <v>1167</v>
      </c>
      <c r="U1008" t="s">
        <v>1214</v>
      </c>
      <c r="V1008" t="s">
        <v>248</v>
      </c>
      <c r="W1008" t="s">
        <v>15189</v>
      </c>
      <c r="X1008" t="s">
        <v>15188</v>
      </c>
      <c r="Y1008" s="536" t="s">
        <v>28841</v>
      </c>
      <c r="Z1008" s="536" t="s">
        <v>28842</v>
      </c>
      <c r="AA1008" s="493" t="s">
        <v>20484</v>
      </c>
      <c r="AB1008" s="493" t="s">
        <v>28842</v>
      </c>
      <c r="AC1008" s="493" t="s">
        <v>19746</v>
      </c>
      <c r="AD1008" s="493" t="s">
        <v>21507</v>
      </c>
      <c r="AE1008"/>
      <c r="AF1008" t="s">
        <v>20919</v>
      </c>
      <c r="AG1008"/>
      <c r="AH1008"/>
      <c r="AI1008" t="s">
        <v>20668</v>
      </c>
      <c r="AJ1008" t="s">
        <v>32</v>
      </c>
      <c r="AK1008" t="s">
        <v>993</v>
      </c>
      <c r="AL1008" t="s">
        <v>64</v>
      </c>
      <c r="AM1008" t="s">
        <v>248</v>
      </c>
      <c r="AN1008">
        <v>3</v>
      </c>
    </row>
    <row r="1009" spans="1:40" ht="14.4" x14ac:dyDescent="0.3">
      <c r="A1009" s="433" t="str">
        <v>1524</v>
      </c>
      <c r="D1009" t="str">
        <f>CONCATENATE(portada_F[[#This Row],[NIVEL]],".",portada_F[[#This Row],[CODINS]])</f>
        <v>1.03987</v>
      </c>
      <c r="E1009" s="444" t="s">
        <v>33893</v>
      </c>
      <c r="F1009" t="s">
        <v>16021</v>
      </c>
      <c r="G1009" t="s">
        <v>16020</v>
      </c>
      <c r="H1009" t="s">
        <v>210</v>
      </c>
      <c r="I1009" t="s">
        <v>13536</v>
      </c>
      <c r="J1009" t="s">
        <v>3</v>
      </c>
      <c r="K1009" t="s">
        <v>32</v>
      </c>
      <c r="L1009" t="s">
        <v>20921</v>
      </c>
      <c r="M1009" t="s">
        <v>18492</v>
      </c>
      <c r="N1009">
        <v>60303</v>
      </c>
      <c r="O1009" t="s">
        <v>136</v>
      </c>
      <c r="P1009" t="s">
        <v>3</v>
      </c>
      <c r="Q1009" t="s">
        <v>3</v>
      </c>
      <c r="R1009" t="s">
        <v>16816</v>
      </c>
      <c r="S1009" t="s">
        <v>137</v>
      </c>
      <c r="T1009" t="s">
        <v>1636</v>
      </c>
      <c r="U1009" t="s">
        <v>1718</v>
      </c>
      <c r="V1009" t="s">
        <v>210</v>
      </c>
      <c r="W1009" t="s">
        <v>16023</v>
      </c>
      <c r="X1009" t="s">
        <v>16022</v>
      </c>
      <c r="Y1009" s="536" t="s">
        <v>29256</v>
      </c>
      <c r="Z1009" s="536" t="s">
        <v>24413</v>
      </c>
      <c r="AA1009" s="493" t="s">
        <v>29257</v>
      </c>
      <c r="AB1009" s="493" t="s">
        <v>29258</v>
      </c>
      <c r="AC1009" s="493" t="s">
        <v>20164</v>
      </c>
      <c r="AD1009" s="493" t="s">
        <v>29255</v>
      </c>
      <c r="AE1009"/>
      <c r="AF1009" t="s">
        <v>20919</v>
      </c>
      <c r="AG1009"/>
      <c r="AH1009"/>
      <c r="AI1009" t="s">
        <v>20668</v>
      </c>
      <c r="AJ1009" t="s">
        <v>32</v>
      </c>
      <c r="AK1009" t="s">
        <v>1600</v>
      </c>
      <c r="AL1009" t="s">
        <v>64</v>
      </c>
      <c r="AM1009" t="s">
        <v>210</v>
      </c>
      <c r="AN1009">
        <v>3</v>
      </c>
    </row>
    <row r="1010" spans="1:40" ht="14.4" x14ac:dyDescent="0.3">
      <c r="A1010" s="433" t="str">
        <v>1525</v>
      </c>
      <c r="D1010" t="str">
        <f>CONCATENATE(portada_F[[#This Row],[NIVEL]],".",portada_F[[#This Row],[CODINS]])</f>
        <v>1.02903</v>
      </c>
      <c r="E1010" s="444" t="s">
        <v>33028</v>
      </c>
      <c r="F1010" t="s">
        <v>1269</v>
      </c>
      <c r="G1010" t="s">
        <v>1266</v>
      </c>
      <c r="H1010" t="s">
        <v>12509</v>
      </c>
      <c r="I1010" t="s">
        <v>1167</v>
      </c>
      <c r="J1010" t="s">
        <v>2</v>
      </c>
      <c r="K1010" t="s">
        <v>32</v>
      </c>
      <c r="L1010" t="s">
        <v>20921</v>
      </c>
      <c r="M1010" t="s">
        <v>18492</v>
      </c>
      <c r="N1010">
        <v>11911</v>
      </c>
      <c r="O1010" t="s">
        <v>32</v>
      </c>
      <c r="P1010" t="s">
        <v>1168</v>
      </c>
      <c r="Q1010" t="s">
        <v>13</v>
      </c>
      <c r="R1010" t="s">
        <v>16548</v>
      </c>
      <c r="S1010" t="s">
        <v>33</v>
      </c>
      <c r="T1010" t="s">
        <v>1167</v>
      </c>
      <c r="U1010" t="s">
        <v>21505</v>
      </c>
      <c r="V1010" t="s">
        <v>70</v>
      </c>
      <c r="W1010" t="s">
        <v>1268</v>
      </c>
      <c r="X1010" t="s">
        <v>13259</v>
      </c>
      <c r="Y1010" s="536" t="s">
        <v>27018</v>
      </c>
      <c r="Z1010" s="536"/>
      <c r="AA1010" s="493" t="s">
        <v>19746</v>
      </c>
      <c r="AB1010" s="493" t="s">
        <v>27018</v>
      </c>
      <c r="AC1010" s="493" t="s">
        <v>19746</v>
      </c>
      <c r="AD1010" s="493" t="s">
        <v>21507</v>
      </c>
      <c r="AE1010"/>
      <c r="AF1010" t="s">
        <v>20919</v>
      </c>
      <c r="AG1010"/>
      <c r="AH1010"/>
      <c r="AI1010" t="s">
        <v>20668</v>
      </c>
      <c r="AJ1010" t="s">
        <v>32</v>
      </c>
      <c r="AK1010" t="s">
        <v>1265</v>
      </c>
      <c r="AL1010" t="s">
        <v>64</v>
      </c>
      <c r="AM1010" t="s">
        <v>12509</v>
      </c>
      <c r="AN1010">
        <v>12</v>
      </c>
    </row>
    <row r="1011" spans="1:40" ht="14.4" x14ac:dyDescent="0.3">
      <c r="A1011" s="433" t="str">
        <v>1526</v>
      </c>
      <c r="D1011" t="str">
        <f>CONCATENATE(portada_F[[#This Row],[NIVEL]],".",portada_F[[#This Row],[CODINS]])</f>
        <v>1.00297</v>
      </c>
      <c r="E1011" s="444" t="s">
        <v>30697</v>
      </c>
      <c r="F1011" t="s">
        <v>873</v>
      </c>
      <c r="G1011" t="s">
        <v>1441</v>
      </c>
      <c r="H1011" t="s">
        <v>19751</v>
      </c>
      <c r="I1011" t="s">
        <v>1167</v>
      </c>
      <c r="J1011" t="s">
        <v>3</v>
      </c>
      <c r="K1011" t="s">
        <v>32</v>
      </c>
      <c r="L1011" t="s">
        <v>20921</v>
      </c>
      <c r="M1011" t="s">
        <v>18492</v>
      </c>
      <c r="N1011">
        <v>11903</v>
      </c>
      <c r="O1011" t="s">
        <v>32</v>
      </c>
      <c r="P1011" t="s">
        <v>1168</v>
      </c>
      <c r="Q1011" t="s">
        <v>3</v>
      </c>
      <c r="R1011" t="s">
        <v>16540</v>
      </c>
      <c r="S1011" t="s">
        <v>33</v>
      </c>
      <c r="T1011" t="s">
        <v>1167</v>
      </c>
      <c r="U1011" t="s">
        <v>1290</v>
      </c>
      <c r="V1011" t="s">
        <v>226</v>
      </c>
      <c r="W1011" t="s">
        <v>467</v>
      </c>
      <c r="X1011" t="s">
        <v>10367</v>
      </c>
      <c r="Y1011" s="536" t="s">
        <v>21528</v>
      </c>
      <c r="Z1011" s="536" t="s">
        <v>21529</v>
      </c>
      <c r="AA1011" s="493" t="s">
        <v>11319</v>
      </c>
      <c r="AB1011" s="493" t="s">
        <v>21529</v>
      </c>
      <c r="AC1011" s="493" t="s">
        <v>19747</v>
      </c>
      <c r="AD1011" s="493" t="s">
        <v>21513</v>
      </c>
      <c r="AE1011"/>
      <c r="AF1011" t="s">
        <v>20919</v>
      </c>
      <c r="AG1011"/>
      <c r="AH1011"/>
      <c r="AI1011" t="s">
        <v>20668</v>
      </c>
      <c r="AJ1011" t="s">
        <v>32</v>
      </c>
      <c r="AK1011" t="s">
        <v>1440</v>
      </c>
      <c r="AL1011" t="s">
        <v>64</v>
      </c>
      <c r="AM1011" t="s">
        <v>19751</v>
      </c>
      <c r="AN1011">
        <v>57</v>
      </c>
    </row>
    <row r="1012" spans="1:40" ht="14.4" x14ac:dyDescent="0.3">
      <c r="A1012" s="433" t="str">
        <v>1527</v>
      </c>
      <c r="D1012" t="str">
        <f>CONCATENATE(portada_F[[#This Row],[NIVEL]],".",portada_F[[#This Row],[CODINS]])</f>
        <v>1.03611</v>
      </c>
      <c r="E1012" s="444" t="s">
        <v>33598</v>
      </c>
      <c r="F1012" t="s">
        <v>13720</v>
      </c>
      <c r="G1012" t="s">
        <v>13721</v>
      </c>
      <c r="H1012" t="s">
        <v>1638</v>
      </c>
      <c r="I1012" t="s">
        <v>13536</v>
      </c>
      <c r="J1012" t="s">
        <v>4</v>
      </c>
      <c r="K1012" t="s">
        <v>32</v>
      </c>
      <c r="L1012" t="s">
        <v>20921</v>
      </c>
      <c r="M1012" t="s">
        <v>18492</v>
      </c>
      <c r="N1012">
        <v>60308</v>
      </c>
      <c r="O1012" t="s">
        <v>136</v>
      </c>
      <c r="P1012" t="s">
        <v>3</v>
      </c>
      <c r="Q1012" t="s">
        <v>9</v>
      </c>
      <c r="R1012" t="s">
        <v>16821</v>
      </c>
      <c r="S1012" t="s">
        <v>137</v>
      </c>
      <c r="T1012" t="s">
        <v>1636</v>
      </c>
      <c r="U1012" t="s">
        <v>1864</v>
      </c>
      <c r="V1012" t="s">
        <v>1638</v>
      </c>
      <c r="W1012" t="s">
        <v>22371</v>
      </c>
      <c r="X1012" t="s">
        <v>14364</v>
      </c>
      <c r="Y1012" s="536" t="s">
        <v>28481</v>
      </c>
      <c r="Z1012" s="536" t="s">
        <v>28482</v>
      </c>
      <c r="AA1012" s="493" t="s">
        <v>19511</v>
      </c>
      <c r="AB1012" s="493" t="s">
        <v>28482</v>
      </c>
      <c r="AC1012" s="493" t="s">
        <v>20095</v>
      </c>
      <c r="AD1012" s="493" t="s">
        <v>24416</v>
      </c>
      <c r="AE1012"/>
      <c r="AF1012" t="s">
        <v>20919</v>
      </c>
      <c r="AG1012"/>
      <c r="AH1012"/>
      <c r="AI1012" t="s">
        <v>20668</v>
      </c>
      <c r="AJ1012" t="s">
        <v>32</v>
      </c>
      <c r="AK1012" t="s">
        <v>1396</v>
      </c>
      <c r="AL1012" t="s">
        <v>64</v>
      </c>
      <c r="AM1012" t="s">
        <v>1638</v>
      </c>
      <c r="AN1012">
        <v>4</v>
      </c>
    </row>
    <row r="1013" spans="1:40" ht="14.4" x14ac:dyDescent="0.3">
      <c r="A1013" s="433" t="str">
        <v>1528</v>
      </c>
      <c r="D1013" t="str">
        <f>CONCATENATE(portada_F[[#This Row],[NIVEL]],".",portada_F[[#This Row],[CODINS]])</f>
        <v>1.01775</v>
      </c>
      <c r="E1013" s="444" t="s">
        <v>32026</v>
      </c>
      <c r="F1013" t="s">
        <v>1595</v>
      </c>
      <c r="G1013" t="s">
        <v>1593</v>
      </c>
      <c r="H1013" t="s">
        <v>1594</v>
      </c>
      <c r="I1013" t="s">
        <v>1167</v>
      </c>
      <c r="J1013" t="s">
        <v>7</v>
      </c>
      <c r="K1013" t="s">
        <v>32</v>
      </c>
      <c r="L1013" t="s">
        <v>20921</v>
      </c>
      <c r="M1013" t="s">
        <v>18492</v>
      </c>
      <c r="N1013">
        <v>11903</v>
      </c>
      <c r="O1013" t="s">
        <v>32</v>
      </c>
      <c r="P1013" t="s">
        <v>1168</v>
      </c>
      <c r="Q1013" t="s">
        <v>3</v>
      </c>
      <c r="R1013" t="s">
        <v>16540</v>
      </c>
      <c r="S1013" t="s">
        <v>33</v>
      </c>
      <c r="T1013" t="s">
        <v>1167</v>
      </c>
      <c r="U1013" t="s">
        <v>1290</v>
      </c>
      <c r="V1013" t="s">
        <v>1594</v>
      </c>
      <c r="W1013" t="s">
        <v>24696</v>
      </c>
      <c r="X1013" t="s">
        <v>9240</v>
      </c>
      <c r="Y1013" s="536" t="s">
        <v>24697</v>
      </c>
      <c r="Z1013" s="536"/>
      <c r="AA1013" s="493" t="s">
        <v>14965</v>
      </c>
      <c r="AB1013" s="493" t="s">
        <v>24698</v>
      </c>
      <c r="AC1013" s="493" t="s">
        <v>20004</v>
      </c>
      <c r="AD1013" s="493" t="s">
        <v>23497</v>
      </c>
      <c r="AE1013"/>
      <c r="AF1013" t="s">
        <v>20919</v>
      </c>
      <c r="AG1013"/>
      <c r="AH1013"/>
      <c r="AI1013" t="s">
        <v>20668</v>
      </c>
      <c r="AJ1013" t="s">
        <v>32</v>
      </c>
      <c r="AK1013" t="s">
        <v>7139</v>
      </c>
      <c r="AL1013" t="s">
        <v>64</v>
      </c>
      <c r="AM1013" t="s">
        <v>1594</v>
      </c>
      <c r="AN1013">
        <v>9</v>
      </c>
    </row>
    <row r="1014" spans="1:40" ht="14.4" x14ac:dyDescent="0.3">
      <c r="A1014" s="433" t="str">
        <v>1529</v>
      </c>
      <c r="D1014" t="str">
        <f>CONCATENATE(portada_F[[#This Row],[NIVEL]],".",portada_F[[#This Row],[CODINS]])</f>
        <v>1.02743</v>
      </c>
      <c r="E1014" s="444" t="s">
        <v>32886</v>
      </c>
      <c r="F1014" t="s">
        <v>1916</v>
      </c>
      <c r="G1014" t="s">
        <v>1914</v>
      </c>
      <c r="H1014" t="s">
        <v>17336</v>
      </c>
      <c r="I1014" t="s">
        <v>13536</v>
      </c>
      <c r="J1014" t="s">
        <v>13</v>
      </c>
      <c r="K1014" t="s">
        <v>32</v>
      </c>
      <c r="L1014" t="s">
        <v>20921</v>
      </c>
      <c r="M1014" t="s">
        <v>18492</v>
      </c>
      <c r="N1014">
        <v>60306</v>
      </c>
      <c r="O1014" t="s">
        <v>136</v>
      </c>
      <c r="P1014" t="s">
        <v>3</v>
      </c>
      <c r="Q1014" t="s">
        <v>6</v>
      </c>
      <c r="R1014" t="s">
        <v>16819</v>
      </c>
      <c r="S1014" t="s">
        <v>137</v>
      </c>
      <c r="T1014" t="s">
        <v>1636</v>
      </c>
      <c r="U1014" t="s">
        <v>1915</v>
      </c>
      <c r="V1014" t="s">
        <v>18110</v>
      </c>
      <c r="W1014" t="s">
        <v>26688</v>
      </c>
      <c r="X1014" t="s">
        <v>15074</v>
      </c>
      <c r="Y1014" s="536" t="s">
        <v>26689</v>
      </c>
      <c r="Z1014" s="536" t="s">
        <v>26690</v>
      </c>
      <c r="AA1014" s="493" t="s">
        <v>19327</v>
      </c>
      <c r="AB1014" s="493" t="s">
        <v>26690</v>
      </c>
      <c r="AC1014" s="493" t="s">
        <v>19970</v>
      </c>
      <c r="AD1014" s="493" t="s">
        <v>23157</v>
      </c>
      <c r="AE1014"/>
      <c r="AF1014" t="s">
        <v>20919</v>
      </c>
      <c r="AG1014"/>
      <c r="AH1014"/>
      <c r="AI1014" t="s">
        <v>20668</v>
      </c>
      <c r="AJ1014" t="s">
        <v>32</v>
      </c>
      <c r="AK1014" t="s">
        <v>1913</v>
      </c>
      <c r="AL1014" t="s">
        <v>64</v>
      </c>
      <c r="AM1014" t="s">
        <v>17336</v>
      </c>
      <c r="AN1014">
        <v>2</v>
      </c>
    </row>
    <row r="1015" spans="1:40" ht="14.4" x14ac:dyDescent="0.3">
      <c r="A1015" s="433" t="str">
        <v>1530</v>
      </c>
      <c r="D1015" t="str">
        <f>CONCATENATE(portada_F[[#This Row],[NIVEL]],".",portada_F[[#This Row],[CODINS]])</f>
        <v>1.03238</v>
      </c>
      <c r="E1015" s="444" t="s">
        <v>33307</v>
      </c>
      <c r="F1015" t="s">
        <v>1920</v>
      </c>
      <c r="G1015" t="s">
        <v>1919</v>
      </c>
      <c r="H1015" t="s">
        <v>17409</v>
      </c>
      <c r="I1015" t="s">
        <v>13536</v>
      </c>
      <c r="J1015" t="s">
        <v>5</v>
      </c>
      <c r="K1015" t="s">
        <v>32</v>
      </c>
      <c r="L1015" t="s">
        <v>20921</v>
      </c>
      <c r="M1015" t="s">
        <v>18492</v>
      </c>
      <c r="N1015">
        <v>60306</v>
      </c>
      <c r="O1015" t="s">
        <v>136</v>
      </c>
      <c r="P1015" t="s">
        <v>3</v>
      </c>
      <c r="Q1015" t="s">
        <v>6</v>
      </c>
      <c r="R1015" t="s">
        <v>16819</v>
      </c>
      <c r="S1015" t="s">
        <v>137</v>
      </c>
      <c r="T1015" t="s">
        <v>1636</v>
      </c>
      <c r="U1015" t="s">
        <v>1915</v>
      </c>
      <c r="V1015" t="s">
        <v>1915</v>
      </c>
      <c r="W1015" t="s">
        <v>27679</v>
      </c>
      <c r="X1015" t="s">
        <v>13333</v>
      </c>
      <c r="Y1015" s="536" t="s">
        <v>27680</v>
      </c>
      <c r="Z1015" s="536"/>
      <c r="AA1015" s="493" t="s">
        <v>19439</v>
      </c>
      <c r="AB1015" s="493" t="s">
        <v>27680</v>
      </c>
      <c r="AC1015" s="493" t="s">
        <v>11372</v>
      </c>
      <c r="AD1015" s="493" t="s">
        <v>24563</v>
      </c>
      <c r="AE1015"/>
      <c r="AF1015" t="s">
        <v>20919</v>
      </c>
      <c r="AG1015"/>
      <c r="AH1015"/>
      <c r="AI1015" t="s">
        <v>20668</v>
      </c>
      <c r="AJ1015" t="s">
        <v>32</v>
      </c>
      <c r="AK1015" t="s">
        <v>1918</v>
      </c>
      <c r="AL1015" t="s">
        <v>64</v>
      </c>
      <c r="AM1015" t="s">
        <v>17409</v>
      </c>
      <c r="AN1015">
        <v>3</v>
      </c>
    </row>
    <row r="1016" spans="1:40" ht="14.4" x14ac:dyDescent="0.3">
      <c r="A1016" s="433" t="str">
        <v>1531</v>
      </c>
      <c r="D1016" t="str">
        <f>CONCATENATE(portada_F[[#This Row],[NIVEL]],".",portada_F[[#This Row],[CODINS]])</f>
        <v>1.02050</v>
      </c>
      <c r="E1016" s="444" t="s">
        <v>32271</v>
      </c>
      <c r="F1016" t="s">
        <v>1456</v>
      </c>
      <c r="G1016" t="s">
        <v>1454</v>
      </c>
      <c r="H1016" t="s">
        <v>1455</v>
      </c>
      <c r="I1016" t="s">
        <v>1167</v>
      </c>
      <c r="J1016" t="s">
        <v>5</v>
      </c>
      <c r="K1016" t="s">
        <v>32</v>
      </c>
      <c r="L1016" t="s">
        <v>20921</v>
      </c>
      <c r="M1016" t="s">
        <v>18492</v>
      </c>
      <c r="N1016">
        <v>11902</v>
      </c>
      <c r="O1016" t="s">
        <v>32</v>
      </c>
      <c r="P1016" t="s">
        <v>1168</v>
      </c>
      <c r="Q1016" t="s">
        <v>2</v>
      </c>
      <c r="R1016" t="s">
        <v>21531</v>
      </c>
      <c r="S1016" t="s">
        <v>33</v>
      </c>
      <c r="T1016" t="s">
        <v>1167</v>
      </c>
      <c r="U1016" t="s">
        <v>21532</v>
      </c>
      <c r="V1016" t="s">
        <v>1455</v>
      </c>
      <c r="W1016" t="s">
        <v>25235</v>
      </c>
      <c r="X1016" t="s">
        <v>13037</v>
      </c>
      <c r="Y1016" s="536" t="s">
        <v>25236</v>
      </c>
      <c r="Z1016" s="536"/>
      <c r="AA1016" s="493" t="s">
        <v>13135</v>
      </c>
      <c r="AB1016" s="493" t="s">
        <v>25236</v>
      </c>
      <c r="AC1016" s="493" t="s">
        <v>19752</v>
      </c>
      <c r="AD1016" s="493" t="s">
        <v>21534</v>
      </c>
      <c r="AE1016"/>
      <c r="AF1016" t="s">
        <v>20919</v>
      </c>
      <c r="AG1016"/>
      <c r="AH1016"/>
      <c r="AI1016" t="s">
        <v>20668</v>
      </c>
      <c r="AJ1016" t="s">
        <v>32</v>
      </c>
      <c r="AK1016" t="s">
        <v>1088</v>
      </c>
      <c r="AL1016" t="s">
        <v>64</v>
      </c>
      <c r="AM1016" t="s">
        <v>1455</v>
      </c>
      <c r="AN1016">
        <v>9</v>
      </c>
    </row>
    <row r="1017" spans="1:40" ht="14.4" x14ac:dyDescent="0.3">
      <c r="A1017" s="433" t="str">
        <v>1532</v>
      </c>
      <c r="D1017" t="str">
        <f>CONCATENATE(portada_F[[#This Row],[NIVEL]],".",portada_F[[#This Row],[CODINS]])</f>
        <v>1.01777</v>
      </c>
      <c r="E1017" s="444" t="s">
        <v>32028</v>
      </c>
      <c r="F1017" t="s">
        <v>1175</v>
      </c>
      <c r="G1017" t="s">
        <v>1173</v>
      </c>
      <c r="H1017" t="s">
        <v>1174</v>
      </c>
      <c r="I1017" t="s">
        <v>1167</v>
      </c>
      <c r="J1017" t="s">
        <v>1</v>
      </c>
      <c r="K1017" t="s">
        <v>32</v>
      </c>
      <c r="L1017" t="s">
        <v>20921</v>
      </c>
      <c r="M1017" t="s">
        <v>18492</v>
      </c>
      <c r="N1017">
        <v>11901</v>
      </c>
      <c r="O1017" t="s">
        <v>32</v>
      </c>
      <c r="P1017" t="s">
        <v>1168</v>
      </c>
      <c r="Q1017" t="s">
        <v>1</v>
      </c>
      <c r="R1017" t="s">
        <v>19678</v>
      </c>
      <c r="S1017" t="s">
        <v>33</v>
      </c>
      <c r="T1017" t="s">
        <v>1167</v>
      </c>
      <c r="U1017" t="s">
        <v>21483</v>
      </c>
      <c r="V1017" t="s">
        <v>1174</v>
      </c>
      <c r="W1017" t="s">
        <v>24702</v>
      </c>
      <c r="X1017" t="s">
        <v>11900</v>
      </c>
      <c r="Y1017" s="536"/>
      <c r="Z1017" s="536"/>
      <c r="AA1017" s="493" t="s">
        <v>11377</v>
      </c>
      <c r="AB1017" s="493" t="s">
        <v>24703</v>
      </c>
      <c r="AC1017" s="493" t="s">
        <v>19936</v>
      </c>
      <c r="AD1017" s="493" t="s">
        <v>24704</v>
      </c>
      <c r="AE1017"/>
      <c r="AF1017" t="s">
        <v>20919</v>
      </c>
      <c r="AG1017"/>
      <c r="AH1017"/>
      <c r="AI1017" t="s">
        <v>20668</v>
      </c>
      <c r="AJ1017" t="s">
        <v>32</v>
      </c>
      <c r="AK1017" t="s">
        <v>1172</v>
      </c>
      <c r="AL1017" t="s">
        <v>64</v>
      </c>
      <c r="AM1017" t="s">
        <v>1174</v>
      </c>
      <c r="AN1017">
        <v>17</v>
      </c>
    </row>
    <row r="1018" spans="1:40" ht="14.4" x14ac:dyDescent="0.3">
      <c r="A1018" s="433" t="str">
        <v>1533</v>
      </c>
      <c r="D1018" t="str">
        <f>CONCATENATE(portada_F[[#This Row],[NIVEL]],".",portada_F[[#This Row],[CODINS]])</f>
        <v>1.01449</v>
      </c>
      <c r="E1018" s="444" t="s">
        <v>31730</v>
      </c>
      <c r="F1018" t="s">
        <v>1599</v>
      </c>
      <c r="G1018" t="s">
        <v>1597</v>
      </c>
      <c r="H1018" t="s">
        <v>1598</v>
      </c>
      <c r="I1018" t="s">
        <v>1167</v>
      </c>
      <c r="J1018" t="s">
        <v>7</v>
      </c>
      <c r="K1018" t="s">
        <v>32</v>
      </c>
      <c r="L1018" t="s">
        <v>20921</v>
      </c>
      <c r="M1018" t="s">
        <v>18492</v>
      </c>
      <c r="N1018">
        <v>11906</v>
      </c>
      <c r="O1018" t="s">
        <v>32</v>
      </c>
      <c r="P1018" t="s">
        <v>1168</v>
      </c>
      <c r="Q1018" t="s">
        <v>6</v>
      </c>
      <c r="R1018" t="s">
        <v>16543</v>
      </c>
      <c r="S1018" t="s">
        <v>33</v>
      </c>
      <c r="T1018" t="s">
        <v>1167</v>
      </c>
      <c r="U1018" t="s">
        <v>1579</v>
      </c>
      <c r="V1018" t="s">
        <v>1598</v>
      </c>
      <c r="W1018" t="s">
        <v>24011</v>
      </c>
      <c r="X1018" t="s">
        <v>10639</v>
      </c>
      <c r="Y1018" s="536" t="s">
        <v>24012</v>
      </c>
      <c r="Z1018" s="536"/>
      <c r="AA1018" s="493" t="s">
        <v>9241</v>
      </c>
      <c r="AB1018" s="493" t="s">
        <v>24013</v>
      </c>
      <c r="AC1018" s="493" t="s">
        <v>20004</v>
      </c>
      <c r="AD1018" s="493" t="s">
        <v>23497</v>
      </c>
      <c r="AE1018"/>
      <c r="AF1018" t="s">
        <v>20919</v>
      </c>
      <c r="AG1018"/>
      <c r="AH1018"/>
      <c r="AI1018" t="s">
        <v>20668</v>
      </c>
      <c r="AJ1018" t="s">
        <v>32</v>
      </c>
      <c r="AK1018" t="s">
        <v>7140</v>
      </c>
      <c r="AL1018" t="s">
        <v>64</v>
      </c>
      <c r="AM1018" t="s">
        <v>1598</v>
      </c>
      <c r="AN1018">
        <v>26</v>
      </c>
    </row>
    <row r="1019" spans="1:40" ht="14.4" x14ac:dyDescent="0.3">
      <c r="A1019" s="433" t="str">
        <v>1534</v>
      </c>
      <c r="D1019" t="str">
        <f>CONCATENATE(portada_F[[#This Row],[NIVEL]],".",portada_F[[#This Row],[CODINS]])</f>
        <v>1.02459</v>
      </c>
      <c r="E1019" s="444" t="s">
        <v>32635</v>
      </c>
      <c r="F1019" t="s">
        <v>1526</v>
      </c>
      <c r="G1019" t="s">
        <v>1524</v>
      </c>
      <c r="H1019" t="s">
        <v>1525</v>
      </c>
      <c r="I1019" t="s">
        <v>1167</v>
      </c>
      <c r="J1019" t="s">
        <v>6</v>
      </c>
      <c r="K1019" t="s">
        <v>32</v>
      </c>
      <c r="L1019" t="s">
        <v>20921</v>
      </c>
      <c r="M1019" t="s">
        <v>18492</v>
      </c>
      <c r="N1019">
        <v>11908</v>
      </c>
      <c r="O1019" t="s">
        <v>32</v>
      </c>
      <c r="P1019" t="s">
        <v>1168</v>
      </c>
      <c r="Q1019" t="s">
        <v>9</v>
      </c>
      <c r="R1019" t="s">
        <v>16545</v>
      </c>
      <c r="S1019" t="s">
        <v>33</v>
      </c>
      <c r="T1019" t="s">
        <v>1167</v>
      </c>
      <c r="U1019" t="s">
        <v>21538</v>
      </c>
      <c r="V1019" t="s">
        <v>1525</v>
      </c>
      <c r="W1019" t="s">
        <v>15039</v>
      </c>
      <c r="X1019" t="s">
        <v>10892</v>
      </c>
      <c r="Y1019" s="536" t="s">
        <v>26092</v>
      </c>
      <c r="Z1019" s="536"/>
      <c r="AA1019" s="493" t="s">
        <v>1531</v>
      </c>
      <c r="AB1019" s="493" t="s">
        <v>26093</v>
      </c>
      <c r="AC1019" s="493" t="s">
        <v>19754</v>
      </c>
      <c r="AD1019" s="493" t="s">
        <v>24006</v>
      </c>
      <c r="AE1019"/>
      <c r="AF1019" t="s">
        <v>20919</v>
      </c>
      <c r="AG1019"/>
      <c r="AH1019"/>
      <c r="AI1019" t="s">
        <v>20668</v>
      </c>
      <c r="AJ1019" t="s">
        <v>32</v>
      </c>
      <c r="AK1019" t="s">
        <v>1523</v>
      </c>
      <c r="AL1019" t="s">
        <v>64</v>
      </c>
      <c r="AM1019" t="s">
        <v>1525</v>
      </c>
      <c r="AN1019">
        <v>9</v>
      </c>
    </row>
    <row r="1020" spans="1:40" ht="14.4" x14ac:dyDescent="0.3">
      <c r="A1020" s="433" t="str">
        <v>1535</v>
      </c>
      <c r="D1020" t="str">
        <f>CONCATENATE(portada_F[[#This Row],[NIVEL]],".",portada_F[[#This Row],[CODINS]])</f>
        <v>1.00285</v>
      </c>
      <c r="E1020" s="444" t="s">
        <v>30685</v>
      </c>
      <c r="F1020" t="s">
        <v>836</v>
      </c>
      <c r="G1020" t="s">
        <v>1192</v>
      </c>
      <c r="H1020" t="s">
        <v>12413</v>
      </c>
      <c r="I1020" t="s">
        <v>1167</v>
      </c>
      <c r="J1020" t="s">
        <v>1</v>
      </c>
      <c r="K1020" t="s">
        <v>32</v>
      </c>
      <c r="L1020" t="s">
        <v>20921</v>
      </c>
      <c r="M1020" t="s">
        <v>18492</v>
      </c>
      <c r="N1020">
        <v>11901</v>
      </c>
      <c r="O1020" t="s">
        <v>32</v>
      </c>
      <c r="P1020" t="s">
        <v>1168</v>
      </c>
      <c r="Q1020" t="s">
        <v>1</v>
      </c>
      <c r="R1020" t="s">
        <v>19678</v>
      </c>
      <c r="S1020" t="s">
        <v>33</v>
      </c>
      <c r="T1020" t="s">
        <v>1167</v>
      </c>
      <c r="U1020" t="s">
        <v>21483</v>
      </c>
      <c r="V1020" t="s">
        <v>34</v>
      </c>
      <c r="W1020" t="s">
        <v>9207</v>
      </c>
      <c r="X1020" t="s">
        <v>12675</v>
      </c>
      <c r="Y1020" s="536" t="s">
        <v>21497</v>
      </c>
      <c r="Z1020" s="536"/>
      <c r="AA1020" s="493" t="s">
        <v>21498</v>
      </c>
      <c r="AB1020" s="493" t="s">
        <v>21499</v>
      </c>
      <c r="AC1020" s="493" t="s">
        <v>19936</v>
      </c>
      <c r="AD1020" s="493" t="s">
        <v>21500</v>
      </c>
      <c r="AE1020"/>
      <c r="AF1020" t="s">
        <v>20919</v>
      </c>
      <c r="AG1020"/>
      <c r="AH1020"/>
      <c r="AI1020" t="s">
        <v>20668</v>
      </c>
      <c r="AJ1020" t="s">
        <v>32</v>
      </c>
      <c r="AK1020" t="s">
        <v>835</v>
      </c>
      <c r="AL1020" t="s">
        <v>64</v>
      </c>
      <c r="AM1020" t="s">
        <v>12413</v>
      </c>
      <c r="AN1020">
        <v>45</v>
      </c>
    </row>
    <row r="1021" spans="1:40" ht="14.4" x14ac:dyDescent="0.3">
      <c r="A1021" s="433" t="str">
        <v>1537</v>
      </c>
      <c r="D1021" t="str">
        <f>CONCATENATE(portada_F[[#This Row],[NIVEL]],".",portada_F[[#This Row],[CODINS]])</f>
        <v>1.01941</v>
      </c>
      <c r="E1021" s="444" t="s">
        <v>32177</v>
      </c>
      <c r="F1021" t="s">
        <v>745</v>
      </c>
      <c r="G1021" t="s">
        <v>1601</v>
      </c>
      <c r="H1021" t="s">
        <v>785</v>
      </c>
      <c r="I1021" t="s">
        <v>1167</v>
      </c>
      <c r="J1021" t="s">
        <v>7</v>
      </c>
      <c r="K1021" t="s">
        <v>32</v>
      </c>
      <c r="L1021" t="s">
        <v>20921</v>
      </c>
      <c r="M1021" t="s">
        <v>18492</v>
      </c>
      <c r="N1021">
        <v>11906</v>
      </c>
      <c r="O1021" t="s">
        <v>32</v>
      </c>
      <c r="P1021" t="s">
        <v>1168</v>
      </c>
      <c r="Q1021" t="s">
        <v>6</v>
      </c>
      <c r="R1021" t="s">
        <v>16543</v>
      </c>
      <c r="S1021" t="s">
        <v>33</v>
      </c>
      <c r="T1021" t="s">
        <v>1167</v>
      </c>
      <c r="U1021" t="s">
        <v>1579</v>
      </c>
      <c r="V1021" t="s">
        <v>785</v>
      </c>
      <c r="W1021" t="s">
        <v>215</v>
      </c>
      <c r="X1021" t="s">
        <v>11981</v>
      </c>
      <c r="Y1021" s="536" t="s">
        <v>25029</v>
      </c>
      <c r="Z1021" s="536"/>
      <c r="AA1021" s="493" t="s">
        <v>15145</v>
      </c>
      <c r="AB1021" s="493" t="s">
        <v>25030</v>
      </c>
      <c r="AC1021" s="493" t="s">
        <v>20004</v>
      </c>
      <c r="AD1021" s="493" t="s">
        <v>23497</v>
      </c>
      <c r="AE1021"/>
      <c r="AF1021" t="s">
        <v>20919</v>
      </c>
      <c r="AG1021"/>
      <c r="AH1021"/>
      <c r="AI1021" t="s">
        <v>20668</v>
      </c>
      <c r="AJ1021" t="s">
        <v>32</v>
      </c>
      <c r="AK1021" t="s">
        <v>7141</v>
      </c>
      <c r="AL1021" t="s">
        <v>64</v>
      </c>
      <c r="AM1021" t="s">
        <v>785</v>
      </c>
      <c r="AN1021">
        <v>11</v>
      </c>
    </row>
    <row r="1022" spans="1:40" ht="14.4" x14ac:dyDescent="0.3">
      <c r="A1022" s="433" t="str">
        <v>1538</v>
      </c>
      <c r="D1022" t="str">
        <f>CONCATENATE(portada_F[[#This Row],[NIVEL]],".",portada_F[[#This Row],[CODINS]])</f>
        <v>1.03902</v>
      </c>
      <c r="E1022" s="444" t="s">
        <v>33824</v>
      </c>
      <c r="F1022" t="s">
        <v>14832</v>
      </c>
      <c r="G1022" t="s">
        <v>14831</v>
      </c>
      <c r="H1022" t="s">
        <v>14833</v>
      </c>
      <c r="I1022" t="s">
        <v>13536</v>
      </c>
      <c r="J1022" t="s">
        <v>13</v>
      </c>
      <c r="K1022" t="s">
        <v>32</v>
      </c>
      <c r="L1022" t="s">
        <v>20921</v>
      </c>
      <c r="M1022" t="s">
        <v>18492</v>
      </c>
      <c r="N1022">
        <v>60304</v>
      </c>
      <c r="O1022" t="s">
        <v>136</v>
      </c>
      <c r="P1022" t="s">
        <v>3</v>
      </c>
      <c r="Q1022" t="s">
        <v>4</v>
      </c>
      <c r="R1022" t="s">
        <v>16817</v>
      </c>
      <c r="S1022" t="s">
        <v>137</v>
      </c>
      <c r="T1022" t="s">
        <v>1636</v>
      </c>
      <c r="U1022" t="s">
        <v>1802</v>
      </c>
      <c r="V1022" t="s">
        <v>14833</v>
      </c>
      <c r="W1022" t="s">
        <v>14833</v>
      </c>
      <c r="X1022" t="s">
        <v>15941</v>
      </c>
      <c r="Y1022" s="536" t="s">
        <v>29086</v>
      </c>
      <c r="Z1022" s="536"/>
      <c r="AA1022" s="493" t="s">
        <v>29087</v>
      </c>
      <c r="AB1022" s="493" t="s">
        <v>29086</v>
      </c>
      <c r="AC1022" s="493" t="s">
        <v>19970</v>
      </c>
      <c r="AD1022" s="493" t="s">
        <v>23157</v>
      </c>
      <c r="AE1022"/>
      <c r="AF1022" t="s">
        <v>20919</v>
      </c>
      <c r="AG1022"/>
      <c r="AH1022"/>
      <c r="AI1022" t="s">
        <v>20668</v>
      </c>
      <c r="AJ1022" t="s">
        <v>32</v>
      </c>
      <c r="AK1022" t="s">
        <v>1291</v>
      </c>
      <c r="AL1022" t="s">
        <v>64</v>
      </c>
      <c r="AM1022" t="s">
        <v>14833</v>
      </c>
      <c r="AN1022">
        <v>2</v>
      </c>
    </row>
    <row r="1023" spans="1:40" ht="14.4" x14ac:dyDescent="0.3">
      <c r="A1023" s="433" t="str">
        <v>1539</v>
      </c>
      <c r="D1023" t="str">
        <f>CONCATENATE(portada_F[[#This Row],[NIVEL]],".",portada_F[[#This Row],[CODINS]])</f>
        <v>1.02051</v>
      </c>
      <c r="E1023" s="444" t="s">
        <v>32272</v>
      </c>
      <c r="F1023" t="s">
        <v>1322</v>
      </c>
      <c r="G1023" t="s">
        <v>1320</v>
      </c>
      <c r="H1023" t="s">
        <v>1321</v>
      </c>
      <c r="I1023" t="s">
        <v>1167</v>
      </c>
      <c r="J1023" t="s">
        <v>11</v>
      </c>
      <c r="K1023" t="s">
        <v>32</v>
      </c>
      <c r="L1023" t="s">
        <v>20921</v>
      </c>
      <c r="M1023" t="s">
        <v>18492</v>
      </c>
      <c r="N1023">
        <v>11901</v>
      </c>
      <c r="O1023" t="s">
        <v>32</v>
      </c>
      <c r="P1023" t="s">
        <v>1168</v>
      </c>
      <c r="Q1023" t="s">
        <v>1</v>
      </c>
      <c r="R1023" t="s">
        <v>19678</v>
      </c>
      <c r="S1023" t="s">
        <v>33</v>
      </c>
      <c r="T1023" t="s">
        <v>1167</v>
      </c>
      <c r="U1023" t="s">
        <v>21483</v>
      </c>
      <c r="V1023" t="s">
        <v>1321</v>
      </c>
      <c r="W1023" t="s">
        <v>25237</v>
      </c>
      <c r="X1023" t="s">
        <v>12009</v>
      </c>
      <c r="Y1023" s="536"/>
      <c r="Z1023" s="536"/>
      <c r="AA1023" s="493" t="s">
        <v>13038</v>
      </c>
      <c r="AB1023" s="493" t="s">
        <v>25238</v>
      </c>
      <c r="AC1023" s="493" t="s">
        <v>19749</v>
      </c>
      <c r="AD1023" s="493" t="s">
        <v>25239</v>
      </c>
      <c r="AE1023"/>
      <c r="AF1023" t="s">
        <v>20919</v>
      </c>
      <c r="AG1023"/>
      <c r="AH1023"/>
      <c r="AI1023" t="s">
        <v>20668</v>
      </c>
      <c r="AJ1023" t="s">
        <v>32</v>
      </c>
      <c r="AK1023" t="s">
        <v>1319</v>
      </c>
      <c r="AL1023" t="s">
        <v>64</v>
      </c>
      <c r="AM1023" t="s">
        <v>1321</v>
      </c>
      <c r="AN1023">
        <v>3</v>
      </c>
    </row>
    <row r="1024" spans="1:40" ht="14.4" x14ac:dyDescent="0.3">
      <c r="A1024" s="433" t="str">
        <v>1540</v>
      </c>
      <c r="D1024" t="str">
        <f>CONCATENATE(portada_F[[#This Row],[NIVEL]],".",portada_F[[#This Row],[CODINS]])</f>
        <v>1.01721</v>
      </c>
      <c r="E1024" s="444" t="s">
        <v>31983</v>
      </c>
      <c r="F1024" t="s">
        <v>1299</v>
      </c>
      <c r="G1024" t="s">
        <v>1297</v>
      </c>
      <c r="H1024" t="s">
        <v>1298</v>
      </c>
      <c r="I1024" t="s">
        <v>1167</v>
      </c>
      <c r="J1024" t="s">
        <v>3</v>
      </c>
      <c r="K1024" t="s">
        <v>32</v>
      </c>
      <c r="L1024" t="s">
        <v>20921</v>
      </c>
      <c r="M1024" t="s">
        <v>18492</v>
      </c>
      <c r="N1024">
        <v>11903</v>
      </c>
      <c r="O1024" t="s">
        <v>32</v>
      </c>
      <c r="P1024" t="s">
        <v>1168</v>
      </c>
      <c r="Q1024" t="s">
        <v>3</v>
      </c>
      <c r="R1024" t="s">
        <v>16540</v>
      </c>
      <c r="S1024" t="s">
        <v>33</v>
      </c>
      <c r="T1024" t="s">
        <v>1167</v>
      </c>
      <c r="U1024" t="s">
        <v>1290</v>
      </c>
      <c r="V1024" t="s">
        <v>1298</v>
      </c>
      <c r="W1024" t="s">
        <v>287</v>
      </c>
      <c r="X1024" t="s">
        <v>10712</v>
      </c>
      <c r="Y1024" s="536" t="s">
        <v>24590</v>
      </c>
      <c r="Z1024" s="536"/>
      <c r="AA1024" s="493" t="s">
        <v>24591</v>
      </c>
      <c r="AB1024" s="493" t="s">
        <v>24592</v>
      </c>
      <c r="AC1024" s="493" t="s">
        <v>19747</v>
      </c>
      <c r="AD1024" s="493" t="s">
        <v>21510</v>
      </c>
      <c r="AE1024"/>
      <c r="AF1024" t="s">
        <v>20919</v>
      </c>
      <c r="AG1024"/>
      <c r="AH1024"/>
      <c r="AI1024" t="s">
        <v>20668</v>
      </c>
      <c r="AJ1024" t="s">
        <v>32</v>
      </c>
      <c r="AK1024" t="s">
        <v>7641</v>
      </c>
      <c r="AL1024" t="s">
        <v>64</v>
      </c>
      <c r="AM1024" t="s">
        <v>1298</v>
      </c>
      <c r="AN1024">
        <v>38</v>
      </c>
    </row>
    <row r="1025" spans="1:40" ht="14.4" x14ac:dyDescent="0.3">
      <c r="A1025" s="433" t="str">
        <v>1541</v>
      </c>
      <c r="D1025" t="str">
        <f>CONCATENATE(portada_F[[#This Row],[NIVEL]],".",portada_F[[#This Row],[CODINS]])</f>
        <v>1.01722</v>
      </c>
      <c r="E1025" s="444" t="s">
        <v>31984</v>
      </c>
      <c r="F1025" t="s">
        <v>6893</v>
      </c>
      <c r="G1025" t="s">
        <v>1311</v>
      </c>
      <c r="H1025" t="s">
        <v>12464</v>
      </c>
      <c r="I1025" t="s">
        <v>1167</v>
      </c>
      <c r="J1025" t="s">
        <v>11</v>
      </c>
      <c r="K1025" t="s">
        <v>32</v>
      </c>
      <c r="L1025" t="s">
        <v>20921</v>
      </c>
      <c r="M1025" t="s">
        <v>18492</v>
      </c>
      <c r="N1025">
        <v>11901</v>
      </c>
      <c r="O1025" t="s">
        <v>32</v>
      </c>
      <c r="P1025" t="s">
        <v>1168</v>
      </c>
      <c r="Q1025" t="s">
        <v>1</v>
      </c>
      <c r="R1025" t="s">
        <v>19678</v>
      </c>
      <c r="S1025" t="s">
        <v>33</v>
      </c>
      <c r="T1025" t="s">
        <v>1167</v>
      </c>
      <c r="U1025" t="s">
        <v>21483</v>
      </c>
      <c r="V1025" t="s">
        <v>1312</v>
      </c>
      <c r="W1025" t="s">
        <v>1313</v>
      </c>
      <c r="X1025" t="s">
        <v>10713</v>
      </c>
      <c r="Y1025" s="536" t="s">
        <v>24593</v>
      </c>
      <c r="Z1025" s="536"/>
      <c r="AA1025" s="493" t="s">
        <v>17199</v>
      </c>
      <c r="AB1025" s="493" t="s">
        <v>24594</v>
      </c>
      <c r="AC1025" s="493" t="s">
        <v>19749</v>
      </c>
      <c r="AD1025" s="493" t="s">
        <v>21515</v>
      </c>
      <c r="AE1025"/>
      <c r="AF1025" t="s">
        <v>20919</v>
      </c>
      <c r="AG1025"/>
      <c r="AH1025"/>
      <c r="AI1025" t="s">
        <v>20668</v>
      </c>
      <c r="AJ1025" t="s">
        <v>32</v>
      </c>
      <c r="AK1025" t="s">
        <v>983</v>
      </c>
      <c r="AL1025" t="s">
        <v>64</v>
      </c>
      <c r="AM1025" t="s">
        <v>12464</v>
      </c>
      <c r="AN1025">
        <v>20</v>
      </c>
    </row>
    <row r="1026" spans="1:40" ht="14.4" x14ac:dyDescent="0.3">
      <c r="A1026" s="433" t="str">
        <v>1542</v>
      </c>
      <c r="D1026" t="str">
        <f>CONCATENATE(portada_F[[#This Row],[NIVEL]],".",portada_F[[#This Row],[CODINS]])</f>
        <v>1.00298</v>
      </c>
      <c r="E1026" s="444" t="s">
        <v>30698</v>
      </c>
      <c r="F1026" t="s">
        <v>879</v>
      </c>
      <c r="G1026" t="s">
        <v>1438</v>
      </c>
      <c r="H1026" t="s">
        <v>12414</v>
      </c>
      <c r="I1026" t="s">
        <v>1167</v>
      </c>
      <c r="J1026" t="s">
        <v>3</v>
      </c>
      <c r="K1026" t="s">
        <v>32</v>
      </c>
      <c r="L1026" t="s">
        <v>20921</v>
      </c>
      <c r="M1026" t="s">
        <v>18492</v>
      </c>
      <c r="N1026">
        <v>11903</v>
      </c>
      <c r="O1026" t="s">
        <v>32</v>
      </c>
      <c r="P1026" t="s">
        <v>1168</v>
      </c>
      <c r="Q1026" t="s">
        <v>3</v>
      </c>
      <c r="R1026" t="s">
        <v>16540</v>
      </c>
      <c r="S1026" t="s">
        <v>33</v>
      </c>
      <c r="T1026" t="s">
        <v>1167</v>
      </c>
      <c r="U1026" t="s">
        <v>1290</v>
      </c>
      <c r="V1026" t="s">
        <v>1439</v>
      </c>
      <c r="W1026" t="s">
        <v>9226</v>
      </c>
      <c r="X1026" t="s">
        <v>10368</v>
      </c>
      <c r="Y1026" s="536" t="s">
        <v>21530</v>
      </c>
      <c r="Z1026" s="536"/>
      <c r="AA1026" s="493" t="s">
        <v>8231</v>
      </c>
      <c r="AB1026" s="493" t="s">
        <v>21530</v>
      </c>
      <c r="AC1026" s="493" t="s">
        <v>19747</v>
      </c>
      <c r="AD1026" s="493" t="s">
        <v>21513</v>
      </c>
      <c r="AE1026"/>
      <c r="AF1026" t="s">
        <v>20919</v>
      </c>
      <c r="AG1026"/>
      <c r="AH1026"/>
      <c r="AI1026" t="s">
        <v>20668</v>
      </c>
      <c r="AJ1026" t="s">
        <v>32</v>
      </c>
      <c r="AK1026" t="s">
        <v>1437</v>
      </c>
      <c r="AL1026" t="s">
        <v>64</v>
      </c>
      <c r="AM1026" t="s">
        <v>12414</v>
      </c>
      <c r="AN1026">
        <v>75</v>
      </c>
    </row>
    <row r="1027" spans="1:40" ht="14.4" x14ac:dyDescent="0.3">
      <c r="A1027" s="433" t="str">
        <v>1543</v>
      </c>
      <c r="D1027" t="str">
        <f>CONCATENATE(portada_F[[#This Row],[NIVEL]],".",portada_F[[#This Row],[CODINS]])</f>
        <v>1.02453</v>
      </c>
      <c r="E1027" s="444" t="s">
        <v>32629</v>
      </c>
      <c r="F1027" t="s">
        <v>13576</v>
      </c>
      <c r="G1027" t="s">
        <v>13577</v>
      </c>
      <c r="H1027" t="s">
        <v>1476</v>
      </c>
      <c r="I1027" t="s">
        <v>1167</v>
      </c>
      <c r="J1027" t="s">
        <v>5</v>
      </c>
      <c r="K1027" t="s">
        <v>32</v>
      </c>
      <c r="L1027" t="s">
        <v>20921</v>
      </c>
      <c r="M1027" t="s">
        <v>18492</v>
      </c>
      <c r="N1027">
        <v>11904</v>
      </c>
      <c r="O1027" t="s">
        <v>32</v>
      </c>
      <c r="P1027" t="s">
        <v>1168</v>
      </c>
      <c r="Q1027" t="s">
        <v>4</v>
      </c>
      <c r="R1027" t="s">
        <v>16541</v>
      </c>
      <c r="S1027" t="s">
        <v>33</v>
      </c>
      <c r="T1027" t="s">
        <v>1167</v>
      </c>
      <c r="U1027" t="s">
        <v>1271</v>
      </c>
      <c r="V1027" t="s">
        <v>1476</v>
      </c>
      <c r="W1027" t="s">
        <v>14144</v>
      </c>
      <c r="X1027" t="s">
        <v>14143</v>
      </c>
      <c r="Y1027" s="536" t="s">
        <v>26077</v>
      </c>
      <c r="Z1027" s="536"/>
      <c r="AA1027" s="493" t="s">
        <v>26078</v>
      </c>
      <c r="AB1027" s="493" t="s">
        <v>26079</v>
      </c>
      <c r="AC1027" s="493" t="s">
        <v>19752</v>
      </c>
      <c r="AD1027" s="493" t="s">
        <v>21534</v>
      </c>
      <c r="AE1027"/>
      <c r="AF1027" t="s">
        <v>20919</v>
      </c>
      <c r="AG1027"/>
      <c r="AH1027"/>
      <c r="AI1027" t="s">
        <v>20668</v>
      </c>
      <c r="AJ1027" t="s">
        <v>32</v>
      </c>
      <c r="AK1027" t="s">
        <v>1475</v>
      </c>
      <c r="AL1027" t="s">
        <v>64</v>
      </c>
      <c r="AM1027" t="s">
        <v>1476</v>
      </c>
      <c r="AN1027">
        <v>7</v>
      </c>
    </row>
    <row r="1028" spans="1:40" ht="14.4" x14ac:dyDescent="0.3">
      <c r="A1028" s="433" t="str">
        <v>1544</v>
      </c>
      <c r="D1028" t="str">
        <f>CONCATENATE(portada_F[[#This Row],[NIVEL]],".",portada_F[[#This Row],[CODINS]])</f>
        <v>1.02460</v>
      </c>
      <c r="E1028" s="444" t="s">
        <v>32636</v>
      </c>
      <c r="F1028" t="s">
        <v>7649</v>
      </c>
      <c r="G1028" t="s">
        <v>8101</v>
      </c>
      <c r="H1028" t="s">
        <v>1563</v>
      </c>
      <c r="I1028" t="s">
        <v>1167</v>
      </c>
      <c r="J1028" t="s">
        <v>10</v>
      </c>
      <c r="K1028" t="s">
        <v>32</v>
      </c>
      <c r="L1028" t="s">
        <v>20921</v>
      </c>
      <c r="M1028" t="s">
        <v>18492</v>
      </c>
      <c r="N1028">
        <v>11905</v>
      </c>
      <c r="O1028" t="s">
        <v>32</v>
      </c>
      <c r="P1028" t="s">
        <v>1168</v>
      </c>
      <c r="Q1028" t="s">
        <v>5</v>
      </c>
      <c r="R1028" t="s">
        <v>16542</v>
      </c>
      <c r="S1028" t="s">
        <v>33</v>
      </c>
      <c r="T1028" t="s">
        <v>1167</v>
      </c>
      <c r="U1028" t="s">
        <v>674</v>
      </c>
      <c r="V1028" t="s">
        <v>1563</v>
      </c>
      <c r="W1028" t="s">
        <v>9237</v>
      </c>
      <c r="X1028" t="s">
        <v>10893</v>
      </c>
      <c r="Y1028" s="536" t="s">
        <v>26094</v>
      </c>
      <c r="Z1028" s="536"/>
      <c r="AA1028" s="493" t="s">
        <v>20226</v>
      </c>
      <c r="AB1028" s="493" t="s">
        <v>26095</v>
      </c>
      <c r="AC1028" s="493" t="s">
        <v>20056</v>
      </c>
      <c r="AD1028" s="493" t="s">
        <v>24392</v>
      </c>
      <c r="AE1028"/>
      <c r="AF1028" t="s">
        <v>20919</v>
      </c>
      <c r="AG1028"/>
      <c r="AH1028"/>
      <c r="AI1028" t="s">
        <v>20668</v>
      </c>
      <c r="AJ1028" t="s">
        <v>32</v>
      </c>
      <c r="AK1028" t="s">
        <v>8102</v>
      </c>
      <c r="AL1028" t="s">
        <v>64</v>
      </c>
      <c r="AM1028" t="s">
        <v>1563</v>
      </c>
      <c r="AN1028">
        <v>15</v>
      </c>
    </row>
    <row r="1029" spans="1:40" ht="14.4" x14ac:dyDescent="0.3">
      <c r="A1029" s="433" t="str">
        <v>1545</v>
      </c>
      <c r="D1029" t="str">
        <f>CONCATENATE(portada_F[[#This Row],[NIVEL]],".",portada_F[[#This Row],[CODINS]])</f>
        <v>1.02828</v>
      </c>
      <c r="E1029" s="444" t="s">
        <v>32959</v>
      </c>
      <c r="F1029" t="s">
        <v>1711</v>
      </c>
      <c r="G1029" t="s">
        <v>1710</v>
      </c>
      <c r="H1029" t="s">
        <v>3125</v>
      </c>
      <c r="I1029" t="s">
        <v>13536</v>
      </c>
      <c r="J1029" t="s">
        <v>1</v>
      </c>
      <c r="K1029" t="s">
        <v>32</v>
      </c>
      <c r="L1029" t="s">
        <v>20921</v>
      </c>
      <c r="M1029" t="s">
        <v>18492</v>
      </c>
      <c r="N1029">
        <v>60301</v>
      </c>
      <c r="O1029" t="s">
        <v>136</v>
      </c>
      <c r="P1029" t="s">
        <v>3</v>
      </c>
      <c r="Q1029" t="s">
        <v>1</v>
      </c>
      <c r="R1029" t="s">
        <v>16814</v>
      </c>
      <c r="S1029" t="s">
        <v>137</v>
      </c>
      <c r="T1029" t="s">
        <v>1636</v>
      </c>
      <c r="U1029" t="s">
        <v>1636</v>
      </c>
      <c r="V1029" t="s">
        <v>3125</v>
      </c>
      <c r="W1029" t="s">
        <v>9250</v>
      </c>
      <c r="X1029" t="s">
        <v>10986</v>
      </c>
      <c r="Y1029" s="536" t="s">
        <v>21554</v>
      </c>
      <c r="Z1029" s="536" t="s">
        <v>26867</v>
      </c>
      <c r="AA1029" s="493" t="s">
        <v>20300</v>
      </c>
      <c r="AB1029" s="493" t="s">
        <v>26868</v>
      </c>
      <c r="AC1029" s="493" t="s">
        <v>21553</v>
      </c>
      <c r="AD1029" s="493" t="s">
        <v>21554</v>
      </c>
      <c r="AE1029"/>
      <c r="AF1029" t="s">
        <v>20919</v>
      </c>
      <c r="AG1029"/>
      <c r="AH1029"/>
      <c r="AI1029" t="s">
        <v>20668</v>
      </c>
      <c r="AJ1029" t="s">
        <v>32</v>
      </c>
      <c r="AK1029" t="s">
        <v>1709</v>
      </c>
      <c r="AL1029" t="s">
        <v>64</v>
      </c>
      <c r="AM1029" t="s">
        <v>3125</v>
      </c>
      <c r="AN1029">
        <v>9</v>
      </c>
    </row>
    <row r="1030" spans="1:40" ht="14.4" x14ac:dyDescent="0.3">
      <c r="A1030" s="433" t="str">
        <v>1546</v>
      </c>
      <c r="D1030" t="str">
        <f>CONCATENATE(portada_F[[#This Row],[NIVEL]],".",portada_F[[#This Row],[CODINS]])</f>
        <v>1.03792</v>
      </c>
      <c r="E1030" s="444" t="s">
        <v>33730</v>
      </c>
      <c r="F1030" t="s">
        <v>17802</v>
      </c>
      <c r="G1030" t="s">
        <v>17803</v>
      </c>
      <c r="H1030" t="s">
        <v>3125</v>
      </c>
      <c r="I1030" t="s">
        <v>1167</v>
      </c>
      <c r="J1030" t="s">
        <v>9</v>
      </c>
      <c r="K1030" t="s">
        <v>32</v>
      </c>
      <c r="L1030" t="s">
        <v>20921</v>
      </c>
      <c r="M1030" t="s">
        <v>18492</v>
      </c>
      <c r="N1030">
        <v>11907</v>
      </c>
      <c r="O1030" t="s">
        <v>32</v>
      </c>
      <c r="P1030" t="s">
        <v>1168</v>
      </c>
      <c r="Q1030" t="s">
        <v>7</v>
      </c>
      <c r="R1030" t="s">
        <v>16544</v>
      </c>
      <c r="S1030" t="s">
        <v>33</v>
      </c>
      <c r="T1030" t="s">
        <v>1167</v>
      </c>
      <c r="U1030" t="s">
        <v>1642</v>
      </c>
      <c r="V1030" t="s">
        <v>3125</v>
      </c>
      <c r="W1030" t="s">
        <v>18205</v>
      </c>
      <c r="X1030" t="s">
        <v>18204</v>
      </c>
      <c r="Y1030" s="536" t="s">
        <v>28866</v>
      </c>
      <c r="Z1030" s="536" t="s">
        <v>28867</v>
      </c>
      <c r="AA1030" s="493" t="s">
        <v>18203</v>
      </c>
      <c r="AB1030" s="493" t="s">
        <v>28867</v>
      </c>
      <c r="AC1030" s="493" t="s">
        <v>19756</v>
      </c>
      <c r="AD1030" s="493" t="s">
        <v>21549</v>
      </c>
      <c r="AE1030"/>
      <c r="AF1030" t="s">
        <v>20919</v>
      </c>
      <c r="AG1030"/>
      <c r="AH1030"/>
      <c r="AI1030" t="s">
        <v>20668</v>
      </c>
      <c r="AJ1030" t="s">
        <v>32</v>
      </c>
      <c r="AK1030" t="s">
        <v>1654</v>
      </c>
      <c r="AL1030" t="s">
        <v>64</v>
      </c>
      <c r="AM1030" t="s">
        <v>3125</v>
      </c>
      <c r="AN1030">
        <v>2</v>
      </c>
    </row>
    <row r="1031" spans="1:40" ht="14.4" x14ac:dyDescent="0.3">
      <c r="A1031" s="433" t="str">
        <v>1548</v>
      </c>
      <c r="D1031" t="str">
        <f>CONCATENATE(portada_F[[#This Row],[NIVEL]],".",portada_F[[#This Row],[CODINS]])</f>
        <v>1.02836</v>
      </c>
      <c r="E1031" s="444" t="s">
        <v>32966</v>
      </c>
      <c r="F1031" t="s">
        <v>1547</v>
      </c>
      <c r="G1031" t="s">
        <v>1546</v>
      </c>
      <c r="H1031" t="s">
        <v>341</v>
      </c>
      <c r="I1031" t="s">
        <v>1167</v>
      </c>
      <c r="J1031" t="s">
        <v>10</v>
      </c>
      <c r="K1031" t="s">
        <v>32</v>
      </c>
      <c r="L1031" t="s">
        <v>20921</v>
      </c>
      <c r="M1031" t="s">
        <v>18492</v>
      </c>
      <c r="N1031">
        <v>11905</v>
      </c>
      <c r="O1031" t="s">
        <v>32</v>
      </c>
      <c r="P1031" t="s">
        <v>1168</v>
      </c>
      <c r="Q1031" t="s">
        <v>5</v>
      </c>
      <c r="R1031" t="s">
        <v>16542</v>
      </c>
      <c r="S1031" t="s">
        <v>33</v>
      </c>
      <c r="T1031" t="s">
        <v>1167</v>
      </c>
      <c r="U1031" t="s">
        <v>674</v>
      </c>
      <c r="V1031" t="s">
        <v>341</v>
      </c>
      <c r="W1031" t="s">
        <v>26880</v>
      </c>
      <c r="X1031" t="s">
        <v>10989</v>
      </c>
      <c r="Y1031" s="536" t="s">
        <v>26881</v>
      </c>
      <c r="Z1031" s="536"/>
      <c r="AA1031" s="493" t="s">
        <v>15804</v>
      </c>
      <c r="AB1031" s="493" t="s">
        <v>26881</v>
      </c>
      <c r="AC1031" s="493" t="s">
        <v>20056</v>
      </c>
      <c r="AD1031" s="493" t="s">
        <v>23991</v>
      </c>
      <c r="AE1031"/>
      <c r="AF1031" t="s">
        <v>20919</v>
      </c>
      <c r="AG1031"/>
      <c r="AH1031"/>
      <c r="AI1031" t="s">
        <v>20668</v>
      </c>
      <c r="AJ1031" t="s">
        <v>32</v>
      </c>
      <c r="AK1031" t="s">
        <v>1545</v>
      </c>
      <c r="AL1031" t="s">
        <v>64</v>
      </c>
      <c r="AM1031" t="s">
        <v>341</v>
      </c>
      <c r="AN1031">
        <v>9</v>
      </c>
    </row>
    <row r="1032" spans="1:40" ht="14.4" x14ac:dyDescent="0.3">
      <c r="A1032" s="433" t="str">
        <v>1549</v>
      </c>
      <c r="D1032" t="str">
        <f>CONCATENATE(portada_F[[#This Row],[NIVEL]],".",portada_F[[#This Row],[CODINS]])</f>
        <v>1.00291</v>
      </c>
      <c r="E1032" s="444" t="s">
        <v>30691</v>
      </c>
      <c r="F1032" t="s">
        <v>848</v>
      </c>
      <c r="G1032" t="s">
        <v>1286</v>
      </c>
      <c r="H1032" t="s">
        <v>1287</v>
      </c>
      <c r="I1032" t="s">
        <v>1167</v>
      </c>
      <c r="J1032" t="s">
        <v>11</v>
      </c>
      <c r="K1032" t="s">
        <v>32</v>
      </c>
      <c r="L1032" t="s">
        <v>20921</v>
      </c>
      <c r="M1032" t="s">
        <v>18492</v>
      </c>
      <c r="N1032">
        <v>11901</v>
      </c>
      <c r="O1032" t="s">
        <v>32</v>
      </c>
      <c r="P1032" t="s">
        <v>1168</v>
      </c>
      <c r="Q1032" t="s">
        <v>1</v>
      </c>
      <c r="R1032" t="s">
        <v>19678</v>
      </c>
      <c r="S1032" t="s">
        <v>33</v>
      </c>
      <c r="T1032" t="s">
        <v>1167</v>
      </c>
      <c r="U1032" t="s">
        <v>21483</v>
      </c>
      <c r="V1032" t="s">
        <v>1287</v>
      </c>
      <c r="W1032" t="s">
        <v>1288</v>
      </c>
      <c r="X1032" t="s">
        <v>13913</v>
      </c>
      <c r="Y1032" s="536" t="s">
        <v>21514</v>
      </c>
      <c r="Z1032" s="536"/>
      <c r="AA1032" s="493" t="s">
        <v>1493</v>
      </c>
      <c r="AB1032" s="493" t="s">
        <v>21514</v>
      </c>
      <c r="AC1032" s="493" t="s">
        <v>19749</v>
      </c>
      <c r="AD1032" s="493" t="s">
        <v>21515</v>
      </c>
      <c r="AE1032"/>
      <c r="AF1032" t="s">
        <v>20919</v>
      </c>
      <c r="AG1032"/>
      <c r="AH1032"/>
      <c r="AI1032" t="s">
        <v>20668</v>
      </c>
      <c r="AJ1032" t="s">
        <v>32</v>
      </c>
      <c r="AK1032" t="s">
        <v>8185</v>
      </c>
      <c r="AL1032" t="s">
        <v>64</v>
      </c>
      <c r="AM1032" t="s">
        <v>1287</v>
      </c>
      <c r="AN1032">
        <v>52</v>
      </c>
    </row>
    <row r="1033" spans="1:40" ht="14.4" x14ac:dyDescent="0.3">
      <c r="A1033" s="433" t="str">
        <v>1550</v>
      </c>
      <c r="D1033" t="str">
        <f>CONCATENATE(portada_F[[#This Row],[NIVEL]],".",portada_F[[#This Row],[CODINS]])</f>
        <v>1.00299</v>
      </c>
      <c r="E1033" s="444" t="s">
        <v>30699</v>
      </c>
      <c r="F1033" t="s">
        <v>882</v>
      </c>
      <c r="G1033" t="s">
        <v>1442</v>
      </c>
      <c r="H1033" t="s">
        <v>1443</v>
      </c>
      <c r="I1033" t="s">
        <v>1167</v>
      </c>
      <c r="J1033" t="s">
        <v>5</v>
      </c>
      <c r="K1033" t="s">
        <v>32</v>
      </c>
      <c r="L1033" t="s">
        <v>20921</v>
      </c>
      <c r="M1033" t="s">
        <v>18492</v>
      </c>
      <c r="N1033">
        <v>11902</v>
      </c>
      <c r="O1033" t="s">
        <v>32</v>
      </c>
      <c r="P1033" t="s">
        <v>1168</v>
      </c>
      <c r="Q1033" t="s">
        <v>2</v>
      </c>
      <c r="R1033" t="s">
        <v>21531</v>
      </c>
      <c r="S1033" t="s">
        <v>33</v>
      </c>
      <c r="T1033" t="s">
        <v>1167</v>
      </c>
      <c r="U1033" t="s">
        <v>21532</v>
      </c>
      <c r="V1033" t="s">
        <v>1443</v>
      </c>
      <c r="W1033" t="s">
        <v>459</v>
      </c>
      <c r="X1033" t="s">
        <v>10369</v>
      </c>
      <c r="Y1033" s="536" t="s">
        <v>21533</v>
      </c>
      <c r="Z1033" s="536"/>
      <c r="AA1033" s="493" t="s">
        <v>19752</v>
      </c>
      <c r="AB1033" s="493" t="s">
        <v>21534</v>
      </c>
      <c r="AC1033" s="493" t="s">
        <v>19752</v>
      </c>
      <c r="AD1033" s="493" t="s">
        <v>21535</v>
      </c>
      <c r="AE1033"/>
      <c r="AF1033" t="s">
        <v>20919</v>
      </c>
      <c r="AG1033"/>
      <c r="AH1033"/>
      <c r="AI1033" t="s">
        <v>20668</v>
      </c>
      <c r="AJ1033" t="s">
        <v>32</v>
      </c>
      <c r="AK1033" t="s">
        <v>8189</v>
      </c>
      <c r="AL1033" t="s">
        <v>64</v>
      </c>
      <c r="AM1033" t="s">
        <v>1443</v>
      </c>
      <c r="AN1033">
        <v>45</v>
      </c>
    </row>
    <row r="1034" spans="1:40" ht="14.4" x14ac:dyDescent="0.3">
      <c r="A1034" s="433" t="str">
        <v>1551</v>
      </c>
      <c r="D1034" t="str">
        <f>CONCATENATE(portada_F[[#This Row],[NIVEL]],".",portada_F[[#This Row],[CODINS]])</f>
        <v>1.01126</v>
      </c>
      <c r="E1034" s="444" t="s">
        <v>31436</v>
      </c>
      <c r="F1034" t="s">
        <v>1224</v>
      </c>
      <c r="G1034" t="s">
        <v>1221</v>
      </c>
      <c r="H1034" t="s">
        <v>1222</v>
      </c>
      <c r="I1034" t="s">
        <v>1167</v>
      </c>
      <c r="J1034" t="s">
        <v>2</v>
      </c>
      <c r="K1034" t="s">
        <v>32</v>
      </c>
      <c r="L1034" t="s">
        <v>20921</v>
      </c>
      <c r="M1034" t="s">
        <v>18492</v>
      </c>
      <c r="N1034">
        <v>11901</v>
      </c>
      <c r="O1034" t="s">
        <v>32</v>
      </c>
      <c r="P1034" t="s">
        <v>1168</v>
      </c>
      <c r="Q1034" t="s">
        <v>1</v>
      </c>
      <c r="R1034" t="s">
        <v>19678</v>
      </c>
      <c r="S1034" t="s">
        <v>33</v>
      </c>
      <c r="T1034" t="s">
        <v>1167</v>
      </c>
      <c r="U1034" t="s">
        <v>21483</v>
      </c>
      <c r="V1034" t="s">
        <v>1223</v>
      </c>
      <c r="W1034" t="s">
        <v>9210</v>
      </c>
      <c r="X1034" t="s">
        <v>10550</v>
      </c>
      <c r="Y1034" s="536" t="s">
        <v>23335</v>
      </c>
      <c r="Z1034" s="536"/>
      <c r="AA1034" s="493" t="s">
        <v>15540</v>
      </c>
      <c r="AB1034" s="493" t="s">
        <v>23335</v>
      </c>
      <c r="AC1034" s="493" t="s">
        <v>19746</v>
      </c>
      <c r="AD1034" s="493" t="s">
        <v>21507</v>
      </c>
      <c r="AE1034"/>
      <c r="AF1034" t="s">
        <v>20919</v>
      </c>
      <c r="AG1034"/>
      <c r="AH1034"/>
      <c r="AI1034" t="s">
        <v>20668</v>
      </c>
      <c r="AJ1034" t="s">
        <v>32</v>
      </c>
      <c r="AK1034" t="s">
        <v>1220</v>
      </c>
      <c r="AL1034" t="s">
        <v>64</v>
      </c>
      <c r="AM1034" t="s">
        <v>1222</v>
      </c>
      <c r="AN1034">
        <v>63</v>
      </c>
    </row>
    <row r="1035" spans="1:40" ht="14.4" x14ac:dyDescent="0.3">
      <c r="A1035" s="433" t="str">
        <v>1552</v>
      </c>
      <c r="D1035" t="str">
        <f>CONCATENATE(portada_F[[#This Row],[NIVEL]],".",portada_F[[#This Row],[CODINS]])</f>
        <v>1.02225</v>
      </c>
      <c r="E1035" s="444" t="s">
        <v>32429</v>
      </c>
      <c r="F1035" t="s">
        <v>1339</v>
      </c>
      <c r="G1035" t="s">
        <v>1337</v>
      </c>
      <c r="H1035" t="s">
        <v>1338</v>
      </c>
      <c r="I1035" t="s">
        <v>1167</v>
      </c>
      <c r="J1035" t="s">
        <v>4</v>
      </c>
      <c r="K1035" t="s">
        <v>32</v>
      </c>
      <c r="L1035" t="s">
        <v>20921</v>
      </c>
      <c r="M1035" t="s">
        <v>18492</v>
      </c>
      <c r="N1035">
        <v>11901</v>
      </c>
      <c r="O1035" t="s">
        <v>32</v>
      </c>
      <c r="P1035" t="s">
        <v>1168</v>
      </c>
      <c r="Q1035" t="s">
        <v>1</v>
      </c>
      <c r="R1035" t="s">
        <v>19678</v>
      </c>
      <c r="S1035" t="s">
        <v>33</v>
      </c>
      <c r="T1035" t="s">
        <v>1167</v>
      </c>
      <c r="U1035" t="s">
        <v>21483</v>
      </c>
      <c r="V1035" t="s">
        <v>1338</v>
      </c>
      <c r="W1035" t="s">
        <v>21178</v>
      </c>
      <c r="X1035" t="s">
        <v>15732</v>
      </c>
      <c r="Y1035" s="536" t="s">
        <v>25614</v>
      </c>
      <c r="Z1035" s="536"/>
      <c r="AA1035" s="493" t="s">
        <v>13211</v>
      </c>
      <c r="AB1035" s="493" t="s">
        <v>25614</v>
      </c>
      <c r="AC1035" s="493" t="s">
        <v>19969</v>
      </c>
      <c r="AD1035" s="493" t="s">
        <v>23955</v>
      </c>
      <c r="AE1035"/>
      <c r="AF1035" t="s">
        <v>20919</v>
      </c>
      <c r="AG1035"/>
      <c r="AH1035"/>
      <c r="AI1035" t="s">
        <v>20668</v>
      </c>
      <c r="AJ1035" t="s">
        <v>32</v>
      </c>
      <c r="AK1035" t="s">
        <v>831</v>
      </c>
      <c r="AL1035" t="s">
        <v>64</v>
      </c>
      <c r="AM1035" t="s">
        <v>1338</v>
      </c>
      <c r="AN1035">
        <v>12</v>
      </c>
    </row>
    <row r="1036" spans="1:40" ht="14.4" x14ac:dyDescent="0.3">
      <c r="A1036" s="433" t="str">
        <v>1553</v>
      </c>
      <c r="D1036" t="str">
        <f>CONCATENATE(portada_F[[#This Row],[NIVEL]],".",portada_F[[#This Row],[CODINS]])</f>
        <v>1.01631</v>
      </c>
      <c r="E1036" s="444" t="s">
        <v>31904</v>
      </c>
      <c r="F1036" t="s">
        <v>1874</v>
      </c>
      <c r="G1036" t="s">
        <v>1873</v>
      </c>
      <c r="H1036" t="s">
        <v>1718</v>
      </c>
      <c r="I1036" t="s">
        <v>13536</v>
      </c>
      <c r="J1036" t="s">
        <v>3</v>
      </c>
      <c r="K1036" t="s">
        <v>32</v>
      </c>
      <c r="L1036" t="s">
        <v>20921</v>
      </c>
      <c r="M1036" t="s">
        <v>18492</v>
      </c>
      <c r="N1036">
        <v>60303</v>
      </c>
      <c r="O1036" t="s">
        <v>136</v>
      </c>
      <c r="P1036" t="s">
        <v>3</v>
      </c>
      <c r="Q1036" t="s">
        <v>3</v>
      </c>
      <c r="R1036" t="s">
        <v>16816</v>
      </c>
      <c r="S1036" t="s">
        <v>137</v>
      </c>
      <c r="T1036" t="s">
        <v>1636</v>
      </c>
      <c r="U1036" t="s">
        <v>1718</v>
      </c>
      <c r="V1036" t="s">
        <v>1718</v>
      </c>
      <c r="W1036" t="s">
        <v>24410</v>
      </c>
      <c r="X1036" t="s">
        <v>12950</v>
      </c>
      <c r="Y1036" s="536" t="s">
        <v>24411</v>
      </c>
      <c r="Z1036" s="536" t="s">
        <v>24412</v>
      </c>
      <c r="AA1036" s="493" t="s">
        <v>14052</v>
      </c>
      <c r="AB1036" s="493" t="s">
        <v>24411</v>
      </c>
      <c r="AC1036" s="493" t="s">
        <v>20164</v>
      </c>
      <c r="AD1036" s="493" t="s">
        <v>24413</v>
      </c>
      <c r="AE1036"/>
      <c r="AF1036" t="s">
        <v>20919</v>
      </c>
      <c r="AG1036"/>
      <c r="AH1036"/>
      <c r="AI1036" t="s">
        <v>20668</v>
      </c>
      <c r="AJ1036" t="s">
        <v>32</v>
      </c>
      <c r="AK1036" t="s">
        <v>1372</v>
      </c>
      <c r="AL1036" t="s">
        <v>64</v>
      </c>
      <c r="AM1036" t="s">
        <v>1718</v>
      </c>
      <c r="AN1036">
        <v>52</v>
      </c>
    </row>
    <row r="1037" spans="1:40" ht="14.4" x14ac:dyDescent="0.3">
      <c r="A1037" s="433" t="str">
        <v>1554</v>
      </c>
      <c r="D1037" t="str">
        <f>CONCATENATE(portada_F[[#This Row],[NIVEL]],".",portada_F[[#This Row],[CODINS]])</f>
        <v>1.01003</v>
      </c>
      <c r="E1037" s="444" t="s">
        <v>31324</v>
      </c>
      <c r="F1037" t="s">
        <v>1445</v>
      </c>
      <c r="G1037" t="s">
        <v>1444</v>
      </c>
      <c r="H1037" t="s">
        <v>14633</v>
      </c>
      <c r="I1037" t="s">
        <v>1167</v>
      </c>
      <c r="J1037" t="s">
        <v>5</v>
      </c>
      <c r="K1037" t="s">
        <v>32</v>
      </c>
      <c r="L1037" t="s">
        <v>20921</v>
      </c>
      <c r="M1037" t="s">
        <v>18492</v>
      </c>
      <c r="N1037">
        <v>11904</v>
      </c>
      <c r="O1037" t="s">
        <v>32</v>
      </c>
      <c r="P1037" t="s">
        <v>1168</v>
      </c>
      <c r="Q1037" t="s">
        <v>4</v>
      </c>
      <c r="R1037" t="s">
        <v>16541</v>
      </c>
      <c r="S1037" t="s">
        <v>33</v>
      </c>
      <c r="T1037" t="s">
        <v>1167</v>
      </c>
      <c r="U1037" t="s">
        <v>1271</v>
      </c>
      <c r="V1037" t="s">
        <v>210</v>
      </c>
      <c r="W1037" t="s">
        <v>212</v>
      </c>
      <c r="X1037" t="s">
        <v>10517</v>
      </c>
      <c r="Y1037" s="536" t="s">
        <v>23083</v>
      </c>
      <c r="Z1037" s="536"/>
      <c r="AA1037" s="493" t="s">
        <v>15598</v>
      </c>
      <c r="AB1037" s="493" t="s">
        <v>23083</v>
      </c>
      <c r="AC1037" s="493" t="s">
        <v>19752</v>
      </c>
      <c r="AD1037" s="493" t="s">
        <v>21534</v>
      </c>
      <c r="AE1037"/>
      <c r="AF1037" t="s">
        <v>20919</v>
      </c>
      <c r="AG1037"/>
      <c r="AH1037"/>
      <c r="AI1037" t="s">
        <v>20668</v>
      </c>
      <c r="AJ1037" t="s">
        <v>32</v>
      </c>
      <c r="AK1037" t="s">
        <v>7506</v>
      </c>
      <c r="AL1037" t="s">
        <v>64</v>
      </c>
      <c r="AM1037" t="s">
        <v>14633</v>
      </c>
      <c r="AN1037">
        <v>29</v>
      </c>
    </row>
    <row r="1038" spans="1:40" ht="14.4" x14ac:dyDescent="0.3">
      <c r="A1038" s="433" t="str">
        <v>1555</v>
      </c>
      <c r="D1038" t="str">
        <f>CONCATENATE(portada_F[[#This Row],[NIVEL]],".",portada_F[[#This Row],[CODINS]])</f>
        <v>1.03886</v>
      </c>
      <c r="E1038" s="444" t="s">
        <v>33811</v>
      </c>
      <c r="F1038" t="s">
        <v>14810</v>
      </c>
      <c r="G1038" t="s">
        <v>13535</v>
      </c>
      <c r="H1038" t="s">
        <v>14811</v>
      </c>
      <c r="I1038" t="s">
        <v>1167</v>
      </c>
      <c r="J1038" t="s">
        <v>4</v>
      </c>
      <c r="K1038" t="s">
        <v>32</v>
      </c>
      <c r="L1038" t="s">
        <v>20921</v>
      </c>
      <c r="M1038" t="s">
        <v>18492</v>
      </c>
      <c r="N1038">
        <v>60602</v>
      </c>
      <c r="O1038" t="s">
        <v>136</v>
      </c>
      <c r="P1038" t="s">
        <v>6</v>
      </c>
      <c r="Q1038" t="s">
        <v>2</v>
      </c>
      <c r="R1038" t="s">
        <v>21318</v>
      </c>
      <c r="S1038" t="s">
        <v>137</v>
      </c>
      <c r="T1038" t="s">
        <v>20991</v>
      </c>
      <c r="U1038" t="s">
        <v>1229</v>
      </c>
      <c r="V1038" t="s">
        <v>14811</v>
      </c>
      <c r="W1038" t="s">
        <v>17472</v>
      </c>
      <c r="X1038" t="s">
        <v>15323</v>
      </c>
      <c r="Y1038" s="536"/>
      <c r="Z1038" s="536"/>
      <c r="AA1038" s="493" t="s">
        <v>17471</v>
      </c>
      <c r="AB1038" s="493" t="s">
        <v>29054</v>
      </c>
      <c r="AC1038" s="493" t="s">
        <v>19969</v>
      </c>
      <c r="AD1038" s="493" t="s">
        <v>23955</v>
      </c>
      <c r="AE1038"/>
      <c r="AF1038" t="s">
        <v>20919</v>
      </c>
      <c r="AG1038"/>
      <c r="AH1038"/>
      <c r="AI1038" t="s">
        <v>20668</v>
      </c>
      <c r="AJ1038" t="s">
        <v>32</v>
      </c>
      <c r="AK1038" t="s">
        <v>1373</v>
      </c>
      <c r="AL1038" t="s">
        <v>64</v>
      </c>
      <c r="AM1038" t="s">
        <v>14811</v>
      </c>
      <c r="AN1038">
        <v>6</v>
      </c>
    </row>
    <row r="1039" spans="1:40" ht="14.4" x14ac:dyDescent="0.3">
      <c r="A1039" s="433" t="str">
        <v>1556</v>
      </c>
      <c r="D1039" t="str">
        <f>CONCATENATE(portada_F[[#This Row],[NIVEL]],".",portada_F[[#This Row],[CODINS]])</f>
        <v>1.01125</v>
      </c>
      <c r="E1039" s="444" t="s">
        <v>31435</v>
      </c>
      <c r="F1039" t="s">
        <v>1128</v>
      </c>
      <c r="G1039" t="s">
        <v>1178</v>
      </c>
      <c r="H1039" t="s">
        <v>1179</v>
      </c>
      <c r="I1039" t="s">
        <v>1167</v>
      </c>
      <c r="J1039" t="s">
        <v>1</v>
      </c>
      <c r="K1039" t="s">
        <v>32</v>
      </c>
      <c r="L1039" t="s">
        <v>20921</v>
      </c>
      <c r="M1039" t="s">
        <v>18492</v>
      </c>
      <c r="N1039">
        <v>11901</v>
      </c>
      <c r="O1039" t="s">
        <v>32</v>
      </c>
      <c r="P1039" t="s">
        <v>1168</v>
      </c>
      <c r="Q1039" t="s">
        <v>1</v>
      </c>
      <c r="R1039" t="s">
        <v>19678</v>
      </c>
      <c r="S1039" t="s">
        <v>33</v>
      </c>
      <c r="T1039" t="s">
        <v>1167</v>
      </c>
      <c r="U1039" t="s">
        <v>21483</v>
      </c>
      <c r="V1039" t="s">
        <v>1179</v>
      </c>
      <c r="W1039" t="s">
        <v>9206</v>
      </c>
      <c r="X1039" t="s">
        <v>11746</v>
      </c>
      <c r="Y1039" s="536" t="s">
        <v>23334</v>
      </c>
      <c r="Z1039" s="536"/>
      <c r="AA1039" s="493" t="s">
        <v>1180</v>
      </c>
      <c r="AB1039" s="493" t="s">
        <v>23334</v>
      </c>
      <c r="AC1039" s="493" t="s">
        <v>19936</v>
      </c>
      <c r="AD1039" s="493" t="s">
        <v>21485</v>
      </c>
      <c r="AE1039"/>
      <c r="AF1039" t="s">
        <v>20919</v>
      </c>
      <c r="AG1039"/>
      <c r="AH1039"/>
      <c r="AI1039" t="s">
        <v>20668</v>
      </c>
      <c r="AJ1039" t="s">
        <v>32</v>
      </c>
      <c r="AK1039" t="s">
        <v>1177</v>
      </c>
      <c r="AL1039" t="s">
        <v>64</v>
      </c>
      <c r="AM1039" t="s">
        <v>1179</v>
      </c>
      <c r="AN1039">
        <v>40</v>
      </c>
    </row>
    <row r="1040" spans="1:40" ht="14.4" x14ac:dyDescent="0.3">
      <c r="A1040" s="433" t="str">
        <v>1557</v>
      </c>
      <c r="D1040" t="str">
        <f>CONCATENATE(portada_F[[#This Row],[NIVEL]],".",portada_F[[#This Row],[CODINS]])</f>
        <v>1.01456</v>
      </c>
      <c r="E1040" s="444" t="s">
        <v>31737</v>
      </c>
      <c r="F1040" t="s">
        <v>1879</v>
      </c>
      <c r="G1040" t="s">
        <v>1878</v>
      </c>
      <c r="H1040" t="s">
        <v>159</v>
      </c>
      <c r="I1040" t="s">
        <v>13536</v>
      </c>
      <c r="J1040" t="s">
        <v>225</v>
      </c>
      <c r="K1040" t="s">
        <v>32</v>
      </c>
      <c r="L1040" t="s">
        <v>20921</v>
      </c>
      <c r="M1040" t="s">
        <v>18492</v>
      </c>
      <c r="N1040">
        <v>60303</v>
      </c>
      <c r="O1040" t="s">
        <v>136</v>
      </c>
      <c r="P1040" t="s">
        <v>3</v>
      </c>
      <c r="Q1040" t="s">
        <v>3</v>
      </c>
      <c r="R1040" t="s">
        <v>16816</v>
      </c>
      <c r="S1040" t="s">
        <v>137</v>
      </c>
      <c r="T1040" t="s">
        <v>1636</v>
      </c>
      <c r="U1040" t="s">
        <v>1718</v>
      </c>
      <c r="V1040" t="s">
        <v>159</v>
      </c>
      <c r="W1040" t="s">
        <v>24031</v>
      </c>
      <c r="X1040" t="s">
        <v>12899</v>
      </c>
      <c r="Y1040" s="536" t="s">
        <v>24032</v>
      </c>
      <c r="Z1040" s="536" t="s">
        <v>24033</v>
      </c>
      <c r="AA1040" s="493" t="s">
        <v>19012</v>
      </c>
      <c r="AB1040" s="493" t="s">
        <v>24033</v>
      </c>
      <c r="AC1040" s="493" t="s">
        <v>20428</v>
      </c>
      <c r="AD1040" s="493" t="s">
        <v>24034</v>
      </c>
      <c r="AE1040"/>
      <c r="AF1040" t="s">
        <v>20919</v>
      </c>
      <c r="AG1040"/>
      <c r="AH1040"/>
      <c r="AI1040" t="s">
        <v>20668</v>
      </c>
      <c r="AJ1040" t="s">
        <v>32</v>
      </c>
      <c r="AK1040" t="s">
        <v>1351</v>
      </c>
      <c r="AL1040" t="s">
        <v>64</v>
      </c>
      <c r="AM1040" t="s">
        <v>159</v>
      </c>
      <c r="AN1040">
        <v>18</v>
      </c>
    </row>
    <row r="1041" spans="1:40" ht="14.4" x14ac:dyDescent="0.3">
      <c r="A1041" s="433" t="str">
        <v>1558</v>
      </c>
      <c r="D1041" t="str">
        <f>CONCATENATE(portada_F[[#This Row],[NIVEL]],".",portada_F[[#This Row],[CODINS]])</f>
        <v>1.02054</v>
      </c>
      <c r="E1041" s="444" t="s">
        <v>32275</v>
      </c>
      <c r="F1041" t="s">
        <v>1809</v>
      </c>
      <c r="G1041" t="s">
        <v>1807</v>
      </c>
      <c r="H1041" t="s">
        <v>17245</v>
      </c>
      <c r="I1041" t="s">
        <v>13536</v>
      </c>
      <c r="J1041" t="s">
        <v>3</v>
      </c>
      <c r="K1041" t="s">
        <v>32</v>
      </c>
      <c r="L1041" t="s">
        <v>20921</v>
      </c>
      <c r="M1041" t="s">
        <v>18492</v>
      </c>
      <c r="N1041">
        <v>60307</v>
      </c>
      <c r="O1041" t="s">
        <v>136</v>
      </c>
      <c r="P1041" t="s">
        <v>3</v>
      </c>
      <c r="Q1041" t="s">
        <v>7</v>
      </c>
      <c r="R1041" t="s">
        <v>16820</v>
      </c>
      <c r="S1041" t="s">
        <v>137</v>
      </c>
      <c r="T1041" t="s">
        <v>1636</v>
      </c>
      <c r="U1041" t="s">
        <v>1808</v>
      </c>
      <c r="V1041" t="s">
        <v>17245</v>
      </c>
      <c r="W1041" t="s">
        <v>25246</v>
      </c>
      <c r="X1041" t="s">
        <v>13039</v>
      </c>
      <c r="Y1041" s="536" t="s">
        <v>25247</v>
      </c>
      <c r="Z1041" s="536" t="s">
        <v>25248</v>
      </c>
      <c r="AA1041" s="493" t="s">
        <v>20163</v>
      </c>
      <c r="AB1041" s="493" t="s">
        <v>25249</v>
      </c>
      <c r="AC1041" s="493" t="s">
        <v>20164</v>
      </c>
      <c r="AD1041" s="493" t="s">
        <v>24413</v>
      </c>
      <c r="AE1041"/>
      <c r="AF1041" t="s">
        <v>20919</v>
      </c>
      <c r="AG1041"/>
      <c r="AH1041"/>
      <c r="AI1041" t="s">
        <v>20668</v>
      </c>
      <c r="AJ1041" t="s">
        <v>32</v>
      </c>
      <c r="AK1041" t="s">
        <v>1806</v>
      </c>
      <c r="AL1041" t="s">
        <v>64</v>
      </c>
      <c r="AM1041" t="s">
        <v>17245</v>
      </c>
      <c r="AN1041">
        <v>7</v>
      </c>
    </row>
    <row r="1042" spans="1:40" ht="14.4" x14ac:dyDescent="0.3">
      <c r="A1042" s="433" t="str">
        <v>1559</v>
      </c>
      <c r="D1042" t="str">
        <f>CONCATENATE(portada_F[[#This Row],[NIVEL]],".",portada_F[[#This Row],[CODINS]])</f>
        <v>1.03802</v>
      </c>
      <c r="E1042" s="444" t="s">
        <v>33740</v>
      </c>
      <c r="F1042" t="s">
        <v>7686</v>
      </c>
      <c r="G1042" t="s">
        <v>14712</v>
      </c>
      <c r="H1042" t="s">
        <v>4413</v>
      </c>
      <c r="I1042" t="s">
        <v>13536</v>
      </c>
      <c r="J1042" t="s">
        <v>2</v>
      </c>
      <c r="K1042" t="s">
        <v>32</v>
      </c>
      <c r="L1042" t="s">
        <v>20921</v>
      </c>
      <c r="M1042" t="s">
        <v>18492</v>
      </c>
      <c r="N1042">
        <v>60302</v>
      </c>
      <c r="O1042" t="s">
        <v>136</v>
      </c>
      <c r="P1042" t="s">
        <v>3</v>
      </c>
      <c r="Q1042" t="s">
        <v>2</v>
      </c>
      <c r="R1042" t="s">
        <v>16815</v>
      </c>
      <c r="S1042" t="s">
        <v>137</v>
      </c>
      <c r="T1042" t="s">
        <v>1636</v>
      </c>
      <c r="U1042" t="s">
        <v>1753</v>
      </c>
      <c r="V1042" t="s">
        <v>15226</v>
      </c>
      <c r="W1042" t="s">
        <v>15228</v>
      </c>
      <c r="X1042" t="s">
        <v>15227</v>
      </c>
      <c r="Y1042" s="536" t="s">
        <v>28886</v>
      </c>
      <c r="Z1042" s="536" t="s">
        <v>28887</v>
      </c>
      <c r="AA1042" s="493" t="s">
        <v>14997</v>
      </c>
      <c r="AB1042" s="493" t="s">
        <v>28887</v>
      </c>
      <c r="AC1042" s="493" t="s">
        <v>19758</v>
      </c>
      <c r="AD1042" s="493" t="s">
        <v>28888</v>
      </c>
      <c r="AE1042"/>
      <c r="AF1042" t="s">
        <v>20919</v>
      </c>
      <c r="AG1042"/>
      <c r="AH1042"/>
      <c r="AI1042" t="s">
        <v>20668</v>
      </c>
      <c r="AJ1042" t="s">
        <v>32</v>
      </c>
      <c r="AK1042" t="s">
        <v>15347</v>
      </c>
      <c r="AL1042" t="s">
        <v>64</v>
      </c>
      <c r="AM1042" t="s">
        <v>4413</v>
      </c>
      <c r="AN1042">
        <v>3</v>
      </c>
    </row>
    <row r="1043" spans="1:40" ht="14.4" x14ac:dyDescent="0.3">
      <c r="A1043" s="433" t="str">
        <v>1560</v>
      </c>
      <c r="D1043" t="str">
        <f>CONCATENATE(portada_F[[#This Row],[NIVEL]],".",portada_F[[#This Row],[CODINS]])</f>
        <v>1.02762</v>
      </c>
      <c r="E1043" s="444" t="s">
        <v>32904</v>
      </c>
      <c r="F1043" t="s">
        <v>1604</v>
      </c>
      <c r="G1043" t="s">
        <v>1603</v>
      </c>
      <c r="H1043" t="s">
        <v>4413</v>
      </c>
      <c r="I1043" t="s">
        <v>1167</v>
      </c>
      <c r="J1043" t="s">
        <v>7</v>
      </c>
      <c r="K1043" t="s">
        <v>32</v>
      </c>
      <c r="L1043" t="s">
        <v>20921</v>
      </c>
      <c r="M1043" t="s">
        <v>18492</v>
      </c>
      <c r="N1043">
        <v>11906</v>
      </c>
      <c r="O1043" t="s">
        <v>32</v>
      </c>
      <c r="P1043" t="s">
        <v>1168</v>
      </c>
      <c r="Q1043" t="s">
        <v>6</v>
      </c>
      <c r="R1043" t="s">
        <v>16543</v>
      </c>
      <c r="S1043" t="s">
        <v>33</v>
      </c>
      <c r="T1043" t="s">
        <v>1167</v>
      </c>
      <c r="U1043" t="s">
        <v>1579</v>
      </c>
      <c r="V1043" t="s">
        <v>68</v>
      </c>
      <c r="W1043" t="s">
        <v>26734</v>
      </c>
      <c r="X1043" t="s">
        <v>10975</v>
      </c>
      <c r="Y1043" s="536" t="s">
        <v>26735</v>
      </c>
      <c r="Z1043" s="536"/>
      <c r="AA1043" s="493" t="s">
        <v>10762</v>
      </c>
      <c r="AB1043" s="493" t="s">
        <v>26735</v>
      </c>
      <c r="AC1043" s="493" t="s">
        <v>20004</v>
      </c>
      <c r="AD1043" s="493" t="s">
        <v>23497</v>
      </c>
      <c r="AE1043"/>
      <c r="AF1043" t="s">
        <v>20919</v>
      </c>
      <c r="AG1043"/>
      <c r="AH1043"/>
      <c r="AI1043" t="s">
        <v>20668</v>
      </c>
      <c r="AJ1043" t="s">
        <v>32</v>
      </c>
      <c r="AK1043" t="s">
        <v>1602</v>
      </c>
      <c r="AL1043" t="s">
        <v>64</v>
      </c>
      <c r="AM1043" t="s">
        <v>4413</v>
      </c>
      <c r="AN1043">
        <v>27</v>
      </c>
    </row>
    <row r="1044" spans="1:40" ht="14.4" x14ac:dyDescent="0.3">
      <c r="A1044" s="433" t="str">
        <v>1561</v>
      </c>
      <c r="D1044" t="str">
        <f>CONCATENATE(portada_F[[#This Row],[NIVEL]],".",portada_F[[#This Row],[CODINS]])</f>
        <v>1.00300</v>
      </c>
      <c r="E1044" s="444" t="s">
        <v>30700</v>
      </c>
      <c r="F1044" t="s">
        <v>885</v>
      </c>
      <c r="G1044" t="s">
        <v>1464</v>
      </c>
      <c r="H1044" t="s">
        <v>1465</v>
      </c>
      <c r="I1044" t="s">
        <v>1167</v>
      </c>
      <c r="J1044" t="s">
        <v>5</v>
      </c>
      <c r="K1044" t="s">
        <v>32</v>
      </c>
      <c r="L1044" t="s">
        <v>20921</v>
      </c>
      <c r="M1044" t="s">
        <v>18492</v>
      </c>
      <c r="N1044">
        <v>11904</v>
      </c>
      <c r="O1044" t="s">
        <v>32</v>
      </c>
      <c r="P1044" t="s">
        <v>1168</v>
      </c>
      <c r="Q1044" t="s">
        <v>4</v>
      </c>
      <c r="R1044" t="s">
        <v>16541</v>
      </c>
      <c r="S1044" t="s">
        <v>33</v>
      </c>
      <c r="T1044" t="s">
        <v>1167</v>
      </c>
      <c r="U1044" t="s">
        <v>1271</v>
      </c>
      <c r="V1044" t="s">
        <v>1271</v>
      </c>
      <c r="W1044" t="s">
        <v>397</v>
      </c>
      <c r="X1044" t="s">
        <v>10370</v>
      </c>
      <c r="Y1044" s="536" t="s">
        <v>21536</v>
      </c>
      <c r="Z1044" s="536"/>
      <c r="AA1044" s="493" t="s">
        <v>19753</v>
      </c>
      <c r="AB1044" s="493" t="s">
        <v>21537</v>
      </c>
      <c r="AC1044" s="493" t="s">
        <v>19752</v>
      </c>
      <c r="AD1044" s="493" t="s">
        <v>21534</v>
      </c>
      <c r="AE1044"/>
      <c r="AF1044" t="s">
        <v>20919</v>
      </c>
      <c r="AG1044"/>
      <c r="AH1044"/>
      <c r="AI1044" t="s">
        <v>20668</v>
      </c>
      <c r="AJ1044" t="s">
        <v>32</v>
      </c>
      <c r="AK1044" t="s">
        <v>1463</v>
      </c>
      <c r="AL1044" t="s">
        <v>64</v>
      </c>
      <c r="AM1044" t="s">
        <v>1465</v>
      </c>
      <c r="AN1044">
        <v>38</v>
      </c>
    </row>
    <row r="1045" spans="1:40" ht="14.4" x14ac:dyDescent="0.3">
      <c r="A1045" s="433" t="str">
        <v>1562</v>
      </c>
      <c r="D1045" t="str">
        <f>CONCATENATE(portada_F[[#This Row],[NIVEL]],".",portada_F[[#This Row],[CODINS]])</f>
        <v>1.02838</v>
      </c>
      <c r="E1045" s="444" t="s">
        <v>32968</v>
      </c>
      <c r="F1045" t="s">
        <v>1721</v>
      </c>
      <c r="G1045" t="s">
        <v>1720</v>
      </c>
      <c r="H1045" t="s">
        <v>436</v>
      </c>
      <c r="I1045" t="s">
        <v>13536</v>
      </c>
      <c r="J1045" t="s">
        <v>14</v>
      </c>
      <c r="K1045" t="s">
        <v>32</v>
      </c>
      <c r="L1045" t="s">
        <v>20921</v>
      </c>
      <c r="M1045" t="s">
        <v>18492</v>
      </c>
      <c r="N1045">
        <v>60301</v>
      </c>
      <c r="O1045" t="s">
        <v>136</v>
      </c>
      <c r="P1045" t="s">
        <v>3</v>
      </c>
      <c r="Q1045" t="s">
        <v>1</v>
      </c>
      <c r="R1045" t="s">
        <v>16814</v>
      </c>
      <c r="S1045" t="s">
        <v>137</v>
      </c>
      <c r="T1045" t="s">
        <v>1636</v>
      </c>
      <c r="U1045" t="s">
        <v>1636</v>
      </c>
      <c r="V1045" t="s">
        <v>436</v>
      </c>
      <c r="W1045" t="s">
        <v>26885</v>
      </c>
      <c r="X1045" t="s">
        <v>13244</v>
      </c>
      <c r="Y1045" s="536" t="s">
        <v>26886</v>
      </c>
      <c r="Z1045" s="536"/>
      <c r="AA1045" s="493" t="s">
        <v>19360</v>
      </c>
      <c r="AB1045" s="493" t="s">
        <v>26886</v>
      </c>
      <c r="AC1045" s="493" t="s">
        <v>20057</v>
      </c>
      <c r="AD1045" s="493" t="s">
        <v>25274</v>
      </c>
      <c r="AE1045"/>
      <c r="AF1045" t="s">
        <v>20919</v>
      </c>
      <c r="AG1045"/>
      <c r="AH1045"/>
      <c r="AI1045" t="s">
        <v>20668</v>
      </c>
      <c r="AJ1045" t="s">
        <v>32</v>
      </c>
      <c r="AK1045" t="s">
        <v>1719</v>
      </c>
      <c r="AL1045" t="s">
        <v>64</v>
      </c>
      <c r="AM1045" t="s">
        <v>436</v>
      </c>
      <c r="AN1045">
        <v>13</v>
      </c>
    </row>
    <row r="1046" spans="1:40" ht="14.4" x14ac:dyDescent="0.3">
      <c r="A1046" s="433" t="str">
        <v>1563</v>
      </c>
      <c r="D1046" t="str">
        <f>CONCATENATE(portada_F[[#This Row],[NIVEL]],".",portada_F[[#This Row],[CODINS]])</f>
        <v>1.03889</v>
      </c>
      <c r="E1046" s="444" t="s">
        <v>33814</v>
      </c>
      <c r="F1046" t="s">
        <v>17474</v>
      </c>
      <c r="G1046" t="s">
        <v>17475</v>
      </c>
      <c r="H1046" t="s">
        <v>992</v>
      </c>
      <c r="I1046" t="s">
        <v>1167</v>
      </c>
      <c r="J1046" t="s">
        <v>9</v>
      </c>
      <c r="K1046" t="s">
        <v>32</v>
      </c>
      <c r="L1046" t="s">
        <v>20921</v>
      </c>
      <c r="M1046" t="s">
        <v>18492</v>
      </c>
      <c r="N1046">
        <v>11912</v>
      </c>
      <c r="O1046" t="s">
        <v>32</v>
      </c>
      <c r="P1046" t="s">
        <v>1168</v>
      </c>
      <c r="Q1046" t="s">
        <v>14</v>
      </c>
      <c r="R1046" t="s">
        <v>16549</v>
      </c>
      <c r="S1046" t="s">
        <v>33</v>
      </c>
      <c r="T1046" t="s">
        <v>1167</v>
      </c>
      <c r="U1046" t="s">
        <v>92</v>
      </c>
      <c r="V1046" t="s">
        <v>992</v>
      </c>
      <c r="W1046" t="s">
        <v>29059</v>
      </c>
      <c r="X1046" t="s">
        <v>17476</v>
      </c>
      <c r="Y1046" s="536" t="s">
        <v>29060</v>
      </c>
      <c r="Z1046" s="536"/>
      <c r="AA1046" s="493" t="s">
        <v>20518</v>
      </c>
      <c r="AB1046" s="493" t="s">
        <v>29061</v>
      </c>
      <c r="AC1046" s="493" t="s">
        <v>19756</v>
      </c>
      <c r="AD1046" s="493" t="s">
        <v>21549</v>
      </c>
      <c r="AE1046"/>
      <c r="AF1046" t="s">
        <v>20919</v>
      </c>
      <c r="AG1046"/>
      <c r="AH1046"/>
      <c r="AI1046" t="s">
        <v>20668</v>
      </c>
      <c r="AJ1046" t="s">
        <v>32</v>
      </c>
      <c r="AK1046" t="s">
        <v>1658</v>
      </c>
      <c r="AL1046" t="s">
        <v>64</v>
      </c>
      <c r="AM1046" t="s">
        <v>992</v>
      </c>
      <c r="AN1046">
        <v>3</v>
      </c>
    </row>
    <row r="1047" spans="1:40" ht="14.4" x14ac:dyDescent="0.3">
      <c r="A1047" s="433" t="str">
        <v>1564</v>
      </c>
      <c r="D1047" t="str">
        <f>CONCATENATE(portada_F[[#This Row],[NIVEL]],".",portada_F[[#This Row],[CODINS]])</f>
        <v>1.01036</v>
      </c>
      <c r="E1047" s="444" t="s">
        <v>31355</v>
      </c>
      <c r="F1047" t="s">
        <v>1186</v>
      </c>
      <c r="G1047" t="s">
        <v>1183</v>
      </c>
      <c r="H1047" t="s">
        <v>1184</v>
      </c>
      <c r="I1047" t="s">
        <v>1167</v>
      </c>
      <c r="J1047" t="s">
        <v>1</v>
      </c>
      <c r="K1047" t="s">
        <v>32</v>
      </c>
      <c r="L1047" t="s">
        <v>20921</v>
      </c>
      <c r="M1047" t="s">
        <v>18492</v>
      </c>
      <c r="N1047">
        <v>11901</v>
      </c>
      <c r="O1047" t="s">
        <v>32</v>
      </c>
      <c r="P1047" t="s">
        <v>1168</v>
      </c>
      <c r="Q1047" t="s">
        <v>1</v>
      </c>
      <c r="R1047" t="s">
        <v>19678</v>
      </c>
      <c r="S1047" t="s">
        <v>33</v>
      </c>
      <c r="T1047" t="s">
        <v>1167</v>
      </c>
      <c r="U1047" t="s">
        <v>21483</v>
      </c>
      <c r="V1047" t="s">
        <v>1185</v>
      </c>
      <c r="W1047" t="s">
        <v>18913</v>
      </c>
      <c r="X1047" t="s">
        <v>13977</v>
      </c>
      <c r="Y1047" s="536" t="s">
        <v>23149</v>
      </c>
      <c r="Z1047" s="536"/>
      <c r="AA1047" s="493" t="s">
        <v>18293</v>
      </c>
      <c r="AB1047" s="493" t="s">
        <v>23150</v>
      </c>
      <c r="AC1047" s="493" t="s">
        <v>19936</v>
      </c>
      <c r="AD1047" s="493" t="s">
        <v>21485</v>
      </c>
      <c r="AE1047"/>
      <c r="AF1047" t="s">
        <v>20919</v>
      </c>
      <c r="AG1047"/>
      <c r="AH1047"/>
      <c r="AI1047" t="s">
        <v>20668</v>
      </c>
      <c r="AJ1047" t="s">
        <v>32</v>
      </c>
      <c r="AK1047" t="s">
        <v>1182</v>
      </c>
      <c r="AL1047" t="s">
        <v>64</v>
      </c>
      <c r="AM1047" t="s">
        <v>1184</v>
      </c>
      <c r="AN1047">
        <v>32</v>
      </c>
    </row>
    <row r="1048" spans="1:40" ht="14.4" x14ac:dyDescent="0.3">
      <c r="A1048" s="433" t="str">
        <v>1565</v>
      </c>
      <c r="D1048" t="str">
        <f>CONCATENATE(portada_F[[#This Row],[NIVEL]],".",portada_F[[#This Row],[CODINS]])</f>
        <v>1.00310</v>
      </c>
      <c r="E1048" s="444" t="s">
        <v>30709</v>
      </c>
      <c r="F1048" t="s">
        <v>907</v>
      </c>
      <c r="G1048" t="s">
        <v>1747</v>
      </c>
      <c r="H1048" t="s">
        <v>1089</v>
      </c>
      <c r="I1048" t="s">
        <v>13536</v>
      </c>
      <c r="J1048" t="s">
        <v>1</v>
      </c>
      <c r="K1048" t="s">
        <v>32</v>
      </c>
      <c r="L1048" t="s">
        <v>20921</v>
      </c>
      <c r="M1048" t="s">
        <v>18492</v>
      </c>
      <c r="N1048">
        <v>60301</v>
      </c>
      <c r="O1048" t="s">
        <v>136</v>
      </c>
      <c r="P1048" t="s">
        <v>3</v>
      </c>
      <c r="Q1048" t="s">
        <v>1</v>
      </c>
      <c r="R1048" t="s">
        <v>16814</v>
      </c>
      <c r="S1048" t="s">
        <v>137</v>
      </c>
      <c r="T1048" t="s">
        <v>1636</v>
      </c>
      <c r="U1048" t="s">
        <v>1636</v>
      </c>
      <c r="V1048" t="s">
        <v>1748</v>
      </c>
      <c r="W1048" t="s">
        <v>9255</v>
      </c>
      <c r="X1048" t="s">
        <v>11485</v>
      </c>
      <c r="Y1048" s="536" t="s">
        <v>21559</v>
      </c>
      <c r="Z1048" s="536" t="s">
        <v>21560</v>
      </c>
      <c r="AA1048" s="493" t="s">
        <v>15868</v>
      </c>
      <c r="AB1048" s="493" t="s">
        <v>21560</v>
      </c>
      <c r="AC1048" s="493" t="s">
        <v>21553</v>
      </c>
      <c r="AD1048" s="493" t="s">
        <v>21554</v>
      </c>
      <c r="AE1048"/>
      <c r="AF1048" t="s">
        <v>20919</v>
      </c>
      <c r="AG1048"/>
      <c r="AH1048"/>
      <c r="AI1048" t="s">
        <v>20668</v>
      </c>
      <c r="AJ1048" t="s">
        <v>32</v>
      </c>
      <c r="AK1048" t="s">
        <v>1746</v>
      </c>
      <c r="AL1048" t="s">
        <v>64</v>
      </c>
      <c r="AM1048" t="s">
        <v>1089</v>
      </c>
      <c r="AN1048">
        <v>58</v>
      </c>
    </row>
    <row r="1049" spans="1:40" ht="14.4" x14ac:dyDescent="0.3">
      <c r="A1049" s="433" t="str">
        <v>1566</v>
      </c>
      <c r="D1049" t="str">
        <f>CONCATENATE(portada_F[[#This Row],[NIVEL]],".",portada_F[[#This Row],[CODINS]])</f>
        <v>1.04108</v>
      </c>
      <c r="E1049" s="444" t="s">
        <v>33995</v>
      </c>
      <c r="F1049" t="s">
        <v>13499</v>
      </c>
      <c r="G1049" t="s">
        <v>17583</v>
      </c>
      <c r="H1049" t="s">
        <v>8420</v>
      </c>
      <c r="I1049" t="s">
        <v>1167</v>
      </c>
      <c r="J1049" t="s">
        <v>11</v>
      </c>
      <c r="K1049" t="s">
        <v>32</v>
      </c>
      <c r="L1049" t="s">
        <v>20921</v>
      </c>
      <c r="M1049" t="s">
        <v>18492</v>
      </c>
      <c r="N1049">
        <v>11901</v>
      </c>
      <c r="O1049" t="s">
        <v>32</v>
      </c>
      <c r="P1049" t="s">
        <v>1168</v>
      </c>
      <c r="Q1049" t="s">
        <v>1</v>
      </c>
      <c r="R1049" t="s">
        <v>19678</v>
      </c>
      <c r="S1049" t="s">
        <v>33</v>
      </c>
      <c r="T1049" t="s">
        <v>1167</v>
      </c>
      <c r="U1049" t="s">
        <v>21483</v>
      </c>
      <c r="V1049" t="s">
        <v>8420</v>
      </c>
      <c r="W1049" t="s">
        <v>17585</v>
      </c>
      <c r="X1049" t="s">
        <v>17584</v>
      </c>
      <c r="Y1049" s="536" t="s">
        <v>29523</v>
      </c>
      <c r="Z1049" s="536"/>
      <c r="AA1049" s="493" t="s">
        <v>15212</v>
      </c>
      <c r="AB1049" s="493" t="s">
        <v>29523</v>
      </c>
      <c r="AC1049" s="493" t="s">
        <v>19749</v>
      </c>
      <c r="AD1049" s="493" t="s">
        <v>21515</v>
      </c>
      <c r="AE1049"/>
      <c r="AF1049" t="s">
        <v>20919</v>
      </c>
      <c r="AG1049"/>
      <c r="AH1049"/>
      <c r="AI1049" t="s">
        <v>20668</v>
      </c>
      <c r="AJ1049" t="s">
        <v>32</v>
      </c>
      <c r="AK1049" t="s">
        <v>1324</v>
      </c>
      <c r="AL1049" t="s">
        <v>64</v>
      </c>
      <c r="AM1049" t="s">
        <v>8420</v>
      </c>
      <c r="AN1049">
        <v>5</v>
      </c>
    </row>
    <row r="1050" spans="1:40" ht="14.4" x14ac:dyDescent="0.3">
      <c r="A1050" s="433" t="str">
        <v>1567</v>
      </c>
      <c r="D1050" t="str">
        <f>CONCATENATE(portada_F[[#This Row],[NIVEL]],".",portada_F[[#This Row],[CODINS]])</f>
        <v>1.01528</v>
      </c>
      <c r="E1050" s="444" t="s">
        <v>31805</v>
      </c>
      <c r="F1050" t="s">
        <v>1671</v>
      </c>
      <c r="G1050" t="s">
        <v>1670</v>
      </c>
      <c r="H1050" t="s">
        <v>250</v>
      </c>
      <c r="I1050" t="s">
        <v>1167</v>
      </c>
      <c r="J1050" t="s">
        <v>9</v>
      </c>
      <c r="K1050" t="s">
        <v>32</v>
      </c>
      <c r="L1050" t="s">
        <v>20921</v>
      </c>
      <c r="M1050" t="s">
        <v>18492</v>
      </c>
      <c r="N1050">
        <v>11912</v>
      </c>
      <c r="O1050" t="s">
        <v>32</v>
      </c>
      <c r="P1050" t="s">
        <v>1168</v>
      </c>
      <c r="Q1050" t="s">
        <v>14</v>
      </c>
      <c r="R1050" t="s">
        <v>16549</v>
      </c>
      <c r="S1050" t="s">
        <v>33</v>
      </c>
      <c r="T1050" t="s">
        <v>1167</v>
      </c>
      <c r="U1050" t="s">
        <v>92</v>
      </c>
      <c r="V1050" t="s">
        <v>250</v>
      </c>
      <c r="W1050" t="s">
        <v>24184</v>
      </c>
      <c r="X1050" t="s">
        <v>10658</v>
      </c>
      <c r="Y1050" s="536" t="s">
        <v>24185</v>
      </c>
      <c r="Z1050" s="536"/>
      <c r="AA1050" s="493" t="s">
        <v>19408</v>
      </c>
      <c r="AB1050" s="493" t="s">
        <v>24185</v>
      </c>
      <c r="AC1050" s="493" t="s">
        <v>19756</v>
      </c>
      <c r="AD1050" s="493" t="s">
        <v>21549</v>
      </c>
      <c r="AE1050"/>
      <c r="AF1050" t="s">
        <v>20919</v>
      </c>
      <c r="AG1050"/>
      <c r="AH1050"/>
      <c r="AI1050" t="s">
        <v>20668</v>
      </c>
      <c r="AJ1050" t="s">
        <v>32</v>
      </c>
      <c r="AK1050" t="s">
        <v>978</v>
      </c>
      <c r="AL1050" t="s">
        <v>64</v>
      </c>
      <c r="AM1050" t="s">
        <v>250</v>
      </c>
      <c r="AN1050">
        <v>27</v>
      </c>
    </row>
    <row r="1051" spans="1:40" ht="14.4" x14ac:dyDescent="0.3">
      <c r="A1051" s="433" t="str">
        <v>1568</v>
      </c>
      <c r="D1051" t="str">
        <f>CONCATENATE(portada_F[[#This Row],[NIVEL]],".",portada_F[[#This Row],[CODINS]])</f>
        <v>1.04323</v>
      </c>
      <c r="E1051" s="444" t="s">
        <v>34151</v>
      </c>
      <c r="F1051" t="s">
        <v>11162</v>
      </c>
      <c r="G1051" t="s">
        <v>20678</v>
      </c>
      <c r="H1051" t="s">
        <v>365</v>
      </c>
      <c r="I1051" t="s">
        <v>13536</v>
      </c>
      <c r="J1051" t="s">
        <v>11</v>
      </c>
      <c r="K1051" t="s">
        <v>32</v>
      </c>
      <c r="L1051" t="s">
        <v>20921</v>
      </c>
      <c r="M1051" t="s">
        <v>18492</v>
      </c>
      <c r="N1051">
        <v>60301</v>
      </c>
      <c r="O1051" t="s">
        <v>136</v>
      </c>
      <c r="P1051" t="s">
        <v>3</v>
      </c>
      <c r="Q1051" t="s">
        <v>1</v>
      </c>
      <c r="R1051" t="s">
        <v>16814</v>
      </c>
      <c r="S1051" t="s">
        <v>137</v>
      </c>
      <c r="T1051" t="s">
        <v>1636</v>
      </c>
      <c r="U1051" t="s">
        <v>1636</v>
      </c>
      <c r="V1051" t="s">
        <v>365</v>
      </c>
      <c r="W1051" t="s">
        <v>29919</v>
      </c>
      <c r="X1051" t="s">
        <v>20680</v>
      </c>
      <c r="Y1051" s="536" t="s">
        <v>29920</v>
      </c>
      <c r="Z1051" s="536"/>
      <c r="AA1051" s="493" t="s">
        <v>20679</v>
      </c>
      <c r="AB1051" s="493" t="s">
        <v>29920</v>
      </c>
      <c r="AC1051" s="493" t="s">
        <v>25260</v>
      </c>
      <c r="AD1051" s="493" t="s">
        <v>25261</v>
      </c>
      <c r="AE1051"/>
      <c r="AF1051" t="s">
        <v>20919</v>
      </c>
      <c r="AG1051"/>
      <c r="AH1051"/>
      <c r="AI1051" t="s">
        <v>20668</v>
      </c>
      <c r="AJ1051" t="s">
        <v>32</v>
      </c>
      <c r="AK1051" t="s">
        <v>1727</v>
      </c>
      <c r="AL1051" t="s">
        <v>64</v>
      </c>
      <c r="AM1051" t="s">
        <v>365</v>
      </c>
      <c r="AN1051">
        <v>9</v>
      </c>
    </row>
    <row r="1052" spans="1:40" ht="14.4" x14ac:dyDescent="0.3">
      <c r="A1052" s="433" t="str">
        <v>1570</v>
      </c>
      <c r="D1052" t="str">
        <f>CONCATENATE(portada_F[[#This Row],[NIVEL]],".",portada_F[[#This Row],[CODINS]])</f>
        <v>1.02053</v>
      </c>
      <c r="E1052" s="444" t="s">
        <v>32274</v>
      </c>
      <c r="F1052" t="s">
        <v>1813</v>
      </c>
      <c r="G1052" t="s">
        <v>1812</v>
      </c>
      <c r="H1052" t="s">
        <v>250</v>
      </c>
      <c r="I1052" t="s">
        <v>13536</v>
      </c>
      <c r="J1052" t="s">
        <v>15</v>
      </c>
      <c r="K1052" t="s">
        <v>32</v>
      </c>
      <c r="L1052" t="s">
        <v>20921</v>
      </c>
      <c r="M1052" t="s">
        <v>18492</v>
      </c>
      <c r="N1052">
        <v>60303</v>
      </c>
      <c r="O1052" t="s">
        <v>136</v>
      </c>
      <c r="P1052" t="s">
        <v>3</v>
      </c>
      <c r="Q1052" t="s">
        <v>3</v>
      </c>
      <c r="R1052" t="s">
        <v>16816</v>
      </c>
      <c r="S1052" t="s">
        <v>137</v>
      </c>
      <c r="T1052" t="s">
        <v>1636</v>
      </c>
      <c r="U1052" t="s">
        <v>1718</v>
      </c>
      <c r="V1052" t="s">
        <v>250</v>
      </c>
      <c r="W1052" t="s">
        <v>2275</v>
      </c>
      <c r="X1052" t="s">
        <v>17244</v>
      </c>
      <c r="Y1052" s="536" t="s">
        <v>25243</v>
      </c>
      <c r="Z1052" s="536" t="s">
        <v>25244</v>
      </c>
      <c r="AA1052" s="493" t="s">
        <v>19155</v>
      </c>
      <c r="AB1052" s="493" t="s">
        <v>25245</v>
      </c>
      <c r="AC1052" s="493" t="s">
        <v>20092</v>
      </c>
      <c r="AD1052" s="493" t="s">
        <v>24409</v>
      </c>
      <c r="AE1052"/>
      <c r="AF1052" t="s">
        <v>20919</v>
      </c>
      <c r="AG1052"/>
      <c r="AH1052"/>
      <c r="AI1052" t="s">
        <v>20668</v>
      </c>
      <c r="AJ1052" t="s">
        <v>32</v>
      </c>
      <c r="AK1052" t="s">
        <v>1811</v>
      </c>
      <c r="AL1052" t="s">
        <v>64</v>
      </c>
      <c r="AM1052" t="s">
        <v>250</v>
      </c>
      <c r="AN1052">
        <v>11</v>
      </c>
    </row>
    <row r="1053" spans="1:40" ht="14.4" x14ac:dyDescent="0.3">
      <c r="A1053" s="433" t="str">
        <v>1571</v>
      </c>
      <c r="D1053" t="str">
        <f>CONCATENATE(portada_F[[#This Row],[NIVEL]],".",portada_F[[#This Row],[CODINS]])</f>
        <v>1.03308</v>
      </c>
      <c r="E1053" s="444" t="s">
        <v>33362</v>
      </c>
      <c r="F1053" t="s">
        <v>7425</v>
      </c>
      <c r="G1053" t="s">
        <v>7424</v>
      </c>
      <c r="H1053" t="s">
        <v>693</v>
      </c>
      <c r="I1053" t="s">
        <v>1167</v>
      </c>
      <c r="J1053" t="s">
        <v>5</v>
      </c>
      <c r="K1053" t="s">
        <v>32</v>
      </c>
      <c r="L1053" t="s">
        <v>20921</v>
      </c>
      <c r="M1053" t="s">
        <v>18492</v>
      </c>
      <c r="N1053">
        <v>11902</v>
      </c>
      <c r="O1053" t="s">
        <v>32</v>
      </c>
      <c r="P1053" t="s">
        <v>1168</v>
      </c>
      <c r="Q1053" t="s">
        <v>2</v>
      </c>
      <c r="R1053" t="s">
        <v>21531</v>
      </c>
      <c r="S1053" t="s">
        <v>33</v>
      </c>
      <c r="T1053" t="s">
        <v>1167</v>
      </c>
      <c r="U1053" t="s">
        <v>21532</v>
      </c>
      <c r="V1053" t="s">
        <v>693</v>
      </c>
      <c r="W1053" t="s">
        <v>1043</v>
      </c>
      <c r="X1053" t="s">
        <v>8232</v>
      </c>
      <c r="Y1053" s="536" t="s">
        <v>27809</v>
      </c>
      <c r="Z1053" s="536"/>
      <c r="AA1053" s="493" t="s">
        <v>27810</v>
      </c>
      <c r="AB1053" s="493" t="s">
        <v>27811</v>
      </c>
      <c r="AC1053" s="493" t="s">
        <v>19752</v>
      </c>
      <c r="AD1053" s="493" t="s">
        <v>21534</v>
      </c>
      <c r="AE1053"/>
      <c r="AF1053" t="s">
        <v>20919</v>
      </c>
      <c r="AG1053"/>
      <c r="AH1053"/>
      <c r="AI1053" t="s">
        <v>20668</v>
      </c>
      <c r="AJ1053" t="s">
        <v>32</v>
      </c>
      <c r="AK1053" t="s">
        <v>1478</v>
      </c>
      <c r="AL1053" t="s">
        <v>64</v>
      </c>
      <c r="AM1053" t="s">
        <v>693</v>
      </c>
      <c r="AN1053">
        <v>4</v>
      </c>
    </row>
    <row r="1054" spans="1:40" ht="14.4" x14ac:dyDescent="0.3">
      <c r="A1054" s="433" t="str">
        <v>1572</v>
      </c>
      <c r="D1054" t="str">
        <f>CONCATENATE(portada_F[[#This Row],[NIVEL]],".",portada_F[[#This Row],[CODINS]])</f>
        <v>1.02226</v>
      </c>
      <c r="E1054" s="444" t="s">
        <v>32430</v>
      </c>
      <c r="F1054" t="s">
        <v>1627</v>
      </c>
      <c r="G1054" t="s">
        <v>1625</v>
      </c>
      <c r="H1054" t="s">
        <v>1626</v>
      </c>
      <c r="I1054" t="s">
        <v>1167</v>
      </c>
      <c r="J1054" t="s">
        <v>7</v>
      </c>
      <c r="K1054" t="s">
        <v>32</v>
      </c>
      <c r="L1054" t="s">
        <v>20921</v>
      </c>
      <c r="M1054" t="s">
        <v>18492</v>
      </c>
      <c r="N1054">
        <v>11903</v>
      </c>
      <c r="O1054" t="s">
        <v>32</v>
      </c>
      <c r="P1054" t="s">
        <v>1168</v>
      </c>
      <c r="Q1054" t="s">
        <v>3</v>
      </c>
      <c r="R1054" t="s">
        <v>16540</v>
      </c>
      <c r="S1054" t="s">
        <v>33</v>
      </c>
      <c r="T1054" t="s">
        <v>1167</v>
      </c>
      <c r="U1054" t="s">
        <v>1290</v>
      </c>
      <c r="V1054" t="s">
        <v>1626</v>
      </c>
      <c r="W1054" t="s">
        <v>9242</v>
      </c>
      <c r="X1054" t="s">
        <v>12048</v>
      </c>
      <c r="Y1054" s="536" t="s">
        <v>25615</v>
      </c>
      <c r="Z1054" s="536" t="s">
        <v>25616</v>
      </c>
      <c r="AA1054" s="493" t="s">
        <v>15837</v>
      </c>
      <c r="AB1054" s="493" t="s">
        <v>25616</v>
      </c>
      <c r="AC1054" s="493" t="s">
        <v>20004</v>
      </c>
      <c r="AD1054" s="493" t="s">
        <v>23497</v>
      </c>
      <c r="AE1054"/>
      <c r="AF1054" t="s">
        <v>20919</v>
      </c>
      <c r="AG1054"/>
      <c r="AH1054"/>
      <c r="AI1054" t="s">
        <v>20668</v>
      </c>
      <c r="AJ1054" t="s">
        <v>32</v>
      </c>
      <c r="AK1054" t="s">
        <v>1624</v>
      </c>
      <c r="AL1054" t="s">
        <v>64</v>
      </c>
      <c r="AM1054" t="s">
        <v>1626</v>
      </c>
      <c r="AN1054">
        <v>13</v>
      </c>
    </row>
    <row r="1055" spans="1:40" ht="14.4" x14ac:dyDescent="0.3">
      <c r="A1055" s="433" t="str">
        <v>1573</v>
      </c>
      <c r="D1055" t="str">
        <f>CONCATENATE(portada_F[[#This Row],[NIVEL]],".",portada_F[[#This Row],[CODINS]])</f>
        <v>1.01975</v>
      </c>
      <c r="E1055" s="444" t="s">
        <v>32205</v>
      </c>
      <c r="F1055" t="s">
        <v>1614</v>
      </c>
      <c r="G1055" t="s">
        <v>1613</v>
      </c>
      <c r="H1055" t="s">
        <v>224</v>
      </c>
      <c r="I1055" t="s">
        <v>1167</v>
      </c>
      <c r="J1055" t="s">
        <v>7</v>
      </c>
      <c r="K1055" t="s">
        <v>32</v>
      </c>
      <c r="L1055" t="s">
        <v>20921</v>
      </c>
      <c r="M1055" t="s">
        <v>18492</v>
      </c>
      <c r="N1055">
        <v>11912</v>
      </c>
      <c r="O1055" t="s">
        <v>32</v>
      </c>
      <c r="P1055" t="s">
        <v>1168</v>
      </c>
      <c r="Q1055" t="s">
        <v>14</v>
      </c>
      <c r="R1055" t="s">
        <v>16549</v>
      </c>
      <c r="S1055" t="s">
        <v>33</v>
      </c>
      <c r="T1055" t="s">
        <v>1167</v>
      </c>
      <c r="U1055" t="s">
        <v>92</v>
      </c>
      <c r="V1055" t="s">
        <v>224</v>
      </c>
      <c r="W1055" t="s">
        <v>25081</v>
      </c>
      <c r="X1055" t="s">
        <v>10785</v>
      </c>
      <c r="Y1055" s="536" t="s">
        <v>25082</v>
      </c>
      <c r="Z1055" s="536"/>
      <c r="AA1055" s="493" t="s">
        <v>14038</v>
      </c>
      <c r="AB1055" s="493" t="s">
        <v>25083</v>
      </c>
      <c r="AC1055" s="493" t="s">
        <v>20004</v>
      </c>
      <c r="AD1055" s="493" t="s">
        <v>23497</v>
      </c>
      <c r="AE1055"/>
      <c r="AF1055" t="s">
        <v>20919</v>
      </c>
      <c r="AG1055"/>
      <c r="AH1055"/>
      <c r="AI1055" t="s">
        <v>20668</v>
      </c>
      <c r="AJ1055" t="s">
        <v>32</v>
      </c>
      <c r="AK1055" t="s">
        <v>1612</v>
      </c>
      <c r="AL1055" t="s">
        <v>64</v>
      </c>
      <c r="AM1055" t="s">
        <v>224</v>
      </c>
      <c r="AN1055">
        <v>12</v>
      </c>
    </row>
    <row r="1056" spans="1:40" ht="14.4" x14ac:dyDescent="0.3">
      <c r="A1056" s="433" t="str">
        <v>1574</v>
      </c>
      <c r="D1056" t="str">
        <f>CONCATENATE(portada_F[[#This Row],[NIVEL]],".",portada_F[[#This Row],[CODINS]])</f>
        <v>1.03250</v>
      </c>
      <c r="E1056" s="444" t="s">
        <v>33315</v>
      </c>
      <c r="F1056" t="s">
        <v>1261</v>
      </c>
      <c r="G1056" t="s">
        <v>1259</v>
      </c>
      <c r="H1056" t="s">
        <v>1260</v>
      </c>
      <c r="I1056" t="s">
        <v>1167</v>
      </c>
      <c r="J1056" t="s">
        <v>2</v>
      </c>
      <c r="K1056" t="s">
        <v>32</v>
      </c>
      <c r="L1056" t="s">
        <v>20921</v>
      </c>
      <c r="M1056" t="s">
        <v>18492</v>
      </c>
      <c r="N1056">
        <v>11910</v>
      </c>
      <c r="O1056" t="s">
        <v>32</v>
      </c>
      <c r="P1056" t="s">
        <v>1168</v>
      </c>
      <c r="Q1056" t="s">
        <v>11</v>
      </c>
      <c r="R1056" t="s">
        <v>16547</v>
      </c>
      <c r="S1056" t="s">
        <v>33</v>
      </c>
      <c r="T1056" t="s">
        <v>1167</v>
      </c>
      <c r="U1056" t="s">
        <v>1214</v>
      </c>
      <c r="V1056" t="s">
        <v>1260</v>
      </c>
      <c r="W1056" t="s">
        <v>27700</v>
      </c>
      <c r="X1056" t="s">
        <v>11065</v>
      </c>
      <c r="Y1056" s="536" t="s">
        <v>27701</v>
      </c>
      <c r="Z1056" s="536"/>
      <c r="AA1056" s="493" t="s">
        <v>19441</v>
      </c>
      <c r="AB1056" s="493" t="s">
        <v>27702</v>
      </c>
      <c r="AC1056" s="493" t="s">
        <v>19746</v>
      </c>
      <c r="AD1056" s="493" t="s">
        <v>21507</v>
      </c>
      <c r="AE1056"/>
      <c r="AF1056" t="s">
        <v>20919</v>
      </c>
      <c r="AG1056"/>
      <c r="AH1056"/>
      <c r="AI1056" t="s">
        <v>20668</v>
      </c>
      <c r="AJ1056" t="s">
        <v>32</v>
      </c>
      <c r="AK1056" t="s">
        <v>1258</v>
      </c>
      <c r="AL1056" t="s">
        <v>64</v>
      </c>
      <c r="AM1056" t="s">
        <v>1260</v>
      </c>
      <c r="AN1056">
        <v>8</v>
      </c>
    </row>
    <row r="1057" spans="1:40" ht="14.4" x14ac:dyDescent="0.3">
      <c r="A1057" s="433" t="str">
        <v>1575</v>
      </c>
      <c r="D1057" t="str">
        <f>CONCATENATE(portada_F[[#This Row],[NIVEL]],".",portada_F[[#This Row],[CODINS]])</f>
        <v>1.01929</v>
      </c>
      <c r="E1057" s="444" t="s">
        <v>32167</v>
      </c>
      <c r="F1057" t="s">
        <v>1535</v>
      </c>
      <c r="G1057" t="s">
        <v>1534</v>
      </c>
      <c r="H1057" t="s">
        <v>539</v>
      </c>
      <c r="I1057" t="s">
        <v>1167</v>
      </c>
      <c r="J1057" t="s">
        <v>6</v>
      </c>
      <c r="K1057" t="s">
        <v>32</v>
      </c>
      <c r="L1057" t="s">
        <v>20921</v>
      </c>
      <c r="M1057" t="s">
        <v>18492</v>
      </c>
      <c r="N1057">
        <v>11908</v>
      </c>
      <c r="O1057" t="s">
        <v>32</v>
      </c>
      <c r="P1057" t="s">
        <v>1168</v>
      </c>
      <c r="Q1057" t="s">
        <v>9</v>
      </c>
      <c r="R1057" t="s">
        <v>16545</v>
      </c>
      <c r="S1057" t="s">
        <v>33</v>
      </c>
      <c r="T1057" t="s">
        <v>1167</v>
      </c>
      <c r="U1057" t="s">
        <v>21538</v>
      </c>
      <c r="V1057" t="s">
        <v>539</v>
      </c>
      <c r="W1057" t="s">
        <v>9234</v>
      </c>
      <c r="X1057" t="s">
        <v>10771</v>
      </c>
      <c r="Y1057" s="536" t="s">
        <v>25010</v>
      </c>
      <c r="Z1057" s="536"/>
      <c r="AA1057" s="493" t="s">
        <v>15705</v>
      </c>
      <c r="AB1057" s="493" t="s">
        <v>25010</v>
      </c>
      <c r="AC1057" s="493" t="s">
        <v>19754</v>
      </c>
      <c r="AD1057" s="493" t="s">
        <v>21540</v>
      </c>
      <c r="AE1057"/>
      <c r="AF1057" t="s">
        <v>20919</v>
      </c>
      <c r="AG1057"/>
      <c r="AH1057"/>
      <c r="AI1057" t="s">
        <v>20668</v>
      </c>
      <c r="AJ1057" t="s">
        <v>32</v>
      </c>
      <c r="AK1057" t="s">
        <v>1533</v>
      </c>
      <c r="AL1057" t="s">
        <v>64</v>
      </c>
      <c r="AM1057" t="s">
        <v>539</v>
      </c>
      <c r="AN1057">
        <v>14</v>
      </c>
    </row>
    <row r="1058" spans="1:40" ht="14.4" x14ac:dyDescent="0.3">
      <c r="A1058" s="433" t="str">
        <v>1576</v>
      </c>
      <c r="D1058" t="str">
        <f>CONCATENATE(portada_F[[#This Row],[NIVEL]],".",portada_F[[#This Row],[CODINS]])</f>
        <v>1.03532</v>
      </c>
      <c r="E1058" s="444" t="s">
        <v>33536</v>
      </c>
      <c r="F1058" t="s">
        <v>7498</v>
      </c>
      <c r="G1058" t="s">
        <v>13636</v>
      </c>
      <c r="H1058" t="s">
        <v>535</v>
      </c>
      <c r="I1058" t="s">
        <v>1167</v>
      </c>
      <c r="J1058" t="s">
        <v>9</v>
      </c>
      <c r="K1058" t="s">
        <v>32</v>
      </c>
      <c r="L1058" t="s">
        <v>20921</v>
      </c>
      <c r="M1058" t="s">
        <v>18492</v>
      </c>
      <c r="N1058">
        <v>11912</v>
      </c>
      <c r="O1058" t="s">
        <v>32</v>
      </c>
      <c r="P1058" t="s">
        <v>1168</v>
      </c>
      <c r="Q1058" t="s">
        <v>14</v>
      </c>
      <c r="R1058" t="s">
        <v>16549</v>
      </c>
      <c r="S1058" t="s">
        <v>33</v>
      </c>
      <c r="T1058" t="s">
        <v>1167</v>
      </c>
      <c r="U1058" t="s">
        <v>92</v>
      </c>
      <c r="V1058" t="s">
        <v>535</v>
      </c>
      <c r="W1058" t="s">
        <v>252</v>
      </c>
      <c r="X1058" t="s">
        <v>14298</v>
      </c>
      <c r="Y1058" s="536" t="s">
        <v>28299</v>
      </c>
      <c r="Z1058" s="536"/>
      <c r="AA1058" s="493" t="s">
        <v>28300</v>
      </c>
      <c r="AB1058" s="493" t="s">
        <v>28301</v>
      </c>
      <c r="AC1058" s="493" t="s">
        <v>19756</v>
      </c>
      <c r="AD1058" s="493" t="s">
        <v>21549</v>
      </c>
      <c r="AE1058"/>
      <c r="AF1058" t="s">
        <v>20919</v>
      </c>
      <c r="AG1058"/>
      <c r="AH1058"/>
      <c r="AI1058" t="s">
        <v>20668</v>
      </c>
      <c r="AJ1058" t="s">
        <v>32</v>
      </c>
      <c r="AK1058" t="s">
        <v>1667</v>
      </c>
      <c r="AL1058" t="s">
        <v>64</v>
      </c>
      <c r="AM1058" t="s">
        <v>535</v>
      </c>
      <c r="AN1058">
        <v>10</v>
      </c>
    </row>
    <row r="1059" spans="1:40" ht="14.4" x14ac:dyDescent="0.3">
      <c r="A1059" s="433" t="str">
        <v>1577</v>
      </c>
      <c r="D1059" t="str">
        <f>CONCATENATE(portada_F[[#This Row],[NIVEL]],".",portada_F[[#This Row],[CODINS]])</f>
        <v>1.02454</v>
      </c>
      <c r="E1059" s="444" t="s">
        <v>32630</v>
      </c>
      <c r="F1059" t="s">
        <v>1461</v>
      </c>
      <c r="G1059" t="s">
        <v>1458</v>
      </c>
      <c r="H1059" t="s">
        <v>1459</v>
      </c>
      <c r="I1059" t="s">
        <v>1167</v>
      </c>
      <c r="J1059" t="s">
        <v>5</v>
      </c>
      <c r="K1059" t="s">
        <v>32</v>
      </c>
      <c r="L1059" t="s">
        <v>20921</v>
      </c>
      <c r="M1059" t="s">
        <v>18492</v>
      </c>
      <c r="N1059">
        <v>11904</v>
      </c>
      <c r="O1059" t="s">
        <v>32</v>
      </c>
      <c r="P1059" t="s">
        <v>1168</v>
      </c>
      <c r="Q1059" t="s">
        <v>4</v>
      </c>
      <c r="R1059" t="s">
        <v>16541</v>
      </c>
      <c r="S1059" t="s">
        <v>33</v>
      </c>
      <c r="T1059" t="s">
        <v>1167</v>
      </c>
      <c r="U1059" t="s">
        <v>1271</v>
      </c>
      <c r="V1059" t="s">
        <v>1459</v>
      </c>
      <c r="W1059" t="s">
        <v>1460</v>
      </c>
      <c r="X1059" t="s">
        <v>9227</v>
      </c>
      <c r="Y1059" s="536" t="s">
        <v>26080</v>
      </c>
      <c r="Z1059" s="536"/>
      <c r="AA1059" s="493" t="s">
        <v>20222</v>
      </c>
      <c r="AB1059" s="493" t="s">
        <v>26081</v>
      </c>
      <c r="AC1059" s="493" t="s">
        <v>19752</v>
      </c>
      <c r="AD1059" s="493" t="s">
        <v>21534</v>
      </c>
      <c r="AE1059"/>
      <c r="AF1059" t="s">
        <v>20919</v>
      </c>
      <c r="AG1059"/>
      <c r="AH1059"/>
      <c r="AI1059" t="s">
        <v>20668</v>
      </c>
      <c r="AJ1059" t="s">
        <v>32</v>
      </c>
      <c r="AK1059" t="s">
        <v>1457</v>
      </c>
      <c r="AL1059" t="s">
        <v>64</v>
      </c>
      <c r="AM1059" t="s">
        <v>1459</v>
      </c>
      <c r="AN1059">
        <v>4</v>
      </c>
    </row>
    <row r="1060" spans="1:40" ht="14.4" x14ac:dyDescent="0.3">
      <c r="A1060" s="433" t="str">
        <v>1578</v>
      </c>
      <c r="D1060" t="str">
        <f>CONCATENATE(portada_F[[#This Row],[NIVEL]],".",portada_F[[#This Row],[CODINS]])</f>
        <v>1.03402</v>
      </c>
      <c r="E1060" s="444" t="s">
        <v>33452</v>
      </c>
      <c r="F1060" t="s">
        <v>7739</v>
      </c>
      <c r="G1060" t="s">
        <v>11242</v>
      </c>
      <c r="H1060" t="s">
        <v>11243</v>
      </c>
      <c r="I1060" t="s">
        <v>1167</v>
      </c>
      <c r="J1060" t="s">
        <v>7</v>
      </c>
      <c r="K1060" t="s">
        <v>32</v>
      </c>
      <c r="L1060" t="s">
        <v>20921</v>
      </c>
      <c r="M1060" t="s">
        <v>18492</v>
      </c>
      <c r="N1060">
        <v>11906</v>
      </c>
      <c r="O1060" t="s">
        <v>32</v>
      </c>
      <c r="P1060" t="s">
        <v>1168</v>
      </c>
      <c r="Q1060" t="s">
        <v>6</v>
      </c>
      <c r="R1060" t="s">
        <v>16543</v>
      </c>
      <c r="S1060" t="s">
        <v>33</v>
      </c>
      <c r="T1060" t="s">
        <v>1167</v>
      </c>
      <c r="U1060" t="s">
        <v>1579</v>
      </c>
      <c r="V1060" t="s">
        <v>1459</v>
      </c>
      <c r="W1060" t="s">
        <v>9364</v>
      </c>
      <c r="X1060" t="s">
        <v>12285</v>
      </c>
      <c r="Y1060" s="536" t="s">
        <v>28024</v>
      </c>
      <c r="Z1060" s="536"/>
      <c r="AA1060" s="493" t="s">
        <v>13369</v>
      </c>
      <c r="AB1060" s="493" t="s">
        <v>28025</v>
      </c>
      <c r="AC1060" s="493" t="s">
        <v>20004</v>
      </c>
      <c r="AD1060" s="493" t="s">
        <v>23497</v>
      </c>
      <c r="AE1060"/>
      <c r="AF1060" t="s">
        <v>20919</v>
      </c>
      <c r="AG1060"/>
      <c r="AH1060"/>
      <c r="AI1060" t="s">
        <v>20668</v>
      </c>
      <c r="AJ1060" t="s">
        <v>32</v>
      </c>
      <c r="AK1060" t="s">
        <v>1629</v>
      </c>
      <c r="AL1060" t="s">
        <v>64</v>
      </c>
      <c r="AM1060" t="s">
        <v>11243</v>
      </c>
      <c r="AN1060">
        <v>16</v>
      </c>
    </row>
    <row r="1061" spans="1:40" ht="14.4" x14ac:dyDescent="0.3">
      <c r="A1061" s="433" t="str">
        <v>1579</v>
      </c>
      <c r="D1061" t="str">
        <f>CONCATENATE(portada_F[[#This Row],[NIVEL]],".",portada_F[[#This Row],[CODINS]])</f>
        <v>1.01443</v>
      </c>
      <c r="E1061" s="444" t="s">
        <v>31724</v>
      </c>
      <c r="F1061" t="s">
        <v>1549</v>
      </c>
      <c r="G1061" t="s">
        <v>1548</v>
      </c>
      <c r="H1061" t="s">
        <v>441</v>
      </c>
      <c r="I1061" t="s">
        <v>1167</v>
      </c>
      <c r="J1061" t="s">
        <v>10</v>
      </c>
      <c r="K1061" t="s">
        <v>32</v>
      </c>
      <c r="L1061" t="s">
        <v>20921</v>
      </c>
      <c r="M1061" t="s">
        <v>18492</v>
      </c>
      <c r="N1061">
        <v>11905</v>
      </c>
      <c r="O1061" t="s">
        <v>32</v>
      </c>
      <c r="P1061" t="s">
        <v>1168</v>
      </c>
      <c r="Q1061" t="s">
        <v>5</v>
      </c>
      <c r="R1061" t="s">
        <v>16542</v>
      </c>
      <c r="S1061" t="s">
        <v>33</v>
      </c>
      <c r="T1061" t="s">
        <v>1167</v>
      </c>
      <c r="U1061" t="s">
        <v>674</v>
      </c>
      <c r="V1061" t="s">
        <v>441</v>
      </c>
      <c r="W1061" t="s">
        <v>23997</v>
      </c>
      <c r="X1061" t="s">
        <v>12897</v>
      </c>
      <c r="Y1061" s="536" t="s">
        <v>23998</v>
      </c>
      <c r="Z1061" s="536" t="s">
        <v>23999</v>
      </c>
      <c r="AA1061" s="493" t="s">
        <v>17185</v>
      </c>
      <c r="AB1061" s="493" t="s">
        <v>24000</v>
      </c>
      <c r="AC1061" s="493" t="s">
        <v>20056</v>
      </c>
      <c r="AD1061" s="493" t="s">
        <v>23991</v>
      </c>
      <c r="AE1061"/>
      <c r="AF1061" t="s">
        <v>20919</v>
      </c>
      <c r="AG1061"/>
      <c r="AH1061"/>
      <c r="AI1061" t="s">
        <v>20668</v>
      </c>
      <c r="AJ1061" t="s">
        <v>32</v>
      </c>
      <c r="AK1061" t="s">
        <v>1003</v>
      </c>
      <c r="AL1061" t="s">
        <v>64</v>
      </c>
      <c r="AM1061" t="s">
        <v>441</v>
      </c>
      <c r="AN1061">
        <v>6</v>
      </c>
    </row>
    <row r="1062" spans="1:40" ht="14.4" x14ac:dyDescent="0.3">
      <c r="A1062" s="433" t="str">
        <v>1580</v>
      </c>
      <c r="D1062" t="str">
        <f>CONCATENATE(portada_F[[#This Row],[NIVEL]],".",portada_F[[#This Row],[CODINS]])</f>
        <v>1.03885</v>
      </c>
      <c r="E1062" s="444" t="s">
        <v>33810</v>
      </c>
      <c r="F1062" t="s">
        <v>14809</v>
      </c>
      <c r="G1062" t="s">
        <v>14808</v>
      </c>
      <c r="H1062" t="s">
        <v>326</v>
      </c>
      <c r="I1062" t="s">
        <v>1167</v>
      </c>
      <c r="J1062" t="s">
        <v>4</v>
      </c>
      <c r="K1062" t="s">
        <v>32</v>
      </c>
      <c r="L1062" t="s">
        <v>20921</v>
      </c>
      <c r="M1062" t="s">
        <v>18492</v>
      </c>
      <c r="N1062">
        <v>11909</v>
      </c>
      <c r="O1062" t="s">
        <v>32</v>
      </c>
      <c r="P1062" t="s">
        <v>1168</v>
      </c>
      <c r="Q1062" t="s">
        <v>10</v>
      </c>
      <c r="R1062" t="s">
        <v>16546</v>
      </c>
      <c r="S1062" t="s">
        <v>33</v>
      </c>
      <c r="T1062" t="s">
        <v>1167</v>
      </c>
      <c r="U1062" t="s">
        <v>1241</v>
      </c>
      <c r="V1062" t="s">
        <v>326</v>
      </c>
      <c r="W1062" t="s">
        <v>287</v>
      </c>
      <c r="X1062" t="s">
        <v>15322</v>
      </c>
      <c r="Y1062" s="536" t="s">
        <v>29053</v>
      </c>
      <c r="Z1062" s="536"/>
      <c r="AA1062" s="493" t="s">
        <v>20516</v>
      </c>
      <c r="AB1062" s="493" t="s">
        <v>29053</v>
      </c>
      <c r="AC1062" s="493" t="s">
        <v>19969</v>
      </c>
      <c r="AD1062" s="493" t="s">
        <v>23955</v>
      </c>
      <c r="AE1062"/>
      <c r="AF1062" t="s">
        <v>20919</v>
      </c>
      <c r="AG1062"/>
      <c r="AH1062"/>
      <c r="AI1062" t="s">
        <v>20668</v>
      </c>
      <c r="AJ1062" t="s">
        <v>32</v>
      </c>
      <c r="AK1062" t="s">
        <v>1384</v>
      </c>
      <c r="AL1062" t="s">
        <v>64</v>
      </c>
      <c r="AM1062" t="s">
        <v>326</v>
      </c>
      <c r="AN1062">
        <v>6</v>
      </c>
    </row>
    <row r="1063" spans="1:40" ht="14.4" x14ac:dyDescent="0.3">
      <c r="A1063" s="433" t="str">
        <v>1581</v>
      </c>
      <c r="D1063" t="str">
        <f>CONCATENATE(portada_F[[#This Row],[NIVEL]],".",portada_F[[#This Row],[CODINS]])</f>
        <v>1.04044</v>
      </c>
      <c r="E1063" s="444" t="s">
        <v>33942</v>
      </c>
      <c r="F1063" t="s">
        <v>16124</v>
      </c>
      <c r="G1063" t="s">
        <v>16123</v>
      </c>
      <c r="H1063" t="s">
        <v>16125</v>
      </c>
      <c r="I1063" t="s">
        <v>1167</v>
      </c>
      <c r="J1063" t="s">
        <v>4</v>
      </c>
      <c r="K1063" t="s">
        <v>32</v>
      </c>
      <c r="L1063" t="s">
        <v>20921</v>
      </c>
      <c r="M1063" t="s">
        <v>18492</v>
      </c>
      <c r="N1063">
        <v>11901</v>
      </c>
      <c r="O1063" t="s">
        <v>32</v>
      </c>
      <c r="P1063" t="s">
        <v>1168</v>
      </c>
      <c r="Q1063" t="s">
        <v>1</v>
      </c>
      <c r="R1063" t="s">
        <v>19678</v>
      </c>
      <c r="S1063" t="s">
        <v>33</v>
      </c>
      <c r="T1063" t="s">
        <v>1167</v>
      </c>
      <c r="U1063" t="s">
        <v>21483</v>
      </c>
      <c r="V1063" t="s">
        <v>16126</v>
      </c>
      <c r="W1063" t="s">
        <v>29381</v>
      </c>
      <c r="X1063" t="s">
        <v>16128</v>
      </c>
      <c r="Y1063" s="536" t="s">
        <v>29382</v>
      </c>
      <c r="Z1063" s="536"/>
      <c r="AA1063" s="493" t="s">
        <v>16127</v>
      </c>
      <c r="AB1063" s="493" t="s">
        <v>29382</v>
      </c>
      <c r="AC1063" s="493" t="s">
        <v>19969</v>
      </c>
      <c r="AD1063" s="493" t="s">
        <v>23955</v>
      </c>
      <c r="AE1063"/>
      <c r="AF1063" t="s">
        <v>20919</v>
      </c>
      <c r="AG1063"/>
      <c r="AH1063"/>
      <c r="AI1063" t="s">
        <v>20668</v>
      </c>
      <c r="AJ1063" t="s">
        <v>32</v>
      </c>
      <c r="AK1063" t="s">
        <v>1385</v>
      </c>
      <c r="AL1063" t="s">
        <v>64</v>
      </c>
      <c r="AM1063" t="s">
        <v>16125</v>
      </c>
      <c r="AN1063">
        <v>6</v>
      </c>
    </row>
    <row r="1064" spans="1:40" ht="14.4" x14ac:dyDescent="0.3">
      <c r="A1064" s="433" t="str">
        <v>1582</v>
      </c>
      <c r="D1064" t="str">
        <f>CONCATENATE(portada_F[[#This Row],[NIVEL]],".",portada_F[[#This Row],[CODINS]])</f>
        <v>1.03529</v>
      </c>
      <c r="E1064" s="444" t="s">
        <v>33534</v>
      </c>
      <c r="F1064" t="s">
        <v>7661</v>
      </c>
      <c r="G1064" t="s">
        <v>13634</v>
      </c>
      <c r="H1064" t="s">
        <v>478</v>
      </c>
      <c r="I1064" t="s">
        <v>1167</v>
      </c>
      <c r="J1064" t="s">
        <v>5</v>
      </c>
      <c r="K1064" t="s">
        <v>32</v>
      </c>
      <c r="L1064" t="s">
        <v>20921</v>
      </c>
      <c r="M1064" t="s">
        <v>18492</v>
      </c>
      <c r="N1064">
        <v>11904</v>
      </c>
      <c r="O1064" t="s">
        <v>32</v>
      </c>
      <c r="P1064" t="s">
        <v>1168</v>
      </c>
      <c r="Q1064" t="s">
        <v>4</v>
      </c>
      <c r="R1064" t="s">
        <v>16541</v>
      </c>
      <c r="S1064" t="s">
        <v>33</v>
      </c>
      <c r="T1064" t="s">
        <v>1167</v>
      </c>
      <c r="U1064" t="s">
        <v>1271</v>
      </c>
      <c r="V1064" t="s">
        <v>478</v>
      </c>
      <c r="W1064" t="s">
        <v>28290</v>
      </c>
      <c r="X1064" t="s">
        <v>14296</v>
      </c>
      <c r="Y1064" s="536" t="s">
        <v>28291</v>
      </c>
      <c r="Z1064" s="536"/>
      <c r="AA1064" s="493" t="s">
        <v>20439</v>
      </c>
      <c r="AB1064" s="493" t="s">
        <v>28292</v>
      </c>
      <c r="AC1064" s="493" t="s">
        <v>19752</v>
      </c>
      <c r="AD1064" s="493" t="s">
        <v>21534</v>
      </c>
      <c r="AE1064"/>
      <c r="AF1064" t="s">
        <v>20919</v>
      </c>
      <c r="AG1064"/>
      <c r="AH1064"/>
      <c r="AI1064" t="s">
        <v>20668</v>
      </c>
      <c r="AJ1064" t="s">
        <v>32</v>
      </c>
      <c r="AK1064" t="s">
        <v>1480</v>
      </c>
      <c r="AL1064" t="s">
        <v>64</v>
      </c>
      <c r="AM1064" t="s">
        <v>478</v>
      </c>
      <c r="AN1064">
        <v>4</v>
      </c>
    </row>
    <row r="1065" spans="1:40" ht="14.4" x14ac:dyDescent="0.3">
      <c r="A1065" s="433" t="str">
        <v>1583</v>
      </c>
      <c r="D1065" t="str">
        <f>CONCATENATE(portada_F[[#This Row],[NIVEL]],".",portada_F[[#This Row],[CODINS]])</f>
        <v>1.01425</v>
      </c>
      <c r="E1065" s="444" t="s">
        <v>31706</v>
      </c>
      <c r="F1065" t="s">
        <v>1344</v>
      </c>
      <c r="G1065" t="s">
        <v>1342</v>
      </c>
      <c r="H1065" t="s">
        <v>9221</v>
      </c>
      <c r="I1065" t="s">
        <v>1167</v>
      </c>
      <c r="J1065" t="s">
        <v>4</v>
      </c>
      <c r="K1065" t="s">
        <v>32</v>
      </c>
      <c r="L1065" t="s">
        <v>20921</v>
      </c>
      <c r="M1065" t="s">
        <v>18492</v>
      </c>
      <c r="N1065">
        <v>11909</v>
      </c>
      <c r="O1065" t="s">
        <v>32</v>
      </c>
      <c r="P1065" t="s">
        <v>1168</v>
      </c>
      <c r="Q1065" t="s">
        <v>10</v>
      </c>
      <c r="R1065" t="s">
        <v>16546</v>
      </c>
      <c r="S1065" t="s">
        <v>33</v>
      </c>
      <c r="T1065" t="s">
        <v>1167</v>
      </c>
      <c r="U1065" t="s">
        <v>1241</v>
      </c>
      <c r="V1065" t="s">
        <v>1343</v>
      </c>
      <c r="W1065" t="s">
        <v>23951</v>
      </c>
      <c r="X1065" t="s">
        <v>10628</v>
      </c>
      <c r="Y1065" s="536" t="s">
        <v>23952</v>
      </c>
      <c r="Z1065" s="536" t="s">
        <v>23953</v>
      </c>
      <c r="AA1065" s="493" t="s">
        <v>23954</v>
      </c>
      <c r="AB1065" s="493" t="s">
        <v>23952</v>
      </c>
      <c r="AC1065" s="493" t="s">
        <v>19969</v>
      </c>
      <c r="AD1065" s="493" t="s">
        <v>23955</v>
      </c>
      <c r="AE1065"/>
      <c r="AF1065" t="s">
        <v>20919</v>
      </c>
      <c r="AG1065"/>
      <c r="AH1065"/>
      <c r="AI1065" t="s">
        <v>20668</v>
      </c>
      <c r="AJ1065" t="s">
        <v>32</v>
      </c>
      <c r="AK1065" t="s">
        <v>1341</v>
      </c>
      <c r="AL1065" t="s">
        <v>64</v>
      </c>
      <c r="AM1065" t="s">
        <v>9221</v>
      </c>
      <c r="AN1065">
        <v>20</v>
      </c>
    </row>
    <row r="1066" spans="1:40" ht="14.4" x14ac:dyDescent="0.3">
      <c r="A1066" s="433" t="str">
        <v>1585</v>
      </c>
      <c r="D1066" t="str">
        <f>CONCATENATE(portada_F[[#This Row],[NIVEL]],".",portada_F[[#This Row],[CODINS]])</f>
        <v>1.04106</v>
      </c>
      <c r="E1066" s="444" t="s">
        <v>33994</v>
      </c>
      <c r="F1066" t="s">
        <v>29518</v>
      </c>
      <c r="G1066" t="s">
        <v>29519</v>
      </c>
      <c r="H1066" t="s">
        <v>1387</v>
      </c>
      <c r="I1066" t="s">
        <v>1167</v>
      </c>
      <c r="J1066" t="s">
        <v>4</v>
      </c>
      <c r="K1066" t="s">
        <v>32</v>
      </c>
      <c r="L1066" t="s">
        <v>20921</v>
      </c>
      <c r="M1066" t="s">
        <v>18492</v>
      </c>
      <c r="N1066">
        <v>11901</v>
      </c>
      <c r="O1066" t="s">
        <v>32</v>
      </c>
      <c r="P1066" t="s">
        <v>1168</v>
      </c>
      <c r="Q1066" t="s">
        <v>1</v>
      </c>
      <c r="R1066" t="s">
        <v>18352</v>
      </c>
      <c r="S1066" t="s">
        <v>33</v>
      </c>
      <c r="T1066" t="s">
        <v>1167</v>
      </c>
      <c r="U1066" t="s">
        <v>21483</v>
      </c>
      <c r="V1066" t="s">
        <v>1387</v>
      </c>
      <c r="W1066" t="s">
        <v>29520</v>
      </c>
      <c r="X1066" t="s">
        <v>29521</v>
      </c>
      <c r="Y1066" s="536"/>
      <c r="Z1066" s="536"/>
      <c r="AA1066" s="493" t="s">
        <v>23338</v>
      </c>
      <c r="AB1066" s="493" t="s">
        <v>29522</v>
      </c>
      <c r="AC1066" s="493" t="s">
        <v>19969</v>
      </c>
      <c r="AD1066" s="493" t="s">
        <v>23955</v>
      </c>
      <c r="AE1066"/>
      <c r="AF1066" t="s">
        <v>20919</v>
      </c>
      <c r="AG1066"/>
      <c r="AH1066"/>
      <c r="AI1066" t="s">
        <v>20668</v>
      </c>
      <c r="AJ1066" t="s">
        <v>32</v>
      </c>
      <c r="AK1066" t="s">
        <v>1386</v>
      </c>
      <c r="AL1066" t="s">
        <v>64</v>
      </c>
      <c r="AM1066" t="s">
        <v>1387</v>
      </c>
      <c r="AN1066">
        <v>2</v>
      </c>
    </row>
    <row r="1067" spans="1:40" ht="14.4" x14ac:dyDescent="0.3">
      <c r="A1067" s="433" t="str">
        <v>1586</v>
      </c>
      <c r="D1067" t="str">
        <f>CONCATENATE(portada_F[[#This Row],[NIVEL]],".",portada_F[[#This Row],[CODINS]])</f>
        <v>1.02068</v>
      </c>
      <c r="E1067" s="444" t="s">
        <v>32289</v>
      </c>
      <c r="F1067" t="s">
        <v>10200</v>
      </c>
      <c r="G1067" t="s">
        <v>10201</v>
      </c>
      <c r="H1067" t="s">
        <v>732</v>
      </c>
      <c r="I1067" t="s">
        <v>13536</v>
      </c>
      <c r="J1067" t="s">
        <v>1</v>
      </c>
      <c r="K1067" t="s">
        <v>32</v>
      </c>
      <c r="L1067" t="s">
        <v>20921</v>
      </c>
      <c r="M1067" t="s">
        <v>18492</v>
      </c>
      <c r="N1067">
        <v>60301</v>
      </c>
      <c r="O1067" t="s">
        <v>136</v>
      </c>
      <c r="P1067" t="s">
        <v>3</v>
      </c>
      <c r="Q1067" t="s">
        <v>1</v>
      </c>
      <c r="R1067" t="s">
        <v>16814</v>
      </c>
      <c r="S1067" t="s">
        <v>137</v>
      </c>
      <c r="T1067" t="s">
        <v>1636</v>
      </c>
      <c r="U1067" t="s">
        <v>1636</v>
      </c>
      <c r="V1067" t="s">
        <v>187</v>
      </c>
      <c r="W1067" t="s">
        <v>25283</v>
      </c>
      <c r="X1067" t="s">
        <v>13047</v>
      </c>
      <c r="Y1067" s="536" t="s">
        <v>25284</v>
      </c>
      <c r="Z1067" s="536"/>
      <c r="AA1067" s="493" t="s">
        <v>14084</v>
      </c>
      <c r="AB1067" s="493" t="s">
        <v>25284</v>
      </c>
      <c r="AC1067" s="493" t="s">
        <v>21553</v>
      </c>
      <c r="AD1067" s="493" t="s">
        <v>21554</v>
      </c>
      <c r="AE1067"/>
      <c r="AF1067" t="s">
        <v>20919</v>
      </c>
      <c r="AG1067"/>
      <c r="AH1067"/>
      <c r="AI1067" t="s">
        <v>20668</v>
      </c>
      <c r="AJ1067" t="s">
        <v>32</v>
      </c>
      <c r="AK1067" t="s">
        <v>1730</v>
      </c>
      <c r="AL1067" t="s">
        <v>64</v>
      </c>
      <c r="AM1067" t="s">
        <v>732</v>
      </c>
      <c r="AN1067">
        <v>8</v>
      </c>
    </row>
    <row r="1068" spans="1:40" ht="14.4" x14ac:dyDescent="0.3">
      <c r="A1068" s="433" t="str">
        <v>1587</v>
      </c>
      <c r="D1068" t="str">
        <f>CONCATENATE(portada_F[[#This Row],[NIVEL]],".",portada_F[[#This Row],[CODINS]])</f>
        <v>1.02978</v>
      </c>
      <c r="E1068" s="444" t="s">
        <v>33089</v>
      </c>
      <c r="F1068" t="s">
        <v>7550</v>
      </c>
      <c r="G1068" t="s">
        <v>10257</v>
      </c>
      <c r="H1068" t="s">
        <v>1242</v>
      </c>
      <c r="I1068" t="s">
        <v>1167</v>
      </c>
      <c r="J1068" t="s">
        <v>9</v>
      </c>
      <c r="K1068" t="s">
        <v>32</v>
      </c>
      <c r="L1068" t="s">
        <v>20921</v>
      </c>
      <c r="M1068" t="s">
        <v>18492</v>
      </c>
      <c r="N1068">
        <v>11907</v>
      </c>
      <c r="O1068" t="s">
        <v>32</v>
      </c>
      <c r="P1068" t="s">
        <v>1168</v>
      </c>
      <c r="Q1068" t="s">
        <v>7</v>
      </c>
      <c r="R1068" t="s">
        <v>16544</v>
      </c>
      <c r="S1068" t="s">
        <v>33</v>
      </c>
      <c r="T1068" t="s">
        <v>1167</v>
      </c>
      <c r="U1068" t="s">
        <v>1642</v>
      </c>
      <c r="V1068" t="s">
        <v>1242</v>
      </c>
      <c r="W1068" t="s">
        <v>11020</v>
      </c>
      <c r="X1068" t="s">
        <v>11019</v>
      </c>
      <c r="Y1068" s="536" t="s">
        <v>27166</v>
      </c>
      <c r="Z1068" s="536"/>
      <c r="AA1068" s="493" t="s">
        <v>13016</v>
      </c>
      <c r="AB1068" s="493" t="s">
        <v>27167</v>
      </c>
      <c r="AC1068" s="493" t="s">
        <v>19756</v>
      </c>
      <c r="AD1068" s="493" t="s">
        <v>21549</v>
      </c>
      <c r="AE1068"/>
      <c r="AF1068" t="s">
        <v>20919</v>
      </c>
      <c r="AG1068"/>
      <c r="AH1068"/>
      <c r="AI1068" t="s">
        <v>20668</v>
      </c>
      <c r="AJ1068" t="s">
        <v>32</v>
      </c>
      <c r="AK1068" t="s">
        <v>11021</v>
      </c>
      <c r="AL1068" t="s">
        <v>64</v>
      </c>
      <c r="AM1068" t="s">
        <v>1242</v>
      </c>
      <c r="AN1068">
        <v>8</v>
      </c>
    </row>
    <row r="1069" spans="1:40" ht="14.4" x14ac:dyDescent="0.3">
      <c r="A1069" s="433" t="str">
        <v>1588</v>
      </c>
      <c r="D1069" t="str">
        <f>CONCATENATE(portada_F[[#This Row],[NIVEL]],".",portada_F[[#This Row],[CODINS]])</f>
        <v>1.01914</v>
      </c>
      <c r="E1069" s="444" t="s">
        <v>32154</v>
      </c>
      <c r="F1069" t="s">
        <v>1657</v>
      </c>
      <c r="G1069" t="s">
        <v>1656</v>
      </c>
      <c r="H1069" t="s">
        <v>929</v>
      </c>
      <c r="I1069" t="s">
        <v>1167</v>
      </c>
      <c r="J1069" t="s">
        <v>9</v>
      </c>
      <c r="K1069" t="s">
        <v>32</v>
      </c>
      <c r="L1069" t="s">
        <v>20921</v>
      </c>
      <c r="M1069" t="s">
        <v>18492</v>
      </c>
      <c r="N1069">
        <v>11907</v>
      </c>
      <c r="O1069" t="s">
        <v>32</v>
      </c>
      <c r="P1069" t="s">
        <v>1168</v>
      </c>
      <c r="Q1069" t="s">
        <v>7</v>
      </c>
      <c r="R1069" t="s">
        <v>16544</v>
      </c>
      <c r="S1069" t="s">
        <v>33</v>
      </c>
      <c r="T1069" t="s">
        <v>1167</v>
      </c>
      <c r="U1069" t="s">
        <v>1642</v>
      </c>
      <c r="V1069" t="s">
        <v>929</v>
      </c>
      <c r="W1069" t="s">
        <v>1043</v>
      </c>
      <c r="X1069" t="s">
        <v>10765</v>
      </c>
      <c r="Y1069" s="536" t="s">
        <v>24980</v>
      </c>
      <c r="Z1069" s="536"/>
      <c r="AA1069" s="493" t="s">
        <v>17220</v>
      </c>
      <c r="AB1069" s="493" t="s">
        <v>24981</v>
      </c>
      <c r="AC1069" s="493" t="s">
        <v>19756</v>
      </c>
      <c r="AD1069" s="493" t="s">
        <v>21549</v>
      </c>
      <c r="AE1069"/>
      <c r="AF1069" t="s">
        <v>20919</v>
      </c>
      <c r="AG1069"/>
      <c r="AH1069"/>
      <c r="AI1069" t="s">
        <v>20668</v>
      </c>
      <c r="AJ1069" t="s">
        <v>32</v>
      </c>
      <c r="AK1069" t="s">
        <v>1655</v>
      </c>
      <c r="AL1069" t="s">
        <v>64</v>
      </c>
      <c r="AM1069" t="s">
        <v>929</v>
      </c>
      <c r="AN1069">
        <v>8</v>
      </c>
    </row>
    <row r="1070" spans="1:40" ht="14.4" x14ac:dyDescent="0.3">
      <c r="A1070" s="433" t="str">
        <v>1589</v>
      </c>
      <c r="D1070" t="str">
        <f>CONCATENATE(portada_F[[#This Row],[NIVEL]],".",portada_F[[#This Row],[CODINS]])</f>
        <v>1.02837</v>
      </c>
      <c r="E1070" s="444" t="s">
        <v>32967</v>
      </c>
      <c r="F1070" t="s">
        <v>1682</v>
      </c>
      <c r="G1070" t="s">
        <v>1681</v>
      </c>
      <c r="H1070" t="s">
        <v>51</v>
      </c>
      <c r="I1070" t="s">
        <v>1167</v>
      </c>
      <c r="J1070" t="s">
        <v>9</v>
      </c>
      <c r="K1070" t="s">
        <v>32</v>
      </c>
      <c r="L1070" t="s">
        <v>20921</v>
      </c>
      <c r="M1070" t="s">
        <v>18492</v>
      </c>
      <c r="N1070">
        <v>11907</v>
      </c>
      <c r="O1070" t="s">
        <v>32</v>
      </c>
      <c r="P1070" t="s">
        <v>1168</v>
      </c>
      <c r="Q1070" t="s">
        <v>7</v>
      </c>
      <c r="R1070" t="s">
        <v>16544</v>
      </c>
      <c r="S1070" t="s">
        <v>33</v>
      </c>
      <c r="T1070" t="s">
        <v>1167</v>
      </c>
      <c r="U1070" t="s">
        <v>1642</v>
      </c>
      <c r="V1070" t="s">
        <v>51</v>
      </c>
      <c r="W1070" t="s">
        <v>26882</v>
      </c>
      <c r="X1070" t="s">
        <v>14187</v>
      </c>
      <c r="Y1070" s="536" t="s">
        <v>26883</v>
      </c>
      <c r="Z1070" s="536"/>
      <c r="AA1070" s="493" t="s">
        <v>19359</v>
      </c>
      <c r="AB1070" s="493" t="s">
        <v>26884</v>
      </c>
      <c r="AC1070" s="493" t="s">
        <v>19756</v>
      </c>
      <c r="AD1070" s="493" t="s">
        <v>21549</v>
      </c>
      <c r="AE1070"/>
      <c r="AF1070" t="s">
        <v>20919</v>
      </c>
      <c r="AG1070"/>
      <c r="AH1070"/>
      <c r="AI1070" t="s">
        <v>20668</v>
      </c>
      <c r="AJ1070" t="s">
        <v>32</v>
      </c>
      <c r="AK1070" t="s">
        <v>1680</v>
      </c>
      <c r="AL1070" t="s">
        <v>64</v>
      </c>
      <c r="AM1070" t="s">
        <v>51</v>
      </c>
      <c r="AN1070">
        <v>10</v>
      </c>
    </row>
    <row r="1071" spans="1:40" ht="14.4" x14ac:dyDescent="0.3">
      <c r="A1071" s="433" t="str">
        <v>1590</v>
      </c>
      <c r="D1071" t="str">
        <f>CONCATENATE(portada_F[[#This Row],[NIVEL]],".",portada_F[[#This Row],[CODINS]])</f>
        <v>1.04295</v>
      </c>
      <c r="E1071" s="444" t="s">
        <v>34128</v>
      </c>
      <c r="F1071" t="s">
        <v>20605</v>
      </c>
      <c r="G1071" t="s">
        <v>20606</v>
      </c>
      <c r="H1071" t="s">
        <v>732</v>
      </c>
      <c r="I1071" t="s">
        <v>13536</v>
      </c>
      <c r="J1071" t="s">
        <v>5</v>
      </c>
      <c r="K1071" t="s">
        <v>32</v>
      </c>
      <c r="L1071" t="s">
        <v>20921</v>
      </c>
      <c r="M1071" t="s">
        <v>18492</v>
      </c>
      <c r="N1071">
        <v>60306</v>
      </c>
      <c r="O1071" t="s">
        <v>136</v>
      </c>
      <c r="P1071" t="s">
        <v>3</v>
      </c>
      <c r="Q1071" t="s">
        <v>6</v>
      </c>
      <c r="R1071" t="s">
        <v>16819</v>
      </c>
      <c r="S1071" t="s">
        <v>137</v>
      </c>
      <c r="T1071" t="s">
        <v>1636</v>
      </c>
      <c r="U1071" t="s">
        <v>1915</v>
      </c>
      <c r="V1071" t="s">
        <v>732</v>
      </c>
      <c r="W1071" t="s">
        <v>29852</v>
      </c>
      <c r="X1071" t="s">
        <v>20608</v>
      </c>
      <c r="Y1071" s="536" t="s">
        <v>25932</v>
      </c>
      <c r="Z1071" s="536"/>
      <c r="AA1071" s="493" t="s">
        <v>20607</v>
      </c>
      <c r="AB1071" s="493" t="s">
        <v>25932</v>
      </c>
      <c r="AC1071" s="493" t="s">
        <v>11372</v>
      </c>
      <c r="AD1071" s="493" t="s">
        <v>24563</v>
      </c>
      <c r="AE1071"/>
      <c r="AF1071" t="s">
        <v>20919</v>
      </c>
      <c r="AG1071"/>
      <c r="AH1071"/>
      <c r="AI1071" t="s">
        <v>20668</v>
      </c>
      <c r="AJ1071" t="s">
        <v>32</v>
      </c>
      <c r="AK1071" t="s">
        <v>1942</v>
      </c>
      <c r="AL1071" t="s">
        <v>64</v>
      </c>
      <c r="AM1071" t="s">
        <v>732</v>
      </c>
      <c r="AN1071">
        <v>5</v>
      </c>
    </row>
    <row r="1072" spans="1:40" ht="14.4" x14ac:dyDescent="0.3">
      <c r="A1072" s="433" t="str">
        <v>1591</v>
      </c>
      <c r="D1072" t="str">
        <f>CONCATENATE(portada_F[[#This Row],[NIVEL]],".",portada_F[[#This Row],[CODINS]])</f>
        <v>1.01209</v>
      </c>
      <c r="E1072" s="444" t="s">
        <v>31503</v>
      </c>
      <c r="F1072" t="s">
        <v>1621</v>
      </c>
      <c r="G1072" t="s">
        <v>1619</v>
      </c>
      <c r="H1072" t="s">
        <v>1085</v>
      </c>
      <c r="I1072" t="s">
        <v>1167</v>
      </c>
      <c r="J1072" t="s">
        <v>7</v>
      </c>
      <c r="K1072" t="s">
        <v>32</v>
      </c>
      <c r="L1072" t="s">
        <v>20921</v>
      </c>
      <c r="M1072" t="s">
        <v>18492</v>
      </c>
      <c r="N1072">
        <v>11906</v>
      </c>
      <c r="O1072" t="s">
        <v>32</v>
      </c>
      <c r="P1072" t="s">
        <v>1168</v>
      </c>
      <c r="Q1072" t="s">
        <v>6</v>
      </c>
      <c r="R1072" t="s">
        <v>16543</v>
      </c>
      <c r="S1072" t="s">
        <v>33</v>
      </c>
      <c r="T1072" t="s">
        <v>1167</v>
      </c>
      <c r="U1072" t="s">
        <v>1579</v>
      </c>
      <c r="V1072" t="s">
        <v>1085</v>
      </c>
      <c r="W1072" t="s">
        <v>23494</v>
      </c>
      <c r="X1072" t="s">
        <v>10567</v>
      </c>
      <c r="Y1072" s="536" t="s">
        <v>23495</v>
      </c>
      <c r="Z1072" s="536"/>
      <c r="AA1072" s="493" t="s">
        <v>1620</v>
      </c>
      <c r="AB1072" s="493" t="s">
        <v>23496</v>
      </c>
      <c r="AC1072" s="493" t="s">
        <v>20004</v>
      </c>
      <c r="AD1072" s="493" t="s">
        <v>23497</v>
      </c>
      <c r="AE1072"/>
      <c r="AF1072" t="s">
        <v>20919</v>
      </c>
      <c r="AG1072"/>
      <c r="AH1072"/>
      <c r="AI1072" t="s">
        <v>20668</v>
      </c>
      <c r="AJ1072" t="s">
        <v>32</v>
      </c>
      <c r="AK1072" t="s">
        <v>1618</v>
      </c>
      <c r="AL1072" t="s">
        <v>64</v>
      </c>
      <c r="AM1072" t="s">
        <v>1085</v>
      </c>
      <c r="AN1072">
        <v>29</v>
      </c>
    </row>
    <row r="1073" spans="1:40" ht="14.4" x14ac:dyDescent="0.3">
      <c r="A1073" s="433" t="str">
        <v>1593</v>
      </c>
      <c r="D1073" t="str">
        <f>CONCATENATE(portada_F[[#This Row],[NIVEL]],".",portada_F[[#This Row],[CODINS]])</f>
        <v>1.01444</v>
      </c>
      <c r="E1073" s="444" t="s">
        <v>31725</v>
      </c>
      <c r="F1073" t="s">
        <v>1541</v>
      </c>
      <c r="G1073" t="s">
        <v>1539</v>
      </c>
      <c r="H1073" t="s">
        <v>1540</v>
      </c>
      <c r="I1073" t="s">
        <v>1167</v>
      </c>
      <c r="J1073" t="s">
        <v>6</v>
      </c>
      <c r="K1073" t="s">
        <v>32</v>
      </c>
      <c r="L1073" t="s">
        <v>20921</v>
      </c>
      <c r="M1073" t="s">
        <v>18492</v>
      </c>
      <c r="N1073">
        <v>11908</v>
      </c>
      <c r="O1073" t="s">
        <v>32</v>
      </c>
      <c r="P1073" t="s">
        <v>1168</v>
      </c>
      <c r="Q1073" t="s">
        <v>9</v>
      </c>
      <c r="R1073" t="s">
        <v>16545</v>
      </c>
      <c r="S1073" t="s">
        <v>33</v>
      </c>
      <c r="T1073" t="s">
        <v>1167</v>
      </c>
      <c r="U1073" t="s">
        <v>21538</v>
      </c>
      <c r="V1073" t="s">
        <v>1540</v>
      </c>
      <c r="W1073" t="s">
        <v>9523</v>
      </c>
      <c r="X1073" t="s">
        <v>10635</v>
      </c>
      <c r="Y1073" s="536" t="s">
        <v>24001</v>
      </c>
      <c r="Z1073" s="536"/>
      <c r="AA1073" s="493" t="s">
        <v>12898</v>
      </c>
      <c r="AB1073" s="493" t="s">
        <v>24002</v>
      </c>
      <c r="AC1073" s="493" t="s">
        <v>19754</v>
      </c>
      <c r="AD1073" s="493" t="s">
        <v>21540</v>
      </c>
      <c r="AE1073"/>
      <c r="AF1073" t="s">
        <v>20919</v>
      </c>
      <c r="AG1073"/>
      <c r="AH1073"/>
      <c r="AI1073" t="s">
        <v>20668</v>
      </c>
      <c r="AJ1073" t="s">
        <v>32</v>
      </c>
      <c r="AK1073" t="s">
        <v>644</v>
      </c>
      <c r="AL1073" t="s">
        <v>64</v>
      </c>
      <c r="AM1073" t="s">
        <v>1540</v>
      </c>
      <c r="AN1073">
        <v>31</v>
      </c>
    </row>
    <row r="1074" spans="1:40" ht="14.4" x14ac:dyDescent="0.3">
      <c r="A1074" s="433" t="str">
        <v>1594</v>
      </c>
      <c r="D1074" t="str">
        <f>CONCATENATE(portada_F[[#This Row],[NIVEL]],".",portada_F[[#This Row],[CODINS]])</f>
        <v>1.01445</v>
      </c>
      <c r="E1074" s="444" t="s">
        <v>31726</v>
      </c>
      <c r="F1074" t="s">
        <v>1552</v>
      </c>
      <c r="G1074" t="s">
        <v>1551</v>
      </c>
      <c r="H1074" t="s">
        <v>674</v>
      </c>
      <c r="I1074" t="s">
        <v>1167</v>
      </c>
      <c r="J1074" t="s">
        <v>10</v>
      </c>
      <c r="K1074" t="s">
        <v>32</v>
      </c>
      <c r="L1074" t="s">
        <v>20921</v>
      </c>
      <c r="M1074" t="s">
        <v>18492</v>
      </c>
      <c r="N1074">
        <v>11905</v>
      </c>
      <c r="O1074" t="s">
        <v>32</v>
      </c>
      <c r="P1074" t="s">
        <v>1168</v>
      </c>
      <c r="Q1074" t="s">
        <v>5</v>
      </c>
      <c r="R1074" t="s">
        <v>16542</v>
      </c>
      <c r="S1074" t="s">
        <v>33</v>
      </c>
      <c r="T1074" t="s">
        <v>1167</v>
      </c>
      <c r="U1074" t="s">
        <v>674</v>
      </c>
      <c r="V1074" t="s">
        <v>674</v>
      </c>
      <c r="W1074" t="s">
        <v>9235</v>
      </c>
      <c r="X1074" t="s">
        <v>10636</v>
      </c>
      <c r="Y1074" s="536" t="s">
        <v>24003</v>
      </c>
      <c r="Z1074" s="536"/>
      <c r="AA1074" s="493" t="s">
        <v>13010</v>
      </c>
      <c r="AB1074" s="493" t="s">
        <v>24004</v>
      </c>
      <c r="AC1074" s="493" t="s">
        <v>20056</v>
      </c>
      <c r="AD1074" s="493" t="s">
        <v>23991</v>
      </c>
      <c r="AE1074"/>
      <c r="AF1074" t="s">
        <v>20919</v>
      </c>
      <c r="AG1074"/>
      <c r="AH1074"/>
      <c r="AI1074" t="s">
        <v>20668</v>
      </c>
      <c r="AJ1074" t="s">
        <v>32</v>
      </c>
      <c r="AK1074" t="s">
        <v>1550</v>
      </c>
      <c r="AL1074" t="s">
        <v>64</v>
      </c>
      <c r="AM1074" t="s">
        <v>674</v>
      </c>
      <c r="AN1074">
        <v>54</v>
      </c>
    </row>
    <row r="1075" spans="1:40" ht="14.4" x14ac:dyDescent="0.3">
      <c r="A1075" s="433" t="str">
        <v>1595</v>
      </c>
      <c r="D1075" t="str">
        <f>CONCATENATE(portada_F[[#This Row],[NIVEL]],".",portada_F[[#This Row],[CODINS]])</f>
        <v>1.02465</v>
      </c>
      <c r="E1075" s="444" t="s">
        <v>32641</v>
      </c>
      <c r="F1075" t="s">
        <v>1767</v>
      </c>
      <c r="G1075" t="s">
        <v>1766</v>
      </c>
      <c r="H1075" t="s">
        <v>159</v>
      </c>
      <c r="I1075" t="s">
        <v>13536</v>
      </c>
      <c r="J1075" t="s">
        <v>2</v>
      </c>
      <c r="K1075" t="s">
        <v>32</v>
      </c>
      <c r="L1075" t="s">
        <v>20921</v>
      </c>
      <c r="M1075" t="s">
        <v>18492</v>
      </c>
      <c r="N1075">
        <v>60309</v>
      </c>
      <c r="O1075" t="s">
        <v>136</v>
      </c>
      <c r="P1075" t="s">
        <v>3</v>
      </c>
      <c r="Q1075" t="s">
        <v>10</v>
      </c>
      <c r="R1075" t="s">
        <v>16822</v>
      </c>
      <c r="S1075" t="s">
        <v>137</v>
      </c>
      <c r="T1075" t="s">
        <v>1636</v>
      </c>
      <c r="U1075" t="s">
        <v>24024</v>
      </c>
      <c r="V1075" t="s">
        <v>159</v>
      </c>
      <c r="W1075" t="s">
        <v>9258</v>
      </c>
      <c r="X1075" t="s">
        <v>18075</v>
      </c>
      <c r="Y1075" s="536" t="s">
        <v>26106</v>
      </c>
      <c r="Z1075" s="536" t="s">
        <v>26107</v>
      </c>
      <c r="AA1075" s="493" t="s">
        <v>19247</v>
      </c>
      <c r="AB1075" s="493" t="s">
        <v>26107</v>
      </c>
      <c r="AC1075" s="493" t="s">
        <v>19758</v>
      </c>
      <c r="AD1075" s="493" t="s">
        <v>21565</v>
      </c>
      <c r="AE1075"/>
      <c r="AF1075" t="s">
        <v>20919</v>
      </c>
      <c r="AG1075"/>
      <c r="AH1075"/>
      <c r="AI1075" t="s">
        <v>20668</v>
      </c>
      <c r="AJ1075" t="s">
        <v>32</v>
      </c>
      <c r="AK1075" t="s">
        <v>7152</v>
      </c>
      <c r="AL1075" t="s">
        <v>64</v>
      </c>
      <c r="AM1075" t="s">
        <v>159</v>
      </c>
      <c r="AN1075">
        <v>2</v>
      </c>
    </row>
    <row r="1076" spans="1:40" ht="14.4" x14ac:dyDescent="0.3">
      <c r="A1076" s="433" t="str">
        <v>1597</v>
      </c>
      <c r="D1076" t="str">
        <f>CONCATENATE(portada_F[[#This Row],[NIVEL]],".",portada_F[[#This Row],[CODINS]])</f>
        <v>1.03205</v>
      </c>
      <c r="E1076" s="444" t="s">
        <v>33279</v>
      </c>
      <c r="F1076" t="s">
        <v>1191</v>
      </c>
      <c r="G1076" t="s">
        <v>1189</v>
      </c>
      <c r="H1076" t="s">
        <v>18313</v>
      </c>
      <c r="I1076" t="s">
        <v>1167</v>
      </c>
      <c r="J1076" t="s">
        <v>1</v>
      </c>
      <c r="K1076" t="s">
        <v>32</v>
      </c>
      <c r="L1076" t="s">
        <v>20921</v>
      </c>
      <c r="M1076" t="s">
        <v>18492</v>
      </c>
      <c r="N1076">
        <v>11901</v>
      </c>
      <c r="O1076" t="s">
        <v>32</v>
      </c>
      <c r="P1076" t="s">
        <v>1168</v>
      </c>
      <c r="Q1076" t="s">
        <v>1</v>
      </c>
      <c r="R1076" t="s">
        <v>19678</v>
      </c>
      <c r="S1076" t="s">
        <v>33</v>
      </c>
      <c r="T1076" t="s">
        <v>1167</v>
      </c>
      <c r="U1076" t="s">
        <v>21483</v>
      </c>
      <c r="V1076" t="s">
        <v>1190</v>
      </c>
      <c r="W1076" t="s">
        <v>252</v>
      </c>
      <c r="X1076" t="s">
        <v>11054</v>
      </c>
      <c r="Y1076" s="536" t="s">
        <v>27611</v>
      </c>
      <c r="Z1076" s="536"/>
      <c r="AA1076" s="493" t="s">
        <v>19073</v>
      </c>
      <c r="AB1076" s="493" t="s">
        <v>27612</v>
      </c>
      <c r="AC1076" s="493" t="s">
        <v>19936</v>
      </c>
      <c r="AD1076" s="493" t="s">
        <v>21485</v>
      </c>
      <c r="AE1076"/>
      <c r="AF1076" t="s">
        <v>20919</v>
      </c>
      <c r="AG1076"/>
      <c r="AH1076"/>
      <c r="AI1076" t="s">
        <v>20668</v>
      </c>
      <c r="AJ1076" t="s">
        <v>32</v>
      </c>
      <c r="AK1076" t="s">
        <v>1188</v>
      </c>
      <c r="AL1076" t="s">
        <v>64</v>
      </c>
      <c r="AM1076" t="s">
        <v>18313</v>
      </c>
      <c r="AN1076">
        <v>13</v>
      </c>
    </row>
    <row r="1077" spans="1:40" ht="14.4" x14ac:dyDescent="0.3">
      <c r="A1077" s="433" t="str">
        <v>1598</v>
      </c>
      <c r="D1077" t="str">
        <f>CONCATENATE(portada_F[[#This Row],[NIVEL]],".",portada_F[[#This Row],[CODINS]])</f>
        <v>1.01414</v>
      </c>
      <c r="E1077" s="444" t="s">
        <v>31695</v>
      </c>
      <c r="F1077" t="s">
        <v>1236</v>
      </c>
      <c r="G1077" t="s">
        <v>1235</v>
      </c>
      <c r="H1077" t="s">
        <v>12456</v>
      </c>
      <c r="I1077" t="s">
        <v>1167</v>
      </c>
      <c r="J1077" t="s">
        <v>2</v>
      </c>
      <c r="K1077" t="s">
        <v>32</v>
      </c>
      <c r="L1077" t="s">
        <v>20921</v>
      </c>
      <c r="M1077" t="s">
        <v>18492</v>
      </c>
      <c r="N1077">
        <v>11911</v>
      </c>
      <c r="O1077" t="s">
        <v>32</v>
      </c>
      <c r="P1077" t="s">
        <v>1168</v>
      </c>
      <c r="Q1077" t="s">
        <v>13</v>
      </c>
      <c r="R1077" t="s">
        <v>16548</v>
      </c>
      <c r="S1077" t="s">
        <v>33</v>
      </c>
      <c r="T1077" t="s">
        <v>1167</v>
      </c>
      <c r="U1077" t="s">
        <v>21505</v>
      </c>
      <c r="V1077" t="s">
        <v>12456</v>
      </c>
      <c r="W1077" t="s">
        <v>23927</v>
      </c>
      <c r="X1077" t="s">
        <v>10625</v>
      </c>
      <c r="Y1077" s="536" t="s">
        <v>23928</v>
      </c>
      <c r="Z1077" s="536"/>
      <c r="AA1077" s="493" t="s">
        <v>14013</v>
      </c>
      <c r="AB1077" s="493" t="s">
        <v>23929</v>
      </c>
      <c r="AC1077" s="493" t="s">
        <v>19746</v>
      </c>
      <c r="AD1077" s="493" t="s">
        <v>21507</v>
      </c>
      <c r="AE1077"/>
      <c r="AF1077" t="s">
        <v>20919</v>
      </c>
      <c r="AG1077"/>
      <c r="AH1077"/>
      <c r="AI1077" t="s">
        <v>20668</v>
      </c>
      <c r="AJ1077" t="s">
        <v>32</v>
      </c>
      <c r="AK1077" t="s">
        <v>1234</v>
      </c>
      <c r="AL1077" t="s">
        <v>64</v>
      </c>
      <c r="AM1077" t="s">
        <v>12456</v>
      </c>
      <c r="AN1077">
        <v>18</v>
      </c>
    </row>
    <row r="1078" spans="1:40" ht="14.4" x14ac:dyDescent="0.3">
      <c r="A1078" s="433" t="str">
        <v>1599</v>
      </c>
      <c r="D1078" t="str">
        <f>CONCATENATE(portada_F[[#This Row],[NIVEL]],".",portada_F[[#This Row],[CODINS]])</f>
        <v>1.03788</v>
      </c>
      <c r="E1078" s="444" t="s">
        <v>33726</v>
      </c>
      <c r="F1078" t="s">
        <v>7689</v>
      </c>
      <c r="G1078" t="s">
        <v>14694</v>
      </c>
      <c r="H1078" t="s">
        <v>14695</v>
      </c>
      <c r="I1078" t="s">
        <v>1167</v>
      </c>
      <c r="J1078" t="s">
        <v>6</v>
      </c>
      <c r="K1078" t="s">
        <v>32</v>
      </c>
      <c r="L1078" t="s">
        <v>20921</v>
      </c>
      <c r="M1078" t="s">
        <v>18492</v>
      </c>
      <c r="N1078">
        <v>11908</v>
      </c>
      <c r="O1078" t="s">
        <v>32</v>
      </c>
      <c r="P1078" t="s">
        <v>1168</v>
      </c>
      <c r="Q1078" t="s">
        <v>9</v>
      </c>
      <c r="R1078" t="s">
        <v>16545</v>
      </c>
      <c r="S1078" t="s">
        <v>33</v>
      </c>
      <c r="T1078" t="s">
        <v>1167</v>
      </c>
      <c r="U1078" t="s">
        <v>21538</v>
      </c>
      <c r="V1078" t="s">
        <v>1566</v>
      </c>
      <c r="W1078" t="s">
        <v>28856</v>
      </c>
      <c r="X1078" t="s">
        <v>15203</v>
      </c>
      <c r="Y1078" s="536" t="s">
        <v>28857</v>
      </c>
      <c r="Z1078" s="536"/>
      <c r="AA1078" s="493" t="s">
        <v>28858</v>
      </c>
      <c r="AB1078" s="493" t="s">
        <v>28859</v>
      </c>
      <c r="AC1078" s="493" t="s">
        <v>19754</v>
      </c>
      <c r="AD1078" s="493" t="s">
        <v>21540</v>
      </c>
      <c r="AE1078"/>
      <c r="AF1078" t="s">
        <v>20919</v>
      </c>
      <c r="AG1078"/>
      <c r="AH1078"/>
      <c r="AI1078" t="s">
        <v>20668</v>
      </c>
      <c r="AJ1078" t="s">
        <v>32</v>
      </c>
      <c r="AK1078" t="s">
        <v>5588</v>
      </c>
      <c r="AL1078" t="s">
        <v>64</v>
      </c>
      <c r="AM1078" t="s">
        <v>14695</v>
      </c>
      <c r="AN1078">
        <v>6</v>
      </c>
    </row>
    <row r="1079" spans="1:40" ht="14.4" x14ac:dyDescent="0.3">
      <c r="A1079" s="433" t="str">
        <v>1600</v>
      </c>
      <c r="D1079" t="str">
        <f>CONCATENATE(portada_F[[#This Row],[NIVEL]],".",portada_F[[#This Row],[CODINS]])</f>
        <v>1.02636</v>
      </c>
      <c r="E1079" s="444" t="s">
        <v>32786</v>
      </c>
      <c r="F1079" t="s">
        <v>1567</v>
      </c>
      <c r="G1079" t="s">
        <v>1565</v>
      </c>
      <c r="H1079" t="s">
        <v>1566</v>
      </c>
      <c r="I1079" t="s">
        <v>1167</v>
      </c>
      <c r="J1079" t="s">
        <v>6</v>
      </c>
      <c r="K1079" t="s">
        <v>32</v>
      </c>
      <c r="L1079" t="s">
        <v>20921</v>
      </c>
      <c r="M1079" t="s">
        <v>18492</v>
      </c>
      <c r="N1079">
        <v>11908</v>
      </c>
      <c r="O1079" t="s">
        <v>32</v>
      </c>
      <c r="P1079" t="s">
        <v>1168</v>
      </c>
      <c r="Q1079" t="s">
        <v>9</v>
      </c>
      <c r="R1079" t="s">
        <v>16545</v>
      </c>
      <c r="S1079" t="s">
        <v>33</v>
      </c>
      <c r="T1079" t="s">
        <v>1167</v>
      </c>
      <c r="U1079" t="s">
        <v>21538</v>
      </c>
      <c r="V1079" t="s">
        <v>1566</v>
      </c>
      <c r="W1079" t="s">
        <v>26443</v>
      </c>
      <c r="X1079" t="s">
        <v>12142</v>
      </c>
      <c r="Y1079" s="536" t="s">
        <v>26444</v>
      </c>
      <c r="Z1079" s="536"/>
      <c r="AA1079" s="493" t="s">
        <v>13036</v>
      </c>
      <c r="AB1079" s="493" t="s">
        <v>26445</v>
      </c>
      <c r="AC1079" s="493" t="s">
        <v>19754</v>
      </c>
      <c r="AD1079" s="493" t="s">
        <v>21540</v>
      </c>
      <c r="AE1079"/>
      <c r="AF1079" t="s">
        <v>20919</v>
      </c>
      <c r="AG1079"/>
      <c r="AH1079"/>
      <c r="AI1079" t="s">
        <v>20668</v>
      </c>
      <c r="AJ1079" t="s">
        <v>32</v>
      </c>
      <c r="AK1079" t="s">
        <v>7136</v>
      </c>
      <c r="AL1079" t="s">
        <v>64</v>
      </c>
      <c r="AM1079" t="s">
        <v>1566</v>
      </c>
      <c r="AN1079">
        <v>8</v>
      </c>
    </row>
    <row r="1080" spans="1:40" ht="14.4" x14ac:dyDescent="0.3">
      <c r="A1080" s="433" t="str">
        <v>1601</v>
      </c>
      <c r="D1080" t="str">
        <f>CONCATENATE(portada_F[[#This Row],[NIVEL]],".",portada_F[[#This Row],[CODINS]])</f>
        <v>1.00288</v>
      </c>
      <c r="E1080" s="444" t="s">
        <v>30688</v>
      </c>
      <c r="F1080" t="s">
        <v>843</v>
      </c>
      <c r="G1080" t="s">
        <v>1226</v>
      </c>
      <c r="H1080" t="s">
        <v>14632</v>
      </c>
      <c r="I1080" t="s">
        <v>1167</v>
      </c>
      <c r="J1080" t="s">
        <v>2</v>
      </c>
      <c r="K1080" t="s">
        <v>32</v>
      </c>
      <c r="L1080" t="s">
        <v>20921</v>
      </c>
      <c r="M1080" t="s">
        <v>18492</v>
      </c>
      <c r="N1080">
        <v>11911</v>
      </c>
      <c r="O1080" t="s">
        <v>32</v>
      </c>
      <c r="P1080" t="s">
        <v>1168</v>
      </c>
      <c r="Q1080" t="s">
        <v>13</v>
      </c>
      <c r="R1080" t="s">
        <v>16548</v>
      </c>
      <c r="S1080" t="s">
        <v>33</v>
      </c>
      <c r="T1080" t="s">
        <v>1167</v>
      </c>
      <c r="U1080" t="s">
        <v>21505</v>
      </c>
      <c r="V1080" t="s">
        <v>17900</v>
      </c>
      <c r="W1080" t="s">
        <v>9211</v>
      </c>
      <c r="X1080" t="s">
        <v>13912</v>
      </c>
      <c r="Y1080" s="536" t="s">
        <v>21506</v>
      </c>
      <c r="Z1080" s="536"/>
      <c r="AA1080" s="493" t="s">
        <v>17901</v>
      </c>
      <c r="AB1080" s="493" t="s">
        <v>21506</v>
      </c>
      <c r="AC1080" s="493" t="s">
        <v>19746</v>
      </c>
      <c r="AD1080" s="493" t="s">
        <v>21507</v>
      </c>
      <c r="AE1080"/>
      <c r="AF1080" t="s">
        <v>20919</v>
      </c>
      <c r="AG1080"/>
      <c r="AH1080"/>
      <c r="AI1080" t="s">
        <v>20668</v>
      </c>
      <c r="AJ1080" t="s">
        <v>32</v>
      </c>
      <c r="AK1080" t="s">
        <v>851</v>
      </c>
      <c r="AL1080" t="s">
        <v>64</v>
      </c>
      <c r="AM1080" t="s">
        <v>14632</v>
      </c>
      <c r="AN1080">
        <v>16</v>
      </c>
    </row>
    <row r="1081" spans="1:40" ht="14.4" x14ac:dyDescent="0.3">
      <c r="A1081" s="433" t="str">
        <v>1602</v>
      </c>
      <c r="D1081" t="str">
        <f>CONCATENATE(portada_F[[#This Row],[NIVEL]],".",portada_F[[#This Row],[CODINS]])</f>
        <v>1.03085</v>
      </c>
      <c r="E1081" s="444" t="s">
        <v>33179</v>
      </c>
      <c r="F1081" t="s">
        <v>6006</v>
      </c>
      <c r="G1081" t="s">
        <v>6457</v>
      </c>
      <c r="H1081" t="s">
        <v>6458</v>
      </c>
      <c r="I1081" t="s">
        <v>1167</v>
      </c>
      <c r="J1081" t="s">
        <v>2</v>
      </c>
      <c r="K1081" t="s">
        <v>32</v>
      </c>
      <c r="L1081" t="s">
        <v>20921</v>
      </c>
      <c r="M1081" t="s">
        <v>18492</v>
      </c>
      <c r="N1081">
        <v>11911</v>
      </c>
      <c r="O1081" t="s">
        <v>32</v>
      </c>
      <c r="P1081" t="s">
        <v>1168</v>
      </c>
      <c r="Q1081" t="s">
        <v>13</v>
      </c>
      <c r="R1081" t="s">
        <v>16548</v>
      </c>
      <c r="S1081" t="s">
        <v>33</v>
      </c>
      <c r="T1081" t="s">
        <v>1167</v>
      </c>
      <c r="U1081" t="s">
        <v>21505</v>
      </c>
      <c r="V1081" t="s">
        <v>6459</v>
      </c>
      <c r="W1081" t="s">
        <v>20364</v>
      </c>
      <c r="X1081" t="s">
        <v>11037</v>
      </c>
      <c r="Y1081" s="536" t="s">
        <v>27389</v>
      </c>
      <c r="Z1081" s="536"/>
      <c r="AA1081" s="493" t="s">
        <v>7367</v>
      </c>
      <c r="AB1081" s="493" t="s">
        <v>27389</v>
      </c>
      <c r="AC1081" s="493" t="s">
        <v>19746</v>
      </c>
      <c r="AD1081" s="493" t="s">
        <v>21507</v>
      </c>
      <c r="AE1081"/>
      <c r="AF1081" t="s">
        <v>20919</v>
      </c>
      <c r="AG1081"/>
      <c r="AH1081"/>
      <c r="AI1081" t="s">
        <v>20668</v>
      </c>
      <c r="AJ1081" t="s">
        <v>32</v>
      </c>
      <c r="AK1081" t="s">
        <v>7974</v>
      </c>
      <c r="AL1081" t="s">
        <v>64</v>
      </c>
      <c r="AM1081" t="s">
        <v>6458</v>
      </c>
      <c r="AN1081">
        <v>11</v>
      </c>
    </row>
    <row r="1082" spans="1:40" ht="14.4" x14ac:dyDescent="0.3">
      <c r="A1082" s="433" t="str">
        <v>1603</v>
      </c>
      <c r="D1082" t="str">
        <f>CONCATENATE(portada_F[[#This Row],[NIVEL]],".",portada_F[[#This Row],[CODINS]])</f>
        <v>1.02833</v>
      </c>
      <c r="E1082" s="444" t="s">
        <v>32964</v>
      </c>
      <c r="F1082" t="s">
        <v>1350</v>
      </c>
      <c r="G1082" t="s">
        <v>1347</v>
      </c>
      <c r="H1082" t="s">
        <v>1348</v>
      </c>
      <c r="I1082" t="s">
        <v>1167</v>
      </c>
      <c r="J1082" t="s">
        <v>4</v>
      </c>
      <c r="K1082" t="s">
        <v>32</v>
      </c>
      <c r="L1082" t="s">
        <v>20921</v>
      </c>
      <c r="M1082" t="s">
        <v>18492</v>
      </c>
      <c r="N1082">
        <v>11909</v>
      </c>
      <c r="O1082" t="s">
        <v>32</v>
      </c>
      <c r="P1082" t="s">
        <v>1168</v>
      </c>
      <c r="Q1082" t="s">
        <v>10</v>
      </c>
      <c r="R1082" t="s">
        <v>16546</v>
      </c>
      <c r="S1082" t="s">
        <v>33</v>
      </c>
      <c r="T1082" t="s">
        <v>1167</v>
      </c>
      <c r="U1082" t="s">
        <v>1241</v>
      </c>
      <c r="V1082" t="s">
        <v>1348</v>
      </c>
      <c r="W1082" t="s">
        <v>22329</v>
      </c>
      <c r="X1082" t="s">
        <v>17351</v>
      </c>
      <c r="Y1082" s="536" t="s">
        <v>26877</v>
      </c>
      <c r="Z1082" s="536"/>
      <c r="AA1082" s="493" t="s">
        <v>1349</v>
      </c>
      <c r="AB1082" s="493" t="s">
        <v>26877</v>
      </c>
      <c r="AC1082" s="493" t="s">
        <v>19969</v>
      </c>
      <c r="AD1082" s="493" t="s">
        <v>23955</v>
      </c>
      <c r="AE1082"/>
      <c r="AF1082" t="s">
        <v>20919</v>
      </c>
      <c r="AG1082"/>
      <c r="AH1082"/>
      <c r="AI1082" t="s">
        <v>20668</v>
      </c>
      <c r="AJ1082" t="s">
        <v>32</v>
      </c>
      <c r="AK1082" t="s">
        <v>1346</v>
      </c>
      <c r="AL1082" t="s">
        <v>64</v>
      </c>
      <c r="AM1082" t="s">
        <v>1348</v>
      </c>
      <c r="AN1082">
        <v>12</v>
      </c>
    </row>
    <row r="1083" spans="1:40" ht="14.4" x14ac:dyDescent="0.3">
      <c r="A1083" s="433" t="str">
        <v>1604</v>
      </c>
      <c r="D1083" t="str">
        <f>CONCATENATE(portada_F[[#This Row],[NIVEL]],".",portada_F[[#This Row],[CODINS]])</f>
        <v>1.02976</v>
      </c>
      <c r="E1083" s="444" t="s">
        <v>33087</v>
      </c>
      <c r="F1083" t="s">
        <v>1274</v>
      </c>
      <c r="G1083" t="s">
        <v>1272</v>
      </c>
      <c r="H1083" t="s">
        <v>1273</v>
      </c>
      <c r="I1083" t="s">
        <v>1167</v>
      </c>
      <c r="J1083" t="s">
        <v>2</v>
      </c>
      <c r="K1083" t="s">
        <v>32</v>
      </c>
      <c r="L1083" t="s">
        <v>20921</v>
      </c>
      <c r="M1083" t="s">
        <v>18492</v>
      </c>
      <c r="N1083">
        <v>11911</v>
      </c>
      <c r="O1083" t="s">
        <v>32</v>
      </c>
      <c r="P1083" t="s">
        <v>1168</v>
      </c>
      <c r="Q1083" t="s">
        <v>13</v>
      </c>
      <c r="R1083" t="s">
        <v>16548</v>
      </c>
      <c r="S1083" t="s">
        <v>33</v>
      </c>
      <c r="T1083" t="s">
        <v>1167</v>
      </c>
      <c r="U1083" t="s">
        <v>21505</v>
      </c>
      <c r="V1083" t="s">
        <v>1273</v>
      </c>
      <c r="W1083" t="s">
        <v>9217</v>
      </c>
      <c r="X1083" t="s">
        <v>12203</v>
      </c>
      <c r="Y1083" s="536" t="s">
        <v>27162</v>
      </c>
      <c r="Z1083" s="536"/>
      <c r="AA1083" s="493" t="s">
        <v>15100</v>
      </c>
      <c r="AB1083" s="493" t="s">
        <v>27162</v>
      </c>
      <c r="AC1083" s="493" t="s">
        <v>19746</v>
      </c>
      <c r="AD1083" s="493" t="s">
        <v>21507</v>
      </c>
      <c r="AE1083"/>
      <c r="AF1083" t="s">
        <v>20919</v>
      </c>
      <c r="AG1083"/>
      <c r="AH1083"/>
      <c r="AI1083" t="s">
        <v>20668</v>
      </c>
      <c r="AJ1083" t="s">
        <v>32</v>
      </c>
      <c r="AK1083" t="s">
        <v>641</v>
      </c>
      <c r="AL1083" t="s">
        <v>64</v>
      </c>
      <c r="AM1083" t="s">
        <v>1273</v>
      </c>
      <c r="AN1083">
        <v>9</v>
      </c>
    </row>
    <row r="1084" spans="1:40" ht="14.4" x14ac:dyDescent="0.3">
      <c r="A1084" s="433" t="str">
        <v>1605</v>
      </c>
      <c r="D1084" t="str">
        <f>CONCATENATE(portada_F[[#This Row],[NIVEL]],".",portada_F[[#This Row],[CODINS]])</f>
        <v>1.00311</v>
      </c>
      <c r="E1084" s="444" t="s">
        <v>30710</v>
      </c>
      <c r="F1084" t="s">
        <v>569</v>
      </c>
      <c r="G1084" t="s">
        <v>1716</v>
      </c>
      <c r="H1084" t="s">
        <v>235</v>
      </c>
      <c r="I1084" t="s">
        <v>13536</v>
      </c>
      <c r="J1084" t="s">
        <v>1</v>
      </c>
      <c r="K1084" t="s">
        <v>32</v>
      </c>
      <c r="L1084" t="s">
        <v>20921</v>
      </c>
      <c r="M1084" t="s">
        <v>18492</v>
      </c>
      <c r="N1084">
        <v>60301</v>
      </c>
      <c r="O1084" t="s">
        <v>136</v>
      </c>
      <c r="P1084" t="s">
        <v>3</v>
      </c>
      <c r="Q1084" t="s">
        <v>1</v>
      </c>
      <c r="R1084" t="s">
        <v>16814</v>
      </c>
      <c r="S1084" t="s">
        <v>137</v>
      </c>
      <c r="T1084" t="s">
        <v>1636</v>
      </c>
      <c r="U1084" t="s">
        <v>1636</v>
      </c>
      <c r="V1084" t="s">
        <v>235</v>
      </c>
      <c r="W1084" t="s">
        <v>21561</v>
      </c>
      <c r="X1084" t="s">
        <v>10374</v>
      </c>
      <c r="Y1084" s="536" t="s">
        <v>21562</v>
      </c>
      <c r="Z1084" s="536"/>
      <c r="AA1084" s="493" t="s">
        <v>19990</v>
      </c>
      <c r="AB1084" s="493" t="s">
        <v>21562</v>
      </c>
      <c r="AC1084" s="493" t="s">
        <v>21553</v>
      </c>
      <c r="AD1084" s="493" t="s">
        <v>21554</v>
      </c>
      <c r="AE1084"/>
      <c r="AF1084" t="s">
        <v>20919</v>
      </c>
      <c r="AG1084"/>
      <c r="AH1084"/>
      <c r="AI1084" t="s">
        <v>20668</v>
      </c>
      <c r="AJ1084" t="s">
        <v>32</v>
      </c>
      <c r="AK1084" t="s">
        <v>8115</v>
      </c>
      <c r="AL1084" t="s">
        <v>64</v>
      </c>
      <c r="AM1084" t="s">
        <v>235</v>
      </c>
      <c r="AN1084">
        <v>100</v>
      </c>
    </row>
    <row r="1085" spans="1:40" ht="14.4" x14ac:dyDescent="0.3">
      <c r="A1085" s="433" t="str">
        <v>1606</v>
      </c>
      <c r="D1085" t="str">
        <f>CONCATENATE(portada_F[[#This Row],[NIVEL]],".",portada_F[[#This Row],[CODINS]])</f>
        <v>1.02452</v>
      </c>
      <c r="E1085" s="444" t="s">
        <v>32628</v>
      </c>
      <c r="F1085" t="s">
        <v>1328</v>
      </c>
      <c r="G1085" t="s">
        <v>1326</v>
      </c>
      <c r="H1085" t="s">
        <v>1327</v>
      </c>
      <c r="I1085" t="s">
        <v>1167</v>
      </c>
      <c r="J1085" t="s">
        <v>3</v>
      </c>
      <c r="K1085" t="s">
        <v>32</v>
      </c>
      <c r="L1085" t="s">
        <v>20921</v>
      </c>
      <c r="M1085" t="s">
        <v>18492</v>
      </c>
      <c r="N1085">
        <v>11903</v>
      </c>
      <c r="O1085" t="s">
        <v>32</v>
      </c>
      <c r="P1085" t="s">
        <v>1168</v>
      </c>
      <c r="Q1085" t="s">
        <v>3</v>
      </c>
      <c r="R1085" t="s">
        <v>16540</v>
      </c>
      <c r="S1085" t="s">
        <v>33</v>
      </c>
      <c r="T1085" t="s">
        <v>1167</v>
      </c>
      <c r="U1085" t="s">
        <v>1290</v>
      </c>
      <c r="V1085" t="s">
        <v>1327</v>
      </c>
      <c r="W1085" t="s">
        <v>9220</v>
      </c>
      <c r="X1085" t="s">
        <v>12100</v>
      </c>
      <c r="Y1085" s="536" t="s">
        <v>26074</v>
      </c>
      <c r="Z1085" s="536"/>
      <c r="AA1085" s="493" t="s">
        <v>26075</v>
      </c>
      <c r="AB1085" s="493" t="s">
        <v>26076</v>
      </c>
      <c r="AC1085" s="493" t="s">
        <v>19747</v>
      </c>
      <c r="AD1085" s="493" t="s">
        <v>21513</v>
      </c>
      <c r="AE1085"/>
      <c r="AF1085" t="s">
        <v>20919</v>
      </c>
      <c r="AG1085"/>
      <c r="AH1085"/>
      <c r="AI1085" t="s">
        <v>20668</v>
      </c>
      <c r="AJ1085" t="s">
        <v>32</v>
      </c>
      <c r="AK1085" t="s">
        <v>1325</v>
      </c>
      <c r="AL1085" t="s">
        <v>64</v>
      </c>
      <c r="AM1085" t="s">
        <v>1327</v>
      </c>
      <c r="AN1085">
        <v>8</v>
      </c>
    </row>
    <row r="1086" spans="1:40" ht="14.4" x14ac:dyDescent="0.3">
      <c r="A1086" s="433" t="str">
        <v>1607</v>
      </c>
      <c r="D1086" t="str">
        <f>CONCATENATE(portada_F[[#This Row],[NIVEL]],".",portada_F[[#This Row],[CODINS]])</f>
        <v>1.01904</v>
      </c>
      <c r="E1086" s="444" t="s">
        <v>32144</v>
      </c>
      <c r="F1086" t="s">
        <v>1448</v>
      </c>
      <c r="G1086" t="s">
        <v>1447</v>
      </c>
      <c r="H1086" t="s">
        <v>496</v>
      </c>
      <c r="I1086" t="s">
        <v>1167</v>
      </c>
      <c r="J1086" t="s">
        <v>5</v>
      </c>
      <c r="K1086" t="s">
        <v>32</v>
      </c>
      <c r="L1086" t="s">
        <v>20921</v>
      </c>
      <c r="M1086" t="s">
        <v>18492</v>
      </c>
      <c r="N1086">
        <v>11902</v>
      </c>
      <c r="O1086" t="s">
        <v>32</v>
      </c>
      <c r="P1086" t="s">
        <v>1168</v>
      </c>
      <c r="Q1086" t="s">
        <v>2</v>
      </c>
      <c r="R1086" t="s">
        <v>21531</v>
      </c>
      <c r="S1086" t="s">
        <v>33</v>
      </c>
      <c r="T1086" t="s">
        <v>1167</v>
      </c>
      <c r="U1086" t="s">
        <v>21532</v>
      </c>
      <c r="V1086" t="s">
        <v>496</v>
      </c>
      <c r="W1086" t="s">
        <v>9226</v>
      </c>
      <c r="X1086" t="s">
        <v>11973</v>
      </c>
      <c r="Y1086" s="536" t="s">
        <v>24953</v>
      </c>
      <c r="Z1086" s="536"/>
      <c r="AA1086" s="493" t="s">
        <v>19009</v>
      </c>
      <c r="AB1086" s="493" t="s">
        <v>24954</v>
      </c>
      <c r="AC1086" s="493" t="s">
        <v>19752</v>
      </c>
      <c r="AD1086" s="493" t="s">
        <v>21534</v>
      </c>
      <c r="AE1086"/>
      <c r="AF1086" t="s">
        <v>20919</v>
      </c>
      <c r="AG1086"/>
      <c r="AH1086"/>
      <c r="AI1086" t="s">
        <v>20668</v>
      </c>
      <c r="AJ1086" t="s">
        <v>32</v>
      </c>
      <c r="AK1086" t="s">
        <v>1446</v>
      </c>
      <c r="AL1086" t="s">
        <v>64</v>
      </c>
      <c r="AM1086" t="s">
        <v>496</v>
      </c>
      <c r="AN1086">
        <v>36</v>
      </c>
    </row>
    <row r="1087" spans="1:40" ht="14.4" x14ac:dyDescent="0.3">
      <c r="A1087" s="433" t="str">
        <v>1608</v>
      </c>
      <c r="D1087" t="str">
        <f>CONCATENATE(portada_F[[#This Row],[NIVEL]],".",portada_F[[#This Row],[CODINS]])</f>
        <v>1.03462</v>
      </c>
      <c r="E1087" s="444" t="s">
        <v>33502</v>
      </c>
      <c r="F1087" t="s">
        <v>9917</v>
      </c>
      <c r="G1087" t="s">
        <v>12562</v>
      </c>
      <c r="H1087" t="s">
        <v>3233</v>
      </c>
      <c r="I1087" t="s">
        <v>13536</v>
      </c>
      <c r="J1087" t="s">
        <v>3</v>
      </c>
      <c r="K1087" t="s">
        <v>32</v>
      </c>
      <c r="L1087" t="s">
        <v>20921</v>
      </c>
      <c r="M1087" t="s">
        <v>18492</v>
      </c>
      <c r="N1087">
        <v>60307</v>
      </c>
      <c r="O1087" t="s">
        <v>136</v>
      </c>
      <c r="P1087" t="s">
        <v>3</v>
      </c>
      <c r="Q1087" t="s">
        <v>7</v>
      </c>
      <c r="R1087" t="s">
        <v>16820</v>
      </c>
      <c r="S1087" t="s">
        <v>137</v>
      </c>
      <c r="T1087" t="s">
        <v>1636</v>
      </c>
      <c r="U1087" t="s">
        <v>1808</v>
      </c>
      <c r="V1087" t="s">
        <v>3233</v>
      </c>
      <c r="W1087" t="s">
        <v>1043</v>
      </c>
      <c r="X1087" t="s">
        <v>13401</v>
      </c>
      <c r="Y1087" s="536" t="s">
        <v>28159</v>
      </c>
      <c r="Z1087" s="536" t="s">
        <v>27156</v>
      </c>
      <c r="AA1087" s="493" t="s">
        <v>28160</v>
      </c>
      <c r="AB1087" s="493" t="s">
        <v>28159</v>
      </c>
      <c r="AC1087" s="493" t="s">
        <v>20164</v>
      </c>
      <c r="AD1087" s="493" t="s">
        <v>24413</v>
      </c>
      <c r="AE1087"/>
      <c r="AF1087" t="s">
        <v>20919</v>
      </c>
      <c r="AG1087"/>
      <c r="AH1087"/>
      <c r="AI1087" t="s">
        <v>20668</v>
      </c>
      <c r="AJ1087" t="s">
        <v>32</v>
      </c>
      <c r="AK1087" t="s">
        <v>1853</v>
      </c>
      <c r="AL1087" t="s">
        <v>64</v>
      </c>
      <c r="AM1087" t="s">
        <v>3233</v>
      </c>
      <c r="AN1087">
        <v>4</v>
      </c>
    </row>
    <row r="1088" spans="1:40" ht="14.4" x14ac:dyDescent="0.3">
      <c r="A1088" s="433" t="str">
        <v>1610</v>
      </c>
      <c r="D1088" t="str">
        <f>CONCATENATE(portada_F[[#This Row],[NIVEL]],".",portada_F[[#This Row],[CODINS]])</f>
        <v>1.01915</v>
      </c>
      <c r="E1088" s="444" t="s">
        <v>32155</v>
      </c>
      <c r="F1088" t="s">
        <v>1661</v>
      </c>
      <c r="G1088" t="s">
        <v>1660</v>
      </c>
      <c r="H1088" t="s">
        <v>12468</v>
      </c>
      <c r="I1088" t="s">
        <v>1167</v>
      </c>
      <c r="J1088" t="s">
        <v>9</v>
      </c>
      <c r="K1088" t="s">
        <v>32</v>
      </c>
      <c r="L1088" t="s">
        <v>20921</v>
      </c>
      <c r="M1088" t="s">
        <v>18492</v>
      </c>
      <c r="N1088">
        <v>11912</v>
      </c>
      <c r="O1088" t="s">
        <v>32</v>
      </c>
      <c r="P1088" t="s">
        <v>1168</v>
      </c>
      <c r="Q1088" t="s">
        <v>14</v>
      </c>
      <c r="R1088" t="s">
        <v>16549</v>
      </c>
      <c r="S1088" t="s">
        <v>33</v>
      </c>
      <c r="T1088" t="s">
        <v>1167</v>
      </c>
      <c r="U1088" t="s">
        <v>92</v>
      </c>
      <c r="V1088" t="s">
        <v>3233</v>
      </c>
      <c r="W1088" t="s">
        <v>19119</v>
      </c>
      <c r="X1088" t="s">
        <v>14069</v>
      </c>
      <c r="Y1088" s="536" t="s">
        <v>24982</v>
      </c>
      <c r="Z1088" s="536"/>
      <c r="AA1088" s="493" t="s">
        <v>15078</v>
      </c>
      <c r="AB1088" s="493" t="s">
        <v>24983</v>
      </c>
      <c r="AC1088" s="493" t="s">
        <v>19756</v>
      </c>
      <c r="AD1088" s="493" t="s">
        <v>21549</v>
      </c>
      <c r="AE1088"/>
      <c r="AF1088" t="s">
        <v>20919</v>
      </c>
      <c r="AG1088"/>
      <c r="AH1088"/>
      <c r="AI1088" t="s">
        <v>20668</v>
      </c>
      <c r="AJ1088" t="s">
        <v>32</v>
      </c>
      <c r="AK1088" t="s">
        <v>1659</v>
      </c>
      <c r="AL1088" t="s">
        <v>64</v>
      </c>
      <c r="AM1088" t="s">
        <v>12468</v>
      </c>
      <c r="AN1088">
        <v>8</v>
      </c>
    </row>
    <row r="1089" spans="1:40" ht="14.4" x14ac:dyDescent="0.3">
      <c r="A1089" s="433" t="str">
        <v>1612</v>
      </c>
      <c r="D1089" t="str">
        <f>CONCATENATE(portada_F[[#This Row],[NIVEL]],".",portada_F[[#This Row],[CODINS]])</f>
        <v>1.01446</v>
      </c>
      <c r="E1089" s="444" t="s">
        <v>31727</v>
      </c>
      <c r="F1089" t="s">
        <v>1544</v>
      </c>
      <c r="G1089" t="s">
        <v>1543</v>
      </c>
      <c r="H1089" t="s">
        <v>3101</v>
      </c>
      <c r="I1089" t="s">
        <v>1167</v>
      </c>
      <c r="J1089" t="s">
        <v>6</v>
      </c>
      <c r="K1089" t="s">
        <v>32</v>
      </c>
      <c r="L1089" t="s">
        <v>20921</v>
      </c>
      <c r="M1089" t="s">
        <v>18492</v>
      </c>
      <c r="N1089">
        <v>11908</v>
      </c>
      <c r="O1089" t="s">
        <v>32</v>
      </c>
      <c r="P1089" t="s">
        <v>1168</v>
      </c>
      <c r="Q1089" t="s">
        <v>9</v>
      </c>
      <c r="R1089" t="s">
        <v>16545</v>
      </c>
      <c r="S1089" t="s">
        <v>33</v>
      </c>
      <c r="T1089" t="s">
        <v>1167</v>
      </c>
      <c r="U1089" t="s">
        <v>21538</v>
      </c>
      <c r="V1089" t="s">
        <v>3101</v>
      </c>
      <c r="W1089" t="s">
        <v>526</v>
      </c>
      <c r="X1089" t="s">
        <v>11836</v>
      </c>
      <c r="Y1089" s="536"/>
      <c r="Z1089" s="536"/>
      <c r="AA1089" s="493" t="s">
        <v>11388</v>
      </c>
      <c r="AB1089" s="493" t="s">
        <v>24005</v>
      </c>
      <c r="AC1089" s="493" t="s">
        <v>19754</v>
      </c>
      <c r="AD1089" s="493" t="s">
        <v>24006</v>
      </c>
      <c r="AE1089"/>
      <c r="AF1089" t="s">
        <v>20919</v>
      </c>
      <c r="AG1089"/>
      <c r="AH1089"/>
      <c r="AI1089" t="s">
        <v>20668</v>
      </c>
      <c r="AJ1089" t="s">
        <v>32</v>
      </c>
      <c r="AK1089" t="s">
        <v>686</v>
      </c>
      <c r="AL1089" t="s">
        <v>64</v>
      </c>
      <c r="AM1089" t="s">
        <v>3101</v>
      </c>
      <c r="AN1089">
        <v>16</v>
      </c>
    </row>
    <row r="1090" spans="1:40" ht="14.4" x14ac:dyDescent="0.3">
      <c r="A1090" s="433" t="str">
        <v>1613</v>
      </c>
      <c r="D1090" t="str">
        <f>CONCATENATE(portada_F[[#This Row],[NIVEL]],".",portada_F[[#This Row],[CODINS]])</f>
        <v>1.01454</v>
      </c>
      <c r="E1090" s="444" t="s">
        <v>31735</v>
      </c>
      <c r="F1090" t="s">
        <v>1449</v>
      </c>
      <c r="G1090" t="s">
        <v>1764</v>
      </c>
      <c r="H1090" t="s">
        <v>122</v>
      </c>
      <c r="I1090" t="s">
        <v>13536</v>
      </c>
      <c r="J1090" t="s">
        <v>2</v>
      </c>
      <c r="K1090" t="s">
        <v>32</v>
      </c>
      <c r="L1090" t="s">
        <v>20921</v>
      </c>
      <c r="M1090" t="s">
        <v>18492</v>
      </c>
      <c r="N1090">
        <v>60309</v>
      </c>
      <c r="O1090" t="s">
        <v>136</v>
      </c>
      <c r="P1090" t="s">
        <v>3</v>
      </c>
      <c r="Q1090" t="s">
        <v>10</v>
      </c>
      <c r="R1090" t="s">
        <v>16822</v>
      </c>
      <c r="S1090" t="s">
        <v>137</v>
      </c>
      <c r="T1090" t="s">
        <v>1636</v>
      </c>
      <c r="U1090" t="s">
        <v>24024</v>
      </c>
      <c r="V1090" t="s">
        <v>122</v>
      </c>
      <c r="W1090" t="s">
        <v>24025</v>
      </c>
      <c r="X1090" t="s">
        <v>10644</v>
      </c>
      <c r="Y1090" s="536" t="s">
        <v>24026</v>
      </c>
      <c r="Z1090" s="536"/>
      <c r="AA1090" s="493" t="s">
        <v>14214</v>
      </c>
      <c r="AB1090" s="493" t="s">
        <v>24026</v>
      </c>
      <c r="AC1090" s="493" t="s">
        <v>19758</v>
      </c>
      <c r="AD1090" s="493" t="s">
        <v>21565</v>
      </c>
      <c r="AE1090"/>
      <c r="AF1090" t="s">
        <v>20919</v>
      </c>
      <c r="AG1090"/>
      <c r="AH1090"/>
      <c r="AI1090" t="s">
        <v>20668</v>
      </c>
      <c r="AJ1090" t="s">
        <v>32</v>
      </c>
      <c r="AK1090" t="s">
        <v>7151</v>
      </c>
      <c r="AL1090" t="s">
        <v>64</v>
      </c>
      <c r="AM1090" t="s">
        <v>122</v>
      </c>
      <c r="AN1090">
        <v>43</v>
      </c>
    </row>
    <row r="1091" spans="1:40" ht="14.4" x14ac:dyDescent="0.3">
      <c r="A1091" s="433" t="str">
        <v>1614</v>
      </c>
      <c r="D1091" t="str">
        <f>CONCATENATE(portada_F[[#This Row],[NIVEL]],".",portada_F[[#This Row],[CODINS]])</f>
        <v>1.01632</v>
      </c>
      <c r="E1091" s="444" t="s">
        <v>31905</v>
      </c>
      <c r="F1091" t="s">
        <v>1882</v>
      </c>
      <c r="G1091" t="s">
        <v>1880</v>
      </c>
      <c r="H1091" t="s">
        <v>1881</v>
      </c>
      <c r="I1091" t="s">
        <v>13536</v>
      </c>
      <c r="J1091" t="s">
        <v>4</v>
      </c>
      <c r="K1091" t="s">
        <v>32</v>
      </c>
      <c r="L1091" t="s">
        <v>20921</v>
      </c>
      <c r="M1091" t="s">
        <v>18492</v>
      </c>
      <c r="N1091">
        <v>60308</v>
      </c>
      <c r="O1091" t="s">
        <v>136</v>
      </c>
      <c r="P1091" t="s">
        <v>3</v>
      </c>
      <c r="Q1091" t="s">
        <v>9</v>
      </c>
      <c r="R1091" t="s">
        <v>16821</v>
      </c>
      <c r="S1091" t="s">
        <v>137</v>
      </c>
      <c r="T1091" t="s">
        <v>1636</v>
      </c>
      <c r="U1091" t="s">
        <v>1864</v>
      </c>
      <c r="V1091" t="s">
        <v>365</v>
      </c>
      <c r="W1091" t="s">
        <v>20094</v>
      </c>
      <c r="X1091" t="s">
        <v>10691</v>
      </c>
      <c r="Y1091" s="536" t="s">
        <v>24414</v>
      </c>
      <c r="Z1091" s="536"/>
      <c r="AA1091" s="493" t="s">
        <v>20093</v>
      </c>
      <c r="AB1091" s="493" t="s">
        <v>24415</v>
      </c>
      <c r="AC1091" s="493" t="s">
        <v>20095</v>
      </c>
      <c r="AD1091" s="493" t="s">
        <v>24416</v>
      </c>
      <c r="AE1091"/>
      <c r="AF1091" t="s">
        <v>20919</v>
      </c>
      <c r="AG1091"/>
      <c r="AH1091"/>
      <c r="AI1091" t="s">
        <v>20668</v>
      </c>
      <c r="AJ1091" t="s">
        <v>32</v>
      </c>
      <c r="AK1091" t="s">
        <v>1356</v>
      </c>
      <c r="AL1091" t="s">
        <v>64</v>
      </c>
      <c r="AM1091" t="s">
        <v>1881</v>
      </c>
      <c r="AN1091">
        <v>12</v>
      </c>
    </row>
    <row r="1092" spans="1:40" ht="14.4" x14ac:dyDescent="0.3">
      <c r="A1092" s="433" t="str">
        <v>1615</v>
      </c>
      <c r="D1092" t="str">
        <f>CONCATENATE(portada_F[[#This Row],[NIVEL]],".",portada_F[[#This Row],[CODINS]])</f>
        <v>1.02756</v>
      </c>
      <c r="E1092" s="444" t="s">
        <v>32899</v>
      </c>
      <c r="F1092" t="s">
        <v>1789</v>
      </c>
      <c r="G1092" t="s">
        <v>1787</v>
      </c>
      <c r="H1092" t="s">
        <v>1213</v>
      </c>
      <c r="I1092" t="s">
        <v>13536</v>
      </c>
      <c r="J1092" t="s">
        <v>2</v>
      </c>
      <c r="K1092" t="s">
        <v>32</v>
      </c>
      <c r="L1092" t="s">
        <v>20921</v>
      </c>
      <c r="M1092" t="s">
        <v>18492</v>
      </c>
      <c r="N1092">
        <v>60309</v>
      </c>
      <c r="O1092" t="s">
        <v>136</v>
      </c>
      <c r="P1092" t="s">
        <v>3</v>
      </c>
      <c r="Q1092" t="s">
        <v>10</v>
      </c>
      <c r="R1092" t="s">
        <v>16822</v>
      </c>
      <c r="S1092" t="s">
        <v>137</v>
      </c>
      <c r="T1092" t="s">
        <v>1636</v>
      </c>
      <c r="U1092" t="s">
        <v>24024</v>
      </c>
      <c r="V1092" t="s">
        <v>1213</v>
      </c>
      <c r="W1092" t="s">
        <v>1788</v>
      </c>
      <c r="X1092" t="s">
        <v>10973</v>
      </c>
      <c r="Y1092" s="536" t="s">
        <v>26722</v>
      </c>
      <c r="Z1092" s="536" t="s">
        <v>21565</v>
      </c>
      <c r="AA1092" s="493" t="s">
        <v>20284</v>
      </c>
      <c r="AB1092" s="493" t="s">
        <v>26722</v>
      </c>
      <c r="AC1092" s="493" t="s">
        <v>19758</v>
      </c>
      <c r="AD1092" s="493" t="s">
        <v>21565</v>
      </c>
      <c r="AE1092"/>
      <c r="AF1092" t="s">
        <v>20919</v>
      </c>
      <c r="AG1092"/>
      <c r="AH1092"/>
      <c r="AI1092" t="s">
        <v>20668</v>
      </c>
      <c r="AJ1092" t="s">
        <v>32</v>
      </c>
      <c r="AK1092" t="s">
        <v>1786</v>
      </c>
      <c r="AL1092" t="s">
        <v>64</v>
      </c>
      <c r="AM1092" t="s">
        <v>1213</v>
      </c>
      <c r="AN1092">
        <v>7</v>
      </c>
    </row>
    <row r="1093" spans="1:40" ht="14.4" x14ac:dyDescent="0.3">
      <c r="A1093" s="433" t="str">
        <v>1616</v>
      </c>
      <c r="D1093" t="str">
        <f>CONCATENATE(portada_F[[#This Row],[NIVEL]],".",portada_F[[#This Row],[CODINS]])</f>
        <v>1.03613</v>
      </c>
      <c r="E1093" s="444" t="s">
        <v>33600</v>
      </c>
      <c r="F1093" t="s">
        <v>13722</v>
      </c>
      <c r="G1093" t="s">
        <v>13723</v>
      </c>
      <c r="H1093" t="s">
        <v>13724</v>
      </c>
      <c r="I1093" t="s">
        <v>13536</v>
      </c>
      <c r="J1093" t="s">
        <v>3</v>
      </c>
      <c r="K1093" t="s">
        <v>32</v>
      </c>
      <c r="L1093" t="s">
        <v>20921</v>
      </c>
      <c r="M1093" t="s">
        <v>18492</v>
      </c>
      <c r="N1093">
        <v>60307</v>
      </c>
      <c r="O1093" t="s">
        <v>136</v>
      </c>
      <c r="P1093" t="s">
        <v>3</v>
      </c>
      <c r="Q1093" t="s">
        <v>7</v>
      </c>
      <c r="R1093" t="s">
        <v>16820</v>
      </c>
      <c r="S1093" t="s">
        <v>137</v>
      </c>
      <c r="T1093" t="s">
        <v>1636</v>
      </c>
      <c r="U1093" t="s">
        <v>1808</v>
      </c>
      <c r="V1093" t="s">
        <v>13724</v>
      </c>
      <c r="W1093" t="s">
        <v>28491</v>
      </c>
      <c r="X1093" t="s">
        <v>14365</v>
      </c>
      <c r="Y1093" s="536" t="s">
        <v>28492</v>
      </c>
      <c r="Z1093" s="536" t="s">
        <v>28493</v>
      </c>
      <c r="AA1093" s="493" t="s">
        <v>17442</v>
      </c>
      <c r="AB1093" s="493" t="s">
        <v>28492</v>
      </c>
      <c r="AC1093" s="493" t="s">
        <v>20164</v>
      </c>
      <c r="AD1093" s="493" t="s">
        <v>24413</v>
      </c>
      <c r="AE1093"/>
      <c r="AF1093" t="s">
        <v>20919</v>
      </c>
      <c r="AG1093"/>
      <c r="AH1093"/>
      <c r="AI1093" t="s">
        <v>20668</v>
      </c>
      <c r="AJ1093" t="s">
        <v>32</v>
      </c>
      <c r="AK1093" t="s">
        <v>8612</v>
      </c>
      <c r="AL1093" t="s">
        <v>64</v>
      </c>
      <c r="AM1093" t="s">
        <v>13724</v>
      </c>
      <c r="AN1093">
        <v>3</v>
      </c>
    </row>
    <row r="1094" spans="1:40" ht="14.4" x14ac:dyDescent="0.3">
      <c r="A1094" s="433" t="str">
        <v>1617</v>
      </c>
      <c r="D1094" t="str">
        <f>CONCATENATE(portada_F[[#This Row],[NIVEL]],".",portada_F[[#This Row],[CODINS]])</f>
        <v>1.01624</v>
      </c>
      <c r="E1094" s="444" t="s">
        <v>31897</v>
      </c>
      <c r="F1094" t="s">
        <v>1528</v>
      </c>
      <c r="G1094" t="s">
        <v>1527</v>
      </c>
      <c r="H1094" t="s">
        <v>637</v>
      </c>
      <c r="I1094" t="s">
        <v>1167</v>
      </c>
      <c r="J1094" t="s">
        <v>10</v>
      </c>
      <c r="K1094" t="s">
        <v>32</v>
      </c>
      <c r="L1094" t="s">
        <v>20921</v>
      </c>
      <c r="M1094" t="s">
        <v>18492</v>
      </c>
      <c r="N1094">
        <v>11905</v>
      </c>
      <c r="O1094" t="s">
        <v>32</v>
      </c>
      <c r="P1094" t="s">
        <v>1168</v>
      </c>
      <c r="Q1094" t="s">
        <v>5</v>
      </c>
      <c r="R1094" t="s">
        <v>16542</v>
      </c>
      <c r="S1094" t="s">
        <v>33</v>
      </c>
      <c r="T1094" t="s">
        <v>1167</v>
      </c>
      <c r="U1094" t="s">
        <v>674</v>
      </c>
      <c r="V1094" t="s">
        <v>637</v>
      </c>
      <c r="W1094" t="s">
        <v>10687</v>
      </c>
      <c r="X1094" t="s">
        <v>10686</v>
      </c>
      <c r="Y1094" s="536" t="s">
        <v>24387</v>
      </c>
      <c r="Z1094" s="536" t="s">
        <v>24388</v>
      </c>
      <c r="AA1094" s="493" t="s">
        <v>19052</v>
      </c>
      <c r="AB1094" s="493" t="s">
        <v>24388</v>
      </c>
      <c r="AC1094" s="493" t="s">
        <v>20056</v>
      </c>
      <c r="AD1094" s="493" t="s">
        <v>23991</v>
      </c>
      <c r="AE1094"/>
      <c r="AF1094" t="s">
        <v>20919</v>
      </c>
      <c r="AG1094"/>
      <c r="AH1094"/>
      <c r="AI1094" t="s">
        <v>20668</v>
      </c>
      <c r="AJ1094" t="s">
        <v>32</v>
      </c>
      <c r="AK1094" t="s">
        <v>7133</v>
      </c>
      <c r="AL1094" t="s">
        <v>64</v>
      </c>
      <c r="AM1094" t="s">
        <v>637</v>
      </c>
      <c r="AN1094">
        <v>17</v>
      </c>
    </row>
    <row r="1095" spans="1:40" ht="14.4" x14ac:dyDescent="0.3">
      <c r="A1095" s="433" t="str">
        <v>1618</v>
      </c>
      <c r="D1095" t="str">
        <f>CONCATENATE(portada_F[[#This Row],[NIVEL]],".",portada_F[[#This Row],[CODINS]])</f>
        <v>1.02902</v>
      </c>
      <c r="E1095" s="444" t="s">
        <v>33027</v>
      </c>
      <c r="F1095" t="s">
        <v>1239</v>
      </c>
      <c r="G1095" t="s">
        <v>1238</v>
      </c>
      <c r="H1095" t="s">
        <v>4082</v>
      </c>
      <c r="I1095" t="s">
        <v>1167</v>
      </c>
      <c r="J1095" t="s">
        <v>2</v>
      </c>
      <c r="K1095" t="s">
        <v>32</v>
      </c>
      <c r="L1095" t="s">
        <v>20921</v>
      </c>
      <c r="M1095" t="s">
        <v>18492</v>
      </c>
      <c r="N1095">
        <v>11911</v>
      </c>
      <c r="O1095" t="s">
        <v>32</v>
      </c>
      <c r="P1095" t="s">
        <v>1168</v>
      </c>
      <c r="Q1095" t="s">
        <v>13</v>
      </c>
      <c r="R1095" t="s">
        <v>16548</v>
      </c>
      <c r="S1095" t="s">
        <v>33</v>
      </c>
      <c r="T1095" t="s">
        <v>1167</v>
      </c>
      <c r="U1095" t="s">
        <v>21505</v>
      </c>
      <c r="V1095" t="s">
        <v>4082</v>
      </c>
      <c r="W1095" t="s">
        <v>27016</v>
      </c>
      <c r="X1095" t="s">
        <v>17363</v>
      </c>
      <c r="Y1095" s="536" t="s">
        <v>27017</v>
      </c>
      <c r="Z1095" s="536"/>
      <c r="AA1095" s="493" t="s">
        <v>11002</v>
      </c>
      <c r="AB1095" s="493" t="s">
        <v>27017</v>
      </c>
      <c r="AC1095" s="493" t="s">
        <v>19746</v>
      </c>
      <c r="AD1095" s="493" t="s">
        <v>21507</v>
      </c>
      <c r="AE1095"/>
      <c r="AF1095" t="s">
        <v>20919</v>
      </c>
      <c r="AG1095"/>
      <c r="AH1095"/>
      <c r="AI1095" t="s">
        <v>20668</v>
      </c>
      <c r="AJ1095" t="s">
        <v>32</v>
      </c>
      <c r="AK1095" t="s">
        <v>1237</v>
      </c>
      <c r="AL1095" t="s">
        <v>64</v>
      </c>
      <c r="AM1095" t="s">
        <v>4082</v>
      </c>
      <c r="AN1095">
        <v>5</v>
      </c>
    </row>
    <row r="1096" spans="1:40" ht="14.4" x14ac:dyDescent="0.3">
      <c r="A1096" s="433" t="str">
        <v>1619</v>
      </c>
      <c r="D1096" t="str">
        <f>CONCATENATE(portada_F[[#This Row],[NIVEL]],".",portada_F[[#This Row],[CODINS]])</f>
        <v>1.02977</v>
      </c>
      <c r="E1096" s="444" t="s">
        <v>33088</v>
      </c>
      <c r="F1096" t="s">
        <v>1230</v>
      </c>
      <c r="G1096" t="s">
        <v>1228</v>
      </c>
      <c r="H1096" t="s">
        <v>1229</v>
      </c>
      <c r="I1096" t="s">
        <v>1167</v>
      </c>
      <c r="J1096" t="s">
        <v>2</v>
      </c>
      <c r="K1096" t="s">
        <v>32</v>
      </c>
      <c r="L1096" t="s">
        <v>20921</v>
      </c>
      <c r="M1096" t="s">
        <v>18492</v>
      </c>
      <c r="N1096">
        <v>11910</v>
      </c>
      <c r="O1096" t="s">
        <v>32</v>
      </c>
      <c r="P1096" t="s">
        <v>1168</v>
      </c>
      <c r="Q1096" t="s">
        <v>11</v>
      </c>
      <c r="R1096" t="s">
        <v>16547</v>
      </c>
      <c r="S1096" t="s">
        <v>33</v>
      </c>
      <c r="T1096" t="s">
        <v>1167</v>
      </c>
      <c r="U1096" t="s">
        <v>1214</v>
      </c>
      <c r="V1096" t="s">
        <v>1229</v>
      </c>
      <c r="W1096" t="s">
        <v>20331</v>
      </c>
      <c r="X1096" t="s">
        <v>12204</v>
      </c>
      <c r="Y1096" s="536" t="s">
        <v>27163</v>
      </c>
      <c r="Z1096" s="536"/>
      <c r="AA1096" s="493" t="s">
        <v>27164</v>
      </c>
      <c r="AB1096" s="493" t="s">
        <v>27163</v>
      </c>
      <c r="AC1096" s="493" t="s">
        <v>19746</v>
      </c>
      <c r="AD1096" s="493" t="s">
        <v>27165</v>
      </c>
      <c r="AE1096"/>
      <c r="AF1096" t="s">
        <v>20919</v>
      </c>
      <c r="AG1096"/>
      <c r="AH1096"/>
      <c r="AI1096" t="s">
        <v>20668</v>
      </c>
      <c r="AJ1096" t="s">
        <v>32</v>
      </c>
      <c r="AK1096" t="s">
        <v>1227</v>
      </c>
      <c r="AL1096" t="s">
        <v>64</v>
      </c>
      <c r="AM1096" t="s">
        <v>1229</v>
      </c>
      <c r="AN1096">
        <v>7</v>
      </c>
    </row>
    <row r="1097" spans="1:40" ht="14.4" x14ac:dyDescent="0.3">
      <c r="A1097" s="433" t="str">
        <v>1620</v>
      </c>
      <c r="D1097" t="str">
        <f>CONCATENATE(portada_F[[#This Row],[NIVEL]],".",portada_F[[#This Row],[CODINS]])</f>
        <v>1.00286</v>
      </c>
      <c r="E1097" s="444" t="s">
        <v>30686</v>
      </c>
      <c r="F1097" t="s">
        <v>282</v>
      </c>
      <c r="G1097" t="s">
        <v>1199</v>
      </c>
      <c r="H1097" t="s">
        <v>9208</v>
      </c>
      <c r="I1097" t="s">
        <v>1167</v>
      </c>
      <c r="J1097" t="s">
        <v>1</v>
      </c>
      <c r="K1097" t="s">
        <v>32</v>
      </c>
      <c r="L1097" t="s">
        <v>20921</v>
      </c>
      <c r="M1097" t="s">
        <v>18492</v>
      </c>
      <c r="N1097">
        <v>11901</v>
      </c>
      <c r="O1097" t="s">
        <v>32</v>
      </c>
      <c r="P1097" t="s">
        <v>1168</v>
      </c>
      <c r="Q1097" t="s">
        <v>1</v>
      </c>
      <c r="R1097" t="s">
        <v>19678</v>
      </c>
      <c r="S1097" t="s">
        <v>33</v>
      </c>
      <c r="T1097" t="s">
        <v>1167</v>
      </c>
      <c r="U1097" t="s">
        <v>21483</v>
      </c>
      <c r="V1097" t="s">
        <v>9208</v>
      </c>
      <c r="W1097" t="s">
        <v>21501</v>
      </c>
      <c r="X1097" t="s">
        <v>19745</v>
      </c>
      <c r="Y1097" s="536" t="s">
        <v>21502</v>
      </c>
      <c r="Z1097" s="536"/>
      <c r="AA1097" s="493" t="s">
        <v>15644</v>
      </c>
      <c r="AB1097" s="493" t="s">
        <v>21502</v>
      </c>
      <c r="AC1097" s="493" t="s">
        <v>19936</v>
      </c>
      <c r="AD1097" s="493" t="s">
        <v>21485</v>
      </c>
      <c r="AE1097"/>
      <c r="AF1097" t="s">
        <v>20919</v>
      </c>
      <c r="AG1097"/>
      <c r="AH1097"/>
      <c r="AI1097" t="s">
        <v>20668</v>
      </c>
      <c r="AJ1097" t="s">
        <v>32</v>
      </c>
      <c r="AK1097" t="s">
        <v>1198</v>
      </c>
      <c r="AL1097" t="s">
        <v>64</v>
      </c>
      <c r="AM1097" t="s">
        <v>9208</v>
      </c>
      <c r="AN1097">
        <v>81</v>
      </c>
    </row>
    <row r="1098" spans="1:40" ht="14.4" x14ac:dyDescent="0.3">
      <c r="A1098" s="433" t="str">
        <v>1621</v>
      </c>
      <c r="D1098" t="str">
        <f>CONCATENATE(portada_F[[#This Row],[NIVEL]],".",portada_F[[#This Row],[CODINS]])</f>
        <v>1.01905</v>
      </c>
      <c r="E1098" s="444" t="s">
        <v>32145</v>
      </c>
      <c r="F1098" t="s">
        <v>1532</v>
      </c>
      <c r="G1098" t="s">
        <v>1530</v>
      </c>
      <c r="H1098" t="s">
        <v>159</v>
      </c>
      <c r="I1098" t="s">
        <v>1167</v>
      </c>
      <c r="J1098" t="s">
        <v>10</v>
      </c>
      <c r="K1098" t="s">
        <v>32</v>
      </c>
      <c r="L1098" t="s">
        <v>20921</v>
      </c>
      <c r="M1098" t="s">
        <v>18492</v>
      </c>
      <c r="N1098">
        <v>11905</v>
      </c>
      <c r="O1098" t="s">
        <v>32</v>
      </c>
      <c r="P1098" t="s">
        <v>1168</v>
      </c>
      <c r="Q1098" t="s">
        <v>5</v>
      </c>
      <c r="R1098" t="s">
        <v>16542</v>
      </c>
      <c r="S1098" t="s">
        <v>33</v>
      </c>
      <c r="T1098" t="s">
        <v>1167</v>
      </c>
      <c r="U1098" t="s">
        <v>674</v>
      </c>
      <c r="V1098" t="s">
        <v>159</v>
      </c>
      <c r="W1098" t="s">
        <v>9233</v>
      </c>
      <c r="X1098" t="s">
        <v>10760</v>
      </c>
      <c r="Y1098" s="536" t="s">
        <v>24955</v>
      </c>
      <c r="Z1098" s="536" t="s">
        <v>24956</v>
      </c>
      <c r="AA1098" s="493" t="s">
        <v>24957</v>
      </c>
      <c r="AB1098" s="493" t="s">
        <v>24958</v>
      </c>
      <c r="AC1098" s="493" t="s">
        <v>20056</v>
      </c>
      <c r="AD1098" s="493" t="s">
        <v>23991</v>
      </c>
      <c r="AE1098"/>
      <c r="AF1098" t="s">
        <v>20919</v>
      </c>
      <c r="AG1098"/>
      <c r="AH1098"/>
      <c r="AI1098" t="s">
        <v>20668</v>
      </c>
      <c r="AJ1098" t="s">
        <v>32</v>
      </c>
      <c r="AK1098" t="s">
        <v>1529</v>
      </c>
      <c r="AL1098" t="s">
        <v>64</v>
      </c>
      <c r="AM1098" t="s">
        <v>159</v>
      </c>
      <c r="AN1098">
        <v>7</v>
      </c>
    </row>
    <row r="1099" spans="1:40" ht="14.4" x14ac:dyDescent="0.3">
      <c r="A1099" s="433" t="str">
        <v>1622</v>
      </c>
      <c r="D1099" t="str">
        <f>CONCATENATE(portada_F[[#This Row],[NIVEL]],".",portada_F[[#This Row],[CODINS]])</f>
        <v>1.01450</v>
      </c>
      <c r="E1099" s="444" t="s">
        <v>31731</v>
      </c>
      <c r="F1099" t="s">
        <v>1264</v>
      </c>
      <c r="G1099" t="s">
        <v>1630</v>
      </c>
      <c r="H1099" t="s">
        <v>9243</v>
      </c>
      <c r="I1099" t="s">
        <v>1167</v>
      </c>
      <c r="J1099" t="s">
        <v>7</v>
      </c>
      <c r="K1099" t="s">
        <v>32</v>
      </c>
      <c r="L1099" t="s">
        <v>20921</v>
      </c>
      <c r="M1099" t="s">
        <v>18492</v>
      </c>
      <c r="N1099">
        <v>11906</v>
      </c>
      <c r="O1099" t="s">
        <v>32</v>
      </c>
      <c r="P1099" t="s">
        <v>1168</v>
      </c>
      <c r="Q1099" t="s">
        <v>6</v>
      </c>
      <c r="R1099" t="s">
        <v>16543</v>
      </c>
      <c r="S1099" t="s">
        <v>33</v>
      </c>
      <c r="T1099" t="s">
        <v>1167</v>
      </c>
      <c r="U1099" t="s">
        <v>1579</v>
      </c>
      <c r="V1099" t="s">
        <v>159</v>
      </c>
      <c r="W1099" t="s">
        <v>467</v>
      </c>
      <c r="X1099" t="s">
        <v>10640</v>
      </c>
      <c r="Y1099" s="536" t="s">
        <v>24014</v>
      </c>
      <c r="Z1099" s="536"/>
      <c r="AA1099" s="493" t="s">
        <v>1590</v>
      </c>
      <c r="AB1099" s="493" t="s">
        <v>24015</v>
      </c>
      <c r="AC1099" s="493" t="s">
        <v>20004</v>
      </c>
      <c r="AD1099" s="493" t="s">
        <v>23497</v>
      </c>
      <c r="AE1099"/>
      <c r="AF1099" t="s">
        <v>20919</v>
      </c>
      <c r="AG1099"/>
      <c r="AH1099"/>
      <c r="AI1099" t="s">
        <v>20668</v>
      </c>
      <c r="AJ1099" t="s">
        <v>32</v>
      </c>
      <c r="AK1099" t="s">
        <v>7142</v>
      </c>
      <c r="AL1099" t="s">
        <v>64</v>
      </c>
      <c r="AM1099" t="s">
        <v>9243</v>
      </c>
      <c r="AN1099">
        <v>38</v>
      </c>
    </row>
    <row r="1100" spans="1:40" ht="14.4" x14ac:dyDescent="0.3">
      <c r="A1100" s="433" t="str">
        <v>1623</v>
      </c>
      <c r="D1100" t="str">
        <f>CONCATENATE(portada_F[[#This Row],[NIVEL]],".",portada_F[[#This Row],[CODINS]])</f>
        <v>1.01619</v>
      </c>
      <c r="E1100" s="444" t="s">
        <v>31892</v>
      </c>
      <c r="F1100" t="s">
        <v>1215</v>
      </c>
      <c r="G1100" t="s">
        <v>1212</v>
      </c>
      <c r="H1100" t="s">
        <v>1213</v>
      </c>
      <c r="I1100" t="s">
        <v>1167</v>
      </c>
      <c r="J1100" t="s">
        <v>2</v>
      </c>
      <c r="K1100" t="s">
        <v>32</v>
      </c>
      <c r="L1100" t="s">
        <v>20921</v>
      </c>
      <c r="M1100" t="s">
        <v>18492</v>
      </c>
      <c r="N1100">
        <v>11910</v>
      </c>
      <c r="O1100" t="s">
        <v>32</v>
      </c>
      <c r="P1100" t="s">
        <v>1168</v>
      </c>
      <c r="Q1100" t="s">
        <v>11</v>
      </c>
      <c r="R1100" t="s">
        <v>16547</v>
      </c>
      <c r="S1100" t="s">
        <v>33</v>
      </c>
      <c r="T1100" t="s">
        <v>1167</v>
      </c>
      <c r="U1100" t="s">
        <v>1214</v>
      </c>
      <c r="V1100" t="s">
        <v>1213</v>
      </c>
      <c r="W1100" t="s">
        <v>18928</v>
      </c>
      <c r="X1100" t="s">
        <v>10683</v>
      </c>
      <c r="Y1100" s="536" t="s">
        <v>24376</v>
      </c>
      <c r="Z1100" s="536"/>
      <c r="AA1100" s="493" t="s">
        <v>9889</v>
      </c>
      <c r="AB1100" s="493" t="s">
        <v>24377</v>
      </c>
      <c r="AC1100" s="493" t="s">
        <v>19746</v>
      </c>
      <c r="AD1100" s="493" t="s">
        <v>21507</v>
      </c>
      <c r="AE1100"/>
      <c r="AF1100" t="s">
        <v>20919</v>
      </c>
      <c r="AG1100"/>
      <c r="AH1100"/>
      <c r="AI1100" t="s">
        <v>20668</v>
      </c>
      <c r="AJ1100" t="s">
        <v>32</v>
      </c>
      <c r="AK1100" t="s">
        <v>182</v>
      </c>
      <c r="AL1100" t="s">
        <v>64</v>
      </c>
      <c r="AM1100" t="s">
        <v>1213</v>
      </c>
      <c r="AN1100">
        <v>38</v>
      </c>
    </row>
    <row r="1101" spans="1:40" ht="14.4" x14ac:dyDescent="0.3">
      <c r="A1101" s="433" t="str">
        <v>1624</v>
      </c>
      <c r="D1101" t="str">
        <f>CONCATENATE(portada_F[[#This Row],[NIVEL]],".",portada_F[[#This Row],[CODINS]])</f>
        <v>1.01630</v>
      </c>
      <c r="E1101" s="444" t="s">
        <v>31903</v>
      </c>
      <c r="F1101" t="s">
        <v>1821</v>
      </c>
      <c r="G1101" t="s">
        <v>1819</v>
      </c>
      <c r="H1101" t="s">
        <v>12463</v>
      </c>
      <c r="I1101" t="s">
        <v>13536</v>
      </c>
      <c r="J1101" t="s">
        <v>15</v>
      </c>
      <c r="K1101" t="s">
        <v>32</v>
      </c>
      <c r="L1101" t="s">
        <v>20921</v>
      </c>
      <c r="M1101" t="s">
        <v>18492</v>
      </c>
      <c r="N1101">
        <v>60303</v>
      </c>
      <c r="O1101" t="s">
        <v>136</v>
      </c>
      <c r="P1101" t="s">
        <v>3</v>
      </c>
      <c r="Q1101" t="s">
        <v>3</v>
      </c>
      <c r="R1101" t="s">
        <v>16816</v>
      </c>
      <c r="S1101" t="s">
        <v>137</v>
      </c>
      <c r="T1101" t="s">
        <v>1636</v>
      </c>
      <c r="U1101" t="s">
        <v>1718</v>
      </c>
      <c r="V1101" t="s">
        <v>12463</v>
      </c>
      <c r="W1101" t="s">
        <v>19054</v>
      </c>
      <c r="X1101" t="s">
        <v>12949</v>
      </c>
      <c r="Y1101" s="536" t="s">
        <v>24407</v>
      </c>
      <c r="Z1101" s="536" t="s">
        <v>24408</v>
      </c>
      <c r="AA1101" s="493" t="s">
        <v>15665</v>
      </c>
      <c r="AB1101" s="493" t="s">
        <v>24408</v>
      </c>
      <c r="AC1101" s="493" t="s">
        <v>20092</v>
      </c>
      <c r="AD1101" s="493" t="s">
        <v>24409</v>
      </c>
      <c r="AE1101"/>
      <c r="AF1101" t="s">
        <v>20919</v>
      </c>
      <c r="AG1101"/>
      <c r="AH1101"/>
      <c r="AI1101" t="s">
        <v>20668</v>
      </c>
      <c r="AJ1101" t="s">
        <v>32</v>
      </c>
      <c r="AK1101" t="s">
        <v>1818</v>
      </c>
      <c r="AL1101" t="s">
        <v>64</v>
      </c>
      <c r="AM1101" t="s">
        <v>12463</v>
      </c>
      <c r="AN1101">
        <v>19</v>
      </c>
    </row>
    <row r="1102" spans="1:40" ht="14.4" x14ac:dyDescent="0.3">
      <c r="A1102" s="433" t="str">
        <v>1625</v>
      </c>
      <c r="D1102" t="str">
        <f>CONCATENATE(portada_F[[#This Row],[NIVEL]],".",portada_F[[#This Row],[CODINS]])</f>
        <v>1.03945</v>
      </c>
      <c r="E1102" s="444" t="s">
        <v>33861</v>
      </c>
      <c r="F1102" t="s">
        <v>9990</v>
      </c>
      <c r="G1102" t="s">
        <v>15951</v>
      </c>
      <c r="H1102" t="s">
        <v>15952</v>
      </c>
      <c r="I1102" t="s">
        <v>1167</v>
      </c>
      <c r="J1102" t="s">
        <v>4</v>
      </c>
      <c r="K1102" t="s">
        <v>32</v>
      </c>
      <c r="L1102" t="s">
        <v>20921</v>
      </c>
      <c r="M1102" t="s">
        <v>18492</v>
      </c>
      <c r="N1102">
        <v>60602</v>
      </c>
      <c r="O1102" t="s">
        <v>136</v>
      </c>
      <c r="P1102" t="s">
        <v>6</v>
      </c>
      <c r="Q1102" t="s">
        <v>2</v>
      </c>
      <c r="R1102" t="s">
        <v>21318</v>
      </c>
      <c r="S1102" t="s">
        <v>137</v>
      </c>
      <c r="T1102" t="s">
        <v>20991</v>
      </c>
      <c r="U1102" t="s">
        <v>1229</v>
      </c>
      <c r="V1102" t="s">
        <v>15952</v>
      </c>
      <c r="W1102" t="s">
        <v>5143</v>
      </c>
      <c r="X1102" t="s">
        <v>15953</v>
      </c>
      <c r="Y1102" s="536" t="s">
        <v>29172</v>
      </c>
      <c r="Z1102" s="536" t="s">
        <v>23955</v>
      </c>
      <c r="AA1102" s="493" t="s">
        <v>18219</v>
      </c>
      <c r="AB1102" s="493" t="s">
        <v>29173</v>
      </c>
      <c r="AC1102" s="493" t="s">
        <v>19969</v>
      </c>
      <c r="AD1102" s="493" t="s">
        <v>23955</v>
      </c>
      <c r="AE1102"/>
      <c r="AF1102" t="s">
        <v>20919</v>
      </c>
      <c r="AG1102"/>
      <c r="AH1102"/>
      <c r="AI1102" t="s">
        <v>20668</v>
      </c>
      <c r="AJ1102" t="s">
        <v>32</v>
      </c>
      <c r="AK1102" t="s">
        <v>1389</v>
      </c>
      <c r="AL1102" t="s">
        <v>64</v>
      </c>
      <c r="AM1102" t="s">
        <v>15952</v>
      </c>
      <c r="AN1102">
        <v>7</v>
      </c>
    </row>
    <row r="1103" spans="1:40" ht="14.4" x14ac:dyDescent="0.3">
      <c r="A1103" s="433" t="str">
        <v>1626</v>
      </c>
      <c r="D1103" t="str">
        <f>CONCATENATE(portada_F[[#This Row],[NIVEL]],".",portada_F[[#This Row],[CODINS]])</f>
        <v>1.02057</v>
      </c>
      <c r="E1103" s="444" t="s">
        <v>32278</v>
      </c>
      <c r="F1103" t="s">
        <v>1708</v>
      </c>
      <c r="G1103" t="s">
        <v>1706</v>
      </c>
      <c r="H1103" t="s">
        <v>2695</v>
      </c>
      <c r="I1103" t="s">
        <v>13536</v>
      </c>
      <c r="J1103" t="s">
        <v>11</v>
      </c>
      <c r="K1103" t="s">
        <v>32</v>
      </c>
      <c r="L1103" t="s">
        <v>20921</v>
      </c>
      <c r="M1103" t="s">
        <v>18492</v>
      </c>
      <c r="N1103">
        <v>60301</v>
      </c>
      <c r="O1103" t="s">
        <v>136</v>
      </c>
      <c r="P1103" t="s">
        <v>3</v>
      </c>
      <c r="Q1103" t="s">
        <v>1</v>
      </c>
      <c r="R1103" t="s">
        <v>16814</v>
      </c>
      <c r="S1103" t="s">
        <v>137</v>
      </c>
      <c r="T1103" t="s">
        <v>1636</v>
      </c>
      <c r="U1103" t="s">
        <v>1636</v>
      </c>
      <c r="V1103" t="s">
        <v>2695</v>
      </c>
      <c r="W1103" t="s">
        <v>1707</v>
      </c>
      <c r="X1103" t="s">
        <v>13040</v>
      </c>
      <c r="Y1103" s="536" t="s">
        <v>25257</v>
      </c>
      <c r="Z1103" s="536" t="s">
        <v>25258</v>
      </c>
      <c r="AA1103" s="493" t="s">
        <v>15712</v>
      </c>
      <c r="AB1103" s="493" t="s">
        <v>25259</v>
      </c>
      <c r="AC1103" s="493" t="s">
        <v>25260</v>
      </c>
      <c r="AD1103" s="493" t="s">
        <v>25261</v>
      </c>
      <c r="AE1103"/>
      <c r="AF1103" t="s">
        <v>20919</v>
      </c>
      <c r="AG1103"/>
      <c r="AH1103"/>
      <c r="AI1103" t="s">
        <v>20668</v>
      </c>
      <c r="AJ1103" t="s">
        <v>32</v>
      </c>
      <c r="AK1103" t="s">
        <v>1705</v>
      </c>
      <c r="AL1103" t="s">
        <v>64</v>
      </c>
      <c r="AM1103" t="s">
        <v>2695</v>
      </c>
      <c r="AN1103">
        <v>21</v>
      </c>
    </row>
    <row r="1104" spans="1:40" ht="14.4" x14ac:dyDescent="0.3">
      <c r="A1104" s="433" t="str">
        <v>1627</v>
      </c>
      <c r="D1104" t="str">
        <f>CONCATENATE(portada_F[[#This Row],[NIVEL]],".",portada_F[[#This Row],[CODINS]])</f>
        <v>1.03468</v>
      </c>
      <c r="E1104" s="444" t="s">
        <v>33505</v>
      </c>
      <c r="F1104" t="s">
        <v>12304</v>
      </c>
      <c r="G1104" t="s">
        <v>12568</v>
      </c>
      <c r="H1104" t="s">
        <v>12569</v>
      </c>
      <c r="I1104" t="s">
        <v>1167</v>
      </c>
      <c r="J1104" t="s">
        <v>2</v>
      </c>
      <c r="K1104" t="s">
        <v>32</v>
      </c>
      <c r="L1104" t="s">
        <v>20921</v>
      </c>
      <c r="M1104" t="s">
        <v>18492</v>
      </c>
      <c r="N1104">
        <v>11911</v>
      </c>
      <c r="O1104" t="s">
        <v>32</v>
      </c>
      <c r="P1104" t="s">
        <v>1168</v>
      </c>
      <c r="Q1104" t="s">
        <v>13</v>
      </c>
      <c r="R1104" t="s">
        <v>16548</v>
      </c>
      <c r="S1104" t="s">
        <v>33</v>
      </c>
      <c r="T1104" t="s">
        <v>1167</v>
      </c>
      <c r="U1104" t="s">
        <v>21505</v>
      </c>
      <c r="V1104" t="s">
        <v>12569</v>
      </c>
      <c r="W1104" t="s">
        <v>13409</v>
      </c>
      <c r="X1104" t="s">
        <v>13408</v>
      </c>
      <c r="Y1104" s="536" t="s">
        <v>28165</v>
      </c>
      <c r="Z1104" s="536"/>
      <c r="AA1104" s="493" t="s">
        <v>15131</v>
      </c>
      <c r="AB1104" s="493" t="s">
        <v>28166</v>
      </c>
      <c r="AC1104" s="493" t="s">
        <v>19746</v>
      </c>
      <c r="AD1104" s="493" t="s">
        <v>21507</v>
      </c>
      <c r="AE1104"/>
      <c r="AF1104" t="s">
        <v>20919</v>
      </c>
      <c r="AG1104"/>
      <c r="AH1104"/>
      <c r="AI1104" t="s">
        <v>20668</v>
      </c>
      <c r="AJ1104" t="s">
        <v>32</v>
      </c>
      <c r="AK1104" t="s">
        <v>367</v>
      </c>
      <c r="AL1104" t="s">
        <v>64</v>
      </c>
      <c r="AM1104" t="s">
        <v>12569</v>
      </c>
      <c r="AN1104">
        <v>3</v>
      </c>
    </row>
    <row r="1105" spans="1:40" ht="14.4" x14ac:dyDescent="0.3">
      <c r="A1105" s="433" t="str">
        <v>1628</v>
      </c>
      <c r="D1105" t="str">
        <f>CONCATENATE(portada_F[[#This Row],[NIVEL]],".",portada_F[[#This Row],[CODINS]])</f>
        <v>1.00306</v>
      </c>
      <c r="E1105" s="444" t="s">
        <v>30705</v>
      </c>
      <c r="F1105" t="s">
        <v>896</v>
      </c>
      <c r="G1105" t="s">
        <v>1674</v>
      </c>
      <c r="H1105" t="s">
        <v>1675</v>
      </c>
      <c r="I1105" t="s">
        <v>1167</v>
      </c>
      <c r="J1105" t="s">
        <v>9</v>
      </c>
      <c r="K1105" t="s">
        <v>32</v>
      </c>
      <c r="L1105" t="s">
        <v>20921</v>
      </c>
      <c r="M1105" t="s">
        <v>18492</v>
      </c>
      <c r="N1105">
        <v>11907</v>
      </c>
      <c r="O1105" t="s">
        <v>32</v>
      </c>
      <c r="P1105" t="s">
        <v>1168</v>
      </c>
      <c r="Q1105" t="s">
        <v>7</v>
      </c>
      <c r="R1105" t="s">
        <v>16544</v>
      </c>
      <c r="S1105" t="s">
        <v>33</v>
      </c>
      <c r="T1105" t="s">
        <v>1167</v>
      </c>
      <c r="U1105" t="s">
        <v>1642</v>
      </c>
      <c r="V1105" t="s">
        <v>1676</v>
      </c>
      <c r="W1105" t="s">
        <v>9247</v>
      </c>
      <c r="X1105" t="s">
        <v>10372</v>
      </c>
      <c r="Y1105" s="536" t="s">
        <v>21548</v>
      </c>
      <c r="Z1105" s="536"/>
      <c r="AA1105" s="493" t="s">
        <v>20112</v>
      </c>
      <c r="AB1105" s="493" t="s">
        <v>21548</v>
      </c>
      <c r="AC1105" s="493" t="s">
        <v>19756</v>
      </c>
      <c r="AD1105" s="493" t="s">
        <v>21549</v>
      </c>
      <c r="AE1105"/>
      <c r="AF1105" t="s">
        <v>20919</v>
      </c>
      <c r="AG1105"/>
      <c r="AH1105"/>
      <c r="AI1105" t="s">
        <v>20668</v>
      </c>
      <c r="AJ1105" t="s">
        <v>32</v>
      </c>
      <c r="AK1105" t="s">
        <v>1673</v>
      </c>
      <c r="AL1105" t="s">
        <v>64</v>
      </c>
      <c r="AM1105" t="s">
        <v>1675</v>
      </c>
      <c r="AN1105">
        <v>30</v>
      </c>
    </row>
    <row r="1106" spans="1:40" ht="14.4" x14ac:dyDescent="0.3">
      <c r="A1106" s="433" t="str">
        <v>1629</v>
      </c>
      <c r="D1106" t="str">
        <f>CONCATENATE(portada_F[[#This Row],[NIVEL]],".",portada_F[[#This Row],[CODINS]])</f>
        <v>1.03531</v>
      </c>
      <c r="E1106" s="444" t="s">
        <v>33535</v>
      </c>
      <c r="F1106" t="s">
        <v>7574</v>
      </c>
      <c r="G1106" t="s">
        <v>13635</v>
      </c>
      <c r="H1106" t="s">
        <v>1669</v>
      </c>
      <c r="I1106" t="s">
        <v>1167</v>
      </c>
      <c r="J1106" t="s">
        <v>9</v>
      </c>
      <c r="K1106" t="s">
        <v>32</v>
      </c>
      <c r="L1106" t="s">
        <v>20921</v>
      </c>
      <c r="M1106" t="s">
        <v>18492</v>
      </c>
      <c r="N1106">
        <v>11907</v>
      </c>
      <c r="O1106" t="s">
        <v>32</v>
      </c>
      <c r="P1106" t="s">
        <v>1168</v>
      </c>
      <c r="Q1106" t="s">
        <v>7</v>
      </c>
      <c r="R1106" t="s">
        <v>16544</v>
      </c>
      <c r="S1106" t="s">
        <v>33</v>
      </c>
      <c r="T1106" t="s">
        <v>1167</v>
      </c>
      <c r="U1106" t="s">
        <v>1642</v>
      </c>
      <c r="V1106" t="s">
        <v>1669</v>
      </c>
      <c r="W1106" t="s">
        <v>28296</v>
      </c>
      <c r="X1106" t="s">
        <v>14297</v>
      </c>
      <c r="Y1106" s="536" t="s">
        <v>28297</v>
      </c>
      <c r="Z1106" s="536"/>
      <c r="AA1106" s="493" t="s">
        <v>20440</v>
      </c>
      <c r="AB1106" s="493" t="s">
        <v>28298</v>
      </c>
      <c r="AC1106" s="493" t="s">
        <v>19756</v>
      </c>
      <c r="AD1106" s="493" t="s">
        <v>21549</v>
      </c>
      <c r="AE1106"/>
      <c r="AF1106" t="s">
        <v>20919</v>
      </c>
      <c r="AG1106"/>
      <c r="AH1106"/>
      <c r="AI1106" t="s">
        <v>20668</v>
      </c>
      <c r="AJ1106" t="s">
        <v>32</v>
      </c>
      <c r="AK1106" t="s">
        <v>14466</v>
      </c>
      <c r="AL1106" t="s">
        <v>64</v>
      </c>
      <c r="AM1106" t="s">
        <v>1669</v>
      </c>
      <c r="AN1106">
        <v>5</v>
      </c>
    </row>
    <row r="1107" spans="1:40" ht="14.4" x14ac:dyDescent="0.3">
      <c r="A1107" s="433" t="str">
        <v>1630</v>
      </c>
      <c r="D1107" t="str">
        <f>CONCATENATE(portada_F[[#This Row],[NIVEL]],".",portada_F[[#This Row],[CODINS]])</f>
        <v>1.03404</v>
      </c>
      <c r="E1107" s="444" t="s">
        <v>33454</v>
      </c>
      <c r="F1107" t="s">
        <v>11245</v>
      </c>
      <c r="G1107" t="s">
        <v>11246</v>
      </c>
      <c r="H1107" t="s">
        <v>11247</v>
      </c>
      <c r="I1107" t="s">
        <v>1167</v>
      </c>
      <c r="J1107" t="s">
        <v>7</v>
      </c>
      <c r="K1107" t="s">
        <v>32</v>
      </c>
      <c r="L1107" t="s">
        <v>20921</v>
      </c>
      <c r="M1107" t="s">
        <v>18492</v>
      </c>
      <c r="N1107">
        <v>11906</v>
      </c>
      <c r="O1107" t="s">
        <v>32</v>
      </c>
      <c r="P1107" t="s">
        <v>1168</v>
      </c>
      <c r="Q1107" t="s">
        <v>6</v>
      </c>
      <c r="R1107" t="s">
        <v>16543</v>
      </c>
      <c r="S1107" t="s">
        <v>33</v>
      </c>
      <c r="T1107" t="s">
        <v>1167</v>
      </c>
      <c r="U1107" t="s">
        <v>1579</v>
      </c>
      <c r="V1107" t="s">
        <v>11247</v>
      </c>
      <c r="W1107" t="s">
        <v>28028</v>
      </c>
      <c r="X1107" t="s">
        <v>12288</v>
      </c>
      <c r="Y1107" s="536" t="s">
        <v>28029</v>
      </c>
      <c r="Z1107" s="536"/>
      <c r="AA1107" s="493" t="s">
        <v>28030</v>
      </c>
      <c r="AB1107" s="493" t="s">
        <v>28031</v>
      </c>
      <c r="AC1107" s="493" t="s">
        <v>20004</v>
      </c>
      <c r="AD1107" s="493" t="s">
        <v>23497</v>
      </c>
      <c r="AE1107"/>
      <c r="AF1107" t="s">
        <v>20919</v>
      </c>
      <c r="AG1107"/>
      <c r="AH1107"/>
      <c r="AI1107" t="s">
        <v>20668</v>
      </c>
      <c r="AJ1107" t="s">
        <v>32</v>
      </c>
      <c r="AK1107" t="s">
        <v>1623</v>
      </c>
      <c r="AL1107" t="s">
        <v>64</v>
      </c>
      <c r="AM1107" t="s">
        <v>11247</v>
      </c>
      <c r="AN1107">
        <v>7</v>
      </c>
    </row>
    <row r="1108" spans="1:40" ht="14.4" x14ac:dyDescent="0.3">
      <c r="A1108" s="433" t="str">
        <v>1631</v>
      </c>
      <c r="D1108" t="str">
        <f>CONCATENATE(portada_F[[#This Row],[NIVEL]],".",portada_F[[#This Row],[CODINS]])</f>
        <v>1.00292</v>
      </c>
      <c r="E1108" s="444" t="s">
        <v>30692</v>
      </c>
      <c r="F1108" t="s">
        <v>852</v>
      </c>
      <c r="G1108" t="s">
        <v>1294</v>
      </c>
      <c r="H1108" t="s">
        <v>1295</v>
      </c>
      <c r="I1108" t="s">
        <v>1167</v>
      </c>
      <c r="J1108" t="s">
        <v>3</v>
      </c>
      <c r="K1108" t="s">
        <v>32</v>
      </c>
      <c r="L1108" t="s">
        <v>20921</v>
      </c>
      <c r="M1108" t="s">
        <v>18492</v>
      </c>
      <c r="N1108">
        <v>11903</v>
      </c>
      <c r="O1108" t="s">
        <v>32</v>
      </c>
      <c r="P1108" t="s">
        <v>1168</v>
      </c>
      <c r="Q1108" t="s">
        <v>3</v>
      </c>
      <c r="R1108" t="s">
        <v>16540</v>
      </c>
      <c r="S1108" t="s">
        <v>33</v>
      </c>
      <c r="T1108" t="s">
        <v>1167</v>
      </c>
      <c r="U1108" t="s">
        <v>1290</v>
      </c>
      <c r="V1108" t="s">
        <v>1295</v>
      </c>
      <c r="W1108" t="s">
        <v>21516</v>
      </c>
      <c r="X1108" t="s">
        <v>14867</v>
      </c>
      <c r="Y1108" s="536" t="s">
        <v>21517</v>
      </c>
      <c r="Z1108" s="536" t="s">
        <v>21517</v>
      </c>
      <c r="AA1108" s="493" t="s">
        <v>10974</v>
      </c>
      <c r="AB1108" s="493" t="s">
        <v>21517</v>
      </c>
      <c r="AC1108" s="493" t="s">
        <v>19747</v>
      </c>
      <c r="AD1108" s="493" t="s">
        <v>21513</v>
      </c>
      <c r="AE1108"/>
      <c r="AF1108" t="s">
        <v>20919</v>
      </c>
      <c r="AG1108"/>
      <c r="AH1108"/>
      <c r="AI1108" t="s">
        <v>20668</v>
      </c>
      <c r="AJ1108" t="s">
        <v>32</v>
      </c>
      <c r="AK1108" t="s">
        <v>8188</v>
      </c>
      <c r="AL1108" t="s">
        <v>64</v>
      </c>
      <c r="AM1108" t="s">
        <v>1295</v>
      </c>
      <c r="AN1108">
        <v>88</v>
      </c>
    </row>
    <row r="1109" spans="1:40" ht="14.4" x14ac:dyDescent="0.3">
      <c r="A1109" s="433" t="str">
        <v>1632</v>
      </c>
      <c r="D1109" t="str">
        <f>CONCATENATE(portada_F[[#This Row],[NIVEL]],".",portada_F[[#This Row],[CODINS]])</f>
        <v>1.01417</v>
      </c>
      <c r="E1109" s="444" t="s">
        <v>31698</v>
      </c>
      <c r="F1109" t="s">
        <v>1219</v>
      </c>
      <c r="G1109" t="s">
        <v>1217</v>
      </c>
      <c r="H1109" t="s">
        <v>1218</v>
      </c>
      <c r="I1109" t="s">
        <v>1167</v>
      </c>
      <c r="J1109" t="s">
        <v>2</v>
      </c>
      <c r="K1109" t="s">
        <v>32</v>
      </c>
      <c r="L1109" t="s">
        <v>20921</v>
      </c>
      <c r="M1109" t="s">
        <v>18492</v>
      </c>
      <c r="N1109">
        <v>11910</v>
      </c>
      <c r="O1109" t="s">
        <v>32</v>
      </c>
      <c r="P1109" t="s">
        <v>1168</v>
      </c>
      <c r="Q1109" t="s">
        <v>11</v>
      </c>
      <c r="R1109" t="s">
        <v>16547</v>
      </c>
      <c r="S1109" t="s">
        <v>33</v>
      </c>
      <c r="T1109" t="s">
        <v>1167</v>
      </c>
      <c r="U1109" t="s">
        <v>1214</v>
      </c>
      <c r="V1109" t="s">
        <v>1218</v>
      </c>
      <c r="W1109" t="s">
        <v>697</v>
      </c>
      <c r="X1109" t="s">
        <v>11826</v>
      </c>
      <c r="Y1109" s="536" t="s">
        <v>23933</v>
      </c>
      <c r="Z1109" s="536"/>
      <c r="AA1109" s="493" t="s">
        <v>14213</v>
      </c>
      <c r="AB1109" s="493" t="s">
        <v>23934</v>
      </c>
      <c r="AC1109" s="493" t="s">
        <v>19746</v>
      </c>
      <c r="AD1109" s="493" t="s">
        <v>21507</v>
      </c>
      <c r="AE1109"/>
      <c r="AF1109" t="s">
        <v>20919</v>
      </c>
      <c r="AG1109"/>
      <c r="AH1109"/>
      <c r="AI1109" t="s">
        <v>20668</v>
      </c>
      <c r="AJ1109" t="s">
        <v>32</v>
      </c>
      <c r="AK1109" t="s">
        <v>1216</v>
      </c>
      <c r="AL1109" t="s">
        <v>64</v>
      </c>
      <c r="AM1109" t="s">
        <v>1218</v>
      </c>
      <c r="AN1109">
        <v>29</v>
      </c>
    </row>
    <row r="1110" spans="1:40" ht="14.4" x14ac:dyDescent="0.3">
      <c r="A1110" s="433" t="str">
        <v>1634</v>
      </c>
      <c r="D1110" t="str">
        <f>CONCATENATE(portada_F[[#This Row],[NIVEL]],".",portada_F[[#This Row],[CODINS]])</f>
        <v>1.03403</v>
      </c>
      <c r="E1110" s="444" t="s">
        <v>33453</v>
      </c>
      <c r="F1110" t="s">
        <v>7631</v>
      </c>
      <c r="G1110" t="s">
        <v>11244</v>
      </c>
      <c r="H1110" t="s">
        <v>940</v>
      </c>
      <c r="I1110" t="s">
        <v>1167</v>
      </c>
      <c r="J1110" t="s">
        <v>7</v>
      </c>
      <c r="K1110" t="s">
        <v>32</v>
      </c>
      <c r="L1110" t="s">
        <v>20921</v>
      </c>
      <c r="M1110" t="s">
        <v>18492</v>
      </c>
      <c r="N1110">
        <v>11906</v>
      </c>
      <c r="O1110" t="s">
        <v>32</v>
      </c>
      <c r="P1110" t="s">
        <v>1168</v>
      </c>
      <c r="Q1110" t="s">
        <v>6</v>
      </c>
      <c r="R1110" t="s">
        <v>16543</v>
      </c>
      <c r="S1110" t="s">
        <v>33</v>
      </c>
      <c r="T1110" t="s">
        <v>1167</v>
      </c>
      <c r="U1110" t="s">
        <v>1579</v>
      </c>
      <c r="V1110" t="s">
        <v>940</v>
      </c>
      <c r="W1110" t="s">
        <v>12287</v>
      </c>
      <c r="X1110" t="s">
        <v>12286</v>
      </c>
      <c r="Y1110" s="536" t="s">
        <v>28026</v>
      </c>
      <c r="Z1110" s="536" t="s">
        <v>28027</v>
      </c>
      <c r="AA1110" s="493" t="s">
        <v>15126</v>
      </c>
      <c r="AB1110" s="493" t="s">
        <v>28027</v>
      </c>
      <c r="AC1110" s="493" t="s">
        <v>20004</v>
      </c>
      <c r="AD1110" s="493" t="s">
        <v>23497</v>
      </c>
      <c r="AE1110"/>
      <c r="AF1110" t="s">
        <v>20919</v>
      </c>
      <c r="AG1110"/>
      <c r="AH1110"/>
      <c r="AI1110" t="s">
        <v>20668</v>
      </c>
      <c r="AJ1110" t="s">
        <v>32</v>
      </c>
      <c r="AK1110" t="s">
        <v>12319</v>
      </c>
      <c r="AL1110" t="s">
        <v>64</v>
      </c>
      <c r="AM1110" t="s">
        <v>940</v>
      </c>
      <c r="AN1110">
        <v>2</v>
      </c>
    </row>
    <row r="1111" spans="1:40" ht="14.4" x14ac:dyDescent="0.3">
      <c r="A1111" s="433" t="str">
        <v>1635</v>
      </c>
      <c r="D1111" t="str">
        <f>CONCATENATE(portada_F[[#This Row],[NIVEL]],".",portada_F[[#This Row],[CODINS]])</f>
        <v>1.00312</v>
      </c>
      <c r="E1111" s="444" t="s">
        <v>30711</v>
      </c>
      <c r="F1111" t="s">
        <v>909</v>
      </c>
      <c r="G1111" t="s">
        <v>1765</v>
      </c>
      <c r="H1111" t="s">
        <v>1753</v>
      </c>
      <c r="I1111" t="s">
        <v>13536</v>
      </c>
      <c r="J1111" t="s">
        <v>2</v>
      </c>
      <c r="K1111" t="s">
        <v>32</v>
      </c>
      <c r="L1111" t="s">
        <v>20921</v>
      </c>
      <c r="M1111" t="s">
        <v>18492</v>
      </c>
      <c r="N1111">
        <v>60302</v>
      </c>
      <c r="O1111" t="s">
        <v>136</v>
      </c>
      <c r="P1111" t="s">
        <v>3</v>
      </c>
      <c r="Q1111" t="s">
        <v>2</v>
      </c>
      <c r="R1111" t="s">
        <v>16815</v>
      </c>
      <c r="S1111" t="s">
        <v>137</v>
      </c>
      <c r="T1111" t="s">
        <v>1636</v>
      </c>
      <c r="U1111" t="s">
        <v>1753</v>
      </c>
      <c r="V1111" t="s">
        <v>1753</v>
      </c>
      <c r="W1111" t="s">
        <v>9257</v>
      </c>
      <c r="X1111" t="s">
        <v>11486</v>
      </c>
      <c r="Y1111" s="536" t="s">
        <v>21563</v>
      </c>
      <c r="Z1111" s="536" t="s">
        <v>21564</v>
      </c>
      <c r="AA1111" s="493" t="s">
        <v>11371</v>
      </c>
      <c r="AB1111" s="493" t="s">
        <v>21564</v>
      </c>
      <c r="AC1111" s="493" t="s">
        <v>19758</v>
      </c>
      <c r="AD1111" s="493" t="s">
        <v>21565</v>
      </c>
      <c r="AE1111"/>
      <c r="AF1111" t="s">
        <v>20919</v>
      </c>
      <c r="AG1111"/>
      <c r="AH1111"/>
      <c r="AI1111" t="s">
        <v>20668</v>
      </c>
      <c r="AJ1111" t="s">
        <v>32</v>
      </c>
      <c r="AK1111" t="s">
        <v>8187</v>
      </c>
      <c r="AL1111" t="s">
        <v>64</v>
      </c>
      <c r="AM1111" t="s">
        <v>1753</v>
      </c>
      <c r="AN1111">
        <v>30</v>
      </c>
    </row>
    <row r="1112" spans="1:40" ht="14.4" x14ac:dyDescent="0.3">
      <c r="A1112" s="433" t="str">
        <v>1636</v>
      </c>
      <c r="D1112" t="str">
        <f>CONCATENATE(portada_F[[#This Row],[NIVEL]],".",portada_F[[#This Row],[CODINS]])</f>
        <v>1.03612</v>
      </c>
      <c r="E1112" s="444" t="s">
        <v>33599</v>
      </c>
      <c r="F1112" t="s">
        <v>28483</v>
      </c>
      <c r="G1112" t="s">
        <v>28484</v>
      </c>
      <c r="H1112" t="s">
        <v>28485</v>
      </c>
      <c r="I1112" t="s">
        <v>13536</v>
      </c>
      <c r="J1112" t="s">
        <v>3</v>
      </c>
      <c r="K1112" t="s">
        <v>32</v>
      </c>
      <c r="L1112" t="s">
        <v>20921</v>
      </c>
      <c r="M1112" t="s">
        <v>18492</v>
      </c>
      <c r="N1112">
        <v>60303</v>
      </c>
      <c r="O1112" t="s">
        <v>136</v>
      </c>
      <c r="P1112" t="s">
        <v>3</v>
      </c>
      <c r="Q1112" t="s">
        <v>3</v>
      </c>
      <c r="R1112" t="s">
        <v>16816</v>
      </c>
      <c r="S1112" t="s">
        <v>137</v>
      </c>
      <c r="T1112" t="s">
        <v>1636</v>
      </c>
      <c r="U1112" t="s">
        <v>1718</v>
      </c>
      <c r="V1112" t="s">
        <v>28485</v>
      </c>
      <c r="W1112" t="s">
        <v>28486</v>
      </c>
      <c r="X1112" t="s">
        <v>28487</v>
      </c>
      <c r="Y1112" s="536" t="s">
        <v>28488</v>
      </c>
      <c r="Z1112" s="536" t="s">
        <v>24413</v>
      </c>
      <c r="AA1112" s="493" t="s">
        <v>28489</v>
      </c>
      <c r="AB1112" s="493" t="s">
        <v>28488</v>
      </c>
      <c r="AC1112" s="493" t="s">
        <v>20164</v>
      </c>
      <c r="AD1112" s="493" t="s">
        <v>24413</v>
      </c>
      <c r="AE1112"/>
      <c r="AF1112" t="s">
        <v>20919</v>
      </c>
      <c r="AG1112"/>
      <c r="AH1112"/>
      <c r="AI1112" t="s">
        <v>20668</v>
      </c>
      <c r="AJ1112" t="s">
        <v>32</v>
      </c>
      <c r="AK1112" t="s">
        <v>28490</v>
      </c>
      <c r="AL1112" t="s">
        <v>64</v>
      </c>
      <c r="AM1112" t="s">
        <v>28485</v>
      </c>
      <c r="AN1112">
        <v>1</v>
      </c>
    </row>
    <row r="1113" spans="1:40" ht="14.4" x14ac:dyDescent="0.3">
      <c r="A1113" s="433" t="str">
        <v>1638</v>
      </c>
      <c r="D1113" t="str">
        <f>CONCATENATE(portada_F[[#This Row],[NIVEL]],".",portada_F[[#This Row],[CODINS]])</f>
        <v>1.02397</v>
      </c>
      <c r="E1113" s="444" t="s">
        <v>32579</v>
      </c>
      <c r="F1113" t="s">
        <v>1395</v>
      </c>
      <c r="G1113" t="s">
        <v>1393</v>
      </c>
      <c r="H1113" t="s">
        <v>1394</v>
      </c>
      <c r="I1113" t="s">
        <v>1167</v>
      </c>
      <c r="J1113" t="s">
        <v>4</v>
      </c>
      <c r="K1113" t="s">
        <v>32</v>
      </c>
      <c r="L1113" t="s">
        <v>20921</v>
      </c>
      <c r="M1113" t="s">
        <v>18492</v>
      </c>
      <c r="N1113">
        <v>60504</v>
      </c>
      <c r="O1113" t="s">
        <v>136</v>
      </c>
      <c r="P1113" t="s">
        <v>5</v>
      </c>
      <c r="Q1113" t="s">
        <v>4</v>
      </c>
      <c r="R1113" t="s">
        <v>16828</v>
      </c>
      <c r="S1113" t="s">
        <v>137</v>
      </c>
      <c r="T1113" t="s">
        <v>22471</v>
      </c>
      <c r="U1113" t="s">
        <v>24181</v>
      </c>
      <c r="V1113" t="s">
        <v>1394</v>
      </c>
      <c r="W1113" t="s">
        <v>9223</v>
      </c>
      <c r="X1113" t="s">
        <v>12081</v>
      </c>
      <c r="Y1113" s="536" t="s">
        <v>25969</v>
      </c>
      <c r="Z1113" s="536"/>
      <c r="AA1113" s="493" t="s">
        <v>15752</v>
      </c>
      <c r="AB1113" s="493" t="s">
        <v>25969</v>
      </c>
      <c r="AC1113" s="493" t="s">
        <v>19969</v>
      </c>
      <c r="AD1113" s="493" t="s">
        <v>23955</v>
      </c>
      <c r="AE1113"/>
      <c r="AF1113" t="s">
        <v>20919</v>
      </c>
      <c r="AG1113"/>
      <c r="AH1113"/>
      <c r="AI1113" t="s">
        <v>20668</v>
      </c>
      <c r="AJ1113" t="s">
        <v>32</v>
      </c>
      <c r="AK1113" t="s">
        <v>1392</v>
      </c>
      <c r="AL1113" t="s">
        <v>64</v>
      </c>
      <c r="AM1113" t="s">
        <v>1394</v>
      </c>
      <c r="AN1113">
        <v>20</v>
      </c>
    </row>
    <row r="1114" spans="1:40" ht="14.4" x14ac:dyDescent="0.3">
      <c r="A1114" s="433" t="str">
        <v>1639</v>
      </c>
      <c r="D1114" t="str">
        <f>CONCATENATE(portada_F[[#This Row],[NIVEL]],".",portada_F[[#This Row],[CODINS]])</f>
        <v>1.01724</v>
      </c>
      <c r="E1114" s="444" t="s">
        <v>31986</v>
      </c>
      <c r="F1114" t="s">
        <v>1302</v>
      </c>
      <c r="G1114" t="s">
        <v>1301</v>
      </c>
      <c r="H1114" t="s">
        <v>413</v>
      </c>
      <c r="I1114" t="s">
        <v>1167</v>
      </c>
      <c r="J1114" t="s">
        <v>3</v>
      </c>
      <c r="K1114" t="s">
        <v>32</v>
      </c>
      <c r="L1114" t="s">
        <v>20921</v>
      </c>
      <c r="M1114" t="s">
        <v>18492</v>
      </c>
      <c r="N1114">
        <v>11903</v>
      </c>
      <c r="O1114" t="s">
        <v>32</v>
      </c>
      <c r="P1114" t="s">
        <v>1168</v>
      </c>
      <c r="Q1114" t="s">
        <v>3</v>
      </c>
      <c r="R1114" t="s">
        <v>16540</v>
      </c>
      <c r="S1114" t="s">
        <v>33</v>
      </c>
      <c r="T1114" t="s">
        <v>1167</v>
      </c>
      <c r="U1114" t="s">
        <v>1290</v>
      </c>
      <c r="V1114" t="s">
        <v>413</v>
      </c>
      <c r="W1114" t="s">
        <v>252</v>
      </c>
      <c r="X1114" t="s">
        <v>11922</v>
      </c>
      <c r="Y1114" s="536" t="s">
        <v>24597</v>
      </c>
      <c r="Z1114" s="536"/>
      <c r="AA1114" s="493" t="s">
        <v>24598</v>
      </c>
      <c r="AB1114" s="493" t="s">
        <v>24597</v>
      </c>
      <c r="AC1114" s="493" t="s">
        <v>19747</v>
      </c>
      <c r="AD1114" s="493" t="s">
        <v>21513</v>
      </c>
      <c r="AE1114"/>
      <c r="AF1114" t="s">
        <v>20919</v>
      </c>
      <c r="AG1114"/>
      <c r="AH1114"/>
      <c r="AI1114" t="s">
        <v>20668</v>
      </c>
      <c r="AJ1114" t="s">
        <v>32</v>
      </c>
      <c r="AK1114" t="s">
        <v>1300</v>
      </c>
      <c r="AL1114" t="s">
        <v>64</v>
      </c>
      <c r="AM1114" t="s">
        <v>413</v>
      </c>
      <c r="AN1114">
        <v>14</v>
      </c>
    </row>
    <row r="1115" spans="1:40" ht="14.4" x14ac:dyDescent="0.3">
      <c r="A1115" s="433" t="str">
        <v>1640</v>
      </c>
      <c r="D1115" t="str">
        <f>CONCATENATE(portada_F[[#This Row],[NIVEL]],".",portada_F[[#This Row],[CODINS]])</f>
        <v>1.01913</v>
      </c>
      <c r="E1115" s="444" t="s">
        <v>32153</v>
      </c>
      <c r="F1115" t="s">
        <v>1666</v>
      </c>
      <c r="G1115" t="s">
        <v>1664</v>
      </c>
      <c r="H1115" t="s">
        <v>1665</v>
      </c>
      <c r="I1115" t="s">
        <v>1167</v>
      </c>
      <c r="J1115" t="s">
        <v>9</v>
      </c>
      <c r="K1115" t="s">
        <v>32</v>
      </c>
      <c r="L1115" t="s">
        <v>20921</v>
      </c>
      <c r="M1115" t="s">
        <v>18492</v>
      </c>
      <c r="N1115">
        <v>11907</v>
      </c>
      <c r="O1115" t="s">
        <v>32</v>
      </c>
      <c r="P1115" t="s">
        <v>1168</v>
      </c>
      <c r="Q1115" t="s">
        <v>7</v>
      </c>
      <c r="R1115" t="s">
        <v>16544</v>
      </c>
      <c r="S1115" t="s">
        <v>33</v>
      </c>
      <c r="T1115" t="s">
        <v>1167</v>
      </c>
      <c r="U1115" t="s">
        <v>1642</v>
      </c>
      <c r="V1115" t="s">
        <v>95</v>
      </c>
      <c r="W1115" t="s">
        <v>24977</v>
      </c>
      <c r="X1115" t="s">
        <v>10764</v>
      </c>
      <c r="Y1115" s="536" t="s">
        <v>24978</v>
      </c>
      <c r="Z1115" s="536" t="s">
        <v>24979</v>
      </c>
      <c r="AA1115" s="493" t="s">
        <v>20139</v>
      </c>
      <c r="AB1115" s="493" t="s">
        <v>24978</v>
      </c>
      <c r="AC1115" s="493" t="s">
        <v>19756</v>
      </c>
      <c r="AD1115" s="493" t="s">
        <v>21549</v>
      </c>
      <c r="AE1115"/>
      <c r="AF1115" t="s">
        <v>20919</v>
      </c>
      <c r="AG1115"/>
      <c r="AH1115"/>
      <c r="AI1115" t="s">
        <v>20668</v>
      </c>
      <c r="AJ1115" t="s">
        <v>32</v>
      </c>
      <c r="AK1115" t="s">
        <v>1663</v>
      </c>
      <c r="AL1115" t="s">
        <v>64</v>
      </c>
      <c r="AM1115" t="s">
        <v>1665</v>
      </c>
      <c r="AN1115">
        <v>7</v>
      </c>
    </row>
    <row r="1116" spans="1:40" ht="14.4" x14ac:dyDescent="0.3">
      <c r="A1116" s="433" t="str">
        <v>1643</v>
      </c>
      <c r="D1116" t="str">
        <f>CONCATENATE(portada_F[[#This Row],[NIVEL]],".",portada_F[[#This Row],[CODINS]])</f>
        <v>1.02388</v>
      </c>
      <c r="E1116" s="444" t="s">
        <v>32570</v>
      </c>
      <c r="F1116" t="s">
        <v>5139</v>
      </c>
      <c r="G1116" t="s">
        <v>6205</v>
      </c>
      <c r="H1116" t="s">
        <v>6206</v>
      </c>
      <c r="I1116" t="s">
        <v>1167</v>
      </c>
      <c r="J1116" t="s">
        <v>10</v>
      </c>
      <c r="K1116" t="s">
        <v>32</v>
      </c>
      <c r="L1116" t="s">
        <v>20921</v>
      </c>
      <c r="M1116" t="s">
        <v>18492</v>
      </c>
      <c r="N1116">
        <v>11905</v>
      </c>
      <c r="O1116" t="s">
        <v>32</v>
      </c>
      <c r="P1116" t="s">
        <v>1168</v>
      </c>
      <c r="Q1116" t="s">
        <v>5</v>
      </c>
      <c r="R1116" t="s">
        <v>16542</v>
      </c>
      <c r="S1116" t="s">
        <v>33</v>
      </c>
      <c r="T1116" t="s">
        <v>1167</v>
      </c>
      <c r="U1116" t="s">
        <v>674</v>
      </c>
      <c r="V1116" t="s">
        <v>6206</v>
      </c>
      <c r="W1116" t="s">
        <v>9752</v>
      </c>
      <c r="X1116" t="s">
        <v>10877</v>
      </c>
      <c r="Y1116" s="536" t="s">
        <v>24387</v>
      </c>
      <c r="Z1116" s="536" t="s">
        <v>24388</v>
      </c>
      <c r="AA1116" s="493" t="s">
        <v>15915</v>
      </c>
      <c r="AB1116" s="493" t="s">
        <v>25949</v>
      </c>
      <c r="AC1116" s="493" t="s">
        <v>20056</v>
      </c>
      <c r="AD1116" s="493" t="s">
        <v>23991</v>
      </c>
      <c r="AE1116"/>
      <c r="AF1116" t="s">
        <v>20919</v>
      </c>
      <c r="AG1116"/>
      <c r="AH1116"/>
      <c r="AI1116" t="s">
        <v>20668</v>
      </c>
      <c r="AJ1116" t="s">
        <v>32</v>
      </c>
      <c r="AK1116" t="s">
        <v>4598</v>
      </c>
      <c r="AL1116" t="s">
        <v>64</v>
      </c>
      <c r="AM1116" t="s">
        <v>6206</v>
      </c>
      <c r="AN1116">
        <v>8</v>
      </c>
    </row>
    <row r="1117" spans="1:40" ht="14.4" x14ac:dyDescent="0.3">
      <c r="A1117" s="433" t="str">
        <v>1644</v>
      </c>
      <c r="D1117" t="str">
        <f>CONCATENATE(portada_F[[#This Row],[NIVEL]],".",portada_F[[#This Row],[CODINS]])</f>
        <v>1.00287</v>
      </c>
      <c r="E1117" s="444" t="s">
        <v>30687</v>
      </c>
      <c r="F1117" t="s">
        <v>6853</v>
      </c>
      <c r="G1117" t="s">
        <v>1205</v>
      </c>
      <c r="H1117" t="s">
        <v>1206</v>
      </c>
      <c r="I1117" t="s">
        <v>1167</v>
      </c>
      <c r="J1117" t="s">
        <v>1</v>
      </c>
      <c r="K1117" t="s">
        <v>32</v>
      </c>
      <c r="L1117" t="s">
        <v>20921</v>
      </c>
      <c r="M1117" t="s">
        <v>18492</v>
      </c>
      <c r="N1117">
        <v>11901</v>
      </c>
      <c r="O1117" t="s">
        <v>32</v>
      </c>
      <c r="P1117" t="s">
        <v>1168</v>
      </c>
      <c r="Q1117" t="s">
        <v>1</v>
      </c>
      <c r="R1117" t="s">
        <v>19678</v>
      </c>
      <c r="S1117" t="s">
        <v>33</v>
      </c>
      <c r="T1117" t="s">
        <v>1167</v>
      </c>
      <c r="U1117" t="s">
        <v>21483</v>
      </c>
      <c r="V1117" t="s">
        <v>9209</v>
      </c>
      <c r="W1117" t="s">
        <v>14866</v>
      </c>
      <c r="X1117" t="s">
        <v>15558</v>
      </c>
      <c r="Y1117" s="536" t="s">
        <v>21503</v>
      </c>
      <c r="Z1117" s="536"/>
      <c r="AA1117" s="493" t="s">
        <v>10657</v>
      </c>
      <c r="AB1117" s="493" t="s">
        <v>21504</v>
      </c>
      <c r="AC1117" s="493" t="s">
        <v>19936</v>
      </c>
      <c r="AD1117" s="493" t="s">
        <v>21500</v>
      </c>
      <c r="AE1117"/>
      <c r="AF1117" t="s">
        <v>20919</v>
      </c>
      <c r="AG1117"/>
      <c r="AH1117"/>
      <c r="AI1117" t="s">
        <v>20668</v>
      </c>
      <c r="AJ1117" t="s">
        <v>32</v>
      </c>
      <c r="AK1117" t="s">
        <v>1204</v>
      </c>
      <c r="AL1117" t="s">
        <v>64</v>
      </c>
      <c r="AM1117" t="s">
        <v>1206</v>
      </c>
      <c r="AN1117">
        <v>79</v>
      </c>
    </row>
    <row r="1118" spans="1:40" ht="14.4" x14ac:dyDescent="0.3">
      <c r="A1118" s="433" t="str">
        <v>1645</v>
      </c>
      <c r="D1118" t="str">
        <f>CONCATENATE(portada_F[[#This Row],[NIVEL]],".",portada_F[[#This Row],[CODINS]])</f>
        <v>1.03787</v>
      </c>
      <c r="E1118" s="444" t="s">
        <v>33725</v>
      </c>
      <c r="F1118" t="s">
        <v>7909</v>
      </c>
      <c r="G1118" t="s">
        <v>14693</v>
      </c>
      <c r="H1118" t="s">
        <v>733</v>
      </c>
      <c r="I1118" t="s">
        <v>1167</v>
      </c>
      <c r="J1118" t="s">
        <v>6</v>
      </c>
      <c r="K1118" t="s">
        <v>32</v>
      </c>
      <c r="L1118" t="s">
        <v>20921</v>
      </c>
      <c r="M1118" t="s">
        <v>18492</v>
      </c>
      <c r="N1118">
        <v>11908</v>
      </c>
      <c r="O1118" t="s">
        <v>32</v>
      </c>
      <c r="P1118" t="s">
        <v>1168</v>
      </c>
      <c r="Q1118" t="s">
        <v>9</v>
      </c>
      <c r="R1118" t="s">
        <v>16545</v>
      </c>
      <c r="S1118" t="s">
        <v>33</v>
      </c>
      <c r="T1118" t="s">
        <v>1167</v>
      </c>
      <c r="U1118" t="s">
        <v>21538</v>
      </c>
      <c r="V1118" t="s">
        <v>733</v>
      </c>
      <c r="W1118" t="s">
        <v>15201</v>
      </c>
      <c r="X1118" t="s">
        <v>15200</v>
      </c>
      <c r="Y1118" s="536"/>
      <c r="Z1118" s="536"/>
      <c r="AA1118" s="493" t="s">
        <v>28854</v>
      </c>
      <c r="AB1118" s="493" t="s">
        <v>28855</v>
      </c>
      <c r="AC1118" s="493" t="s">
        <v>19754</v>
      </c>
      <c r="AD1118" s="493" t="s">
        <v>21540</v>
      </c>
      <c r="AE1118"/>
      <c r="AF1118" t="s">
        <v>20919</v>
      </c>
      <c r="AG1118"/>
      <c r="AH1118"/>
      <c r="AI1118" t="s">
        <v>20668</v>
      </c>
      <c r="AJ1118" t="s">
        <v>32</v>
      </c>
      <c r="AK1118" t="s">
        <v>8597</v>
      </c>
      <c r="AL1118" t="s">
        <v>64</v>
      </c>
      <c r="AM1118" t="s">
        <v>733</v>
      </c>
      <c r="AN1118">
        <v>3</v>
      </c>
    </row>
    <row r="1119" spans="1:40" ht="14.4" x14ac:dyDescent="0.3">
      <c r="A1119" s="433" t="str">
        <v>1647</v>
      </c>
      <c r="D1119" t="str">
        <f>CONCATENATE(portada_F[[#This Row],[NIVEL]],".",portada_F[[#This Row],[CODINS]])</f>
        <v>1.02741</v>
      </c>
      <c r="E1119" s="444" t="s">
        <v>32884</v>
      </c>
      <c r="F1119" t="s">
        <v>1901</v>
      </c>
      <c r="G1119" t="s">
        <v>1899</v>
      </c>
      <c r="H1119" t="s">
        <v>1900</v>
      </c>
      <c r="I1119" t="s">
        <v>13536</v>
      </c>
      <c r="J1119" t="s">
        <v>225</v>
      </c>
      <c r="K1119" t="s">
        <v>32</v>
      </c>
      <c r="L1119" t="s">
        <v>20921</v>
      </c>
      <c r="M1119" t="s">
        <v>18492</v>
      </c>
      <c r="N1119">
        <v>60303</v>
      </c>
      <c r="O1119" t="s">
        <v>136</v>
      </c>
      <c r="P1119" t="s">
        <v>3</v>
      </c>
      <c r="Q1119" t="s">
        <v>3</v>
      </c>
      <c r="R1119" t="s">
        <v>16816</v>
      </c>
      <c r="S1119" t="s">
        <v>137</v>
      </c>
      <c r="T1119" t="s">
        <v>1636</v>
      </c>
      <c r="U1119" t="s">
        <v>1718</v>
      </c>
      <c r="V1119" t="s">
        <v>1900</v>
      </c>
      <c r="W1119" t="s">
        <v>26682</v>
      </c>
      <c r="X1119" t="s">
        <v>13213</v>
      </c>
      <c r="Y1119" s="536" t="s">
        <v>26683</v>
      </c>
      <c r="Z1119" s="536" t="s">
        <v>26684</v>
      </c>
      <c r="AA1119" s="493" t="s">
        <v>20283</v>
      </c>
      <c r="AB1119" s="493" t="s">
        <v>26684</v>
      </c>
      <c r="AC1119" s="493" t="s">
        <v>20428</v>
      </c>
      <c r="AD1119" s="493" t="s">
        <v>25252</v>
      </c>
      <c r="AE1119"/>
      <c r="AF1119" t="s">
        <v>20919</v>
      </c>
      <c r="AG1119"/>
      <c r="AH1119"/>
      <c r="AI1119" t="s">
        <v>20668</v>
      </c>
      <c r="AJ1119" t="s">
        <v>32</v>
      </c>
      <c r="AK1119" t="s">
        <v>1596</v>
      </c>
      <c r="AL1119" t="s">
        <v>64</v>
      </c>
      <c r="AM1119" t="s">
        <v>1900</v>
      </c>
      <c r="AN1119">
        <v>7</v>
      </c>
    </row>
    <row r="1120" spans="1:40" ht="14.4" x14ac:dyDescent="0.3">
      <c r="A1120" s="433" t="str">
        <v>1648</v>
      </c>
      <c r="D1120" t="str">
        <f>CONCATENATE(portada_F[[#This Row],[NIVEL]],".",portada_F[[#This Row],[CODINS]])</f>
        <v>1.03617</v>
      </c>
      <c r="E1120" s="444" t="s">
        <v>33604</v>
      </c>
      <c r="F1120" t="s">
        <v>13730</v>
      </c>
      <c r="G1120" t="s">
        <v>13731</v>
      </c>
      <c r="H1120" t="s">
        <v>13732</v>
      </c>
      <c r="I1120" t="s">
        <v>13536</v>
      </c>
      <c r="J1120" t="s">
        <v>14</v>
      </c>
      <c r="K1120" t="s">
        <v>32</v>
      </c>
      <c r="L1120" t="s">
        <v>20921</v>
      </c>
      <c r="M1120" t="s">
        <v>18492</v>
      </c>
      <c r="N1120">
        <v>60301</v>
      </c>
      <c r="O1120" t="s">
        <v>136</v>
      </c>
      <c r="P1120" t="s">
        <v>3</v>
      </c>
      <c r="Q1120" t="s">
        <v>1</v>
      </c>
      <c r="R1120" t="s">
        <v>16814</v>
      </c>
      <c r="S1120" t="s">
        <v>137</v>
      </c>
      <c r="T1120" t="s">
        <v>1636</v>
      </c>
      <c r="U1120" t="s">
        <v>1636</v>
      </c>
      <c r="V1120" t="s">
        <v>14366</v>
      </c>
      <c r="W1120" t="s">
        <v>28501</v>
      </c>
      <c r="X1120" t="s">
        <v>14367</v>
      </c>
      <c r="Y1120" s="536"/>
      <c r="Z1120" s="536"/>
      <c r="AA1120" s="493" t="s">
        <v>19514</v>
      </c>
      <c r="AB1120" s="493" t="s">
        <v>28502</v>
      </c>
      <c r="AC1120" s="493" t="s">
        <v>20057</v>
      </c>
      <c r="AD1120" s="493" t="s">
        <v>25274</v>
      </c>
      <c r="AE1120"/>
      <c r="AF1120" t="s">
        <v>20919</v>
      </c>
      <c r="AG1120"/>
      <c r="AH1120"/>
      <c r="AI1120" t="s">
        <v>20668</v>
      </c>
      <c r="AJ1120" t="s">
        <v>32</v>
      </c>
      <c r="AK1120" t="s">
        <v>1729</v>
      </c>
      <c r="AL1120" t="s">
        <v>64</v>
      </c>
      <c r="AM1120" t="s">
        <v>13732</v>
      </c>
      <c r="AN1120">
        <v>4</v>
      </c>
    </row>
    <row r="1121" spans="1:40" ht="14.4" x14ac:dyDescent="0.3">
      <c r="A1121" s="433" t="str">
        <v>1649</v>
      </c>
      <c r="D1121" t="str">
        <f>CONCATENATE(portada_F[[#This Row],[NIVEL]],".",portada_F[[#This Row],[CODINS]])</f>
        <v>1.02469</v>
      </c>
      <c r="E1121" s="444" t="s">
        <v>32645</v>
      </c>
      <c r="F1121" t="s">
        <v>1904</v>
      </c>
      <c r="G1121" t="s">
        <v>1903</v>
      </c>
      <c r="H1121" t="s">
        <v>1864</v>
      </c>
      <c r="I1121" t="s">
        <v>13536</v>
      </c>
      <c r="J1121" t="s">
        <v>4</v>
      </c>
      <c r="K1121" t="s">
        <v>32</v>
      </c>
      <c r="L1121" t="s">
        <v>20921</v>
      </c>
      <c r="M1121" t="s">
        <v>18492</v>
      </c>
      <c r="N1121">
        <v>60308</v>
      </c>
      <c r="O1121" t="s">
        <v>136</v>
      </c>
      <c r="P1121" t="s">
        <v>3</v>
      </c>
      <c r="Q1121" t="s">
        <v>9</v>
      </c>
      <c r="R1121" t="s">
        <v>16821</v>
      </c>
      <c r="S1121" t="s">
        <v>137</v>
      </c>
      <c r="T1121" t="s">
        <v>1636</v>
      </c>
      <c r="U1121" t="s">
        <v>1864</v>
      </c>
      <c r="V1121" t="s">
        <v>1864</v>
      </c>
      <c r="W1121" t="s">
        <v>26116</v>
      </c>
      <c r="X1121" t="s">
        <v>15042</v>
      </c>
      <c r="Y1121" s="536" t="s">
        <v>26117</v>
      </c>
      <c r="Z1121" s="536" t="s">
        <v>24416</v>
      </c>
      <c r="AA1121" s="493" t="s">
        <v>20229</v>
      </c>
      <c r="AB1121" s="493" t="s">
        <v>26118</v>
      </c>
      <c r="AC1121" s="493" t="s">
        <v>20095</v>
      </c>
      <c r="AD1121" s="493" t="s">
        <v>24416</v>
      </c>
      <c r="AE1121"/>
      <c r="AF1121" t="s">
        <v>20919</v>
      </c>
      <c r="AG1121"/>
      <c r="AH1121"/>
      <c r="AI1121" t="s">
        <v>20668</v>
      </c>
      <c r="AJ1121" t="s">
        <v>32</v>
      </c>
      <c r="AK1121" t="s">
        <v>1615</v>
      </c>
      <c r="AL1121" t="s">
        <v>64</v>
      </c>
      <c r="AM1121" t="s">
        <v>1864</v>
      </c>
      <c r="AN1121">
        <v>3</v>
      </c>
    </row>
    <row r="1122" spans="1:40" ht="14.4" x14ac:dyDescent="0.3">
      <c r="A1122" s="433" t="str">
        <v>1650</v>
      </c>
      <c r="D1122" t="str">
        <f>CONCATENATE(portada_F[[#This Row],[NIVEL]],".",portada_F[[#This Row],[CODINS]])</f>
        <v>1.02056</v>
      </c>
      <c r="E1122" s="444" t="s">
        <v>32277</v>
      </c>
      <c r="F1122" t="s">
        <v>1744</v>
      </c>
      <c r="G1122" t="s">
        <v>1743</v>
      </c>
      <c r="H1122" t="s">
        <v>224</v>
      </c>
      <c r="I1122" t="s">
        <v>13536</v>
      </c>
      <c r="J1122" t="s">
        <v>1</v>
      </c>
      <c r="K1122" t="s">
        <v>32</v>
      </c>
      <c r="L1122" t="s">
        <v>20921</v>
      </c>
      <c r="M1122" t="s">
        <v>18492</v>
      </c>
      <c r="N1122">
        <v>60301</v>
      </c>
      <c r="O1122" t="s">
        <v>136</v>
      </c>
      <c r="P1122" t="s">
        <v>3</v>
      </c>
      <c r="Q1122" t="s">
        <v>1</v>
      </c>
      <c r="R1122" t="s">
        <v>16814</v>
      </c>
      <c r="S1122" t="s">
        <v>137</v>
      </c>
      <c r="T1122" t="s">
        <v>1636</v>
      </c>
      <c r="U1122" t="s">
        <v>1636</v>
      </c>
      <c r="V1122" t="s">
        <v>224</v>
      </c>
      <c r="W1122" t="s">
        <v>25253</v>
      </c>
      <c r="X1122" t="s">
        <v>12010</v>
      </c>
      <c r="Y1122" s="536" t="s">
        <v>25254</v>
      </c>
      <c r="Z1122" s="536" t="s">
        <v>25255</v>
      </c>
      <c r="AA1122" s="493" t="s">
        <v>14994</v>
      </c>
      <c r="AB1122" s="493" t="s">
        <v>25256</v>
      </c>
      <c r="AC1122" s="493" t="s">
        <v>21553</v>
      </c>
      <c r="AD1122" s="493" t="s">
        <v>21554</v>
      </c>
      <c r="AE1122"/>
      <c r="AF1122" t="s">
        <v>20919</v>
      </c>
      <c r="AG1122"/>
      <c r="AH1122"/>
      <c r="AI1122" t="s">
        <v>20668</v>
      </c>
      <c r="AJ1122" t="s">
        <v>32</v>
      </c>
      <c r="AK1122" t="s">
        <v>1742</v>
      </c>
      <c r="AL1122" t="s">
        <v>64</v>
      </c>
      <c r="AM1122" t="s">
        <v>224</v>
      </c>
      <c r="AN1122">
        <v>39</v>
      </c>
    </row>
    <row r="1123" spans="1:40" ht="14.4" x14ac:dyDescent="0.3">
      <c r="A1123" s="433" t="str">
        <v>1652</v>
      </c>
      <c r="D1123" t="str">
        <f>CONCATENATE(portada_F[[#This Row],[NIVEL]],".",portada_F[[#This Row],[CODINS]])</f>
        <v>1.01976</v>
      </c>
      <c r="E1123" s="444" t="s">
        <v>32206</v>
      </c>
      <c r="F1123" t="s">
        <v>1876</v>
      </c>
      <c r="G1123" t="s">
        <v>1875</v>
      </c>
      <c r="H1123" t="s">
        <v>1798</v>
      </c>
      <c r="I1123" t="s">
        <v>13536</v>
      </c>
      <c r="J1123" t="s">
        <v>4</v>
      </c>
      <c r="K1123" t="s">
        <v>32</v>
      </c>
      <c r="L1123" t="s">
        <v>20921</v>
      </c>
      <c r="M1123" t="s">
        <v>18492</v>
      </c>
      <c r="N1123">
        <v>60308</v>
      </c>
      <c r="O1123" t="s">
        <v>136</v>
      </c>
      <c r="P1123" t="s">
        <v>3</v>
      </c>
      <c r="Q1123" t="s">
        <v>9</v>
      </c>
      <c r="R1123" t="s">
        <v>16821</v>
      </c>
      <c r="S1123" t="s">
        <v>137</v>
      </c>
      <c r="T1123" t="s">
        <v>1636</v>
      </c>
      <c r="U1123" t="s">
        <v>1864</v>
      </c>
      <c r="V1123" t="s">
        <v>1798</v>
      </c>
      <c r="W1123" t="s">
        <v>25084</v>
      </c>
      <c r="X1123" t="s">
        <v>13021</v>
      </c>
      <c r="Y1123" s="536" t="s">
        <v>25085</v>
      </c>
      <c r="Z1123" s="536" t="s">
        <v>24415</v>
      </c>
      <c r="AA1123" s="493" t="s">
        <v>19134</v>
      </c>
      <c r="AB1123" s="493" t="s">
        <v>24415</v>
      </c>
      <c r="AC1123" s="493" t="s">
        <v>20095</v>
      </c>
      <c r="AD1123" s="493" t="s">
        <v>24416</v>
      </c>
      <c r="AE1123"/>
      <c r="AF1123" t="s">
        <v>20919</v>
      </c>
      <c r="AG1123"/>
      <c r="AH1123"/>
      <c r="AI1123" t="s">
        <v>20668</v>
      </c>
      <c r="AJ1123" t="s">
        <v>32</v>
      </c>
      <c r="AK1123" t="s">
        <v>1345</v>
      </c>
      <c r="AL1123" t="s">
        <v>64</v>
      </c>
      <c r="AM1123" t="s">
        <v>1798</v>
      </c>
      <c r="AN1123">
        <v>7</v>
      </c>
    </row>
    <row r="1124" spans="1:40" ht="14.4" x14ac:dyDescent="0.3">
      <c r="A1124" s="433" t="str">
        <v>1654</v>
      </c>
      <c r="D1124" t="str">
        <f>CONCATENATE(portada_F[[#This Row],[NIVEL]],".",portada_F[[#This Row],[CODINS]])</f>
        <v>1.02733</v>
      </c>
      <c r="E1124" s="444" t="s">
        <v>32876</v>
      </c>
      <c r="F1124" t="s">
        <v>1572</v>
      </c>
      <c r="G1124" t="s">
        <v>1570</v>
      </c>
      <c r="H1124" t="s">
        <v>1571</v>
      </c>
      <c r="I1124" t="s">
        <v>1167</v>
      </c>
      <c r="J1124" t="s">
        <v>10</v>
      </c>
      <c r="K1124" t="s">
        <v>32</v>
      </c>
      <c r="L1124" t="s">
        <v>20921</v>
      </c>
      <c r="M1124" t="s">
        <v>18492</v>
      </c>
      <c r="N1124">
        <v>11905</v>
      </c>
      <c r="O1124" t="s">
        <v>32</v>
      </c>
      <c r="P1124" t="s">
        <v>1168</v>
      </c>
      <c r="Q1124" t="s">
        <v>5</v>
      </c>
      <c r="R1124" t="s">
        <v>16542</v>
      </c>
      <c r="S1124" t="s">
        <v>33</v>
      </c>
      <c r="T1124" t="s">
        <v>1167</v>
      </c>
      <c r="U1124" t="s">
        <v>674</v>
      </c>
      <c r="V1124" t="s">
        <v>1571</v>
      </c>
      <c r="W1124" t="s">
        <v>9238</v>
      </c>
      <c r="X1124" t="s">
        <v>10961</v>
      </c>
      <c r="Y1124" s="536" t="s">
        <v>26665</v>
      </c>
      <c r="Z1124" s="536"/>
      <c r="AA1124" s="493" t="s">
        <v>19323</v>
      </c>
      <c r="AB1124" s="493" t="s">
        <v>26666</v>
      </c>
      <c r="AC1124" s="493" t="s">
        <v>20056</v>
      </c>
      <c r="AD1124" s="493" t="s">
        <v>23991</v>
      </c>
      <c r="AE1124"/>
      <c r="AF1124" t="s">
        <v>20919</v>
      </c>
      <c r="AG1124"/>
      <c r="AH1124"/>
      <c r="AI1124" t="s">
        <v>20668</v>
      </c>
      <c r="AJ1124" t="s">
        <v>32</v>
      </c>
      <c r="AK1124" t="s">
        <v>1569</v>
      </c>
      <c r="AL1124" t="s">
        <v>64</v>
      </c>
      <c r="AM1124" t="s">
        <v>1571</v>
      </c>
      <c r="AN1124">
        <v>3</v>
      </c>
    </row>
    <row r="1125" spans="1:40" ht="14.4" x14ac:dyDescent="0.3">
      <c r="A1125" s="433" t="str">
        <v>1655</v>
      </c>
      <c r="D1125" t="str">
        <f>CONCATENATE(portada_F[[#This Row],[NIVEL]],".",portada_F[[#This Row],[CODINS]])</f>
        <v>1.02740</v>
      </c>
      <c r="E1125" s="444" t="s">
        <v>32883</v>
      </c>
      <c r="F1125" t="s">
        <v>1795</v>
      </c>
      <c r="G1125" t="s">
        <v>1793</v>
      </c>
      <c r="H1125" t="s">
        <v>70</v>
      </c>
      <c r="I1125" t="s">
        <v>13536</v>
      </c>
      <c r="J1125" t="s">
        <v>2</v>
      </c>
      <c r="K1125" t="s">
        <v>32</v>
      </c>
      <c r="L1125" t="s">
        <v>20921</v>
      </c>
      <c r="M1125" t="s">
        <v>18492</v>
      </c>
      <c r="N1125">
        <v>60302</v>
      </c>
      <c r="O1125" t="s">
        <v>136</v>
      </c>
      <c r="P1125" t="s">
        <v>3</v>
      </c>
      <c r="Q1125" t="s">
        <v>2</v>
      </c>
      <c r="R1125" t="s">
        <v>16815</v>
      </c>
      <c r="S1125" t="s">
        <v>137</v>
      </c>
      <c r="T1125" t="s">
        <v>1636</v>
      </c>
      <c r="U1125" t="s">
        <v>1753</v>
      </c>
      <c r="V1125" t="s">
        <v>1794</v>
      </c>
      <c r="W1125" t="s">
        <v>9260</v>
      </c>
      <c r="X1125" t="s">
        <v>13212</v>
      </c>
      <c r="Y1125" s="536" t="s">
        <v>26680</v>
      </c>
      <c r="Z1125" s="536"/>
      <c r="AA1125" s="493" t="s">
        <v>18038</v>
      </c>
      <c r="AB1125" s="493" t="s">
        <v>26681</v>
      </c>
      <c r="AC1125" s="493" t="s">
        <v>19758</v>
      </c>
      <c r="AD1125" s="493" t="s">
        <v>21565</v>
      </c>
      <c r="AE1125"/>
      <c r="AF1125" t="s">
        <v>20919</v>
      </c>
      <c r="AG1125"/>
      <c r="AH1125"/>
      <c r="AI1125" t="s">
        <v>20668</v>
      </c>
      <c r="AJ1125" t="s">
        <v>32</v>
      </c>
      <c r="AK1125" t="s">
        <v>1792</v>
      </c>
      <c r="AL1125" t="s">
        <v>64</v>
      </c>
      <c r="AM1125" t="s">
        <v>70</v>
      </c>
      <c r="AN1125">
        <v>17</v>
      </c>
    </row>
    <row r="1126" spans="1:40" ht="14.4" x14ac:dyDescent="0.3">
      <c r="A1126" s="433" t="str">
        <v>1656</v>
      </c>
      <c r="D1126" t="str">
        <f>CONCATENATE(portada_F[[#This Row],[NIVEL]],".",portada_F[[#This Row],[CODINS]])</f>
        <v>1.02975</v>
      </c>
      <c r="E1126" s="444" t="s">
        <v>33086</v>
      </c>
      <c r="F1126" t="s">
        <v>1574</v>
      </c>
      <c r="G1126" t="s">
        <v>1573</v>
      </c>
      <c r="H1126" t="s">
        <v>314</v>
      </c>
      <c r="I1126" t="s">
        <v>1167</v>
      </c>
      <c r="J1126" t="s">
        <v>10</v>
      </c>
      <c r="K1126" t="s">
        <v>32</v>
      </c>
      <c r="L1126" t="s">
        <v>20921</v>
      </c>
      <c r="M1126" t="s">
        <v>18492</v>
      </c>
      <c r="N1126">
        <v>11905</v>
      </c>
      <c r="O1126" t="s">
        <v>32</v>
      </c>
      <c r="P1126" t="s">
        <v>1168</v>
      </c>
      <c r="Q1126" t="s">
        <v>5</v>
      </c>
      <c r="R1126" t="s">
        <v>16542</v>
      </c>
      <c r="S1126" t="s">
        <v>33</v>
      </c>
      <c r="T1126" t="s">
        <v>1167</v>
      </c>
      <c r="U1126" t="s">
        <v>674</v>
      </c>
      <c r="V1126" t="s">
        <v>6184</v>
      </c>
      <c r="W1126" t="s">
        <v>9239</v>
      </c>
      <c r="X1126" t="s">
        <v>12202</v>
      </c>
      <c r="Y1126" s="536" t="s">
        <v>27160</v>
      </c>
      <c r="Z1126" s="536" t="s">
        <v>27161</v>
      </c>
      <c r="AA1126" s="493" t="s">
        <v>18118</v>
      </c>
      <c r="AB1126" s="493" t="s">
        <v>23946</v>
      </c>
      <c r="AC1126" s="493" t="s">
        <v>20056</v>
      </c>
      <c r="AD1126" s="493" t="s">
        <v>24392</v>
      </c>
      <c r="AE1126"/>
      <c r="AF1126" t="s">
        <v>20919</v>
      </c>
      <c r="AG1126"/>
      <c r="AH1126"/>
      <c r="AI1126" t="s">
        <v>20668</v>
      </c>
      <c r="AJ1126" t="s">
        <v>32</v>
      </c>
      <c r="AK1126" t="s">
        <v>393</v>
      </c>
      <c r="AL1126" t="s">
        <v>64</v>
      </c>
      <c r="AM1126" t="s">
        <v>314</v>
      </c>
      <c r="AN1126">
        <v>9</v>
      </c>
    </row>
    <row r="1127" spans="1:40" ht="14.4" x14ac:dyDescent="0.3">
      <c r="A1127" s="433" t="str">
        <v>1657</v>
      </c>
      <c r="D1127" t="str">
        <f>CONCATENATE(portada_F[[#This Row],[NIVEL]],".",portada_F[[#This Row],[CODINS]])</f>
        <v>1.02403</v>
      </c>
      <c r="E1127" s="444" t="s">
        <v>32585</v>
      </c>
      <c r="F1127" t="s">
        <v>1715</v>
      </c>
      <c r="G1127" t="s">
        <v>1713</v>
      </c>
      <c r="H1127" t="s">
        <v>1714</v>
      </c>
      <c r="I1127" t="s">
        <v>13536</v>
      </c>
      <c r="J1127" t="s">
        <v>14</v>
      </c>
      <c r="K1127" t="s">
        <v>32</v>
      </c>
      <c r="L1127" t="s">
        <v>20921</v>
      </c>
      <c r="M1127" t="s">
        <v>18492</v>
      </c>
      <c r="N1127">
        <v>60301</v>
      </c>
      <c r="O1127" t="s">
        <v>136</v>
      </c>
      <c r="P1127" t="s">
        <v>3</v>
      </c>
      <c r="Q1127" t="s">
        <v>1</v>
      </c>
      <c r="R1127" t="s">
        <v>16814</v>
      </c>
      <c r="S1127" t="s">
        <v>137</v>
      </c>
      <c r="T1127" t="s">
        <v>1636</v>
      </c>
      <c r="U1127" t="s">
        <v>1636</v>
      </c>
      <c r="V1127" t="s">
        <v>9251</v>
      </c>
      <c r="W1127" t="s">
        <v>19232</v>
      </c>
      <c r="X1127" t="s">
        <v>13138</v>
      </c>
      <c r="Y1127" s="536" t="s">
        <v>25978</v>
      </c>
      <c r="Z1127" s="536"/>
      <c r="AA1127" s="493" t="s">
        <v>19231</v>
      </c>
      <c r="AB1127" s="493" t="s">
        <v>25978</v>
      </c>
      <c r="AC1127" s="493" t="s">
        <v>20057</v>
      </c>
      <c r="AD1127" s="493" t="s">
        <v>25274</v>
      </c>
      <c r="AE1127"/>
      <c r="AF1127" t="s">
        <v>20919</v>
      </c>
      <c r="AG1127"/>
      <c r="AH1127"/>
      <c r="AI1127" t="s">
        <v>20668</v>
      </c>
      <c r="AJ1127" t="s">
        <v>32</v>
      </c>
      <c r="AK1127" t="s">
        <v>7150</v>
      </c>
      <c r="AL1127" t="s">
        <v>64</v>
      </c>
      <c r="AM1127" t="s">
        <v>1714</v>
      </c>
      <c r="AN1127">
        <v>7</v>
      </c>
    </row>
    <row r="1128" spans="1:40" ht="14.4" x14ac:dyDescent="0.3">
      <c r="A1128" s="433" t="str">
        <v>1658</v>
      </c>
      <c r="D1128" t="str">
        <f>CONCATENATE(portada_F[[#This Row],[NIVEL]],".",portada_F[[#This Row],[CODINS]])</f>
        <v>1.02466</v>
      </c>
      <c r="E1128" s="444" t="s">
        <v>32642</v>
      </c>
      <c r="F1128" t="s">
        <v>12305</v>
      </c>
      <c r="G1128" t="s">
        <v>17301</v>
      </c>
      <c r="H1128" t="s">
        <v>1798</v>
      </c>
      <c r="I1128" t="s">
        <v>13536</v>
      </c>
      <c r="J1128" t="s">
        <v>2</v>
      </c>
      <c r="K1128" t="s">
        <v>32</v>
      </c>
      <c r="L1128" t="s">
        <v>20921</v>
      </c>
      <c r="M1128" t="s">
        <v>18492</v>
      </c>
      <c r="N1128">
        <v>60302</v>
      </c>
      <c r="O1128" t="s">
        <v>136</v>
      </c>
      <c r="P1128" t="s">
        <v>3</v>
      </c>
      <c r="Q1128" t="s">
        <v>2</v>
      </c>
      <c r="R1128" t="s">
        <v>16815</v>
      </c>
      <c r="S1128" t="s">
        <v>137</v>
      </c>
      <c r="T1128" t="s">
        <v>1636</v>
      </c>
      <c r="U1128" t="s">
        <v>1753</v>
      </c>
      <c r="V1128" t="s">
        <v>1798</v>
      </c>
      <c r="W1128" t="s">
        <v>17303</v>
      </c>
      <c r="X1128" t="s">
        <v>17302</v>
      </c>
      <c r="Y1128" s="536" t="s">
        <v>26108</v>
      </c>
      <c r="Z1128" s="536" t="s">
        <v>26109</v>
      </c>
      <c r="AA1128" s="493" t="s">
        <v>20228</v>
      </c>
      <c r="AB1128" s="493" t="s">
        <v>26110</v>
      </c>
      <c r="AC1128" s="493" t="s">
        <v>19758</v>
      </c>
      <c r="AD1128" s="493" t="s">
        <v>21565</v>
      </c>
      <c r="AE1128"/>
      <c r="AF1128" t="s">
        <v>20919</v>
      </c>
      <c r="AG1128"/>
      <c r="AH1128"/>
      <c r="AI1128" t="s">
        <v>20668</v>
      </c>
      <c r="AJ1128" t="s">
        <v>32</v>
      </c>
      <c r="AK1128" t="s">
        <v>1797</v>
      </c>
      <c r="AL1128" t="s">
        <v>64</v>
      </c>
      <c r="AM1128" t="s">
        <v>1798</v>
      </c>
      <c r="AN1128">
        <v>4</v>
      </c>
    </row>
    <row r="1129" spans="1:40" ht="14.4" x14ac:dyDescent="0.3">
      <c r="A1129" s="433" t="str">
        <v>1659</v>
      </c>
      <c r="D1129" t="str">
        <f>CONCATENATE(portada_F[[#This Row],[NIVEL]],".",portada_F[[#This Row],[CODINS]])</f>
        <v>1.03800</v>
      </c>
      <c r="E1129" s="444" t="s">
        <v>33738</v>
      </c>
      <c r="F1129" t="s">
        <v>14708</v>
      </c>
      <c r="G1129" t="s">
        <v>14707</v>
      </c>
      <c r="H1129" t="s">
        <v>14709</v>
      </c>
      <c r="I1129" t="s">
        <v>13536</v>
      </c>
      <c r="J1129" t="s">
        <v>4</v>
      </c>
      <c r="K1129" t="s">
        <v>32</v>
      </c>
      <c r="L1129" t="s">
        <v>20921</v>
      </c>
      <c r="M1129" t="s">
        <v>18492</v>
      </c>
      <c r="N1129">
        <v>60303</v>
      </c>
      <c r="O1129" t="s">
        <v>136</v>
      </c>
      <c r="P1129" t="s">
        <v>3</v>
      </c>
      <c r="Q1129" t="s">
        <v>3</v>
      </c>
      <c r="R1129" t="s">
        <v>16816</v>
      </c>
      <c r="S1129" t="s">
        <v>137</v>
      </c>
      <c r="T1129" t="s">
        <v>1636</v>
      </c>
      <c r="U1129" t="s">
        <v>1718</v>
      </c>
      <c r="V1129" t="s">
        <v>14709</v>
      </c>
      <c r="W1129" t="s">
        <v>15222</v>
      </c>
      <c r="X1129" t="s">
        <v>20488</v>
      </c>
      <c r="Y1129" s="536" t="s">
        <v>28882</v>
      </c>
      <c r="Z1129" s="536" t="s">
        <v>28883</v>
      </c>
      <c r="AA1129" s="493" t="s">
        <v>28884</v>
      </c>
      <c r="AB1129" s="493" t="s">
        <v>28883</v>
      </c>
      <c r="AC1129" s="493" t="s">
        <v>20095</v>
      </c>
      <c r="AD1129" s="493" t="s">
        <v>24416</v>
      </c>
      <c r="AE1129"/>
      <c r="AF1129" t="s">
        <v>20919</v>
      </c>
      <c r="AG1129"/>
      <c r="AH1129"/>
      <c r="AI1129" t="s">
        <v>20668</v>
      </c>
      <c r="AJ1129" t="s">
        <v>32</v>
      </c>
      <c r="AK1129" t="s">
        <v>1516</v>
      </c>
      <c r="AL1129" t="s">
        <v>64</v>
      </c>
      <c r="AM1129" t="s">
        <v>14709</v>
      </c>
      <c r="AN1129">
        <v>3</v>
      </c>
    </row>
    <row r="1130" spans="1:40" ht="14.4" x14ac:dyDescent="0.3">
      <c r="A1130" s="433" t="str">
        <v>1660</v>
      </c>
      <c r="D1130" t="str">
        <f>CONCATENATE(portada_F[[#This Row],[NIVEL]],".",portada_F[[#This Row],[CODINS]])</f>
        <v>1.04211</v>
      </c>
      <c r="E1130" s="444" t="s">
        <v>34067</v>
      </c>
      <c r="F1130" t="s">
        <v>10117</v>
      </c>
      <c r="G1130" t="s">
        <v>17864</v>
      </c>
      <c r="H1130" t="s">
        <v>1331</v>
      </c>
      <c r="I1130" t="s">
        <v>1167</v>
      </c>
      <c r="J1130" t="s">
        <v>11</v>
      </c>
      <c r="K1130" t="s">
        <v>32</v>
      </c>
      <c r="L1130" t="s">
        <v>20921</v>
      </c>
      <c r="M1130" t="s">
        <v>18492</v>
      </c>
      <c r="N1130">
        <v>11901</v>
      </c>
      <c r="O1130" t="s">
        <v>32</v>
      </c>
      <c r="P1130" t="s">
        <v>1168</v>
      </c>
      <c r="Q1130" t="s">
        <v>1</v>
      </c>
      <c r="R1130" t="s">
        <v>19678</v>
      </c>
      <c r="S1130" t="s">
        <v>33</v>
      </c>
      <c r="T1130" t="s">
        <v>1167</v>
      </c>
      <c r="U1130" t="s">
        <v>21483</v>
      </c>
      <c r="V1130" t="s">
        <v>1331</v>
      </c>
      <c r="W1130" t="s">
        <v>459</v>
      </c>
      <c r="X1130" t="s">
        <v>18297</v>
      </c>
      <c r="Y1130" s="536"/>
      <c r="Z1130" s="536"/>
      <c r="AA1130" s="493" t="s">
        <v>19604</v>
      </c>
      <c r="AB1130" s="493" t="s">
        <v>29707</v>
      </c>
      <c r="AC1130" s="493" t="s">
        <v>19749</v>
      </c>
      <c r="AD1130" s="493" t="s">
        <v>21515</v>
      </c>
      <c r="AE1130"/>
      <c r="AF1130" t="s">
        <v>20919</v>
      </c>
      <c r="AG1130"/>
      <c r="AH1130"/>
      <c r="AI1130" t="s">
        <v>20668</v>
      </c>
      <c r="AJ1130" t="s">
        <v>32</v>
      </c>
      <c r="AK1130" t="s">
        <v>1330</v>
      </c>
      <c r="AL1130" t="s">
        <v>64</v>
      </c>
      <c r="AM1130" t="s">
        <v>1331</v>
      </c>
      <c r="AN1130">
        <v>3</v>
      </c>
    </row>
    <row r="1131" spans="1:40" ht="14.4" x14ac:dyDescent="0.3">
      <c r="A1131" s="433" t="str">
        <v>1661</v>
      </c>
      <c r="D1131" t="str">
        <f>CONCATENATE(portada_F[[#This Row],[NIVEL]],".",portada_F[[#This Row],[CODINS]])</f>
        <v>1.01447</v>
      </c>
      <c r="E1131" s="444" t="s">
        <v>31728</v>
      </c>
      <c r="F1131" t="s">
        <v>1538</v>
      </c>
      <c r="G1131" t="s">
        <v>1536</v>
      </c>
      <c r="H1131" t="s">
        <v>645</v>
      </c>
      <c r="I1131" t="s">
        <v>1167</v>
      </c>
      <c r="J1131" t="s">
        <v>6</v>
      </c>
      <c r="K1131" t="s">
        <v>32</v>
      </c>
      <c r="L1131" t="s">
        <v>20921</v>
      </c>
      <c r="M1131" t="s">
        <v>18492</v>
      </c>
      <c r="N1131">
        <v>11908</v>
      </c>
      <c r="O1131" t="s">
        <v>32</v>
      </c>
      <c r="P1131" t="s">
        <v>1168</v>
      </c>
      <c r="Q1131" t="s">
        <v>9</v>
      </c>
      <c r="R1131" t="s">
        <v>16545</v>
      </c>
      <c r="S1131" t="s">
        <v>33</v>
      </c>
      <c r="T1131" t="s">
        <v>1167</v>
      </c>
      <c r="U1131" t="s">
        <v>21538</v>
      </c>
      <c r="V1131" t="s">
        <v>645</v>
      </c>
      <c r="W1131" t="s">
        <v>10638</v>
      </c>
      <c r="X1131" t="s">
        <v>10637</v>
      </c>
      <c r="Y1131" s="536" t="s">
        <v>24007</v>
      </c>
      <c r="Z1131" s="536" t="s">
        <v>24008</v>
      </c>
      <c r="AA1131" s="493" t="s">
        <v>1537</v>
      </c>
      <c r="AB1131" s="493" t="s">
        <v>24008</v>
      </c>
      <c r="AC1131" s="493" t="s">
        <v>19754</v>
      </c>
      <c r="AD1131" s="493" t="s">
        <v>21540</v>
      </c>
      <c r="AE1131"/>
      <c r="AF1131" t="s">
        <v>20919</v>
      </c>
      <c r="AG1131"/>
      <c r="AH1131"/>
      <c r="AI1131" t="s">
        <v>20668</v>
      </c>
      <c r="AJ1131" t="s">
        <v>32</v>
      </c>
      <c r="AK1131" t="s">
        <v>294</v>
      </c>
      <c r="AL1131" t="s">
        <v>64</v>
      </c>
      <c r="AM1131" t="s">
        <v>645</v>
      </c>
      <c r="AN1131">
        <v>36</v>
      </c>
    </row>
    <row r="1132" spans="1:40" ht="14.4" x14ac:dyDescent="0.3">
      <c r="A1132" s="433" t="str">
        <v>1662</v>
      </c>
      <c r="D1132" t="str">
        <f>CONCATENATE(portada_F[[#This Row],[NIVEL]],".",portada_F[[#This Row],[CODINS]])</f>
        <v>1.02061</v>
      </c>
      <c r="E1132" s="444" t="s">
        <v>32282</v>
      </c>
      <c r="F1132" t="s">
        <v>1685</v>
      </c>
      <c r="G1132" t="s">
        <v>1684</v>
      </c>
      <c r="H1132" t="s">
        <v>1138</v>
      </c>
      <c r="I1132" t="s">
        <v>1167</v>
      </c>
      <c r="J1132" t="s">
        <v>9</v>
      </c>
      <c r="K1132" t="s">
        <v>32</v>
      </c>
      <c r="L1132" t="s">
        <v>20921</v>
      </c>
      <c r="M1132" t="s">
        <v>18492</v>
      </c>
      <c r="N1132">
        <v>11907</v>
      </c>
      <c r="O1132" t="s">
        <v>32</v>
      </c>
      <c r="P1132" t="s">
        <v>1168</v>
      </c>
      <c r="Q1132" t="s">
        <v>7</v>
      </c>
      <c r="R1132" t="s">
        <v>16544</v>
      </c>
      <c r="S1132" t="s">
        <v>33</v>
      </c>
      <c r="T1132" t="s">
        <v>1167</v>
      </c>
      <c r="U1132" t="s">
        <v>1642</v>
      </c>
      <c r="V1132" t="s">
        <v>1139</v>
      </c>
      <c r="W1132" t="s">
        <v>13041</v>
      </c>
      <c r="X1132" t="s">
        <v>14083</v>
      </c>
      <c r="Y1132" s="536" t="s">
        <v>25266</v>
      </c>
      <c r="Z1132" s="536" t="s">
        <v>25267</v>
      </c>
      <c r="AA1132" s="493" t="s">
        <v>20165</v>
      </c>
      <c r="AB1132" s="493" t="s">
        <v>25268</v>
      </c>
      <c r="AC1132" s="493" t="s">
        <v>19756</v>
      </c>
      <c r="AD1132" s="493" t="s">
        <v>24396</v>
      </c>
      <c r="AE1132"/>
      <c r="AF1132" t="s">
        <v>20919</v>
      </c>
      <c r="AG1132"/>
      <c r="AH1132"/>
      <c r="AI1132" t="s">
        <v>20668</v>
      </c>
      <c r="AJ1132" t="s">
        <v>32</v>
      </c>
      <c r="AK1132" t="s">
        <v>1683</v>
      </c>
      <c r="AL1132" t="s">
        <v>64</v>
      </c>
      <c r="AM1132" t="s">
        <v>1138</v>
      </c>
      <c r="AN1132">
        <v>2</v>
      </c>
    </row>
    <row r="1133" spans="1:40" ht="14.4" x14ac:dyDescent="0.3">
      <c r="A1133" s="433" t="str">
        <v>1663</v>
      </c>
      <c r="D1133" t="str">
        <f>CONCATENATE(portada_F[[#This Row],[NIVEL]],".",portada_F[[#This Row],[CODINS]])</f>
        <v>1.02055</v>
      </c>
      <c r="E1133" s="444" t="s">
        <v>32276</v>
      </c>
      <c r="F1133" t="s">
        <v>1734</v>
      </c>
      <c r="G1133" t="s">
        <v>1733</v>
      </c>
      <c r="H1133" t="s">
        <v>1566</v>
      </c>
      <c r="I1133" t="s">
        <v>13536</v>
      </c>
      <c r="J1133" t="s">
        <v>225</v>
      </c>
      <c r="K1133" t="s">
        <v>32</v>
      </c>
      <c r="L1133" t="s">
        <v>20921</v>
      </c>
      <c r="M1133" t="s">
        <v>18492</v>
      </c>
      <c r="N1133">
        <v>60301</v>
      </c>
      <c r="O1133" t="s">
        <v>136</v>
      </c>
      <c r="P1133" t="s">
        <v>3</v>
      </c>
      <c r="Q1133" t="s">
        <v>1</v>
      </c>
      <c r="R1133" t="s">
        <v>16814</v>
      </c>
      <c r="S1133" t="s">
        <v>137</v>
      </c>
      <c r="T1133" t="s">
        <v>1636</v>
      </c>
      <c r="U1133" t="s">
        <v>1636</v>
      </c>
      <c r="V1133" t="s">
        <v>1566</v>
      </c>
      <c r="W1133" t="s">
        <v>19157</v>
      </c>
      <c r="X1133" t="s">
        <v>14082</v>
      </c>
      <c r="Y1133" s="536" t="s">
        <v>25250</v>
      </c>
      <c r="Z1133" s="536" t="s">
        <v>25251</v>
      </c>
      <c r="AA1133" s="493" t="s">
        <v>19156</v>
      </c>
      <c r="AB1133" s="493" t="s">
        <v>25251</v>
      </c>
      <c r="AC1133" s="493" t="s">
        <v>20428</v>
      </c>
      <c r="AD1133" s="493" t="s">
        <v>25252</v>
      </c>
      <c r="AE1133"/>
      <c r="AF1133" t="s">
        <v>20919</v>
      </c>
      <c r="AG1133"/>
      <c r="AH1133"/>
      <c r="AI1133" t="s">
        <v>20668</v>
      </c>
      <c r="AJ1133" t="s">
        <v>32</v>
      </c>
      <c r="AK1133" t="s">
        <v>1732</v>
      </c>
      <c r="AL1133" t="s">
        <v>64</v>
      </c>
      <c r="AM1133" t="s">
        <v>1566</v>
      </c>
      <c r="AN1133">
        <v>17</v>
      </c>
    </row>
    <row r="1134" spans="1:40" ht="14.4" x14ac:dyDescent="0.3">
      <c r="A1134" s="433" t="str">
        <v>1664</v>
      </c>
      <c r="D1134" t="str">
        <f>CONCATENATE(portada_F[[#This Row],[NIVEL]],".",portada_F[[#This Row],[CODINS]])</f>
        <v>1.03433</v>
      </c>
      <c r="E1134" s="444" t="s">
        <v>33477</v>
      </c>
      <c r="F1134" t="s">
        <v>7920</v>
      </c>
      <c r="G1134" t="s">
        <v>11290</v>
      </c>
      <c r="H1134" t="s">
        <v>11291</v>
      </c>
      <c r="I1134" t="s">
        <v>13536</v>
      </c>
      <c r="J1134" t="s">
        <v>225</v>
      </c>
      <c r="K1134" t="s">
        <v>32</v>
      </c>
      <c r="L1134" t="s">
        <v>20921</v>
      </c>
      <c r="M1134" t="s">
        <v>18492</v>
      </c>
      <c r="N1134">
        <v>60301</v>
      </c>
      <c r="O1134" t="s">
        <v>136</v>
      </c>
      <c r="P1134" t="s">
        <v>3</v>
      </c>
      <c r="Q1134" t="s">
        <v>1</v>
      </c>
      <c r="R1134" t="s">
        <v>16814</v>
      </c>
      <c r="S1134" t="s">
        <v>137</v>
      </c>
      <c r="T1134" t="s">
        <v>1636</v>
      </c>
      <c r="U1134" t="s">
        <v>1636</v>
      </c>
      <c r="V1134" t="s">
        <v>11291</v>
      </c>
      <c r="W1134" t="s">
        <v>28083</v>
      </c>
      <c r="X1134" t="s">
        <v>13377</v>
      </c>
      <c r="Y1134" s="536" t="s">
        <v>28084</v>
      </c>
      <c r="Z1134" s="536"/>
      <c r="AA1134" s="493" t="s">
        <v>28085</v>
      </c>
      <c r="AB1134" s="493" t="s">
        <v>28086</v>
      </c>
      <c r="AC1134" s="493" t="s">
        <v>20428</v>
      </c>
      <c r="AD1134" s="493" t="s">
        <v>25252</v>
      </c>
      <c r="AE1134"/>
      <c r="AF1134" t="s">
        <v>20919</v>
      </c>
      <c r="AG1134"/>
      <c r="AH1134"/>
      <c r="AI1134" t="s">
        <v>20668</v>
      </c>
      <c r="AJ1134" t="s">
        <v>32</v>
      </c>
      <c r="AK1134" t="s">
        <v>1731</v>
      </c>
      <c r="AL1134" t="s">
        <v>64</v>
      </c>
      <c r="AM1134" t="s">
        <v>11291</v>
      </c>
      <c r="AN1134">
        <v>14</v>
      </c>
    </row>
    <row r="1135" spans="1:40" ht="14.4" x14ac:dyDescent="0.3">
      <c r="A1135" s="433" t="str">
        <v>1665</v>
      </c>
      <c r="D1135" t="str">
        <f>CONCATENATE(portada_F[[#This Row],[NIVEL]],".",portada_F[[#This Row],[CODINS]])</f>
        <v>1.02417</v>
      </c>
      <c r="E1135" s="444" t="s">
        <v>32595</v>
      </c>
      <c r="F1135" t="s">
        <v>1860</v>
      </c>
      <c r="G1135" t="s">
        <v>1857</v>
      </c>
      <c r="H1135" t="s">
        <v>1858</v>
      </c>
      <c r="I1135" t="s">
        <v>13536</v>
      </c>
      <c r="J1135" t="s">
        <v>3</v>
      </c>
      <c r="K1135" t="s">
        <v>32</v>
      </c>
      <c r="L1135" t="s">
        <v>20921</v>
      </c>
      <c r="M1135" t="s">
        <v>18492</v>
      </c>
      <c r="N1135">
        <v>60307</v>
      </c>
      <c r="O1135" t="s">
        <v>136</v>
      </c>
      <c r="P1135" t="s">
        <v>3</v>
      </c>
      <c r="Q1135" t="s">
        <v>7</v>
      </c>
      <c r="R1135" t="s">
        <v>16820</v>
      </c>
      <c r="S1135" t="s">
        <v>137</v>
      </c>
      <c r="T1135" t="s">
        <v>1636</v>
      </c>
      <c r="U1135" t="s">
        <v>1808</v>
      </c>
      <c r="V1135" t="s">
        <v>1858</v>
      </c>
      <c r="W1135" t="s">
        <v>1859</v>
      </c>
      <c r="X1135" t="s">
        <v>12086</v>
      </c>
      <c r="Y1135" s="536" t="s">
        <v>25999</v>
      </c>
      <c r="Z1135" s="536"/>
      <c r="AA1135" s="493" t="s">
        <v>19234</v>
      </c>
      <c r="AB1135" s="493" t="s">
        <v>25999</v>
      </c>
      <c r="AC1135" s="493" t="s">
        <v>20164</v>
      </c>
      <c r="AD1135" s="493" t="s">
        <v>24413</v>
      </c>
      <c r="AE1135"/>
      <c r="AF1135" t="s">
        <v>20919</v>
      </c>
      <c r="AG1135"/>
      <c r="AH1135"/>
      <c r="AI1135" t="s">
        <v>20668</v>
      </c>
      <c r="AJ1135" t="s">
        <v>32</v>
      </c>
      <c r="AK1135" t="s">
        <v>1323</v>
      </c>
      <c r="AL1135" t="s">
        <v>64</v>
      </c>
      <c r="AM1135" t="s">
        <v>1858</v>
      </c>
      <c r="AN1135">
        <v>11</v>
      </c>
    </row>
    <row r="1136" spans="1:40" ht="14.4" x14ac:dyDescent="0.3">
      <c r="A1136" s="433" t="str">
        <v>1666</v>
      </c>
      <c r="D1136" t="str">
        <f>CONCATENATE(portada_F[[#This Row],[NIVEL]],".",portada_F[[#This Row],[CODINS]])</f>
        <v>1.02972</v>
      </c>
      <c r="E1136" s="444" t="s">
        <v>33083</v>
      </c>
      <c r="F1136" t="s">
        <v>7519</v>
      </c>
      <c r="G1136" t="s">
        <v>13605</v>
      </c>
      <c r="H1136" t="s">
        <v>13606</v>
      </c>
      <c r="I1136" t="s">
        <v>13536</v>
      </c>
      <c r="J1136" t="s">
        <v>3</v>
      </c>
      <c r="K1136" t="s">
        <v>32</v>
      </c>
      <c r="L1136" t="s">
        <v>20921</v>
      </c>
      <c r="M1136" t="s">
        <v>18492</v>
      </c>
      <c r="N1136">
        <v>60307</v>
      </c>
      <c r="O1136" t="s">
        <v>136</v>
      </c>
      <c r="P1136" t="s">
        <v>3</v>
      </c>
      <c r="Q1136" t="s">
        <v>7</v>
      </c>
      <c r="R1136" t="s">
        <v>16820</v>
      </c>
      <c r="S1136" t="s">
        <v>137</v>
      </c>
      <c r="T1136" t="s">
        <v>1636</v>
      </c>
      <c r="U1136" t="s">
        <v>1808</v>
      </c>
      <c r="V1136" t="s">
        <v>13606</v>
      </c>
      <c r="W1136" t="s">
        <v>27154</v>
      </c>
      <c r="X1136" t="s">
        <v>15099</v>
      </c>
      <c r="Y1136" s="536" t="s">
        <v>27155</v>
      </c>
      <c r="Z1136" s="536" t="s">
        <v>27156</v>
      </c>
      <c r="AA1136" s="493" t="s">
        <v>19387</v>
      </c>
      <c r="AB1136" s="493" t="s">
        <v>27155</v>
      </c>
      <c r="AC1136" s="493" t="s">
        <v>20164</v>
      </c>
      <c r="AD1136" s="493" t="s">
        <v>24413</v>
      </c>
      <c r="AE1136"/>
      <c r="AF1136" t="s">
        <v>20919</v>
      </c>
      <c r="AG1136"/>
      <c r="AH1136"/>
      <c r="AI1136" t="s">
        <v>20668</v>
      </c>
      <c r="AJ1136" t="s">
        <v>32</v>
      </c>
      <c r="AK1136" t="s">
        <v>1839</v>
      </c>
      <c r="AL1136" t="s">
        <v>64</v>
      </c>
      <c r="AM1136" t="s">
        <v>13606</v>
      </c>
      <c r="AN1136">
        <v>6</v>
      </c>
    </row>
    <row r="1137" spans="1:40" ht="14.4" x14ac:dyDescent="0.3">
      <c r="A1137" s="433" t="str">
        <v>1667</v>
      </c>
      <c r="D1137" t="str">
        <f>CONCATENATE(portada_F[[#This Row],[NIVEL]],".",portada_F[[#This Row],[CODINS]])</f>
        <v>1.01621</v>
      </c>
      <c r="E1137" s="444" t="s">
        <v>31894</v>
      </c>
      <c r="F1137" t="s">
        <v>1355</v>
      </c>
      <c r="G1137" t="s">
        <v>1353</v>
      </c>
      <c r="H1137" t="s">
        <v>1354</v>
      </c>
      <c r="I1137" t="s">
        <v>1167</v>
      </c>
      <c r="J1137" t="s">
        <v>4</v>
      </c>
      <c r="K1137" t="s">
        <v>32</v>
      </c>
      <c r="L1137" t="s">
        <v>20921</v>
      </c>
      <c r="M1137" t="s">
        <v>18492</v>
      </c>
      <c r="N1137">
        <v>11909</v>
      </c>
      <c r="O1137" t="s">
        <v>32</v>
      </c>
      <c r="P1137" t="s">
        <v>1168</v>
      </c>
      <c r="Q1137" t="s">
        <v>10</v>
      </c>
      <c r="R1137" t="s">
        <v>16546</v>
      </c>
      <c r="S1137" t="s">
        <v>33</v>
      </c>
      <c r="T1137" t="s">
        <v>1167</v>
      </c>
      <c r="U1137" t="s">
        <v>1241</v>
      </c>
      <c r="V1137" t="s">
        <v>1354</v>
      </c>
      <c r="W1137" t="s">
        <v>354</v>
      </c>
      <c r="X1137" t="s">
        <v>19051</v>
      </c>
      <c r="Y1137" s="536" t="s">
        <v>24379</v>
      </c>
      <c r="Z1137" s="536"/>
      <c r="AA1137" s="493" t="s">
        <v>12947</v>
      </c>
      <c r="AB1137" s="493" t="s">
        <v>24380</v>
      </c>
      <c r="AC1137" s="493" t="s">
        <v>19969</v>
      </c>
      <c r="AD1137" s="493" t="s">
        <v>23153</v>
      </c>
      <c r="AE1137"/>
      <c r="AF1137" t="s">
        <v>20919</v>
      </c>
      <c r="AG1137"/>
      <c r="AH1137"/>
      <c r="AI1137" t="s">
        <v>20668</v>
      </c>
      <c r="AJ1137" t="s">
        <v>32</v>
      </c>
      <c r="AK1137" t="s">
        <v>1352</v>
      </c>
      <c r="AL1137" t="s">
        <v>64</v>
      </c>
      <c r="AM1137" t="s">
        <v>1354</v>
      </c>
      <c r="AN1137">
        <v>16</v>
      </c>
    </row>
    <row r="1138" spans="1:40" ht="14.4" x14ac:dyDescent="0.3">
      <c r="A1138" s="433" t="str">
        <v>1668</v>
      </c>
      <c r="D1138" t="str">
        <f>CONCATENATE(portada_F[[#This Row],[NIVEL]],".",portada_F[[#This Row],[CODINS]])</f>
        <v>1.02468</v>
      </c>
      <c r="E1138" s="444" t="s">
        <v>32644</v>
      </c>
      <c r="F1138" t="s">
        <v>1869</v>
      </c>
      <c r="G1138" t="s">
        <v>1867</v>
      </c>
      <c r="H1138" t="s">
        <v>1868</v>
      </c>
      <c r="I1138" t="s">
        <v>13536</v>
      </c>
      <c r="J1138" t="s">
        <v>4</v>
      </c>
      <c r="K1138" t="s">
        <v>32</v>
      </c>
      <c r="L1138" t="s">
        <v>20921</v>
      </c>
      <c r="M1138" t="s">
        <v>18492</v>
      </c>
      <c r="N1138">
        <v>60308</v>
      </c>
      <c r="O1138" t="s">
        <v>136</v>
      </c>
      <c r="P1138" t="s">
        <v>3</v>
      </c>
      <c r="Q1138" t="s">
        <v>9</v>
      </c>
      <c r="R1138" t="s">
        <v>16821</v>
      </c>
      <c r="S1138" t="s">
        <v>137</v>
      </c>
      <c r="T1138" t="s">
        <v>1636</v>
      </c>
      <c r="U1138" t="s">
        <v>1864</v>
      </c>
      <c r="V1138" t="s">
        <v>1868</v>
      </c>
      <c r="W1138" t="s">
        <v>215</v>
      </c>
      <c r="X1138" t="s">
        <v>13144</v>
      </c>
      <c r="Y1138" s="536" t="s">
        <v>26113</v>
      </c>
      <c r="Z1138" s="536" t="s">
        <v>24416</v>
      </c>
      <c r="AA1138" s="493" t="s">
        <v>17416</v>
      </c>
      <c r="AB1138" s="493" t="s">
        <v>26114</v>
      </c>
      <c r="AC1138" s="493" t="s">
        <v>20095</v>
      </c>
      <c r="AD1138" s="493" t="s">
        <v>26115</v>
      </c>
      <c r="AE1138"/>
      <c r="AF1138" t="s">
        <v>20919</v>
      </c>
      <c r="AG1138"/>
      <c r="AH1138"/>
      <c r="AI1138" t="s">
        <v>20668</v>
      </c>
      <c r="AJ1138" t="s">
        <v>32</v>
      </c>
      <c r="AK1138" t="s">
        <v>1296</v>
      </c>
      <c r="AL1138" t="s">
        <v>64</v>
      </c>
      <c r="AM1138" t="s">
        <v>1868</v>
      </c>
      <c r="AN1138">
        <v>9</v>
      </c>
    </row>
    <row r="1139" spans="1:40" ht="14.4" x14ac:dyDescent="0.3">
      <c r="A1139" s="433" t="str">
        <v>1669</v>
      </c>
      <c r="D1139" t="str">
        <f>CONCATENATE(portada_F[[#This Row],[NIVEL]],".",portada_F[[#This Row],[CODINS]])</f>
        <v>1.03614</v>
      </c>
      <c r="E1139" s="444" t="s">
        <v>33601</v>
      </c>
      <c r="F1139" t="s">
        <v>9939</v>
      </c>
      <c r="G1139" t="s">
        <v>13725</v>
      </c>
      <c r="H1139" t="s">
        <v>2105</v>
      </c>
      <c r="I1139" t="s">
        <v>13536</v>
      </c>
      <c r="J1139" t="s">
        <v>2</v>
      </c>
      <c r="K1139" t="s">
        <v>32</v>
      </c>
      <c r="L1139" t="s">
        <v>20921</v>
      </c>
      <c r="M1139" t="s">
        <v>18492</v>
      </c>
      <c r="N1139">
        <v>60302</v>
      </c>
      <c r="O1139" t="s">
        <v>136</v>
      </c>
      <c r="P1139" t="s">
        <v>3</v>
      </c>
      <c r="Q1139" t="s">
        <v>2</v>
      </c>
      <c r="R1139" t="s">
        <v>16815</v>
      </c>
      <c r="S1139" t="s">
        <v>137</v>
      </c>
      <c r="T1139" t="s">
        <v>1636</v>
      </c>
      <c r="U1139" t="s">
        <v>1753</v>
      </c>
      <c r="V1139" t="s">
        <v>4587</v>
      </c>
      <c r="W1139" t="s">
        <v>28494</v>
      </c>
      <c r="X1139" t="s">
        <v>19512</v>
      </c>
      <c r="Y1139" s="536" t="s">
        <v>21565</v>
      </c>
      <c r="Z1139" s="536" t="s">
        <v>28495</v>
      </c>
      <c r="AA1139" s="493" t="s">
        <v>15897</v>
      </c>
      <c r="AB1139" s="493" t="s">
        <v>28495</v>
      </c>
      <c r="AC1139" s="493" t="s">
        <v>19758</v>
      </c>
      <c r="AD1139" s="493" t="s">
        <v>21565</v>
      </c>
      <c r="AE1139"/>
      <c r="AF1139" t="s">
        <v>20919</v>
      </c>
      <c r="AG1139"/>
      <c r="AH1139"/>
      <c r="AI1139" t="s">
        <v>20668</v>
      </c>
      <c r="AJ1139" t="s">
        <v>32</v>
      </c>
      <c r="AK1139" t="s">
        <v>10273</v>
      </c>
      <c r="AL1139" t="s">
        <v>64</v>
      </c>
      <c r="AM1139" t="s">
        <v>2105</v>
      </c>
      <c r="AN1139">
        <v>8</v>
      </c>
    </row>
    <row r="1140" spans="1:40" ht="14.4" x14ac:dyDescent="0.3">
      <c r="A1140" s="433" t="str">
        <v>1670</v>
      </c>
      <c r="D1140" t="str">
        <f>CONCATENATE(portada_F[[#This Row],[NIVEL]],".",portada_F[[#This Row],[CODINS]])</f>
        <v>1.02831</v>
      </c>
      <c r="E1140" s="444" t="s">
        <v>32962</v>
      </c>
      <c r="F1140" t="s">
        <v>5657</v>
      </c>
      <c r="G1140" t="s">
        <v>6196</v>
      </c>
      <c r="H1140" t="s">
        <v>14461</v>
      </c>
      <c r="I1140" t="s">
        <v>1167</v>
      </c>
      <c r="J1140" t="s">
        <v>2</v>
      </c>
      <c r="K1140" t="s">
        <v>32</v>
      </c>
      <c r="L1140" t="s">
        <v>20921</v>
      </c>
      <c r="M1140" t="s">
        <v>18492</v>
      </c>
      <c r="N1140">
        <v>11911</v>
      </c>
      <c r="O1140" t="s">
        <v>32</v>
      </c>
      <c r="P1140" t="s">
        <v>1168</v>
      </c>
      <c r="Q1140" t="s">
        <v>13</v>
      </c>
      <c r="R1140" t="s">
        <v>16548</v>
      </c>
      <c r="S1140" t="s">
        <v>33</v>
      </c>
      <c r="T1140" t="s">
        <v>1167</v>
      </c>
      <c r="U1140" t="s">
        <v>21505</v>
      </c>
      <c r="V1140" t="s">
        <v>51</v>
      </c>
      <c r="W1140" t="s">
        <v>9751</v>
      </c>
      <c r="X1140" t="s">
        <v>12182</v>
      </c>
      <c r="Y1140" s="536" t="s">
        <v>26873</v>
      </c>
      <c r="Z1140" s="536"/>
      <c r="AA1140" s="493" t="s">
        <v>13242</v>
      </c>
      <c r="AB1140" s="493" t="s">
        <v>26873</v>
      </c>
      <c r="AC1140" s="493" t="s">
        <v>19746</v>
      </c>
      <c r="AD1140" s="493" t="s">
        <v>21507</v>
      </c>
      <c r="AE1140"/>
      <c r="AF1140" t="s">
        <v>20919</v>
      </c>
      <c r="AG1140"/>
      <c r="AH1140"/>
      <c r="AI1140" t="s">
        <v>20668</v>
      </c>
      <c r="AJ1140" t="s">
        <v>32</v>
      </c>
      <c r="AK1140" t="s">
        <v>3191</v>
      </c>
      <c r="AL1140" t="s">
        <v>64</v>
      </c>
      <c r="AM1140" t="s">
        <v>14461</v>
      </c>
      <c r="AN1140">
        <v>7</v>
      </c>
    </row>
    <row r="1141" spans="1:40" ht="14.4" x14ac:dyDescent="0.3">
      <c r="A1141" s="433" t="str">
        <v>1671</v>
      </c>
      <c r="D1141" t="str">
        <f>CONCATENATE(portada_F[[#This Row],[NIVEL]],".",portada_F[[#This Row],[CODINS]])</f>
        <v>1.04103</v>
      </c>
      <c r="E1141" s="444" t="s">
        <v>33991</v>
      </c>
      <c r="F1141" t="s">
        <v>7954</v>
      </c>
      <c r="G1141" t="s">
        <v>17575</v>
      </c>
      <c r="H1141" t="s">
        <v>1842</v>
      </c>
      <c r="I1141" t="s">
        <v>13536</v>
      </c>
      <c r="J1141" t="s">
        <v>13</v>
      </c>
      <c r="K1141" t="s">
        <v>32</v>
      </c>
      <c r="L1141" t="s">
        <v>20921</v>
      </c>
      <c r="M1141" t="s">
        <v>18492</v>
      </c>
      <c r="N1141">
        <v>60307</v>
      </c>
      <c r="O1141" t="s">
        <v>136</v>
      </c>
      <c r="P1141" t="s">
        <v>3</v>
      </c>
      <c r="Q1141" t="s">
        <v>7</v>
      </c>
      <c r="R1141" t="s">
        <v>16820</v>
      </c>
      <c r="S1141" t="s">
        <v>137</v>
      </c>
      <c r="T1141" t="s">
        <v>1636</v>
      </c>
      <c r="U1141" t="s">
        <v>1808</v>
      </c>
      <c r="V1141" t="s">
        <v>1842</v>
      </c>
      <c r="W1141" t="s">
        <v>29510</v>
      </c>
      <c r="X1141" t="s">
        <v>17576</v>
      </c>
      <c r="Y1141" s="536" t="s">
        <v>29511</v>
      </c>
      <c r="Z1141" s="536"/>
      <c r="AA1141" s="493" t="s">
        <v>29512</v>
      </c>
      <c r="AB1141" s="493" t="s">
        <v>29511</v>
      </c>
      <c r="AC1141" s="493" t="s">
        <v>19970</v>
      </c>
      <c r="AD1141" s="493" t="s">
        <v>23157</v>
      </c>
      <c r="AE1141"/>
      <c r="AF1141" t="s">
        <v>20919</v>
      </c>
      <c r="AG1141"/>
      <c r="AH1141"/>
      <c r="AI1141" t="s">
        <v>20668</v>
      </c>
      <c r="AJ1141" t="s">
        <v>32</v>
      </c>
      <c r="AK1141" t="s">
        <v>1841</v>
      </c>
      <c r="AL1141" t="s">
        <v>64</v>
      </c>
      <c r="AM1141" t="s">
        <v>1842</v>
      </c>
      <c r="AN1141">
        <v>2</v>
      </c>
    </row>
    <row r="1142" spans="1:40" ht="14.4" x14ac:dyDescent="0.3">
      <c r="A1142" s="433" t="str">
        <v>1672</v>
      </c>
      <c r="D1142" t="str">
        <f>CONCATENATE(portada_F[[#This Row],[NIVEL]],".",portada_F[[#This Row],[CODINS]])</f>
        <v>1.03789</v>
      </c>
      <c r="E1142" s="444" t="s">
        <v>33727</v>
      </c>
      <c r="F1142" t="s">
        <v>7690</v>
      </c>
      <c r="G1142" t="s">
        <v>14696</v>
      </c>
      <c r="H1142" t="s">
        <v>795</v>
      </c>
      <c r="I1142" t="s">
        <v>1167</v>
      </c>
      <c r="J1142" t="s">
        <v>6</v>
      </c>
      <c r="K1142" t="s">
        <v>32</v>
      </c>
      <c r="L1142" t="s">
        <v>20921</v>
      </c>
      <c r="M1142" t="s">
        <v>18492</v>
      </c>
      <c r="N1142">
        <v>11908</v>
      </c>
      <c r="O1142" t="s">
        <v>32</v>
      </c>
      <c r="P1142" t="s">
        <v>1168</v>
      </c>
      <c r="Q1142" t="s">
        <v>9</v>
      </c>
      <c r="R1142" t="s">
        <v>16545</v>
      </c>
      <c r="S1142" t="s">
        <v>33</v>
      </c>
      <c r="T1142" t="s">
        <v>1167</v>
      </c>
      <c r="U1142" t="s">
        <v>21538</v>
      </c>
      <c r="V1142" t="s">
        <v>15204</v>
      </c>
      <c r="W1142" t="s">
        <v>20486</v>
      </c>
      <c r="X1142" t="s">
        <v>15205</v>
      </c>
      <c r="Y1142" s="536" t="s">
        <v>28860</v>
      </c>
      <c r="Z1142" s="536"/>
      <c r="AA1142" s="493" t="s">
        <v>17462</v>
      </c>
      <c r="AB1142" s="493" t="s">
        <v>28860</v>
      </c>
      <c r="AC1142" s="493" t="s">
        <v>19754</v>
      </c>
      <c r="AD1142" s="493" t="s">
        <v>24964</v>
      </c>
      <c r="AE1142"/>
      <c r="AF1142" t="s">
        <v>20919</v>
      </c>
      <c r="AG1142"/>
      <c r="AH1142"/>
      <c r="AI1142" t="s">
        <v>20668</v>
      </c>
      <c r="AJ1142" t="s">
        <v>32</v>
      </c>
      <c r="AK1142" t="s">
        <v>9030</v>
      </c>
      <c r="AL1142" t="s">
        <v>64</v>
      </c>
      <c r="AM1142" t="s">
        <v>795</v>
      </c>
      <c r="AN1142">
        <v>5</v>
      </c>
    </row>
    <row r="1143" spans="1:40" ht="14.4" x14ac:dyDescent="0.3">
      <c r="A1143" s="433" t="str">
        <v>1673</v>
      </c>
      <c r="D1143" t="str">
        <f>CONCATENATE(portada_F[[#This Row],[NIVEL]],".",portada_F[[#This Row],[CODINS]])</f>
        <v>1.01448</v>
      </c>
      <c r="E1143" s="444" t="s">
        <v>31729</v>
      </c>
      <c r="F1143" t="s">
        <v>3633</v>
      </c>
      <c r="G1143" t="s">
        <v>6242</v>
      </c>
      <c r="H1143" t="s">
        <v>1377</v>
      </c>
      <c r="I1143" t="s">
        <v>1167</v>
      </c>
      <c r="J1143" t="s">
        <v>10</v>
      </c>
      <c r="K1143" t="s">
        <v>32</v>
      </c>
      <c r="L1143" t="s">
        <v>20921</v>
      </c>
      <c r="M1143" t="s">
        <v>18492</v>
      </c>
      <c r="N1143">
        <v>11905</v>
      </c>
      <c r="O1143" t="s">
        <v>32</v>
      </c>
      <c r="P1143" t="s">
        <v>1168</v>
      </c>
      <c r="Q1143" t="s">
        <v>5</v>
      </c>
      <c r="R1143" t="s">
        <v>16542</v>
      </c>
      <c r="S1143" t="s">
        <v>33</v>
      </c>
      <c r="T1143" t="s">
        <v>1167</v>
      </c>
      <c r="U1143" t="s">
        <v>674</v>
      </c>
      <c r="V1143" t="s">
        <v>1377</v>
      </c>
      <c r="W1143" t="s">
        <v>24009</v>
      </c>
      <c r="X1143" t="s">
        <v>10584</v>
      </c>
      <c r="Y1143" s="536" t="s">
        <v>24010</v>
      </c>
      <c r="Z1143" s="536"/>
      <c r="AA1143" s="493" t="s">
        <v>17982</v>
      </c>
      <c r="AB1143" s="493" t="s">
        <v>24010</v>
      </c>
      <c r="AC1143" s="493" t="s">
        <v>20056</v>
      </c>
      <c r="AD1143" s="493" t="s">
        <v>23991</v>
      </c>
      <c r="AE1143"/>
      <c r="AF1143" t="s">
        <v>20919</v>
      </c>
      <c r="AG1143"/>
      <c r="AH1143"/>
      <c r="AI1143" t="s">
        <v>20668</v>
      </c>
      <c r="AJ1143" t="s">
        <v>32</v>
      </c>
      <c r="AK1143" t="s">
        <v>7598</v>
      </c>
      <c r="AL1143" t="s">
        <v>64</v>
      </c>
      <c r="AM1143" t="s">
        <v>1377</v>
      </c>
      <c r="AN1143">
        <v>14</v>
      </c>
    </row>
    <row r="1144" spans="1:40" ht="14.4" x14ac:dyDescent="0.3">
      <c r="A1144" s="433" t="str">
        <v>1675</v>
      </c>
      <c r="D1144" t="str">
        <f>CONCATENATE(portada_F[[#This Row],[NIVEL]],".",portada_F[[#This Row],[CODINS]])</f>
        <v>1.00979</v>
      </c>
      <c r="E1144" s="444" t="s">
        <v>31303</v>
      </c>
      <c r="F1144" t="s">
        <v>2621</v>
      </c>
      <c r="G1144" t="s">
        <v>6194</v>
      </c>
      <c r="H1144" t="s">
        <v>6195</v>
      </c>
      <c r="I1144" t="s">
        <v>1167</v>
      </c>
      <c r="J1144" t="s">
        <v>1</v>
      </c>
      <c r="K1144" t="s">
        <v>32</v>
      </c>
      <c r="L1144" t="s">
        <v>20921</v>
      </c>
      <c r="M1144" t="s">
        <v>18492</v>
      </c>
      <c r="N1144">
        <v>11901</v>
      </c>
      <c r="O1144" t="s">
        <v>32</v>
      </c>
      <c r="P1144" t="s">
        <v>1168</v>
      </c>
      <c r="Q1144" t="s">
        <v>1</v>
      </c>
      <c r="R1144" t="s">
        <v>19678</v>
      </c>
      <c r="S1144" t="s">
        <v>33</v>
      </c>
      <c r="T1144" t="s">
        <v>1167</v>
      </c>
      <c r="U1144" t="s">
        <v>21483</v>
      </c>
      <c r="V1144" t="s">
        <v>6195</v>
      </c>
      <c r="W1144" t="s">
        <v>22222</v>
      </c>
      <c r="X1144" t="s">
        <v>10510</v>
      </c>
      <c r="Y1144" s="536" t="s">
        <v>23041</v>
      </c>
      <c r="Z1144" s="536"/>
      <c r="AA1144" s="493" t="s">
        <v>12786</v>
      </c>
      <c r="AB1144" s="493" t="s">
        <v>23041</v>
      </c>
      <c r="AC1144" s="493" t="s">
        <v>19936</v>
      </c>
      <c r="AD1144" s="493" t="s">
        <v>21485</v>
      </c>
      <c r="AE1144"/>
      <c r="AF1144" t="s">
        <v>20919</v>
      </c>
      <c r="AG1144"/>
      <c r="AH1144"/>
      <c r="AI1144" t="s">
        <v>20668</v>
      </c>
      <c r="AJ1144" t="s">
        <v>32</v>
      </c>
      <c r="AK1144" t="s">
        <v>2866</v>
      </c>
      <c r="AL1144" t="s">
        <v>64</v>
      </c>
      <c r="AM1144" t="s">
        <v>6195</v>
      </c>
      <c r="AN1144">
        <v>39</v>
      </c>
    </row>
    <row r="1145" spans="1:40" ht="14.4" x14ac:dyDescent="0.3">
      <c r="A1145" s="433" t="str">
        <v>1676</v>
      </c>
      <c r="D1145" t="str">
        <f>CONCATENATE(portada_F[[#This Row],[NIVEL]],".",portada_F[[#This Row],[CODINS]])</f>
        <v>1.04023</v>
      </c>
      <c r="E1145" s="444" t="s">
        <v>33923</v>
      </c>
      <c r="F1145" t="s">
        <v>10012</v>
      </c>
      <c r="G1145" t="s">
        <v>16105</v>
      </c>
      <c r="H1145" t="s">
        <v>1563</v>
      </c>
      <c r="I1145" t="s">
        <v>1167</v>
      </c>
      <c r="J1145" t="s">
        <v>9</v>
      </c>
      <c r="K1145" t="s">
        <v>32</v>
      </c>
      <c r="L1145" t="s">
        <v>20921</v>
      </c>
      <c r="M1145" t="s">
        <v>18492</v>
      </c>
      <c r="N1145">
        <v>11912</v>
      </c>
      <c r="O1145" t="s">
        <v>32</v>
      </c>
      <c r="P1145" t="s">
        <v>1168</v>
      </c>
      <c r="Q1145" t="s">
        <v>14</v>
      </c>
      <c r="R1145" t="s">
        <v>16549</v>
      </c>
      <c r="S1145" t="s">
        <v>33</v>
      </c>
      <c r="T1145" t="s">
        <v>1167</v>
      </c>
      <c r="U1145" t="s">
        <v>92</v>
      </c>
      <c r="V1145" t="s">
        <v>1563</v>
      </c>
      <c r="W1145" t="s">
        <v>9146</v>
      </c>
      <c r="X1145" t="s">
        <v>16107</v>
      </c>
      <c r="Y1145" s="536" t="s">
        <v>29337</v>
      </c>
      <c r="Z1145" s="536"/>
      <c r="AA1145" s="493" t="s">
        <v>16106</v>
      </c>
      <c r="AB1145" s="493" t="s">
        <v>29337</v>
      </c>
      <c r="AC1145" s="493" t="s">
        <v>19756</v>
      </c>
      <c r="AD1145" s="493" t="s">
        <v>21549</v>
      </c>
      <c r="AE1145"/>
      <c r="AF1145" t="s">
        <v>20919</v>
      </c>
      <c r="AG1145"/>
      <c r="AH1145"/>
      <c r="AI1145" t="s">
        <v>20668</v>
      </c>
      <c r="AJ1145" t="s">
        <v>32</v>
      </c>
      <c r="AK1145" t="s">
        <v>1686</v>
      </c>
      <c r="AL1145" t="s">
        <v>64</v>
      </c>
      <c r="AM1145" t="s">
        <v>1563</v>
      </c>
      <c r="AN1145">
        <v>7</v>
      </c>
    </row>
    <row r="1146" spans="1:40" ht="14.4" x14ac:dyDescent="0.3">
      <c r="A1146" s="433" t="str">
        <v>1678</v>
      </c>
      <c r="D1146" t="str">
        <f>CONCATENATE(portada_F[[#This Row],[NIVEL]],".",portada_F[[#This Row],[CODINS]])</f>
        <v>1.02462</v>
      </c>
      <c r="E1146" s="444" t="s">
        <v>32638</v>
      </c>
      <c r="F1146" t="s">
        <v>10225</v>
      </c>
      <c r="G1146" t="s">
        <v>10226</v>
      </c>
      <c r="H1146" t="s">
        <v>1576</v>
      </c>
      <c r="I1146" t="s">
        <v>1167</v>
      </c>
      <c r="J1146" t="s">
        <v>10</v>
      </c>
      <c r="K1146" t="s">
        <v>32</v>
      </c>
      <c r="L1146" t="s">
        <v>20921</v>
      </c>
      <c r="M1146" t="s">
        <v>18492</v>
      </c>
      <c r="N1146">
        <v>11905</v>
      </c>
      <c r="O1146" t="s">
        <v>32</v>
      </c>
      <c r="P1146" t="s">
        <v>1168</v>
      </c>
      <c r="Q1146" t="s">
        <v>5</v>
      </c>
      <c r="R1146" t="s">
        <v>16542</v>
      </c>
      <c r="S1146" t="s">
        <v>33</v>
      </c>
      <c r="T1146" t="s">
        <v>1167</v>
      </c>
      <c r="U1146" t="s">
        <v>674</v>
      </c>
      <c r="V1146" t="s">
        <v>1576</v>
      </c>
      <c r="W1146" t="s">
        <v>10894</v>
      </c>
      <c r="X1146" t="s">
        <v>17300</v>
      </c>
      <c r="Y1146" s="536" t="s">
        <v>26099</v>
      </c>
      <c r="Z1146" s="536"/>
      <c r="AA1146" s="493" t="s">
        <v>19246</v>
      </c>
      <c r="AB1146" s="493" t="s">
        <v>26100</v>
      </c>
      <c r="AC1146" s="493" t="s">
        <v>20056</v>
      </c>
      <c r="AD1146" s="493" t="s">
        <v>23991</v>
      </c>
      <c r="AE1146"/>
      <c r="AF1146" t="s">
        <v>20919</v>
      </c>
      <c r="AG1146"/>
      <c r="AH1146"/>
      <c r="AI1146" t="s">
        <v>20668</v>
      </c>
      <c r="AJ1146" t="s">
        <v>32</v>
      </c>
      <c r="AK1146" t="s">
        <v>1575</v>
      </c>
      <c r="AL1146" t="s">
        <v>64</v>
      </c>
      <c r="AM1146" t="s">
        <v>1576</v>
      </c>
      <c r="AN1146">
        <v>6</v>
      </c>
    </row>
    <row r="1147" spans="1:40" ht="14.4" x14ac:dyDescent="0.3">
      <c r="A1147" s="433" t="str">
        <v>1681</v>
      </c>
      <c r="D1147" t="str">
        <f>CONCATENATE(portada_F[[#This Row],[NIVEL]],".",portada_F[[#This Row],[CODINS]])</f>
        <v>1.04210</v>
      </c>
      <c r="E1147" s="444" t="s">
        <v>34066</v>
      </c>
      <c r="F1147" t="s">
        <v>17862</v>
      </c>
      <c r="G1147" t="s">
        <v>17863</v>
      </c>
      <c r="H1147" t="s">
        <v>1636</v>
      </c>
      <c r="I1147" t="s">
        <v>1167</v>
      </c>
      <c r="J1147" t="s">
        <v>7</v>
      </c>
      <c r="K1147" t="s">
        <v>32</v>
      </c>
      <c r="L1147" t="s">
        <v>20921</v>
      </c>
      <c r="M1147" t="s">
        <v>18492</v>
      </c>
      <c r="N1147">
        <v>11906</v>
      </c>
      <c r="O1147" t="s">
        <v>32</v>
      </c>
      <c r="P1147" t="s">
        <v>1168</v>
      </c>
      <c r="Q1147" t="s">
        <v>6</v>
      </c>
      <c r="R1147" t="s">
        <v>16543</v>
      </c>
      <c r="S1147" t="s">
        <v>33</v>
      </c>
      <c r="T1147" t="s">
        <v>1167</v>
      </c>
      <c r="U1147" t="s">
        <v>1579</v>
      </c>
      <c r="V1147" t="s">
        <v>1636</v>
      </c>
      <c r="W1147" t="s">
        <v>22371</v>
      </c>
      <c r="X1147" t="s">
        <v>18296</v>
      </c>
      <c r="Y1147" s="536"/>
      <c r="Z1147" s="536"/>
      <c r="AA1147" s="493" t="s">
        <v>29705</v>
      </c>
      <c r="AB1147" s="493" t="s">
        <v>29706</v>
      </c>
      <c r="AC1147" s="493" t="s">
        <v>20004</v>
      </c>
      <c r="AD1147" s="493" t="s">
        <v>23497</v>
      </c>
      <c r="AE1147"/>
      <c r="AF1147" t="s">
        <v>20919</v>
      </c>
      <c r="AG1147"/>
      <c r="AH1147"/>
      <c r="AI1147" t="s">
        <v>20668</v>
      </c>
      <c r="AJ1147" t="s">
        <v>32</v>
      </c>
      <c r="AK1147" t="s">
        <v>1635</v>
      </c>
      <c r="AL1147" t="s">
        <v>64</v>
      </c>
      <c r="AM1147" t="s">
        <v>1636</v>
      </c>
      <c r="AN1147">
        <v>2</v>
      </c>
    </row>
    <row r="1148" spans="1:40" ht="14.4" x14ac:dyDescent="0.3">
      <c r="A1148" s="433" t="str">
        <v>1682</v>
      </c>
      <c r="D1148" t="str">
        <f>CONCATENATE(portada_F[[#This Row],[NIVEL]],".",portada_F[[#This Row],[CODINS]])</f>
        <v>1.04180</v>
      </c>
      <c r="E1148" s="444" t="s">
        <v>34051</v>
      </c>
      <c r="F1148" t="s">
        <v>10038</v>
      </c>
      <c r="G1148" t="s">
        <v>17840</v>
      </c>
      <c r="H1148" t="s">
        <v>1907</v>
      </c>
      <c r="I1148" t="s">
        <v>13536</v>
      </c>
      <c r="J1148" t="s">
        <v>225</v>
      </c>
      <c r="K1148" t="s">
        <v>32</v>
      </c>
      <c r="L1148" t="s">
        <v>20921</v>
      </c>
      <c r="M1148" t="s">
        <v>18492</v>
      </c>
      <c r="N1148">
        <v>60303</v>
      </c>
      <c r="O1148" t="s">
        <v>136</v>
      </c>
      <c r="P1148" t="s">
        <v>3</v>
      </c>
      <c r="Q1148" t="s">
        <v>3</v>
      </c>
      <c r="R1148" t="s">
        <v>16816</v>
      </c>
      <c r="S1148" t="s">
        <v>137</v>
      </c>
      <c r="T1148" t="s">
        <v>1636</v>
      </c>
      <c r="U1148" t="s">
        <v>1718</v>
      </c>
      <c r="V1148" t="s">
        <v>1907</v>
      </c>
      <c r="W1148" t="s">
        <v>18271</v>
      </c>
      <c r="X1148" t="s">
        <v>18270</v>
      </c>
      <c r="Y1148" s="536" t="s">
        <v>29656</v>
      </c>
      <c r="Z1148" s="536"/>
      <c r="AA1148" s="493" t="s">
        <v>18269</v>
      </c>
      <c r="AB1148" s="493" t="s">
        <v>29657</v>
      </c>
      <c r="AC1148" s="493" t="s">
        <v>20428</v>
      </c>
      <c r="AD1148" s="493" t="s">
        <v>29658</v>
      </c>
      <c r="AE1148"/>
      <c r="AF1148" t="s">
        <v>20919</v>
      </c>
      <c r="AG1148"/>
      <c r="AH1148"/>
      <c r="AI1148" t="s">
        <v>20668</v>
      </c>
      <c r="AJ1148" t="s">
        <v>32</v>
      </c>
      <c r="AK1148" t="s">
        <v>1906</v>
      </c>
      <c r="AL1148" t="s">
        <v>64</v>
      </c>
      <c r="AM1148" t="s">
        <v>1907</v>
      </c>
      <c r="AN1148">
        <v>5</v>
      </c>
    </row>
    <row r="1149" spans="1:40" ht="14.4" x14ac:dyDescent="0.3">
      <c r="A1149" s="433" t="str">
        <v>1683</v>
      </c>
      <c r="D1149" t="str">
        <f>CONCATENATE(portada_F[[#This Row],[NIVEL]],".",portada_F[[#This Row],[CODINS]])</f>
        <v>1.04147</v>
      </c>
      <c r="E1149" s="444" t="s">
        <v>34026</v>
      </c>
      <c r="F1149" t="s">
        <v>7985</v>
      </c>
      <c r="G1149" t="s">
        <v>17644</v>
      </c>
      <c r="H1149" t="s">
        <v>1276</v>
      </c>
      <c r="I1149" t="s">
        <v>1167</v>
      </c>
      <c r="J1149" t="s">
        <v>2</v>
      </c>
      <c r="K1149" t="s">
        <v>32</v>
      </c>
      <c r="L1149" t="s">
        <v>20921</v>
      </c>
      <c r="M1149" t="s">
        <v>18492</v>
      </c>
      <c r="N1149">
        <v>11910</v>
      </c>
      <c r="O1149" t="s">
        <v>32</v>
      </c>
      <c r="P1149" t="s">
        <v>1168</v>
      </c>
      <c r="Q1149" t="s">
        <v>11</v>
      </c>
      <c r="R1149" t="s">
        <v>16547</v>
      </c>
      <c r="S1149" t="s">
        <v>33</v>
      </c>
      <c r="T1149" t="s">
        <v>1167</v>
      </c>
      <c r="U1149" t="s">
        <v>1214</v>
      </c>
      <c r="V1149" t="s">
        <v>1276</v>
      </c>
      <c r="W1149" t="s">
        <v>18234</v>
      </c>
      <c r="X1149" t="s">
        <v>18233</v>
      </c>
      <c r="Y1149" s="536" t="s">
        <v>29600</v>
      </c>
      <c r="Z1149" s="536"/>
      <c r="AA1149" s="493" t="s">
        <v>19598</v>
      </c>
      <c r="AB1149" s="493" t="s">
        <v>29601</v>
      </c>
      <c r="AC1149" s="493" t="s">
        <v>19746</v>
      </c>
      <c r="AD1149" s="493" t="s">
        <v>21507</v>
      </c>
      <c r="AE1149"/>
      <c r="AF1149" t="s">
        <v>20919</v>
      </c>
      <c r="AG1149"/>
      <c r="AH1149"/>
      <c r="AI1149" t="s">
        <v>20668</v>
      </c>
      <c r="AJ1149" t="s">
        <v>32</v>
      </c>
      <c r="AK1149" t="s">
        <v>1275</v>
      </c>
      <c r="AL1149" t="s">
        <v>64</v>
      </c>
      <c r="AM1149" t="s">
        <v>1276</v>
      </c>
      <c r="AN1149">
        <v>5</v>
      </c>
    </row>
    <row r="1150" spans="1:40" ht="14.4" x14ac:dyDescent="0.3">
      <c r="A1150" s="433" t="str">
        <v>1684</v>
      </c>
      <c r="D1150" t="str">
        <f>CONCATENATE(portada_F[[#This Row],[NIVEL]],".",portada_F[[#This Row],[CODINS]])</f>
        <v>1.01527</v>
      </c>
      <c r="E1150" s="444" t="s">
        <v>31804</v>
      </c>
      <c r="F1150" t="s">
        <v>1359</v>
      </c>
      <c r="G1150" t="s">
        <v>1358</v>
      </c>
      <c r="H1150" t="s">
        <v>12458</v>
      </c>
      <c r="I1150" t="s">
        <v>1167</v>
      </c>
      <c r="J1150" t="s">
        <v>4</v>
      </c>
      <c r="K1150" t="s">
        <v>32</v>
      </c>
      <c r="L1150" t="s">
        <v>20921</v>
      </c>
      <c r="M1150" t="s">
        <v>18492</v>
      </c>
      <c r="N1150">
        <v>60504</v>
      </c>
      <c r="O1150" t="s">
        <v>136</v>
      </c>
      <c r="P1150" t="s">
        <v>5</v>
      </c>
      <c r="Q1150" t="s">
        <v>4</v>
      </c>
      <c r="R1150" t="s">
        <v>16828</v>
      </c>
      <c r="S1150" t="s">
        <v>137</v>
      </c>
      <c r="T1150" t="s">
        <v>22471</v>
      </c>
      <c r="U1150" t="s">
        <v>24181</v>
      </c>
      <c r="V1150" t="s">
        <v>12917</v>
      </c>
      <c r="W1150" t="s">
        <v>9222</v>
      </c>
      <c r="X1150" t="s">
        <v>11870</v>
      </c>
      <c r="Y1150" s="536" t="s">
        <v>24182</v>
      </c>
      <c r="Z1150" s="536" t="s">
        <v>24183</v>
      </c>
      <c r="AA1150" s="493" t="s">
        <v>13142</v>
      </c>
      <c r="AB1150" s="493" t="s">
        <v>24182</v>
      </c>
      <c r="AC1150" s="493" t="s">
        <v>19969</v>
      </c>
      <c r="AD1150" s="493" t="s">
        <v>23955</v>
      </c>
      <c r="AE1150"/>
      <c r="AF1150" t="s">
        <v>20919</v>
      </c>
      <c r="AG1150"/>
      <c r="AH1150"/>
      <c r="AI1150" t="s">
        <v>20668</v>
      </c>
      <c r="AJ1150" t="s">
        <v>32</v>
      </c>
      <c r="AK1150" t="s">
        <v>1357</v>
      </c>
      <c r="AL1150" t="s">
        <v>64</v>
      </c>
      <c r="AM1150" t="s">
        <v>12458</v>
      </c>
      <c r="AN1150">
        <v>53</v>
      </c>
    </row>
    <row r="1151" spans="1:40" ht="14.4" x14ac:dyDescent="0.3">
      <c r="A1151" s="433" t="str">
        <v>1685</v>
      </c>
      <c r="D1151" t="str">
        <f>CONCATENATE(portada_F[[#This Row],[NIVEL]],".",portada_F[[#This Row],[CODINS]])</f>
        <v>1.02386</v>
      </c>
      <c r="E1151" s="444" t="s">
        <v>32568</v>
      </c>
      <c r="F1151" t="s">
        <v>1909</v>
      </c>
      <c r="G1151" t="s">
        <v>1908</v>
      </c>
      <c r="H1151" t="s">
        <v>13649</v>
      </c>
      <c r="I1151" t="s">
        <v>13536</v>
      </c>
      <c r="J1151" t="s">
        <v>4</v>
      </c>
      <c r="K1151" t="s">
        <v>32</v>
      </c>
      <c r="L1151" t="s">
        <v>20921</v>
      </c>
      <c r="M1151" t="s">
        <v>18492</v>
      </c>
      <c r="N1151">
        <v>60308</v>
      </c>
      <c r="O1151" t="s">
        <v>136</v>
      </c>
      <c r="P1151" t="s">
        <v>3</v>
      </c>
      <c r="Q1151" t="s">
        <v>9</v>
      </c>
      <c r="R1151" t="s">
        <v>16821</v>
      </c>
      <c r="S1151" t="s">
        <v>137</v>
      </c>
      <c r="T1151" t="s">
        <v>1636</v>
      </c>
      <c r="U1151" t="s">
        <v>1864</v>
      </c>
      <c r="V1151" t="s">
        <v>13649</v>
      </c>
      <c r="W1151" t="s">
        <v>9263</v>
      </c>
      <c r="X1151" t="s">
        <v>15031</v>
      </c>
      <c r="Y1151" s="536" t="s">
        <v>25945</v>
      </c>
      <c r="Z1151" s="536" t="s">
        <v>24416</v>
      </c>
      <c r="AA1151" s="493" t="s">
        <v>25946</v>
      </c>
      <c r="AB1151" s="493" t="s">
        <v>25945</v>
      </c>
      <c r="AC1151" s="493" t="s">
        <v>20095</v>
      </c>
      <c r="AD1151" s="493" t="s">
        <v>24416</v>
      </c>
      <c r="AE1151"/>
      <c r="AF1151" t="s">
        <v>20919</v>
      </c>
      <c r="AG1151"/>
      <c r="AH1151"/>
      <c r="AI1151" t="s">
        <v>20668</v>
      </c>
      <c r="AJ1151" t="s">
        <v>32</v>
      </c>
      <c r="AK1151" t="s">
        <v>7157</v>
      </c>
      <c r="AL1151" t="s">
        <v>64</v>
      </c>
      <c r="AM1151" t="s">
        <v>13649</v>
      </c>
      <c r="AN1151">
        <v>3</v>
      </c>
    </row>
    <row r="1152" spans="1:40" ht="14.4" x14ac:dyDescent="0.3">
      <c r="A1152" s="433" t="str">
        <v>1686</v>
      </c>
      <c r="D1152" t="str">
        <f>CONCATENATE(portada_F[[#This Row],[NIVEL]],".",portada_F[[#This Row],[CODINS]])</f>
        <v>1.03791</v>
      </c>
      <c r="E1152" s="444" t="s">
        <v>33729</v>
      </c>
      <c r="F1152" t="s">
        <v>8006</v>
      </c>
      <c r="G1152" t="s">
        <v>14697</v>
      </c>
      <c r="H1152" t="s">
        <v>1638</v>
      </c>
      <c r="I1152" t="s">
        <v>1167</v>
      </c>
      <c r="J1152" t="s">
        <v>7</v>
      </c>
      <c r="K1152" t="s">
        <v>32</v>
      </c>
      <c r="L1152" t="s">
        <v>20921</v>
      </c>
      <c r="M1152" t="s">
        <v>18492</v>
      </c>
      <c r="N1152">
        <v>11912</v>
      </c>
      <c r="O1152" t="s">
        <v>32</v>
      </c>
      <c r="P1152" t="s">
        <v>1168</v>
      </c>
      <c r="Q1152" t="s">
        <v>14</v>
      </c>
      <c r="R1152" t="s">
        <v>16549</v>
      </c>
      <c r="S1152" t="s">
        <v>33</v>
      </c>
      <c r="T1152" t="s">
        <v>1167</v>
      </c>
      <c r="U1152" t="s">
        <v>92</v>
      </c>
      <c r="V1152" t="s">
        <v>525</v>
      </c>
      <c r="W1152" t="s">
        <v>15206</v>
      </c>
      <c r="X1152" t="s">
        <v>14364</v>
      </c>
      <c r="Y1152" s="536" t="s">
        <v>28864</v>
      </c>
      <c r="Z1152" s="536"/>
      <c r="AA1152" s="493" t="s">
        <v>20487</v>
      </c>
      <c r="AB1152" s="493" t="s">
        <v>28865</v>
      </c>
      <c r="AC1152" s="493" t="s">
        <v>20004</v>
      </c>
      <c r="AD1152" s="493" t="s">
        <v>27171</v>
      </c>
      <c r="AE1152"/>
      <c r="AF1152" t="s">
        <v>20919</v>
      </c>
      <c r="AG1152"/>
      <c r="AH1152"/>
      <c r="AI1152" t="s">
        <v>20668</v>
      </c>
      <c r="AJ1152" t="s">
        <v>32</v>
      </c>
      <c r="AK1152" t="s">
        <v>1637</v>
      </c>
      <c r="AL1152" t="s">
        <v>64</v>
      </c>
      <c r="AM1152" t="s">
        <v>1638</v>
      </c>
      <c r="AN1152">
        <v>5</v>
      </c>
    </row>
    <row r="1153" spans="1:40" ht="14.4" x14ac:dyDescent="0.3">
      <c r="A1153" s="433" t="str">
        <v>1687</v>
      </c>
      <c r="D1153" t="str">
        <f>CONCATENATE(portada_F[[#This Row],[NIVEL]],".",portada_F[[#This Row],[CODINS]])</f>
        <v>1.00960</v>
      </c>
      <c r="E1153" s="444" t="s">
        <v>31285</v>
      </c>
      <c r="F1153" t="s">
        <v>2180</v>
      </c>
      <c r="G1153" t="s">
        <v>2178</v>
      </c>
      <c r="H1153" t="s">
        <v>2179</v>
      </c>
      <c r="I1153" t="s">
        <v>83</v>
      </c>
      <c r="J1153" t="s">
        <v>7</v>
      </c>
      <c r="K1153" t="s">
        <v>32</v>
      </c>
      <c r="L1153" t="s">
        <v>20921</v>
      </c>
      <c r="M1153" t="s">
        <v>18492</v>
      </c>
      <c r="N1153">
        <v>20803</v>
      </c>
      <c r="O1153" t="s">
        <v>35</v>
      </c>
      <c r="P1153" t="s">
        <v>9</v>
      </c>
      <c r="Q1153" t="s">
        <v>3</v>
      </c>
      <c r="R1153" t="s">
        <v>16610</v>
      </c>
      <c r="S1153" t="s">
        <v>83</v>
      </c>
      <c r="T1153" t="s">
        <v>578</v>
      </c>
      <c r="U1153" t="s">
        <v>159</v>
      </c>
      <c r="V1153" t="s">
        <v>2179</v>
      </c>
      <c r="W1153" t="s">
        <v>9293</v>
      </c>
      <c r="X1153" t="s">
        <v>11702</v>
      </c>
      <c r="Y1153" s="536" t="s">
        <v>22999</v>
      </c>
      <c r="Z1153" s="536" t="s">
        <v>22999</v>
      </c>
      <c r="AA1153" s="493" t="s">
        <v>23000</v>
      </c>
      <c r="AB1153" s="493" t="s">
        <v>22999</v>
      </c>
      <c r="AC1153" s="493" t="s">
        <v>12765</v>
      </c>
      <c r="AD1153" s="493" t="s">
        <v>21649</v>
      </c>
      <c r="AE1153"/>
      <c r="AF1153" t="s">
        <v>20919</v>
      </c>
      <c r="AG1153"/>
      <c r="AH1153"/>
      <c r="AI1153" t="s">
        <v>20668</v>
      </c>
      <c r="AJ1153" t="s">
        <v>32</v>
      </c>
      <c r="AK1153" t="s">
        <v>170</v>
      </c>
      <c r="AL1153" t="s">
        <v>64</v>
      </c>
      <c r="AM1153" t="s">
        <v>2179</v>
      </c>
      <c r="AN1153">
        <v>27</v>
      </c>
    </row>
    <row r="1154" spans="1:40" ht="14.4" x14ac:dyDescent="0.3">
      <c r="A1154" s="433" t="str">
        <v>1688</v>
      </c>
      <c r="D1154" t="str">
        <f>CONCATENATE(portada_F[[#This Row],[NIVEL]],".",portada_F[[#This Row],[CODINS]])</f>
        <v>1.00362</v>
      </c>
      <c r="E1154" s="444" t="s">
        <v>30757</v>
      </c>
      <c r="F1154" t="s">
        <v>1052</v>
      </c>
      <c r="G1154" t="s">
        <v>2164</v>
      </c>
      <c r="H1154" t="s">
        <v>692</v>
      </c>
      <c r="I1154" t="s">
        <v>83</v>
      </c>
      <c r="J1154" t="s">
        <v>11</v>
      </c>
      <c r="K1154" t="s">
        <v>32</v>
      </c>
      <c r="L1154" t="s">
        <v>20921</v>
      </c>
      <c r="M1154" t="s">
        <v>11128</v>
      </c>
      <c r="N1154">
        <v>20301</v>
      </c>
      <c r="O1154" t="s">
        <v>35</v>
      </c>
      <c r="P1154" t="s">
        <v>3</v>
      </c>
      <c r="Q1154" t="s">
        <v>1</v>
      </c>
      <c r="R1154" t="s">
        <v>16576</v>
      </c>
      <c r="S1154" t="s">
        <v>83</v>
      </c>
      <c r="T1154" t="s">
        <v>678</v>
      </c>
      <c r="U1154" t="s">
        <v>678</v>
      </c>
      <c r="V1154" t="s">
        <v>678</v>
      </c>
      <c r="W1154" t="s">
        <v>14871</v>
      </c>
      <c r="X1154" t="s">
        <v>17051</v>
      </c>
      <c r="Y1154" s="536" t="s">
        <v>21674</v>
      </c>
      <c r="Z1154" s="536" t="s">
        <v>21675</v>
      </c>
      <c r="AA1154" s="493" t="s">
        <v>17906</v>
      </c>
      <c r="AB1154" s="493" t="s">
        <v>21674</v>
      </c>
      <c r="AC1154" s="493" t="s">
        <v>6318</v>
      </c>
      <c r="AD1154" s="493" t="s">
        <v>21659</v>
      </c>
      <c r="AE1154"/>
      <c r="AF1154" t="s">
        <v>20919</v>
      </c>
      <c r="AG1154"/>
      <c r="AH1154"/>
      <c r="AI1154" t="s">
        <v>20668</v>
      </c>
      <c r="AJ1154" t="s">
        <v>32</v>
      </c>
      <c r="AK1154" t="s">
        <v>8142</v>
      </c>
      <c r="AL1154" t="s">
        <v>64</v>
      </c>
      <c r="AM1154" t="s">
        <v>692</v>
      </c>
      <c r="AN1154">
        <v>66</v>
      </c>
    </row>
    <row r="1155" spans="1:40" ht="14.4" x14ac:dyDescent="0.3">
      <c r="A1155" s="433" t="str">
        <v>1689</v>
      </c>
      <c r="D1155" t="str">
        <f>CONCATENATE(portada_F[[#This Row],[NIVEL]],".",portada_F[[#This Row],[CODINS]])</f>
        <v>1.00325</v>
      </c>
      <c r="E1155" s="444" t="s">
        <v>30721</v>
      </c>
      <c r="F1155" t="s">
        <v>938</v>
      </c>
      <c r="G1155" t="s">
        <v>1967</v>
      </c>
      <c r="H1155" t="s">
        <v>1968</v>
      </c>
      <c r="I1155" t="s">
        <v>83</v>
      </c>
      <c r="J1155" t="s">
        <v>2</v>
      </c>
      <c r="K1155" t="s">
        <v>32</v>
      </c>
      <c r="L1155" t="s">
        <v>20921</v>
      </c>
      <c r="M1155" t="s">
        <v>18492</v>
      </c>
      <c r="N1155">
        <v>20109</v>
      </c>
      <c r="O1155" t="s">
        <v>35</v>
      </c>
      <c r="P1155" t="s">
        <v>1</v>
      </c>
      <c r="Q1155" t="s">
        <v>10</v>
      </c>
      <c r="R1155" t="s">
        <v>16558</v>
      </c>
      <c r="S1155" t="s">
        <v>83</v>
      </c>
      <c r="T1155" t="s">
        <v>83</v>
      </c>
      <c r="U1155" t="s">
        <v>1969</v>
      </c>
      <c r="V1155" t="s">
        <v>1842</v>
      </c>
      <c r="W1155" t="s">
        <v>21588</v>
      </c>
      <c r="X1155" t="s">
        <v>11488</v>
      </c>
      <c r="Y1155" s="536" t="s">
        <v>21589</v>
      </c>
      <c r="Z1155" s="536" t="s">
        <v>21589</v>
      </c>
      <c r="AA1155" s="493" t="s">
        <v>18760</v>
      </c>
      <c r="AB1155" s="493" t="s">
        <v>21589</v>
      </c>
      <c r="AC1155" s="493" t="s">
        <v>19761</v>
      </c>
      <c r="AD1155" s="493" t="s">
        <v>21570</v>
      </c>
      <c r="AE1155"/>
      <c r="AF1155" t="s">
        <v>20919</v>
      </c>
      <c r="AG1155"/>
      <c r="AH1155"/>
      <c r="AI1155" t="s">
        <v>20668</v>
      </c>
      <c r="AJ1155" t="s">
        <v>32</v>
      </c>
      <c r="AK1155" t="s">
        <v>953</v>
      </c>
      <c r="AL1155" t="s">
        <v>64</v>
      </c>
      <c r="AM1155" t="s">
        <v>1968</v>
      </c>
      <c r="AN1155">
        <v>46</v>
      </c>
    </row>
    <row r="1156" spans="1:40" ht="14.4" x14ac:dyDescent="0.3">
      <c r="A1156" s="433" t="str">
        <v>1692</v>
      </c>
      <c r="D1156" t="str">
        <f>CONCATENATE(portada_F[[#This Row],[NIVEL]],".",portada_F[[#This Row],[CODINS]])</f>
        <v>1.00364</v>
      </c>
      <c r="E1156" s="444" t="s">
        <v>30759</v>
      </c>
      <c r="F1156" t="s">
        <v>1059</v>
      </c>
      <c r="G1156" t="s">
        <v>2155</v>
      </c>
      <c r="H1156" t="s">
        <v>2156</v>
      </c>
      <c r="I1156" t="s">
        <v>83</v>
      </c>
      <c r="J1156" t="s">
        <v>6</v>
      </c>
      <c r="K1156" t="s">
        <v>32</v>
      </c>
      <c r="L1156" t="s">
        <v>20921</v>
      </c>
      <c r="M1156" t="s">
        <v>18492</v>
      </c>
      <c r="N1156">
        <v>20304</v>
      </c>
      <c r="O1156" t="s">
        <v>35</v>
      </c>
      <c r="P1156" t="s">
        <v>3</v>
      </c>
      <c r="Q1156" t="s">
        <v>4</v>
      </c>
      <c r="R1156" t="s">
        <v>16579</v>
      </c>
      <c r="S1156" t="s">
        <v>83</v>
      </c>
      <c r="T1156" t="s">
        <v>678</v>
      </c>
      <c r="U1156" t="s">
        <v>2126</v>
      </c>
      <c r="V1156" t="s">
        <v>2157</v>
      </c>
      <c r="W1156" t="s">
        <v>7081</v>
      </c>
      <c r="X1156" t="s">
        <v>11500</v>
      </c>
      <c r="Y1156" s="536" t="s">
        <v>21679</v>
      </c>
      <c r="Z1156" s="536" t="s">
        <v>21679</v>
      </c>
      <c r="AA1156" s="493" t="s">
        <v>19773</v>
      </c>
      <c r="AB1156" s="493" t="s">
        <v>21679</v>
      </c>
      <c r="AC1156" s="493" t="s">
        <v>21677</v>
      </c>
      <c r="AD1156" s="493" t="s">
        <v>21680</v>
      </c>
      <c r="AE1156"/>
      <c r="AF1156" t="s">
        <v>20919</v>
      </c>
      <c r="AG1156"/>
      <c r="AH1156"/>
      <c r="AI1156" t="s">
        <v>20668</v>
      </c>
      <c r="AJ1156" t="s">
        <v>32</v>
      </c>
      <c r="AK1156" t="s">
        <v>8193</v>
      </c>
      <c r="AL1156" t="s">
        <v>64</v>
      </c>
      <c r="AM1156" t="s">
        <v>2156</v>
      </c>
      <c r="AN1156">
        <v>73</v>
      </c>
    </row>
    <row r="1157" spans="1:40" ht="14.4" x14ac:dyDescent="0.3">
      <c r="A1157" s="433" t="str">
        <v>1693</v>
      </c>
      <c r="D1157" t="str">
        <f>CONCATENATE(portada_F[[#This Row],[NIVEL]],".",portada_F[[#This Row],[CODINS]])</f>
        <v>1.00326</v>
      </c>
      <c r="E1157" s="444" t="s">
        <v>30722</v>
      </c>
      <c r="F1157" t="s">
        <v>943</v>
      </c>
      <c r="G1157" t="s">
        <v>1986</v>
      </c>
      <c r="H1157" t="s">
        <v>1987</v>
      </c>
      <c r="I1157" t="s">
        <v>83</v>
      </c>
      <c r="J1157" t="s">
        <v>2</v>
      </c>
      <c r="K1157" t="s">
        <v>32</v>
      </c>
      <c r="L1157" t="s">
        <v>20921</v>
      </c>
      <c r="M1157" t="s">
        <v>18492</v>
      </c>
      <c r="N1157">
        <v>20109</v>
      </c>
      <c r="O1157" t="s">
        <v>35</v>
      </c>
      <c r="P1157" t="s">
        <v>1</v>
      </c>
      <c r="Q1157" t="s">
        <v>10</v>
      </c>
      <c r="R1157" t="s">
        <v>16558</v>
      </c>
      <c r="S1157" t="s">
        <v>83</v>
      </c>
      <c r="T1157" t="s">
        <v>83</v>
      </c>
      <c r="U1157" t="s">
        <v>1969</v>
      </c>
      <c r="V1157" t="s">
        <v>1988</v>
      </c>
      <c r="W1157" t="s">
        <v>21590</v>
      </c>
      <c r="X1157" t="s">
        <v>11489</v>
      </c>
      <c r="Y1157" s="536" t="s">
        <v>21591</v>
      </c>
      <c r="Z1157" s="536" t="s">
        <v>21591</v>
      </c>
      <c r="AA1157" s="493" t="s">
        <v>18759</v>
      </c>
      <c r="AB1157" s="493" t="s">
        <v>21591</v>
      </c>
      <c r="AC1157" s="493" t="s">
        <v>19761</v>
      </c>
      <c r="AD1157" s="493" t="s">
        <v>21570</v>
      </c>
      <c r="AE1157"/>
      <c r="AF1157" t="s">
        <v>20919</v>
      </c>
      <c r="AG1157"/>
      <c r="AH1157"/>
      <c r="AI1157" t="s">
        <v>20668</v>
      </c>
      <c r="AJ1157" t="s">
        <v>32</v>
      </c>
      <c r="AK1157" t="s">
        <v>1985</v>
      </c>
      <c r="AL1157" t="s">
        <v>64</v>
      </c>
      <c r="AM1157" t="s">
        <v>1987</v>
      </c>
      <c r="AN1157">
        <v>22</v>
      </c>
    </row>
    <row r="1158" spans="1:40" ht="14.4" x14ac:dyDescent="0.3">
      <c r="A1158" s="433" t="str">
        <v>1694</v>
      </c>
      <c r="D1158" t="str">
        <f>CONCATENATE(portada_F[[#This Row],[NIVEL]],".",portada_F[[#This Row],[CODINS]])</f>
        <v>1.02859</v>
      </c>
      <c r="E1158" s="444" t="s">
        <v>32988</v>
      </c>
      <c r="F1158" t="s">
        <v>2303</v>
      </c>
      <c r="G1158" t="s">
        <v>2301</v>
      </c>
      <c r="H1158" t="s">
        <v>7913</v>
      </c>
      <c r="I1158" t="s">
        <v>83</v>
      </c>
      <c r="J1158" t="s">
        <v>10</v>
      </c>
      <c r="K1158" t="s">
        <v>32</v>
      </c>
      <c r="L1158" t="s">
        <v>20921</v>
      </c>
      <c r="M1158" t="s">
        <v>18492</v>
      </c>
      <c r="N1158">
        <v>20905</v>
      </c>
      <c r="O1158" t="s">
        <v>35</v>
      </c>
      <c r="P1158" t="s">
        <v>10</v>
      </c>
      <c r="Q1158" t="s">
        <v>5</v>
      </c>
      <c r="R1158" t="s">
        <v>19679</v>
      </c>
      <c r="S1158" t="s">
        <v>83</v>
      </c>
      <c r="T1158" t="s">
        <v>2243</v>
      </c>
      <c r="U1158" t="s">
        <v>2256</v>
      </c>
      <c r="V1158" t="s">
        <v>2302</v>
      </c>
      <c r="W1158" t="s">
        <v>26924</v>
      </c>
      <c r="X1158" t="s">
        <v>15811</v>
      </c>
      <c r="Y1158" s="536" t="s">
        <v>26925</v>
      </c>
      <c r="Z1158" s="536"/>
      <c r="AA1158" s="493" t="s">
        <v>26926</v>
      </c>
      <c r="AB1158" s="493" t="s">
        <v>26927</v>
      </c>
      <c r="AC1158" s="493" t="s">
        <v>21713</v>
      </c>
      <c r="AD1158" s="493" t="s">
        <v>21714</v>
      </c>
      <c r="AE1158"/>
      <c r="AF1158" t="s">
        <v>20919</v>
      </c>
      <c r="AG1158"/>
      <c r="AH1158"/>
      <c r="AI1158" t="s">
        <v>20668</v>
      </c>
      <c r="AJ1158" t="s">
        <v>32</v>
      </c>
      <c r="AK1158" t="s">
        <v>7170</v>
      </c>
      <c r="AL1158" t="s">
        <v>64</v>
      </c>
      <c r="AM1158" t="s">
        <v>7913</v>
      </c>
      <c r="AN1158">
        <v>15</v>
      </c>
    </row>
    <row r="1159" spans="1:40" ht="14.4" x14ac:dyDescent="0.3">
      <c r="A1159" s="433" t="str">
        <v>1695</v>
      </c>
      <c r="D1159" t="str">
        <f>CONCATENATE(portada_F[[#This Row],[NIVEL]],".",portada_F[[#This Row],[CODINS]])</f>
        <v>1.00183</v>
      </c>
      <c r="E1159" s="444" t="s">
        <v>30600</v>
      </c>
      <c r="F1159" t="s">
        <v>585</v>
      </c>
      <c r="G1159" t="s">
        <v>6310</v>
      </c>
      <c r="H1159" t="s">
        <v>9776</v>
      </c>
      <c r="I1159" t="s">
        <v>83</v>
      </c>
      <c r="J1159" t="s">
        <v>11</v>
      </c>
      <c r="K1159" t="s">
        <v>32</v>
      </c>
      <c r="L1159" t="s">
        <v>20921</v>
      </c>
      <c r="M1159" t="s">
        <v>18492</v>
      </c>
      <c r="N1159">
        <v>20307</v>
      </c>
      <c r="O1159" t="s">
        <v>35</v>
      </c>
      <c r="P1159" t="s">
        <v>3</v>
      </c>
      <c r="Q1159" t="s">
        <v>7</v>
      </c>
      <c r="R1159" t="s">
        <v>16581</v>
      </c>
      <c r="S1159" t="s">
        <v>83</v>
      </c>
      <c r="T1159" t="s">
        <v>678</v>
      </c>
      <c r="U1159" t="s">
        <v>2134</v>
      </c>
      <c r="V1159" t="s">
        <v>6311</v>
      </c>
      <c r="W1159" t="s">
        <v>18745</v>
      </c>
      <c r="X1159" t="s">
        <v>11449</v>
      </c>
      <c r="Y1159" s="536" t="s">
        <v>21278</v>
      </c>
      <c r="Z1159" s="536"/>
      <c r="AA1159" s="493" t="s">
        <v>17441</v>
      </c>
      <c r="AB1159" s="493" t="s">
        <v>21279</v>
      </c>
      <c r="AC1159" s="493" t="s">
        <v>6318</v>
      </c>
      <c r="AD1159" s="493" t="s">
        <v>21280</v>
      </c>
      <c r="AE1159"/>
      <c r="AF1159" t="s">
        <v>20919</v>
      </c>
      <c r="AG1159"/>
      <c r="AH1159"/>
      <c r="AI1159" t="s">
        <v>20668</v>
      </c>
      <c r="AJ1159" t="s">
        <v>32</v>
      </c>
      <c r="AK1159" t="s">
        <v>8104</v>
      </c>
      <c r="AL1159" t="s">
        <v>64</v>
      </c>
      <c r="AM1159" t="s">
        <v>9776</v>
      </c>
      <c r="AN1159">
        <v>10</v>
      </c>
    </row>
    <row r="1160" spans="1:40" ht="14.4" x14ac:dyDescent="0.3">
      <c r="A1160" s="433" t="str">
        <v>1698</v>
      </c>
      <c r="D1160" t="str">
        <f>CONCATENATE(portada_F[[#This Row],[NIVEL]],".",portada_F[[#This Row],[CODINS]])</f>
        <v>1.00332</v>
      </c>
      <c r="E1160" s="444" t="s">
        <v>30728</v>
      </c>
      <c r="F1160" t="s">
        <v>957</v>
      </c>
      <c r="G1160" t="s">
        <v>2028</v>
      </c>
      <c r="H1160" t="s">
        <v>1759</v>
      </c>
      <c r="I1160" t="s">
        <v>83</v>
      </c>
      <c r="J1160" t="s">
        <v>3</v>
      </c>
      <c r="K1160" t="s">
        <v>32</v>
      </c>
      <c r="L1160" t="s">
        <v>20921</v>
      </c>
      <c r="M1160" t="s">
        <v>18492</v>
      </c>
      <c r="N1160">
        <v>20102</v>
      </c>
      <c r="O1160" t="s">
        <v>35</v>
      </c>
      <c r="P1160" t="s">
        <v>1</v>
      </c>
      <c r="Q1160" t="s">
        <v>2</v>
      </c>
      <c r="R1160" t="s">
        <v>16551</v>
      </c>
      <c r="S1160" t="s">
        <v>83</v>
      </c>
      <c r="T1160" t="s">
        <v>83</v>
      </c>
      <c r="U1160" t="s">
        <v>33</v>
      </c>
      <c r="V1160" t="s">
        <v>210</v>
      </c>
      <c r="W1160" t="s">
        <v>21602</v>
      </c>
      <c r="X1160" t="s">
        <v>12679</v>
      </c>
      <c r="Y1160" s="536" t="s">
        <v>21603</v>
      </c>
      <c r="Z1160" s="536"/>
      <c r="AA1160" s="493" t="s">
        <v>2029</v>
      </c>
      <c r="AB1160" s="493" t="s">
        <v>21603</v>
      </c>
      <c r="AC1160" s="493" t="s">
        <v>19755</v>
      </c>
      <c r="AD1160" s="493" t="s">
        <v>21542</v>
      </c>
      <c r="AE1160"/>
      <c r="AF1160" t="s">
        <v>20919</v>
      </c>
      <c r="AG1160"/>
      <c r="AH1160"/>
      <c r="AI1160" t="s">
        <v>20668</v>
      </c>
      <c r="AJ1160" t="s">
        <v>32</v>
      </c>
      <c r="AK1160" t="s">
        <v>767</v>
      </c>
      <c r="AL1160" t="s">
        <v>64</v>
      </c>
      <c r="AM1160" t="s">
        <v>1759</v>
      </c>
      <c r="AN1160">
        <v>42</v>
      </c>
    </row>
    <row r="1161" spans="1:40" ht="14.4" x14ac:dyDescent="0.3">
      <c r="A1161" s="433" t="str">
        <v>1699</v>
      </c>
      <c r="D1161" t="str">
        <f>CONCATENATE(portada_F[[#This Row],[NIVEL]],".",portada_F[[#This Row],[CODINS]])</f>
        <v>1.01534</v>
      </c>
      <c r="E1161" s="444" t="s">
        <v>31810</v>
      </c>
      <c r="F1161" t="s">
        <v>2349</v>
      </c>
      <c r="G1161" t="s">
        <v>2347</v>
      </c>
      <c r="H1161" t="s">
        <v>2348</v>
      </c>
      <c r="I1161" t="s">
        <v>83</v>
      </c>
      <c r="J1161" t="s">
        <v>9</v>
      </c>
      <c r="K1161" t="s">
        <v>32</v>
      </c>
      <c r="L1161" t="s">
        <v>20921</v>
      </c>
      <c r="M1161" t="s">
        <v>18492</v>
      </c>
      <c r="N1161">
        <v>20506</v>
      </c>
      <c r="O1161" t="s">
        <v>35</v>
      </c>
      <c r="P1161" t="s">
        <v>5</v>
      </c>
      <c r="Q1161" t="s">
        <v>6</v>
      </c>
      <c r="R1161" t="s">
        <v>16592</v>
      </c>
      <c r="S1161" t="s">
        <v>83</v>
      </c>
      <c r="T1161" t="s">
        <v>2306</v>
      </c>
      <c r="U1161" t="s">
        <v>33</v>
      </c>
      <c r="V1161" t="s">
        <v>2348</v>
      </c>
      <c r="W1161" t="s">
        <v>17984</v>
      </c>
      <c r="X1161" t="s">
        <v>11872</v>
      </c>
      <c r="Y1161" s="536" t="s">
        <v>24195</v>
      </c>
      <c r="Z1161" s="536" t="s">
        <v>24196</v>
      </c>
      <c r="AA1161" s="493" t="s">
        <v>14948</v>
      </c>
      <c r="AB1161" s="493" t="s">
        <v>24195</v>
      </c>
      <c r="AC1161" s="493" t="s">
        <v>19757</v>
      </c>
      <c r="AD1161" s="493" t="s">
        <v>21726</v>
      </c>
      <c r="AE1161"/>
      <c r="AF1161" t="s">
        <v>20919</v>
      </c>
      <c r="AG1161"/>
      <c r="AH1161"/>
      <c r="AI1161" t="s">
        <v>20668</v>
      </c>
      <c r="AJ1161" t="s">
        <v>32</v>
      </c>
      <c r="AK1161" t="s">
        <v>2346</v>
      </c>
      <c r="AL1161" t="s">
        <v>64</v>
      </c>
      <c r="AM1161" t="s">
        <v>2348</v>
      </c>
      <c r="AN1161">
        <v>6</v>
      </c>
    </row>
    <row r="1162" spans="1:40" ht="14.4" x14ac:dyDescent="0.3">
      <c r="A1162" s="433" t="str">
        <v>1700</v>
      </c>
      <c r="D1162" t="str">
        <f>CONCATENATE(portada_F[[#This Row],[NIVEL]],".",portada_F[[#This Row],[CODINS]])</f>
        <v>1.00957</v>
      </c>
      <c r="E1162" s="444" t="s">
        <v>31283</v>
      </c>
      <c r="F1162" t="s">
        <v>2508</v>
      </c>
      <c r="G1162" t="s">
        <v>6332</v>
      </c>
      <c r="H1162" t="s">
        <v>2952</v>
      </c>
      <c r="I1162" t="s">
        <v>83</v>
      </c>
      <c r="J1162" t="s">
        <v>4</v>
      </c>
      <c r="K1162" t="s">
        <v>32</v>
      </c>
      <c r="L1162" t="s">
        <v>20921</v>
      </c>
      <c r="M1162" t="s">
        <v>18492</v>
      </c>
      <c r="N1162">
        <v>20105</v>
      </c>
      <c r="O1162" t="s">
        <v>35</v>
      </c>
      <c r="P1162" t="s">
        <v>1</v>
      </c>
      <c r="Q1162" t="s">
        <v>5</v>
      </c>
      <c r="R1162" t="s">
        <v>16554</v>
      </c>
      <c r="S1162" t="s">
        <v>83</v>
      </c>
      <c r="T1162" t="s">
        <v>83</v>
      </c>
      <c r="U1162" t="s">
        <v>2035</v>
      </c>
      <c r="V1162" t="s">
        <v>2952</v>
      </c>
      <c r="W1162" t="s">
        <v>7189</v>
      </c>
      <c r="X1162" t="s">
        <v>13968</v>
      </c>
      <c r="Y1162" s="536" t="s">
        <v>22992</v>
      </c>
      <c r="Z1162" s="536" t="s">
        <v>22992</v>
      </c>
      <c r="AA1162" s="493" t="s">
        <v>14908</v>
      </c>
      <c r="AB1162" s="493" t="s">
        <v>22993</v>
      </c>
      <c r="AC1162" s="493" t="s">
        <v>9168</v>
      </c>
      <c r="AD1162" s="493" t="s">
        <v>22994</v>
      </c>
      <c r="AE1162"/>
      <c r="AF1162" t="s">
        <v>20919</v>
      </c>
      <c r="AG1162"/>
      <c r="AH1162"/>
      <c r="AI1162" t="s">
        <v>20668</v>
      </c>
      <c r="AJ1162" t="s">
        <v>32</v>
      </c>
      <c r="AK1162" t="s">
        <v>7493</v>
      </c>
      <c r="AL1162" t="s">
        <v>64</v>
      </c>
      <c r="AM1162" t="s">
        <v>2952</v>
      </c>
      <c r="AN1162">
        <v>59</v>
      </c>
    </row>
    <row r="1163" spans="1:40" ht="14.4" x14ac:dyDescent="0.3">
      <c r="A1163" s="433" t="str">
        <v>1702</v>
      </c>
      <c r="D1163" t="str">
        <f>CONCATENATE(portada_F[[#This Row],[NIVEL]],".",portada_F[[#This Row],[CODINS]])</f>
        <v>1.01485</v>
      </c>
      <c r="E1163" s="444" t="s">
        <v>31763</v>
      </c>
      <c r="F1163" t="s">
        <v>3731</v>
      </c>
      <c r="G1163" t="s">
        <v>6427</v>
      </c>
      <c r="H1163" t="s">
        <v>419</v>
      </c>
      <c r="I1163" t="s">
        <v>83</v>
      </c>
      <c r="J1163" t="s">
        <v>9</v>
      </c>
      <c r="K1163" t="s">
        <v>32</v>
      </c>
      <c r="L1163" t="s">
        <v>20921</v>
      </c>
      <c r="M1163" t="s">
        <v>18492</v>
      </c>
      <c r="N1163">
        <v>20503</v>
      </c>
      <c r="O1163" t="s">
        <v>35</v>
      </c>
      <c r="P1163" t="s">
        <v>5</v>
      </c>
      <c r="Q1163" t="s">
        <v>3</v>
      </c>
      <c r="R1163" t="s">
        <v>16589</v>
      </c>
      <c r="S1163" t="s">
        <v>83</v>
      </c>
      <c r="T1163" t="s">
        <v>2306</v>
      </c>
      <c r="U1163" t="s">
        <v>830</v>
      </c>
      <c r="V1163" t="s">
        <v>419</v>
      </c>
      <c r="W1163" t="s">
        <v>23336</v>
      </c>
      <c r="X1163" t="s">
        <v>11850</v>
      </c>
      <c r="Y1163" s="536" t="s">
        <v>24092</v>
      </c>
      <c r="Z1163" s="536" t="s">
        <v>24092</v>
      </c>
      <c r="AA1163" s="493" t="s">
        <v>24093</v>
      </c>
      <c r="AB1163" s="493" t="s">
        <v>24092</v>
      </c>
      <c r="AC1163" s="493" t="s">
        <v>19757</v>
      </c>
      <c r="AD1163" s="493" t="s">
        <v>21726</v>
      </c>
      <c r="AE1163"/>
      <c r="AF1163" t="s">
        <v>20919</v>
      </c>
      <c r="AG1163"/>
      <c r="AH1163"/>
      <c r="AI1163" t="s">
        <v>20668</v>
      </c>
      <c r="AJ1163" t="s">
        <v>32</v>
      </c>
      <c r="AK1163" t="s">
        <v>7604</v>
      </c>
      <c r="AL1163" t="s">
        <v>64</v>
      </c>
      <c r="AM1163" t="s">
        <v>419</v>
      </c>
      <c r="AN1163">
        <v>11</v>
      </c>
    </row>
    <row r="1164" spans="1:40" ht="14.4" x14ac:dyDescent="0.3">
      <c r="A1164" s="433" t="str">
        <v>1703</v>
      </c>
      <c r="D1164" t="str">
        <f>CONCATENATE(portada_F[[#This Row],[NIVEL]],".",portada_F[[#This Row],[CODINS]])</f>
        <v>1.00352</v>
      </c>
      <c r="E1164" s="444" t="s">
        <v>30747</v>
      </c>
      <c r="F1164" t="s">
        <v>1019</v>
      </c>
      <c r="G1164" t="s">
        <v>2063</v>
      </c>
      <c r="H1164" t="s">
        <v>2064</v>
      </c>
      <c r="I1164" t="s">
        <v>83</v>
      </c>
      <c r="J1164" t="s">
        <v>7</v>
      </c>
      <c r="K1164" t="s">
        <v>32</v>
      </c>
      <c r="L1164" t="s">
        <v>20921</v>
      </c>
      <c r="M1164" t="s">
        <v>18492</v>
      </c>
      <c r="N1164">
        <v>20804</v>
      </c>
      <c r="O1164" t="s">
        <v>35</v>
      </c>
      <c r="P1164" t="s">
        <v>9</v>
      </c>
      <c r="Q1164" t="s">
        <v>4</v>
      </c>
      <c r="R1164" t="s">
        <v>16611</v>
      </c>
      <c r="S1164" t="s">
        <v>83</v>
      </c>
      <c r="T1164" t="s">
        <v>578</v>
      </c>
      <c r="U1164" t="s">
        <v>2065</v>
      </c>
      <c r="V1164" t="s">
        <v>19770</v>
      </c>
      <c r="W1164" t="s">
        <v>287</v>
      </c>
      <c r="X1164" t="s">
        <v>13917</v>
      </c>
      <c r="Y1164" s="536" t="s">
        <v>21647</v>
      </c>
      <c r="Z1164" s="536" t="s">
        <v>21647</v>
      </c>
      <c r="AA1164" s="493" t="s">
        <v>2066</v>
      </c>
      <c r="AB1164" s="493" t="s">
        <v>21648</v>
      </c>
      <c r="AC1164" s="493" t="s">
        <v>12765</v>
      </c>
      <c r="AD1164" s="493" t="s">
        <v>21649</v>
      </c>
      <c r="AE1164"/>
      <c r="AF1164" t="s">
        <v>20919</v>
      </c>
      <c r="AG1164"/>
      <c r="AH1164"/>
      <c r="AI1164" t="s">
        <v>20668</v>
      </c>
      <c r="AJ1164" t="s">
        <v>32</v>
      </c>
      <c r="AK1164" t="s">
        <v>816</v>
      </c>
      <c r="AL1164" t="s">
        <v>64</v>
      </c>
      <c r="AM1164" t="s">
        <v>2064</v>
      </c>
      <c r="AN1164">
        <v>81</v>
      </c>
    </row>
    <row r="1165" spans="1:40" ht="14.4" x14ac:dyDescent="0.3">
      <c r="A1165" s="433" t="str">
        <v>1704</v>
      </c>
      <c r="D1165" t="str">
        <f>CONCATENATE(portada_F[[#This Row],[NIVEL]],".",portada_F[[#This Row],[CODINS]])</f>
        <v>1.01486</v>
      </c>
      <c r="E1165" s="444" t="s">
        <v>31764</v>
      </c>
      <c r="F1165" t="s">
        <v>2307</v>
      </c>
      <c r="G1165" t="s">
        <v>2304</v>
      </c>
      <c r="H1165" t="s">
        <v>2305</v>
      </c>
      <c r="I1165" t="s">
        <v>83</v>
      </c>
      <c r="J1165" t="s">
        <v>9</v>
      </c>
      <c r="K1165" t="s">
        <v>32</v>
      </c>
      <c r="L1165" t="s">
        <v>20921</v>
      </c>
      <c r="M1165" t="s">
        <v>18492</v>
      </c>
      <c r="N1165">
        <v>20504</v>
      </c>
      <c r="O1165" t="s">
        <v>35</v>
      </c>
      <c r="P1165" t="s">
        <v>5</v>
      </c>
      <c r="Q1165" t="s">
        <v>4</v>
      </c>
      <c r="R1165" t="s">
        <v>16590</v>
      </c>
      <c r="S1165" t="s">
        <v>83</v>
      </c>
      <c r="T1165" t="s">
        <v>2306</v>
      </c>
      <c r="U1165" t="s">
        <v>272</v>
      </c>
      <c r="V1165" t="s">
        <v>2305</v>
      </c>
      <c r="W1165" t="s">
        <v>9308</v>
      </c>
      <c r="X1165" t="s">
        <v>11851</v>
      </c>
      <c r="Y1165" s="536" t="s">
        <v>24094</v>
      </c>
      <c r="Z1165" s="536" t="s">
        <v>24094</v>
      </c>
      <c r="AA1165" s="493" t="s">
        <v>20401</v>
      </c>
      <c r="AB1165" s="493" t="s">
        <v>24094</v>
      </c>
      <c r="AC1165" s="493" t="s">
        <v>19757</v>
      </c>
      <c r="AD1165" s="493" t="s">
        <v>21726</v>
      </c>
      <c r="AE1165"/>
      <c r="AF1165" t="s">
        <v>20919</v>
      </c>
      <c r="AG1165"/>
      <c r="AH1165"/>
      <c r="AI1165" t="s">
        <v>20668</v>
      </c>
      <c r="AJ1165" t="s">
        <v>32</v>
      </c>
      <c r="AK1165" t="s">
        <v>7171</v>
      </c>
      <c r="AL1165" t="s">
        <v>64</v>
      </c>
      <c r="AM1165" t="s">
        <v>2305</v>
      </c>
      <c r="AN1165">
        <v>12</v>
      </c>
    </row>
    <row r="1166" spans="1:40" ht="14.4" x14ac:dyDescent="0.3">
      <c r="A1166" s="433" t="str">
        <v>1706</v>
      </c>
      <c r="D1166" t="str">
        <f>CONCATENATE(portada_F[[#This Row],[NIVEL]],".",portada_F[[#This Row],[CODINS]])</f>
        <v>1.00365</v>
      </c>
      <c r="E1166" s="444" t="s">
        <v>30760</v>
      </c>
      <c r="F1166" t="s">
        <v>1064</v>
      </c>
      <c r="G1166" t="s">
        <v>2122</v>
      </c>
      <c r="H1166" t="s">
        <v>9288</v>
      </c>
      <c r="I1166" t="s">
        <v>83</v>
      </c>
      <c r="J1166" t="s">
        <v>11</v>
      </c>
      <c r="K1166" t="s">
        <v>32</v>
      </c>
      <c r="L1166" t="s">
        <v>20921</v>
      </c>
      <c r="M1166" t="s">
        <v>18492</v>
      </c>
      <c r="N1166">
        <v>20307</v>
      </c>
      <c r="O1166" t="s">
        <v>35</v>
      </c>
      <c r="P1166" t="s">
        <v>3</v>
      </c>
      <c r="Q1166" t="s">
        <v>7</v>
      </c>
      <c r="R1166" t="s">
        <v>16581</v>
      </c>
      <c r="S1166" t="s">
        <v>83</v>
      </c>
      <c r="T1166" t="s">
        <v>678</v>
      </c>
      <c r="U1166" t="s">
        <v>2134</v>
      </c>
      <c r="V1166" t="s">
        <v>2123</v>
      </c>
      <c r="W1166" t="s">
        <v>9287</v>
      </c>
      <c r="X1166" t="s">
        <v>12684</v>
      </c>
      <c r="Y1166" s="536" t="s">
        <v>21681</v>
      </c>
      <c r="Z1166" s="536" t="s">
        <v>21681</v>
      </c>
      <c r="AA1166" s="493" t="s">
        <v>17154</v>
      </c>
      <c r="AB1166" s="493" t="s">
        <v>21681</v>
      </c>
      <c r="AC1166" s="493" t="s">
        <v>6318</v>
      </c>
      <c r="AD1166" s="493" t="s">
        <v>21659</v>
      </c>
      <c r="AE1166"/>
      <c r="AF1166" t="s">
        <v>20919</v>
      </c>
      <c r="AG1166"/>
      <c r="AH1166"/>
      <c r="AI1166" t="s">
        <v>20668</v>
      </c>
      <c r="AJ1166" t="s">
        <v>32</v>
      </c>
      <c r="AK1166" t="s">
        <v>8205</v>
      </c>
      <c r="AL1166" t="s">
        <v>64</v>
      </c>
      <c r="AM1166" t="s">
        <v>9288</v>
      </c>
      <c r="AN1166">
        <v>34</v>
      </c>
    </row>
    <row r="1167" spans="1:40" ht="14.4" x14ac:dyDescent="0.3">
      <c r="A1167" s="433" t="str">
        <v>1707</v>
      </c>
      <c r="D1167" t="str">
        <f>CONCATENATE(portada_F[[#This Row],[NIVEL]],".",portada_F[[#This Row],[CODINS]])</f>
        <v>1.01169</v>
      </c>
      <c r="E1167" s="444" t="s">
        <v>31474</v>
      </c>
      <c r="F1167" t="s">
        <v>3092</v>
      </c>
      <c r="G1167" t="s">
        <v>6409</v>
      </c>
      <c r="H1167" t="s">
        <v>7201</v>
      </c>
      <c r="I1167" t="s">
        <v>83</v>
      </c>
      <c r="J1167" t="s">
        <v>6</v>
      </c>
      <c r="K1167" t="s">
        <v>32</v>
      </c>
      <c r="L1167" t="s">
        <v>20921</v>
      </c>
      <c r="M1167" t="s">
        <v>18492</v>
      </c>
      <c r="N1167">
        <v>20302</v>
      </c>
      <c r="O1167" t="s">
        <v>35</v>
      </c>
      <c r="P1167" t="s">
        <v>3</v>
      </c>
      <c r="Q1167" t="s">
        <v>2</v>
      </c>
      <c r="R1167" t="s">
        <v>16577</v>
      </c>
      <c r="S1167" t="s">
        <v>83</v>
      </c>
      <c r="T1167" t="s">
        <v>678</v>
      </c>
      <c r="U1167" t="s">
        <v>272</v>
      </c>
      <c r="V1167" t="s">
        <v>6410</v>
      </c>
      <c r="W1167" t="s">
        <v>467</v>
      </c>
      <c r="X1167" t="s">
        <v>11762</v>
      </c>
      <c r="Y1167" s="536" t="s">
        <v>23422</v>
      </c>
      <c r="Z1167" s="536" t="s">
        <v>23422</v>
      </c>
      <c r="AA1167" s="493" t="s">
        <v>17963</v>
      </c>
      <c r="AB1167" s="493" t="s">
        <v>23423</v>
      </c>
      <c r="AC1167" s="493" t="s">
        <v>21677</v>
      </c>
      <c r="AD1167" s="493" t="s">
        <v>21678</v>
      </c>
      <c r="AE1167"/>
      <c r="AF1167" t="s">
        <v>20919</v>
      </c>
      <c r="AG1167"/>
      <c r="AH1167"/>
      <c r="AI1167" t="s">
        <v>20668</v>
      </c>
      <c r="AJ1167" t="s">
        <v>32</v>
      </c>
      <c r="AK1167" t="s">
        <v>7546</v>
      </c>
      <c r="AL1167" t="s">
        <v>64</v>
      </c>
      <c r="AM1167" t="s">
        <v>7201</v>
      </c>
      <c r="AN1167">
        <v>23</v>
      </c>
    </row>
    <row r="1168" spans="1:40" ht="14.4" x14ac:dyDescent="0.3">
      <c r="A1168" s="433" t="str">
        <v>1708</v>
      </c>
      <c r="D1168" t="str">
        <f>CONCATENATE(portada_F[[#This Row],[NIVEL]],".",portada_F[[#This Row],[CODINS]])</f>
        <v>1.01677</v>
      </c>
      <c r="E1168" s="444" t="s">
        <v>31942</v>
      </c>
      <c r="F1168" t="s">
        <v>672</v>
      </c>
      <c r="G1168" t="s">
        <v>6406</v>
      </c>
      <c r="H1168" t="s">
        <v>6407</v>
      </c>
      <c r="I1168" t="s">
        <v>83</v>
      </c>
      <c r="J1168" t="s">
        <v>5</v>
      </c>
      <c r="K1168" t="s">
        <v>32</v>
      </c>
      <c r="L1168" t="s">
        <v>20921</v>
      </c>
      <c r="M1168" t="s">
        <v>18492</v>
      </c>
      <c r="N1168">
        <v>20113</v>
      </c>
      <c r="O1168" t="s">
        <v>35</v>
      </c>
      <c r="P1168" t="s">
        <v>1</v>
      </c>
      <c r="Q1168" t="s">
        <v>15</v>
      </c>
      <c r="R1168" t="s">
        <v>16562</v>
      </c>
      <c r="S1168" t="s">
        <v>83</v>
      </c>
      <c r="T1168" t="s">
        <v>83</v>
      </c>
      <c r="U1168" t="s">
        <v>2088</v>
      </c>
      <c r="V1168" t="s">
        <v>6407</v>
      </c>
      <c r="W1168" t="s">
        <v>6408</v>
      </c>
      <c r="X1168" t="s">
        <v>11908</v>
      </c>
      <c r="Y1168" s="536" t="s">
        <v>24505</v>
      </c>
      <c r="Z1168" s="536" t="s">
        <v>24505</v>
      </c>
      <c r="AA1168" s="493" t="s">
        <v>20103</v>
      </c>
      <c r="AB1168" s="493" t="s">
        <v>24505</v>
      </c>
      <c r="AC1168" s="493" t="s">
        <v>19764</v>
      </c>
      <c r="AD1168" s="493" t="s">
        <v>21620</v>
      </c>
      <c r="AE1168"/>
      <c r="AF1168" t="s">
        <v>20919</v>
      </c>
      <c r="AG1168"/>
      <c r="AH1168"/>
      <c r="AI1168" t="s">
        <v>20668</v>
      </c>
      <c r="AJ1168" t="s">
        <v>32</v>
      </c>
      <c r="AK1168" t="s">
        <v>7636</v>
      </c>
      <c r="AL1168" t="s">
        <v>64</v>
      </c>
      <c r="AM1168" t="s">
        <v>6407</v>
      </c>
      <c r="AN1168">
        <v>15</v>
      </c>
    </row>
    <row r="1169" spans="1:40" ht="14.4" x14ac:dyDescent="0.3">
      <c r="A1169" s="433" t="str">
        <v>1709</v>
      </c>
      <c r="D1169" t="str">
        <f>CONCATENATE(portada_F[[#This Row],[NIVEL]],".",portada_F[[#This Row],[CODINS]])</f>
        <v>1.01472</v>
      </c>
      <c r="E1169" s="444" t="s">
        <v>31751</v>
      </c>
      <c r="F1169" t="s">
        <v>1997</v>
      </c>
      <c r="G1169" t="s">
        <v>1995</v>
      </c>
      <c r="H1169" t="s">
        <v>1996</v>
      </c>
      <c r="I1169" t="s">
        <v>83</v>
      </c>
      <c r="J1169" t="s">
        <v>3</v>
      </c>
      <c r="K1169" t="s">
        <v>32</v>
      </c>
      <c r="L1169" t="s">
        <v>20921</v>
      </c>
      <c r="M1169" t="s">
        <v>18492</v>
      </c>
      <c r="N1169">
        <v>20107</v>
      </c>
      <c r="O1169" t="s">
        <v>35</v>
      </c>
      <c r="P1169" t="s">
        <v>1</v>
      </c>
      <c r="Q1169" t="s">
        <v>7</v>
      </c>
      <c r="R1169" t="s">
        <v>16556</v>
      </c>
      <c r="S1169" t="s">
        <v>83</v>
      </c>
      <c r="T1169" t="s">
        <v>83</v>
      </c>
      <c r="U1169" t="s">
        <v>839</v>
      </c>
      <c r="V1169" t="s">
        <v>70</v>
      </c>
      <c r="W1169" t="s">
        <v>467</v>
      </c>
      <c r="X1169" t="s">
        <v>12903</v>
      </c>
      <c r="Y1169" s="536" t="s">
        <v>24065</v>
      </c>
      <c r="Z1169" s="536"/>
      <c r="AA1169" s="493" t="s">
        <v>17942</v>
      </c>
      <c r="AB1169" s="493" t="s">
        <v>24065</v>
      </c>
      <c r="AC1169" s="493" t="s">
        <v>19755</v>
      </c>
      <c r="AD1169" s="493" t="s">
        <v>21542</v>
      </c>
      <c r="AE1169"/>
      <c r="AF1169" t="s">
        <v>20919</v>
      </c>
      <c r="AG1169"/>
      <c r="AH1169"/>
      <c r="AI1169" t="s">
        <v>20668</v>
      </c>
      <c r="AJ1169" t="s">
        <v>32</v>
      </c>
      <c r="AK1169" t="s">
        <v>1994</v>
      </c>
      <c r="AL1169" t="s">
        <v>64</v>
      </c>
      <c r="AM1169" t="s">
        <v>1996</v>
      </c>
      <c r="AN1169">
        <v>62</v>
      </c>
    </row>
    <row r="1170" spans="1:40" ht="14.4" x14ac:dyDescent="0.3">
      <c r="A1170" s="433" t="str">
        <v>1710</v>
      </c>
      <c r="D1170" t="str">
        <f>CONCATENATE(portada_F[[#This Row],[NIVEL]],".",portada_F[[#This Row],[CODINS]])</f>
        <v>1.00303</v>
      </c>
      <c r="E1170" s="444" t="s">
        <v>30702</v>
      </c>
      <c r="F1170" t="s">
        <v>890</v>
      </c>
      <c r="G1170" t="s">
        <v>6330</v>
      </c>
      <c r="H1170" t="s">
        <v>590</v>
      </c>
      <c r="I1170" t="s">
        <v>83</v>
      </c>
      <c r="J1170" t="s">
        <v>3</v>
      </c>
      <c r="K1170" t="s">
        <v>32</v>
      </c>
      <c r="L1170" t="s">
        <v>20921</v>
      </c>
      <c r="M1170" t="s">
        <v>18492</v>
      </c>
      <c r="N1170">
        <v>20106</v>
      </c>
      <c r="O1170" t="s">
        <v>35</v>
      </c>
      <c r="P1170" t="s">
        <v>1</v>
      </c>
      <c r="Q1170" t="s">
        <v>6</v>
      </c>
      <c r="R1170" t="s">
        <v>16555</v>
      </c>
      <c r="S1170" t="s">
        <v>83</v>
      </c>
      <c r="T1170" t="s">
        <v>83</v>
      </c>
      <c r="U1170" t="s">
        <v>272</v>
      </c>
      <c r="V1170" t="s">
        <v>1519</v>
      </c>
      <c r="W1170" t="s">
        <v>14868</v>
      </c>
      <c r="X1170" t="s">
        <v>11483</v>
      </c>
      <c r="Y1170" s="536" t="s">
        <v>21541</v>
      </c>
      <c r="Z1170" s="536" t="s">
        <v>21541</v>
      </c>
      <c r="AA1170" s="493" t="s">
        <v>6331</v>
      </c>
      <c r="AB1170" s="493" t="s">
        <v>21541</v>
      </c>
      <c r="AC1170" s="493" t="s">
        <v>19755</v>
      </c>
      <c r="AD1170" s="493" t="s">
        <v>21542</v>
      </c>
      <c r="AE1170"/>
      <c r="AF1170" t="s">
        <v>20919</v>
      </c>
      <c r="AG1170"/>
      <c r="AH1170"/>
      <c r="AI1170" t="s">
        <v>20668</v>
      </c>
      <c r="AJ1170" t="s">
        <v>32</v>
      </c>
      <c r="AK1170" t="s">
        <v>8105</v>
      </c>
      <c r="AL1170" t="s">
        <v>64</v>
      </c>
      <c r="AM1170" t="s">
        <v>590</v>
      </c>
      <c r="AN1170">
        <v>30</v>
      </c>
    </row>
    <row r="1171" spans="1:40" ht="14.4" x14ac:dyDescent="0.3">
      <c r="A1171" s="433" t="str">
        <v>1711</v>
      </c>
      <c r="D1171" t="str">
        <f>CONCATENATE(portada_F[[#This Row],[NIVEL]],".",portada_F[[#This Row],[CODINS]])</f>
        <v>1.01160</v>
      </c>
      <c r="E1171" s="444" t="s">
        <v>31467</v>
      </c>
      <c r="F1171" t="s">
        <v>1979</v>
      </c>
      <c r="G1171" t="s">
        <v>1977</v>
      </c>
      <c r="H1171" t="s">
        <v>1276</v>
      </c>
      <c r="I1171" t="s">
        <v>83</v>
      </c>
      <c r="J1171" t="s">
        <v>2</v>
      </c>
      <c r="K1171" t="s">
        <v>32</v>
      </c>
      <c r="L1171" t="s">
        <v>20921</v>
      </c>
      <c r="M1171" t="s">
        <v>18492</v>
      </c>
      <c r="N1171">
        <v>20109</v>
      </c>
      <c r="O1171" t="s">
        <v>35</v>
      </c>
      <c r="P1171" t="s">
        <v>1</v>
      </c>
      <c r="Q1171" t="s">
        <v>10</v>
      </c>
      <c r="R1171" t="s">
        <v>16558</v>
      </c>
      <c r="S1171" t="s">
        <v>83</v>
      </c>
      <c r="T1171" t="s">
        <v>83</v>
      </c>
      <c r="U1171" t="s">
        <v>1969</v>
      </c>
      <c r="V1171" t="s">
        <v>1978</v>
      </c>
      <c r="W1171" t="s">
        <v>15622</v>
      </c>
      <c r="X1171" t="s">
        <v>10558</v>
      </c>
      <c r="Y1171" s="536" t="s">
        <v>23406</v>
      </c>
      <c r="Z1171" s="536" t="s">
        <v>23406</v>
      </c>
      <c r="AA1171" s="493" t="s">
        <v>14959</v>
      </c>
      <c r="AB1171" s="493" t="s">
        <v>23407</v>
      </c>
      <c r="AC1171" s="493" t="s">
        <v>19761</v>
      </c>
      <c r="AD1171" s="493" t="s">
        <v>21570</v>
      </c>
      <c r="AE1171"/>
      <c r="AF1171" t="s">
        <v>20919</v>
      </c>
      <c r="AG1171"/>
      <c r="AH1171"/>
      <c r="AI1171" t="s">
        <v>20668</v>
      </c>
      <c r="AJ1171" t="s">
        <v>32</v>
      </c>
      <c r="AK1171" t="s">
        <v>1976</v>
      </c>
      <c r="AL1171" t="s">
        <v>64</v>
      </c>
      <c r="AM1171" t="s">
        <v>1276</v>
      </c>
      <c r="AN1171">
        <v>85</v>
      </c>
    </row>
    <row r="1172" spans="1:40" ht="14.4" x14ac:dyDescent="0.3">
      <c r="A1172" s="433" t="str">
        <v>1712</v>
      </c>
      <c r="D1172" t="str">
        <f>CONCATENATE(portada_F[[#This Row],[NIVEL]],".",portada_F[[#This Row],[CODINS]])</f>
        <v>1.00826</v>
      </c>
      <c r="E1172" s="444" t="s">
        <v>31181</v>
      </c>
      <c r="F1172" t="s">
        <v>2245</v>
      </c>
      <c r="G1172" t="s">
        <v>4903</v>
      </c>
      <c r="H1172" t="s">
        <v>1563</v>
      </c>
      <c r="I1172" t="s">
        <v>83</v>
      </c>
      <c r="J1172" t="s">
        <v>7</v>
      </c>
      <c r="K1172" t="s">
        <v>32</v>
      </c>
      <c r="L1172" t="s">
        <v>20921</v>
      </c>
      <c r="M1172" t="s">
        <v>18492</v>
      </c>
      <c r="N1172">
        <v>20801</v>
      </c>
      <c r="O1172" t="s">
        <v>35</v>
      </c>
      <c r="P1172" t="s">
        <v>9</v>
      </c>
      <c r="Q1172" t="s">
        <v>1</v>
      </c>
      <c r="R1172" t="s">
        <v>16608</v>
      </c>
      <c r="S1172" t="s">
        <v>83</v>
      </c>
      <c r="T1172" t="s">
        <v>578</v>
      </c>
      <c r="U1172" t="s">
        <v>674</v>
      </c>
      <c r="V1172" t="s">
        <v>1563</v>
      </c>
      <c r="W1172" t="s">
        <v>22742</v>
      </c>
      <c r="X1172" t="s">
        <v>11664</v>
      </c>
      <c r="Y1172" s="536" t="s">
        <v>22743</v>
      </c>
      <c r="Z1172" s="536" t="s">
        <v>22743</v>
      </c>
      <c r="AA1172" s="493" t="s">
        <v>18882</v>
      </c>
      <c r="AB1172" s="493" t="s">
        <v>22744</v>
      </c>
      <c r="AC1172" s="493" t="s">
        <v>12765</v>
      </c>
      <c r="AD1172" s="493" t="s">
        <v>21649</v>
      </c>
      <c r="AE1172"/>
      <c r="AF1172" t="s">
        <v>20919</v>
      </c>
      <c r="AG1172"/>
      <c r="AH1172"/>
      <c r="AI1172" t="s">
        <v>20668</v>
      </c>
      <c r="AJ1172" t="s">
        <v>32</v>
      </c>
      <c r="AK1172" t="s">
        <v>4902</v>
      </c>
      <c r="AL1172" t="s">
        <v>64</v>
      </c>
      <c r="AM1172" t="s">
        <v>1563</v>
      </c>
      <c r="AN1172">
        <v>28</v>
      </c>
    </row>
    <row r="1173" spans="1:40" ht="14.4" x14ac:dyDescent="0.3">
      <c r="A1173" s="433" t="str">
        <v>1713</v>
      </c>
      <c r="D1173" t="str">
        <f>CONCATENATE(portada_F[[#This Row],[NIVEL]],".",portada_F[[#This Row],[CODINS]])</f>
        <v>1.00888</v>
      </c>
      <c r="E1173" s="444" t="s">
        <v>31224</v>
      </c>
      <c r="F1173" t="s">
        <v>2399</v>
      </c>
      <c r="G1173" t="s">
        <v>5089</v>
      </c>
      <c r="H1173" t="s">
        <v>5090</v>
      </c>
      <c r="I1173" t="s">
        <v>83</v>
      </c>
      <c r="J1173" t="s">
        <v>7</v>
      </c>
      <c r="K1173" t="s">
        <v>32</v>
      </c>
      <c r="L1173" t="s">
        <v>20921</v>
      </c>
      <c r="M1173" t="s">
        <v>18492</v>
      </c>
      <c r="N1173">
        <v>20803</v>
      </c>
      <c r="O1173" t="s">
        <v>35</v>
      </c>
      <c r="P1173" t="s">
        <v>9</v>
      </c>
      <c r="Q1173" t="s">
        <v>3</v>
      </c>
      <c r="R1173" t="s">
        <v>16610</v>
      </c>
      <c r="S1173" t="s">
        <v>83</v>
      </c>
      <c r="T1173" t="s">
        <v>578</v>
      </c>
      <c r="U1173" t="s">
        <v>159</v>
      </c>
      <c r="V1173" t="s">
        <v>5090</v>
      </c>
      <c r="W1173" t="s">
        <v>9639</v>
      </c>
      <c r="X1173" t="s">
        <v>11684</v>
      </c>
      <c r="Y1173" s="536" t="s">
        <v>22852</v>
      </c>
      <c r="Z1173" s="536"/>
      <c r="AA1173" s="493" t="s">
        <v>17946</v>
      </c>
      <c r="AB1173" s="493" t="s">
        <v>22852</v>
      </c>
      <c r="AC1173" s="493" t="s">
        <v>12765</v>
      </c>
      <c r="AD1173" s="493" t="s">
        <v>21649</v>
      </c>
      <c r="AE1173"/>
      <c r="AF1173" t="s">
        <v>20919</v>
      </c>
      <c r="AG1173"/>
      <c r="AH1173"/>
      <c r="AI1173" t="s">
        <v>20668</v>
      </c>
      <c r="AJ1173" t="s">
        <v>32</v>
      </c>
      <c r="AK1173" t="s">
        <v>2578</v>
      </c>
      <c r="AL1173" t="s">
        <v>64</v>
      </c>
      <c r="AM1173" t="s">
        <v>5090</v>
      </c>
      <c r="AN1173">
        <v>14</v>
      </c>
    </row>
    <row r="1174" spans="1:40" ht="14.4" x14ac:dyDescent="0.3">
      <c r="A1174" s="433" t="str">
        <v>1714</v>
      </c>
      <c r="D1174" t="str">
        <f>CONCATENATE(portada_F[[#This Row],[NIVEL]],".",portada_F[[#This Row],[CODINS]])</f>
        <v>1.04092</v>
      </c>
      <c r="E1174" s="444" t="s">
        <v>33982</v>
      </c>
      <c r="F1174" t="s">
        <v>7953</v>
      </c>
      <c r="G1174" t="s">
        <v>17546</v>
      </c>
      <c r="H1174" t="s">
        <v>17547</v>
      </c>
      <c r="I1174" t="s">
        <v>83</v>
      </c>
      <c r="J1174" t="s">
        <v>9</v>
      </c>
      <c r="K1174" t="s">
        <v>32</v>
      </c>
      <c r="L1174" t="s">
        <v>20921</v>
      </c>
      <c r="M1174" t="s">
        <v>18492</v>
      </c>
      <c r="N1174">
        <v>20502</v>
      </c>
      <c r="O1174" t="s">
        <v>35</v>
      </c>
      <c r="P1174" t="s">
        <v>5</v>
      </c>
      <c r="Q1174" t="s">
        <v>2</v>
      </c>
      <c r="R1174" t="s">
        <v>16588</v>
      </c>
      <c r="S1174" t="s">
        <v>83</v>
      </c>
      <c r="T1174" t="s">
        <v>2306</v>
      </c>
      <c r="U1174" t="s">
        <v>2318</v>
      </c>
      <c r="V1174" t="s">
        <v>17547</v>
      </c>
      <c r="W1174" t="s">
        <v>17550</v>
      </c>
      <c r="X1174" t="s">
        <v>17549</v>
      </c>
      <c r="Y1174" s="536"/>
      <c r="Z1174" s="536"/>
      <c r="AA1174" s="493" t="s">
        <v>17548</v>
      </c>
      <c r="AB1174" s="493" t="s">
        <v>29489</v>
      </c>
      <c r="AC1174" s="493" t="s">
        <v>19757</v>
      </c>
      <c r="AD1174" s="493" t="s">
        <v>21726</v>
      </c>
      <c r="AE1174"/>
      <c r="AF1174" t="s">
        <v>20919</v>
      </c>
      <c r="AG1174"/>
      <c r="AH1174"/>
      <c r="AI1174" t="s">
        <v>20668</v>
      </c>
      <c r="AJ1174" t="s">
        <v>32</v>
      </c>
      <c r="AK1174" t="s">
        <v>17551</v>
      </c>
      <c r="AL1174" t="s">
        <v>64</v>
      </c>
      <c r="AM1174" t="s">
        <v>17547</v>
      </c>
      <c r="AN1174">
        <v>2</v>
      </c>
    </row>
    <row r="1175" spans="1:40" ht="14.4" x14ac:dyDescent="0.3">
      <c r="A1175" s="433" t="str">
        <v>1715</v>
      </c>
      <c r="D1175" t="str">
        <f>CONCATENATE(portada_F[[#This Row],[NIVEL]],".",portada_F[[#This Row],[CODINS]])</f>
        <v>1.02858</v>
      </c>
      <c r="E1175" s="444" t="s">
        <v>32987</v>
      </c>
      <c r="F1175" t="s">
        <v>2239</v>
      </c>
      <c r="G1175" t="s">
        <v>2235</v>
      </c>
      <c r="H1175" t="s">
        <v>2236</v>
      </c>
      <c r="I1175" t="s">
        <v>83</v>
      </c>
      <c r="J1175" t="s">
        <v>10</v>
      </c>
      <c r="K1175" t="s">
        <v>32</v>
      </c>
      <c r="L1175" t="s">
        <v>20921</v>
      </c>
      <c r="M1175" t="s">
        <v>18492</v>
      </c>
      <c r="N1175">
        <v>20402</v>
      </c>
      <c r="O1175" t="s">
        <v>35</v>
      </c>
      <c r="P1175" t="s">
        <v>4</v>
      </c>
      <c r="Q1175" t="s">
        <v>2</v>
      </c>
      <c r="R1175" t="s">
        <v>16584</v>
      </c>
      <c r="S1175" t="s">
        <v>83</v>
      </c>
      <c r="T1175" t="s">
        <v>2237</v>
      </c>
      <c r="U1175" t="s">
        <v>2238</v>
      </c>
      <c r="V1175" t="s">
        <v>2238</v>
      </c>
      <c r="W1175" t="s">
        <v>9300</v>
      </c>
      <c r="X1175" t="s">
        <v>12187</v>
      </c>
      <c r="Y1175" s="536" t="s">
        <v>26923</v>
      </c>
      <c r="Z1175" s="536" t="s">
        <v>26923</v>
      </c>
      <c r="AA1175" s="493" t="s">
        <v>20306</v>
      </c>
      <c r="AB1175" s="493" t="s">
        <v>26923</v>
      </c>
      <c r="AC1175" s="493" t="s">
        <v>21713</v>
      </c>
      <c r="AD1175" s="493" t="s">
        <v>21714</v>
      </c>
      <c r="AE1175"/>
      <c r="AF1175" t="s">
        <v>20919</v>
      </c>
      <c r="AG1175"/>
      <c r="AH1175"/>
      <c r="AI1175" t="s">
        <v>20668</v>
      </c>
      <c r="AJ1175" t="s">
        <v>32</v>
      </c>
      <c r="AK1175" t="s">
        <v>2234</v>
      </c>
      <c r="AL1175" t="s">
        <v>64</v>
      </c>
      <c r="AM1175" t="s">
        <v>2236</v>
      </c>
      <c r="AN1175">
        <v>12</v>
      </c>
    </row>
    <row r="1176" spans="1:40" ht="14.4" x14ac:dyDescent="0.3">
      <c r="A1176" s="433" t="str">
        <v>1716</v>
      </c>
      <c r="D1176" t="str">
        <f>CONCATENATE(portada_F[[#This Row],[NIVEL]],".",portada_F[[#This Row],[CODINS]])</f>
        <v>1.00955</v>
      </c>
      <c r="E1176" s="444" t="s">
        <v>31281</v>
      </c>
      <c r="F1176" t="s">
        <v>1961</v>
      </c>
      <c r="G1176" t="s">
        <v>1959</v>
      </c>
      <c r="H1176" t="s">
        <v>1960</v>
      </c>
      <c r="I1176" t="s">
        <v>83</v>
      </c>
      <c r="J1176" t="s">
        <v>1</v>
      </c>
      <c r="K1176" t="s">
        <v>32</v>
      </c>
      <c r="L1176" t="s">
        <v>20921</v>
      </c>
      <c r="M1176" t="s">
        <v>18492</v>
      </c>
      <c r="N1176">
        <v>20101</v>
      </c>
      <c r="O1176" t="s">
        <v>35</v>
      </c>
      <c r="P1176" t="s">
        <v>1</v>
      </c>
      <c r="Q1176" t="s">
        <v>1</v>
      </c>
      <c r="R1176" t="s">
        <v>16550</v>
      </c>
      <c r="S1176" t="s">
        <v>83</v>
      </c>
      <c r="T1176" t="s">
        <v>83</v>
      </c>
      <c r="U1176" t="s">
        <v>83</v>
      </c>
      <c r="V1176" t="s">
        <v>83</v>
      </c>
      <c r="W1176" t="s">
        <v>9268</v>
      </c>
      <c r="X1176" t="s">
        <v>19951</v>
      </c>
      <c r="Y1176" s="536" t="s">
        <v>22989</v>
      </c>
      <c r="Z1176" s="536" t="s">
        <v>22989</v>
      </c>
      <c r="AA1176" s="493" t="s">
        <v>13091</v>
      </c>
      <c r="AB1176" s="493" t="s">
        <v>21579</v>
      </c>
      <c r="AC1176" s="493" t="s">
        <v>19760</v>
      </c>
      <c r="AD1176" s="493" t="s">
        <v>21574</v>
      </c>
      <c r="AE1176"/>
      <c r="AF1176" t="s">
        <v>20919</v>
      </c>
      <c r="AG1176"/>
      <c r="AH1176"/>
      <c r="AI1176" t="s">
        <v>20668</v>
      </c>
      <c r="AJ1176" t="s">
        <v>32</v>
      </c>
      <c r="AK1176" t="s">
        <v>7158</v>
      </c>
      <c r="AL1176" t="s">
        <v>64</v>
      </c>
      <c r="AM1176" t="s">
        <v>1960</v>
      </c>
      <c r="AN1176">
        <v>47</v>
      </c>
    </row>
    <row r="1177" spans="1:40" ht="14.4" x14ac:dyDescent="0.3">
      <c r="A1177" s="433" t="str">
        <v>1718</v>
      </c>
      <c r="D1177" t="str">
        <f>CONCATENATE(portada_F[[#This Row],[NIVEL]],".",portada_F[[#This Row],[CODINS]])</f>
        <v>1.01158</v>
      </c>
      <c r="E1177" s="444" t="s">
        <v>31465</v>
      </c>
      <c r="F1177" t="s">
        <v>1946</v>
      </c>
      <c r="G1177" t="s">
        <v>1945</v>
      </c>
      <c r="H1177" t="s">
        <v>616</v>
      </c>
      <c r="I1177" t="s">
        <v>83</v>
      </c>
      <c r="J1177" t="s">
        <v>1</v>
      </c>
      <c r="K1177" t="s">
        <v>32</v>
      </c>
      <c r="L1177" t="s">
        <v>20921</v>
      </c>
      <c r="M1177" t="s">
        <v>18492</v>
      </c>
      <c r="N1177">
        <v>20101</v>
      </c>
      <c r="O1177" t="s">
        <v>35</v>
      </c>
      <c r="P1177" t="s">
        <v>1</v>
      </c>
      <c r="Q1177" t="s">
        <v>1</v>
      </c>
      <c r="R1177" t="s">
        <v>16550</v>
      </c>
      <c r="S1177" t="s">
        <v>83</v>
      </c>
      <c r="T1177" t="s">
        <v>83</v>
      </c>
      <c r="U1177" t="s">
        <v>83</v>
      </c>
      <c r="V1177" t="s">
        <v>616</v>
      </c>
      <c r="W1177" t="s">
        <v>9264</v>
      </c>
      <c r="X1177" t="s">
        <v>11756</v>
      </c>
      <c r="Y1177" s="536" t="s">
        <v>23401</v>
      </c>
      <c r="Z1177" s="536" t="s">
        <v>23402</v>
      </c>
      <c r="AA1177" s="493" t="s">
        <v>23403</v>
      </c>
      <c r="AB1177" s="493" t="s">
        <v>23401</v>
      </c>
      <c r="AC1177" s="493" t="s">
        <v>19760</v>
      </c>
      <c r="AD1177" s="493" t="s">
        <v>21574</v>
      </c>
      <c r="AE1177"/>
      <c r="AF1177" t="s">
        <v>20919</v>
      </c>
      <c r="AG1177"/>
      <c r="AH1177"/>
      <c r="AI1177" t="s">
        <v>20668</v>
      </c>
      <c r="AJ1177" t="s">
        <v>32</v>
      </c>
      <c r="AK1177" t="s">
        <v>946</v>
      </c>
      <c r="AL1177" t="s">
        <v>64</v>
      </c>
      <c r="AM1177" t="s">
        <v>616</v>
      </c>
      <c r="AN1177">
        <v>32</v>
      </c>
    </row>
    <row r="1178" spans="1:40" ht="14.4" x14ac:dyDescent="0.3">
      <c r="A1178" s="433" t="str">
        <v>1719</v>
      </c>
      <c r="D1178" t="str">
        <f>CONCATENATE(portada_F[[#This Row],[NIVEL]],".",portada_F[[#This Row],[CODINS]])</f>
        <v>1.01479</v>
      </c>
      <c r="E1178" s="444" t="s">
        <v>31757</v>
      </c>
      <c r="F1178" t="s">
        <v>6882</v>
      </c>
      <c r="G1178" t="s">
        <v>2216</v>
      </c>
      <c r="H1178" t="s">
        <v>159</v>
      </c>
      <c r="I1178" t="s">
        <v>83</v>
      </c>
      <c r="J1178" t="s">
        <v>11</v>
      </c>
      <c r="K1178" t="s">
        <v>32</v>
      </c>
      <c r="L1178" t="s">
        <v>20921</v>
      </c>
      <c r="M1178" t="s">
        <v>18492</v>
      </c>
      <c r="N1178">
        <v>20303</v>
      </c>
      <c r="O1178" t="s">
        <v>35</v>
      </c>
      <c r="P1178" t="s">
        <v>3</v>
      </c>
      <c r="Q1178" t="s">
        <v>3</v>
      </c>
      <c r="R1178" t="s">
        <v>16578</v>
      </c>
      <c r="S1178" t="s">
        <v>83</v>
      </c>
      <c r="T1178" t="s">
        <v>678</v>
      </c>
      <c r="U1178" t="s">
        <v>33</v>
      </c>
      <c r="V1178" t="s">
        <v>2217</v>
      </c>
      <c r="W1178" t="s">
        <v>24076</v>
      </c>
      <c r="X1178" t="s">
        <v>11848</v>
      </c>
      <c r="Y1178" s="536" t="s">
        <v>24077</v>
      </c>
      <c r="Z1178" s="536" t="s">
        <v>24077</v>
      </c>
      <c r="AA1178" s="493" t="s">
        <v>24078</v>
      </c>
      <c r="AB1178" s="493" t="s">
        <v>24079</v>
      </c>
      <c r="AC1178" s="493" t="s">
        <v>6318</v>
      </c>
      <c r="AD1178" s="493" t="s">
        <v>21659</v>
      </c>
      <c r="AE1178"/>
      <c r="AF1178" t="s">
        <v>20919</v>
      </c>
      <c r="AG1178"/>
      <c r="AH1178"/>
      <c r="AI1178" t="s">
        <v>20668</v>
      </c>
      <c r="AJ1178" t="s">
        <v>32</v>
      </c>
      <c r="AK1178" t="s">
        <v>2215</v>
      </c>
      <c r="AL1178" t="s">
        <v>64</v>
      </c>
      <c r="AM1178" t="s">
        <v>159</v>
      </c>
      <c r="AN1178">
        <v>18</v>
      </c>
    </row>
    <row r="1179" spans="1:40" ht="14.4" x14ac:dyDescent="0.3">
      <c r="A1179" s="433" t="str">
        <v>1720</v>
      </c>
      <c r="D1179" t="str">
        <f>CONCATENATE(portada_F[[#This Row],[NIVEL]],".",portada_F[[#This Row],[CODINS]])</f>
        <v>1.00339</v>
      </c>
      <c r="E1179" s="444" t="s">
        <v>30735</v>
      </c>
      <c r="F1179" t="s">
        <v>970</v>
      </c>
      <c r="G1179" t="s">
        <v>2055</v>
      </c>
      <c r="H1179" t="s">
        <v>2056</v>
      </c>
      <c r="I1179" t="s">
        <v>83</v>
      </c>
      <c r="J1179" t="s">
        <v>5</v>
      </c>
      <c r="K1179" t="s">
        <v>32</v>
      </c>
      <c r="L1179" t="s">
        <v>20921</v>
      </c>
      <c r="M1179" t="s">
        <v>18492</v>
      </c>
      <c r="N1179">
        <v>20102</v>
      </c>
      <c r="O1179" t="s">
        <v>35</v>
      </c>
      <c r="P1179" t="s">
        <v>1</v>
      </c>
      <c r="Q1179" t="s">
        <v>2</v>
      </c>
      <c r="R1179" t="s">
        <v>16551</v>
      </c>
      <c r="S1179" t="s">
        <v>83</v>
      </c>
      <c r="T1179" t="s">
        <v>83</v>
      </c>
      <c r="U1179" t="s">
        <v>33</v>
      </c>
      <c r="V1179" t="s">
        <v>2056</v>
      </c>
      <c r="W1179" t="s">
        <v>9278</v>
      </c>
      <c r="X1179" t="s">
        <v>11493</v>
      </c>
      <c r="Y1179" s="536" t="s">
        <v>21618</v>
      </c>
      <c r="Z1179" s="536" t="s">
        <v>21619</v>
      </c>
      <c r="AA1179" s="493" t="s">
        <v>2057</v>
      </c>
      <c r="AB1179" s="493" t="s">
        <v>21618</v>
      </c>
      <c r="AC1179" s="493" t="s">
        <v>19764</v>
      </c>
      <c r="AD1179" s="493" t="s">
        <v>21620</v>
      </c>
      <c r="AE1179"/>
      <c r="AF1179" t="s">
        <v>20919</v>
      </c>
      <c r="AG1179"/>
      <c r="AH1179"/>
      <c r="AI1179" t="s">
        <v>20668</v>
      </c>
      <c r="AJ1179" t="s">
        <v>32</v>
      </c>
      <c r="AK1179" t="s">
        <v>8098</v>
      </c>
      <c r="AL1179" t="s">
        <v>64</v>
      </c>
      <c r="AM1179" t="s">
        <v>2056</v>
      </c>
      <c r="AN1179">
        <v>182</v>
      </c>
    </row>
    <row r="1180" spans="1:40" ht="14.4" x14ac:dyDescent="0.3">
      <c r="A1180" s="433" t="str">
        <v>1721</v>
      </c>
      <c r="D1180" t="str">
        <f>CONCATENATE(portada_F[[#This Row],[NIVEL]],".",portada_F[[#This Row],[CODINS]])</f>
        <v>1.01052</v>
      </c>
      <c r="E1180" s="444" t="s">
        <v>31369</v>
      </c>
      <c r="F1180" t="s">
        <v>2823</v>
      </c>
      <c r="G1180" t="s">
        <v>5102</v>
      </c>
      <c r="H1180" t="s">
        <v>5103</v>
      </c>
      <c r="I1180" t="s">
        <v>83</v>
      </c>
      <c r="J1180" t="s">
        <v>4</v>
      </c>
      <c r="K1180" t="s">
        <v>32</v>
      </c>
      <c r="L1180" t="s">
        <v>20921</v>
      </c>
      <c r="M1180" t="s">
        <v>18492</v>
      </c>
      <c r="N1180">
        <v>20105</v>
      </c>
      <c r="O1180" t="s">
        <v>35</v>
      </c>
      <c r="P1180" t="s">
        <v>1</v>
      </c>
      <c r="Q1180" t="s">
        <v>5</v>
      </c>
      <c r="R1180" t="s">
        <v>16554</v>
      </c>
      <c r="S1180" t="s">
        <v>83</v>
      </c>
      <c r="T1180" t="s">
        <v>83</v>
      </c>
      <c r="U1180" t="s">
        <v>2035</v>
      </c>
      <c r="V1180" t="s">
        <v>5103</v>
      </c>
      <c r="W1180" t="s">
        <v>9644</v>
      </c>
      <c r="X1180" t="s">
        <v>17124</v>
      </c>
      <c r="Y1180" s="536" t="s">
        <v>23186</v>
      </c>
      <c r="Z1180" s="536"/>
      <c r="AA1180" s="493" t="s">
        <v>14944</v>
      </c>
      <c r="AB1180" s="493" t="s">
        <v>23186</v>
      </c>
      <c r="AC1180" s="493" t="s">
        <v>9168</v>
      </c>
      <c r="AD1180" s="493" t="s">
        <v>21193</v>
      </c>
      <c r="AE1180"/>
      <c r="AF1180" t="s">
        <v>20919</v>
      </c>
      <c r="AG1180"/>
      <c r="AH1180"/>
      <c r="AI1180" t="s">
        <v>20668</v>
      </c>
      <c r="AJ1180" t="s">
        <v>32</v>
      </c>
      <c r="AK1180" t="s">
        <v>7526</v>
      </c>
      <c r="AL1180" t="s">
        <v>64</v>
      </c>
      <c r="AM1180" t="s">
        <v>5103</v>
      </c>
      <c r="AN1180">
        <v>162</v>
      </c>
    </row>
    <row r="1181" spans="1:40" ht="14.4" x14ac:dyDescent="0.3">
      <c r="A1181" s="433" t="str">
        <v>1722</v>
      </c>
      <c r="D1181" t="str">
        <f>CONCATENATE(portada_F[[#This Row],[NIVEL]],".",portada_F[[#This Row],[CODINS]])</f>
        <v>1.00867</v>
      </c>
      <c r="E1181" s="444" t="s">
        <v>31210</v>
      </c>
      <c r="F1181" t="s">
        <v>2190</v>
      </c>
      <c r="G1181" t="s">
        <v>2187</v>
      </c>
      <c r="H1181" t="s">
        <v>2188</v>
      </c>
      <c r="I1181" t="s">
        <v>83</v>
      </c>
      <c r="J1181" t="s">
        <v>11</v>
      </c>
      <c r="K1181" t="s">
        <v>32</v>
      </c>
      <c r="L1181" t="s">
        <v>20921</v>
      </c>
      <c r="M1181" t="s">
        <v>18492</v>
      </c>
      <c r="N1181">
        <v>20303</v>
      </c>
      <c r="O1181" t="s">
        <v>35</v>
      </c>
      <c r="P1181" t="s">
        <v>3</v>
      </c>
      <c r="Q1181" t="s">
        <v>3</v>
      </c>
      <c r="R1181" t="s">
        <v>16578</v>
      </c>
      <c r="S1181" t="s">
        <v>83</v>
      </c>
      <c r="T1181" t="s">
        <v>678</v>
      </c>
      <c r="U1181" t="s">
        <v>33</v>
      </c>
      <c r="V1181" t="s">
        <v>2189</v>
      </c>
      <c r="W1181" t="s">
        <v>7176</v>
      </c>
      <c r="X1181" t="s">
        <v>17104</v>
      </c>
      <c r="Y1181" s="536" t="s">
        <v>22816</v>
      </c>
      <c r="Z1181" s="536" t="s">
        <v>22816</v>
      </c>
      <c r="AA1181" s="493" t="s">
        <v>19934</v>
      </c>
      <c r="AB1181" s="493" t="s">
        <v>22816</v>
      </c>
      <c r="AC1181" s="493" t="s">
        <v>6318</v>
      </c>
      <c r="AD1181" s="493" t="s">
        <v>21659</v>
      </c>
      <c r="AE1181"/>
      <c r="AF1181" t="s">
        <v>20919</v>
      </c>
      <c r="AG1181"/>
      <c r="AH1181"/>
      <c r="AI1181" t="s">
        <v>20668</v>
      </c>
      <c r="AJ1181" t="s">
        <v>32</v>
      </c>
      <c r="AK1181" t="s">
        <v>2186</v>
      </c>
      <c r="AL1181" t="s">
        <v>64</v>
      </c>
      <c r="AM1181" t="s">
        <v>2188</v>
      </c>
      <c r="AN1181">
        <v>15</v>
      </c>
    </row>
    <row r="1182" spans="1:40" ht="14.4" x14ac:dyDescent="0.3">
      <c r="A1182" s="433" t="str">
        <v>1723</v>
      </c>
      <c r="D1182" t="str">
        <f>CONCATENATE(portada_F[[#This Row],[NIVEL]],".",portada_F[[#This Row],[CODINS]])</f>
        <v>1.00317</v>
      </c>
      <c r="E1182" s="444" t="s">
        <v>30714</v>
      </c>
      <c r="F1182" t="s">
        <v>920</v>
      </c>
      <c r="G1182" t="s">
        <v>1957</v>
      </c>
      <c r="H1182" t="s">
        <v>9267</v>
      </c>
      <c r="I1182" t="s">
        <v>83</v>
      </c>
      <c r="J1182" t="s">
        <v>1</v>
      </c>
      <c r="K1182" t="s">
        <v>32</v>
      </c>
      <c r="L1182" t="s">
        <v>20921</v>
      </c>
      <c r="M1182" t="s">
        <v>18492</v>
      </c>
      <c r="N1182">
        <v>20101</v>
      </c>
      <c r="O1182" t="s">
        <v>35</v>
      </c>
      <c r="P1182" t="s">
        <v>1</v>
      </c>
      <c r="Q1182" t="s">
        <v>1</v>
      </c>
      <c r="R1182" t="s">
        <v>16550</v>
      </c>
      <c r="S1182" t="s">
        <v>83</v>
      </c>
      <c r="T1182" t="s">
        <v>83</v>
      </c>
      <c r="U1182" t="s">
        <v>83</v>
      </c>
      <c r="V1182" t="s">
        <v>1958</v>
      </c>
      <c r="W1182" t="s">
        <v>9266</v>
      </c>
      <c r="X1182" t="s">
        <v>12677</v>
      </c>
      <c r="Y1182" s="536" t="s">
        <v>21573</v>
      </c>
      <c r="Z1182" s="536" t="s">
        <v>21573</v>
      </c>
      <c r="AA1182" s="493" t="s">
        <v>19759</v>
      </c>
      <c r="AB1182" s="493" t="s">
        <v>21573</v>
      </c>
      <c r="AC1182" s="493" t="s">
        <v>19760</v>
      </c>
      <c r="AD1182" s="493" t="s">
        <v>21574</v>
      </c>
      <c r="AE1182"/>
      <c r="AF1182" t="s">
        <v>20919</v>
      </c>
      <c r="AG1182"/>
      <c r="AH1182"/>
      <c r="AI1182" t="s">
        <v>20668</v>
      </c>
      <c r="AJ1182" t="s">
        <v>32</v>
      </c>
      <c r="AK1182" t="s">
        <v>1063</v>
      </c>
      <c r="AL1182" t="s">
        <v>64</v>
      </c>
      <c r="AM1182" t="s">
        <v>9267</v>
      </c>
      <c r="AN1182">
        <v>122</v>
      </c>
    </row>
    <row r="1183" spans="1:40" ht="14.4" x14ac:dyDescent="0.3">
      <c r="A1183" s="433" t="str">
        <v>1724</v>
      </c>
      <c r="D1183" t="str">
        <f>CONCATENATE(portada_F[[#This Row],[NIVEL]],".",portada_F[[#This Row],[CODINS]])</f>
        <v>1.00366</v>
      </c>
      <c r="E1183" s="444" t="s">
        <v>30761</v>
      </c>
      <c r="F1183" t="s">
        <v>1069</v>
      </c>
      <c r="G1183" t="s">
        <v>2125</v>
      </c>
      <c r="H1183" t="s">
        <v>10474</v>
      </c>
      <c r="I1183" t="s">
        <v>83</v>
      </c>
      <c r="J1183" t="s">
        <v>6</v>
      </c>
      <c r="K1183" t="s">
        <v>32</v>
      </c>
      <c r="L1183" t="s">
        <v>20921</v>
      </c>
      <c r="M1183" t="s">
        <v>18492</v>
      </c>
      <c r="N1183">
        <v>20304</v>
      </c>
      <c r="O1183" t="s">
        <v>35</v>
      </c>
      <c r="P1183" t="s">
        <v>3</v>
      </c>
      <c r="Q1183" t="s">
        <v>4</v>
      </c>
      <c r="R1183" t="s">
        <v>16579</v>
      </c>
      <c r="S1183" t="s">
        <v>83</v>
      </c>
      <c r="T1183" t="s">
        <v>678</v>
      </c>
      <c r="U1183" t="s">
        <v>2126</v>
      </c>
      <c r="V1183" t="s">
        <v>2020</v>
      </c>
      <c r="W1183" t="s">
        <v>21682</v>
      </c>
      <c r="X1183" t="s">
        <v>11501</v>
      </c>
      <c r="Y1183" s="536" t="s">
        <v>21683</v>
      </c>
      <c r="Z1183" s="536" t="s">
        <v>21683</v>
      </c>
      <c r="AA1183" s="493" t="s">
        <v>15650</v>
      </c>
      <c r="AB1183" s="493" t="s">
        <v>21684</v>
      </c>
      <c r="AC1183" s="493" t="s">
        <v>21677</v>
      </c>
      <c r="AD1183" s="493" t="s">
        <v>21678</v>
      </c>
      <c r="AE1183"/>
      <c r="AF1183" t="s">
        <v>20919</v>
      </c>
      <c r="AG1183"/>
      <c r="AH1183"/>
      <c r="AI1183" t="s">
        <v>20668</v>
      </c>
      <c r="AJ1183" t="s">
        <v>32</v>
      </c>
      <c r="AK1183" t="s">
        <v>1037</v>
      </c>
      <c r="AL1183" t="s">
        <v>64</v>
      </c>
      <c r="AM1183" t="s">
        <v>10474</v>
      </c>
      <c r="AN1183">
        <v>22</v>
      </c>
    </row>
    <row r="1184" spans="1:40" ht="14.4" x14ac:dyDescent="0.3">
      <c r="A1184" s="433" t="str">
        <v>1725</v>
      </c>
      <c r="D1184" t="str">
        <f>CONCATENATE(portada_F[[#This Row],[NIVEL]],".",portada_F[[#This Row],[CODINS]])</f>
        <v>1.00318</v>
      </c>
      <c r="E1184" s="444" t="s">
        <v>30715</v>
      </c>
      <c r="F1184" t="s">
        <v>922</v>
      </c>
      <c r="G1184" t="s">
        <v>1962</v>
      </c>
      <c r="H1184" t="s">
        <v>1963</v>
      </c>
      <c r="I1184" t="s">
        <v>83</v>
      </c>
      <c r="J1184" t="s">
        <v>1</v>
      </c>
      <c r="K1184" t="s">
        <v>32</v>
      </c>
      <c r="L1184" t="s">
        <v>20921</v>
      </c>
      <c r="M1184" t="s">
        <v>18492</v>
      </c>
      <c r="N1184">
        <v>20101</v>
      </c>
      <c r="O1184" t="s">
        <v>35</v>
      </c>
      <c r="P1184" t="s">
        <v>1</v>
      </c>
      <c r="Q1184" t="s">
        <v>1</v>
      </c>
      <c r="R1184" t="s">
        <v>16550</v>
      </c>
      <c r="S1184" t="s">
        <v>83</v>
      </c>
      <c r="T1184" t="s">
        <v>83</v>
      </c>
      <c r="U1184" t="s">
        <v>83</v>
      </c>
      <c r="V1184" t="s">
        <v>1964</v>
      </c>
      <c r="W1184" t="s">
        <v>1966</v>
      </c>
      <c r="X1184" t="s">
        <v>11487</v>
      </c>
      <c r="Y1184" s="536" t="s">
        <v>21575</v>
      </c>
      <c r="Z1184" s="536" t="s">
        <v>21576</v>
      </c>
      <c r="AA1184" s="493" t="s">
        <v>1965</v>
      </c>
      <c r="AB1184" s="493" t="s">
        <v>21576</v>
      </c>
      <c r="AC1184" s="493" t="s">
        <v>19760</v>
      </c>
      <c r="AD1184" s="493" t="s">
        <v>21574</v>
      </c>
      <c r="AE1184"/>
      <c r="AF1184" t="s">
        <v>20919</v>
      </c>
      <c r="AG1184"/>
      <c r="AH1184"/>
      <c r="AI1184" t="s">
        <v>20668</v>
      </c>
      <c r="AJ1184" t="s">
        <v>32</v>
      </c>
      <c r="AK1184" t="s">
        <v>1056</v>
      </c>
      <c r="AL1184" t="s">
        <v>64</v>
      </c>
      <c r="AM1184" t="s">
        <v>1963</v>
      </c>
      <c r="AN1184">
        <v>131</v>
      </c>
    </row>
    <row r="1185" spans="1:40" ht="14.4" x14ac:dyDescent="0.3">
      <c r="A1185" s="433" t="str">
        <v>1726</v>
      </c>
      <c r="D1185" t="str">
        <f>CONCATENATE(portada_F[[#This Row],[NIVEL]],".",portada_F[[#This Row],[CODINS]])</f>
        <v>1.00353</v>
      </c>
      <c r="E1185" s="444" t="s">
        <v>30748</v>
      </c>
      <c r="F1185" t="s">
        <v>1023</v>
      </c>
      <c r="G1185" t="s">
        <v>2099</v>
      </c>
      <c r="H1185" t="s">
        <v>8355</v>
      </c>
      <c r="I1185" t="s">
        <v>83</v>
      </c>
      <c r="J1185" t="s">
        <v>7</v>
      </c>
      <c r="K1185" t="s">
        <v>32</v>
      </c>
      <c r="L1185" t="s">
        <v>20921</v>
      </c>
      <c r="M1185" t="s">
        <v>18492</v>
      </c>
      <c r="N1185">
        <v>20804</v>
      </c>
      <c r="O1185" t="s">
        <v>35</v>
      </c>
      <c r="P1185" t="s">
        <v>9</v>
      </c>
      <c r="Q1185" t="s">
        <v>4</v>
      </c>
      <c r="R1185" t="s">
        <v>16611</v>
      </c>
      <c r="S1185" t="s">
        <v>83</v>
      </c>
      <c r="T1185" t="s">
        <v>578</v>
      </c>
      <c r="U1185" t="s">
        <v>2065</v>
      </c>
      <c r="V1185" t="s">
        <v>2100</v>
      </c>
      <c r="W1185" t="s">
        <v>19771</v>
      </c>
      <c r="X1185" t="s">
        <v>15563</v>
      </c>
      <c r="Y1185" s="536" t="s">
        <v>21650</v>
      </c>
      <c r="Z1185" s="536" t="s">
        <v>21650</v>
      </c>
      <c r="AA1185" s="493" t="s">
        <v>21651</v>
      </c>
      <c r="AB1185" s="493" t="s">
        <v>21652</v>
      </c>
      <c r="AC1185" s="493" t="s">
        <v>12765</v>
      </c>
      <c r="AD1185" s="493" t="s">
        <v>21649</v>
      </c>
      <c r="AE1185"/>
      <c r="AF1185" t="s">
        <v>20919</v>
      </c>
      <c r="AG1185"/>
      <c r="AH1185"/>
      <c r="AI1185" t="s">
        <v>20668</v>
      </c>
      <c r="AJ1185" t="s">
        <v>32</v>
      </c>
      <c r="AK1185" t="s">
        <v>2098</v>
      </c>
      <c r="AL1185" t="s">
        <v>64</v>
      </c>
      <c r="AM1185" t="s">
        <v>8355</v>
      </c>
      <c r="AN1185">
        <v>118</v>
      </c>
    </row>
    <row r="1186" spans="1:40" ht="14.4" x14ac:dyDescent="0.3">
      <c r="A1186" s="433" t="str">
        <v>1727</v>
      </c>
      <c r="D1186" t="str">
        <f>CONCATENATE(portada_F[[#This Row],[NIVEL]],".",portada_F[[#This Row],[CODINS]])</f>
        <v>1.00319</v>
      </c>
      <c r="E1186" s="444" t="s">
        <v>30716</v>
      </c>
      <c r="F1186" t="s">
        <v>924</v>
      </c>
      <c r="G1186" t="s">
        <v>1955</v>
      </c>
      <c r="H1186" t="s">
        <v>1956</v>
      </c>
      <c r="I1186" t="s">
        <v>83</v>
      </c>
      <c r="J1186" t="s">
        <v>1</v>
      </c>
      <c r="K1186" t="s">
        <v>32</v>
      </c>
      <c r="L1186" t="s">
        <v>20921</v>
      </c>
      <c r="M1186" t="s">
        <v>18492</v>
      </c>
      <c r="N1186">
        <v>20103</v>
      </c>
      <c r="O1186" t="s">
        <v>35</v>
      </c>
      <c r="P1186" t="s">
        <v>1</v>
      </c>
      <c r="Q1186" t="s">
        <v>3</v>
      </c>
      <c r="R1186" t="s">
        <v>16552</v>
      </c>
      <c r="S1186" t="s">
        <v>83</v>
      </c>
      <c r="T1186" t="s">
        <v>83</v>
      </c>
      <c r="U1186" t="s">
        <v>1949</v>
      </c>
      <c r="V1186" t="s">
        <v>1949</v>
      </c>
      <c r="W1186" t="s">
        <v>9265</v>
      </c>
      <c r="X1186" t="s">
        <v>8233</v>
      </c>
      <c r="Y1186" s="536" t="s">
        <v>21577</v>
      </c>
      <c r="Z1186" s="536" t="s">
        <v>21577</v>
      </c>
      <c r="AA1186" s="493" t="s">
        <v>18758</v>
      </c>
      <c r="AB1186" s="493" t="s">
        <v>21577</v>
      </c>
      <c r="AC1186" s="493" t="s">
        <v>19760</v>
      </c>
      <c r="AD1186" s="493" t="s">
        <v>21570</v>
      </c>
      <c r="AE1186"/>
      <c r="AF1186" t="s">
        <v>20919</v>
      </c>
      <c r="AG1186"/>
      <c r="AH1186"/>
      <c r="AI1186" t="s">
        <v>20668</v>
      </c>
      <c r="AJ1186" t="s">
        <v>32</v>
      </c>
      <c r="AK1186" t="s">
        <v>997</v>
      </c>
      <c r="AL1186" t="s">
        <v>64</v>
      </c>
      <c r="AM1186" t="s">
        <v>1956</v>
      </c>
      <c r="AN1186">
        <v>111</v>
      </c>
    </row>
    <row r="1187" spans="1:40" ht="14.4" x14ac:dyDescent="0.3">
      <c r="A1187" s="433" t="str">
        <v>1728</v>
      </c>
      <c r="D1187" t="str">
        <f>CONCATENATE(portada_F[[#This Row],[NIVEL]],".",portada_F[[#This Row],[CODINS]])</f>
        <v>1.01499</v>
      </c>
      <c r="E1187" s="444" t="s">
        <v>31777</v>
      </c>
      <c r="F1187" t="s">
        <v>638</v>
      </c>
      <c r="G1187" t="s">
        <v>2067</v>
      </c>
      <c r="H1187" t="s">
        <v>2068</v>
      </c>
      <c r="I1187" t="s">
        <v>83</v>
      </c>
      <c r="J1187" t="s">
        <v>5</v>
      </c>
      <c r="K1187" t="s">
        <v>32</v>
      </c>
      <c r="L1187" t="s">
        <v>20921</v>
      </c>
      <c r="M1187" t="s">
        <v>18492</v>
      </c>
      <c r="N1187">
        <v>20112</v>
      </c>
      <c r="O1187" t="s">
        <v>35</v>
      </c>
      <c r="P1187" t="s">
        <v>1</v>
      </c>
      <c r="Q1187" t="s">
        <v>14</v>
      </c>
      <c r="R1187" t="s">
        <v>16561</v>
      </c>
      <c r="S1187" t="s">
        <v>83</v>
      </c>
      <c r="T1187" t="s">
        <v>83</v>
      </c>
      <c r="U1187" t="s">
        <v>1520</v>
      </c>
      <c r="V1187" t="s">
        <v>2068</v>
      </c>
      <c r="W1187" t="s">
        <v>24122</v>
      </c>
      <c r="X1187" t="s">
        <v>15651</v>
      </c>
      <c r="Y1187" s="536" t="s">
        <v>24123</v>
      </c>
      <c r="Z1187" s="536" t="s">
        <v>24123</v>
      </c>
      <c r="AA1187" s="493" t="s">
        <v>17170</v>
      </c>
      <c r="AB1187" s="493" t="s">
        <v>24123</v>
      </c>
      <c r="AC1187" s="493" t="s">
        <v>19764</v>
      </c>
      <c r="AD1187" s="493" t="s">
        <v>21620</v>
      </c>
      <c r="AE1187"/>
      <c r="AF1187" t="s">
        <v>20919</v>
      </c>
      <c r="AG1187"/>
      <c r="AH1187"/>
      <c r="AI1187" t="s">
        <v>20668</v>
      </c>
      <c r="AJ1187" t="s">
        <v>32</v>
      </c>
      <c r="AK1187" t="s">
        <v>772</v>
      </c>
      <c r="AL1187" t="s">
        <v>64</v>
      </c>
      <c r="AM1187" t="s">
        <v>2068</v>
      </c>
      <c r="AN1187">
        <v>136</v>
      </c>
    </row>
    <row r="1188" spans="1:40" ht="14.4" x14ac:dyDescent="0.3">
      <c r="A1188" s="433" t="str">
        <v>1729</v>
      </c>
      <c r="D1188" t="str">
        <f>CONCATENATE(portada_F[[#This Row],[NIVEL]],".",portada_F[[#This Row],[CODINS]])</f>
        <v>1.04216</v>
      </c>
      <c r="E1188" s="444" t="s">
        <v>34070</v>
      </c>
      <c r="F1188" t="s">
        <v>10041</v>
      </c>
      <c r="G1188" t="s">
        <v>17866</v>
      </c>
      <c r="H1188" t="s">
        <v>17867</v>
      </c>
      <c r="I1188" t="s">
        <v>83</v>
      </c>
      <c r="J1188" t="s">
        <v>10</v>
      </c>
      <c r="K1188" t="s">
        <v>32</v>
      </c>
      <c r="L1188" t="s">
        <v>20921</v>
      </c>
      <c r="M1188" t="s">
        <v>18492</v>
      </c>
      <c r="N1188">
        <v>20905</v>
      </c>
      <c r="O1188" t="s">
        <v>35</v>
      </c>
      <c r="P1188" t="s">
        <v>10</v>
      </c>
      <c r="Q1188" t="s">
        <v>5</v>
      </c>
      <c r="R1188" t="s">
        <v>19679</v>
      </c>
      <c r="S1188" t="s">
        <v>83</v>
      </c>
      <c r="T1188" t="s">
        <v>2243</v>
      </c>
      <c r="U1188" t="s">
        <v>2256</v>
      </c>
      <c r="V1188" t="s">
        <v>659</v>
      </c>
      <c r="W1188" t="s">
        <v>23173</v>
      </c>
      <c r="X1188" t="s">
        <v>18301</v>
      </c>
      <c r="Y1188" s="536" t="s">
        <v>29713</v>
      </c>
      <c r="Z1188" s="536"/>
      <c r="AA1188" s="493" t="s">
        <v>18300</v>
      </c>
      <c r="AB1188" s="493" t="s">
        <v>29713</v>
      </c>
      <c r="AC1188" s="493" t="s">
        <v>21713</v>
      </c>
      <c r="AD1188" s="493" t="s">
        <v>21714</v>
      </c>
      <c r="AE1188"/>
      <c r="AF1188" t="s">
        <v>20919</v>
      </c>
      <c r="AG1188"/>
      <c r="AH1188"/>
      <c r="AI1188" t="s">
        <v>20668</v>
      </c>
      <c r="AJ1188" t="s">
        <v>32</v>
      </c>
      <c r="AK1188" t="s">
        <v>2292</v>
      </c>
      <c r="AL1188" t="s">
        <v>64</v>
      </c>
      <c r="AM1188" t="s">
        <v>17867</v>
      </c>
      <c r="AN1188">
        <v>6</v>
      </c>
    </row>
    <row r="1189" spans="1:40" ht="14.4" x14ac:dyDescent="0.3">
      <c r="A1189" s="433" t="str">
        <v>1730</v>
      </c>
      <c r="D1189" t="str">
        <f>CONCATENATE(portada_F[[#This Row],[NIVEL]],".",portada_F[[#This Row],[CODINS]])</f>
        <v>1.00863</v>
      </c>
      <c r="E1189" s="444" t="s">
        <v>31207</v>
      </c>
      <c r="F1189" t="s">
        <v>2073</v>
      </c>
      <c r="G1189" t="s">
        <v>2070</v>
      </c>
      <c r="H1189" t="s">
        <v>10166</v>
      </c>
      <c r="I1189" t="s">
        <v>83</v>
      </c>
      <c r="J1189" t="s">
        <v>11</v>
      </c>
      <c r="K1189" t="s">
        <v>32</v>
      </c>
      <c r="L1189" t="s">
        <v>20921</v>
      </c>
      <c r="M1189" t="s">
        <v>18492</v>
      </c>
      <c r="N1189">
        <v>20305</v>
      </c>
      <c r="O1189" t="s">
        <v>35</v>
      </c>
      <c r="P1189" t="s">
        <v>3</v>
      </c>
      <c r="Q1189" t="s">
        <v>5</v>
      </c>
      <c r="R1189" t="s">
        <v>16580</v>
      </c>
      <c r="S1189" t="s">
        <v>83</v>
      </c>
      <c r="T1189" t="s">
        <v>678</v>
      </c>
      <c r="U1189" t="s">
        <v>21656</v>
      </c>
      <c r="V1189" t="s">
        <v>2071</v>
      </c>
      <c r="W1189" t="s">
        <v>459</v>
      </c>
      <c r="X1189" t="s">
        <v>11679</v>
      </c>
      <c r="Y1189" s="536" t="s">
        <v>22808</v>
      </c>
      <c r="Z1189" s="536" t="s">
        <v>22808</v>
      </c>
      <c r="AA1189" s="493" t="s">
        <v>2072</v>
      </c>
      <c r="AB1189" s="493" t="s">
        <v>22808</v>
      </c>
      <c r="AC1189" s="493" t="s">
        <v>6318</v>
      </c>
      <c r="AD1189" s="493" t="s">
        <v>21659</v>
      </c>
      <c r="AE1189"/>
      <c r="AF1189" t="s">
        <v>20919</v>
      </c>
      <c r="AG1189"/>
      <c r="AH1189"/>
      <c r="AI1189" t="s">
        <v>20668</v>
      </c>
      <c r="AJ1189" t="s">
        <v>32</v>
      </c>
      <c r="AK1189" t="s">
        <v>2069</v>
      </c>
      <c r="AL1189" t="s">
        <v>64</v>
      </c>
      <c r="AM1189" t="s">
        <v>10166</v>
      </c>
      <c r="AN1189">
        <v>44</v>
      </c>
    </row>
    <row r="1190" spans="1:40" ht="14.4" x14ac:dyDescent="0.3">
      <c r="A1190" s="433" t="str">
        <v>1731</v>
      </c>
      <c r="D1190" t="str">
        <f>CONCATENATE(portada_F[[#This Row],[NIVEL]],".",portada_F[[#This Row],[CODINS]])</f>
        <v>1.01166</v>
      </c>
      <c r="E1190" s="444" t="s">
        <v>31471</v>
      </c>
      <c r="F1190" t="s">
        <v>2080</v>
      </c>
      <c r="G1190" t="s">
        <v>2076</v>
      </c>
      <c r="H1190" t="s">
        <v>2077</v>
      </c>
      <c r="I1190" t="s">
        <v>83</v>
      </c>
      <c r="J1190" t="s">
        <v>5</v>
      </c>
      <c r="K1190" t="s">
        <v>32</v>
      </c>
      <c r="L1190" t="s">
        <v>20921</v>
      </c>
      <c r="M1190" t="s">
        <v>18492</v>
      </c>
      <c r="N1190">
        <v>20111</v>
      </c>
      <c r="O1190" t="s">
        <v>35</v>
      </c>
      <c r="P1190" t="s">
        <v>1</v>
      </c>
      <c r="Q1190" t="s">
        <v>13</v>
      </c>
      <c r="R1190" t="s">
        <v>16560</v>
      </c>
      <c r="S1190" t="s">
        <v>83</v>
      </c>
      <c r="T1190" t="s">
        <v>83</v>
      </c>
      <c r="U1190" t="s">
        <v>2078</v>
      </c>
      <c r="V1190" t="s">
        <v>2079</v>
      </c>
      <c r="W1190" t="s">
        <v>354</v>
      </c>
      <c r="X1190" t="s">
        <v>13990</v>
      </c>
      <c r="Y1190" s="536" t="s">
        <v>23414</v>
      </c>
      <c r="Z1190" s="536" t="s">
        <v>23414</v>
      </c>
      <c r="AA1190" s="493" t="s">
        <v>23415</v>
      </c>
      <c r="AB1190" s="493" t="s">
        <v>23416</v>
      </c>
      <c r="AC1190" s="493" t="s">
        <v>19764</v>
      </c>
      <c r="AD1190" s="493" t="s">
        <v>21620</v>
      </c>
      <c r="AE1190"/>
      <c r="AF1190" t="s">
        <v>20919</v>
      </c>
      <c r="AG1190"/>
      <c r="AH1190"/>
      <c r="AI1190" t="s">
        <v>20668</v>
      </c>
      <c r="AJ1190" t="s">
        <v>32</v>
      </c>
      <c r="AK1190" t="s">
        <v>2075</v>
      </c>
      <c r="AL1190" t="s">
        <v>64</v>
      </c>
      <c r="AM1190" t="s">
        <v>2077</v>
      </c>
      <c r="AN1190">
        <v>51</v>
      </c>
    </row>
    <row r="1191" spans="1:40" ht="14.4" x14ac:dyDescent="0.3">
      <c r="A1191" s="433" t="str">
        <v>1732</v>
      </c>
      <c r="D1191" t="str">
        <f>CONCATENATE(portada_F[[#This Row],[NIVEL]],".",portada_F[[#This Row],[CODINS]])</f>
        <v>1.00384</v>
      </c>
      <c r="E1191" s="444" t="s">
        <v>30779</v>
      </c>
      <c r="F1191" t="s">
        <v>1120</v>
      </c>
      <c r="G1191" t="s">
        <v>2354</v>
      </c>
      <c r="H1191" t="s">
        <v>2355</v>
      </c>
      <c r="I1191" t="s">
        <v>83</v>
      </c>
      <c r="J1191" t="s">
        <v>9</v>
      </c>
      <c r="K1191" t="s">
        <v>32</v>
      </c>
      <c r="L1191" t="s">
        <v>20921</v>
      </c>
      <c r="M1191" t="s">
        <v>18492</v>
      </c>
      <c r="N1191">
        <v>20501</v>
      </c>
      <c r="O1191" t="s">
        <v>35</v>
      </c>
      <c r="P1191" t="s">
        <v>5</v>
      </c>
      <c r="Q1191" t="s">
        <v>1</v>
      </c>
      <c r="R1191" t="s">
        <v>16587</v>
      </c>
      <c r="S1191" t="s">
        <v>83</v>
      </c>
      <c r="T1191" t="s">
        <v>2306</v>
      </c>
      <c r="U1191" t="s">
        <v>2306</v>
      </c>
      <c r="V1191" t="s">
        <v>2306</v>
      </c>
      <c r="W1191" t="s">
        <v>2356</v>
      </c>
      <c r="X1191" t="s">
        <v>12687</v>
      </c>
      <c r="Y1191" s="536" t="s">
        <v>21724</v>
      </c>
      <c r="Z1191" s="536" t="s">
        <v>21725</v>
      </c>
      <c r="AA1191" s="493" t="s">
        <v>19847</v>
      </c>
      <c r="AB1191" s="493" t="s">
        <v>21724</v>
      </c>
      <c r="AC1191" s="493" t="s">
        <v>19757</v>
      </c>
      <c r="AD1191" s="493" t="s">
        <v>21726</v>
      </c>
      <c r="AE1191"/>
      <c r="AF1191" t="s">
        <v>20919</v>
      </c>
      <c r="AG1191"/>
      <c r="AH1191"/>
      <c r="AI1191" t="s">
        <v>20668</v>
      </c>
      <c r="AJ1191" t="s">
        <v>32</v>
      </c>
      <c r="AK1191" t="s">
        <v>2353</v>
      </c>
      <c r="AL1191" t="s">
        <v>64</v>
      </c>
      <c r="AM1191" t="s">
        <v>2355</v>
      </c>
      <c r="AN1191">
        <v>144</v>
      </c>
    </row>
    <row r="1192" spans="1:40" ht="14.4" x14ac:dyDescent="0.3">
      <c r="A1192" s="433" t="str">
        <v>1733</v>
      </c>
      <c r="D1192" t="str">
        <f>CONCATENATE(portada_F[[#This Row],[NIVEL]],".",portada_F[[#This Row],[CODINS]])</f>
        <v>1.01500</v>
      </c>
      <c r="E1192" s="444" t="s">
        <v>31778</v>
      </c>
      <c r="F1192" t="s">
        <v>2084</v>
      </c>
      <c r="G1192" t="s">
        <v>2082</v>
      </c>
      <c r="H1192" t="s">
        <v>51</v>
      </c>
      <c r="I1192" t="s">
        <v>83</v>
      </c>
      <c r="J1192" t="s">
        <v>5</v>
      </c>
      <c r="K1192" t="s">
        <v>32</v>
      </c>
      <c r="L1192" t="s">
        <v>20921</v>
      </c>
      <c r="M1192" t="s">
        <v>18492</v>
      </c>
      <c r="N1192">
        <v>20111</v>
      </c>
      <c r="O1192" t="s">
        <v>35</v>
      </c>
      <c r="P1192" t="s">
        <v>1</v>
      </c>
      <c r="Q1192" t="s">
        <v>13</v>
      </c>
      <c r="R1192" t="s">
        <v>16560</v>
      </c>
      <c r="S1192" t="s">
        <v>83</v>
      </c>
      <c r="T1192" t="s">
        <v>83</v>
      </c>
      <c r="U1192" t="s">
        <v>2078</v>
      </c>
      <c r="V1192" t="s">
        <v>51</v>
      </c>
      <c r="W1192" t="s">
        <v>24124</v>
      </c>
      <c r="X1192" t="s">
        <v>15652</v>
      </c>
      <c r="Y1192" s="536" t="s">
        <v>24125</v>
      </c>
      <c r="Z1192" s="536" t="s">
        <v>24125</v>
      </c>
      <c r="AA1192" s="493" t="s">
        <v>20067</v>
      </c>
      <c r="AB1192" s="493" t="s">
        <v>24125</v>
      </c>
      <c r="AC1192" s="493" t="s">
        <v>19764</v>
      </c>
      <c r="AD1192" s="493" t="s">
        <v>21620</v>
      </c>
      <c r="AE1192"/>
      <c r="AF1192" t="s">
        <v>20919</v>
      </c>
      <c r="AG1192"/>
      <c r="AH1192"/>
      <c r="AI1192" t="s">
        <v>20668</v>
      </c>
      <c r="AJ1192" t="s">
        <v>32</v>
      </c>
      <c r="AK1192" t="s">
        <v>2081</v>
      </c>
      <c r="AL1192" t="s">
        <v>64</v>
      </c>
      <c r="AM1192" t="s">
        <v>51</v>
      </c>
      <c r="AN1192">
        <v>29</v>
      </c>
    </row>
    <row r="1193" spans="1:40" ht="14.4" x14ac:dyDescent="0.3">
      <c r="A1193" s="433" t="str">
        <v>1735</v>
      </c>
      <c r="D1193" t="str">
        <f>CONCATENATE(portada_F[[#This Row],[NIVEL]],".",portada_F[[#This Row],[CODINS]])</f>
        <v>1.00837</v>
      </c>
      <c r="E1193" s="444" t="s">
        <v>31189</v>
      </c>
      <c r="F1193" t="s">
        <v>2222</v>
      </c>
      <c r="G1193" t="s">
        <v>2220</v>
      </c>
      <c r="H1193" t="s">
        <v>2221</v>
      </c>
      <c r="I1193" t="s">
        <v>83</v>
      </c>
      <c r="J1193" t="s">
        <v>7</v>
      </c>
      <c r="K1193" t="s">
        <v>32</v>
      </c>
      <c r="L1193" t="s">
        <v>20921</v>
      </c>
      <c r="M1193" t="s">
        <v>18492</v>
      </c>
      <c r="N1193">
        <v>20801</v>
      </c>
      <c r="O1193" t="s">
        <v>35</v>
      </c>
      <c r="P1193" t="s">
        <v>9</v>
      </c>
      <c r="Q1193" t="s">
        <v>1</v>
      </c>
      <c r="R1193" t="s">
        <v>16608</v>
      </c>
      <c r="S1193" t="s">
        <v>83</v>
      </c>
      <c r="T1193" t="s">
        <v>578</v>
      </c>
      <c r="U1193" t="s">
        <v>674</v>
      </c>
      <c r="V1193" t="s">
        <v>9299</v>
      </c>
      <c r="W1193" t="s">
        <v>22765</v>
      </c>
      <c r="X1193" t="s">
        <v>11669</v>
      </c>
      <c r="Y1193" s="536" t="s">
        <v>22766</v>
      </c>
      <c r="Z1193" s="536" t="s">
        <v>22766</v>
      </c>
      <c r="AA1193" s="493" t="s">
        <v>9296</v>
      </c>
      <c r="AB1193" s="493" t="s">
        <v>22767</v>
      </c>
      <c r="AC1193" s="493" t="s">
        <v>12765</v>
      </c>
      <c r="AD1193" s="493" t="s">
        <v>21649</v>
      </c>
      <c r="AE1193"/>
      <c r="AF1193" t="s">
        <v>20919</v>
      </c>
      <c r="AG1193"/>
      <c r="AH1193"/>
      <c r="AI1193" t="s">
        <v>20668</v>
      </c>
      <c r="AJ1193" t="s">
        <v>32</v>
      </c>
      <c r="AK1193" t="s">
        <v>2219</v>
      </c>
      <c r="AL1193" t="s">
        <v>64</v>
      </c>
      <c r="AM1193" t="s">
        <v>2221</v>
      </c>
      <c r="AN1193">
        <v>21</v>
      </c>
    </row>
    <row r="1194" spans="1:40" ht="14.4" x14ac:dyDescent="0.3">
      <c r="A1194" s="433" t="str">
        <v>1737</v>
      </c>
      <c r="D1194" t="str">
        <f>CONCATENATE(portada_F[[#This Row],[NIVEL]],".",portada_F[[#This Row],[CODINS]])</f>
        <v>1.00912</v>
      </c>
      <c r="E1194" s="444" t="s">
        <v>31246</v>
      </c>
      <c r="F1194" t="s">
        <v>2257</v>
      </c>
      <c r="G1194" t="s">
        <v>2255</v>
      </c>
      <c r="H1194" t="s">
        <v>9302</v>
      </c>
      <c r="I1194" t="s">
        <v>83</v>
      </c>
      <c r="J1194" t="s">
        <v>10</v>
      </c>
      <c r="K1194" t="s">
        <v>32</v>
      </c>
      <c r="L1194" t="s">
        <v>20921</v>
      </c>
      <c r="M1194" t="s">
        <v>18492</v>
      </c>
      <c r="N1194">
        <v>20905</v>
      </c>
      <c r="O1194" t="s">
        <v>35</v>
      </c>
      <c r="P1194" t="s">
        <v>10</v>
      </c>
      <c r="Q1194" t="s">
        <v>5</v>
      </c>
      <c r="R1194" t="s">
        <v>19679</v>
      </c>
      <c r="S1194" t="s">
        <v>83</v>
      </c>
      <c r="T1194" t="s">
        <v>2243</v>
      </c>
      <c r="U1194" t="s">
        <v>2256</v>
      </c>
      <c r="V1194" t="s">
        <v>2256</v>
      </c>
      <c r="W1194" t="s">
        <v>1268</v>
      </c>
      <c r="X1194" t="s">
        <v>17109</v>
      </c>
      <c r="Y1194" s="536" t="s">
        <v>22910</v>
      </c>
      <c r="Z1194" s="536" t="s">
        <v>22910</v>
      </c>
      <c r="AA1194" s="493" t="s">
        <v>19944</v>
      </c>
      <c r="AB1194" s="493" t="s">
        <v>22910</v>
      </c>
      <c r="AC1194" s="493" t="s">
        <v>21713</v>
      </c>
      <c r="AD1194" s="493" t="s">
        <v>21714</v>
      </c>
      <c r="AE1194"/>
      <c r="AF1194" t="s">
        <v>20919</v>
      </c>
      <c r="AG1194"/>
      <c r="AH1194"/>
      <c r="AI1194" t="s">
        <v>20668</v>
      </c>
      <c r="AJ1194" t="s">
        <v>32</v>
      </c>
      <c r="AK1194" t="s">
        <v>7485</v>
      </c>
      <c r="AL1194" t="s">
        <v>64</v>
      </c>
      <c r="AM1194" t="s">
        <v>9302</v>
      </c>
      <c r="AN1194">
        <v>12</v>
      </c>
    </row>
    <row r="1195" spans="1:40" ht="14.4" x14ac:dyDescent="0.3">
      <c r="A1195" s="433" t="str">
        <v>1738</v>
      </c>
      <c r="D1195" t="str">
        <f>CONCATENATE(portada_F[[#This Row],[NIVEL]],".",portada_F[[#This Row],[CODINS]])</f>
        <v>1.04091</v>
      </c>
      <c r="E1195" s="444" t="s">
        <v>33981</v>
      </c>
      <c r="F1195" t="s">
        <v>14487</v>
      </c>
      <c r="G1195" t="s">
        <v>17542</v>
      </c>
      <c r="H1195" t="s">
        <v>17543</v>
      </c>
      <c r="I1195" t="s">
        <v>83</v>
      </c>
      <c r="J1195" t="s">
        <v>9</v>
      </c>
      <c r="K1195" t="s">
        <v>32</v>
      </c>
      <c r="L1195" t="s">
        <v>20921</v>
      </c>
      <c r="M1195" t="s">
        <v>18492</v>
      </c>
      <c r="N1195">
        <v>10705</v>
      </c>
      <c r="O1195" t="s">
        <v>32</v>
      </c>
      <c r="P1195" t="s">
        <v>7</v>
      </c>
      <c r="Q1195" t="s">
        <v>5</v>
      </c>
      <c r="R1195" t="s">
        <v>16488</v>
      </c>
      <c r="S1195" t="s">
        <v>33</v>
      </c>
      <c r="T1195" t="s">
        <v>21474</v>
      </c>
      <c r="U1195" t="s">
        <v>996</v>
      </c>
      <c r="V1195" t="s">
        <v>272</v>
      </c>
      <c r="W1195" t="s">
        <v>29486</v>
      </c>
      <c r="X1195" t="s">
        <v>17545</v>
      </c>
      <c r="Y1195" s="536" t="s">
        <v>29487</v>
      </c>
      <c r="Z1195" s="536"/>
      <c r="AA1195" s="493" t="s">
        <v>18059</v>
      </c>
      <c r="AB1195" s="493" t="s">
        <v>29488</v>
      </c>
      <c r="AC1195" s="493" t="s">
        <v>19757</v>
      </c>
      <c r="AD1195" s="493" t="s">
        <v>21726</v>
      </c>
      <c r="AE1195"/>
      <c r="AF1195" t="s">
        <v>20919</v>
      </c>
      <c r="AG1195"/>
      <c r="AH1195"/>
      <c r="AI1195" t="s">
        <v>20668</v>
      </c>
      <c r="AJ1195" t="s">
        <v>32</v>
      </c>
      <c r="AK1195" t="s">
        <v>8144</v>
      </c>
      <c r="AL1195" t="s">
        <v>64</v>
      </c>
      <c r="AM1195" t="s">
        <v>17543</v>
      </c>
      <c r="AN1195">
        <v>2</v>
      </c>
    </row>
    <row r="1196" spans="1:40" ht="14.4" x14ac:dyDescent="0.3">
      <c r="A1196" s="433" t="str">
        <v>1739</v>
      </c>
      <c r="D1196" t="str">
        <f>CONCATENATE(portada_F[[#This Row],[NIVEL]],".",portada_F[[#This Row],[CODINS]])</f>
        <v>1.00340</v>
      </c>
      <c r="E1196" s="444" t="s">
        <v>30736</v>
      </c>
      <c r="F1196" t="s">
        <v>971</v>
      </c>
      <c r="G1196" t="s">
        <v>2046</v>
      </c>
      <c r="H1196" s="449" t="s">
        <v>21622</v>
      </c>
      <c r="I1196" t="s">
        <v>83</v>
      </c>
      <c r="J1196" t="s">
        <v>4</v>
      </c>
      <c r="K1196" t="s">
        <v>32</v>
      </c>
      <c r="L1196" t="s">
        <v>20921</v>
      </c>
      <c r="M1196" t="s">
        <v>18492</v>
      </c>
      <c r="N1196">
        <v>20104</v>
      </c>
      <c r="O1196" t="s">
        <v>35</v>
      </c>
      <c r="P1196" t="s">
        <v>1</v>
      </c>
      <c r="Q1196" t="s">
        <v>4</v>
      </c>
      <c r="R1196" t="s">
        <v>16553</v>
      </c>
      <c r="S1196" t="s">
        <v>83</v>
      </c>
      <c r="T1196" t="s">
        <v>83</v>
      </c>
      <c r="U1196" t="s">
        <v>250</v>
      </c>
      <c r="V1196" t="s">
        <v>2047</v>
      </c>
      <c r="W1196" t="s">
        <v>21623</v>
      </c>
      <c r="X1196" t="s">
        <v>13915</v>
      </c>
      <c r="Y1196" s="536" t="s">
        <v>21624</v>
      </c>
      <c r="Z1196" s="536" t="s">
        <v>21624</v>
      </c>
      <c r="AA1196" s="493" t="s">
        <v>2048</v>
      </c>
      <c r="AB1196" s="493" t="s">
        <v>21624</v>
      </c>
      <c r="AC1196" s="493" t="s">
        <v>21625</v>
      </c>
      <c r="AD1196" s="493" t="s">
        <v>21546</v>
      </c>
      <c r="AE1196"/>
      <c r="AF1196" t="s">
        <v>20919</v>
      </c>
      <c r="AG1196"/>
      <c r="AH1196"/>
      <c r="AI1196" t="s">
        <v>20668</v>
      </c>
      <c r="AJ1196" t="s">
        <v>32</v>
      </c>
      <c r="AK1196" t="s">
        <v>723</v>
      </c>
      <c r="AL1196" t="s">
        <v>64</v>
      </c>
      <c r="AM1196" t="s">
        <v>19765</v>
      </c>
      <c r="AN1196">
        <v>183</v>
      </c>
    </row>
    <row r="1197" spans="1:40" ht="14.4" x14ac:dyDescent="0.3">
      <c r="A1197" s="433" t="str">
        <v>1740</v>
      </c>
      <c r="D1197" t="str">
        <f>CONCATENATE(portada_F[[#This Row],[NIVEL]],".",portada_F[[#This Row],[CODINS]])</f>
        <v>1.02279</v>
      </c>
      <c r="E1197" s="444" t="s">
        <v>32473</v>
      </c>
      <c r="F1197" t="s">
        <v>5001</v>
      </c>
      <c r="G1197" t="s">
        <v>6537</v>
      </c>
      <c r="H1197" t="s">
        <v>2898</v>
      </c>
      <c r="I1197" t="s">
        <v>83</v>
      </c>
      <c r="J1197" t="s">
        <v>4</v>
      </c>
      <c r="K1197" t="s">
        <v>32</v>
      </c>
      <c r="L1197" t="s">
        <v>20921</v>
      </c>
      <c r="M1197" t="s">
        <v>18492</v>
      </c>
      <c r="N1197">
        <v>20104</v>
      </c>
      <c r="O1197" t="s">
        <v>35</v>
      </c>
      <c r="P1197" t="s">
        <v>1</v>
      </c>
      <c r="Q1197" t="s">
        <v>4</v>
      </c>
      <c r="R1197" t="s">
        <v>16553</v>
      </c>
      <c r="S1197" t="s">
        <v>83</v>
      </c>
      <c r="T1197" t="s">
        <v>83</v>
      </c>
      <c r="U1197" t="s">
        <v>250</v>
      </c>
      <c r="V1197" t="s">
        <v>2047</v>
      </c>
      <c r="W1197" t="s">
        <v>25718</v>
      </c>
      <c r="X1197" t="s">
        <v>12056</v>
      </c>
      <c r="Y1197" s="536" t="s">
        <v>25719</v>
      </c>
      <c r="Z1197" s="536" t="s">
        <v>25719</v>
      </c>
      <c r="AA1197" s="493" t="s">
        <v>19197</v>
      </c>
      <c r="AB1197" s="493" t="s">
        <v>25720</v>
      </c>
      <c r="AC1197" s="493" t="s">
        <v>9168</v>
      </c>
      <c r="AD1197" s="493" t="s">
        <v>21193</v>
      </c>
      <c r="AE1197"/>
      <c r="AF1197" t="s">
        <v>20919</v>
      </c>
      <c r="AG1197"/>
      <c r="AH1197"/>
      <c r="AI1197" t="s">
        <v>20668</v>
      </c>
      <c r="AJ1197" t="s">
        <v>32</v>
      </c>
      <c r="AK1197" t="s">
        <v>7773</v>
      </c>
      <c r="AL1197" t="s">
        <v>64</v>
      </c>
      <c r="AM1197" t="s">
        <v>2898</v>
      </c>
      <c r="AN1197">
        <v>63</v>
      </c>
    </row>
    <row r="1198" spans="1:40" ht="14.4" x14ac:dyDescent="0.3">
      <c r="A1198" s="433" t="str">
        <v>1741</v>
      </c>
      <c r="D1198" t="str">
        <f>CONCATENATE(portada_F[[#This Row],[NIVEL]],".",portada_F[[#This Row],[CODINS]])</f>
        <v>1.00385</v>
      </c>
      <c r="E1198" s="444" t="s">
        <v>30780</v>
      </c>
      <c r="F1198" t="s">
        <v>1121</v>
      </c>
      <c r="G1198" t="s">
        <v>2308</v>
      </c>
      <c r="H1198" t="s">
        <v>2309</v>
      </c>
      <c r="I1198" t="s">
        <v>83</v>
      </c>
      <c r="J1198" t="s">
        <v>9</v>
      </c>
      <c r="K1198" t="s">
        <v>32</v>
      </c>
      <c r="L1198" t="s">
        <v>20921</v>
      </c>
      <c r="M1198" t="s">
        <v>18492</v>
      </c>
      <c r="N1198">
        <v>20505</v>
      </c>
      <c r="O1198" t="s">
        <v>35</v>
      </c>
      <c r="P1198" t="s">
        <v>5</v>
      </c>
      <c r="Q1198" t="s">
        <v>5</v>
      </c>
      <c r="R1198" t="s">
        <v>16591</v>
      </c>
      <c r="S1198" t="s">
        <v>83</v>
      </c>
      <c r="T1198" t="s">
        <v>2306</v>
      </c>
      <c r="U1198" t="s">
        <v>244</v>
      </c>
      <c r="V1198" t="s">
        <v>244</v>
      </c>
      <c r="W1198" t="s">
        <v>10383</v>
      </c>
      <c r="X1198" t="s">
        <v>10382</v>
      </c>
      <c r="Y1198" s="536" t="s">
        <v>21727</v>
      </c>
      <c r="Z1198" s="536"/>
      <c r="AA1198" s="493" t="s">
        <v>19777</v>
      </c>
      <c r="AB1198" s="493" t="s">
        <v>21727</v>
      </c>
      <c r="AC1198" s="493" t="s">
        <v>19757</v>
      </c>
      <c r="AD1198" s="493" t="s">
        <v>21726</v>
      </c>
      <c r="AE1198"/>
      <c r="AF1198" t="s">
        <v>20919</v>
      </c>
      <c r="AG1198"/>
      <c r="AH1198"/>
      <c r="AI1198" t="s">
        <v>20668</v>
      </c>
      <c r="AJ1198" t="s">
        <v>32</v>
      </c>
      <c r="AK1198" t="s">
        <v>8206</v>
      </c>
      <c r="AL1198" t="s">
        <v>64</v>
      </c>
      <c r="AM1198" t="s">
        <v>2309</v>
      </c>
      <c r="AN1198">
        <v>47</v>
      </c>
    </row>
    <row r="1199" spans="1:40" ht="14.4" x14ac:dyDescent="0.3">
      <c r="A1199" s="433" t="str">
        <v>1742</v>
      </c>
      <c r="D1199" t="str">
        <f>CONCATENATE(portada_F[[#This Row],[NIVEL]],".",portada_F[[#This Row],[CODINS]])</f>
        <v>1.01678</v>
      </c>
      <c r="E1199" s="444" t="s">
        <v>31943</v>
      </c>
      <c r="F1199" t="s">
        <v>3986</v>
      </c>
      <c r="G1199" t="s">
        <v>6504</v>
      </c>
      <c r="H1199" t="s">
        <v>6505</v>
      </c>
      <c r="I1199" t="s">
        <v>83</v>
      </c>
      <c r="J1199" t="s">
        <v>10</v>
      </c>
      <c r="K1199" t="s">
        <v>32</v>
      </c>
      <c r="L1199" t="s">
        <v>20921</v>
      </c>
      <c r="M1199" t="s">
        <v>18492</v>
      </c>
      <c r="N1199">
        <v>20904</v>
      </c>
      <c r="O1199" t="s">
        <v>35</v>
      </c>
      <c r="P1199" t="s">
        <v>10</v>
      </c>
      <c r="Q1199" t="s">
        <v>4</v>
      </c>
      <c r="R1199" t="s">
        <v>16613</v>
      </c>
      <c r="S1199" t="s">
        <v>83</v>
      </c>
      <c r="T1199" t="s">
        <v>2243</v>
      </c>
      <c r="U1199" t="s">
        <v>759</v>
      </c>
      <c r="V1199" t="s">
        <v>6505</v>
      </c>
      <c r="W1199" t="s">
        <v>9821</v>
      </c>
      <c r="X1199" t="s">
        <v>6506</v>
      </c>
      <c r="Y1199" s="536" t="s">
        <v>24506</v>
      </c>
      <c r="Z1199" s="536" t="s">
        <v>24507</v>
      </c>
      <c r="AA1199" s="493" t="s">
        <v>8281</v>
      </c>
      <c r="AB1199" s="493" t="s">
        <v>24506</v>
      </c>
      <c r="AC1199" s="493" t="s">
        <v>21713</v>
      </c>
      <c r="AD1199" s="493" t="s">
        <v>24508</v>
      </c>
      <c r="AE1199"/>
      <c r="AF1199" t="s">
        <v>20919</v>
      </c>
      <c r="AG1199"/>
      <c r="AH1199"/>
      <c r="AI1199" t="s">
        <v>20668</v>
      </c>
      <c r="AJ1199" t="s">
        <v>32</v>
      </c>
      <c r="AK1199" t="s">
        <v>7637</v>
      </c>
      <c r="AL1199" t="s">
        <v>64</v>
      </c>
      <c r="AM1199" t="s">
        <v>6505</v>
      </c>
      <c r="AN1199">
        <v>53</v>
      </c>
    </row>
    <row r="1200" spans="1:40" ht="14.4" x14ac:dyDescent="0.3">
      <c r="A1200" s="433" t="str">
        <v>1743</v>
      </c>
      <c r="D1200" t="str">
        <f>CONCATENATE(portada_F[[#This Row],[NIVEL]],".",portada_F[[#This Row],[CODINS]])</f>
        <v>1.00379</v>
      </c>
      <c r="E1200" s="444" t="s">
        <v>30774</v>
      </c>
      <c r="F1200" t="s">
        <v>165</v>
      </c>
      <c r="G1200" t="s">
        <v>2241</v>
      </c>
      <c r="H1200" t="s">
        <v>2242</v>
      </c>
      <c r="I1200" t="s">
        <v>83</v>
      </c>
      <c r="J1200" t="s">
        <v>10</v>
      </c>
      <c r="K1200" t="s">
        <v>32</v>
      </c>
      <c r="L1200" t="s">
        <v>20921</v>
      </c>
      <c r="M1200" t="s">
        <v>18492</v>
      </c>
      <c r="N1200">
        <v>20904</v>
      </c>
      <c r="O1200" t="s">
        <v>35</v>
      </c>
      <c r="P1200" t="s">
        <v>10</v>
      </c>
      <c r="Q1200" t="s">
        <v>4</v>
      </c>
      <c r="R1200" t="s">
        <v>16613</v>
      </c>
      <c r="S1200" t="s">
        <v>83</v>
      </c>
      <c r="T1200" t="s">
        <v>2243</v>
      </c>
      <c r="U1200" t="s">
        <v>759</v>
      </c>
      <c r="V1200" t="s">
        <v>759</v>
      </c>
      <c r="W1200" t="s">
        <v>14872</v>
      </c>
      <c r="X1200" t="s">
        <v>11511</v>
      </c>
      <c r="Y1200" s="536" t="s">
        <v>21712</v>
      </c>
      <c r="Z1200" s="536"/>
      <c r="AA1200" s="493" t="s">
        <v>13962</v>
      </c>
      <c r="AB1200" s="493" t="s">
        <v>21712</v>
      </c>
      <c r="AC1200" s="493" t="s">
        <v>21713</v>
      </c>
      <c r="AD1200" s="493" t="s">
        <v>21714</v>
      </c>
      <c r="AE1200"/>
      <c r="AF1200" t="s">
        <v>20919</v>
      </c>
      <c r="AG1200"/>
      <c r="AH1200"/>
      <c r="AI1200" t="s">
        <v>20668</v>
      </c>
      <c r="AJ1200" t="s">
        <v>32</v>
      </c>
      <c r="AK1200" t="s">
        <v>8196</v>
      </c>
      <c r="AL1200" t="s">
        <v>64</v>
      </c>
      <c r="AM1200" t="s">
        <v>2242</v>
      </c>
      <c r="AN1200">
        <v>44</v>
      </c>
    </row>
    <row r="1201" spans="1:40" ht="14.4" x14ac:dyDescent="0.3">
      <c r="A1201" s="433" t="str">
        <v>1744</v>
      </c>
      <c r="D1201" t="str">
        <f>CONCATENATE(portada_F[[#This Row],[NIVEL]],".",portada_F[[#This Row],[CODINS]])</f>
        <v>1.03585</v>
      </c>
      <c r="E1201" s="444" t="s">
        <v>30774</v>
      </c>
      <c r="F1201" t="s">
        <v>7554</v>
      </c>
      <c r="G1201" t="s">
        <v>2241</v>
      </c>
      <c r="H1201" t="s">
        <v>28414</v>
      </c>
      <c r="I1201" t="s">
        <v>83</v>
      </c>
      <c r="J1201" t="s">
        <v>10</v>
      </c>
      <c r="K1201" t="s">
        <v>32</v>
      </c>
      <c r="L1201" t="s">
        <v>20921</v>
      </c>
      <c r="M1201" t="s">
        <v>18492</v>
      </c>
      <c r="N1201">
        <v>20904</v>
      </c>
      <c r="O1201" t="s">
        <v>35</v>
      </c>
      <c r="P1201" t="s">
        <v>10</v>
      </c>
      <c r="Q1201" t="s">
        <v>4</v>
      </c>
      <c r="R1201" t="s">
        <v>16613</v>
      </c>
      <c r="S1201" t="s">
        <v>83</v>
      </c>
      <c r="T1201" t="s">
        <v>2243</v>
      </c>
      <c r="U1201" t="s">
        <v>759</v>
      </c>
      <c r="V1201" t="s">
        <v>759</v>
      </c>
      <c r="W1201" t="s">
        <v>16405</v>
      </c>
      <c r="X1201" t="s">
        <v>11511</v>
      </c>
      <c r="Y1201" s="536" t="s">
        <v>28415</v>
      </c>
      <c r="Z1201" s="536" t="s">
        <v>21712</v>
      </c>
      <c r="AA1201" s="493" t="s">
        <v>13962</v>
      </c>
      <c r="AB1201" s="493" t="s">
        <v>21712</v>
      </c>
      <c r="AC1201" s="493" t="s">
        <v>21713</v>
      </c>
      <c r="AD1201" s="493" t="s">
        <v>21714</v>
      </c>
      <c r="AE1201" t="s">
        <v>28173</v>
      </c>
      <c r="AF1201" t="s">
        <v>20919</v>
      </c>
      <c r="AG1201" t="s">
        <v>64</v>
      </c>
      <c r="AH1201" t="s">
        <v>19694</v>
      </c>
      <c r="AI1201" t="s">
        <v>20847</v>
      </c>
      <c r="AJ1201" t="s">
        <v>32</v>
      </c>
      <c r="AK1201" t="s">
        <v>8196</v>
      </c>
      <c r="AL1201" t="s">
        <v>64</v>
      </c>
      <c r="AM1201" t="s">
        <v>2242</v>
      </c>
      <c r="AN1201">
        <v>9</v>
      </c>
    </row>
    <row r="1202" spans="1:40" ht="14.4" x14ac:dyDescent="0.3">
      <c r="A1202" s="433" t="str">
        <v>1745</v>
      </c>
      <c r="D1202" t="str">
        <f>CONCATENATE(portada_F[[#This Row],[NIVEL]],".",portada_F[[#This Row],[CODINS]])</f>
        <v>1.01484</v>
      </c>
      <c r="E1202" s="444" t="s">
        <v>31762</v>
      </c>
      <c r="F1202" t="s">
        <v>2249</v>
      </c>
      <c r="G1202" t="s">
        <v>2246</v>
      </c>
      <c r="H1202" t="s">
        <v>2247</v>
      </c>
      <c r="I1202" t="s">
        <v>83</v>
      </c>
      <c r="J1202" t="s">
        <v>10</v>
      </c>
      <c r="K1202" t="s">
        <v>32</v>
      </c>
      <c r="L1202" t="s">
        <v>20921</v>
      </c>
      <c r="M1202" t="s">
        <v>18492</v>
      </c>
      <c r="N1202">
        <v>20901</v>
      </c>
      <c r="O1202" t="s">
        <v>35</v>
      </c>
      <c r="P1202" t="s">
        <v>10</v>
      </c>
      <c r="Q1202" t="s">
        <v>1</v>
      </c>
      <c r="R1202" t="s">
        <v>16612</v>
      </c>
      <c r="S1202" t="s">
        <v>83</v>
      </c>
      <c r="T1202" t="s">
        <v>2243</v>
      </c>
      <c r="U1202" t="s">
        <v>2243</v>
      </c>
      <c r="V1202" t="s">
        <v>2248</v>
      </c>
      <c r="W1202" t="s">
        <v>7220</v>
      </c>
      <c r="X1202" t="s">
        <v>10648</v>
      </c>
      <c r="Y1202" s="536" t="s">
        <v>24090</v>
      </c>
      <c r="Z1202" s="536"/>
      <c r="AA1202" s="493" t="s">
        <v>14945</v>
      </c>
      <c r="AB1202" s="493" t="s">
        <v>24091</v>
      </c>
      <c r="AC1202" s="493" t="s">
        <v>21713</v>
      </c>
      <c r="AD1202" s="493" t="s">
        <v>21714</v>
      </c>
      <c r="AE1202"/>
      <c r="AF1202" t="s">
        <v>20919</v>
      </c>
      <c r="AG1202"/>
      <c r="AH1202"/>
      <c r="AI1202" t="s">
        <v>20668</v>
      </c>
      <c r="AJ1202" t="s">
        <v>32</v>
      </c>
      <c r="AK1202" t="s">
        <v>2245</v>
      </c>
      <c r="AL1202" t="s">
        <v>64</v>
      </c>
      <c r="AM1202" t="s">
        <v>2247</v>
      </c>
      <c r="AN1202">
        <v>27</v>
      </c>
    </row>
    <row r="1203" spans="1:40" ht="14.4" x14ac:dyDescent="0.3">
      <c r="A1203" s="433" t="str">
        <v>1746</v>
      </c>
      <c r="D1203" t="str">
        <f>CONCATENATE(portada_F[[#This Row],[NIVEL]],".",portada_F[[#This Row],[CODINS]])</f>
        <v>1.00802</v>
      </c>
      <c r="E1203" s="444" t="s">
        <v>31160</v>
      </c>
      <c r="F1203" t="s">
        <v>905</v>
      </c>
      <c r="G1203" t="s">
        <v>2113</v>
      </c>
      <c r="H1203" t="s">
        <v>2114</v>
      </c>
      <c r="I1203" t="s">
        <v>83</v>
      </c>
      <c r="J1203" t="s">
        <v>5</v>
      </c>
      <c r="K1203" t="s">
        <v>32</v>
      </c>
      <c r="L1203" t="s">
        <v>20921</v>
      </c>
      <c r="M1203" t="s">
        <v>18492</v>
      </c>
      <c r="N1203">
        <v>20102</v>
      </c>
      <c r="O1203" t="s">
        <v>35</v>
      </c>
      <c r="P1203" t="s">
        <v>1</v>
      </c>
      <c r="Q1203" t="s">
        <v>2</v>
      </c>
      <c r="R1203" t="s">
        <v>16551</v>
      </c>
      <c r="S1203" t="s">
        <v>83</v>
      </c>
      <c r="T1203" t="s">
        <v>83</v>
      </c>
      <c r="U1203" t="s">
        <v>33</v>
      </c>
      <c r="V1203" t="s">
        <v>2114</v>
      </c>
      <c r="W1203" t="s">
        <v>14895</v>
      </c>
      <c r="X1203" t="s">
        <v>15588</v>
      </c>
      <c r="Y1203" s="536" t="s">
        <v>22698</v>
      </c>
      <c r="Z1203" s="536"/>
      <c r="AA1203" s="493" t="s">
        <v>22699</v>
      </c>
      <c r="AB1203" s="493" t="s">
        <v>22700</v>
      </c>
      <c r="AC1203" s="493" t="s">
        <v>19764</v>
      </c>
      <c r="AD1203" s="493" t="s">
        <v>21620</v>
      </c>
      <c r="AE1203"/>
      <c r="AF1203" t="s">
        <v>20919</v>
      </c>
      <c r="AG1203"/>
      <c r="AH1203"/>
      <c r="AI1203" t="s">
        <v>20668</v>
      </c>
      <c r="AJ1203" t="s">
        <v>32</v>
      </c>
      <c r="AK1203" t="s">
        <v>2112</v>
      </c>
      <c r="AL1203" t="s">
        <v>64</v>
      </c>
      <c r="AM1203" t="s">
        <v>2114</v>
      </c>
      <c r="AN1203">
        <v>46</v>
      </c>
    </row>
    <row r="1204" spans="1:40" ht="14.4" x14ac:dyDescent="0.3">
      <c r="A1204" s="433" t="str">
        <v>1747</v>
      </c>
      <c r="D1204" t="str">
        <f>CONCATENATE(portada_F[[#This Row],[NIVEL]],".",portada_F[[#This Row],[CODINS]])</f>
        <v>1.01170</v>
      </c>
      <c r="E1204" s="444" t="s">
        <v>31475</v>
      </c>
      <c r="F1204" t="s">
        <v>2195</v>
      </c>
      <c r="G1204" t="s">
        <v>2192</v>
      </c>
      <c r="H1204" t="s">
        <v>2193</v>
      </c>
      <c r="I1204" t="s">
        <v>83</v>
      </c>
      <c r="J1204" t="s">
        <v>7</v>
      </c>
      <c r="K1204" t="s">
        <v>32</v>
      </c>
      <c r="L1204" t="s">
        <v>20921</v>
      </c>
      <c r="M1204" t="s">
        <v>18492</v>
      </c>
      <c r="N1204">
        <v>20801</v>
      </c>
      <c r="O1204" t="s">
        <v>35</v>
      </c>
      <c r="P1204" t="s">
        <v>9</v>
      </c>
      <c r="Q1204" t="s">
        <v>1</v>
      </c>
      <c r="R1204" t="s">
        <v>16608</v>
      </c>
      <c r="S1204" t="s">
        <v>83</v>
      </c>
      <c r="T1204" t="s">
        <v>578</v>
      </c>
      <c r="U1204" t="s">
        <v>674</v>
      </c>
      <c r="V1204" t="s">
        <v>2194</v>
      </c>
      <c r="W1204" t="s">
        <v>23424</v>
      </c>
      <c r="X1204" t="s">
        <v>10560</v>
      </c>
      <c r="Y1204" s="536" t="s">
        <v>23425</v>
      </c>
      <c r="Z1204" s="536" t="s">
        <v>23425</v>
      </c>
      <c r="AA1204" s="493" t="s">
        <v>19996</v>
      </c>
      <c r="AB1204" s="493" t="s">
        <v>23426</v>
      </c>
      <c r="AC1204" s="493" t="s">
        <v>12765</v>
      </c>
      <c r="AD1204" s="493" t="s">
        <v>21649</v>
      </c>
      <c r="AE1204"/>
      <c r="AF1204" t="s">
        <v>20919</v>
      </c>
      <c r="AG1204"/>
      <c r="AH1204"/>
      <c r="AI1204" t="s">
        <v>20668</v>
      </c>
      <c r="AJ1204" t="s">
        <v>32</v>
      </c>
      <c r="AK1204" t="s">
        <v>2191</v>
      </c>
      <c r="AL1204" t="s">
        <v>64</v>
      </c>
      <c r="AM1204" t="s">
        <v>2193</v>
      </c>
      <c r="AN1204">
        <v>18</v>
      </c>
    </row>
    <row r="1205" spans="1:40" ht="14.4" x14ac:dyDescent="0.3">
      <c r="A1205" s="433" t="str">
        <v>1748</v>
      </c>
      <c r="D1205" t="str">
        <f>CONCATENATE(portada_F[[#This Row],[NIVEL]],".",portada_F[[#This Row],[CODINS]])</f>
        <v>1.01474</v>
      </c>
      <c r="E1205" s="444" t="s">
        <v>31753</v>
      </c>
      <c r="F1205" t="s">
        <v>2003</v>
      </c>
      <c r="G1205" t="s">
        <v>1999</v>
      </c>
      <c r="H1205" t="s">
        <v>2000</v>
      </c>
      <c r="I1205" t="s">
        <v>83</v>
      </c>
      <c r="J1205" t="s">
        <v>3</v>
      </c>
      <c r="K1205" t="s">
        <v>32</v>
      </c>
      <c r="L1205" t="s">
        <v>20921</v>
      </c>
      <c r="M1205" t="s">
        <v>18492</v>
      </c>
      <c r="N1205">
        <v>20106</v>
      </c>
      <c r="O1205" t="s">
        <v>35</v>
      </c>
      <c r="P1205" t="s">
        <v>1</v>
      </c>
      <c r="Q1205" t="s">
        <v>6</v>
      </c>
      <c r="R1205" t="s">
        <v>16555</v>
      </c>
      <c r="S1205" t="s">
        <v>83</v>
      </c>
      <c r="T1205" t="s">
        <v>83</v>
      </c>
      <c r="U1205" t="s">
        <v>272</v>
      </c>
      <c r="V1205" t="s">
        <v>2001</v>
      </c>
      <c r="W1205" t="s">
        <v>24068</v>
      </c>
      <c r="X1205" t="s">
        <v>14943</v>
      </c>
      <c r="Y1205" s="536" t="s">
        <v>24069</v>
      </c>
      <c r="Z1205" s="536" t="s">
        <v>24069</v>
      </c>
      <c r="AA1205" s="493" t="s">
        <v>2002</v>
      </c>
      <c r="AB1205" s="493" t="s">
        <v>24070</v>
      </c>
      <c r="AC1205" s="493" t="s">
        <v>19755</v>
      </c>
      <c r="AD1205" s="493" t="s">
        <v>21542</v>
      </c>
      <c r="AE1205"/>
      <c r="AF1205" t="s">
        <v>20919</v>
      </c>
      <c r="AG1205"/>
      <c r="AH1205"/>
      <c r="AI1205" t="s">
        <v>20668</v>
      </c>
      <c r="AJ1205" t="s">
        <v>32</v>
      </c>
      <c r="AK1205" t="s">
        <v>1998</v>
      </c>
      <c r="AL1205" t="s">
        <v>64</v>
      </c>
      <c r="AM1205" t="s">
        <v>2000</v>
      </c>
      <c r="AN1205">
        <v>24</v>
      </c>
    </row>
    <row r="1206" spans="1:40" ht="14.4" x14ac:dyDescent="0.3">
      <c r="A1206" s="433" t="str">
        <v>1749</v>
      </c>
      <c r="D1206" t="str">
        <f>CONCATENATE(portada_F[[#This Row],[NIVEL]],".",portada_F[[#This Row],[CODINS]])</f>
        <v>1.01473</v>
      </c>
      <c r="E1206" s="444" t="s">
        <v>31752</v>
      </c>
      <c r="F1206" t="s">
        <v>2007</v>
      </c>
      <c r="G1206" t="s">
        <v>2005</v>
      </c>
      <c r="H1206" t="s">
        <v>9270</v>
      </c>
      <c r="I1206" t="s">
        <v>83</v>
      </c>
      <c r="J1206" t="s">
        <v>3</v>
      </c>
      <c r="K1206" t="s">
        <v>32</v>
      </c>
      <c r="L1206" t="s">
        <v>20921</v>
      </c>
      <c r="M1206" t="s">
        <v>18492</v>
      </c>
      <c r="N1206">
        <v>20107</v>
      </c>
      <c r="O1206" t="s">
        <v>35</v>
      </c>
      <c r="P1206" t="s">
        <v>1</v>
      </c>
      <c r="Q1206" t="s">
        <v>7</v>
      </c>
      <c r="R1206" t="s">
        <v>16556</v>
      </c>
      <c r="S1206" t="s">
        <v>83</v>
      </c>
      <c r="T1206" t="s">
        <v>83</v>
      </c>
      <c r="U1206" t="s">
        <v>839</v>
      </c>
      <c r="V1206" t="s">
        <v>2006</v>
      </c>
      <c r="W1206" t="s">
        <v>24066</v>
      </c>
      <c r="X1206" t="s">
        <v>11845</v>
      </c>
      <c r="Y1206" s="536" t="s">
        <v>24067</v>
      </c>
      <c r="Z1206" s="536" t="s">
        <v>24067</v>
      </c>
      <c r="AA1206" s="493" t="s">
        <v>19016</v>
      </c>
      <c r="AB1206" s="493" t="s">
        <v>24067</v>
      </c>
      <c r="AC1206" s="493" t="s">
        <v>19755</v>
      </c>
      <c r="AD1206" s="493" t="s">
        <v>21542</v>
      </c>
      <c r="AE1206"/>
      <c r="AF1206" t="s">
        <v>20919</v>
      </c>
      <c r="AG1206"/>
      <c r="AH1206"/>
      <c r="AI1206" t="s">
        <v>20668</v>
      </c>
      <c r="AJ1206" t="s">
        <v>32</v>
      </c>
      <c r="AK1206" t="s">
        <v>2004</v>
      </c>
      <c r="AL1206" t="s">
        <v>64</v>
      </c>
      <c r="AM1206" t="s">
        <v>9270</v>
      </c>
      <c r="AN1206">
        <v>41</v>
      </c>
    </row>
    <row r="1207" spans="1:40" ht="14.4" x14ac:dyDescent="0.3">
      <c r="A1207" s="433" t="str">
        <v>1750</v>
      </c>
      <c r="D1207" t="str">
        <f>CONCATENATE(portada_F[[#This Row],[NIVEL]],".",portada_F[[#This Row],[CODINS]])</f>
        <v>1.01480</v>
      </c>
      <c r="E1207" s="444" t="s">
        <v>31758</v>
      </c>
      <c r="F1207" t="s">
        <v>2225</v>
      </c>
      <c r="G1207" t="s">
        <v>2223</v>
      </c>
      <c r="H1207" t="s">
        <v>2224</v>
      </c>
      <c r="I1207" t="s">
        <v>83</v>
      </c>
      <c r="J1207" t="s">
        <v>3</v>
      </c>
      <c r="K1207" t="s">
        <v>32</v>
      </c>
      <c r="L1207" t="s">
        <v>20921</v>
      </c>
      <c r="M1207" t="s">
        <v>18492</v>
      </c>
      <c r="N1207">
        <v>20107</v>
      </c>
      <c r="O1207" t="s">
        <v>35</v>
      </c>
      <c r="P1207" t="s">
        <v>1</v>
      </c>
      <c r="Q1207" t="s">
        <v>7</v>
      </c>
      <c r="R1207" t="s">
        <v>16556</v>
      </c>
      <c r="S1207" t="s">
        <v>83</v>
      </c>
      <c r="T1207" t="s">
        <v>83</v>
      </c>
      <c r="U1207" t="s">
        <v>839</v>
      </c>
      <c r="V1207" t="s">
        <v>2224</v>
      </c>
      <c r="W1207" t="s">
        <v>24080</v>
      </c>
      <c r="X1207" t="s">
        <v>10647</v>
      </c>
      <c r="Y1207" s="536" t="s">
        <v>24081</v>
      </c>
      <c r="Z1207" s="536" t="s">
        <v>24081</v>
      </c>
      <c r="AA1207" s="493" t="s">
        <v>17171</v>
      </c>
      <c r="AB1207" s="493" t="s">
        <v>24082</v>
      </c>
      <c r="AC1207" s="493" t="s">
        <v>19755</v>
      </c>
      <c r="AD1207" s="493" t="s">
        <v>21542</v>
      </c>
      <c r="AE1207"/>
      <c r="AF1207" t="s">
        <v>20919</v>
      </c>
      <c r="AG1207"/>
      <c r="AH1207"/>
      <c r="AI1207" t="s">
        <v>20668</v>
      </c>
      <c r="AJ1207" t="s">
        <v>32</v>
      </c>
      <c r="AK1207" t="s">
        <v>7165</v>
      </c>
      <c r="AL1207" t="s">
        <v>64</v>
      </c>
      <c r="AM1207" t="s">
        <v>2224</v>
      </c>
      <c r="AN1207">
        <v>37</v>
      </c>
    </row>
    <row r="1208" spans="1:40" ht="14.4" x14ac:dyDescent="0.3">
      <c r="A1208" s="433" t="str">
        <v>1751</v>
      </c>
      <c r="D1208" t="str">
        <f>CONCATENATE(portada_F[[#This Row],[NIVEL]],".",portada_F[[#This Row],[CODINS]])</f>
        <v>1.01163</v>
      </c>
      <c r="E1208" s="444" t="s">
        <v>31468</v>
      </c>
      <c r="F1208" t="s">
        <v>2021</v>
      </c>
      <c r="G1208" t="s">
        <v>2019</v>
      </c>
      <c r="H1208" t="s">
        <v>2020</v>
      </c>
      <c r="I1208" t="s">
        <v>83</v>
      </c>
      <c r="J1208" t="s">
        <v>3</v>
      </c>
      <c r="K1208" t="s">
        <v>32</v>
      </c>
      <c r="L1208" t="s">
        <v>20921</v>
      </c>
      <c r="M1208" t="s">
        <v>18492</v>
      </c>
      <c r="N1208">
        <v>20106</v>
      </c>
      <c r="O1208" t="s">
        <v>35</v>
      </c>
      <c r="P1208" t="s">
        <v>1</v>
      </c>
      <c r="Q1208" t="s">
        <v>6</v>
      </c>
      <c r="R1208" t="s">
        <v>16555</v>
      </c>
      <c r="S1208" t="s">
        <v>83</v>
      </c>
      <c r="T1208" t="s">
        <v>83</v>
      </c>
      <c r="U1208" t="s">
        <v>272</v>
      </c>
      <c r="V1208" t="s">
        <v>2020</v>
      </c>
      <c r="W1208" t="s">
        <v>23408</v>
      </c>
      <c r="X1208" t="s">
        <v>10559</v>
      </c>
      <c r="Y1208" s="536" t="s">
        <v>23409</v>
      </c>
      <c r="Z1208" s="536" t="s">
        <v>23410</v>
      </c>
      <c r="AA1208" s="493" t="s">
        <v>18942</v>
      </c>
      <c r="AB1208" s="493" t="s">
        <v>23409</v>
      </c>
      <c r="AC1208" s="493" t="s">
        <v>19755</v>
      </c>
      <c r="AD1208" s="493" t="s">
        <v>21542</v>
      </c>
      <c r="AE1208"/>
      <c r="AF1208" t="s">
        <v>20919</v>
      </c>
      <c r="AG1208"/>
      <c r="AH1208"/>
      <c r="AI1208" t="s">
        <v>20668</v>
      </c>
      <c r="AJ1208" t="s">
        <v>32</v>
      </c>
      <c r="AK1208" t="s">
        <v>327</v>
      </c>
      <c r="AL1208" t="s">
        <v>64</v>
      </c>
      <c r="AM1208" t="s">
        <v>2020</v>
      </c>
      <c r="AN1208">
        <v>12</v>
      </c>
    </row>
    <row r="1209" spans="1:40" ht="14.4" x14ac:dyDescent="0.3">
      <c r="A1209" s="433" t="str">
        <v>1752</v>
      </c>
      <c r="D1209" t="str">
        <f>CONCATENATE(portada_F[[#This Row],[NIVEL]],".",portada_F[[#This Row],[CODINS]])</f>
        <v>1.02268</v>
      </c>
      <c r="E1209" s="444" t="s">
        <v>32463</v>
      </c>
      <c r="F1209" t="s">
        <v>2342</v>
      </c>
      <c r="G1209" t="s">
        <v>2341</v>
      </c>
      <c r="H1209" t="s">
        <v>219</v>
      </c>
      <c r="I1209" t="s">
        <v>83</v>
      </c>
      <c r="J1209" t="s">
        <v>9</v>
      </c>
      <c r="K1209" t="s">
        <v>32</v>
      </c>
      <c r="L1209" t="s">
        <v>20921</v>
      </c>
      <c r="M1209" t="s">
        <v>18492</v>
      </c>
      <c r="N1209">
        <v>20504</v>
      </c>
      <c r="O1209" t="s">
        <v>35</v>
      </c>
      <c r="P1209" t="s">
        <v>5</v>
      </c>
      <c r="Q1209" t="s">
        <v>4</v>
      </c>
      <c r="R1209" t="s">
        <v>16590</v>
      </c>
      <c r="S1209" t="s">
        <v>83</v>
      </c>
      <c r="T1209" t="s">
        <v>2306</v>
      </c>
      <c r="U1209" t="s">
        <v>272</v>
      </c>
      <c r="V1209" t="s">
        <v>219</v>
      </c>
      <c r="W1209" t="s">
        <v>25690</v>
      </c>
      <c r="X1209" t="s">
        <v>10853</v>
      </c>
      <c r="Y1209" s="536"/>
      <c r="Z1209" s="536"/>
      <c r="AA1209" s="493" t="s">
        <v>19193</v>
      </c>
      <c r="AB1209" s="493" t="s">
        <v>25691</v>
      </c>
      <c r="AC1209" s="493" t="s">
        <v>19757</v>
      </c>
      <c r="AD1209" s="493" t="s">
        <v>21726</v>
      </c>
      <c r="AE1209"/>
      <c r="AF1209" t="s">
        <v>20919</v>
      </c>
      <c r="AG1209"/>
      <c r="AH1209"/>
      <c r="AI1209" t="s">
        <v>20668</v>
      </c>
      <c r="AJ1209" t="s">
        <v>32</v>
      </c>
      <c r="AK1209" t="s">
        <v>7175</v>
      </c>
      <c r="AL1209" t="s">
        <v>64</v>
      </c>
      <c r="AM1209" t="s">
        <v>219</v>
      </c>
      <c r="AN1209">
        <v>6</v>
      </c>
    </row>
    <row r="1210" spans="1:40" ht="14.4" x14ac:dyDescent="0.3">
      <c r="A1210" s="433" t="str">
        <v>1753</v>
      </c>
      <c r="D1210" t="str">
        <f>CONCATENATE(portada_F[[#This Row],[NIVEL]],".",portada_F[[#This Row],[CODINS]])</f>
        <v>1.01044</v>
      </c>
      <c r="E1210" s="444" t="s">
        <v>31362</v>
      </c>
      <c r="F1210" t="s">
        <v>2202</v>
      </c>
      <c r="G1210" t="s">
        <v>2199</v>
      </c>
      <c r="H1210" t="s">
        <v>2200</v>
      </c>
      <c r="I1210" t="s">
        <v>83</v>
      </c>
      <c r="J1210" t="s">
        <v>3</v>
      </c>
      <c r="K1210" t="s">
        <v>32</v>
      </c>
      <c r="L1210" t="s">
        <v>20921</v>
      </c>
      <c r="M1210" t="s">
        <v>18492</v>
      </c>
      <c r="N1210">
        <v>20107</v>
      </c>
      <c r="O1210" t="s">
        <v>35</v>
      </c>
      <c r="P1210" t="s">
        <v>1</v>
      </c>
      <c r="Q1210" t="s">
        <v>7</v>
      </c>
      <c r="R1210" t="s">
        <v>16556</v>
      </c>
      <c r="S1210" t="s">
        <v>83</v>
      </c>
      <c r="T1210" t="s">
        <v>83</v>
      </c>
      <c r="U1210" t="s">
        <v>839</v>
      </c>
      <c r="V1210" t="s">
        <v>2200</v>
      </c>
      <c r="W1210" t="s">
        <v>287</v>
      </c>
      <c r="X1210" t="s">
        <v>15605</v>
      </c>
      <c r="Y1210" s="536" t="s">
        <v>23168</v>
      </c>
      <c r="Z1210" s="536" t="s">
        <v>23169</v>
      </c>
      <c r="AA1210" s="493" t="s">
        <v>23170</v>
      </c>
      <c r="AB1210" s="493" t="s">
        <v>23168</v>
      </c>
      <c r="AC1210" s="493" t="s">
        <v>19755</v>
      </c>
      <c r="AD1210" s="493" t="s">
        <v>21542</v>
      </c>
      <c r="AE1210"/>
      <c r="AF1210" t="s">
        <v>20919</v>
      </c>
      <c r="AG1210"/>
      <c r="AH1210"/>
      <c r="AI1210" t="s">
        <v>20668</v>
      </c>
      <c r="AJ1210" t="s">
        <v>32</v>
      </c>
      <c r="AK1210" t="s">
        <v>7523</v>
      </c>
      <c r="AL1210" t="s">
        <v>64</v>
      </c>
      <c r="AM1210" t="s">
        <v>2200</v>
      </c>
      <c r="AN1210">
        <v>48</v>
      </c>
    </row>
    <row r="1211" spans="1:40" ht="14.4" x14ac:dyDescent="0.3">
      <c r="A1211" s="433" t="str">
        <v>1754</v>
      </c>
      <c r="D1211" t="str">
        <f>CONCATENATE(portada_F[[#This Row],[NIVEL]],".",portada_F[[#This Row],[CODINS]])</f>
        <v>1.04217</v>
      </c>
      <c r="E1211" s="444" t="s">
        <v>34071</v>
      </c>
      <c r="F1211" t="s">
        <v>10042</v>
      </c>
      <c r="G1211" t="s">
        <v>17868</v>
      </c>
      <c r="H1211" t="s">
        <v>47</v>
      </c>
      <c r="I1211" t="s">
        <v>83</v>
      </c>
      <c r="J1211" t="s">
        <v>10</v>
      </c>
      <c r="K1211" t="s">
        <v>32</v>
      </c>
      <c r="L1211" t="s">
        <v>20921</v>
      </c>
      <c r="M1211" t="s">
        <v>18492</v>
      </c>
      <c r="N1211">
        <v>20401</v>
      </c>
      <c r="O1211" t="s">
        <v>35</v>
      </c>
      <c r="P1211" t="s">
        <v>4</v>
      </c>
      <c r="Q1211" t="s">
        <v>1</v>
      </c>
      <c r="R1211" t="s">
        <v>16583</v>
      </c>
      <c r="S1211" t="s">
        <v>83</v>
      </c>
      <c r="T1211" t="s">
        <v>2237</v>
      </c>
      <c r="U1211" t="s">
        <v>2237</v>
      </c>
      <c r="V1211" t="s">
        <v>47</v>
      </c>
      <c r="W1211" t="s">
        <v>18304</v>
      </c>
      <c r="X1211" t="s">
        <v>18303</v>
      </c>
      <c r="Y1211" s="536" t="s">
        <v>29714</v>
      </c>
      <c r="Z1211" s="536"/>
      <c r="AA1211" s="493" t="s">
        <v>18302</v>
      </c>
      <c r="AB1211" s="493" t="s">
        <v>29715</v>
      </c>
      <c r="AC1211" s="493" t="s">
        <v>21713</v>
      </c>
      <c r="AD1211" s="493" t="s">
        <v>21714</v>
      </c>
      <c r="AE1211"/>
      <c r="AF1211" t="s">
        <v>20919</v>
      </c>
      <c r="AG1211"/>
      <c r="AH1211"/>
      <c r="AI1211" t="s">
        <v>20668</v>
      </c>
      <c r="AJ1211" t="s">
        <v>32</v>
      </c>
      <c r="AK1211" t="s">
        <v>18319</v>
      </c>
      <c r="AL1211" t="s">
        <v>64</v>
      </c>
      <c r="AM1211" t="s">
        <v>47</v>
      </c>
      <c r="AN1211">
        <v>3</v>
      </c>
    </row>
    <row r="1212" spans="1:40" ht="14.4" x14ac:dyDescent="0.3">
      <c r="A1212" s="433" t="str">
        <v>1755</v>
      </c>
      <c r="D1212" t="str">
        <f>CONCATENATE(portada_F[[#This Row],[NIVEL]],".",portada_F[[#This Row],[CODINS]])</f>
        <v>1.03995</v>
      </c>
      <c r="E1212" s="444" t="s">
        <v>33901</v>
      </c>
      <c r="F1212" t="s">
        <v>16040</v>
      </c>
      <c r="G1212" t="s">
        <v>16039</v>
      </c>
      <c r="H1212" t="s">
        <v>665</v>
      </c>
      <c r="I1212" t="s">
        <v>83</v>
      </c>
      <c r="J1212" t="s">
        <v>10</v>
      </c>
      <c r="K1212" t="s">
        <v>32</v>
      </c>
      <c r="L1212" t="s">
        <v>20921</v>
      </c>
      <c r="M1212" t="s">
        <v>18492</v>
      </c>
      <c r="N1212">
        <v>20401</v>
      </c>
      <c r="O1212" t="s">
        <v>35</v>
      </c>
      <c r="P1212" t="s">
        <v>4</v>
      </c>
      <c r="Q1212" t="s">
        <v>1</v>
      </c>
      <c r="R1212" t="s">
        <v>16583</v>
      </c>
      <c r="S1212" t="s">
        <v>83</v>
      </c>
      <c r="T1212" t="s">
        <v>2237</v>
      </c>
      <c r="U1212" t="s">
        <v>2237</v>
      </c>
      <c r="V1212" t="s">
        <v>665</v>
      </c>
      <c r="W1212" t="s">
        <v>29278</v>
      </c>
      <c r="X1212" t="s">
        <v>16042</v>
      </c>
      <c r="Y1212" s="536" t="s">
        <v>29279</v>
      </c>
      <c r="Z1212" s="536"/>
      <c r="AA1212" s="493" t="s">
        <v>20541</v>
      </c>
      <c r="AB1212" s="493" t="s">
        <v>29280</v>
      </c>
      <c r="AC1212" s="493" t="s">
        <v>21713</v>
      </c>
      <c r="AD1212" s="493" t="s">
        <v>21714</v>
      </c>
      <c r="AE1212"/>
      <c r="AF1212" t="s">
        <v>20919</v>
      </c>
      <c r="AG1212"/>
      <c r="AH1212"/>
      <c r="AI1212" t="s">
        <v>20668</v>
      </c>
      <c r="AJ1212" t="s">
        <v>32</v>
      </c>
      <c r="AK1212" t="s">
        <v>2293</v>
      </c>
      <c r="AL1212" t="s">
        <v>64</v>
      </c>
      <c r="AM1212" t="s">
        <v>665</v>
      </c>
      <c r="AN1212">
        <v>5</v>
      </c>
    </row>
    <row r="1213" spans="1:40" ht="14.4" x14ac:dyDescent="0.3">
      <c r="A1213" s="433" t="str">
        <v>1757</v>
      </c>
      <c r="D1213" t="str">
        <f>CONCATENATE(portada_F[[#This Row],[NIVEL]],".",portada_F[[#This Row],[CODINS]])</f>
        <v>1.00333</v>
      </c>
      <c r="E1213" s="444" t="s">
        <v>30729</v>
      </c>
      <c r="F1213" t="s">
        <v>960</v>
      </c>
      <c r="G1213" t="s">
        <v>2008</v>
      </c>
      <c r="H1213" t="s">
        <v>2009</v>
      </c>
      <c r="I1213" t="s">
        <v>83</v>
      </c>
      <c r="J1213" t="s">
        <v>3</v>
      </c>
      <c r="K1213" t="s">
        <v>32</v>
      </c>
      <c r="L1213" t="s">
        <v>20921</v>
      </c>
      <c r="M1213" t="s">
        <v>18492</v>
      </c>
      <c r="N1213">
        <v>20106</v>
      </c>
      <c r="O1213" t="s">
        <v>35</v>
      </c>
      <c r="P1213" t="s">
        <v>1</v>
      </c>
      <c r="Q1213" t="s">
        <v>6</v>
      </c>
      <c r="R1213" t="s">
        <v>16555</v>
      </c>
      <c r="S1213" t="s">
        <v>83</v>
      </c>
      <c r="T1213" t="s">
        <v>83</v>
      </c>
      <c r="U1213" t="s">
        <v>272</v>
      </c>
      <c r="V1213" t="s">
        <v>665</v>
      </c>
      <c r="W1213" t="s">
        <v>21604</v>
      </c>
      <c r="X1213" t="s">
        <v>12680</v>
      </c>
      <c r="Y1213" s="536" t="s">
        <v>21605</v>
      </c>
      <c r="Z1213" s="536" t="s">
        <v>21605</v>
      </c>
      <c r="AA1213" s="493" t="s">
        <v>2083</v>
      </c>
      <c r="AB1213" s="493" t="s">
        <v>21605</v>
      </c>
      <c r="AC1213" s="493" t="s">
        <v>19755</v>
      </c>
      <c r="AD1213" s="493" t="s">
        <v>21542</v>
      </c>
      <c r="AE1213"/>
      <c r="AF1213" t="s">
        <v>20919</v>
      </c>
      <c r="AG1213"/>
      <c r="AH1213"/>
      <c r="AI1213" t="s">
        <v>20668</v>
      </c>
      <c r="AJ1213" t="s">
        <v>32</v>
      </c>
      <c r="AK1213" t="s">
        <v>238</v>
      </c>
      <c r="AL1213" t="s">
        <v>64</v>
      </c>
      <c r="AM1213" t="s">
        <v>2009</v>
      </c>
      <c r="AN1213">
        <v>51</v>
      </c>
    </row>
    <row r="1214" spans="1:40" ht="14.4" x14ac:dyDescent="0.3">
      <c r="A1214" s="433" t="str">
        <v>1758</v>
      </c>
      <c r="D1214" t="str">
        <f>CONCATENATE(portada_F[[#This Row],[NIVEL]],".",portada_F[[#This Row],[CODINS]])</f>
        <v>1.00354</v>
      </c>
      <c r="E1214" s="444" t="s">
        <v>30749</v>
      </c>
      <c r="F1214" t="s">
        <v>1024</v>
      </c>
      <c r="G1214" t="s">
        <v>2104</v>
      </c>
      <c r="H1214" t="s">
        <v>9280</v>
      </c>
      <c r="I1214" t="s">
        <v>83</v>
      </c>
      <c r="J1214" t="s">
        <v>5</v>
      </c>
      <c r="K1214" t="s">
        <v>32</v>
      </c>
      <c r="L1214" t="s">
        <v>20921</v>
      </c>
      <c r="M1214" t="s">
        <v>18492</v>
      </c>
      <c r="N1214">
        <v>20112</v>
      </c>
      <c r="O1214" t="s">
        <v>35</v>
      </c>
      <c r="P1214" t="s">
        <v>1</v>
      </c>
      <c r="Q1214" t="s">
        <v>14</v>
      </c>
      <c r="R1214" t="s">
        <v>16561</v>
      </c>
      <c r="S1214" t="s">
        <v>83</v>
      </c>
      <c r="T1214" t="s">
        <v>83</v>
      </c>
      <c r="U1214" t="s">
        <v>1520</v>
      </c>
      <c r="V1214" t="s">
        <v>2105</v>
      </c>
      <c r="W1214" t="s">
        <v>13919</v>
      </c>
      <c r="X1214" t="s">
        <v>13918</v>
      </c>
      <c r="Y1214" s="536" t="s">
        <v>21653</v>
      </c>
      <c r="Z1214" s="536"/>
      <c r="AA1214" s="493" t="s">
        <v>11332</v>
      </c>
      <c r="AB1214" s="493" t="s">
        <v>21654</v>
      </c>
      <c r="AC1214" s="493" t="s">
        <v>19764</v>
      </c>
      <c r="AD1214" s="493" t="s">
        <v>21620</v>
      </c>
      <c r="AE1214"/>
      <c r="AF1214" t="s">
        <v>20919</v>
      </c>
      <c r="AG1214"/>
      <c r="AH1214"/>
      <c r="AI1214" t="s">
        <v>20668</v>
      </c>
      <c r="AJ1214" t="s">
        <v>32</v>
      </c>
      <c r="AK1214" t="s">
        <v>2103</v>
      </c>
      <c r="AL1214" t="s">
        <v>64</v>
      </c>
      <c r="AM1214" t="s">
        <v>9280</v>
      </c>
      <c r="AN1214">
        <v>103</v>
      </c>
    </row>
    <row r="1215" spans="1:40" ht="14.4" x14ac:dyDescent="0.3">
      <c r="A1215" s="433" t="str">
        <v>1759</v>
      </c>
      <c r="D1215" t="str">
        <f>CONCATENATE(portada_F[[#This Row],[NIVEL]],".",portada_F[[#This Row],[CODINS]])</f>
        <v>1.00328</v>
      </c>
      <c r="E1215" s="444" t="s">
        <v>30724</v>
      </c>
      <c r="F1215" t="s">
        <v>951</v>
      </c>
      <c r="G1215" t="s">
        <v>1982</v>
      </c>
      <c r="H1215" t="s">
        <v>1690</v>
      </c>
      <c r="I1215" t="s">
        <v>83</v>
      </c>
      <c r="J1215" t="s">
        <v>2</v>
      </c>
      <c r="K1215" t="s">
        <v>32</v>
      </c>
      <c r="L1215" t="s">
        <v>20921</v>
      </c>
      <c r="M1215" t="s">
        <v>18492</v>
      </c>
      <c r="N1215">
        <v>20101</v>
      </c>
      <c r="O1215" t="s">
        <v>35</v>
      </c>
      <c r="P1215" t="s">
        <v>1</v>
      </c>
      <c r="Q1215" t="s">
        <v>1</v>
      </c>
      <c r="R1215" t="s">
        <v>16550</v>
      </c>
      <c r="S1215" t="s">
        <v>83</v>
      </c>
      <c r="T1215" t="s">
        <v>83</v>
      </c>
      <c r="U1215" t="s">
        <v>83</v>
      </c>
      <c r="V1215" t="s">
        <v>365</v>
      </c>
      <c r="W1215" t="s">
        <v>21593</v>
      </c>
      <c r="X1215" t="s">
        <v>15561</v>
      </c>
      <c r="Y1215" s="536" t="s">
        <v>21594</v>
      </c>
      <c r="Z1215" s="536" t="s">
        <v>21594</v>
      </c>
      <c r="AA1215" s="493" t="s">
        <v>15604</v>
      </c>
      <c r="AB1215" s="493" t="s">
        <v>21594</v>
      </c>
      <c r="AC1215" s="493" t="s">
        <v>19761</v>
      </c>
      <c r="AD1215" s="493" t="s">
        <v>21570</v>
      </c>
      <c r="AE1215"/>
      <c r="AF1215" t="s">
        <v>20919</v>
      </c>
      <c r="AG1215"/>
      <c r="AH1215"/>
      <c r="AI1215" t="s">
        <v>20668</v>
      </c>
      <c r="AJ1215" t="s">
        <v>32</v>
      </c>
      <c r="AK1215" t="s">
        <v>1981</v>
      </c>
      <c r="AL1215" t="s">
        <v>64</v>
      </c>
      <c r="AM1215" t="s">
        <v>1690</v>
      </c>
      <c r="AN1215">
        <v>89</v>
      </c>
    </row>
    <row r="1216" spans="1:40" ht="14.4" x14ac:dyDescent="0.3">
      <c r="A1216" s="433" t="str">
        <v>1760</v>
      </c>
      <c r="D1216" t="str">
        <f>CONCATENATE(portada_F[[#This Row],[NIVEL]],".",portada_F[[#This Row],[CODINS]])</f>
        <v>1.00341</v>
      </c>
      <c r="E1216" s="444" t="s">
        <v>30737</v>
      </c>
      <c r="F1216" t="s">
        <v>973</v>
      </c>
      <c r="G1216" t="s">
        <v>2034</v>
      </c>
      <c r="H1216" t="s">
        <v>1956</v>
      </c>
      <c r="I1216" t="s">
        <v>83</v>
      </c>
      <c r="J1216" t="s">
        <v>4</v>
      </c>
      <c r="K1216" t="s">
        <v>32</v>
      </c>
      <c r="L1216" t="s">
        <v>20921</v>
      </c>
      <c r="M1216" t="s">
        <v>18492</v>
      </c>
      <c r="N1216">
        <v>20105</v>
      </c>
      <c r="O1216" t="s">
        <v>35</v>
      </c>
      <c r="P1216" t="s">
        <v>1</v>
      </c>
      <c r="Q1216" t="s">
        <v>5</v>
      </c>
      <c r="R1216" t="s">
        <v>16554</v>
      </c>
      <c r="S1216" t="s">
        <v>83</v>
      </c>
      <c r="T1216" t="s">
        <v>83</v>
      </c>
      <c r="U1216" t="s">
        <v>2035</v>
      </c>
      <c r="V1216" t="s">
        <v>2036</v>
      </c>
      <c r="W1216" t="s">
        <v>2037</v>
      </c>
      <c r="X1216" t="s">
        <v>11494</v>
      </c>
      <c r="Y1216" s="536" t="s">
        <v>21626</v>
      </c>
      <c r="Z1216" s="536" t="s">
        <v>21626</v>
      </c>
      <c r="AA1216" s="493" t="s">
        <v>19766</v>
      </c>
      <c r="AB1216" s="493" t="s">
        <v>21626</v>
      </c>
      <c r="AC1216" s="493" t="s">
        <v>21625</v>
      </c>
      <c r="AD1216" s="493" t="s">
        <v>21193</v>
      </c>
      <c r="AE1216"/>
      <c r="AF1216" t="s">
        <v>20919</v>
      </c>
      <c r="AG1216"/>
      <c r="AH1216"/>
      <c r="AI1216" t="s">
        <v>20668</v>
      </c>
      <c r="AJ1216" t="s">
        <v>32</v>
      </c>
      <c r="AK1216" t="s">
        <v>740</v>
      </c>
      <c r="AL1216" t="s">
        <v>64</v>
      </c>
      <c r="AM1216" t="s">
        <v>1956</v>
      </c>
      <c r="AN1216">
        <v>77</v>
      </c>
    </row>
    <row r="1217" spans="1:40" ht="14.4" x14ac:dyDescent="0.3">
      <c r="A1217" s="433" t="str">
        <v>1761</v>
      </c>
      <c r="D1217" t="str">
        <f>CONCATENATE(portada_F[[#This Row],[NIVEL]],".",portada_F[[#This Row],[CODINS]])</f>
        <v>1.00314</v>
      </c>
      <c r="E1217" s="444" t="s">
        <v>30713</v>
      </c>
      <c r="F1217" t="s">
        <v>912</v>
      </c>
      <c r="G1217" t="s">
        <v>6215</v>
      </c>
      <c r="H1217" t="s">
        <v>1459</v>
      </c>
      <c r="I1217" t="s">
        <v>83</v>
      </c>
      <c r="J1217" t="s">
        <v>3</v>
      </c>
      <c r="K1217" t="s">
        <v>32</v>
      </c>
      <c r="L1217" t="s">
        <v>20921</v>
      </c>
      <c r="M1217" t="s">
        <v>11128</v>
      </c>
      <c r="N1217">
        <v>20102</v>
      </c>
      <c r="O1217" t="s">
        <v>35</v>
      </c>
      <c r="P1217" t="s">
        <v>1</v>
      </c>
      <c r="Q1217" t="s">
        <v>2</v>
      </c>
      <c r="R1217" t="s">
        <v>16551</v>
      </c>
      <c r="S1217" t="s">
        <v>83</v>
      </c>
      <c r="T1217" t="s">
        <v>83</v>
      </c>
      <c r="U1217" t="s">
        <v>33</v>
      </c>
      <c r="V1217" t="s">
        <v>210</v>
      </c>
      <c r="W1217" t="s">
        <v>18757</v>
      </c>
      <c r="X1217" t="s">
        <v>13914</v>
      </c>
      <c r="Y1217" s="536" t="s">
        <v>21571</v>
      </c>
      <c r="Z1217" s="536"/>
      <c r="AA1217" s="493" t="s">
        <v>21572</v>
      </c>
      <c r="AB1217" s="493" t="s">
        <v>21571</v>
      </c>
      <c r="AC1217" s="493" t="s">
        <v>19755</v>
      </c>
      <c r="AD1217" s="493" t="s">
        <v>21542</v>
      </c>
      <c r="AE1217"/>
      <c r="AF1217" t="s">
        <v>20919</v>
      </c>
      <c r="AG1217"/>
      <c r="AH1217"/>
      <c r="AI1217" t="s">
        <v>20668</v>
      </c>
      <c r="AJ1217" t="s">
        <v>32</v>
      </c>
      <c r="AK1217" t="s">
        <v>7403</v>
      </c>
      <c r="AL1217" t="s">
        <v>64</v>
      </c>
      <c r="AM1217" t="s">
        <v>1459</v>
      </c>
      <c r="AN1217">
        <v>78</v>
      </c>
    </row>
    <row r="1218" spans="1:40" ht="14.4" x14ac:dyDescent="0.3">
      <c r="A1218" s="433" t="str">
        <v>1762</v>
      </c>
      <c r="D1218" t="str">
        <f>CONCATENATE(portada_F[[#This Row],[NIVEL]],".",portada_F[[#This Row],[CODINS]])</f>
        <v>1.00367</v>
      </c>
      <c r="E1218" s="444" t="s">
        <v>30762</v>
      </c>
      <c r="F1218" t="s">
        <v>1074</v>
      </c>
      <c r="G1218" t="s">
        <v>2137</v>
      </c>
      <c r="H1218" t="s">
        <v>2138</v>
      </c>
      <c r="I1218" t="s">
        <v>83</v>
      </c>
      <c r="J1218" t="s">
        <v>6</v>
      </c>
      <c r="K1218" t="s">
        <v>32</v>
      </c>
      <c r="L1218" t="s">
        <v>20921</v>
      </c>
      <c r="M1218" t="s">
        <v>18492</v>
      </c>
      <c r="N1218">
        <v>20302</v>
      </c>
      <c r="O1218" t="s">
        <v>35</v>
      </c>
      <c r="P1218" t="s">
        <v>3</v>
      </c>
      <c r="Q1218" t="s">
        <v>2</v>
      </c>
      <c r="R1218" t="s">
        <v>16577</v>
      </c>
      <c r="S1218" t="s">
        <v>83</v>
      </c>
      <c r="T1218" t="s">
        <v>678</v>
      </c>
      <c r="U1218" t="s">
        <v>272</v>
      </c>
      <c r="V1218" t="s">
        <v>2139</v>
      </c>
      <c r="W1218" t="s">
        <v>21685</v>
      </c>
      <c r="X1218" t="s">
        <v>11502</v>
      </c>
      <c r="Y1218" s="536" t="s">
        <v>21686</v>
      </c>
      <c r="Z1218" s="536" t="s">
        <v>21686</v>
      </c>
      <c r="AA1218" s="493" t="s">
        <v>17052</v>
      </c>
      <c r="AB1218" s="493" t="s">
        <v>21686</v>
      </c>
      <c r="AC1218" s="493" t="s">
        <v>21677</v>
      </c>
      <c r="AD1218" s="493" t="s">
        <v>21687</v>
      </c>
      <c r="AE1218"/>
      <c r="AF1218" t="s">
        <v>20919</v>
      </c>
      <c r="AG1218"/>
      <c r="AH1218"/>
      <c r="AI1218" t="s">
        <v>20668</v>
      </c>
      <c r="AJ1218" t="s">
        <v>32</v>
      </c>
      <c r="AK1218" t="s">
        <v>2136</v>
      </c>
      <c r="AL1218" t="s">
        <v>64</v>
      </c>
      <c r="AM1218" t="s">
        <v>2138</v>
      </c>
      <c r="AN1218">
        <v>29</v>
      </c>
    </row>
    <row r="1219" spans="1:40" ht="14.4" x14ac:dyDescent="0.3">
      <c r="A1219" s="433" t="str">
        <v>1763</v>
      </c>
      <c r="D1219" t="str">
        <f>CONCATENATE(portada_F[[#This Row],[NIVEL]],".",portada_F[[#This Row],[CODINS]])</f>
        <v>1.02202</v>
      </c>
      <c r="E1219" s="444" t="s">
        <v>32408</v>
      </c>
      <c r="F1219" t="s">
        <v>681</v>
      </c>
      <c r="G1219" t="s">
        <v>676</v>
      </c>
      <c r="H1219" t="s">
        <v>677</v>
      </c>
      <c r="I1219" t="s">
        <v>83</v>
      </c>
      <c r="J1219" t="s">
        <v>6</v>
      </c>
      <c r="K1219" t="s">
        <v>32</v>
      </c>
      <c r="L1219" t="s">
        <v>20921</v>
      </c>
      <c r="M1219" t="s">
        <v>18492</v>
      </c>
      <c r="N1219">
        <v>20308</v>
      </c>
      <c r="O1219" t="s">
        <v>35</v>
      </c>
      <c r="P1219" t="s">
        <v>3</v>
      </c>
      <c r="Q1219" t="s">
        <v>9</v>
      </c>
      <c r="R1219" t="s">
        <v>16582</v>
      </c>
      <c r="S1219" t="s">
        <v>83</v>
      </c>
      <c r="T1219" t="s">
        <v>678</v>
      </c>
      <c r="U1219" t="s">
        <v>679</v>
      </c>
      <c r="V1219" t="s">
        <v>680</v>
      </c>
      <c r="W1219" t="s">
        <v>15008</v>
      </c>
      <c r="X1219" t="s">
        <v>12043</v>
      </c>
      <c r="Y1219" s="536" t="s">
        <v>25568</v>
      </c>
      <c r="Z1219" s="536" t="s">
        <v>25569</v>
      </c>
      <c r="AA1219" s="493" t="s">
        <v>15726</v>
      </c>
      <c r="AB1219" s="493" t="s">
        <v>25568</v>
      </c>
      <c r="AC1219" s="493" t="s">
        <v>21677</v>
      </c>
      <c r="AD1219" s="493" t="s">
        <v>21680</v>
      </c>
      <c r="AE1219"/>
      <c r="AF1219" t="s">
        <v>20919</v>
      </c>
      <c r="AG1219"/>
      <c r="AH1219"/>
      <c r="AI1219" t="s">
        <v>20668</v>
      </c>
      <c r="AJ1219" t="s">
        <v>32</v>
      </c>
      <c r="AK1219" t="s">
        <v>630</v>
      </c>
      <c r="AL1219" t="s">
        <v>64</v>
      </c>
      <c r="AM1219" t="s">
        <v>677</v>
      </c>
      <c r="AN1219">
        <v>16</v>
      </c>
    </row>
    <row r="1220" spans="1:40" ht="14.4" x14ac:dyDescent="0.3">
      <c r="A1220" s="433" t="str">
        <v>1764</v>
      </c>
      <c r="D1220" t="str">
        <f>CONCATENATE(portada_F[[#This Row],[NIVEL]],".",portada_F[[#This Row],[CODINS]])</f>
        <v>1.00342</v>
      </c>
      <c r="E1220" s="444" t="s">
        <v>30738</v>
      </c>
      <c r="F1220" t="s">
        <v>150</v>
      </c>
      <c r="G1220" t="s">
        <v>2049</v>
      </c>
      <c r="H1220" t="s">
        <v>1380</v>
      </c>
      <c r="I1220" t="s">
        <v>83</v>
      </c>
      <c r="J1220" t="s">
        <v>4</v>
      </c>
      <c r="K1220" t="s">
        <v>32</v>
      </c>
      <c r="L1220" t="s">
        <v>20921</v>
      </c>
      <c r="M1220" t="s">
        <v>18492</v>
      </c>
      <c r="N1220">
        <v>20104</v>
      </c>
      <c r="O1220" t="s">
        <v>35</v>
      </c>
      <c r="P1220" t="s">
        <v>1</v>
      </c>
      <c r="Q1220" t="s">
        <v>4</v>
      </c>
      <c r="R1220" t="s">
        <v>16553</v>
      </c>
      <c r="S1220" t="s">
        <v>83</v>
      </c>
      <c r="T1220" t="s">
        <v>83</v>
      </c>
      <c r="U1220" t="s">
        <v>250</v>
      </c>
      <c r="V1220" t="s">
        <v>1380</v>
      </c>
      <c r="W1220" t="s">
        <v>10376</v>
      </c>
      <c r="X1220" t="s">
        <v>14869</v>
      </c>
      <c r="Y1220" s="536" t="s">
        <v>21627</v>
      </c>
      <c r="Z1220" s="536"/>
      <c r="AA1220" s="493" t="s">
        <v>19767</v>
      </c>
      <c r="AB1220" s="493" t="s">
        <v>21627</v>
      </c>
      <c r="AC1220" s="493" t="s">
        <v>9168</v>
      </c>
      <c r="AD1220" s="493" t="s">
        <v>21193</v>
      </c>
      <c r="AE1220"/>
      <c r="AF1220" t="s">
        <v>20919</v>
      </c>
      <c r="AG1220"/>
      <c r="AH1220"/>
      <c r="AI1220" t="s">
        <v>20668</v>
      </c>
      <c r="AJ1220" t="s">
        <v>32</v>
      </c>
      <c r="AK1220" t="s">
        <v>721</v>
      </c>
      <c r="AL1220" t="s">
        <v>64</v>
      </c>
      <c r="AM1220" t="s">
        <v>1380</v>
      </c>
      <c r="AN1220">
        <v>253</v>
      </c>
    </row>
    <row r="1221" spans="1:40" ht="14.4" x14ac:dyDescent="0.3">
      <c r="A1221" s="433" t="str">
        <v>1765</v>
      </c>
      <c r="D1221" t="str">
        <f>CONCATENATE(portada_F[[#This Row],[NIVEL]],".",portada_F[[#This Row],[CODINS]])</f>
        <v>1.00375</v>
      </c>
      <c r="E1221" s="444" t="s">
        <v>30770</v>
      </c>
      <c r="F1221" t="s">
        <v>1102</v>
      </c>
      <c r="G1221" t="s">
        <v>2213</v>
      </c>
      <c r="H1221" t="s">
        <v>6999</v>
      </c>
      <c r="I1221" t="s">
        <v>83</v>
      </c>
      <c r="J1221" t="s">
        <v>11</v>
      </c>
      <c r="K1221" t="s">
        <v>32</v>
      </c>
      <c r="L1221" t="s">
        <v>20921</v>
      </c>
      <c r="M1221" t="s">
        <v>18492</v>
      </c>
      <c r="N1221">
        <v>20303</v>
      </c>
      <c r="O1221" t="s">
        <v>35</v>
      </c>
      <c r="P1221" t="s">
        <v>3</v>
      </c>
      <c r="Q1221" t="s">
        <v>3</v>
      </c>
      <c r="R1221" t="s">
        <v>16578</v>
      </c>
      <c r="S1221" t="s">
        <v>83</v>
      </c>
      <c r="T1221" t="s">
        <v>678</v>
      </c>
      <c r="U1221" t="s">
        <v>33</v>
      </c>
      <c r="V1221" t="s">
        <v>9298</v>
      </c>
      <c r="W1221" t="s">
        <v>21704</v>
      </c>
      <c r="X1221" t="s">
        <v>11508</v>
      </c>
      <c r="Y1221" s="536" t="s">
        <v>21705</v>
      </c>
      <c r="Z1221" s="536" t="s">
        <v>21705</v>
      </c>
      <c r="AA1221" s="493" t="s">
        <v>2214</v>
      </c>
      <c r="AB1221" s="493" t="s">
        <v>21705</v>
      </c>
      <c r="AC1221" s="493" t="s">
        <v>6318</v>
      </c>
      <c r="AD1221" s="493" t="s">
        <v>21659</v>
      </c>
      <c r="AE1221"/>
      <c r="AF1221" t="s">
        <v>20919</v>
      </c>
      <c r="AG1221"/>
      <c r="AH1221"/>
      <c r="AI1221" t="s">
        <v>20668</v>
      </c>
      <c r="AJ1221" t="s">
        <v>32</v>
      </c>
      <c r="AK1221" t="s">
        <v>2212</v>
      </c>
      <c r="AL1221" t="s">
        <v>64</v>
      </c>
      <c r="AM1221" t="s">
        <v>6999</v>
      </c>
      <c r="AN1221">
        <v>70</v>
      </c>
    </row>
    <row r="1222" spans="1:40" ht="14.4" x14ac:dyDescent="0.3">
      <c r="A1222" s="433" t="str">
        <v>1766</v>
      </c>
      <c r="D1222" t="str">
        <f>CONCATENATE(portada_F[[#This Row],[NIVEL]],".",portada_F[[#This Row],[CODINS]])</f>
        <v>1.00899</v>
      </c>
      <c r="E1222" s="444" t="s">
        <v>31235</v>
      </c>
      <c r="F1222" t="s">
        <v>2314</v>
      </c>
      <c r="G1222" t="s">
        <v>2311</v>
      </c>
      <c r="H1222" t="s">
        <v>2312</v>
      </c>
      <c r="I1222" t="s">
        <v>83</v>
      </c>
      <c r="J1222" t="s">
        <v>9</v>
      </c>
      <c r="K1222" t="s">
        <v>32</v>
      </c>
      <c r="L1222" t="s">
        <v>20921</v>
      </c>
      <c r="M1222" t="s">
        <v>18492</v>
      </c>
      <c r="N1222">
        <v>20508</v>
      </c>
      <c r="O1222" t="s">
        <v>35</v>
      </c>
      <c r="P1222" t="s">
        <v>5</v>
      </c>
      <c r="Q1222" t="s">
        <v>9</v>
      </c>
      <c r="R1222" t="s">
        <v>16594</v>
      </c>
      <c r="S1222" t="s">
        <v>83</v>
      </c>
      <c r="T1222" t="s">
        <v>2306</v>
      </c>
      <c r="U1222" t="s">
        <v>2313</v>
      </c>
      <c r="V1222" t="s">
        <v>2313</v>
      </c>
      <c r="W1222" t="s">
        <v>22878</v>
      </c>
      <c r="X1222" t="s">
        <v>13960</v>
      </c>
      <c r="Y1222" s="536" t="s">
        <v>22879</v>
      </c>
      <c r="Z1222" s="536" t="s">
        <v>22880</v>
      </c>
      <c r="AA1222" s="493" t="s">
        <v>15590</v>
      </c>
      <c r="AB1222" s="493" t="s">
        <v>22881</v>
      </c>
      <c r="AC1222" s="493" t="s">
        <v>22882</v>
      </c>
      <c r="AD1222" s="493" t="s">
        <v>21726</v>
      </c>
      <c r="AE1222"/>
      <c r="AF1222" t="s">
        <v>20919</v>
      </c>
      <c r="AG1222"/>
      <c r="AH1222"/>
      <c r="AI1222" t="s">
        <v>20668</v>
      </c>
      <c r="AJ1222" t="s">
        <v>32</v>
      </c>
      <c r="AK1222" t="s">
        <v>7482</v>
      </c>
      <c r="AL1222" t="s">
        <v>64</v>
      </c>
      <c r="AM1222" t="s">
        <v>2312</v>
      </c>
      <c r="AN1222">
        <v>10</v>
      </c>
    </row>
    <row r="1223" spans="1:40" ht="14.4" x14ac:dyDescent="0.3">
      <c r="A1223" s="433" t="str">
        <v>1767</v>
      </c>
      <c r="D1223" t="str">
        <f>CONCATENATE(portada_F[[#This Row],[NIVEL]],".",portada_F[[#This Row],[CODINS]])</f>
        <v>1.01487</v>
      </c>
      <c r="E1223" s="444" t="s">
        <v>31765</v>
      </c>
      <c r="F1223" t="s">
        <v>2319</v>
      </c>
      <c r="G1223" t="s">
        <v>2316</v>
      </c>
      <c r="H1223" t="s">
        <v>2317</v>
      </c>
      <c r="I1223" t="s">
        <v>83</v>
      </c>
      <c r="J1223" t="s">
        <v>9</v>
      </c>
      <c r="K1223" t="s">
        <v>32</v>
      </c>
      <c r="L1223" t="s">
        <v>20921</v>
      </c>
      <c r="M1223" t="s">
        <v>18492</v>
      </c>
      <c r="N1223">
        <v>20502</v>
      </c>
      <c r="O1223" t="s">
        <v>35</v>
      </c>
      <c r="P1223" t="s">
        <v>5</v>
      </c>
      <c r="Q1223" t="s">
        <v>2</v>
      </c>
      <c r="R1223" t="s">
        <v>16588</v>
      </c>
      <c r="S1223" t="s">
        <v>83</v>
      </c>
      <c r="T1223" t="s">
        <v>2306</v>
      </c>
      <c r="U1223" t="s">
        <v>2318</v>
      </c>
      <c r="V1223" t="s">
        <v>2317</v>
      </c>
      <c r="W1223" t="s">
        <v>459</v>
      </c>
      <c r="X1223" t="s">
        <v>12905</v>
      </c>
      <c r="Y1223" s="536" t="s">
        <v>24095</v>
      </c>
      <c r="Z1223" s="536" t="s">
        <v>24096</v>
      </c>
      <c r="AA1223" s="493" t="s">
        <v>20063</v>
      </c>
      <c r="AB1223" s="493" t="s">
        <v>24095</v>
      </c>
      <c r="AC1223" s="493" t="s">
        <v>19757</v>
      </c>
      <c r="AD1223" s="493" t="s">
        <v>21726</v>
      </c>
      <c r="AE1223"/>
      <c r="AF1223" t="s">
        <v>20919</v>
      </c>
      <c r="AG1223"/>
      <c r="AH1223"/>
      <c r="AI1223" t="s">
        <v>20668</v>
      </c>
      <c r="AJ1223" t="s">
        <v>32</v>
      </c>
      <c r="AK1223" t="s">
        <v>7172</v>
      </c>
      <c r="AL1223" t="s">
        <v>64</v>
      </c>
      <c r="AM1223" t="s">
        <v>2317</v>
      </c>
      <c r="AN1223">
        <v>11</v>
      </c>
    </row>
    <row r="1224" spans="1:40" ht="14.4" x14ac:dyDescent="0.3">
      <c r="A1224" s="433" t="str">
        <v>1768</v>
      </c>
      <c r="D1224" t="str">
        <f>CONCATENATE(portada_F[[#This Row],[NIVEL]],".",portada_F[[#This Row],[CODINS]])</f>
        <v>1.00368</v>
      </c>
      <c r="E1224" s="444" t="s">
        <v>30763</v>
      </c>
      <c r="F1224" t="s">
        <v>1078</v>
      </c>
      <c r="G1224" t="s">
        <v>2171</v>
      </c>
      <c r="H1224" t="s">
        <v>2172</v>
      </c>
      <c r="I1224" t="s">
        <v>83</v>
      </c>
      <c r="J1224" t="s">
        <v>6</v>
      </c>
      <c r="K1224" t="s">
        <v>32</v>
      </c>
      <c r="L1224" t="s">
        <v>20921</v>
      </c>
      <c r="M1224" t="s">
        <v>18492</v>
      </c>
      <c r="N1224">
        <v>20301</v>
      </c>
      <c r="O1224" t="s">
        <v>35</v>
      </c>
      <c r="P1224" t="s">
        <v>3</v>
      </c>
      <c r="Q1224" t="s">
        <v>1</v>
      </c>
      <c r="R1224" t="s">
        <v>16576</v>
      </c>
      <c r="S1224" t="s">
        <v>83</v>
      </c>
      <c r="T1224" t="s">
        <v>678</v>
      </c>
      <c r="U1224" t="s">
        <v>678</v>
      </c>
      <c r="V1224" t="s">
        <v>1032</v>
      </c>
      <c r="W1224" t="s">
        <v>21688</v>
      </c>
      <c r="X1224" t="s">
        <v>13921</v>
      </c>
      <c r="Y1224" s="536" t="s">
        <v>21689</v>
      </c>
      <c r="Z1224" s="536" t="s">
        <v>21689</v>
      </c>
      <c r="AA1224" s="493" t="s">
        <v>2140</v>
      </c>
      <c r="AB1224" s="493" t="s">
        <v>21689</v>
      </c>
      <c r="AC1224" s="493" t="s">
        <v>21677</v>
      </c>
      <c r="AD1224" s="493" t="s">
        <v>21678</v>
      </c>
      <c r="AE1224"/>
      <c r="AF1224" t="s">
        <v>20919</v>
      </c>
      <c r="AG1224"/>
      <c r="AH1224"/>
      <c r="AI1224" t="s">
        <v>20668</v>
      </c>
      <c r="AJ1224" t="s">
        <v>32</v>
      </c>
      <c r="AK1224" t="s">
        <v>905</v>
      </c>
      <c r="AL1224" t="s">
        <v>64</v>
      </c>
      <c r="AM1224" t="s">
        <v>2172</v>
      </c>
      <c r="AN1224">
        <v>107</v>
      </c>
    </row>
    <row r="1225" spans="1:40" ht="14.4" x14ac:dyDescent="0.3">
      <c r="A1225" s="433" t="str">
        <v>1769</v>
      </c>
      <c r="D1225" t="str">
        <f>CONCATENATE(portada_F[[#This Row],[NIVEL]],".",portada_F[[#This Row],[CODINS]])</f>
        <v>1.03584</v>
      </c>
      <c r="E1225" s="444" t="s">
        <v>33577</v>
      </c>
      <c r="F1225" t="s">
        <v>13681</v>
      </c>
      <c r="G1225" t="s">
        <v>13682</v>
      </c>
      <c r="H1225" t="s">
        <v>2357</v>
      </c>
      <c r="I1225" t="s">
        <v>83</v>
      </c>
      <c r="J1225" t="s">
        <v>9</v>
      </c>
      <c r="K1225" t="s">
        <v>32</v>
      </c>
      <c r="L1225" t="s">
        <v>20921</v>
      </c>
      <c r="M1225" t="s">
        <v>18492</v>
      </c>
      <c r="N1225">
        <v>20508</v>
      </c>
      <c r="O1225" t="s">
        <v>35</v>
      </c>
      <c r="P1225" t="s">
        <v>5</v>
      </c>
      <c r="Q1225" t="s">
        <v>9</v>
      </c>
      <c r="R1225" t="s">
        <v>16594</v>
      </c>
      <c r="S1225" t="s">
        <v>83</v>
      </c>
      <c r="T1225" t="s">
        <v>2306</v>
      </c>
      <c r="U1225" t="s">
        <v>2313</v>
      </c>
      <c r="V1225" t="s">
        <v>2357</v>
      </c>
      <c r="W1225" t="s">
        <v>19504</v>
      </c>
      <c r="X1225" t="s">
        <v>14333</v>
      </c>
      <c r="Y1225" s="536"/>
      <c r="Z1225" s="536"/>
      <c r="AA1225" s="493" t="s">
        <v>19503</v>
      </c>
      <c r="AB1225" s="493" t="s">
        <v>28413</v>
      </c>
      <c r="AC1225" s="493" t="s">
        <v>19757</v>
      </c>
      <c r="AD1225" s="493" t="s">
        <v>21726</v>
      </c>
      <c r="AE1225"/>
      <c r="AF1225" t="s">
        <v>20919</v>
      </c>
      <c r="AG1225"/>
      <c r="AH1225"/>
      <c r="AI1225" t="s">
        <v>20668</v>
      </c>
      <c r="AJ1225" t="s">
        <v>32</v>
      </c>
      <c r="AK1225" t="s">
        <v>8653</v>
      </c>
      <c r="AL1225" t="s">
        <v>64</v>
      </c>
      <c r="AM1225" t="s">
        <v>2357</v>
      </c>
      <c r="AN1225">
        <v>3</v>
      </c>
    </row>
    <row r="1226" spans="1:40" ht="14.4" x14ac:dyDescent="0.3">
      <c r="A1226" s="433" t="str">
        <v>1770</v>
      </c>
      <c r="D1226" t="str">
        <f>CONCATENATE(portada_F[[#This Row],[NIVEL]],".",portada_F[[#This Row],[CODINS]])</f>
        <v>1.00876</v>
      </c>
      <c r="E1226" s="444" t="s">
        <v>31215</v>
      </c>
      <c r="F1226" t="s">
        <v>1950</v>
      </c>
      <c r="G1226" t="s">
        <v>1947</v>
      </c>
      <c r="H1226" t="s">
        <v>1948</v>
      </c>
      <c r="I1226" t="s">
        <v>83</v>
      </c>
      <c r="J1226" t="s">
        <v>1</v>
      </c>
      <c r="K1226" t="s">
        <v>32</v>
      </c>
      <c r="L1226" t="s">
        <v>20921</v>
      </c>
      <c r="M1226" t="s">
        <v>18492</v>
      </c>
      <c r="N1226">
        <v>20103</v>
      </c>
      <c r="O1226" t="s">
        <v>35</v>
      </c>
      <c r="P1226" t="s">
        <v>1</v>
      </c>
      <c r="Q1226" t="s">
        <v>3</v>
      </c>
      <c r="R1226" t="s">
        <v>16552</v>
      </c>
      <c r="S1226" t="s">
        <v>83</v>
      </c>
      <c r="T1226" t="s">
        <v>83</v>
      </c>
      <c r="U1226" t="s">
        <v>1949</v>
      </c>
      <c r="V1226" t="s">
        <v>219</v>
      </c>
      <c r="W1226" t="s">
        <v>22827</v>
      </c>
      <c r="X1226" t="s">
        <v>10483</v>
      </c>
      <c r="Y1226" s="536" t="s">
        <v>22828</v>
      </c>
      <c r="Z1226" s="536" t="s">
        <v>22829</v>
      </c>
      <c r="AA1226" s="493" t="s">
        <v>19763</v>
      </c>
      <c r="AB1226" s="493" t="s">
        <v>22828</v>
      </c>
      <c r="AC1226" s="493" t="s">
        <v>19760</v>
      </c>
      <c r="AD1226" s="493" t="s">
        <v>21574</v>
      </c>
      <c r="AE1226"/>
      <c r="AF1226" t="s">
        <v>20919</v>
      </c>
      <c r="AG1226"/>
      <c r="AH1226"/>
      <c r="AI1226" t="s">
        <v>20668</v>
      </c>
      <c r="AJ1226" t="s">
        <v>32</v>
      </c>
      <c r="AK1226" t="s">
        <v>7477</v>
      </c>
      <c r="AL1226" t="s">
        <v>64</v>
      </c>
      <c r="AM1226" t="s">
        <v>1948</v>
      </c>
      <c r="AN1226">
        <v>58</v>
      </c>
    </row>
    <row r="1227" spans="1:40" ht="14.4" x14ac:dyDescent="0.3">
      <c r="A1227" s="433" t="str">
        <v>1771</v>
      </c>
      <c r="D1227" t="str">
        <f>CONCATENATE(portada_F[[#This Row],[NIVEL]],".",portada_F[[#This Row],[CODINS]])</f>
        <v>1.00380</v>
      </c>
      <c r="E1227" s="444" t="s">
        <v>30775</v>
      </c>
      <c r="F1227" t="s">
        <v>291</v>
      </c>
      <c r="G1227" t="s">
        <v>2258</v>
      </c>
      <c r="H1227" t="s">
        <v>2259</v>
      </c>
      <c r="I1227" t="s">
        <v>83</v>
      </c>
      <c r="J1227" t="s">
        <v>10</v>
      </c>
      <c r="K1227" t="s">
        <v>32</v>
      </c>
      <c r="L1227" t="s">
        <v>20921</v>
      </c>
      <c r="M1227" t="s">
        <v>18492</v>
      </c>
      <c r="N1227">
        <v>20903</v>
      </c>
      <c r="O1227" t="s">
        <v>35</v>
      </c>
      <c r="P1227" t="s">
        <v>10</v>
      </c>
      <c r="Q1227" t="s">
        <v>3</v>
      </c>
      <c r="R1227" t="s">
        <v>21715</v>
      </c>
      <c r="S1227" t="s">
        <v>83</v>
      </c>
      <c r="T1227" t="s">
        <v>2243</v>
      </c>
      <c r="U1227" t="s">
        <v>2259</v>
      </c>
      <c r="V1227" t="s">
        <v>2259</v>
      </c>
      <c r="W1227" t="s">
        <v>10381</v>
      </c>
      <c r="X1227" t="s">
        <v>12686</v>
      </c>
      <c r="Y1227" s="536" t="s">
        <v>21716</v>
      </c>
      <c r="Z1227" s="536" t="s">
        <v>21716</v>
      </c>
      <c r="AA1227" s="493" t="s">
        <v>11382</v>
      </c>
      <c r="AB1227" s="493" t="s">
        <v>21716</v>
      </c>
      <c r="AC1227" s="493" t="s">
        <v>21713</v>
      </c>
      <c r="AD1227" s="493" t="s">
        <v>21714</v>
      </c>
      <c r="AE1227"/>
      <c r="AF1227" t="s">
        <v>20919</v>
      </c>
      <c r="AG1227"/>
      <c r="AH1227"/>
      <c r="AI1227" t="s">
        <v>20668</v>
      </c>
      <c r="AJ1227" t="s">
        <v>32</v>
      </c>
      <c r="AK1227" t="s">
        <v>8195</v>
      </c>
      <c r="AL1227" t="s">
        <v>64</v>
      </c>
      <c r="AM1227" t="s">
        <v>2259</v>
      </c>
      <c r="AN1227">
        <v>26</v>
      </c>
    </row>
    <row r="1228" spans="1:40" ht="14.4" x14ac:dyDescent="0.3">
      <c r="A1228" s="433" t="str">
        <v>1772</v>
      </c>
      <c r="D1228" t="str">
        <f>CONCATENATE(portada_F[[#This Row],[NIVEL]],".",portada_F[[#This Row],[CODINS]])</f>
        <v>1.00334</v>
      </c>
      <c r="E1228" s="444" t="s">
        <v>30730</v>
      </c>
      <c r="F1228" t="s">
        <v>962</v>
      </c>
      <c r="G1228" t="s">
        <v>2022</v>
      </c>
      <c r="H1228" t="s">
        <v>2023</v>
      </c>
      <c r="I1228" t="s">
        <v>83</v>
      </c>
      <c r="J1228" t="s">
        <v>3</v>
      </c>
      <c r="K1228" t="s">
        <v>32</v>
      </c>
      <c r="L1228" t="s">
        <v>20921</v>
      </c>
      <c r="M1228" t="s">
        <v>18492</v>
      </c>
      <c r="N1228">
        <v>20106</v>
      </c>
      <c r="O1228" t="s">
        <v>35</v>
      </c>
      <c r="P1228" t="s">
        <v>1</v>
      </c>
      <c r="Q1228" t="s">
        <v>6</v>
      </c>
      <c r="R1228" t="s">
        <v>16555</v>
      </c>
      <c r="S1228" t="s">
        <v>83</v>
      </c>
      <c r="T1228" t="s">
        <v>83</v>
      </c>
      <c r="U1228" t="s">
        <v>272</v>
      </c>
      <c r="V1228" t="s">
        <v>2023</v>
      </c>
      <c r="W1228" t="s">
        <v>2024</v>
      </c>
      <c r="X1228" t="s">
        <v>12681</v>
      </c>
      <c r="Y1228" s="536" t="s">
        <v>21606</v>
      </c>
      <c r="Z1228" s="536"/>
      <c r="AA1228" s="493" t="s">
        <v>17049</v>
      </c>
      <c r="AB1228" s="493" t="s">
        <v>21607</v>
      </c>
      <c r="AC1228" s="493" t="s">
        <v>19755</v>
      </c>
      <c r="AD1228" s="493" t="s">
        <v>21542</v>
      </c>
      <c r="AE1228"/>
      <c r="AF1228" t="s">
        <v>20919</v>
      </c>
      <c r="AG1228"/>
      <c r="AH1228"/>
      <c r="AI1228" t="s">
        <v>20668</v>
      </c>
      <c r="AJ1228" t="s">
        <v>32</v>
      </c>
      <c r="AK1228" t="s">
        <v>580</v>
      </c>
      <c r="AL1228" t="s">
        <v>64</v>
      </c>
      <c r="AM1228" t="s">
        <v>2023</v>
      </c>
      <c r="AN1228">
        <v>29</v>
      </c>
    </row>
    <row r="1229" spans="1:40" ht="14.4" x14ac:dyDescent="0.3">
      <c r="A1229" s="433" t="str">
        <v>1773</v>
      </c>
      <c r="D1229" t="str">
        <f>CONCATENATE(portada_F[[#This Row],[NIVEL]],".",portada_F[[#This Row],[CODINS]])</f>
        <v>1.00386</v>
      </c>
      <c r="E1229" s="444" t="s">
        <v>30781</v>
      </c>
      <c r="F1229" t="s">
        <v>6856</v>
      </c>
      <c r="G1229" t="s">
        <v>2320</v>
      </c>
      <c r="H1229" t="s">
        <v>2321</v>
      </c>
      <c r="I1229" t="s">
        <v>83</v>
      </c>
      <c r="J1229" t="s">
        <v>9</v>
      </c>
      <c r="K1229" t="s">
        <v>32</v>
      </c>
      <c r="L1229" t="s">
        <v>20921</v>
      </c>
      <c r="M1229" t="s">
        <v>18492</v>
      </c>
      <c r="N1229">
        <v>20502</v>
      </c>
      <c r="O1229" t="s">
        <v>35</v>
      </c>
      <c r="P1229" t="s">
        <v>5</v>
      </c>
      <c r="Q1229" t="s">
        <v>2</v>
      </c>
      <c r="R1229" t="s">
        <v>16588</v>
      </c>
      <c r="S1229" t="s">
        <v>83</v>
      </c>
      <c r="T1229" t="s">
        <v>2306</v>
      </c>
      <c r="U1229" t="s">
        <v>2318</v>
      </c>
      <c r="V1229" t="s">
        <v>2318</v>
      </c>
      <c r="W1229" t="s">
        <v>21728</v>
      </c>
      <c r="X1229" t="s">
        <v>11513</v>
      </c>
      <c r="Y1229" s="536" t="s">
        <v>21729</v>
      </c>
      <c r="Z1229" s="536" t="s">
        <v>21729</v>
      </c>
      <c r="AA1229" s="493" t="s">
        <v>8234</v>
      </c>
      <c r="AB1229" s="493" t="s">
        <v>21730</v>
      </c>
      <c r="AC1229" s="493" t="s">
        <v>19757</v>
      </c>
      <c r="AD1229" s="493" t="s">
        <v>21726</v>
      </c>
      <c r="AE1229"/>
      <c r="AF1229" t="s">
        <v>20919</v>
      </c>
      <c r="AG1229"/>
      <c r="AH1229"/>
      <c r="AI1229" t="s">
        <v>20668</v>
      </c>
      <c r="AJ1229" t="s">
        <v>32</v>
      </c>
      <c r="AK1229" t="s">
        <v>8106</v>
      </c>
      <c r="AL1229" t="s">
        <v>64</v>
      </c>
      <c r="AM1229" t="s">
        <v>2321</v>
      </c>
      <c r="AN1229">
        <v>39</v>
      </c>
    </row>
    <row r="1230" spans="1:40" ht="14.4" x14ac:dyDescent="0.3">
      <c r="A1230" s="433" t="str">
        <v>1774</v>
      </c>
      <c r="D1230" t="str">
        <f>CONCATENATE(portada_F[[#This Row],[NIVEL]],".",portada_F[[#This Row],[CODINS]])</f>
        <v>1.01173</v>
      </c>
      <c r="E1230" s="444" t="s">
        <v>31478</v>
      </c>
      <c r="F1230" t="s">
        <v>2269</v>
      </c>
      <c r="G1230" t="s">
        <v>2266</v>
      </c>
      <c r="H1230" t="s">
        <v>2267</v>
      </c>
      <c r="I1230" t="s">
        <v>83</v>
      </c>
      <c r="J1230" t="s">
        <v>10</v>
      </c>
      <c r="K1230" t="s">
        <v>32</v>
      </c>
      <c r="L1230" t="s">
        <v>20921</v>
      </c>
      <c r="M1230" t="s">
        <v>18492</v>
      </c>
      <c r="N1230">
        <v>20403</v>
      </c>
      <c r="O1230" t="s">
        <v>35</v>
      </c>
      <c r="P1230" t="s">
        <v>4</v>
      </c>
      <c r="Q1230" t="s">
        <v>3</v>
      </c>
      <c r="R1230" t="s">
        <v>16585</v>
      </c>
      <c r="S1230" t="s">
        <v>83</v>
      </c>
      <c r="T1230" t="s">
        <v>2237</v>
      </c>
      <c r="U1230" t="s">
        <v>2268</v>
      </c>
      <c r="V1230" t="s">
        <v>2268</v>
      </c>
      <c r="W1230" t="s">
        <v>21296</v>
      </c>
      <c r="X1230" t="s">
        <v>11763</v>
      </c>
      <c r="Y1230" s="536" t="s">
        <v>23430</v>
      </c>
      <c r="Z1230" s="536" t="s">
        <v>23430</v>
      </c>
      <c r="AA1230" s="493" t="s">
        <v>14224</v>
      </c>
      <c r="AB1230" s="493" t="s">
        <v>23431</v>
      </c>
      <c r="AC1230" s="493" t="s">
        <v>21713</v>
      </c>
      <c r="AD1230" s="493" t="s">
        <v>21714</v>
      </c>
      <c r="AE1230"/>
      <c r="AF1230" t="s">
        <v>20919</v>
      </c>
      <c r="AG1230"/>
      <c r="AH1230"/>
      <c r="AI1230" t="s">
        <v>20668</v>
      </c>
      <c r="AJ1230" t="s">
        <v>32</v>
      </c>
      <c r="AK1230" t="s">
        <v>2265</v>
      </c>
      <c r="AL1230" t="s">
        <v>64</v>
      </c>
      <c r="AM1230" t="s">
        <v>2267</v>
      </c>
      <c r="AN1230">
        <v>20</v>
      </c>
    </row>
    <row r="1231" spans="1:40" ht="14.4" x14ac:dyDescent="0.3">
      <c r="A1231" s="433" t="str">
        <v>1776</v>
      </c>
      <c r="D1231" t="str">
        <f>CONCATENATE(portada_F[[#This Row],[NIVEL]],".",portada_F[[#This Row],[CODINS]])</f>
        <v>1.00343</v>
      </c>
      <c r="E1231" s="444" t="s">
        <v>30739</v>
      </c>
      <c r="F1231" t="s">
        <v>50</v>
      </c>
      <c r="G1231" t="s">
        <v>2043</v>
      </c>
      <c r="H1231" t="s">
        <v>2044</v>
      </c>
      <c r="I1231" t="s">
        <v>83</v>
      </c>
      <c r="J1231" t="s">
        <v>5</v>
      </c>
      <c r="K1231" t="s">
        <v>32</v>
      </c>
      <c r="L1231" t="s">
        <v>20921</v>
      </c>
      <c r="M1231" t="s">
        <v>18492</v>
      </c>
      <c r="N1231">
        <v>20102</v>
      </c>
      <c r="O1231" t="s">
        <v>35</v>
      </c>
      <c r="P1231" t="s">
        <v>1</v>
      </c>
      <c r="Q1231" t="s">
        <v>2</v>
      </c>
      <c r="R1231" t="s">
        <v>16551</v>
      </c>
      <c r="S1231" t="s">
        <v>83</v>
      </c>
      <c r="T1231" t="s">
        <v>83</v>
      </c>
      <c r="U1231" t="s">
        <v>33</v>
      </c>
      <c r="V1231" t="s">
        <v>2045</v>
      </c>
      <c r="W1231" t="s">
        <v>21628</v>
      </c>
      <c r="X1231" t="s">
        <v>14870</v>
      </c>
      <c r="Y1231" s="536" t="s">
        <v>21629</v>
      </c>
      <c r="Z1231" s="536"/>
      <c r="AA1231" s="493" t="s">
        <v>2115</v>
      </c>
      <c r="AB1231" s="493" t="s">
        <v>21630</v>
      </c>
      <c r="AC1231" s="493" t="s">
        <v>19764</v>
      </c>
      <c r="AD1231" s="493" t="s">
        <v>21620</v>
      </c>
      <c r="AE1231"/>
      <c r="AF1231" t="s">
        <v>20919</v>
      </c>
      <c r="AG1231"/>
      <c r="AH1231"/>
      <c r="AI1231" t="s">
        <v>20668</v>
      </c>
      <c r="AJ1231" t="s">
        <v>32</v>
      </c>
      <c r="AK1231" t="s">
        <v>756</v>
      </c>
      <c r="AL1231" t="s">
        <v>64</v>
      </c>
      <c r="AM1231" t="s">
        <v>2044</v>
      </c>
      <c r="AN1231">
        <v>127</v>
      </c>
    </row>
    <row r="1232" spans="1:40" ht="14.4" x14ac:dyDescent="0.3">
      <c r="A1232" s="433" t="str">
        <v>1777</v>
      </c>
      <c r="D1232" t="str">
        <f>CONCATENATE(portada_F[[#This Row],[NIVEL]],".",portada_F[[#This Row],[CODINS]])</f>
        <v>1.00355</v>
      </c>
      <c r="E1232" s="444" t="s">
        <v>30750</v>
      </c>
      <c r="F1232" t="s">
        <v>52</v>
      </c>
      <c r="G1232" t="s">
        <v>2121</v>
      </c>
      <c r="H1232" t="s">
        <v>9285</v>
      </c>
      <c r="I1232" t="s">
        <v>83</v>
      </c>
      <c r="J1232" t="s">
        <v>5</v>
      </c>
      <c r="K1232" t="s">
        <v>32</v>
      </c>
      <c r="L1232" t="s">
        <v>20921</v>
      </c>
      <c r="M1232" t="s">
        <v>18492</v>
      </c>
      <c r="N1232">
        <v>20102</v>
      </c>
      <c r="O1232" t="s">
        <v>35</v>
      </c>
      <c r="P1232" t="s">
        <v>1</v>
      </c>
      <c r="Q1232" t="s">
        <v>2</v>
      </c>
      <c r="R1232" t="s">
        <v>16551</v>
      </c>
      <c r="S1232" t="s">
        <v>83</v>
      </c>
      <c r="T1232" t="s">
        <v>83</v>
      </c>
      <c r="U1232" t="s">
        <v>33</v>
      </c>
      <c r="V1232" t="s">
        <v>33</v>
      </c>
      <c r="W1232" t="s">
        <v>9284</v>
      </c>
      <c r="X1232" t="s">
        <v>10378</v>
      </c>
      <c r="Y1232" s="536" t="s">
        <v>21655</v>
      </c>
      <c r="Z1232" s="536"/>
      <c r="AA1232" s="493" t="s">
        <v>9283</v>
      </c>
      <c r="AB1232" s="493" t="s">
        <v>21655</v>
      </c>
      <c r="AC1232" s="493" t="s">
        <v>19764</v>
      </c>
      <c r="AD1232" s="493" t="s">
        <v>21620</v>
      </c>
      <c r="AE1232"/>
      <c r="AF1232" t="s">
        <v>20919</v>
      </c>
      <c r="AG1232"/>
      <c r="AH1232"/>
      <c r="AI1232" t="s">
        <v>20668</v>
      </c>
      <c r="AJ1232" t="s">
        <v>32</v>
      </c>
      <c r="AK1232" t="s">
        <v>2120</v>
      </c>
      <c r="AL1232" t="s">
        <v>64</v>
      </c>
      <c r="AM1232" t="s">
        <v>9285</v>
      </c>
      <c r="AN1232">
        <v>235</v>
      </c>
    </row>
    <row r="1233" spans="1:40" ht="14.4" x14ac:dyDescent="0.3">
      <c r="A1233" s="433" t="str">
        <v>1778</v>
      </c>
      <c r="D1233" t="str">
        <f>CONCATENATE(portada_F[[#This Row],[NIVEL]],".",portada_F[[#This Row],[CODINS]])</f>
        <v>1.00320</v>
      </c>
      <c r="E1233" s="444" t="s">
        <v>30717</v>
      </c>
      <c r="F1233" t="s">
        <v>925</v>
      </c>
      <c r="G1233" t="s">
        <v>6791</v>
      </c>
      <c r="H1233" t="s">
        <v>6996</v>
      </c>
      <c r="I1233" t="s">
        <v>83</v>
      </c>
      <c r="J1233" t="s">
        <v>1</v>
      </c>
      <c r="K1233" t="s">
        <v>32</v>
      </c>
      <c r="L1233" t="s">
        <v>20929</v>
      </c>
      <c r="M1233" t="s">
        <v>18492</v>
      </c>
      <c r="N1233">
        <v>20101</v>
      </c>
      <c r="O1233" t="s">
        <v>35</v>
      </c>
      <c r="P1233" t="s">
        <v>1</v>
      </c>
      <c r="Q1233" t="s">
        <v>1</v>
      </c>
      <c r="R1233" t="s">
        <v>16550</v>
      </c>
      <c r="S1233" t="s">
        <v>83</v>
      </c>
      <c r="T1233" t="s">
        <v>83</v>
      </c>
      <c r="U1233" t="s">
        <v>83</v>
      </c>
      <c r="V1233" t="s">
        <v>244</v>
      </c>
      <c r="W1233" t="s">
        <v>7118</v>
      </c>
      <c r="X1233" t="s">
        <v>15560</v>
      </c>
      <c r="Y1233" s="536" t="s">
        <v>21578</v>
      </c>
      <c r="Z1233" s="536" t="s">
        <v>21578</v>
      </c>
      <c r="AA1233" s="493" t="s">
        <v>7056</v>
      </c>
      <c r="AB1233" s="493" t="s">
        <v>21578</v>
      </c>
      <c r="AC1233" s="493" t="s">
        <v>19760</v>
      </c>
      <c r="AD1233" s="493" t="s">
        <v>21579</v>
      </c>
      <c r="AE1233"/>
      <c r="AF1233" t="s">
        <v>20919</v>
      </c>
      <c r="AG1233"/>
      <c r="AH1233"/>
      <c r="AI1233" t="s">
        <v>20668</v>
      </c>
      <c r="AJ1233" t="s">
        <v>35</v>
      </c>
      <c r="AK1233" t="s">
        <v>19693</v>
      </c>
      <c r="AL1233" t="s">
        <v>20934</v>
      </c>
      <c r="AM1233"/>
      <c r="AN1233">
        <v>185</v>
      </c>
    </row>
    <row r="1234" spans="1:40" ht="14.4" x14ac:dyDescent="0.3">
      <c r="A1234" s="433" t="str">
        <v>1779</v>
      </c>
      <c r="D1234" t="str">
        <f>CONCATENATE(portada_F[[#This Row],[NIVEL]],".",portada_F[[#This Row],[CODINS]])</f>
        <v>1.01164</v>
      </c>
      <c r="E1234" s="444" t="s">
        <v>31469</v>
      </c>
      <c r="F1234" t="s">
        <v>2039</v>
      </c>
      <c r="G1234" t="s">
        <v>2038</v>
      </c>
      <c r="H1234" t="s">
        <v>89</v>
      </c>
      <c r="I1234" t="s">
        <v>83</v>
      </c>
      <c r="J1234" t="s">
        <v>4</v>
      </c>
      <c r="K1234" t="s">
        <v>32</v>
      </c>
      <c r="L1234" t="s">
        <v>20921</v>
      </c>
      <c r="M1234" t="s">
        <v>18492</v>
      </c>
      <c r="N1234">
        <v>20105</v>
      </c>
      <c r="O1234" t="s">
        <v>35</v>
      </c>
      <c r="P1234" t="s">
        <v>1</v>
      </c>
      <c r="Q1234" t="s">
        <v>5</v>
      </c>
      <c r="R1234" t="s">
        <v>16554</v>
      </c>
      <c r="S1234" t="s">
        <v>83</v>
      </c>
      <c r="T1234" t="s">
        <v>83</v>
      </c>
      <c r="U1234" t="s">
        <v>2035</v>
      </c>
      <c r="V1234" t="s">
        <v>1871</v>
      </c>
      <c r="W1234" t="s">
        <v>9275</v>
      </c>
      <c r="X1234" t="s">
        <v>11758</v>
      </c>
      <c r="Y1234" s="536" t="s">
        <v>23411</v>
      </c>
      <c r="Z1234" s="536" t="s">
        <v>23411</v>
      </c>
      <c r="AA1234" s="493" t="s">
        <v>19995</v>
      </c>
      <c r="AB1234" s="493" t="s">
        <v>23412</v>
      </c>
      <c r="AC1234" s="493" t="s">
        <v>9168</v>
      </c>
      <c r="AD1234" s="493" t="s">
        <v>21193</v>
      </c>
      <c r="AE1234"/>
      <c r="AF1234" t="s">
        <v>20919</v>
      </c>
      <c r="AG1234"/>
      <c r="AH1234"/>
      <c r="AI1234" t="s">
        <v>20668</v>
      </c>
      <c r="AJ1234" t="s">
        <v>32</v>
      </c>
      <c r="AK1234" t="s">
        <v>1051</v>
      </c>
      <c r="AL1234" t="s">
        <v>64</v>
      </c>
      <c r="AM1234" t="s">
        <v>89</v>
      </c>
      <c r="AN1234">
        <v>59</v>
      </c>
    </row>
    <row r="1235" spans="1:40" ht="14.4" x14ac:dyDescent="0.3">
      <c r="A1235" s="433" t="str">
        <v>1780</v>
      </c>
      <c r="D1235" t="str">
        <f>CONCATENATE(portada_F[[#This Row],[NIVEL]],".",portada_F[[#This Row],[CODINS]])</f>
        <v>1.01053</v>
      </c>
      <c r="E1235" s="444" t="s">
        <v>31370</v>
      </c>
      <c r="F1235" t="s">
        <v>927</v>
      </c>
      <c r="G1235" t="s">
        <v>2086</v>
      </c>
      <c r="H1235" t="s">
        <v>2087</v>
      </c>
      <c r="I1235" t="s">
        <v>83</v>
      </c>
      <c r="J1235" t="s">
        <v>5</v>
      </c>
      <c r="K1235" t="s">
        <v>32</v>
      </c>
      <c r="L1235" t="s">
        <v>20921</v>
      </c>
      <c r="M1235" t="s">
        <v>18492</v>
      </c>
      <c r="N1235">
        <v>20113</v>
      </c>
      <c r="O1235" t="s">
        <v>35</v>
      </c>
      <c r="P1235" t="s">
        <v>1</v>
      </c>
      <c r="Q1235" t="s">
        <v>15</v>
      </c>
      <c r="R1235" t="s">
        <v>16562</v>
      </c>
      <c r="S1235" t="s">
        <v>83</v>
      </c>
      <c r="T1235" t="s">
        <v>83</v>
      </c>
      <c r="U1235" t="s">
        <v>2088</v>
      </c>
      <c r="V1235" t="s">
        <v>665</v>
      </c>
      <c r="W1235" t="s">
        <v>23187</v>
      </c>
      <c r="X1235" t="s">
        <v>14917</v>
      </c>
      <c r="Y1235" s="536" t="s">
        <v>23188</v>
      </c>
      <c r="Z1235" s="536" t="s">
        <v>23188</v>
      </c>
      <c r="AA1235" s="493" t="s">
        <v>15639</v>
      </c>
      <c r="AB1235" s="493" t="s">
        <v>23188</v>
      </c>
      <c r="AC1235" s="493" t="s">
        <v>19764</v>
      </c>
      <c r="AD1235" s="493" t="s">
        <v>21620</v>
      </c>
      <c r="AE1235"/>
      <c r="AF1235" t="s">
        <v>20919</v>
      </c>
      <c r="AG1235"/>
      <c r="AH1235"/>
      <c r="AI1235" t="s">
        <v>20668</v>
      </c>
      <c r="AJ1235" t="s">
        <v>32</v>
      </c>
      <c r="AK1235" t="s">
        <v>2085</v>
      </c>
      <c r="AL1235" t="s">
        <v>64</v>
      </c>
      <c r="AM1235" t="s">
        <v>2087</v>
      </c>
      <c r="AN1235">
        <v>31</v>
      </c>
    </row>
    <row r="1236" spans="1:40" ht="14.4" x14ac:dyDescent="0.3">
      <c r="A1236" s="433" t="str">
        <v>1781</v>
      </c>
      <c r="D1236" t="str">
        <f>CONCATENATE(portada_F[[#This Row],[NIVEL]],".",portada_F[[#This Row],[CODINS]])</f>
        <v>1.00804</v>
      </c>
      <c r="E1236" s="444" t="s">
        <v>31162</v>
      </c>
      <c r="F1236" t="s">
        <v>2131</v>
      </c>
      <c r="G1236" t="s">
        <v>2128</v>
      </c>
      <c r="H1236" t="s">
        <v>2129</v>
      </c>
      <c r="I1236" t="s">
        <v>83</v>
      </c>
      <c r="J1236" t="s">
        <v>11</v>
      </c>
      <c r="K1236" t="s">
        <v>32</v>
      </c>
      <c r="L1236" t="s">
        <v>20921</v>
      </c>
      <c r="M1236" t="s">
        <v>18492</v>
      </c>
      <c r="N1236">
        <v>20303</v>
      </c>
      <c r="O1236" t="s">
        <v>35</v>
      </c>
      <c r="P1236" t="s">
        <v>3</v>
      </c>
      <c r="Q1236" t="s">
        <v>3</v>
      </c>
      <c r="R1236" t="s">
        <v>16578</v>
      </c>
      <c r="S1236" t="s">
        <v>83</v>
      </c>
      <c r="T1236" t="s">
        <v>678</v>
      </c>
      <c r="U1236" t="s">
        <v>33</v>
      </c>
      <c r="V1236" t="s">
        <v>2130</v>
      </c>
      <c r="W1236" t="s">
        <v>215</v>
      </c>
      <c r="X1236" t="s">
        <v>19925</v>
      </c>
      <c r="Y1236" s="536" t="s">
        <v>22703</v>
      </c>
      <c r="Z1236" s="536" t="s">
        <v>22703</v>
      </c>
      <c r="AA1236" s="493" t="s">
        <v>17100</v>
      </c>
      <c r="AB1236" s="493" t="s">
        <v>22704</v>
      </c>
      <c r="AC1236" s="493" t="s">
        <v>6318</v>
      </c>
      <c r="AD1236" s="493" t="s">
        <v>21659</v>
      </c>
      <c r="AE1236"/>
      <c r="AF1236" t="s">
        <v>20919</v>
      </c>
      <c r="AG1236"/>
      <c r="AH1236"/>
      <c r="AI1236" t="s">
        <v>20668</v>
      </c>
      <c r="AJ1236" t="s">
        <v>32</v>
      </c>
      <c r="AK1236" t="s">
        <v>2127</v>
      </c>
      <c r="AL1236" t="s">
        <v>64</v>
      </c>
      <c r="AM1236" t="s">
        <v>2129</v>
      </c>
      <c r="AN1236">
        <v>29</v>
      </c>
    </row>
    <row r="1237" spans="1:40" ht="14.4" x14ac:dyDescent="0.3">
      <c r="A1237" s="433" t="str">
        <v>1782</v>
      </c>
      <c r="D1237" t="str">
        <f>CONCATENATE(portada_F[[#This Row],[NIVEL]],".",portada_F[[#This Row],[CODINS]])</f>
        <v>1.01488</v>
      </c>
      <c r="E1237" s="444" t="s">
        <v>31766</v>
      </c>
      <c r="F1237" t="s">
        <v>2361</v>
      </c>
      <c r="G1237" t="s">
        <v>2358</v>
      </c>
      <c r="H1237" t="s">
        <v>2359</v>
      </c>
      <c r="I1237" t="s">
        <v>83</v>
      </c>
      <c r="J1237" t="s">
        <v>9</v>
      </c>
      <c r="K1237" t="s">
        <v>32</v>
      </c>
      <c r="L1237" t="s">
        <v>20921</v>
      </c>
      <c r="M1237" t="s">
        <v>18492</v>
      </c>
      <c r="N1237">
        <v>20505</v>
      </c>
      <c r="O1237" t="s">
        <v>35</v>
      </c>
      <c r="P1237" t="s">
        <v>5</v>
      </c>
      <c r="Q1237" t="s">
        <v>5</v>
      </c>
      <c r="R1237" t="s">
        <v>16591</v>
      </c>
      <c r="S1237" t="s">
        <v>83</v>
      </c>
      <c r="T1237" t="s">
        <v>2306</v>
      </c>
      <c r="U1237" t="s">
        <v>244</v>
      </c>
      <c r="V1237" t="s">
        <v>2360</v>
      </c>
      <c r="W1237" t="s">
        <v>9316</v>
      </c>
      <c r="X1237" t="s">
        <v>12906</v>
      </c>
      <c r="Y1237" s="536" t="s">
        <v>24097</v>
      </c>
      <c r="Z1237" s="536"/>
      <c r="AA1237" s="493" t="s">
        <v>20064</v>
      </c>
      <c r="AB1237" s="493" t="s">
        <v>24097</v>
      </c>
      <c r="AC1237" s="493" t="s">
        <v>19757</v>
      </c>
      <c r="AD1237" s="493" t="s">
        <v>21726</v>
      </c>
      <c r="AE1237"/>
      <c r="AF1237" t="s">
        <v>20919</v>
      </c>
      <c r="AG1237"/>
      <c r="AH1237"/>
      <c r="AI1237" t="s">
        <v>20668</v>
      </c>
      <c r="AJ1237" t="s">
        <v>32</v>
      </c>
      <c r="AK1237" t="s">
        <v>7178</v>
      </c>
      <c r="AL1237" t="s">
        <v>64</v>
      </c>
      <c r="AM1237" t="s">
        <v>2359</v>
      </c>
      <c r="AN1237">
        <v>10</v>
      </c>
    </row>
    <row r="1238" spans="1:40" ht="14.4" x14ac:dyDescent="0.3">
      <c r="A1238" s="433" t="str">
        <v>1783</v>
      </c>
      <c r="D1238" t="str">
        <f>CONCATENATE(portada_F[[#This Row],[NIVEL]],".",portada_F[[#This Row],[CODINS]])</f>
        <v>1.00344</v>
      </c>
      <c r="E1238" s="444" t="s">
        <v>30740</v>
      </c>
      <c r="F1238" t="s">
        <v>988</v>
      </c>
      <c r="G1238" t="s">
        <v>2050</v>
      </c>
      <c r="H1238" t="s">
        <v>2051</v>
      </c>
      <c r="I1238" t="s">
        <v>83</v>
      </c>
      <c r="J1238" t="s">
        <v>4</v>
      </c>
      <c r="K1238" t="s">
        <v>32</v>
      </c>
      <c r="L1238" t="s">
        <v>20921</v>
      </c>
      <c r="M1238" t="s">
        <v>18492</v>
      </c>
      <c r="N1238">
        <v>20105</v>
      </c>
      <c r="O1238" t="s">
        <v>35</v>
      </c>
      <c r="P1238" t="s">
        <v>1</v>
      </c>
      <c r="Q1238" t="s">
        <v>5</v>
      </c>
      <c r="R1238" t="s">
        <v>16554</v>
      </c>
      <c r="S1238" t="s">
        <v>83</v>
      </c>
      <c r="T1238" t="s">
        <v>83</v>
      </c>
      <c r="U1238" t="s">
        <v>2035</v>
      </c>
      <c r="V1238" t="s">
        <v>2052</v>
      </c>
      <c r="W1238" t="s">
        <v>9277</v>
      </c>
      <c r="X1238" t="s">
        <v>13916</v>
      </c>
      <c r="Y1238" s="536" t="s">
        <v>21631</v>
      </c>
      <c r="Z1238" s="536"/>
      <c r="AA1238" s="493" t="s">
        <v>21632</v>
      </c>
      <c r="AB1238" s="493" t="s">
        <v>21631</v>
      </c>
      <c r="AC1238" s="493" t="s">
        <v>9168</v>
      </c>
      <c r="AD1238" s="493" t="s">
        <v>21193</v>
      </c>
      <c r="AE1238"/>
      <c r="AF1238" t="s">
        <v>20919</v>
      </c>
      <c r="AG1238"/>
      <c r="AH1238"/>
      <c r="AI1238" t="s">
        <v>20668</v>
      </c>
      <c r="AJ1238" t="s">
        <v>32</v>
      </c>
      <c r="AK1238" t="s">
        <v>716</v>
      </c>
      <c r="AL1238" t="s">
        <v>64</v>
      </c>
      <c r="AM1238" t="s">
        <v>2051</v>
      </c>
      <c r="AN1238">
        <v>233</v>
      </c>
    </row>
    <row r="1239" spans="1:40" ht="14.4" x14ac:dyDescent="0.3">
      <c r="A1239" s="433" t="str">
        <v>1784</v>
      </c>
      <c r="D1239" t="str">
        <f>CONCATENATE(portada_F[[#This Row],[NIVEL]],".",portada_F[[#This Row],[CODINS]])</f>
        <v>1.00369</v>
      </c>
      <c r="E1239" s="444" t="s">
        <v>30764</v>
      </c>
      <c r="F1239" t="s">
        <v>1082</v>
      </c>
      <c r="G1239" t="s">
        <v>2142</v>
      </c>
      <c r="H1239" t="s">
        <v>2143</v>
      </c>
      <c r="I1239" t="s">
        <v>83</v>
      </c>
      <c r="J1239" t="s">
        <v>11</v>
      </c>
      <c r="K1239" t="s">
        <v>32</v>
      </c>
      <c r="L1239" t="s">
        <v>20921</v>
      </c>
      <c r="M1239" t="s">
        <v>18492</v>
      </c>
      <c r="N1239">
        <v>20307</v>
      </c>
      <c r="O1239" t="s">
        <v>35</v>
      </c>
      <c r="P1239" t="s">
        <v>3</v>
      </c>
      <c r="Q1239" t="s">
        <v>7</v>
      </c>
      <c r="R1239" t="s">
        <v>16581</v>
      </c>
      <c r="S1239" t="s">
        <v>83</v>
      </c>
      <c r="T1239" t="s">
        <v>678</v>
      </c>
      <c r="U1239" t="s">
        <v>2134</v>
      </c>
      <c r="V1239" t="s">
        <v>2144</v>
      </c>
      <c r="W1239" t="s">
        <v>21690</v>
      </c>
      <c r="X1239" t="s">
        <v>11503</v>
      </c>
      <c r="Y1239" s="536" t="s">
        <v>21691</v>
      </c>
      <c r="Z1239" s="536" t="s">
        <v>21691</v>
      </c>
      <c r="AA1239" s="493" t="s">
        <v>11320</v>
      </c>
      <c r="AB1239" s="493" t="s">
        <v>21692</v>
      </c>
      <c r="AC1239" s="493" t="s">
        <v>6318</v>
      </c>
      <c r="AD1239" s="493" t="s">
        <v>21659</v>
      </c>
      <c r="AE1239"/>
      <c r="AF1239" t="s">
        <v>20919</v>
      </c>
      <c r="AG1239"/>
      <c r="AH1239"/>
      <c r="AI1239" t="s">
        <v>20668</v>
      </c>
      <c r="AJ1239" t="s">
        <v>32</v>
      </c>
      <c r="AK1239" t="s">
        <v>2141</v>
      </c>
      <c r="AL1239" t="s">
        <v>64</v>
      </c>
      <c r="AM1239" t="s">
        <v>2143</v>
      </c>
      <c r="AN1239">
        <v>23</v>
      </c>
    </row>
    <row r="1240" spans="1:40" ht="14.4" x14ac:dyDescent="0.3">
      <c r="A1240" s="433" t="str">
        <v>1785</v>
      </c>
      <c r="D1240" t="str">
        <f>CONCATENATE(portada_F[[#This Row],[NIVEL]],".",portada_F[[#This Row],[CODINS]])</f>
        <v>1.01483</v>
      </c>
      <c r="E1240" s="444" t="s">
        <v>31761</v>
      </c>
      <c r="F1240" t="s">
        <v>2272</v>
      </c>
      <c r="G1240" t="s">
        <v>2270</v>
      </c>
      <c r="H1240" t="s">
        <v>2271</v>
      </c>
      <c r="I1240" t="s">
        <v>83</v>
      </c>
      <c r="J1240" t="s">
        <v>10</v>
      </c>
      <c r="K1240" t="s">
        <v>32</v>
      </c>
      <c r="L1240" t="s">
        <v>20921</v>
      </c>
      <c r="M1240" t="s">
        <v>18492</v>
      </c>
      <c r="N1240">
        <v>20404</v>
      </c>
      <c r="O1240" t="s">
        <v>35</v>
      </c>
      <c r="P1240" t="s">
        <v>4</v>
      </c>
      <c r="Q1240" t="s">
        <v>4</v>
      </c>
      <c r="R1240" t="s">
        <v>16586</v>
      </c>
      <c r="S1240" t="s">
        <v>83</v>
      </c>
      <c r="T1240" t="s">
        <v>2237</v>
      </c>
      <c r="U1240" t="s">
        <v>2271</v>
      </c>
      <c r="V1240" t="s">
        <v>2271</v>
      </c>
      <c r="W1240" t="s">
        <v>9304</v>
      </c>
      <c r="X1240" t="s">
        <v>12904</v>
      </c>
      <c r="Y1240" s="536" t="s">
        <v>24088</v>
      </c>
      <c r="Z1240" s="536" t="s">
        <v>24089</v>
      </c>
      <c r="AA1240" s="493" t="s">
        <v>20062</v>
      </c>
      <c r="AB1240" s="493" t="s">
        <v>24088</v>
      </c>
      <c r="AC1240" s="493" t="s">
        <v>21713</v>
      </c>
      <c r="AD1240" s="493" t="s">
        <v>21714</v>
      </c>
      <c r="AE1240"/>
      <c r="AF1240" t="s">
        <v>20919</v>
      </c>
      <c r="AG1240"/>
      <c r="AH1240"/>
      <c r="AI1240" t="s">
        <v>20668</v>
      </c>
      <c r="AJ1240" t="s">
        <v>32</v>
      </c>
      <c r="AK1240" t="s">
        <v>7168</v>
      </c>
      <c r="AL1240" t="s">
        <v>64</v>
      </c>
      <c r="AM1240" t="s">
        <v>2271</v>
      </c>
      <c r="AN1240">
        <v>42</v>
      </c>
    </row>
    <row r="1241" spans="1:40" ht="14.4" x14ac:dyDescent="0.3">
      <c r="A1241" s="433" t="str">
        <v>1786</v>
      </c>
      <c r="D1241" t="str">
        <f>CONCATENATE(portada_F[[#This Row],[NIVEL]],".",portada_F[[#This Row],[CODINS]])</f>
        <v>1.00956</v>
      </c>
      <c r="E1241" s="444" t="s">
        <v>31282</v>
      </c>
      <c r="F1241" t="s">
        <v>2013</v>
      </c>
      <c r="G1241" t="s">
        <v>2011</v>
      </c>
      <c r="H1241" t="s">
        <v>2012</v>
      </c>
      <c r="I1241" t="s">
        <v>83</v>
      </c>
      <c r="J1241" t="s">
        <v>3</v>
      </c>
      <c r="K1241" t="s">
        <v>32</v>
      </c>
      <c r="L1241" t="s">
        <v>20921</v>
      </c>
      <c r="M1241" t="s">
        <v>18492</v>
      </c>
      <c r="N1241">
        <v>20106</v>
      </c>
      <c r="O1241" t="s">
        <v>35</v>
      </c>
      <c r="P1241" t="s">
        <v>1</v>
      </c>
      <c r="Q1241" t="s">
        <v>6</v>
      </c>
      <c r="R1241" t="s">
        <v>16555</v>
      </c>
      <c r="S1241" t="s">
        <v>83</v>
      </c>
      <c r="T1241" t="s">
        <v>83</v>
      </c>
      <c r="U1241" t="s">
        <v>272</v>
      </c>
      <c r="V1241" t="s">
        <v>1912</v>
      </c>
      <c r="W1241" t="s">
        <v>22990</v>
      </c>
      <c r="X1241" t="s">
        <v>11701</v>
      </c>
      <c r="Y1241" s="536" t="s">
        <v>22991</v>
      </c>
      <c r="Z1241" s="536"/>
      <c r="AA1241" s="493" t="s">
        <v>14021</v>
      </c>
      <c r="AB1241" s="493" t="s">
        <v>22991</v>
      </c>
      <c r="AC1241" s="493" t="s">
        <v>19755</v>
      </c>
      <c r="AD1241" s="493" t="s">
        <v>21542</v>
      </c>
      <c r="AE1241"/>
      <c r="AF1241" t="s">
        <v>20919</v>
      </c>
      <c r="AG1241"/>
      <c r="AH1241"/>
      <c r="AI1241" t="s">
        <v>20668</v>
      </c>
      <c r="AJ1241" t="s">
        <v>32</v>
      </c>
      <c r="AK1241" t="s">
        <v>2010</v>
      </c>
      <c r="AL1241" t="s">
        <v>64</v>
      </c>
      <c r="AM1241" t="s">
        <v>2012</v>
      </c>
      <c r="AN1241">
        <v>38</v>
      </c>
    </row>
    <row r="1242" spans="1:40" ht="14.4" x14ac:dyDescent="0.3">
      <c r="A1242" s="433" t="str">
        <v>1787</v>
      </c>
      <c r="D1242" t="str">
        <f>CONCATENATE(portada_F[[#This Row],[NIVEL]],".",portada_F[[#This Row],[CODINS]])</f>
        <v>1.01171</v>
      </c>
      <c r="E1242" s="444" t="s">
        <v>31476</v>
      </c>
      <c r="F1242" t="s">
        <v>2324</v>
      </c>
      <c r="G1242" t="s">
        <v>2323</v>
      </c>
      <c r="H1242" t="s">
        <v>9310</v>
      </c>
      <c r="I1242" t="s">
        <v>83</v>
      </c>
      <c r="J1242" t="s">
        <v>9</v>
      </c>
      <c r="K1242" t="s">
        <v>32</v>
      </c>
      <c r="L1242" t="s">
        <v>20921</v>
      </c>
      <c r="M1242" t="s">
        <v>18492</v>
      </c>
      <c r="N1242">
        <v>20501</v>
      </c>
      <c r="O1242" t="s">
        <v>35</v>
      </c>
      <c r="P1242" t="s">
        <v>5</v>
      </c>
      <c r="Q1242" t="s">
        <v>1</v>
      </c>
      <c r="R1242" t="s">
        <v>16587</v>
      </c>
      <c r="S1242" t="s">
        <v>83</v>
      </c>
      <c r="T1242" t="s">
        <v>2306</v>
      </c>
      <c r="U1242" t="s">
        <v>2306</v>
      </c>
      <c r="V1242" t="s">
        <v>85</v>
      </c>
      <c r="W1242" t="s">
        <v>23427</v>
      </c>
      <c r="X1242" t="s">
        <v>13992</v>
      </c>
      <c r="Y1242" s="536" t="s">
        <v>23428</v>
      </c>
      <c r="Z1242" s="536" t="s">
        <v>23428</v>
      </c>
      <c r="AA1242" s="493" t="s">
        <v>13991</v>
      </c>
      <c r="AB1242" s="493" t="s">
        <v>23428</v>
      </c>
      <c r="AC1242" s="493" t="s">
        <v>19757</v>
      </c>
      <c r="AD1242" s="493" t="s">
        <v>21726</v>
      </c>
      <c r="AE1242"/>
      <c r="AF1242" t="s">
        <v>20919</v>
      </c>
      <c r="AG1242"/>
      <c r="AH1242"/>
      <c r="AI1242" t="s">
        <v>20668</v>
      </c>
      <c r="AJ1242" t="s">
        <v>32</v>
      </c>
      <c r="AK1242" t="s">
        <v>7173</v>
      </c>
      <c r="AL1242" t="s">
        <v>64</v>
      </c>
      <c r="AM1242" t="s">
        <v>9310</v>
      </c>
      <c r="AN1242">
        <v>52</v>
      </c>
    </row>
    <row r="1243" spans="1:40" ht="14.4" x14ac:dyDescent="0.3">
      <c r="A1243" s="433" t="str">
        <v>1788</v>
      </c>
      <c r="D1243" t="str">
        <f>CONCATENATE(portada_F[[#This Row],[NIVEL]],".",portada_F[[#This Row],[CODINS]])</f>
        <v>1.00397</v>
      </c>
      <c r="E1243" s="444" t="s">
        <v>30792</v>
      </c>
      <c r="F1243" t="s">
        <v>1147</v>
      </c>
      <c r="G1243" t="s">
        <v>2524</v>
      </c>
      <c r="H1243" t="s">
        <v>70</v>
      </c>
      <c r="I1243" t="s">
        <v>83</v>
      </c>
      <c r="J1243" t="s">
        <v>6</v>
      </c>
      <c r="K1243" t="s">
        <v>32</v>
      </c>
      <c r="L1243" t="s">
        <v>20921</v>
      </c>
      <c r="M1243" t="s">
        <v>18492</v>
      </c>
      <c r="N1243">
        <v>20308</v>
      </c>
      <c r="O1243" t="s">
        <v>35</v>
      </c>
      <c r="P1243" t="s">
        <v>3</v>
      </c>
      <c r="Q1243" t="s">
        <v>9</v>
      </c>
      <c r="R1243" t="s">
        <v>16582</v>
      </c>
      <c r="S1243" t="s">
        <v>83</v>
      </c>
      <c r="T1243" t="s">
        <v>678</v>
      </c>
      <c r="U1243" t="s">
        <v>679</v>
      </c>
      <c r="V1243" t="s">
        <v>70</v>
      </c>
      <c r="W1243" t="s">
        <v>9324</v>
      </c>
      <c r="X1243" t="s">
        <v>13925</v>
      </c>
      <c r="Y1243" s="536" t="s">
        <v>21755</v>
      </c>
      <c r="Z1243" s="536" t="s">
        <v>21755</v>
      </c>
      <c r="AA1243" s="493" t="s">
        <v>9309</v>
      </c>
      <c r="AB1243" s="493" t="s">
        <v>21756</v>
      </c>
      <c r="AC1243" s="493" t="s">
        <v>21677</v>
      </c>
      <c r="AD1243" s="493" t="s">
        <v>21680</v>
      </c>
      <c r="AE1243"/>
      <c r="AF1243" t="s">
        <v>20919</v>
      </c>
      <c r="AG1243"/>
      <c r="AH1243"/>
      <c r="AI1243" t="s">
        <v>20668</v>
      </c>
      <c r="AJ1243" t="s">
        <v>32</v>
      </c>
      <c r="AK1243" t="s">
        <v>2523</v>
      </c>
      <c r="AL1243" t="s">
        <v>64</v>
      </c>
      <c r="AM1243" t="s">
        <v>70</v>
      </c>
      <c r="AN1243">
        <v>58</v>
      </c>
    </row>
    <row r="1244" spans="1:40" ht="14.4" x14ac:dyDescent="0.3">
      <c r="A1244" s="433" t="str">
        <v>1789</v>
      </c>
      <c r="D1244" t="str">
        <f>CONCATENATE(portada_F[[#This Row],[NIVEL]],".",portada_F[[#This Row],[CODINS]])</f>
        <v>1.04093</v>
      </c>
      <c r="E1244" s="444" t="s">
        <v>33983</v>
      </c>
      <c r="F1244" t="s">
        <v>17552</v>
      </c>
      <c r="G1244" t="s">
        <v>17553</v>
      </c>
      <c r="H1244" t="s">
        <v>17554</v>
      </c>
      <c r="I1244" t="s">
        <v>83</v>
      </c>
      <c r="J1244" t="s">
        <v>10</v>
      </c>
      <c r="K1244" t="s">
        <v>32</v>
      </c>
      <c r="L1244" t="s">
        <v>20921</v>
      </c>
      <c r="M1244" t="s">
        <v>18492</v>
      </c>
      <c r="N1244">
        <v>20401</v>
      </c>
      <c r="O1244" t="s">
        <v>35</v>
      </c>
      <c r="P1244" t="s">
        <v>4</v>
      </c>
      <c r="Q1244" t="s">
        <v>1</v>
      </c>
      <c r="R1244" t="s">
        <v>16583</v>
      </c>
      <c r="S1244" t="s">
        <v>83</v>
      </c>
      <c r="T1244" t="s">
        <v>2237</v>
      </c>
      <c r="U1244" t="s">
        <v>2237</v>
      </c>
      <c r="V1244" t="s">
        <v>17554</v>
      </c>
      <c r="W1244" t="s">
        <v>17556</v>
      </c>
      <c r="X1244" t="s">
        <v>17555</v>
      </c>
      <c r="Y1244" s="536" t="s">
        <v>29490</v>
      </c>
      <c r="Z1244" s="536"/>
      <c r="AA1244" s="493" t="s">
        <v>19589</v>
      </c>
      <c r="AB1244" s="493" t="s">
        <v>29490</v>
      </c>
      <c r="AC1244" s="493" t="s">
        <v>21713</v>
      </c>
      <c r="AD1244" s="493" t="s">
        <v>21714</v>
      </c>
      <c r="AE1244"/>
      <c r="AF1244" t="s">
        <v>20919</v>
      </c>
      <c r="AG1244"/>
      <c r="AH1244"/>
      <c r="AI1244" t="s">
        <v>20668</v>
      </c>
      <c r="AJ1244" t="s">
        <v>32</v>
      </c>
      <c r="AK1244" t="s">
        <v>351</v>
      </c>
      <c r="AL1244" t="s">
        <v>64</v>
      </c>
      <c r="AM1244" t="s">
        <v>17554</v>
      </c>
      <c r="AN1244">
        <v>6</v>
      </c>
    </row>
    <row r="1245" spans="1:40" ht="14.4" x14ac:dyDescent="0.3">
      <c r="A1245" s="433" t="str">
        <v>1790</v>
      </c>
      <c r="D1245" t="str">
        <f>CONCATENATE(portada_F[[#This Row],[NIVEL]],".",portada_F[[#This Row],[CODINS]])</f>
        <v>1.00381</v>
      </c>
      <c r="E1245" s="444" t="s">
        <v>30776</v>
      </c>
      <c r="F1245" t="s">
        <v>388</v>
      </c>
      <c r="G1245" t="s">
        <v>2298</v>
      </c>
      <c r="H1245" t="s">
        <v>2299</v>
      </c>
      <c r="I1245" t="s">
        <v>83</v>
      </c>
      <c r="J1245" t="s">
        <v>10</v>
      </c>
      <c r="K1245" t="s">
        <v>32</v>
      </c>
      <c r="L1245" t="s">
        <v>20921</v>
      </c>
      <c r="M1245" t="s">
        <v>18492</v>
      </c>
      <c r="N1245">
        <v>20902</v>
      </c>
      <c r="O1245" t="s">
        <v>35</v>
      </c>
      <c r="P1245" t="s">
        <v>10</v>
      </c>
      <c r="Q1245" t="s">
        <v>2</v>
      </c>
      <c r="R1245" t="s">
        <v>20892</v>
      </c>
      <c r="S1245" t="s">
        <v>83</v>
      </c>
      <c r="T1245" t="s">
        <v>2243</v>
      </c>
      <c r="U1245" t="s">
        <v>21717</v>
      </c>
      <c r="V1245" t="s">
        <v>2300</v>
      </c>
      <c r="W1245" t="s">
        <v>21718</v>
      </c>
      <c r="X1245" t="s">
        <v>13923</v>
      </c>
      <c r="Y1245" s="536" t="s">
        <v>21719</v>
      </c>
      <c r="Z1245" s="536" t="s">
        <v>21720</v>
      </c>
      <c r="AA1245" s="493" t="s">
        <v>19775</v>
      </c>
      <c r="AB1245" s="493" t="s">
        <v>21721</v>
      </c>
      <c r="AC1245" s="493" t="s">
        <v>21713</v>
      </c>
      <c r="AD1245" s="493" t="s">
        <v>21714</v>
      </c>
      <c r="AE1245"/>
      <c r="AF1245" t="s">
        <v>20919</v>
      </c>
      <c r="AG1245"/>
      <c r="AH1245"/>
      <c r="AI1245" t="s">
        <v>20668</v>
      </c>
      <c r="AJ1245" t="s">
        <v>32</v>
      </c>
      <c r="AK1245" t="s">
        <v>8116</v>
      </c>
      <c r="AL1245" t="s">
        <v>64</v>
      </c>
      <c r="AM1245" t="s">
        <v>2299</v>
      </c>
      <c r="AN1245">
        <v>36</v>
      </c>
    </row>
    <row r="1246" spans="1:40" ht="14.4" x14ac:dyDescent="0.3">
      <c r="A1246" s="433" t="str">
        <v>1791</v>
      </c>
      <c r="D1246" t="str">
        <f>CONCATENATE(portada_F[[#This Row],[NIVEL]],".",portada_F[[#This Row],[CODINS]])</f>
        <v>1.01489</v>
      </c>
      <c r="E1246" s="444" t="s">
        <v>31767</v>
      </c>
      <c r="F1246" t="s">
        <v>2326</v>
      </c>
      <c r="G1246" t="s">
        <v>2325</v>
      </c>
      <c r="H1246" t="s">
        <v>9312</v>
      </c>
      <c r="I1246" t="s">
        <v>83</v>
      </c>
      <c r="J1246" t="s">
        <v>9</v>
      </c>
      <c r="K1246" t="s">
        <v>32</v>
      </c>
      <c r="L1246" t="s">
        <v>20921</v>
      </c>
      <c r="M1246" t="s">
        <v>18492</v>
      </c>
      <c r="N1246">
        <v>20503</v>
      </c>
      <c r="O1246" t="s">
        <v>35</v>
      </c>
      <c r="P1246" t="s">
        <v>5</v>
      </c>
      <c r="Q1246" t="s">
        <v>3</v>
      </c>
      <c r="R1246" t="s">
        <v>16589</v>
      </c>
      <c r="S1246" t="s">
        <v>83</v>
      </c>
      <c r="T1246" t="s">
        <v>2306</v>
      </c>
      <c r="U1246" t="s">
        <v>830</v>
      </c>
      <c r="V1246" t="s">
        <v>830</v>
      </c>
      <c r="W1246" t="s">
        <v>9311</v>
      </c>
      <c r="X1246" t="s">
        <v>11852</v>
      </c>
      <c r="Y1246" s="536" t="s">
        <v>24098</v>
      </c>
      <c r="Z1246" s="536" t="s">
        <v>24099</v>
      </c>
      <c r="AA1246" s="493" t="s">
        <v>14911</v>
      </c>
      <c r="AB1246" s="493" t="s">
        <v>24099</v>
      </c>
      <c r="AC1246" s="493" t="s">
        <v>19757</v>
      </c>
      <c r="AD1246" s="493" t="s">
        <v>21726</v>
      </c>
      <c r="AE1246"/>
      <c r="AF1246" t="s">
        <v>20919</v>
      </c>
      <c r="AG1246"/>
      <c r="AH1246"/>
      <c r="AI1246" t="s">
        <v>20668</v>
      </c>
      <c r="AJ1246" t="s">
        <v>32</v>
      </c>
      <c r="AK1246" t="s">
        <v>7174</v>
      </c>
      <c r="AL1246" t="s">
        <v>64</v>
      </c>
      <c r="AM1246" t="s">
        <v>9312</v>
      </c>
      <c r="AN1246">
        <v>36</v>
      </c>
    </row>
    <row r="1247" spans="1:40" ht="14.4" x14ac:dyDescent="0.3">
      <c r="A1247" s="433" t="str">
        <v>1792</v>
      </c>
      <c r="D1247" t="str">
        <f>CONCATENATE(portada_F[[#This Row],[NIVEL]],".",portada_F[[#This Row],[CODINS]])</f>
        <v>1.01040</v>
      </c>
      <c r="E1247" s="444" t="s">
        <v>31358</v>
      </c>
      <c r="F1247" t="s">
        <v>1984</v>
      </c>
      <c r="G1247" t="s">
        <v>1983</v>
      </c>
      <c r="H1247" t="s">
        <v>189</v>
      </c>
      <c r="I1247" t="s">
        <v>83</v>
      </c>
      <c r="J1247" t="s">
        <v>2</v>
      </c>
      <c r="K1247" t="s">
        <v>32</v>
      </c>
      <c r="L1247" t="s">
        <v>20921</v>
      </c>
      <c r="M1247" t="s">
        <v>18492</v>
      </c>
      <c r="N1247">
        <v>20101</v>
      </c>
      <c r="O1247" t="s">
        <v>35</v>
      </c>
      <c r="P1247" t="s">
        <v>1</v>
      </c>
      <c r="Q1247" t="s">
        <v>1</v>
      </c>
      <c r="R1247" t="s">
        <v>16550</v>
      </c>
      <c r="S1247" t="s">
        <v>83</v>
      </c>
      <c r="T1247" t="s">
        <v>83</v>
      </c>
      <c r="U1247" t="s">
        <v>83</v>
      </c>
      <c r="V1247" t="s">
        <v>83</v>
      </c>
      <c r="W1247" t="s">
        <v>23158</v>
      </c>
      <c r="X1247" t="s">
        <v>11728</v>
      </c>
      <c r="Y1247" s="536" t="s">
        <v>23159</v>
      </c>
      <c r="Z1247" s="536" t="s">
        <v>23160</v>
      </c>
      <c r="AA1247" s="493" t="s">
        <v>17903</v>
      </c>
      <c r="AB1247" s="493" t="s">
        <v>23161</v>
      </c>
      <c r="AC1247" s="493" t="s">
        <v>19761</v>
      </c>
      <c r="AD1247" s="493" t="s">
        <v>21570</v>
      </c>
      <c r="AE1247"/>
      <c r="AF1247" t="s">
        <v>20919</v>
      </c>
      <c r="AG1247"/>
      <c r="AH1247"/>
      <c r="AI1247" t="s">
        <v>20668</v>
      </c>
      <c r="AJ1247" t="s">
        <v>32</v>
      </c>
      <c r="AK1247" t="s">
        <v>7522</v>
      </c>
      <c r="AL1247" t="s">
        <v>64</v>
      </c>
      <c r="AM1247" t="s">
        <v>189</v>
      </c>
      <c r="AN1247">
        <v>43</v>
      </c>
    </row>
    <row r="1248" spans="1:40" ht="14.4" x14ac:dyDescent="0.3">
      <c r="A1248" s="433" t="str">
        <v>1793</v>
      </c>
      <c r="D1248" t="str">
        <f>CONCATENATE(portada_F[[#This Row],[NIVEL]],".",portada_F[[#This Row],[CODINS]])</f>
        <v>1.00345</v>
      </c>
      <c r="E1248" s="444" t="s">
        <v>30741</v>
      </c>
      <c r="F1248" t="s">
        <v>114</v>
      </c>
      <c r="G1248" t="s">
        <v>2060</v>
      </c>
      <c r="H1248" t="s">
        <v>2061</v>
      </c>
      <c r="I1248" t="s">
        <v>83</v>
      </c>
      <c r="J1248" t="s">
        <v>2</v>
      </c>
      <c r="K1248" t="s">
        <v>32</v>
      </c>
      <c r="L1248" t="s">
        <v>20921</v>
      </c>
      <c r="M1248" t="s">
        <v>18492</v>
      </c>
      <c r="N1248">
        <v>20104</v>
      </c>
      <c r="O1248" t="s">
        <v>35</v>
      </c>
      <c r="P1248" t="s">
        <v>1</v>
      </c>
      <c r="Q1248" t="s">
        <v>4</v>
      </c>
      <c r="R1248" t="s">
        <v>16553</v>
      </c>
      <c r="S1248" t="s">
        <v>83</v>
      </c>
      <c r="T1248" t="s">
        <v>83</v>
      </c>
      <c r="U1248" t="s">
        <v>250</v>
      </c>
      <c r="V1248" t="s">
        <v>2062</v>
      </c>
      <c r="W1248" t="s">
        <v>21633</v>
      </c>
      <c r="X1248" t="s">
        <v>19768</v>
      </c>
      <c r="Y1248" s="536" t="s">
        <v>21634</v>
      </c>
      <c r="Z1248" s="536" t="s">
        <v>21634</v>
      </c>
      <c r="AA1248" s="493" t="s">
        <v>17927</v>
      </c>
      <c r="AB1248" s="493" t="s">
        <v>21634</v>
      </c>
      <c r="AC1248" s="493" t="s">
        <v>19761</v>
      </c>
      <c r="AD1248" s="493" t="s">
        <v>21570</v>
      </c>
      <c r="AE1248"/>
      <c r="AF1248" t="s">
        <v>20919</v>
      </c>
      <c r="AG1248"/>
      <c r="AH1248"/>
      <c r="AI1248" t="s">
        <v>20668</v>
      </c>
      <c r="AJ1248" t="s">
        <v>32</v>
      </c>
      <c r="AK1248" t="s">
        <v>776</v>
      </c>
      <c r="AL1248" t="s">
        <v>64</v>
      </c>
      <c r="AM1248" t="s">
        <v>2061</v>
      </c>
      <c r="AN1248">
        <v>95</v>
      </c>
    </row>
    <row r="1249" spans="1:40" ht="14.4" x14ac:dyDescent="0.3">
      <c r="A1249" s="433" t="str">
        <v>1794</v>
      </c>
      <c r="D1249" t="str">
        <f>CONCATENATE(portada_F[[#This Row],[NIVEL]],".",portada_F[[#This Row],[CODINS]])</f>
        <v>1.01574</v>
      </c>
      <c r="E1249" s="444" t="s">
        <v>31849</v>
      </c>
      <c r="F1249" t="s">
        <v>2329</v>
      </c>
      <c r="G1249" t="s">
        <v>2328</v>
      </c>
      <c r="H1249" t="s">
        <v>34</v>
      </c>
      <c r="I1249" t="s">
        <v>83</v>
      </c>
      <c r="J1249" t="s">
        <v>9</v>
      </c>
      <c r="K1249" t="s">
        <v>32</v>
      </c>
      <c r="L1249" t="s">
        <v>20921</v>
      </c>
      <c r="M1249" t="s">
        <v>18492</v>
      </c>
      <c r="N1249">
        <v>20504</v>
      </c>
      <c r="O1249" t="s">
        <v>35</v>
      </c>
      <c r="P1249" t="s">
        <v>5</v>
      </c>
      <c r="Q1249" t="s">
        <v>4</v>
      </c>
      <c r="R1249" t="s">
        <v>16590</v>
      </c>
      <c r="S1249" t="s">
        <v>83</v>
      </c>
      <c r="T1249" t="s">
        <v>2306</v>
      </c>
      <c r="U1249" t="s">
        <v>272</v>
      </c>
      <c r="V1249" t="s">
        <v>34</v>
      </c>
      <c r="W1249" t="s">
        <v>24282</v>
      </c>
      <c r="X1249" t="s">
        <v>11884</v>
      </c>
      <c r="Y1249" s="536" t="s">
        <v>24283</v>
      </c>
      <c r="Z1249" s="536"/>
      <c r="AA1249" s="493" t="s">
        <v>19042</v>
      </c>
      <c r="AB1249" s="493" t="s">
        <v>24283</v>
      </c>
      <c r="AC1249" s="493" t="s">
        <v>19757</v>
      </c>
      <c r="AD1249" s="493" t="s">
        <v>21726</v>
      </c>
      <c r="AE1249"/>
      <c r="AF1249" t="s">
        <v>20919</v>
      </c>
      <c r="AG1249"/>
      <c r="AH1249"/>
      <c r="AI1249" t="s">
        <v>20668</v>
      </c>
      <c r="AJ1249" t="s">
        <v>32</v>
      </c>
      <c r="AK1249" t="s">
        <v>2211</v>
      </c>
      <c r="AL1249" t="s">
        <v>64</v>
      </c>
      <c r="AM1249" t="s">
        <v>34</v>
      </c>
      <c r="AN1249">
        <v>24</v>
      </c>
    </row>
    <row r="1250" spans="1:40" ht="14.4" x14ac:dyDescent="0.3">
      <c r="A1250" s="433" t="str">
        <v>1795</v>
      </c>
      <c r="D1250" t="str">
        <f>CONCATENATE(portada_F[[#This Row],[NIVEL]],".",portada_F[[#This Row],[CODINS]])</f>
        <v>1.00346</v>
      </c>
      <c r="E1250" s="444" t="s">
        <v>30742</v>
      </c>
      <c r="F1250" t="s">
        <v>994</v>
      </c>
      <c r="G1250" t="s">
        <v>2040</v>
      </c>
      <c r="H1250" t="s">
        <v>2041</v>
      </c>
      <c r="I1250" t="s">
        <v>83</v>
      </c>
      <c r="J1250" t="s">
        <v>4</v>
      </c>
      <c r="K1250" t="s">
        <v>32</v>
      </c>
      <c r="L1250" t="s">
        <v>20921</v>
      </c>
      <c r="M1250" t="s">
        <v>18492</v>
      </c>
      <c r="N1250">
        <v>20105</v>
      </c>
      <c r="O1250" t="s">
        <v>35</v>
      </c>
      <c r="P1250" t="s">
        <v>1</v>
      </c>
      <c r="Q1250" t="s">
        <v>5</v>
      </c>
      <c r="R1250" t="s">
        <v>16554</v>
      </c>
      <c r="S1250" t="s">
        <v>83</v>
      </c>
      <c r="T1250" t="s">
        <v>83</v>
      </c>
      <c r="U1250" t="s">
        <v>2035</v>
      </c>
      <c r="V1250" t="s">
        <v>2042</v>
      </c>
      <c r="W1250" t="s">
        <v>9276</v>
      </c>
      <c r="X1250" t="s">
        <v>11495</v>
      </c>
      <c r="Y1250" s="536" t="s">
        <v>21635</v>
      </c>
      <c r="Z1250" s="536" t="s">
        <v>21635</v>
      </c>
      <c r="AA1250" s="493" t="s">
        <v>21636</v>
      </c>
      <c r="AB1250" s="493" t="s">
        <v>21637</v>
      </c>
      <c r="AC1250" s="493" t="s">
        <v>9168</v>
      </c>
      <c r="AD1250" s="493" t="s">
        <v>21193</v>
      </c>
      <c r="AE1250"/>
      <c r="AF1250" t="s">
        <v>20919</v>
      </c>
      <c r="AG1250"/>
      <c r="AH1250"/>
      <c r="AI1250" t="s">
        <v>20668</v>
      </c>
      <c r="AJ1250" t="s">
        <v>32</v>
      </c>
      <c r="AK1250" t="s">
        <v>729</v>
      </c>
      <c r="AL1250" t="s">
        <v>64</v>
      </c>
      <c r="AM1250" t="s">
        <v>2041</v>
      </c>
      <c r="AN1250">
        <v>78</v>
      </c>
    </row>
    <row r="1251" spans="1:40" ht="14.4" x14ac:dyDescent="0.3">
      <c r="A1251" s="433" t="str">
        <v>1796</v>
      </c>
      <c r="D1251" t="str">
        <f>CONCATENATE(portada_F[[#This Row],[NIVEL]],".",portada_F[[#This Row],[CODINS]])</f>
        <v>1.00919</v>
      </c>
      <c r="E1251" s="444" t="s">
        <v>31252</v>
      </c>
      <c r="F1251" t="s">
        <v>1796</v>
      </c>
      <c r="G1251" t="s">
        <v>2274</v>
      </c>
      <c r="H1251" t="s">
        <v>9305</v>
      </c>
      <c r="I1251" t="s">
        <v>83</v>
      </c>
      <c r="J1251" t="s">
        <v>10</v>
      </c>
      <c r="K1251" t="s">
        <v>32</v>
      </c>
      <c r="L1251" t="s">
        <v>20921</v>
      </c>
      <c r="M1251" t="s">
        <v>18492</v>
      </c>
      <c r="N1251">
        <v>20905</v>
      </c>
      <c r="O1251" t="s">
        <v>35</v>
      </c>
      <c r="P1251" t="s">
        <v>10</v>
      </c>
      <c r="Q1251" t="s">
        <v>5</v>
      </c>
      <c r="R1251" t="s">
        <v>19679</v>
      </c>
      <c r="S1251" t="s">
        <v>83</v>
      </c>
      <c r="T1251" t="s">
        <v>2243</v>
      </c>
      <c r="U1251" t="s">
        <v>2256</v>
      </c>
      <c r="V1251" t="s">
        <v>1334</v>
      </c>
      <c r="W1251" t="s">
        <v>17110</v>
      </c>
      <c r="X1251" t="s">
        <v>17949</v>
      </c>
      <c r="Y1251" s="536" t="s">
        <v>22919</v>
      </c>
      <c r="Z1251" s="536" t="s">
        <v>22920</v>
      </c>
      <c r="AA1251" s="493" t="s">
        <v>22921</v>
      </c>
      <c r="AB1251" s="493" t="s">
        <v>22919</v>
      </c>
      <c r="AC1251" s="493" t="s">
        <v>21713</v>
      </c>
      <c r="AD1251" s="493" t="s">
        <v>21714</v>
      </c>
      <c r="AE1251"/>
      <c r="AF1251" t="s">
        <v>20919</v>
      </c>
      <c r="AG1251"/>
      <c r="AH1251"/>
      <c r="AI1251" t="s">
        <v>20668</v>
      </c>
      <c r="AJ1251" t="s">
        <v>32</v>
      </c>
      <c r="AK1251" t="s">
        <v>2273</v>
      </c>
      <c r="AL1251" t="s">
        <v>64</v>
      </c>
      <c r="AM1251" t="s">
        <v>9305</v>
      </c>
      <c r="AN1251">
        <v>28</v>
      </c>
    </row>
    <row r="1252" spans="1:40" ht="14.4" x14ac:dyDescent="0.3">
      <c r="A1252" s="433" t="str">
        <v>1797</v>
      </c>
      <c r="D1252" t="str">
        <f>CONCATENATE(portada_F[[#This Row],[NIVEL]],".",portada_F[[#This Row],[CODINS]])</f>
        <v>1.00356</v>
      </c>
      <c r="E1252" s="444" t="s">
        <v>30751</v>
      </c>
      <c r="F1252" t="s">
        <v>457</v>
      </c>
      <c r="G1252" t="s">
        <v>2109</v>
      </c>
      <c r="H1252" t="s">
        <v>2110</v>
      </c>
      <c r="I1252" t="s">
        <v>83</v>
      </c>
      <c r="J1252" t="s">
        <v>11</v>
      </c>
      <c r="K1252" t="s">
        <v>32</v>
      </c>
      <c r="L1252" t="s">
        <v>20921</v>
      </c>
      <c r="M1252" t="s">
        <v>18492</v>
      </c>
      <c r="N1252">
        <v>20305</v>
      </c>
      <c r="O1252" t="s">
        <v>35</v>
      </c>
      <c r="P1252" t="s">
        <v>3</v>
      </c>
      <c r="Q1252" t="s">
        <v>5</v>
      </c>
      <c r="R1252" t="s">
        <v>16580</v>
      </c>
      <c r="S1252" t="s">
        <v>83</v>
      </c>
      <c r="T1252" t="s">
        <v>678</v>
      </c>
      <c r="U1252" t="s">
        <v>21656</v>
      </c>
      <c r="V1252" t="s">
        <v>2111</v>
      </c>
      <c r="W1252" t="s">
        <v>474</v>
      </c>
      <c r="X1252" t="s">
        <v>11497</v>
      </c>
      <c r="Y1252" s="536" t="s">
        <v>21657</v>
      </c>
      <c r="Z1252" s="536" t="s">
        <v>21657</v>
      </c>
      <c r="AA1252" s="493" t="s">
        <v>17904</v>
      </c>
      <c r="AB1252" s="493" t="s">
        <v>21658</v>
      </c>
      <c r="AC1252" s="493" t="s">
        <v>6318</v>
      </c>
      <c r="AD1252" s="493" t="s">
        <v>21659</v>
      </c>
      <c r="AE1252"/>
      <c r="AF1252" t="s">
        <v>20919</v>
      </c>
      <c r="AG1252"/>
      <c r="AH1252"/>
      <c r="AI1252" t="s">
        <v>20668</v>
      </c>
      <c r="AJ1252" t="s">
        <v>32</v>
      </c>
      <c r="AK1252" t="s">
        <v>2108</v>
      </c>
      <c r="AL1252" t="s">
        <v>64</v>
      </c>
      <c r="AM1252" t="s">
        <v>2110</v>
      </c>
      <c r="AN1252">
        <v>84</v>
      </c>
    </row>
    <row r="1253" spans="1:40" ht="14.4" x14ac:dyDescent="0.3">
      <c r="A1253" s="433" t="str">
        <v>1798</v>
      </c>
      <c r="D1253" t="str">
        <f>CONCATENATE(portada_F[[#This Row],[NIVEL]],".",portada_F[[#This Row],[CODINS]])</f>
        <v>1.00370</v>
      </c>
      <c r="E1253" s="444" t="s">
        <v>30765</v>
      </c>
      <c r="F1253" t="s">
        <v>277</v>
      </c>
      <c r="G1253" t="s">
        <v>2133</v>
      </c>
      <c r="H1253" t="s">
        <v>2134</v>
      </c>
      <c r="I1253" t="s">
        <v>83</v>
      </c>
      <c r="J1253" t="s">
        <v>11</v>
      </c>
      <c r="K1253" t="s">
        <v>32</v>
      </c>
      <c r="L1253" t="s">
        <v>20921</v>
      </c>
      <c r="M1253" t="s">
        <v>18492</v>
      </c>
      <c r="N1253">
        <v>20307</v>
      </c>
      <c r="O1253" t="s">
        <v>35</v>
      </c>
      <c r="P1253" t="s">
        <v>3</v>
      </c>
      <c r="Q1253" t="s">
        <v>7</v>
      </c>
      <c r="R1253" t="s">
        <v>16581</v>
      </c>
      <c r="S1253" t="s">
        <v>83</v>
      </c>
      <c r="T1253" t="s">
        <v>678</v>
      </c>
      <c r="U1253" t="s">
        <v>2134</v>
      </c>
      <c r="V1253" t="s">
        <v>2134</v>
      </c>
      <c r="W1253" t="s">
        <v>3085</v>
      </c>
      <c r="X1253" t="s">
        <v>11504</v>
      </c>
      <c r="Y1253" s="536" t="s">
        <v>21693</v>
      </c>
      <c r="Z1253" s="536" t="s">
        <v>21693</v>
      </c>
      <c r="AA1253" s="493" t="s">
        <v>18766</v>
      </c>
      <c r="AB1253" s="493" t="s">
        <v>21694</v>
      </c>
      <c r="AC1253" s="493" t="s">
        <v>6318</v>
      </c>
      <c r="AD1253" s="493" t="s">
        <v>21280</v>
      </c>
      <c r="AE1253"/>
      <c r="AF1253" t="s">
        <v>20919</v>
      </c>
      <c r="AG1253"/>
      <c r="AH1253"/>
      <c r="AI1253" t="s">
        <v>20668</v>
      </c>
      <c r="AJ1253" t="s">
        <v>32</v>
      </c>
      <c r="AK1253" t="s">
        <v>2132</v>
      </c>
      <c r="AL1253" t="s">
        <v>64</v>
      </c>
      <c r="AM1253" t="s">
        <v>2134</v>
      </c>
      <c r="AN1253">
        <v>39</v>
      </c>
    </row>
    <row r="1254" spans="1:40" ht="14.4" x14ac:dyDescent="0.3">
      <c r="A1254" s="433" t="str">
        <v>1799</v>
      </c>
      <c r="D1254" t="str">
        <f>CONCATENATE(portada_F[[#This Row],[NIVEL]],".",portada_F[[#This Row],[CODINS]])</f>
        <v>1.01167</v>
      </c>
      <c r="E1254" s="444" t="s">
        <v>31472</v>
      </c>
      <c r="F1254" t="s">
        <v>2091</v>
      </c>
      <c r="G1254" t="s">
        <v>2090</v>
      </c>
      <c r="H1254" t="s">
        <v>1179</v>
      </c>
      <c r="I1254" t="s">
        <v>83</v>
      </c>
      <c r="J1254" t="s">
        <v>3</v>
      </c>
      <c r="K1254" t="s">
        <v>32</v>
      </c>
      <c r="L1254" t="s">
        <v>20921</v>
      </c>
      <c r="M1254" t="s">
        <v>18492</v>
      </c>
      <c r="N1254">
        <v>20112</v>
      </c>
      <c r="O1254" t="s">
        <v>35</v>
      </c>
      <c r="P1254" t="s">
        <v>1</v>
      </c>
      <c r="Q1254" t="s">
        <v>14</v>
      </c>
      <c r="R1254" t="s">
        <v>16561</v>
      </c>
      <c r="S1254" t="s">
        <v>83</v>
      </c>
      <c r="T1254" t="s">
        <v>83</v>
      </c>
      <c r="U1254" t="s">
        <v>1520</v>
      </c>
      <c r="V1254" t="s">
        <v>1179</v>
      </c>
      <c r="W1254" t="s">
        <v>9279</v>
      </c>
      <c r="X1254" t="s">
        <v>11760</v>
      </c>
      <c r="Y1254" s="536" t="s">
        <v>23417</v>
      </c>
      <c r="Z1254" s="536" t="s">
        <v>23418</v>
      </c>
      <c r="AA1254" s="493" t="s">
        <v>7274</v>
      </c>
      <c r="AB1254" s="493" t="s">
        <v>23419</v>
      </c>
      <c r="AC1254" s="493" t="s">
        <v>19755</v>
      </c>
      <c r="AD1254" s="493" t="s">
        <v>21542</v>
      </c>
      <c r="AE1254"/>
      <c r="AF1254" t="s">
        <v>20919</v>
      </c>
      <c r="AG1254"/>
      <c r="AH1254"/>
      <c r="AI1254" t="s">
        <v>20668</v>
      </c>
      <c r="AJ1254" t="s">
        <v>32</v>
      </c>
      <c r="AK1254" t="s">
        <v>2089</v>
      </c>
      <c r="AL1254" t="s">
        <v>64</v>
      </c>
      <c r="AM1254" t="s">
        <v>1179</v>
      </c>
      <c r="AN1254">
        <v>54</v>
      </c>
    </row>
    <row r="1255" spans="1:40" ht="14.4" x14ac:dyDescent="0.3">
      <c r="A1255" s="433" t="str">
        <v>1800</v>
      </c>
      <c r="D1255" t="str">
        <f>CONCATENATE(portada_F[[#This Row],[NIVEL]],".",portada_F[[#This Row],[CODINS]])</f>
        <v>1.01045</v>
      </c>
      <c r="E1255" s="444" t="s">
        <v>31363</v>
      </c>
      <c r="F1255" t="s">
        <v>1141</v>
      </c>
      <c r="G1255" t="s">
        <v>2284</v>
      </c>
      <c r="H1255" t="s">
        <v>2285</v>
      </c>
      <c r="I1255" t="s">
        <v>83</v>
      </c>
      <c r="J1255" t="s">
        <v>10</v>
      </c>
      <c r="K1255" t="s">
        <v>32</v>
      </c>
      <c r="L1255" t="s">
        <v>20921</v>
      </c>
      <c r="M1255" t="s">
        <v>18492</v>
      </c>
      <c r="N1255">
        <v>20401</v>
      </c>
      <c r="O1255" t="s">
        <v>35</v>
      </c>
      <c r="P1255" t="s">
        <v>4</v>
      </c>
      <c r="Q1255" t="s">
        <v>1</v>
      </c>
      <c r="R1255" t="s">
        <v>16583</v>
      </c>
      <c r="S1255" t="s">
        <v>83</v>
      </c>
      <c r="T1255" t="s">
        <v>2237</v>
      </c>
      <c r="U1255" t="s">
        <v>2237</v>
      </c>
      <c r="V1255" t="s">
        <v>322</v>
      </c>
      <c r="W1255" t="s">
        <v>467</v>
      </c>
      <c r="X1255" t="s">
        <v>12796</v>
      </c>
      <c r="Y1255" s="536" t="s">
        <v>23171</v>
      </c>
      <c r="Z1255" s="536" t="s">
        <v>23171</v>
      </c>
      <c r="AA1255" s="493" t="s">
        <v>19972</v>
      </c>
      <c r="AB1255" s="493" t="s">
        <v>23172</v>
      </c>
      <c r="AC1255" s="493" t="s">
        <v>21713</v>
      </c>
      <c r="AD1255" s="493" t="s">
        <v>21714</v>
      </c>
      <c r="AE1255"/>
      <c r="AF1255" t="s">
        <v>20919</v>
      </c>
      <c r="AG1255"/>
      <c r="AH1255"/>
      <c r="AI1255" t="s">
        <v>20668</v>
      </c>
      <c r="AJ1255" t="s">
        <v>32</v>
      </c>
      <c r="AK1255" t="s">
        <v>2222</v>
      </c>
      <c r="AL1255" t="s">
        <v>64</v>
      </c>
      <c r="AM1255" t="s">
        <v>2285</v>
      </c>
      <c r="AN1255">
        <v>17</v>
      </c>
    </row>
    <row r="1256" spans="1:40" ht="14.4" x14ac:dyDescent="0.3">
      <c r="A1256" s="433" t="str">
        <v>1802</v>
      </c>
      <c r="D1256" t="str">
        <f>CONCATENATE(portada_F[[#This Row],[NIVEL]],".",portada_F[[#This Row],[CODINS]])</f>
        <v>1.00322</v>
      </c>
      <c r="E1256" s="444" t="s">
        <v>30718</v>
      </c>
      <c r="F1256" t="s">
        <v>928</v>
      </c>
      <c r="G1256" t="s">
        <v>6792</v>
      </c>
      <c r="H1256" t="s">
        <v>17047</v>
      </c>
      <c r="I1256" t="s">
        <v>83</v>
      </c>
      <c r="J1256" t="s">
        <v>1</v>
      </c>
      <c r="K1256" t="s">
        <v>32</v>
      </c>
      <c r="L1256" t="s">
        <v>20929</v>
      </c>
      <c r="M1256" t="s">
        <v>18492</v>
      </c>
      <c r="N1256">
        <v>20101</v>
      </c>
      <c r="O1256" t="s">
        <v>35</v>
      </c>
      <c r="P1256" t="s">
        <v>1</v>
      </c>
      <c r="Q1256" t="s">
        <v>1</v>
      </c>
      <c r="R1256" t="s">
        <v>16550</v>
      </c>
      <c r="S1256" t="s">
        <v>83</v>
      </c>
      <c r="T1256" t="s">
        <v>83</v>
      </c>
      <c r="U1256" t="s">
        <v>83</v>
      </c>
      <c r="V1256" t="s">
        <v>6432</v>
      </c>
      <c r="W1256" t="s">
        <v>7057</v>
      </c>
      <c r="X1256" t="s">
        <v>12678</v>
      </c>
      <c r="Y1256" s="536" t="s">
        <v>21580</v>
      </c>
      <c r="Z1256" s="536" t="s">
        <v>21580</v>
      </c>
      <c r="AA1256" s="493" t="s">
        <v>10352</v>
      </c>
      <c r="AB1256" s="493" t="s">
        <v>21581</v>
      </c>
      <c r="AC1256" s="493" t="s">
        <v>19760</v>
      </c>
      <c r="AD1256" s="493" t="s">
        <v>21574</v>
      </c>
      <c r="AE1256"/>
      <c r="AF1256" t="s">
        <v>20919</v>
      </c>
      <c r="AG1256"/>
      <c r="AH1256"/>
      <c r="AI1256" t="s">
        <v>20668</v>
      </c>
      <c r="AJ1256" t="s">
        <v>35</v>
      </c>
      <c r="AK1256" t="s">
        <v>19693</v>
      </c>
      <c r="AL1256" t="s">
        <v>20934</v>
      </c>
      <c r="AM1256"/>
      <c r="AN1256">
        <v>219</v>
      </c>
    </row>
    <row r="1257" spans="1:40" ht="14.4" x14ac:dyDescent="0.3">
      <c r="A1257" s="433" t="str">
        <v>1804</v>
      </c>
      <c r="D1257" t="str">
        <f>CONCATENATE(portada_F[[#This Row],[NIVEL]],".",portada_F[[#This Row],[CODINS]])</f>
        <v>1.00357</v>
      </c>
      <c r="E1257" s="444" t="s">
        <v>30752</v>
      </c>
      <c r="F1257" t="s">
        <v>584</v>
      </c>
      <c r="G1257" t="s">
        <v>2117</v>
      </c>
      <c r="H1257" t="s">
        <v>2118</v>
      </c>
      <c r="I1257" t="s">
        <v>83</v>
      </c>
      <c r="J1257" t="s">
        <v>5</v>
      </c>
      <c r="K1257" t="s">
        <v>32</v>
      </c>
      <c r="L1257" t="s">
        <v>20921</v>
      </c>
      <c r="M1257" t="s">
        <v>18492</v>
      </c>
      <c r="N1257">
        <v>20113</v>
      </c>
      <c r="O1257" t="s">
        <v>35</v>
      </c>
      <c r="P1257" t="s">
        <v>1</v>
      </c>
      <c r="Q1257" t="s">
        <v>15</v>
      </c>
      <c r="R1257" t="s">
        <v>16562</v>
      </c>
      <c r="S1257" t="s">
        <v>83</v>
      </c>
      <c r="T1257" t="s">
        <v>83</v>
      </c>
      <c r="U1257" t="s">
        <v>2088</v>
      </c>
      <c r="V1257" t="s">
        <v>674</v>
      </c>
      <c r="W1257" t="s">
        <v>9282</v>
      </c>
      <c r="X1257" t="s">
        <v>10379</v>
      </c>
      <c r="Y1257" s="536" t="s">
        <v>21660</v>
      </c>
      <c r="Z1257" s="536" t="s">
        <v>21661</v>
      </c>
      <c r="AA1257" s="493" t="s">
        <v>17905</v>
      </c>
      <c r="AB1257" s="493" t="s">
        <v>21662</v>
      </c>
      <c r="AC1257" s="493" t="s">
        <v>19764</v>
      </c>
      <c r="AD1257" s="493" t="s">
        <v>21620</v>
      </c>
      <c r="AE1257"/>
      <c r="AF1257" t="s">
        <v>20919</v>
      </c>
      <c r="AG1257"/>
      <c r="AH1257"/>
      <c r="AI1257" t="s">
        <v>20668</v>
      </c>
      <c r="AJ1257" t="s">
        <v>32</v>
      </c>
      <c r="AK1257" t="s">
        <v>2116</v>
      </c>
      <c r="AL1257" t="s">
        <v>64</v>
      </c>
      <c r="AM1257" t="s">
        <v>2118</v>
      </c>
      <c r="AN1257">
        <v>66</v>
      </c>
    </row>
    <row r="1258" spans="1:40" ht="14.4" x14ac:dyDescent="0.3">
      <c r="A1258" s="433" t="str">
        <v>1805</v>
      </c>
      <c r="D1258" t="str">
        <f>CONCATENATE(portada_F[[#This Row],[NIVEL]],".",portada_F[[#This Row],[CODINS]])</f>
        <v>1.00371</v>
      </c>
      <c r="E1258" s="444" t="s">
        <v>30766</v>
      </c>
      <c r="F1258" t="s">
        <v>666</v>
      </c>
      <c r="G1258" t="s">
        <v>2149</v>
      </c>
      <c r="H1258" t="s">
        <v>2150</v>
      </c>
      <c r="I1258" t="s">
        <v>83</v>
      </c>
      <c r="J1258" t="s">
        <v>11</v>
      </c>
      <c r="K1258" t="s">
        <v>32</v>
      </c>
      <c r="L1258" t="s">
        <v>20921</v>
      </c>
      <c r="M1258" t="s">
        <v>18492</v>
      </c>
      <c r="N1258">
        <v>20301</v>
      </c>
      <c r="O1258" t="s">
        <v>35</v>
      </c>
      <c r="P1258" t="s">
        <v>3</v>
      </c>
      <c r="Q1258" t="s">
        <v>1</v>
      </c>
      <c r="R1258" t="s">
        <v>16576</v>
      </c>
      <c r="S1258" t="s">
        <v>83</v>
      </c>
      <c r="T1258" t="s">
        <v>678</v>
      </c>
      <c r="U1258" t="s">
        <v>678</v>
      </c>
      <c r="V1258" t="s">
        <v>2151</v>
      </c>
      <c r="W1258" t="s">
        <v>526</v>
      </c>
      <c r="X1258" t="s">
        <v>11505</v>
      </c>
      <c r="Y1258" s="536" t="s">
        <v>21695</v>
      </c>
      <c r="Z1258" s="536" t="s">
        <v>21695</v>
      </c>
      <c r="AA1258" s="493" t="s">
        <v>17907</v>
      </c>
      <c r="AB1258" s="493" t="s">
        <v>21696</v>
      </c>
      <c r="AC1258" s="493" t="s">
        <v>21697</v>
      </c>
      <c r="AD1258" s="493" t="s">
        <v>21659</v>
      </c>
      <c r="AE1258"/>
      <c r="AF1258" t="s">
        <v>20919</v>
      </c>
      <c r="AG1258"/>
      <c r="AH1258"/>
      <c r="AI1258" t="s">
        <v>20668</v>
      </c>
      <c r="AJ1258" t="s">
        <v>32</v>
      </c>
      <c r="AK1258" t="s">
        <v>2148</v>
      </c>
      <c r="AL1258" t="s">
        <v>64</v>
      </c>
      <c r="AM1258" t="s">
        <v>2150</v>
      </c>
      <c r="AN1258">
        <v>107</v>
      </c>
    </row>
    <row r="1259" spans="1:40" ht="14.4" x14ac:dyDescent="0.3">
      <c r="A1259" s="433" t="str">
        <v>1808</v>
      </c>
      <c r="D1259" t="str">
        <f>CONCATENATE(portada_F[[#This Row],[NIVEL]],".",portada_F[[#This Row],[CODINS]])</f>
        <v>1.00372</v>
      </c>
      <c r="E1259" s="444" t="s">
        <v>30767</v>
      </c>
      <c r="F1259" t="s">
        <v>1090</v>
      </c>
      <c r="G1259" t="s">
        <v>2166</v>
      </c>
      <c r="H1259" t="s">
        <v>9291</v>
      </c>
      <c r="I1259" t="s">
        <v>83</v>
      </c>
      <c r="J1259" t="s">
        <v>11</v>
      </c>
      <c r="K1259" t="s">
        <v>32</v>
      </c>
      <c r="L1259" t="s">
        <v>20921</v>
      </c>
      <c r="M1259" t="s">
        <v>18492</v>
      </c>
      <c r="N1259">
        <v>20307</v>
      </c>
      <c r="O1259" t="s">
        <v>35</v>
      </c>
      <c r="P1259" t="s">
        <v>3</v>
      </c>
      <c r="Q1259" t="s">
        <v>7</v>
      </c>
      <c r="R1259" t="s">
        <v>16581</v>
      </c>
      <c r="S1259" t="s">
        <v>83</v>
      </c>
      <c r="T1259" t="s">
        <v>678</v>
      </c>
      <c r="U1259" t="s">
        <v>2134</v>
      </c>
      <c r="V1259" t="s">
        <v>2167</v>
      </c>
      <c r="W1259" t="s">
        <v>9290</v>
      </c>
      <c r="X1259" t="s">
        <v>11506</v>
      </c>
      <c r="Y1259" s="536" t="s">
        <v>21698</v>
      </c>
      <c r="Z1259" s="536" t="s">
        <v>21698</v>
      </c>
      <c r="AA1259" s="493" t="s">
        <v>17172</v>
      </c>
      <c r="AB1259" s="493" t="s">
        <v>21698</v>
      </c>
      <c r="AC1259" s="493" t="s">
        <v>6318</v>
      </c>
      <c r="AD1259" s="493" t="s">
        <v>21659</v>
      </c>
      <c r="AE1259"/>
      <c r="AF1259" t="s">
        <v>20919</v>
      </c>
      <c r="AG1259"/>
      <c r="AH1259"/>
      <c r="AI1259" t="s">
        <v>20668</v>
      </c>
      <c r="AJ1259" t="s">
        <v>32</v>
      </c>
      <c r="AK1259" t="s">
        <v>2165</v>
      </c>
      <c r="AL1259" t="s">
        <v>64</v>
      </c>
      <c r="AM1259" t="s">
        <v>9291</v>
      </c>
      <c r="AN1259">
        <v>31</v>
      </c>
    </row>
    <row r="1260" spans="1:40" ht="14.4" x14ac:dyDescent="0.3">
      <c r="A1260" s="433" t="str">
        <v>1810</v>
      </c>
      <c r="D1260" t="str">
        <f>CONCATENATE(portada_F[[#This Row],[NIVEL]],".",portada_F[[#This Row],[CODINS]])</f>
        <v>1.00329</v>
      </c>
      <c r="E1260" s="444" t="s">
        <v>30725</v>
      </c>
      <c r="F1260" t="s">
        <v>954</v>
      </c>
      <c r="G1260" t="s">
        <v>1971</v>
      </c>
      <c r="H1260" t="s">
        <v>1972</v>
      </c>
      <c r="I1260" t="s">
        <v>83</v>
      </c>
      <c r="J1260" t="s">
        <v>2</v>
      </c>
      <c r="K1260" t="s">
        <v>32</v>
      </c>
      <c r="L1260" t="s">
        <v>20921</v>
      </c>
      <c r="M1260" t="s">
        <v>18492</v>
      </c>
      <c r="N1260">
        <v>20109</v>
      </c>
      <c r="O1260" t="s">
        <v>35</v>
      </c>
      <c r="P1260" t="s">
        <v>1</v>
      </c>
      <c r="Q1260" t="s">
        <v>10</v>
      </c>
      <c r="R1260" t="s">
        <v>16558</v>
      </c>
      <c r="S1260" t="s">
        <v>83</v>
      </c>
      <c r="T1260" t="s">
        <v>83</v>
      </c>
      <c r="U1260" t="s">
        <v>1969</v>
      </c>
      <c r="V1260" t="s">
        <v>1969</v>
      </c>
      <c r="W1260" t="s">
        <v>21595</v>
      </c>
      <c r="X1260" t="s">
        <v>11491</v>
      </c>
      <c r="Y1260" s="536" t="s">
        <v>21596</v>
      </c>
      <c r="Z1260" s="536" t="s">
        <v>21596</v>
      </c>
      <c r="AA1260" s="493" t="s">
        <v>21597</v>
      </c>
      <c r="AB1260" s="493" t="s">
        <v>21596</v>
      </c>
      <c r="AC1260" s="493" t="s">
        <v>19761</v>
      </c>
      <c r="AD1260" s="493" t="s">
        <v>21570</v>
      </c>
      <c r="AE1260"/>
      <c r="AF1260" t="s">
        <v>20919</v>
      </c>
      <c r="AG1260"/>
      <c r="AH1260"/>
      <c r="AI1260" t="s">
        <v>20668</v>
      </c>
      <c r="AJ1260" t="s">
        <v>32</v>
      </c>
      <c r="AK1260" t="s">
        <v>1970</v>
      </c>
      <c r="AL1260" t="s">
        <v>64</v>
      </c>
      <c r="AM1260" t="s">
        <v>1972</v>
      </c>
      <c r="AN1260">
        <v>104</v>
      </c>
    </row>
    <row r="1261" spans="1:40" ht="14.4" x14ac:dyDescent="0.3">
      <c r="A1261" s="433" t="str">
        <v>1811</v>
      </c>
      <c r="D1261" t="str">
        <f>CONCATENATE(portada_F[[#This Row],[NIVEL]],".",portada_F[[#This Row],[CODINS]])</f>
        <v>1.00335</v>
      </c>
      <c r="E1261" s="444" t="s">
        <v>30731</v>
      </c>
      <c r="F1261" t="s">
        <v>965</v>
      </c>
      <c r="G1261" t="s">
        <v>2014</v>
      </c>
      <c r="H1261" t="s">
        <v>2015</v>
      </c>
      <c r="I1261" t="s">
        <v>83</v>
      </c>
      <c r="J1261" t="s">
        <v>3</v>
      </c>
      <c r="K1261" t="s">
        <v>32</v>
      </c>
      <c r="L1261" t="s">
        <v>20921</v>
      </c>
      <c r="M1261" t="s">
        <v>18492</v>
      </c>
      <c r="N1261">
        <v>20107</v>
      </c>
      <c r="O1261" t="s">
        <v>35</v>
      </c>
      <c r="P1261" t="s">
        <v>1</v>
      </c>
      <c r="Q1261" t="s">
        <v>7</v>
      </c>
      <c r="R1261" t="s">
        <v>16556</v>
      </c>
      <c r="S1261" t="s">
        <v>83</v>
      </c>
      <c r="T1261" t="s">
        <v>83</v>
      </c>
      <c r="U1261" t="s">
        <v>839</v>
      </c>
      <c r="V1261" t="s">
        <v>732</v>
      </c>
      <c r="W1261" t="s">
        <v>21608</v>
      </c>
      <c r="X1261" t="s">
        <v>11492</v>
      </c>
      <c r="Y1261" s="536" t="s">
        <v>21609</v>
      </c>
      <c r="Z1261" s="536" t="s">
        <v>21609</v>
      </c>
      <c r="AA1261" s="493" t="s">
        <v>15562</v>
      </c>
      <c r="AB1261" s="493" t="s">
        <v>21609</v>
      </c>
      <c r="AC1261" s="493" t="s">
        <v>19755</v>
      </c>
      <c r="AD1261" s="493" t="s">
        <v>21542</v>
      </c>
      <c r="AE1261"/>
      <c r="AF1261" t="s">
        <v>20919</v>
      </c>
      <c r="AG1261"/>
      <c r="AH1261"/>
      <c r="AI1261" t="s">
        <v>20668</v>
      </c>
      <c r="AJ1261" t="s">
        <v>32</v>
      </c>
      <c r="AK1261" t="s">
        <v>1086</v>
      </c>
      <c r="AL1261" t="s">
        <v>64</v>
      </c>
      <c r="AM1261" t="s">
        <v>2015</v>
      </c>
      <c r="AN1261">
        <v>43</v>
      </c>
    </row>
    <row r="1262" spans="1:40" ht="14.4" x14ac:dyDescent="0.3">
      <c r="A1262" s="433" t="str">
        <v>1812</v>
      </c>
      <c r="D1262" t="str">
        <f>CONCATENATE(portada_F[[#This Row],[NIVEL]],".",portada_F[[#This Row],[CODINS]])</f>
        <v>1.00798</v>
      </c>
      <c r="E1262" s="444" t="s">
        <v>31157</v>
      </c>
      <c r="F1262" t="s">
        <v>2018</v>
      </c>
      <c r="G1262" t="s">
        <v>2016</v>
      </c>
      <c r="H1262" t="s">
        <v>2017</v>
      </c>
      <c r="I1262" t="s">
        <v>83</v>
      </c>
      <c r="J1262" t="s">
        <v>3</v>
      </c>
      <c r="K1262" t="s">
        <v>32</v>
      </c>
      <c r="L1262" t="s">
        <v>20921</v>
      </c>
      <c r="M1262" t="s">
        <v>18492</v>
      </c>
      <c r="N1262">
        <v>20106</v>
      </c>
      <c r="O1262" t="s">
        <v>35</v>
      </c>
      <c r="P1262" t="s">
        <v>1</v>
      </c>
      <c r="Q1262" t="s">
        <v>6</v>
      </c>
      <c r="R1262" t="s">
        <v>16555</v>
      </c>
      <c r="S1262" t="s">
        <v>83</v>
      </c>
      <c r="T1262" t="s">
        <v>83</v>
      </c>
      <c r="U1262" t="s">
        <v>272</v>
      </c>
      <c r="V1262" t="s">
        <v>929</v>
      </c>
      <c r="W1262" t="s">
        <v>22692</v>
      </c>
      <c r="X1262" t="s">
        <v>13955</v>
      </c>
      <c r="Y1262" s="536" t="s">
        <v>22693</v>
      </c>
      <c r="Z1262" s="536" t="s">
        <v>22693</v>
      </c>
      <c r="AA1262" s="493" t="s">
        <v>14861</v>
      </c>
      <c r="AB1262" s="493" t="s">
        <v>22693</v>
      </c>
      <c r="AC1262" s="493" t="s">
        <v>19755</v>
      </c>
      <c r="AD1262" s="493" t="s">
        <v>21542</v>
      </c>
      <c r="AE1262"/>
      <c r="AF1262" t="s">
        <v>20919</v>
      </c>
      <c r="AG1262"/>
      <c r="AH1262"/>
      <c r="AI1262" t="s">
        <v>20668</v>
      </c>
      <c r="AJ1262" t="s">
        <v>32</v>
      </c>
      <c r="AK1262" t="s">
        <v>7462</v>
      </c>
      <c r="AL1262" t="s">
        <v>64</v>
      </c>
      <c r="AM1262" t="s">
        <v>2017</v>
      </c>
      <c r="AN1262">
        <v>37</v>
      </c>
    </row>
    <row r="1263" spans="1:40" ht="14.4" x14ac:dyDescent="0.3">
      <c r="A1263" s="433" t="str">
        <v>1813</v>
      </c>
      <c r="D1263" t="str">
        <f>CONCATENATE(portada_F[[#This Row],[NIVEL]],".",portada_F[[#This Row],[CODINS]])</f>
        <v>1.01490</v>
      </c>
      <c r="E1263" s="444" t="s">
        <v>31768</v>
      </c>
      <c r="F1263" t="s">
        <v>2333</v>
      </c>
      <c r="G1263" t="s">
        <v>2331</v>
      </c>
      <c r="H1263" t="s">
        <v>2332</v>
      </c>
      <c r="I1263" t="s">
        <v>83</v>
      </c>
      <c r="J1263" t="s">
        <v>9</v>
      </c>
      <c r="K1263" t="s">
        <v>32</v>
      </c>
      <c r="L1263" t="s">
        <v>20921</v>
      </c>
      <c r="M1263" t="s">
        <v>18492</v>
      </c>
      <c r="N1263">
        <v>20502</v>
      </c>
      <c r="O1263" t="s">
        <v>35</v>
      </c>
      <c r="P1263" t="s">
        <v>5</v>
      </c>
      <c r="Q1263" t="s">
        <v>2</v>
      </c>
      <c r="R1263" t="s">
        <v>16588</v>
      </c>
      <c r="S1263" t="s">
        <v>83</v>
      </c>
      <c r="T1263" t="s">
        <v>2306</v>
      </c>
      <c r="U1263" t="s">
        <v>2318</v>
      </c>
      <c r="V1263" t="s">
        <v>2332</v>
      </c>
      <c r="W1263" t="s">
        <v>9313</v>
      </c>
      <c r="X1263" t="s">
        <v>11853</v>
      </c>
      <c r="Y1263" s="536" t="s">
        <v>24100</v>
      </c>
      <c r="Z1263" s="536"/>
      <c r="AA1263" s="493" t="s">
        <v>20065</v>
      </c>
      <c r="AB1263" s="493" t="s">
        <v>24100</v>
      </c>
      <c r="AC1263" s="493" t="s">
        <v>19757</v>
      </c>
      <c r="AD1263" s="493" t="s">
        <v>21726</v>
      </c>
      <c r="AE1263"/>
      <c r="AF1263" t="s">
        <v>20919</v>
      </c>
      <c r="AG1263"/>
      <c r="AH1263"/>
      <c r="AI1263" t="s">
        <v>20668</v>
      </c>
      <c r="AJ1263" t="s">
        <v>32</v>
      </c>
      <c r="AK1263" t="s">
        <v>2330</v>
      </c>
      <c r="AL1263" t="s">
        <v>64</v>
      </c>
      <c r="AM1263" t="s">
        <v>2332</v>
      </c>
      <c r="AN1263">
        <v>13</v>
      </c>
    </row>
    <row r="1264" spans="1:40" ht="14.4" x14ac:dyDescent="0.3">
      <c r="A1264" s="433" t="str">
        <v>1814</v>
      </c>
      <c r="D1264" t="str">
        <f>CONCATENATE(portada_F[[#This Row],[NIVEL]],".",portada_F[[#This Row],[CODINS]])</f>
        <v>1.01481</v>
      </c>
      <c r="E1264" s="444" t="s">
        <v>31759</v>
      </c>
      <c r="F1264" t="s">
        <v>2206</v>
      </c>
      <c r="G1264" t="s">
        <v>2204</v>
      </c>
      <c r="H1264" t="s">
        <v>9295</v>
      </c>
      <c r="I1264" t="s">
        <v>83</v>
      </c>
      <c r="J1264" t="s">
        <v>7</v>
      </c>
      <c r="K1264" t="s">
        <v>32</v>
      </c>
      <c r="L1264" t="s">
        <v>20921</v>
      </c>
      <c r="M1264" t="s">
        <v>18492</v>
      </c>
      <c r="N1264">
        <v>20805</v>
      </c>
      <c r="O1264" t="s">
        <v>35</v>
      </c>
      <c r="P1264" t="s">
        <v>9</v>
      </c>
      <c r="Q1264" t="s">
        <v>5</v>
      </c>
      <c r="R1264" t="s">
        <v>24083</v>
      </c>
      <c r="S1264" t="s">
        <v>83</v>
      </c>
      <c r="T1264" t="s">
        <v>578</v>
      </c>
      <c r="U1264" t="s">
        <v>2205</v>
      </c>
      <c r="V1264" t="s">
        <v>2205</v>
      </c>
      <c r="W1264" t="s">
        <v>22742</v>
      </c>
      <c r="X1264" t="s">
        <v>11849</v>
      </c>
      <c r="Y1264" s="536" t="s">
        <v>24084</v>
      </c>
      <c r="Z1264" s="536" t="s">
        <v>24084</v>
      </c>
      <c r="AA1264" s="493" t="s">
        <v>15648</v>
      </c>
      <c r="AB1264" s="493" t="s">
        <v>24084</v>
      </c>
      <c r="AC1264" s="493" t="s">
        <v>12765</v>
      </c>
      <c r="AD1264" s="493" t="s">
        <v>21649</v>
      </c>
      <c r="AE1264"/>
      <c r="AF1264" t="s">
        <v>20919</v>
      </c>
      <c r="AG1264"/>
      <c r="AH1264"/>
      <c r="AI1264" t="s">
        <v>20668</v>
      </c>
      <c r="AJ1264" t="s">
        <v>32</v>
      </c>
      <c r="AK1264" t="s">
        <v>2203</v>
      </c>
      <c r="AL1264" t="s">
        <v>64</v>
      </c>
      <c r="AM1264" t="s">
        <v>9295</v>
      </c>
      <c r="AN1264">
        <v>65</v>
      </c>
    </row>
    <row r="1265" spans="1:40" ht="14.4" x14ac:dyDescent="0.3">
      <c r="A1265" s="433" t="str">
        <v>1815</v>
      </c>
      <c r="D1265" t="str">
        <f>CONCATENATE(portada_F[[#This Row],[NIVEL]],".",portada_F[[#This Row],[CODINS]])</f>
        <v>1.00336</v>
      </c>
      <c r="E1265" s="444" t="s">
        <v>30732</v>
      </c>
      <c r="F1265" t="s">
        <v>967</v>
      </c>
      <c r="G1265" t="s">
        <v>2033</v>
      </c>
      <c r="H1265" t="s">
        <v>9274</v>
      </c>
      <c r="I1265" t="s">
        <v>83</v>
      </c>
      <c r="J1265" t="s">
        <v>3</v>
      </c>
      <c r="K1265" t="s">
        <v>32</v>
      </c>
      <c r="L1265" t="s">
        <v>20921</v>
      </c>
      <c r="M1265" t="s">
        <v>18492</v>
      </c>
      <c r="N1265">
        <v>20107</v>
      </c>
      <c r="O1265" t="s">
        <v>35</v>
      </c>
      <c r="P1265" t="s">
        <v>1</v>
      </c>
      <c r="Q1265" t="s">
        <v>7</v>
      </c>
      <c r="R1265" t="s">
        <v>16556</v>
      </c>
      <c r="S1265" t="s">
        <v>83</v>
      </c>
      <c r="T1265" t="s">
        <v>83</v>
      </c>
      <c r="U1265" t="s">
        <v>839</v>
      </c>
      <c r="V1265" t="s">
        <v>839</v>
      </c>
      <c r="W1265" t="s">
        <v>9273</v>
      </c>
      <c r="X1265" t="s">
        <v>12682</v>
      </c>
      <c r="Y1265" s="536" t="s">
        <v>21610</v>
      </c>
      <c r="Z1265" s="536" t="s">
        <v>21610</v>
      </c>
      <c r="AA1265" s="493" t="s">
        <v>17296</v>
      </c>
      <c r="AB1265" s="493" t="s">
        <v>21611</v>
      </c>
      <c r="AC1265" s="493" t="s">
        <v>19755</v>
      </c>
      <c r="AD1265" s="493" t="s">
        <v>21542</v>
      </c>
      <c r="AE1265"/>
      <c r="AF1265" t="s">
        <v>20919</v>
      </c>
      <c r="AG1265"/>
      <c r="AH1265"/>
      <c r="AI1265" t="s">
        <v>20668</v>
      </c>
      <c r="AJ1265" t="s">
        <v>32</v>
      </c>
      <c r="AK1265" t="s">
        <v>748</v>
      </c>
      <c r="AL1265" t="s">
        <v>64</v>
      </c>
      <c r="AM1265" t="s">
        <v>9274</v>
      </c>
      <c r="AN1265">
        <v>66</v>
      </c>
    </row>
    <row r="1266" spans="1:40" ht="14.4" x14ac:dyDescent="0.3">
      <c r="A1266" s="433" t="str">
        <v>1816</v>
      </c>
      <c r="D1266" t="str">
        <f>CONCATENATE(portada_F[[#This Row],[NIVEL]],".",portada_F[[#This Row],[CODINS]])</f>
        <v>1.00347</v>
      </c>
      <c r="E1266" s="444" t="s">
        <v>30743</v>
      </c>
      <c r="F1266" t="s">
        <v>998</v>
      </c>
      <c r="G1266" t="s">
        <v>18623</v>
      </c>
      <c r="H1266" t="s">
        <v>250</v>
      </c>
      <c r="I1266" t="s">
        <v>83</v>
      </c>
      <c r="J1266" t="s">
        <v>4</v>
      </c>
      <c r="K1266" t="s">
        <v>32</v>
      </c>
      <c r="L1266" t="s">
        <v>20921</v>
      </c>
      <c r="M1266" t="s">
        <v>18492</v>
      </c>
      <c r="N1266">
        <v>20104</v>
      </c>
      <c r="O1266" t="s">
        <v>35</v>
      </c>
      <c r="P1266" t="s">
        <v>1</v>
      </c>
      <c r="Q1266" t="s">
        <v>4</v>
      </c>
      <c r="R1266" t="s">
        <v>16553</v>
      </c>
      <c r="S1266" t="s">
        <v>83</v>
      </c>
      <c r="T1266" t="s">
        <v>83</v>
      </c>
      <c r="U1266" t="s">
        <v>250</v>
      </c>
      <c r="V1266" t="s">
        <v>3577</v>
      </c>
      <c r="W1266" t="s">
        <v>21638</v>
      </c>
      <c r="X1266" t="s">
        <v>18762</v>
      </c>
      <c r="Y1266" s="536" t="s">
        <v>21639</v>
      </c>
      <c r="Z1266" s="536" t="s">
        <v>21639</v>
      </c>
      <c r="AA1266" s="493" t="s">
        <v>19769</v>
      </c>
      <c r="AB1266" s="493" t="s">
        <v>21640</v>
      </c>
      <c r="AC1266" s="493" t="s">
        <v>9168</v>
      </c>
      <c r="AD1266" s="493" t="s">
        <v>21193</v>
      </c>
      <c r="AE1266"/>
      <c r="AF1266" t="s">
        <v>20919</v>
      </c>
      <c r="AG1266"/>
      <c r="AH1266"/>
      <c r="AI1266" t="s">
        <v>20668</v>
      </c>
      <c r="AJ1266" t="s">
        <v>32</v>
      </c>
      <c r="AK1266" t="s">
        <v>762</v>
      </c>
      <c r="AL1266" t="s">
        <v>64</v>
      </c>
      <c r="AM1266" t="s">
        <v>250</v>
      </c>
      <c r="AN1266">
        <v>61</v>
      </c>
    </row>
    <row r="1267" spans="1:40" ht="14.4" x14ac:dyDescent="0.3">
      <c r="A1267" s="433" t="str">
        <v>1817</v>
      </c>
      <c r="D1267" t="str">
        <f>CONCATENATE(portada_F[[#This Row],[NIVEL]],".",portada_F[[#This Row],[CODINS]])</f>
        <v>1.00337</v>
      </c>
      <c r="E1267" s="444" t="s">
        <v>30733</v>
      </c>
      <c r="F1267" t="s">
        <v>968</v>
      </c>
      <c r="G1267" t="s">
        <v>2031</v>
      </c>
      <c r="H1267" t="s">
        <v>2032</v>
      </c>
      <c r="I1267" t="s">
        <v>83</v>
      </c>
      <c r="J1267" t="s">
        <v>3</v>
      </c>
      <c r="K1267" t="s">
        <v>32</v>
      </c>
      <c r="L1267" t="s">
        <v>20921</v>
      </c>
      <c r="M1267" t="s">
        <v>18492</v>
      </c>
      <c r="N1267">
        <v>20106</v>
      </c>
      <c r="O1267" t="s">
        <v>35</v>
      </c>
      <c r="P1267" t="s">
        <v>1</v>
      </c>
      <c r="Q1267" t="s">
        <v>6</v>
      </c>
      <c r="R1267" t="s">
        <v>16555</v>
      </c>
      <c r="S1267" t="s">
        <v>83</v>
      </c>
      <c r="T1267" t="s">
        <v>83</v>
      </c>
      <c r="U1267" t="s">
        <v>272</v>
      </c>
      <c r="V1267" t="s">
        <v>272</v>
      </c>
      <c r="W1267" t="s">
        <v>9272</v>
      </c>
      <c r="X1267" t="s">
        <v>10375</v>
      </c>
      <c r="Y1267" s="536" t="s">
        <v>21612</v>
      </c>
      <c r="Z1267" s="536" t="s">
        <v>21612</v>
      </c>
      <c r="AA1267" s="493" t="s">
        <v>8236</v>
      </c>
      <c r="AB1267" s="493" t="s">
        <v>21613</v>
      </c>
      <c r="AC1267" s="493" t="s">
        <v>19755</v>
      </c>
      <c r="AD1267" s="493" t="s">
        <v>21542</v>
      </c>
      <c r="AE1267"/>
      <c r="AF1267" t="s">
        <v>20919</v>
      </c>
      <c r="AG1267"/>
      <c r="AH1267"/>
      <c r="AI1267" t="s">
        <v>20668</v>
      </c>
      <c r="AJ1267" t="s">
        <v>32</v>
      </c>
      <c r="AK1267" t="s">
        <v>752</v>
      </c>
      <c r="AL1267" t="s">
        <v>64</v>
      </c>
      <c r="AM1267" t="s">
        <v>2032</v>
      </c>
      <c r="AN1267">
        <v>75</v>
      </c>
    </row>
    <row r="1268" spans="1:40" ht="14.4" x14ac:dyDescent="0.3">
      <c r="A1268" s="433" t="str">
        <v>1818</v>
      </c>
      <c r="D1268" t="str">
        <f>CONCATENATE(portada_F[[#This Row],[NIVEL]],".",portada_F[[#This Row],[CODINS]])</f>
        <v>1.01491</v>
      </c>
      <c r="E1268" s="444" t="s">
        <v>31769</v>
      </c>
      <c r="F1268" t="s">
        <v>2336</v>
      </c>
      <c r="G1268" t="s">
        <v>2335</v>
      </c>
      <c r="H1268" t="s">
        <v>272</v>
      </c>
      <c r="I1268" t="s">
        <v>83</v>
      </c>
      <c r="J1268" t="s">
        <v>9</v>
      </c>
      <c r="K1268" t="s">
        <v>32</v>
      </c>
      <c r="L1268" t="s">
        <v>20921</v>
      </c>
      <c r="M1268" t="s">
        <v>18492</v>
      </c>
      <c r="N1268">
        <v>20504</v>
      </c>
      <c r="O1268" t="s">
        <v>35</v>
      </c>
      <c r="P1268" t="s">
        <v>5</v>
      </c>
      <c r="Q1268" t="s">
        <v>4</v>
      </c>
      <c r="R1268" t="s">
        <v>16590</v>
      </c>
      <c r="S1268" t="s">
        <v>83</v>
      </c>
      <c r="T1268" t="s">
        <v>2306</v>
      </c>
      <c r="U1268" t="s">
        <v>272</v>
      </c>
      <c r="V1268" t="s">
        <v>272</v>
      </c>
      <c r="W1268" t="s">
        <v>24101</v>
      </c>
      <c r="X1268" t="s">
        <v>11854</v>
      </c>
      <c r="Y1268" s="536" t="s">
        <v>24102</v>
      </c>
      <c r="Z1268" s="536" t="s">
        <v>24102</v>
      </c>
      <c r="AA1268" s="493" t="s">
        <v>12959</v>
      </c>
      <c r="AB1268" s="493" t="s">
        <v>24103</v>
      </c>
      <c r="AC1268" s="493" t="s">
        <v>19757</v>
      </c>
      <c r="AD1268" s="493" t="s">
        <v>21726</v>
      </c>
      <c r="AE1268"/>
      <c r="AF1268" t="s">
        <v>20919</v>
      </c>
      <c r="AG1268"/>
      <c r="AH1268"/>
      <c r="AI1268" t="s">
        <v>20668</v>
      </c>
      <c r="AJ1268" t="s">
        <v>32</v>
      </c>
      <c r="AK1268" t="s">
        <v>2334</v>
      </c>
      <c r="AL1268" t="s">
        <v>64</v>
      </c>
      <c r="AM1268" t="s">
        <v>272</v>
      </c>
      <c r="AN1268">
        <v>8</v>
      </c>
    </row>
    <row r="1269" spans="1:40" ht="14.4" x14ac:dyDescent="0.3">
      <c r="A1269" s="433" t="str">
        <v>1820</v>
      </c>
      <c r="D1269" t="str">
        <f>CONCATENATE(portada_F[[#This Row],[NIVEL]],".",portada_F[[#This Row],[CODINS]])</f>
        <v>1.02661</v>
      </c>
      <c r="E1269" s="444" t="s">
        <v>32806</v>
      </c>
      <c r="F1269" t="s">
        <v>2283</v>
      </c>
      <c r="G1269" t="s">
        <v>2282</v>
      </c>
      <c r="H1269" t="s">
        <v>441</v>
      </c>
      <c r="I1269" t="s">
        <v>83</v>
      </c>
      <c r="J1269" t="s">
        <v>10</v>
      </c>
      <c r="K1269" t="s">
        <v>32</v>
      </c>
      <c r="L1269" t="s">
        <v>20921</v>
      </c>
      <c r="M1269" t="s">
        <v>18492</v>
      </c>
      <c r="N1269">
        <v>20904</v>
      </c>
      <c r="O1269" t="s">
        <v>35</v>
      </c>
      <c r="P1269" t="s">
        <v>10</v>
      </c>
      <c r="Q1269" t="s">
        <v>4</v>
      </c>
      <c r="R1269" t="s">
        <v>16613</v>
      </c>
      <c r="S1269" t="s">
        <v>83</v>
      </c>
      <c r="T1269" t="s">
        <v>2243</v>
      </c>
      <c r="U1269" t="s">
        <v>759</v>
      </c>
      <c r="V1269" t="s">
        <v>441</v>
      </c>
      <c r="W1269" t="s">
        <v>26491</v>
      </c>
      <c r="X1269" t="s">
        <v>13191</v>
      </c>
      <c r="Y1269" s="536" t="s">
        <v>26492</v>
      </c>
      <c r="Z1269" s="536" t="s">
        <v>26493</v>
      </c>
      <c r="AA1269" s="493" t="s">
        <v>18096</v>
      </c>
      <c r="AB1269" s="493" t="s">
        <v>26493</v>
      </c>
      <c r="AC1269" s="493" t="s">
        <v>21713</v>
      </c>
      <c r="AD1269" s="493" t="s">
        <v>21714</v>
      </c>
      <c r="AE1269"/>
      <c r="AF1269" t="s">
        <v>20919</v>
      </c>
      <c r="AG1269"/>
      <c r="AH1269"/>
      <c r="AI1269" t="s">
        <v>20668</v>
      </c>
      <c r="AJ1269" t="s">
        <v>32</v>
      </c>
      <c r="AK1269" t="s">
        <v>2281</v>
      </c>
      <c r="AL1269" t="s">
        <v>64</v>
      </c>
      <c r="AM1269" t="s">
        <v>441</v>
      </c>
      <c r="AN1269">
        <v>8</v>
      </c>
    </row>
    <row r="1270" spans="1:40" ht="14.4" x14ac:dyDescent="0.3">
      <c r="A1270" s="433" t="str">
        <v>1821</v>
      </c>
      <c r="D1270" t="str">
        <f>CONCATENATE(portada_F[[#This Row],[NIVEL]],".",portada_F[[#This Row],[CODINS]])</f>
        <v>1.00924</v>
      </c>
      <c r="E1270" s="444" t="s">
        <v>31255</v>
      </c>
      <c r="F1270" t="s">
        <v>1883</v>
      </c>
      <c r="G1270" t="s">
        <v>2337</v>
      </c>
      <c r="H1270" t="s">
        <v>41</v>
      </c>
      <c r="I1270" t="s">
        <v>83</v>
      </c>
      <c r="J1270" t="s">
        <v>9</v>
      </c>
      <c r="K1270" t="s">
        <v>32</v>
      </c>
      <c r="L1270" t="s">
        <v>20921</v>
      </c>
      <c r="M1270" t="s">
        <v>18492</v>
      </c>
      <c r="N1270">
        <v>20506</v>
      </c>
      <c r="O1270" t="s">
        <v>35</v>
      </c>
      <c r="P1270" t="s">
        <v>5</v>
      </c>
      <c r="Q1270" t="s">
        <v>6</v>
      </c>
      <c r="R1270" t="s">
        <v>16592</v>
      </c>
      <c r="S1270" t="s">
        <v>83</v>
      </c>
      <c r="T1270" t="s">
        <v>2306</v>
      </c>
      <c r="U1270" t="s">
        <v>33</v>
      </c>
      <c r="V1270" t="s">
        <v>41</v>
      </c>
      <c r="W1270" t="s">
        <v>19292</v>
      </c>
      <c r="X1270" t="s">
        <v>11697</v>
      </c>
      <c r="Y1270" s="536" t="s">
        <v>22929</v>
      </c>
      <c r="Z1270" s="536" t="s">
        <v>22930</v>
      </c>
      <c r="AA1270" s="493" t="s">
        <v>13964</v>
      </c>
      <c r="AB1270" s="493" t="s">
        <v>22931</v>
      </c>
      <c r="AC1270" s="493" t="s">
        <v>19757</v>
      </c>
      <c r="AD1270" s="493" t="s">
        <v>21726</v>
      </c>
      <c r="AE1270"/>
      <c r="AF1270" t="s">
        <v>20919</v>
      </c>
      <c r="AG1270"/>
      <c r="AH1270"/>
      <c r="AI1270" t="s">
        <v>20668</v>
      </c>
      <c r="AJ1270" t="s">
        <v>32</v>
      </c>
      <c r="AK1270" t="s">
        <v>2073</v>
      </c>
      <c r="AL1270" t="s">
        <v>64</v>
      </c>
      <c r="AM1270" t="s">
        <v>41</v>
      </c>
      <c r="AN1270">
        <v>14</v>
      </c>
    </row>
    <row r="1271" spans="1:40" ht="14.4" x14ac:dyDescent="0.3">
      <c r="A1271" s="433" t="str">
        <v>1822</v>
      </c>
      <c r="D1271" t="str">
        <f>CONCATENATE(portada_F[[#This Row],[NIVEL]],".",portada_F[[#This Row],[CODINS]])</f>
        <v>1.01492</v>
      </c>
      <c r="E1271" s="444" t="s">
        <v>31770</v>
      </c>
      <c r="F1271" t="s">
        <v>2340</v>
      </c>
      <c r="G1271" t="s">
        <v>2338</v>
      </c>
      <c r="H1271" t="s">
        <v>2339</v>
      </c>
      <c r="I1271" t="s">
        <v>83</v>
      </c>
      <c r="J1271" t="s">
        <v>9</v>
      </c>
      <c r="K1271" t="s">
        <v>32</v>
      </c>
      <c r="L1271" t="s">
        <v>20921</v>
      </c>
      <c r="M1271" t="s">
        <v>18492</v>
      </c>
      <c r="N1271">
        <v>20506</v>
      </c>
      <c r="O1271" t="s">
        <v>35</v>
      </c>
      <c r="P1271" t="s">
        <v>5</v>
      </c>
      <c r="Q1271" t="s">
        <v>6</v>
      </c>
      <c r="R1271" t="s">
        <v>16592</v>
      </c>
      <c r="S1271" t="s">
        <v>83</v>
      </c>
      <c r="T1271" t="s">
        <v>2306</v>
      </c>
      <c r="U1271" t="s">
        <v>33</v>
      </c>
      <c r="V1271" t="s">
        <v>2339</v>
      </c>
      <c r="W1271" t="s">
        <v>966</v>
      </c>
      <c r="X1271" t="s">
        <v>11855</v>
      </c>
      <c r="Y1271" s="536" t="s">
        <v>24104</v>
      </c>
      <c r="Z1271" s="536"/>
      <c r="AA1271" s="493" t="s">
        <v>20066</v>
      </c>
      <c r="AB1271" s="493" t="s">
        <v>24105</v>
      </c>
      <c r="AC1271" s="493" t="s">
        <v>19757</v>
      </c>
      <c r="AD1271" s="493" t="s">
        <v>21726</v>
      </c>
      <c r="AE1271"/>
      <c r="AF1271" t="s">
        <v>20919</v>
      </c>
      <c r="AG1271"/>
      <c r="AH1271"/>
      <c r="AI1271" t="s">
        <v>20668</v>
      </c>
      <c r="AJ1271" t="s">
        <v>32</v>
      </c>
      <c r="AK1271" t="s">
        <v>7605</v>
      </c>
      <c r="AL1271" t="s">
        <v>64</v>
      </c>
      <c r="AM1271" t="s">
        <v>2339</v>
      </c>
      <c r="AN1271">
        <v>17</v>
      </c>
    </row>
    <row r="1272" spans="1:40" ht="14.4" x14ac:dyDescent="0.3">
      <c r="A1272" s="433" t="str">
        <v>1823</v>
      </c>
      <c r="D1272" t="str">
        <f>CONCATENATE(portada_F[[#This Row],[NIVEL]],".",portada_F[[#This Row],[CODINS]])</f>
        <v>1.00915</v>
      </c>
      <c r="E1272" s="444" t="s">
        <v>31248</v>
      </c>
      <c r="F1272" t="s">
        <v>1745</v>
      </c>
      <c r="G1272" t="s">
        <v>2207</v>
      </c>
      <c r="H1272" t="s">
        <v>518</v>
      </c>
      <c r="I1272" t="s">
        <v>83</v>
      </c>
      <c r="J1272" t="s">
        <v>7</v>
      </c>
      <c r="K1272" t="s">
        <v>32</v>
      </c>
      <c r="L1272" t="s">
        <v>20921</v>
      </c>
      <c r="M1272" t="s">
        <v>18492</v>
      </c>
      <c r="N1272">
        <v>20802</v>
      </c>
      <c r="O1272" t="s">
        <v>35</v>
      </c>
      <c r="P1272" t="s">
        <v>9</v>
      </c>
      <c r="Q1272" t="s">
        <v>2</v>
      </c>
      <c r="R1272" t="s">
        <v>16609</v>
      </c>
      <c r="S1272" t="s">
        <v>83</v>
      </c>
      <c r="T1272" t="s">
        <v>578</v>
      </c>
      <c r="U1272" t="s">
        <v>173</v>
      </c>
      <c r="V1272" t="s">
        <v>518</v>
      </c>
      <c r="W1272" t="s">
        <v>1460</v>
      </c>
      <c r="X1272" t="s">
        <v>11695</v>
      </c>
      <c r="Y1272" s="536" t="s">
        <v>22912</v>
      </c>
      <c r="Z1272" s="536" t="s">
        <v>22913</v>
      </c>
      <c r="AA1272" s="493" t="s">
        <v>13963</v>
      </c>
      <c r="AB1272" s="493" t="s">
        <v>22912</v>
      </c>
      <c r="AC1272" s="493" t="s">
        <v>12765</v>
      </c>
      <c r="AD1272" s="493" t="s">
        <v>21649</v>
      </c>
      <c r="AE1272"/>
      <c r="AF1272" t="s">
        <v>20919</v>
      </c>
      <c r="AG1272"/>
      <c r="AH1272"/>
      <c r="AI1272" t="s">
        <v>20668</v>
      </c>
      <c r="AJ1272" t="s">
        <v>32</v>
      </c>
      <c r="AK1272" t="s">
        <v>380</v>
      </c>
      <c r="AL1272" t="s">
        <v>64</v>
      </c>
      <c r="AM1272" t="s">
        <v>518</v>
      </c>
      <c r="AN1272">
        <v>35</v>
      </c>
    </row>
    <row r="1273" spans="1:40" ht="14.4" x14ac:dyDescent="0.3">
      <c r="A1273" s="433" t="str">
        <v>1824</v>
      </c>
      <c r="D1273" t="str">
        <f>CONCATENATE(portada_F[[#This Row],[NIVEL]],".",portada_F[[#This Row],[CODINS]])</f>
        <v>1.01482</v>
      </c>
      <c r="E1273" s="444" t="s">
        <v>31760</v>
      </c>
      <c r="F1273" t="s">
        <v>2209</v>
      </c>
      <c r="G1273" t="s">
        <v>2208</v>
      </c>
      <c r="H1273" t="s">
        <v>478</v>
      </c>
      <c r="I1273" t="s">
        <v>83</v>
      </c>
      <c r="J1273" t="s">
        <v>7</v>
      </c>
      <c r="K1273" t="s">
        <v>32</v>
      </c>
      <c r="L1273" t="s">
        <v>20921</v>
      </c>
      <c r="M1273" t="s">
        <v>18492</v>
      </c>
      <c r="N1273">
        <v>20802</v>
      </c>
      <c r="O1273" t="s">
        <v>35</v>
      </c>
      <c r="P1273" t="s">
        <v>9</v>
      </c>
      <c r="Q1273" t="s">
        <v>2</v>
      </c>
      <c r="R1273" t="s">
        <v>16609</v>
      </c>
      <c r="S1273" t="s">
        <v>83</v>
      </c>
      <c r="T1273" t="s">
        <v>578</v>
      </c>
      <c r="U1273" t="s">
        <v>173</v>
      </c>
      <c r="V1273" t="s">
        <v>478</v>
      </c>
      <c r="W1273" t="s">
        <v>9297</v>
      </c>
      <c r="X1273" t="s">
        <v>14019</v>
      </c>
      <c r="Y1273" s="536" t="s">
        <v>24085</v>
      </c>
      <c r="Z1273" s="536" t="s">
        <v>24086</v>
      </c>
      <c r="AA1273" s="493" t="s">
        <v>15649</v>
      </c>
      <c r="AB1273" s="493" t="s">
        <v>24087</v>
      </c>
      <c r="AC1273" s="493" t="s">
        <v>12765</v>
      </c>
      <c r="AD1273" s="493" t="s">
        <v>21649</v>
      </c>
      <c r="AE1273"/>
      <c r="AF1273" t="s">
        <v>20919</v>
      </c>
      <c r="AG1273"/>
      <c r="AH1273"/>
      <c r="AI1273" t="s">
        <v>20668</v>
      </c>
      <c r="AJ1273" t="s">
        <v>32</v>
      </c>
      <c r="AK1273" t="s">
        <v>7603</v>
      </c>
      <c r="AL1273" t="s">
        <v>64</v>
      </c>
      <c r="AM1273" t="s">
        <v>478</v>
      </c>
      <c r="AN1273">
        <v>14</v>
      </c>
    </row>
    <row r="1274" spans="1:40" ht="14.4" x14ac:dyDescent="0.3">
      <c r="A1274" s="433" t="str">
        <v>1825</v>
      </c>
      <c r="D1274" t="str">
        <f>CONCATENATE(portada_F[[#This Row],[NIVEL]],".",portada_F[[#This Row],[CODINS]])</f>
        <v>1.00398</v>
      </c>
      <c r="E1274" s="444" t="s">
        <v>30793</v>
      </c>
      <c r="F1274" t="s">
        <v>1149</v>
      </c>
      <c r="G1274" t="s">
        <v>2506</v>
      </c>
      <c r="H1274" t="s">
        <v>173</v>
      </c>
      <c r="I1274" t="s">
        <v>83</v>
      </c>
      <c r="J1274" t="s">
        <v>6</v>
      </c>
      <c r="K1274" t="s">
        <v>32</v>
      </c>
      <c r="L1274" t="s">
        <v>20921</v>
      </c>
      <c r="M1274" t="s">
        <v>18492</v>
      </c>
      <c r="N1274">
        <v>20308</v>
      </c>
      <c r="O1274" t="s">
        <v>35</v>
      </c>
      <c r="P1274" t="s">
        <v>3</v>
      </c>
      <c r="Q1274" t="s">
        <v>9</v>
      </c>
      <c r="R1274" t="s">
        <v>16582</v>
      </c>
      <c r="S1274" t="s">
        <v>83</v>
      </c>
      <c r="T1274" t="s">
        <v>678</v>
      </c>
      <c r="U1274" t="s">
        <v>679</v>
      </c>
      <c r="V1274" t="s">
        <v>2507</v>
      </c>
      <c r="W1274" t="s">
        <v>601</v>
      </c>
      <c r="X1274" t="s">
        <v>11519</v>
      </c>
      <c r="Y1274" s="536" t="s">
        <v>21757</v>
      </c>
      <c r="Z1274" s="536" t="s">
        <v>21757</v>
      </c>
      <c r="AA1274" s="493" t="s">
        <v>2521</v>
      </c>
      <c r="AB1274" s="493" t="s">
        <v>21757</v>
      </c>
      <c r="AC1274" s="493" t="s">
        <v>21677</v>
      </c>
      <c r="AD1274" s="493" t="s">
        <v>21678</v>
      </c>
      <c r="AE1274"/>
      <c r="AF1274" t="s">
        <v>20919</v>
      </c>
      <c r="AG1274"/>
      <c r="AH1274"/>
      <c r="AI1274" t="s">
        <v>20668</v>
      </c>
      <c r="AJ1274" t="s">
        <v>32</v>
      </c>
      <c r="AK1274" t="s">
        <v>2505</v>
      </c>
      <c r="AL1274" t="s">
        <v>64</v>
      </c>
      <c r="AM1274" t="s">
        <v>173</v>
      </c>
      <c r="AN1274">
        <v>61</v>
      </c>
    </row>
    <row r="1275" spans="1:40" ht="14.4" x14ac:dyDescent="0.3">
      <c r="A1275" s="433" t="str">
        <v>1826</v>
      </c>
      <c r="D1275" t="str">
        <f>CONCATENATE(portada_F[[#This Row],[NIVEL]],".",portada_F[[#This Row],[CODINS]])</f>
        <v>1.01296</v>
      </c>
      <c r="E1275" s="444" t="s">
        <v>31580</v>
      </c>
      <c r="F1275" t="s">
        <v>2512</v>
      </c>
      <c r="G1275" t="s">
        <v>2511</v>
      </c>
      <c r="H1275" t="s">
        <v>732</v>
      </c>
      <c r="I1275" t="s">
        <v>83</v>
      </c>
      <c r="J1275" t="s">
        <v>6</v>
      </c>
      <c r="K1275" t="s">
        <v>32</v>
      </c>
      <c r="L1275" t="s">
        <v>20921</v>
      </c>
      <c r="M1275" t="s">
        <v>18492</v>
      </c>
      <c r="N1275">
        <v>20308</v>
      </c>
      <c r="O1275" t="s">
        <v>35</v>
      </c>
      <c r="P1275" t="s">
        <v>3</v>
      </c>
      <c r="Q1275" t="s">
        <v>9</v>
      </c>
      <c r="R1275" t="s">
        <v>16582</v>
      </c>
      <c r="S1275" t="s">
        <v>83</v>
      </c>
      <c r="T1275" t="s">
        <v>678</v>
      </c>
      <c r="U1275" t="s">
        <v>679</v>
      </c>
      <c r="V1275" t="s">
        <v>732</v>
      </c>
      <c r="W1275" t="s">
        <v>23694</v>
      </c>
      <c r="X1275" t="s">
        <v>11790</v>
      </c>
      <c r="Y1275" s="536" t="s">
        <v>23695</v>
      </c>
      <c r="Z1275" s="536" t="s">
        <v>23695</v>
      </c>
      <c r="AA1275" s="493" t="s">
        <v>18877</v>
      </c>
      <c r="AB1275" s="493" t="s">
        <v>23695</v>
      </c>
      <c r="AC1275" s="493" t="s">
        <v>21677</v>
      </c>
      <c r="AD1275" s="493" t="s">
        <v>21678</v>
      </c>
      <c r="AE1275"/>
      <c r="AF1275" t="s">
        <v>20919</v>
      </c>
      <c r="AG1275"/>
      <c r="AH1275"/>
      <c r="AI1275" t="s">
        <v>20668</v>
      </c>
      <c r="AJ1275" t="s">
        <v>32</v>
      </c>
      <c r="AK1275" t="s">
        <v>7186</v>
      </c>
      <c r="AL1275" t="s">
        <v>64</v>
      </c>
      <c r="AM1275" t="s">
        <v>732</v>
      </c>
      <c r="AN1275">
        <v>33</v>
      </c>
    </row>
    <row r="1276" spans="1:40" ht="14.4" x14ac:dyDescent="0.3">
      <c r="A1276" s="433" t="str">
        <v>1827</v>
      </c>
      <c r="D1276" t="str">
        <f>CONCATENATE(portada_F[[#This Row],[NIVEL]],".",portada_F[[#This Row],[CODINS]])</f>
        <v>1.02203</v>
      </c>
      <c r="E1276" s="444" t="s">
        <v>32409</v>
      </c>
      <c r="F1276" t="s">
        <v>2176</v>
      </c>
      <c r="G1276" t="s">
        <v>2174</v>
      </c>
      <c r="H1276" t="s">
        <v>13560</v>
      </c>
      <c r="I1276" t="s">
        <v>83</v>
      </c>
      <c r="J1276" t="s">
        <v>6</v>
      </c>
      <c r="K1276" t="s">
        <v>32</v>
      </c>
      <c r="L1276" t="s">
        <v>20921</v>
      </c>
      <c r="M1276" t="s">
        <v>18492</v>
      </c>
      <c r="N1276">
        <v>20304</v>
      </c>
      <c r="O1276" t="s">
        <v>35</v>
      </c>
      <c r="P1276" t="s">
        <v>3</v>
      </c>
      <c r="Q1276" t="s">
        <v>4</v>
      </c>
      <c r="R1276" t="s">
        <v>16579</v>
      </c>
      <c r="S1276" t="s">
        <v>83</v>
      </c>
      <c r="T1276" t="s">
        <v>678</v>
      </c>
      <c r="U1276" t="s">
        <v>2126</v>
      </c>
      <c r="V1276" t="s">
        <v>2175</v>
      </c>
      <c r="W1276" t="s">
        <v>9292</v>
      </c>
      <c r="X1276" t="s">
        <v>15009</v>
      </c>
      <c r="Y1276" s="536" t="s">
        <v>25570</v>
      </c>
      <c r="Z1276" s="536" t="s">
        <v>25570</v>
      </c>
      <c r="AA1276" s="493" t="s">
        <v>20185</v>
      </c>
      <c r="AB1276" s="493" t="s">
        <v>25570</v>
      </c>
      <c r="AC1276" s="493" t="s">
        <v>21677</v>
      </c>
      <c r="AD1276" s="493" t="s">
        <v>21680</v>
      </c>
      <c r="AE1276"/>
      <c r="AF1276" t="s">
        <v>20919</v>
      </c>
      <c r="AG1276"/>
      <c r="AH1276"/>
      <c r="AI1276" t="s">
        <v>20668</v>
      </c>
      <c r="AJ1276" t="s">
        <v>32</v>
      </c>
      <c r="AK1276" t="s">
        <v>2131</v>
      </c>
      <c r="AL1276" t="s">
        <v>64</v>
      </c>
      <c r="AM1276" t="s">
        <v>13560</v>
      </c>
      <c r="AN1276">
        <v>14</v>
      </c>
    </row>
    <row r="1277" spans="1:40" ht="14.4" x14ac:dyDescent="0.3">
      <c r="A1277" s="433" t="str">
        <v>1828</v>
      </c>
      <c r="D1277" t="str">
        <f>CONCATENATE(portada_F[[#This Row],[NIVEL]],".",portada_F[[#This Row],[CODINS]])</f>
        <v>1.01476</v>
      </c>
      <c r="E1277" s="444" t="s">
        <v>31754</v>
      </c>
      <c r="F1277" t="s">
        <v>1810</v>
      </c>
      <c r="G1277" t="s">
        <v>2158</v>
      </c>
      <c r="H1277" t="s">
        <v>2159</v>
      </c>
      <c r="I1277" t="s">
        <v>83</v>
      </c>
      <c r="J1277" t="s">
        <v>6</v>
      </c>
      <c r="K1277" t="s">
        <v>32</v>
      </c>
      <c r="L1277" t="s">
        <v>20921</v>
      </c>
      <c r="M1277" t="s">
        <v>18492</v>
      </c>
      <c r="N1277">
        <v>20304</v>
      </c>
      <c r="O1277" t="s">
        <v>35</v>
      </c>
      <c r="P1277" t="s">
        <v>3</v>
      </c>
      <c r="Q1277" t="s">
        <v>4</v>
      </c>
      <c r="R1277" t="s">
        <v>16579</v>
      </c>
      <c r="S1277" t="s">
        <v>83</v>
      </c>
      <c r="T1277" t="s">
        <v>678</v>
      </c>
      <c r="U1277" t="s">
        <v>2126</v>
      </c>
      <c r="V1277" t="s">
        <v>51</v>
      </c>
      <c r="W1277" t="s">
        <v>9289</v>
      </c>
      <c r="X1277" t="s">
        <v>11846</v>
      </c>
      <c r="Y1277" s="536" t="s">
        <v>24071</v>
      </c>
      <c r="Z1277" s="536" t="s">
        <v>24071</v>
      </c>
      <c r="AA1277" s="493" t="s">
        <v>17169</v>
      </c>
      <c r="AB1277" s="493" t="s">
        <v>24071</v>
      </c>
      <c r="AC1277" s="493" t="s">
        <v>21677</v>
      </c>
      <c r="AD1277" s="493" t="s">
        <v>21678</v>
      </c>
      <c r="AE1277"/>
      <c r="AF1277" t="s">
        <v>20919</v>
      </c>
      <c r="AG1277"/>
      <c r="AH1277"/>
      <c r="AI1277" t="s">
        <v>20668</v>
      </c>
      <c r="AJ1277" t="s">
        <v>32</v>
      </c>
      <c r="AK1277" t="s">
        <v>7162</v>
      </c>
      <c r="AL1277" t="s">
        <v>64</v>
      </c>
      <c r="AM1277" t="s">
        <v>2159</v>
      </c>
      <c r="AN1277">
        <v>29</v>
      </c>
    </row>
    <row r="1278" spans="1:40" ht="14.4" x14ac:dyDescent="0.3">
      <c r="A1278" s="433" t="str">
        <v>1829</v>
      </c>
      <c r="D1278" t="str">
        <f>CONCATENATE(portada_F[[#This Row],[NIVEL]],".",portada_F[[#This Row],[CODINS]])</f>
        <v>1.00377</v>
      </c>
      <c r="E1278" s="444" t="s">
        <v>30772</v>
      </c>
      <c r="F1278" t="s">
        <v>1108</v>
      </c>
      <c r="G1278" t="s">
        <v>2181</v>
      </c>
      <c r="H1278" t="s">
        <v>2182</v>
      </c>
      <c r="I1278" t="s">
        <v>83</v>
      </c>
      <c r="J1278" t="s">
        <v>7</v>
      </c>
      <c r="K1278" t="s">
        <v>32</v>
      </c>
      <c r="L1278" t="s">
        <v>20921</v>
      </c>
      <c r="M1278" t="s">
        <v>18492</v>
      </c>
      <c r="N1278">
        <v>20803</v>
      </c>
      <c r="O1278" t="s">
        <v>35</v>
      </c>
      <c r="P1278" t="s">
        <v>9</v>
      </c>
      <c r="Q1278" t="s">
        <v>3</v>
      </c>
      <c r="R1278" t="s">
        <v>16610</v>
      </c>
      <c r="S1278" t="s">
        <v>83</v>
      </c>
      <c r="T1278" t="s">
        <v>578</v>
      </c>
      <c r="U1278" t="s">
        <v>159</v>
      </c>
      <c r="V1278" t="s">
        <v>159</v>
      </c>
      <c r="W1278" t="s">
        <v>21709</v>
      </c>
      <c r="X1278" t="s">
        <v>11509</v>
      </c>
      <c r="Y1278" s="536" t="s">
        <v>21710</v>
      </c>
      <c r="Z1278" s="536"/>
      <c r="AA1278" s="493" t="s">
        <v>14020</v>
      </c>
      <c r="AB1278" s="493" t="s">
        <v>21710</v>
      </c>
      <c r="AC1278" s="493" t="s">
        <v>12765</v>
      </c>
      <c r="AD1278" s="493" t="s">
        <v>21649</v>
      </c>
      <c r="AE1278"/>
      <c r="AF1278" t="s">
        <v>20919</v>
      </c>
      <c r="AG1278"/>
      <c r="AH1278"/>
      <c r="AI1278" t="s">
        <v>20668</v>
      </c>
      <c r="AJ1278" t="s">
        <v>32</v>
      </c>
      <c r="AK1278" t="s">
        <v>161</v>
      </c>
      <c r="AL1278" t="s">
        <v>64</v>
      </c>
      <c r="AM1278" t="s">
        <v>2182</v>
      </c>
      <c r="AN1278">
        <v>65</v>
      </c>
    </row>
    <row r="1279" spans="1:40" ht="14.4" x14ac:dyDescent="0.3">
      <c r="A1279" s="433" t="str">
        <v>1830</v>
      </c>
      <c r="D1279" t="str">
        <f>CONCATENATE(portada_F[[#This Row],[NIVEL]],".",portada_F[[#This Row],[CODINS]])</f>
        <v>1.00348</v>
      </c>
      <c r="E1279" s="444" t="s">
        <v>30744</v>
      </c>
      <c r="F1279" t="s">
        <v>1004</v>
      </c>
      <c r="G1279" t="s">
        <v>18624</v>
      </c>
      <c r="H1279" t="s">
        <v>18625</v>
      </c>
      <c r="I1279" t="s">
        <v>83</v>
      </c>
      <c r="J1279" t="s">
        <v>4</v>
      </c>
      <c r="K1279" t="s">
        <v>32</v>
      </c>
      <c r="L1279" t="s">
        <v>20921</v>
      </c>
      <c r="M1279" t="s">
        <v>18492</v>
      </c>
      <c r="N1279">
        <v>20108</v>
      </c>
      <c r="O1279" t="s">
        <v>35</v>
      </c>
      <c r="P1279" t="s">
        <v>1</v>
      </c>
      <c r="Q1279" t="s">
        <v>9</v>
      </c>
      <c r="R1279" t="s">
        <v>16557</v>
      </c>
      <c r="S1279" t="s">
        <v>83</v>
      </c>
      <c r="T1279" t="s">
        <v>83</v>
      </c>
      <c r="U1279" t="s">
        <v>159</v>
      </c>
      <c r="V1279" t="s">
        <v>159</v>
      </c>
      <c r="W1279" t="s">
        <v>18765</v>
      </c>
      <c r="X1279" t="s">
        <v>18764</v>
      </c>
      <c r="Y1279" s="536" t="s">
        <v>21641</v>
      </c>
      <c r="Z1279" s="536" t="s">
        <v>21641</v>
      </c>
      <c r="AA1279" s="493" t="s">
        <v>18763</v>
      </c>
      <c r="AB1279" s="493" t="s">
        <v>21641</v>
      </c>
      <c r="AC1279" s="493" t="s">
        <v>9168</v>
      </c>
      <c r="AD1279" s="493" t="s">
        <v>21193</v>
      </c>
      <c r="AE1279"/>
      <c r="AF1279" t="s">
        <v>20919</v>
      </c>
      <c r="AG1279"/>
      <c r="AH1279"/>
      <c r="AI1279" t="s">
        <v>20668</v>
      </c>
      <c r="AJ1279" t="s">
        <v>32</v>
      </c>
      <c r="AK1279" t="s">
        <v>807</v>
      </c>
      <c r="AL1279" t="s">
        <v>64</v>
      </c>
      <c r="AM1279" t="s">
        <v>18625</v>
      </c>
      <c r="AN1279">
        <v>335</v>
      </c>
    </row>
    <row r="1280" spans="1:40" ht="14.4" x14ac:dyDescent="0.3">
      <c r="A1280" s="433" t="str">
        <v>1831</v>
      </c>
      <c r="D1280" t="str">
        <f>CONCATENATE(portada_F[[#This Row],[NIVEL]],".",portada_F[[#This Row],[CODINS]])</f>
        <v>1.00373</v>
      </c>
      <c r="E1280" s="444" t="s">
        <v>30768</v>
      </c>
      <c r="F1280" t="s">
        <v>1095</v>
      </c>
      <c r="G1280" t="s">
        <v>2169</v>
      </c>
      <c r="H1280" t="s">
        <v>2170</v>
      </c>
      <c r="I1280" t="s">
        <v>83</v>
      </c>
      <c r="J1280" t="s">
        <v>6</v>
      </c>
      <c r="K1280" t="s">
        <v>32</v>
      </c>
      <c r="L1280" t="s">
        <v>20921</v>
      </c>
      <c r="M1280" t="s">
        <v>18492</v>
      </c>
      <c r="N1280">
        <v>20304</v>
      </c>
      <c r="O1280" t="s">
        <v>35</v>
      </c>
      <c r="P1280" t="s">
        <v>3</v>
      </c>
      <c r="Q1280" t="s">
        <v>4</v>
      </c>
      <c r="R1280" t="s">
        <v>16579</v>
      </c>
      <c r="S1280" t="s">
        <v>83</v>
      </c>
      <c r="T1280" t="s">
        <v>678</v>
      </c>
      <c r="U1280" t="s">
        <v>2126</v>
      </c>
      <c r="V1280" t="s">
        <v>2126</v>
      </c>
      <c r="W1280" t="s">
        <v>21699</v>
      </c>
      <c r="X1280" t="s">
        <v>11507</v>
      </c>
      <c r="Y1280" s="536" t="s">
        <v>21700</v>
      </c>
      <c r="Z1280" s="536"/>
      <c r="AA1280" s="493" t="s">
        <v>9775</v>
      </c>
      <c r="AB1280" s="493" t="s">
        <v>21700</v>
      </c>
      <c r="AC1280" s="493" t="s">
        <v>21677</v>
      </c>
      <c r="AD1280" s="493" t="s">
        <v>21678</v>
      </c>
      <c r="AE1280"/>
      <c r="AF1280" t="s">
        <v>20919</v>
      </c>
      <c r="AG1280"/>
      <c r="AH1280"/>
      <c r="AI1280" t="s">
        <v>20668</v>
      </c>
      <c r="AJ1280" t="s">
        <v>32</v>
      </c>
      <c r="AK1280" t="s">
        <v>8137</v>
      </c>
      <c r="AL1280" t="s">
        <v>64</v>
      </c>
      <c r="AM1280" t="s">
        <v>2170</v>
      </c>
      <c r="AN1280">
        <v>84</v>
      </c>
    </row>
    <row r="1281" spans="1:40" ht="14.4" x14ac:dyDescent="0.3">
      <c r="A1281" s="433" t="str">
        <v>1832</v>
      </c>
      <c r="D1281" t="str">
        <f>CONCATENATE(portada_F[[#This Row],[NIVEL]],".",portada_F[[#This Row],[CODINS]])</f>
        <v>1.01041</v>
      </c>
      <c r="E1281" s="444" t="s">
        <v>31359</v>
      </c>
      <c r="F1281" t="s">
        <v>903</v>
      </c>
      <c r="G1281" t="s">
        <v>2146</v>
      </c>
      <c r="H1281" t="s">
        <v>2147</v>
      </c>
      <c r="I1281" t="s">
        <v>83</v>
      </c>
      <c r="J1281" t="s">
        <v>11</v>
      </c>
      <c r="K1281" t="s">
        <v>32</v>
      </c>
      <c r="L1281" t="s">
        <v>20921</v>
      </c>
      <c r="M1281" t="s">
        <v>18492</v>
      </c>
      <c r="N1281">
        <v>20301</v>
      </c>
      <c r="O1281" t="s">
        <v>35</v>
      </c>
      <c r="P1281" t="s">
        <v>3</v>
      </c>
      <c r="Q1281" t="s">
        <v>1</v>
      </c>
      <c r="R1281" t="s">
        <v>16576</v>
      </c>
      <c r="S1281" t="s">
        <v>83</v>
      </c>
      <c r="T1281" t="s">
        <v>678</v>
      </c>
      <c r="U1281" t="s">
        <v>678</v>
      </c>
      <c r="V1281" t="s">
        <v>685</v>
      </c>
      <c r="W1281" t="s">
        <v>23162</v>
      </c>
      <c r="X1281" t="s">
        <v>11729</v>
      </c>
      <c r="Y1281" s="536" t="s">
        <v>23163</v>
      </c>
      <c r="Z1281" s="536" t="s">
        <v>23163</v>
      </c>
      <c r="AA1281" s="493" t="s">
        <v>19971</v>
      </c>
      <c r="AB1281" s="493" t="s">
        <v>23163</v>
      </c>
      <c r="AC1281" s="493" t="s">
        <v>6318</v>
      </c>
      <c r="AD1281" s="493" t="s">
        <v>21659</v>
      </c>
      <c r="AE1281"/>
      <c r="AF1281" t="s">
        <v>20919</v>
      </c>
      <c r="AG1281"/>
      <c r="AH1281"/>
      <c r="AI1281" t="s">
        <v>20668</v>
      </c>
      <c r="AJ1281" t="s">
        <v>32</v>
      </c>
      <c r="AK1281" t="s">
        <v>1512</v>
      </c>
      <c r="AL1281" t="s">
        <v>64</v>
      </c>
      <c r="AM1281" t="s">
        <v>2147</v>
      </c>
      <c r="AN1281">
        <v>7</v>
      </c>
    </row>
    <row r="1282" spans="1:40" ht="14.4" x14ac:dyDescent="0.3">
      <c r="A1282" s="433" t="str">
        <v>1833</v>
      </c>
      <c r="D1282" t="str">
        <f>CONCATENATE(portada_F[[#This Row],[NIVEL]],".",portada_F[[#This Row],[CODINS]])</f>
        <v>1.01042</v>
      </c>
      <c r="E1282" s="444" t="s">
        <v>31360</v>
      </c>
      <c r="F1282" t="s">
        <v>1029</v>
      </c>
      <c r="G1282" t="s">
        <v>2161</v>
      </c>
      <c r="H1282" t="s">
        <v>496</v>
      </c>
      <c r="I1282" t="s">
        <v>83</v>
      </c>
      <c r="J1282" t="s">
        <v>6</v>
      </c>
      <c r="K1282" t="s">
        <v>32</v>
      </c>
      <c r="L1282" t="s">
        <v>20921</v>
      </c>
      <c r="M1282" t="s">
        <v>18492</v>
      </c>
      <c r="N1282">
        <v>20302</v>
      </c>
      <c r="O1282" t="s">
        <v>35</v>
      </c>
      <c r="P1282" t="s">
        <v>3</v>
      </c>
      <c r="Q1282" t="s">
        <v>2</v>
      </c>
      <c r="R1282" t="s">
        <v>16577</v>
      </c>
      <c r="S1282" t="s">
        <v>83</v>
      </c>
      <c r="T1282" t="s">
        <v>678</v>
      </c>
      <c r="U1282" t="s">
        <v>272</v>
      </c>
      <c r="V1282" t="s">
        <v>2162</v>
      </c>
      <c r="W1282" t="s">
        <v>459</v>
      </c>
      <c r="X1282" t="s">
        <v>17123</v>
      </c>
      <c r="Y1282" s="536" t="s">
        <v>23164</v>
      </c>
      <c r="Z1282" s="536" t="s">
        <v>23164</v>
      </c>
      <c r="AA1282" s="493" t="s">
        <v>11359</v>
      </c>
      <c r="AB1282" s="493" t="s">
        <v>23164</v>
      </c>
      <c r="AC1282" s="493" t="s">
        <v>21677</v>
      </c>
      <c r="AD1282" s="493" t="s">
        <v>21678</v>
      </c>
      <c r="AE1282"/>
      <c r="AF1282" t="s">
        <v>20919</v>
      </c>
      <c r="AG1282"/>
      <c r="AH1282"/>
      <c r="AI1282" t="s">
        <v>20668</v>
      </c>
      <c r="AJ1282" t="s">
        <v>32</v>
      </c>
      <c r="AK1282" t="s">
        <v>2018</v>
      </c>
      <c r="AL1282" t="s">
        <v>64</v>
      </c>
      <c r="AM1282" t="s">
        <v>496</v>
      </c>
      <c r="AN1282">
        <v>39</v>
      </c>
    </row>
    <row r="1283" spans="1:40" ht="14.4" x14ac:dyDescent="0.3">
      <c r="A1283" s="433" t="str">
        <v>1834</v>
      </c>
      <c r="D1283" t="str">
        <f>CONCATENATE(portada_F[[#This Row],[NIVEL]],".",portada_F[[#This Row],[CODINS]])</f>
        <v>1.01172</v>
      </c>
      <c r="E1283" s="444" t="s">
        <v>31477</v>
      </c>
      <c r="F1283" t="s">
        <v>2352</v>
      </c>
      <c r="G1283" t="s">
        <v>2350</v>
      </c>
      <c r="H1283" t="s">
        <v>2351</v>
      </c>
      <c r="I1283" t="s">
        <v>83</v>
      </c>
      <c r="J1283" t="s">
        <v>9</v>
      </c>
      <c r="K1283" t="s">
        <v>32</v>
      </c>
      <c r="L1283" t="s">
        <v>20921</v>
      </c>
      <c r="M1283" t="s">
        <v>18492</v>
      </c>
      <c r="N1283">
        <v>20507</v>
      </c>
      <c r="O1283" t="s">
        <v>35</v>
      </c>
      <c r="P1283" t="s">
        <v>5</v>
      </c>
      <c r="Q1283" t="s">
        <v>7</v>
      </c>
      <c r="R1283" t="s">
        <v>16593</v>
      </c>
      <c r="S1283" t="s">
        <v>83</v>
      </c>
      <c r="T1283" t="s">
        <v>2306</v>
      </c>
      <c r="U1283" t="s">
        <v>2351</v>
      </c>
      <c r="V1283" t="s">
        <v>2351</v>
      </c>
      <c r="W1283" t="s">
        <v>9314</v>
      </c>
      <c r="X1283" t="s">
        <v>10561</v>
      </c>
      <c r="Y1283" s="536" t="s">
        <v>23429</v>
      </c>
      <c r="Z1283" s="536" t="s">
        <v>23429</v>
      </c>
      <c r="AA1283" s="493" t="s">
        <v>18943</v>
      </c>
      <c r="AB1283" s="493" t="s">
        <v>23429</v>
      </c>
      <c r="AC1283" s="493" t="s">
        <v>19757</v>
      </c>
      <c r="AD1283" s="493" t="s">
        <v>21726</v>
      </c>
      <c r="AE1283"/>
      <c r="AF1283" t="s">
        <v>20919</v>
      </c>
      <c r="AG1283"/>
      <c r="AH1283"/>
      <c r="AI1283" t="s">
        <v>20668</v>
      </c>
      <c r="AJ1283" t="s">
        <v>32</v>
      </c>
      <c r="AK1283" t="s">
        <v>7177</v>
      </c>
      <c r="AL1283" t="s">
        <v>64</v>
      </c>
      <c r="AM1283" t="s">
        <v>2351</v>
      </c>
      <c r="AN1283">
        <v>50</v>
      </c>
    </row>
    <row r="1284" spans="1:40" ht="14.4" x14ac:dyDescent="0.3">
      <c r="A1284" s="433" t="str">
        <v>1835</v>
      </c>
      <c r="D1284" t="str">
        <f>CONCATENATE(portada_F[[#This Row],[NIVEL]],".",portada_F[[#This Row],[CODINS]])</f>
        <v>1.01046</v>
      </c>
      <c r="E1284" s="444" t="s">
        <v>31364</v>
      </c>
      <c r="F1284" t="s">
        <v>7426</v>
      </c>
      <c r="G1284" t="s">
        <v>15606</v>
      </c>
      <c r="H1284" t="s">
        <v>2114</v>
      </c>
      <c r="I1284" t="s">
        <v>83</v>
      </c>
      <c r="J1284" t="s">
        <v>10</v>
      </c>
      <c r="K1284" t="s">
        <v>32</v>
      </c>
      <c r="L1284" t="s">
        <v>20921</v>
      </c>
      <c r="M1284" t="s">
        <v>18492</v>
      </c>
      <c r="N1284">
        <v>20904</v>
      </c>
      <c r="O1284" t="s">
        <v>35</v>
      </c>
      <c r="P1284" t="s">
        <v>10</v>
      </c>
      <c r="Q1284" t="s">
        <v>4</v>
      </c>
      <c r="R1284" t="s">
        <v>16613</v>
      </c>
      <c r="S1284" t="s">
        <v>83</v>
      </c>
      <c r="T1284" t="s">
        <v>2243</v>
      </c>
      <c r="U1284" t="s">
        <v>759</v>
      </c>
      <c r="V1284" t="s">
        <v>2114</v>
      </c>
      <c r="W1284" t="s">
        <v>23173</v>
      </c>
      <c r="X1284" t="s">
        <v>15607</v>
      </c>
      <c r="Y1284" s="536" t="s">
        <v>23174</v>
      </c>
      <c r="Z1284" s="536"/>
      <c r="AA1284" s="493" t="s">
        <v>19973</v>
      </c>
      <c r="AB1284" s="493" t="s">
        <v>23175</v>
      </c>
      <c r="AC1284" s="493" t="s">
        <v>21713</v>
      </c>
      <c r="AD1284" s="493" t="s">
        <v>21714</v>
      </c>
      <c r="AE1284"/>
      <c r="AF1284" t="s">
        <v>20919</v>
      </c>
      <c r="AG1284"/>
      <c r="AH1284"/>
      <c r="AI1284" t="s">
        <v>20668</v>
      </c>
      <c r="AJ1284" t="s">
        <v>32</v>
      </c>
      <c r="AK1284" t="s">
        <v>561</v>
      </c>
      <c r="AL1284" t="s">
        <v>64</v>
      </c>
      <c r="AM1284" t="s">
        <v>2114</v>
      </c>
      <c r="AN1284">
        <v>16</v>
      </c>
    </row>
    <row r="1285" spans="1:40" ht="14.4" x14ac:dyDescent="0.3">
      <c r="A1285" s="433" t="str">
        <v>1836</v>
      </c>
      <c r="D1285" t="str">
        <f>CONCATENATE(portada_F[[#This Row],[NIVEL]],".",portada_F[[#This Row],[CODINS]])</f>
        <v>1.00805</v>
      </c>
      <c r="E1285" s="444" t="s">
        <v>31163</v>
      </c>
      <c r="F1285" t="s">
        <v>170</v>
      </c>
      <c r="G1285" t="s">
        <v>6309</v>
      </c>
      <c r="H1285" t="s">
        <v>8235</v>
      </c>
      <c r="I1285" t="s">
        <v>83</v>
      </c>
      <c r="J1285" t="s">
        <v>11</v>
      </c>
      <c r="K1285" t="s">
        <v>32</v>
      </c>
      <c r="L1285" t="s">
        <v>20921</v>
      </c>
      <c r="M1285" t="s">
        <v>18492</v>
      </c>
      <c r="N1285">
        <v>20307</v>
      </c>
      <c r="O1285" t="s">
        <v>35</v>
      </c>
      <c r="P1285" t="s">
        <v>3</v>
      </c>
      <c r="Q1285" t="s">
        <v>7</v>
      </c>
      <c r="R1285" t="s">
        <v>16581</v>
      </c>
      <c r="S1285" t="s">
        <v>83</v>
      </c>
      <c r="T1285" t="s">
        <v>678</v>
      </c>
      <c r="U1285" t="s">
        <v>2134</v>
      </c>
      <c r="V1285" t="s">
        <v>1016</v>
      </c>
      <c r="W1285" t="s">
        <v>1460</v>
      </c>
      <c r="X1285" t="s">
        <v>11658</v>
      </c>
      <c r="Y1285" s="536" t="s">
        <v>22705</v>
      </c>
      <c r="Z1285" s="536" t="s">
        <v>22705</v>
      </c>
      <c r="AA1285" s="493" t="s">
        <v>19926</v>
      </c>
      <c r="AB1285" s="493" t="s">
        <v>22705</v>
      </c>
      <c r="AC1285" s="493" t="s">
        <v>6318</v>
      </c>
      <c r="AD1285" s="493" t="s">
        <v>21659</v>
      </c>
      <c r="AE1285"/>
      <c r="AF1285" t="s">
        <v>20919</v>
      </c>
      <c r="AG1285"/>
      <c r="AH1285"/>
      <c r="AI1285" t="s">
        <v>20668</v>
      </c>
      <c r="AJ1285" t="s">
        <v>32</v>
      </c>
      <c r="AK1285" t="s">
        <v>7463</v>
      </c>
      <c r="AL1285" t="s">
        <v>64</v>
      </c>
      <c r="AM1285" t="s">
        <v>8235</v>
      </c>
      <c r="AN1285">
        <v>23</v>
      </c>
    </row>
    <row r="1286" spans="1:40" ht="14.4" x14ac:dyDescent="0.3">
      <c r="A1286" s="433" t="str">
        <v>1837</v>
      </c>
      <c r="D1286" t="str">
        <f>CONCATENATE(portada_F[[#This Row],[NIVEL]],".",portada_F[[#This Row],[CODINS]])</f>
        <v>1.00587</v>
      </c>
      <c r="E1286" s="444" t="s">
        <v>30964</v>
      </c>
      <c r="F1286" t="s">
        <v>7145</v>
      </c>
      <c r="G1286" t="s">
        <v>7144</v>
      </c>
      <c r="H1286" t="s">
        <v>7146</v>
      </c>
      <c r="I1286" t="s">
        <v>83</v>
      </c>
      <c r="J1286" t="s">
        <v>5</v>
      </c>
      <c r="K1286" t="s">
        <v>32</v>
      </c>
      <c r="L1286" t="s">
        <v>20921</v>
      </c>
      <c r="M1286" t="s">
        <v>18492</v>
      </c>
      <c r="N1286">
        <v>20111</v>
      </c>
      <c r="O1286" t="s">
        <v>35</v>
      </c>
      <c r="P1286" t="s">
        <v>1</v>
      </c>
      <c r="Q1286" t="s">
        <v>13</v>
      </c>
      <c r="R1286" t="s">
        <v>16560</v>
      </c>
      <c r="S1286" t="s">
        <v>83</v>
      </c>
      <c r="T1286" t="s">
        <v>83</v>
      </c>
      <c r="U1286" t="s">
        <v>2078</v>
      </c>
      <c r="V1286" t="s">
        <v>7147</v>
      </c>
      <c r="W1286" t="s">
        <v>9286</v>
      </c>
      <c r="X1286" t="s">
        <v>14881</v>
      </c>
      <c r="Y1286" s="536" t="s">
        <v>22160</v>
      </c>
      <c r="Z1286" s="536" t="s">
        <v>22160</v>
      </c>
      <c r="AA1286" s="493" t="s">
        <v>13934</v>
      </c>
      <c r="AB1286" s="493" t="s">
        <v>22161</v>
      </c>
      <c r="AC1286" s="493" t="s">
        <v>19764</v>
      </c>
      <c r="AD1286" s="493" t="s">
        <v>21620</v>
      </c>
      <c r="AE1286"/>
      <c r="AF1286" t="s">
        <v>20919</v>
      </c>
      <c r="AG1286"/>
      <c r="AH1286"/>
      <c r="AI1286" t="s">
        <v>20668</v>
      </c>
      <c r="AJ1286" t="s">
        <v>32</v>
      </c>
      <c r="AK1286" t="s">
        <v>7433</v>
      </c>
      <c r="AL1286" t="s">
        <v>64</v>
      </c>
      <c r="AM1286" t="s">
        <v>7146</v>
      </c>
      <c r="AN1286">
        <v>23</v>
      </c>
    </row>
    <row r="1287" spans="1:40" ht="14.4" x14ac:dyDescent="0.3">
      <c r="A1287" s="433" t="str">
        <v>1838</v>
      </c>
      <c r="D1287" t="str">
        <f>CONCATENATE(portada_F[[#This Row],[NIVEL]],".",portada_F[[#This Row],[CODINS]])</f>
        <v>1.00349</v>
      </c>
      <c r="E1287" s="444" t="s">
        <v>30745</v>
      </c>
      <c r="F1287" t="s">
        <v>1010</v>
      </c>
      <c r="G1287" t="s">
        <v>2058</v>
      </c>
      <c r="H1287" t="s">
        <v>2059</v>
      </c>
      <c r="I1287" t="s">
        <v>83</v>
      </c>
      <c r="J1287" t="s">
        <v>4</v>
      </c>
      <c r="K1287" t="s">
        <v>32</v>
      </c>
      <c r="L1287" t="s">
        <v>20921</v>
      </c>
      <c r="M1287" t="s">
        <v>18492</v>
      </c>
      <c r="N1287">
        <v>20108</v>
      </c>
      <c r="O1287" t="s">
        <v>35</v>
      </c>
      <c r="P1287" t="s">
        <v>1</v>
      </c>
      <c r="Q1287" t="s">
        <v>9</v>
      </c>
      <c r="R1287" t="s">
        <v>16557</v>
      </c>
      <c r="S1287" t="s">
        <v>83</v>
      </c>
      <c r="T1287" t="s">
        <v>83</v>
      </c>
      <c r="U1287" t="s">
        <v>159</v>
      </c>
      <c r="V1287" t="s">
        <v>159</v>
      </c>
      <c r="W1287" t="s">
        <v>526</v>
      </c>
      <c r="X1287" t="s">
        <v>10377</v>
      </c>
      <c r="Y1287" s="536" t="s">
        <v>21642</v>
      </c>
      <c r="Z1287" s="536" t="s">
        <v>21643</v>
      </c>
      <c r="AA1287" s="493" t="s">
        <v>21644</v>
      </c>
      <c r="AB1287" s="493" t="s">
        <v>21642</v>
      </c>
      <c r="AC1287" s="493" t="s">
        <v>9168</v>
      </c>
      <c r="AD1287" s="493" t="s">
        <v>21193</v>
      </c>
      <c r="AE1287"/>
      <c r="AF1287" t="s">
        <v>20919</v>
      </c>
      <c r="AG1287"/>
      <c r="AH1287"/>
      <c r="AI1287" t="s">
        <v>20668</v>
      </c>
      <c r="AJ1287" t="s">
        <v>32</v>
      </c>
      <c r="AK1287" t="s">
        <v>780</v>
      </c>
      <c r="AL1287" t="s">
        <v>64</v>
      </c>
      <c r="AM1287" t="s">
        <v>2059</v>
      </c>
      <c r="AN1287">
        <v>204</v>
      </c>
    </row>
    <row r="1288" spans="1:40" ht="14.4" x14ac:dyDescent="0.3">
      <c r="A1288" s="433" t="str">
        <v>1839</v>
      </c>
      <c r="D1288" t="str">
        <f>CONCATENATE(portada_F[[#This Row],[NIVEL]],".",portada_F[[#This Row],[CODINS]])</f>
        <v>1.01054</v>
      </c>
      <c r="E1288" s="444" t="s">
        <v>31371</v>
      </c>
      <c r="F1288" t="s">
        <v>931</v>
      </c>
      <c r="G1288" t="s">
        <v>2196</v>
      </c>
      <c r="H1288" t="s">
        <v>2197</v>
      </c>
      <c r="I1288" t="s">
        <v>83</v>
      </c>
      <c r="J1288" t="s">
        <v>11</v>
      </c>
      <c r="K1288" t="s">
        <v>32</v>
      </c>
      <c r="L1288" t="s">
        <v>20921</v>
      </c>
      <c r="M1288" t="s">
        <v>18492</v>
      </c>
      <c r="N1288">
        <v>20303</v>
      </c>
      <c r="O1288" t="s">
        <v>35</v>
      </c>
      <c r="P1288" t="s">
        <v>3</v>
      </c>
      <c r="Q1288" t="s">
        <v>3</v>
      </c>
      <c r="R1288" t="s">
        <v>16578</v>
      </c>
      <c r="S1288" t="s">
        <v>83</v>
      </c>
      <c r="T1288" t="s">
        <v>678</v>
      </c>
      <c r="U1288" t="s">
        <v>33</v>
      </c>
      <c r="V1288" t="s">
        <v>2198</v>
      </c>
      <c r="W1288" t="s">
        <v>23189</v>
      </c>
      <c r="X1288" t="s">
        <v>10534</v>
      </c>
      <c r="Y1288" s="536" t="s">
        <v>23190</v>
      </c>
      <c r="Z1288" s="536" t="s">
        <v>23191</v>
      </c>
      <c r="AA1288" s="493" t="s">
        <v>23192</v>
      </c>
      <c r="AB1288" s="493" t="s">
        <v>23191</v>
      </c>
      <c r="AC1288" s="493" t="s">
        <v>6318</v>
      </c>
      <c r="AD1288" s="493" t="s">
        <v>21659</v>
      </c>
      <c r="AE1288"/>
      <c r="AF1288" t="s">
        <v>20919</v>
      </c>
      <c r="AG1288"/>
      <c r="AH1288"/>
      <c r="AI1288" t="s">
        <v>20668</v>
      </c>
      <c r="AJ1288" t="s">
        <v>32</v>
      </c>
      <c r="AK1288" t="s">
        <v>844</v>
      </c>
      <c r="AL1288" t="s">
        <v>64</v>
      </c>
      <c r="AM1288" t="s">
        <v>2197</v>
      </c>
      <c r="AN1288">
        <v>8</v>
      </c>
    </row>
    <row r="1289" spans="1:40" ht="14.4" x14ac:dyDescent="0.3">
      <c r="A1289" s="433" t="str">
        <v>1840</v>
      </c>
      <c r="D1289" t="str">
        <f>CONCATENATE(portada_F[[#This Row],[NIVEL]],".",portada_F[[#This Row],[CODINS]])</f>
        <v>1.00378</v>
      </c>
      <c r="E1289" s="444" t="s">
        <v>30773</v>
      </c>
      <c r="F1289" t="s">
        <v>603</v>
      </c>
      <c r="G1289" t="s">
        <v>2183</v>
      </c>
      <c r="H1289" t="s">
        <v>2184</v>
      </c>
      <c r="I1289" t="s">
        <v>83</v>
      </c>
      <c r="J1289" t="s">
        <v>11</v>
      </c>
      <c r="K1289" t="s">
        <v>32</v>
      </c>
      <c r="L1289" t="s">
        <v>20921</v>
      </c>
      <c r="M1289" t="s">
        <v>18492</v>
      </c>
      <c r="N1289">
        <v>20303</v>
      </c>
      <c r="O1289" t="s">
        <v>35</v>
      </c>
      <c r="P1289" t="s">
        <v>3</v>
      </c>
      <c r="Q1289" t="s">
        <v>3</v>
      </c>
      <c r="R1289" t="s">
        <v>16578</v>
      </c>
      <c r="S1289" t="s">
        <v>83</v>
      </c>
      <c r="T1289" t="s">
        <v>678</v>
      </c>
      <c r="U1289" t="s">
        <v>33</v>
      </c>
      <c r="V1289" t="s">
        <v>2184</v>
      </c>
      <c r="W1289" t="s">
        <v>9294</v>
      </c>
      <c r="X1289" t="s">
        <v>11510</v>
      </c>
      <c r="Y1289" s="536" t="s">
        <v>21711</v>
      </c>
      <c r="Z1289" s="536" t="s">
        <v>21711</v>
      </c>
      <c r="AA1289" s="493" t="s">
        <v>19019</v>
      </c>
      <c r="AB1289" s="493" t="s">
        <v>21711</v>
      </c>
      <c r="AC1289" s="493" t="s">
        <v>6318</v>
      </c>
      <c r="AD1289" s="493" t="s">
        <v>21659</v>
      </c>
      <c r="AE1289"/>
      <c r="AF1289" t="s">
        <v>20919</v>
      </c>
      <c r="AG1289"/>
      <c r="AH1289"/>
      <c r="AI1289" t="s">
        <v>20668</v>
      </c>
      <c r="AJ1289" t="s">
        <v>32</v>
      </c>
      <c r="AK1289" t="s">
        <v>188</v>
      </c>
      <c r="AL1289" t="s">
        <v>64</v>
      </c>
      <c r="AM1289" t="s">
        <v>2184</v>
      </c>
      <c r="AN1289">
        <v>69</v>
      </c>
    </row>
    <row r="1290" spans="1:40" ht="14.4" x14ac:dyDescent="0.3">
      <c r="A1290" s="433" t="str">
        <v>1842</v>
      </c>
      <c r="D1290" t="str">
        <f>CONCATENATE(portada_F[[#This Row],[NIVEL]],".",portada_F[[#This Row],[CODINS]])</f>
        <v>1.00860</v>
      </c>
      <c r="E1290" s="444" t="s">
        <v>31204</v>
      </c>
      <c r="F1290" t="s">
        <v>2211</v>
      </c>
      <c r="G1290" t="s">
        <v>2210</v>
      </c>
      <c r="H1290" t="s">
        <v>1213</v>
      </c>
      <c r="I1290" t="s">
        <v>83</v>
      </c>
      <c r="J1290" t="s">
        <v>7</v>
      </c>
      <c r="K1290" t="s">
        <v>32</v>
      </c>
      <c r="L1290" t="s">
        <v>20921</v>
      </c>
      <c r="M1290" t="s">
        <v>18492</v>
      </c>
      <c r="N1290">
        <v>20803</v>
      </c>
      <c r="O1290" t="s">
        <v>35</v>
      </c>
      <c r="P1290" t="s">
        <v>9</v>
      </c>
      <c r="Q1290" t="s">
        <v>3</v>
      </c>
      <c r="R1290" t="s">
        <v>16610</v>
      </c>
      <c r="S1290" t="s">
        <v>83</v>
      </c>
      <c r="T1290" t="s">
        <v>578</v>
      </c>
      <c r="U1290" t="s">
        <v>159</v>
      </c>
      <c r="V1290" t="s">
        <v>1213</v>
      </c>
      <c r="W1290" t="s">
        <v>22799</v>
      </c>
      <c r="X1290" t="s">
        <v>11676</v>
      </c>
      <c r="Y1290" s="536" t="s">
        <v>22800</v>
      </c>
      <c r="Z1290" s="536"/>
      <c r="AA1290" s="493" t="s">
        <v>22801</v>
      </c>
      <c r="AB1290" s="493" t="s">
        <v>22802</v>
      </c>
      <c r="AC1290" s="493" t="s">
        <v>12765</v>
      </c>
      <c r="AD1290" s="493" t="s">
        <v>21649</v>
      </c>
      <c r="AE1290"/>
      <c r="AF1290" t="s">
        <v>20919</v>
      </c>
      <c r="AG1290"/>
      <c r="AH1290"/>
      <c r="AI1290" t="s">
        <v>20668</v>
      </c>
      <c r="AJ1290" t="s">
        <v>32</v>
      </c>
      <c r="AK1290" t="s">
        <v>847</v>
      </c>
      <c r="AL1290" t="s">
        <v>64</v>
      </c>
      <c r="AM1290" t="s">
        <v>1213</v>
      </c>
      <c r="AN1290">
        <v>16</v>
      </c>
    </row>
    <row r="1291" spans="1:40" ht="14.4" x14ac:dyDescent="0.3">
      <c r="A1291" s="433" t="str">
        <v>1843</v>
      </c>
      <c r="D1291" t="str">
        <f>CONCATENATE(portada_F[[#This Row],[NIVEL]],".",portada_F[[#This Row],[CODINS]])</f>
        <v>1.00914</v>
      </c>
      <c r="E1291" s="444" t="s">
        <v>31247</v>
      </c>
      <c r="F1291" t="s">
        <v>1702</v>
      </c>
      <c r="G1291" t="s">
        <v>2025</v>
      </c>
      <c r="H1291" t="s">
        <v>2026</v>
      </c>
      <c r="I1291" t="s">
        <v>83</v>
      </c>
      <c r="J1291" t="s">
        <v>3</v>
      </c>
      <c r="K1291" t="s">
        <v>32</v>
      </c>
      <c r="L1291" t="s">
        <v>20921</v>
      </c>
      <c r="M1291" t="s">
        <v>18492</v>
      </c>
      <c r="N1291">
        <v>20106</v>
      </c>
      <c r="O1291" t="s">
        <v>35</v>
      </c>
      <c r="P1291" t="s">
        <v>1</v>
      </c>
      <c r="Q1291" t="s">
        <v>6</v>
      </c>
      <c r="R1291" t="s">
        <v>16555</v>
      </c>
      <c r="S1291" t="s">
        <v>83</v>
      </c>
      <c r="T1291" t="s">
        <v>83</v>
      </c>
      <c r="U1291" t="s">
        <v>272</v>
      </c>
      <c r="V1291" t="s">
        <v>2027</v>
      </c>
      <c r="W1291" t="s">
        <v>9271</v>
      </c>
      <c r="X1291" t="s">
        <v>12775</v>
      </c>
      <c r="Y1291" s="536" t="s">
        <v>22911</v>
      </c>
      <c r="Z1291" s="536" t="s">
        <v>22911</v>
      </c>
      <c r="AA1291" s="493" t="s">
        <v>7148</v>
      </c>
      <c r="AB1291" s="493" t="s">
        <v>22911</v>
      </c>
      <c r="AC1291" s="493" t="s">
        <v>19755</v>
      </c>
      <c r="AD1291" s="493" t="s">
        <v>21542</v>
      </c>
      <c r="AE1291"/>
      <c r="AF1291" t="s">
        <v>20919</v>
      </c>
      <c r="AG1291"/>
      <c r="AH1291"/>
      <c r="AI1291" t="s">
        <v>20668</v>
      </c>
      <c r="AJ1291" t="s">
        <v>32</v>
      </c>
      <c r="AK1291" t="s">
        <v>708</v>
      </c>
      <c r="AL1291" t="s">
        <v>64</v>
      </c>
      <c r="AM1291" t="s">
        <v>2026</v>
      </c>
      <c r="AN1291">
        <v>51</v>
      </c>
    </row>
    <row r="1292" spans="1:40" ht="14.4" x14ac:dyDescent="0.3">
      <c r="A1292" s="433" t="str">
        <v>1844</v>
      </c>
      <c r="D1292" t="str">
        <f>CONCATENATE(portada_F[[#This Row],[NIVEL]],".",portada_F[[#This Row],[CODINS]])</f>
        <v>1.00358</v>
      </c>
      <c r="E1292" s="444" t="s">
        <v>30753</v>
      </c>
      <c r="F1292" t="s">
        <v>1034</v>
      </c>
      <c r="G1292" t="s">
        <v>2093</v>
      </c>
      <c r="H1292" t="s">
        <v>2094</v>
      </c>
      <c r="I1292" t="s">
        <v>83</v>
      </c>
      <c r="J1292" t="s">
        <v>11</v>
      </c>
      <c r="K1292" t="s">
        <v>32</v>
      </c>
      <c r="L1292" t="s">
        <v>20921</v>
      </c>
      <c r="M1292" t="s">
        <v>18492</v>
      </c>
      <c r="N1292">
        <v>20305</v>
      </c>
      <c r="O1292" t="s">
        <v>35</v>
      </c>
      <c r="P1292" t="s">
        <v>3</v>
      </c>
      <c r="Q1292" t="s">
        <v>5</v>
      </c>
      <c r="R1292" t="s">
        <v>16580</v>
      </c>
      <c r="S1292" t="s">
        <v>83</v>
      </c>
      <c r="T1292" t="s">
        <v>678</v>
      </c>
      <c r="U1292" t="s">
        <v>21656</v>
      </c>
      <c r="V1292" t="s">
        <v>1912</v>
      </c>
      <c r="W1292" t="s">
        <v>21663</v>
      </c>
      <c r="X1292" t="s">
        <v>11498</v>
      </c>
      <c r="Y1292" s="536" t="s">
        <v>21664</v>
      </c>
      <c r="Z1292" s="536"/>
      <c r="AA1292" s="493" t="s">
        <v>7121</v>
      </c>
      <c r="AB1292" s="493" t="s">
        <v>21664</v>
      </c>
      <c r="AC1292" s="493" t="s">
        <v>21665</v>
      </c>
      <c r="AD1292" s="493" t="s">
        <v>21659</v>
      </c>
      <c r="AE1292"/>
      <c r="AF1292" t="s">
        <v>20919</v>
      </c>
      <c r="AG1292"/>
      <c r="AH1292"/>
      <c r="AI1292" t="s">
        <v>20668</v>
      </c>
      <c r="AJ1292" t="s">
        <v>32</v>
      </c>
      <c r="AK1292" t="s">
        <v>2092</v>
      </c>
      <c r="AL1292" t="s">
        <v>64</v>
      </c>
      <c r="AM1292" t="s">
        <v>2094</v>
      </c>
      <c r="AN1292">
        <v>95</v>
      </c>
    </row>
    <row r="1293" spans="1:40" ht="14.4" x14ac:dyDescent="0.3">
      <c r="A1293" s="433" t="str">
        <v>1845</v>
      </c>
      <c r="D1293" t="str">
        <f>CONCATENATE(portada_F[[#This Row],[NIVEL]],".",portada_F[[#This Row],[CODINS]])</f>
        <v>1.00359</v>
      </c>
      <c r="E1293" s="444" t="s">
        <v>30754</v>
      </c>
      <c r="F1293" t="s">
        <v>1039</v>
      </c>
      <c r="G1293" t="s">
        <v>2107</v>
      </c>
      <c r="H1293" t="s">
        <v>9281</v>
      </c>
      <c r="I1293" t="s">
        <v>83</v>
      </c>
      <c r="J1293" t="s">
        <v>3</v>
      </c>
      <c r="K1293" t="s">
        <v>32</v>
      </c>
      <c r="L1293" t="s">
        <v>20921</v>
      </c>
      <c r="M1293" t="s">
        <v>18492</v>
      </c>
      <c r="N1293">
        <v>20112</v>
      </c>
      <c r="O1293" t="s">
        <v>35</v>
      </c>
      <c r="P1293" t="s">
        <v>1</v>
      </c>
      <c r="Q1293" t="s">
        <v>14</v>
      </c>
      <c r="R1293" t="s">
        <v>16561</v>
      </c>
      <c r="S1293" t="s">
        <v>83</v>
      </c>
      <c r="T1293" t="s">
        <v>83</v>
      </c>
      <c r="U1293" t="s">
        <v>1520</v>
      </c>
      <c r="V1293" t="s">
        <v>1520</v>
      </c>
      <c r="W1293" t="s">
        <v>21666</v>
      </c>
      <c r="X1293" t="s">
        <v>11499</v>
      </c>
      <c r="Y1293" s="536" t="s">
        <v>21667</v>
      </c>
      <c r="Z1293" s="536" t="s">
        <v>21668</v>
      </c>
      <c r="AA1293" s="493" t="s">
        <v>17050</v>
      </c>
      <c r="AB1293" s="493" t="s">
        <v>21667</v>
      </c>
      <c r="AC1293" s="493" t="s">
        <v>19755</v>
      </c>
      <c r="AD1293" s="493" t="s">
        <v>21542</v>
      </c>
      <c r="AE1293"/>
      <c r="AF1293" t="s">
        <v>20919</v>
      </c>
      <c r="AG1293"/>
      <c r="AH1293"/>
      <c r="AI1293" t="s">
        <v>20668</v>
      </c>
      <c r="AJ1293" t="s">
        <v>32</v>
      </c>
      <c r="AK1293" t="s">
        <v>2106</v>
      </c>
      <c r="AL1293" t="s">
        <v>64</v>
      </c>
      <c r="AM1293" t="s">
        <v>9281</v>
      </c>
      <c r="AN1293">
        <v>82</v>
      </c>
    </row>
    <row r="1294" spans="1:40" ht="14.4" x14ac:dyDescent="0.3">
      <c r="A1294" s="433" t="str">
        <v>1846</v>
      </c>
      <c r="D1294" t="str">
        <f>CONCATENATE(portada_F[[#This Row],[NIVEL]],".",portada_F[[#This Row],[CODINS]])</f>
        <v>1.03482</v>
      </c>
      <c r="E1294" s="444" t="s">
        <v>30778</v>
      </c>
      <c r="F1294" t="s">
        <v>7595</v>
      </c>
      <c r="G1294" t="s">
        <v>2289</v>
      </c>
      <c r="H1294" t="s">
        <v>28192</v>
      </c>
      <c r="I1294" t="s">
        <v>83</v>
      </c>
      <c r="J1294" t="s">
        <v>10</v>
      </c>
      <c r="K1294" t="s">
        <v>32</v>
      </c>
      <c r="L1294" t="s">
        <v>20921</v>
      </c>
      <c r="M1294" t="s">
        <v>18492</v>
      </c>
      <c r="N1294">
        <v>20401</v>
      </c>
      <c r="O1294" t="s">
        <v>35</v>
      </c>
      <c r="P1294" t="s">
        <v>4</v>
      </c>
      <c r="Q1294" t="s">
        <v>1</v>
      </c>
      <c r="R1294" t="s">
        <v>16583</v>
      </c>
      <c r="S1294" t="s">
        <v>83</v>
      </c>
      <c r="T1294" t="s">
        <v>2237</v>
      </c>
      <c r="U1294" t="s">
        <v>2237</v>
      </c>
      <c r="V1294" t="s">
        <v>2237</v>
      </c>
      <c r="W1294" t="s">
        <v>28193</v>
      </c>
      <c r="X1294" t="s">
        <v>16380</v>
      </c>
      <c r="Y1294" s="536" t="s">
        <v>28194</v>
      </c>
      <c r="Z1294" s="536"/>
      <c r="AA1294" s="493" t="s">
        <v>13157</v>
      </c>
      <c r="AB1294" s="493" t="s">
        <v>21723</v>
      </c>
      <c r="AC1294" s="493" t="s">
        <v>21713</v>
      </c>
      <c r="AD1294" s="493" t="s">
        <v>21714</v>
      </c>
      <c r="AE1294" t="s">
        <v>28173</v>
      </c>
      <c r="AF1294" t="s">
        <v>20919</v>
      </c>
      <c r="AG1294" t="s">
        <v>64</v>
      </c>
      <c r="AH1294" t="s">
        <v>19694</v>
      </c>
      <c r="AI1294" t="s">
        <v>20843</v>
      </c>
      <c r="AJ1294" t="s">
        <v>32</v>
      </c>
      <c r="AK1294" t="s">
        <v>2288</v>
      </c>
      <c r="AL1294" t="s">
        <v>64</v>
      </c>
      <c r="AM1294" t="s">
        <v>2290</v>
      </c>
      <c r="AN1294">
        <v>10</v>
      </c>
    </row>
    <row r="1295" spans="1:40" ht="14.4" x14ac:dyDescent="0.3">
      <c r="A1295" s="433" t="str">
        <v>1847</v>
      </c>
      <c r="D1295" t="str">
        <f>CONCATENATE(portada_F[[#This Row],[NIVEL]],".",portada_F[[#This Row],[CODINS]])</f>
        <v>1.00383</v>
      </c>
      <c r="E1295" s="444" t="s">
        <v>30778</v>
      </c>
      <c r="F1295" t="s">
        <v>6855</v>
      </c>
      <c r="G1295" t="s">
        <v>2289</v>
      </c>
      <c r="H1295" t="s">
        <v>2290</v>
      </c>
      <c r="I1295" t="s">
        <v>83</v>
      </c>
      <c r="J1295" t="s">
        <v>10</v>
      </c>
      <c r="K1295" t="s">
        <v>32</v>
      </c>
      <c r="L1295" t="s">
        <v>20921</v>
      </c>
      <c r="M1295" t="s">
        <v>18492</v>
      </c>
      <c r="N1295">
        <v>20401</v>
      </c>
      <c r="O1295" t="s">
        <v>35</v>
      </c>
      <c r="P1295" t="s">
        <v>4</v>
      </c>
      <c r="Q1295" t="s">
        <v>1</v>
      </c>
      <c r="R1295" t="s">
        <v>16583</v>
      </c>
      <c r="S1295" t="s">
        <v>83</v>
      </c>
      <c r="T1295" t="s">
        <v>2237</v>
      </c>
      <c r="U1295" t="s">
        <v>2237</v>
      </c>
      <c r="V1295" t="s">
        <v>2237</v>
      </c>
      <c r="W1295" t="s">
        <v>9307</v>
      </c>
      <c r="X1295" t="s">
        <v>11512</v>
      </c>
      <c r="Y1295" s="536" t="s">
        <v>21723</v>
      </c>
      <c r="Z1295" s="536" t="s">
        <v>21723</v>
      </c>
      <c r="AA1295" s="493" t="s">
        <v>13157</v>
      </c>
      <c r="AB1295" s="493" t="s">
        <v>21723</v>
      </c>
      <c r="AC1295" s="493" t="s">
        <v>21713</v>
      </c>
      <c r="AD1295" s="493" t="s">
        <v>21714</v>
      </c>
      <c r="AE1295"/>
      <c r="AF1295" t="s">
        <v>20919</v>
      </c>
      <c r="AG1295"/>
      <c r="AH1295"/>
      <c r="AI1295" t="s">
        <v>20668</v>
      </c>
      <c r="AJ1295" t="s">
        <v>32</v>
      </c>
      <c r="AK1295" t="s">
        <v>2288</v>
      </c>
      <c r="AL1295" t="s">
        <v>64</v>
      </c>
      <c r="AM1295" t="s">
        <v>2290</v>
      </c>
      <c r="AN1295">
        <v>36</v>
      </c>
    </row>
    <row r="1296" spans="1:40" ht="14.4" x14ac:dyDescent="0.3">
      <c r="A1296" s="433" t="str">
        <v>1848</v>
      </c>
      <c r="D1296" t="str">
        <f>CONCATENATE(portada_F[[#This Row],[NIVEL]],".",portada_F[[#This Row],[CODINS]])</f>
        <v>1.00360</v>
      </c>
      <c r="E1296" s="444" t="s">
        <v>30755</v>
      </c>
      <c r="F1296" t="s">
        <v>1045</v>
      </c>
      <c r="G1296" t="s">
        <v>2096</v>
      </c>
      <c r="H1296" t="s">
        <v>6998</v>
      </c>
      <c r="I1296" t="s">
        <v>83</v>
      </c>
      <c r="J1296" t="s">
        <v>5</v>
      </c>
      <c r="K1296" t="s">
        <v>32</v>
      </c>
      <c r="L1296" t="s">
        <v>20921</v>
      </c>
      <c r="M1296" t="s">
        <v>18492</v>
      </c>
      <c r="N1296">
        <v>20112</v>
      </c>
      <c r="O1296" t="s">
        <v>35</v>
      </c>
      <c r="P1296" t="s">
        <v>1</v>
      </c>
      <c r="Q1296" t="s">
        <v>14</v>
      </c>
      <c r="R1296" t="s">
        <v>16561</v>
      </c>
      <c r="S1296" t="s">
        <v>83</v>
      </c>
      <c r="T1296" t="s">
        <v>83</v>
      </c>
      <c r="U1296" t="s">
        <v>1520</v>
      </c>
      <c r="V1296" t="s">
        <v>2097</v>
      </c>
      <c r="W1296" t="s">
        <v>21669</v>
      </c>
      <c r="X1296" t="s">
        <v>12683</v>
      </c>
      <c r="Y1296" s="536" t="s">
        <v>21670</v>
      </c>
      <c r="Z1296" s="536" t="s">
        <v>21670</v>
      </c>
      <c r="AA1296" s="493" t="s">
        <v>19772</v>
      </c>
      <c r="AB1296" s="493" t="s">
        <v>21670</v>
      </c>
      <c r="AC1296" s="493" t="s">
        <v>19764</v>
      </c>
      <c r="AD1296" s="493" t="s">
        <v>21620</v>
      </c>
      <c r="AE1296"/>
      <c r="AF1296" t="s">
        <v>20919</v>
      </c>
      <c r="AG1296"/>
      <c r="AH1296"/>
      <c r="AI1296" t="s">
        <v>20668</v>
      </c>
      <c r="AJ1296" t="s">
        <v>32</v>
      </c>
      <c r="AK1296" t="s">
        <v>2095</v>
      </c>
      <c r="AL1296" t="s">
        <v>64</v>
      </c>
      <c r="AM1296" t="s">
        <v>6998</v>
      </c>
      <c r="AN1296">
        <v>78</v>
      </c>
    </row>
    <row r="1297" spans="1:40" ht="14.4" x14ac:dyDescent="0.3">
      <c r="A1297" s="433" t="str">
        <v>1851</v>
      </c>
      <c r="D1297" t="str">
        <f>CONCATENATE(portada_F[[#This Row],[NIVEL]],".",portada_F[[#This Row],[CODINS]])</f>
        <v>1.00361</v>
      </c>
      <c r="E1297" s="444" t="s">
        <v>30756</v>
      </c>
      <c r="F1297" t="s">
        <v>1049</v>
      </c>
      <c r="G1297" t="s">
        <v>2102</v>
      </c>
      <c r="H1297" t="s">
        <v>2078</v>
      </c>
      <c r="I1297" t="s">
        <v>83</v>
      </c>
      <c r="J1297" t="s">
        <v>5</v>
      </c>
      <c r="K1297" t="s">
        <v>32</v>
      </c>
      <c r="L1297" t="s">
        <v>20921</v>
      </c>
      <c r="M1297" t="s">
        <v>18492</v>
      </c>
      <c r="N1297">
        <v>20111</v>
      </c>
      <c r="O1297" t="s">
        <v>35</v>
      </c>
      <c r="P1297" t="s">
        <v>1</v>
      </c>
      <c r="Q1297" t="s">
        <v>13</v>
      </c>
      <c r="R1297" t="s">
        <v>16560</v>
      </c>
      <c r="S1297" t="s">
        <v>83</v>
      </c>
      <c r="T1297" t="s">
        <v>83</v>
      </c>
      <c r="U1297" t="s">
        <v>2078</v>
      </c>
      <c r="V1297" t="s">
        <v>2078</v>
      </c>
      <c r="W1297" t="s">
        <v>21671</v>
      </c>
      <c r="X1297" t="s">
        <v>13920</v>
      </c>
      <c r="Y1297" s="536" t="s">
        <v>21672</v>
      </c>
      <c r="Z1297" s="536" t="s">
        <v>21673</v>
      </c>
      <c r="AA1297" s="493" t="s">
        <v>17090</v>
      </c>
      <c r="AB1297" s="493" t="s">
        <v>21673</v>
      </c>
      <c r="AC1297" s="493" t="s">
        <v>19764</v>
      </c>
      <c r="AD1297" s="493" t="s">
        <v>21620</v>
      </c>
      <c r="AE1297"/>
      <c r="AF1297" t="s">
        <v>20919</v>
      </c>
      <c r="AG1297"/>
      <c r="AH1297"/>
      <c r="AI1297" t="s">
        <v>20668</v>
      </c>
      <c r="AJ1297" t="s">
        <v>32</v>
      </c>
      <c r="AK1297" t="s">
        <v>2101</v>
      </c>
      <c r="AL1297" t="s">
        <v>64</v>
      </c>
      <c r="AM1297" t="s">
        <v>2078</v>
      </c>
      <c r="AN1297">
        <v>147</v>
      </c>
    </row>
    <row r="1298" spans="1:40" ht="14.4" x14ac:dyDescent="0.3">
      <c r="A1298" s="433" t="str">
        <v>1852</v>
      </c>
      <c r="D1298" t="str">
        <f>CONCATENATE(portada_F[[#This Row],[NIVEL]],".",portada_F[[#This Row],[CODINS]])</f>
        <v>1.01493</v>
      </c>
      <c r="E1298" s="444" t="s">
        <v>31771</v>
      </c>
      <c r="F1298" t="s">
        <v>2345</v>
      </c>
      <c r="G1298" t="s">
        <v>2343</v>
      </c>
      <c r="H1298" t="s">
        <v>2344</v>
      </c>
      <c r="I1298" t="s">
        <v>83</v>
      </c>
      <c r="J1298" t="s">
        <v>9</v>
      </c>
      <c r="K1298" t="s">
        <v>32</v>
      </c>
      <c r="L1298" t="s">
        <v>20921</v>
      </c>
      <c r="M1298" t="s">
        <v>18492</v>
      </c>
      <c r="N1298">
        <v>20504</v>
      </c>
      <c r="O1298" t="s">
        <v>35</v>
      </c>
      <c r="P1298" t="s">
        <v>5</v>
      </c>
      <c r="Q1298" t="s">
        <v>4</v>
      </c>
      <c r="R1298" t="s">
        <v>16590</v>
      </c>
      <c r="S1298" t="s">
        <v>83</v>
      </c>
      <c r="T1298" t="s">
        <v>2306</v>
      </c>
      <c r="U1298" t="s">
        <v>272</v>
      </c>
      <c r="V1298" t="s">
        <v>2305</v>
      </c>
      <c r="W1298" t="s">
        <v>24106</v>
      </c>
      <c r="X1298" t="s">
        <v>11856</v>
      </c>
      <c r="Y1298" s="536" t="s">
        <v>24107</v>
      </c>
      <c r="Z1298" s="536" t="s">
        <v>24107</v>
      </c>
      <c r="AA1298" s="493" t="s">
        <v>19020</v>
      </c>
      <c r="AB1298" s="493" t="s">
        <v>24108</v>
      </c>
      <c r="AC1298" s="493" t="s">
        <v>19757</v>
      </c>
      <c r="AD1298" s="493" t="s">
        <v>21726</v>
      </c>
      <c r="AE1298"/>
      <c r="AF1298" t="s">
        <v>20919</v>
      </c>
      <c r="AG1298"/>
      <c r="AH1298"/>
      <c r="AI1298" t="s">
        <v>20668</v>
      </c>
      <c r="AJ1298" t="s">
        <v>32</v>
      </c>
      <c r="AK1298" t="s">
        <v>2190</v>
      </c>
      <c r="AL1298" t="s">
        <v>64</v>
      </c>
      <c r="AM1298" t="s">
        <v>2344</v>
      </c>
      <c r="AN1298">
        <v>13</v>
      </c>
    </row>
    <row r="1299" spans="1:40" ht="14.4" x14ac:dyDescent="0.3">
      <c r="A1299" s="433" t="str">
        <v>1853</v>
      </c>
      <c r="D1299" t="str">
        <f>CONCATENATE(portada_F[[#This Row],[NIVEL]],".",portada_F[[#This Row],[CODINS]])</f>
        <v>1.01159</v>
      </c>
      <c r="E1299" s="444" t="s">
        <v>31466</v>
      </c>
      <c r="F1299" t="s">
        <v>1953</v>
      </c>
      <c r="G1299" t="s">
        <v>1952</v>
      </c>
      <c r="H1299" t="s">
        <v>160</v>
      </c>
      <c r="I1299" t="s">
        <v>83</v>
      </c>
      <c r="J1299" t="s">
        <v>1</v>
      </c>
      <c r="K1299" t="s">
        <v>32</v>
      </c>
      <c r="L1299" t="s">
        <v>20921</v>
      </c>
      <c r="M1299" t="s">
        <v>18492</v>
      </c>
      <c r="N1299">
        <v>20103</v>
      </c>
      <c r="O1299" t="s">
        <v>35</v>
      </c>
      <c r="P1299" t="s">
        <v>1</v>
      </c>
      <c r="Q1299" t="s">
        <v>3</v>
      </c>
      <c r="R1299" t="s">
        <v>16552</v>
      </c>
      <c r="S1299" t="s">
        <v>83</v>
      </c>
      <c r="T1299" t="s">
        <v>83</v>
      </c>
      <c r="U1299" t="s">
        <v>1949</v>
      </c>
      <c r="V1299" t="s">
        <v>160</v>
      </c>
      <c r="W1299" t="s">
        <v>23404</v>
      </c>
      <c r="X1299" t="s">
        <v>11757</v>
      </c>
      <c r="Y1299" s="536" t="s">
        <v>23405</v>
      </c>
      <c r="Z1299" s="536" t="s">
        <v>23405</v>
      </c>
      <c r="AA1299" s="493" t="s">
        <v>18941</v>
      </c>
      <c r="AB1299" s="493" t="s">
        <v>23405</v>
      </c>
      <c r="AC1299" s="493" t="s">
        <v>19760</v>
      </c>
      <c r="AD1299" s="493" t="s">
        <v>21574</v>
      </c>
      <c r="AE1299"/>
      <c r="AF1299" t="s">
        <v>20919</v>
      </c>
      <c r="AG1299"/>
      <c r="AH1299"/>
      <c r="AI1299" t="s">
        <v>20668</v>
      </c>
      <c r="AJ1299" t="s">
        <v>32</v>
      </c>
      <c r="AK1299" t="s">
        <v>1101</v>
      </c>
      <c r="AL1299" t="s">
        <v>64</v>
      </c>
      <c r="AM1299" t="s">
        <v>160</v>
      </c>
      <c r="AN1299">
        <v>17</v>
      </c>
    </row>
    <row r="1300" spans="1:40" ht="14.4" x14ac:dyDescent="0.3">
      <c r="A1300" s="433" t="str">
        <v>1854</v>
      </c>
      <c r="D1300" t="str">
        <f>CONCATENATE(portada_F[[#This Row],[NIVEL]],".",portada_F[[#This Row],[CODINS]])</f>
        <v>1.01611</v>
      </c>
      <c r="E1300" s="444" t="s">
        <v>31884</v>
      </c>
      <c r="F1300" t="s">
        <v>2522</v>
      </c>
      <c r="G1300" t="s">
        <v>2519</v>
      </c>
      <c r="H1300" t="s">
        <v>2520</v>
      </c>
      <c r="I1300" t="s">
        <v>83</v>
      </c>
      <c r="J1300" t="s">
        <v>6</v>
      </c>
      <c r="K1300" t="s">
        <v>32</v>
      </c>
      <c r="L1300" t="s">
        <v>20921</v>
      </c>
      <c r="M1300" t="s">
        <v>18492</v>
      </c>
      <c r="N1300">
        <v>20308</v>
      </c>
      <c r="O1300" t="s">
        <v>35</v>
      </c>
      <c r="P1300" t="s">
        <v>3</v>
      </c>
      <c r="Q1300" t="s">
        <v>9</v>
      </c>
      <c r="R1300" t="s">
        <v>16582</v>
      </c>
      <c r="S1300" t="s">
        <v>83</v>
      </c>
      <c r="T1300" t="s">
        <v>678</v>
      </c>
      <c r="U1300" t="s">
        <v>679</v>
      </c>
      <c r="V1300" t="s">
        <v>2520</v>
      </c>
      <c r="W1300" t="s">
        <v>467</v>
      </c>
      <c r="X1300" t="s">
        <v>10678</v>
      </c>
      <c r="Y1300" s="536" t="s">
        <v>24361</v>
      </c>
      <c r="Z1300" s="536" t="s">
        <v>24361</v>
      </c>
      <c r="AA1300" s="493" t="s">
        <v>15664</v>
      </c>
      <c r="AB1300" s="493" t="s">
        <v>24361</v>
      </c>
      <c r="AC1300" s="493" t="s">
        <v>21677</v>
      </c>
      <c r="AD1300" s="493" t="s">
        <v>21678</v>
      </c>
      <c r="AE1300"/>
      <c r="AF1300" t="s">
        <v>20919</v>
      </c>
      <c r="AG1300"/>
      <c r="AH1300"/>
      <c r="AI1300" t="s">
        <v>20668</v>
      </c>
      <c r="AJ1300" t="s">
        <v>32</v>
      </c>
      <c r="AK1300" t="s">
        <v>2518</v>
      </c>
      <c r="AL1300" t="s">
        <v>64</v>
      </c>
      <c r="AM1300" t="s">
        <v>2520</v>
      </c>
      <c r="AN1300">
        <v>26</v>
      </c>
    </row>
    <row r="1301" spans="1:40" ht="14.4" x14ac:dyDescent="0.3">
      <c r="A1301" s="433" t="str">
        <v>1855</v>
      </c>
      <c r="D1301" t="str">
        <f>CONCATENATE(portada_F[[#This Row],[NIVEL]],".",portada_F[[#This Row],[CODINS]])</f>
        <v>1.02660</v>
      </c>
      <c r="E1301" s="444" t="s">
        <v>32805</v>
      </c>
      <c r="F1301" t="s">
        <v>17326</v>
      </c>
      <c r="G1301" t="s">
        <v>17327</v>
      </c>
      <c r="H1301" t="s">
        <v>17328</v>
      </c>
      <c r="I1301" t="s">
        <v>83</v>
      </c>
      <c r="J1301" t="s">
        <v>9</v>
      </c>
      <c r="K1301" t="s">
        <v>32</v>
      </c>
      <c r="L1301" t="s">
        <v>20921</v>
      </c>
      <c r="M1301" t="s">
        <v>18492</v>
      </c>
      <c r="N1301">
        <v>20502</v>
      </c>
      <c r="O1301" t="s">
        <v>35</v>
      </c>
      <c r="P1301" t="s">
        <v>5</v>
      </c>
      <c r="Q1301" t="s">
        <v>2</v>
      </c>
      <c r="R1301" t="s">
        <v>16588</v>
      </c>
      <c r="S1301" t="s">
        <v>83</v>
      </c>
      <c r="T1301" t="s">
        <v>2306</v>
      </c>
      <c r="U1301" t="s">
        <v>2318</v>
      </c>
      <c r="V1301" t="s">
        <v>17328</v>
      </c>
      <c r="W1301" t="s">
        <v>17330</v>
      </c>
      <c r="X1301" t="s">
        <v>17329</v>
      </c>
      <c r="Y1301" s="536" t="s">
        <v>26490</v>
      </c>
      <c r="Z1301" s="536"/>
      <c r="AA1301" s="493" t="s">
        <v>18095</v>
      </c>
      <c r="AB1301" s="493" t="s">
        <v>26490</v>
      </c>
      <c r="AC1301" s="493" t="s">
        <v>19757</v>
      </c>
      <c r="AD1301" s="493" t="s">
        <v>21726</v>
      </c>
      <c r="AE1301"/>
      <c r="AF1301" t="s">
        <v>20919</v>
      </c>
      <c r="AG1301"/>
      <c r="AH1301"/>
      <c r="AI1301" t="s">
        <v>20668</v>
      </c>
      <c r="AJ1301" t="s">
        <v>32</v>
      </c>
      <c r="AK1301" t="s">
        <v>977</v>
      </c>
      <c r="AL1301" t="s">
        <v>64</v>
      </c>
      <c r="AM1301" t="s">
        <v>17328</v>
      </c>
      <c r="AN1301">
        <v>2</v>
      </c>
    </row>
    <row r="1302" spans="1:40" ht="14.4" x14ac:dyDescent="0.3">
      <c r="A1302" s="433" t="str">
        <v>1856</v>
      </c>
      <c r="D1302" t="str">
        <f>CONCATENATE(portada_F[[#This Row],[NIVEL]],".",portada_F[[#This Row],[CODINS]])</f>
        <v>1.00330</v>
      </c>
      <c r="E1302" s="444" t="s">
        <v>30726</v>
      </c>
      <c r="F1302" t="s">
        <v>955</v>
      </c>
      <c r="G1302" t="s">
        <v>1973</v>
      </c>
      <c r="H1302" t="s">
        <v>1974</v>
      </c>
      <c r="I1302" t="s">
        <v>83</v>
      </c>
      <c r="J1302" t="s">
        <v>2</v>
      </c>
      <c r="K1302" t="s">
        <v>32</v>
      </c>
      <c r="L1302" t="s">
        <v>20921</v>
      </c>
      <c r="M1302" t="s">
        <v>18492</v>
      </c>
      <c r="N1302">
        <v>20110</v>
      </c>
      <c r="O1302" t="s">
        <v>35</v>
      </c>
      <c r="P1302" t="s">
        <v>1</v>
      </c>
      <c r="Q1302" t="s">
        <v>11</v>
      </c>
      <c r="R1302" t="s">
        <v>16559</v>
      </c>
      <c r="S1302" t="s">
        <v>83</v>
      </c>
      <c r="T1302" t="s">
        <v>83</v>
      </c>
      <c r="U1302" t="s">
        <v>47</v>
      </c>
      <c r="V1302" t="s">
        <v>1975</v>
      </c>
      <c r="W1302" t="s">
        <v>21598</v>
      </c>
      <c r="X1302" t="s">
        <v>17048</v>
      </c>
      <c r="Y1302" s="536" t="s">
        <v>21599</v>
      </c>
      <c r="Z1302" s="536" t="s">
        <v>21599</v>
      </c>
      <c r="AA1302" s="493" t="s">
        <v>15801</v>
      </c>
      <c r="AB1302" s="493" t="s">
        <v>21599</v>
      </c>
      <c r="AC1302" s="493" t="s">
        <v>19761</v>
      </c>
      <c r="AD1302" s="493" t="s">
        <v>21570</v>
      </c>
      <c r="AE1302"/>
      <c r="AF1302" t="s">
        <v>20919</v>
      </c>
      <c r="AG1302"/>
      <c r="AH1302"/>
      <c r="AI1302" t="s">
        <v>20668</v>
      </c>
      <c r="AJ1302" t="s">
        <v>32</v>
      </c>
      <c r="AK1302" t="s">
        <v>1099</v>
      </c>
      <c r="AL1302" t="s">
        <v>64</v>
      </c>
      <c r="AM1302" t="s">
        <v>1974</v>
      </c>
      <c r="AN1302">
        <v>141</v>
      </c>
    </row>
    <row r="1303" spans="1:40" ht="14.4" x14ac:dyDescent="0.3">
      <c r="A1303" s="433" t="str">
        <v>1858</v>
      </c>
      <c r="D1303" t="str">
        <f>CONCATENATE(portada_F[[#This Row],[NIVEL]],".",portada_F[[#This Row],[CODINS]])</f>
        <v>1.04094</v>
      </c>
      <c r="E1303" s="444" t="s">
        <v>33984</v>
      </c>
      <c r="F1303" t="s">
        <v>7898</v>
      </c>
      <c r="G1303" t="s">
        <v>17557</v>
      </c>
      <c r="H1303" t="s">
        <v>2291</v>
      </c>
      <c r="I1303" t="s">
        <v>83</v>
      </c>
      <c r="J1303" t="s">
        <v>10</v>
      </c>
      <c r="K1303" t="s">
        <v>32</v>
      </c>
      <c r="L1303" t="s">
        <v>20921</v>
      </c>
      <c r="M1303" t="s">
        <v>18492</v>
      </c>
      <c r="N1303">
        <v>20402</v>
      </c>
      <c r="O1303" t="s">
        <v>35</v>
      </c>
      <c r="P1303" t="s">
        <v>4</v>
      </c>
      <c r="Q1303" t="s">
        <v>2</v>
      </c>
      <c r="R1303" t="s">
        <v>16584</v>
      </c>
      <c r="S1303" t="s">
        <v>83</v>
      </c>
      <c r="T1303" t="s">
        <v>2237</v>
      </c>
      <c r="U1303" t="s">
        <v>2238</v>
      </c>
      <c r="V1303" t="s">
        <v>2291</v>
      </c>
      <c r="W1303" t="s">
        <v>17559</v>
      </c>
      <c r="X1303" t="s">
        <v>17558</v>
      </c>
      <c r="Y1303" s="536" t="s">
        <v>29491</v>
      </c>
      <c r="Z1303" s="536"/>
      <c r="AA1303" s="493" t="s">
        <v>16041</v>
      </c>
      <c r="AB1303" s="493" t="s">
        <v>29491</v>
      </c>
      <c r="AC1303" s="493" t="s">
        <v>21713</v>
      </c>
      <c r="AD1303" s="493" t="s">
        <v>21714</v>
      </c>
      <c r="AE1303"/>
      <c r="AF1303" t="s">
        <v>20919</v>
      </c>
      <c r="AG1303"/>
      <c r="AH1303"/>
      <c r="AI1303" t="s">
        <v>20668</v>
      </c>
      <c r="AJ1303" t="s">
        <v>32</v>
      </c>
      <c r="AK1303" t="s">
        <v>195</v>
      </c>
      <c r="AL1303" t="s">
        <v>64</v>
      </c>
      <c r="AM1303" t="s">
        <v>2291</v>
      </c>
      <c r="AN1303">
        <v>2</v>
      </c>
    </row>
    <row r="1304" spans="1:40" ht="14.4" x14ac:dyDescent="0.3">
      <c r="A1304" s="433" t="str">
        <v>1859</v>
      </c>
      <c r="D1304" t="str">
        <f>CONCATENATE(portada_F[[#This Row],[NIVEL]],".",portada_F[[#This Row],[CODINS]])</f>
        <v>1.00350</v>
      </c>
      <c r="E1304" s="444" t="s">
        <v>30746</v>
      </c>
      <c r="F1304" t="s">
        <v>1015</v>
      </c>
      <c r="G1304" t="s">
        <v>2053</v>
      </c>
      <c r="H1304" t="s">
        <v>1391</v>
      </c>
      <c r="I1304" t="s">
        <v>83</v>
      </c>
      <c r="J1304" t="s">
        <v>2</v>
      </c>
      <c r="K1304" t="s">
        <v>32</v>
      </c>
      <c r="L1304" t="s">
        <v>20921</v>
      </c>
      <c r="M1304" t="s">
        <v>18492</v>
      </c>
      <c r="N1304">
        <v>20104</v>
      </c>
      <c r="O1304" t="s">
        <v>35</v>
      </c>
      <c r="P1304" t="s">
        <v>1</v>
      </c>
      <c r="Q1304" t="s">
        <v>4</v>
      </c>
      <c r="R1304" t="s">
        <v>16553</v>
      </c>
      <c r="S1304" t="s">
        <v>83</v>
      </c>
      <c r="T1304" t="s">
        <v>83</v>
      </c>
      <c r="U1304" t="s">
        <v>250</v>
      </c>
      <c r="V1304" t="s">
        <v>1391</v>
      </c>
      <c r="W1304" t="s">
        <v>21645</v>
      </c>
      <c r="X1304" t="s">
        <v>11496</v>
      </c>
      <c r="Y1304" s="536" t="s">
        <v>21646</v>
      </c>
      <c r="Z1304" s="536" t="s">
        <v>21646</v>
      </c>
      <c r="AA1304" s="493" t="s">
        <v>2054</v>
      </c>
      <c r="AB1304" s="493" t="s">
        <v>21646</v>
      </c>
      <c r="AC1304" s="493" t="s">
        <v>19761</v>
      </c>
      <c r="AD1304" s="493" t="s">
        <v>21570</v>
      </c>
      <c r="AE1304"/>
      <c r="AF1304" t="s">
        <v>20919</v>
      </c>
      <c r="AG1304"/>
      <c r="AH1304"/>
      <c r="AI1304" t="s">
        <v>20668</v>
      </c>
      <c r="AJ1304" t="s">
        <v>32</v>
      </c>
      <c r="AK1304" t="s">
        <v>758</v>
      </c>
      <c r="AL1304" t="s">
        <v>64</v>
      </c>
      <c r="AM1304" t="s">
        <v>1391</v>
      </c>
      <c r="AN1304">
        <v>166</v>
      </c>
    </row>
    <row r="1305" spans="1:40" ht="14.4" x14ac:dyDescent="0.3">
      <c r="A1305" s="433" t="str">
        <v>1860</v>
      </c>
      <c r="D1305" t="str">
        <f>CONCATENATE(portada_F[[#This Row],[NIVEL]],".",portada_F[[#This Row],[CODINS]])</f>
        <v>1.01477</v>
      </c>
      <c r="E1305" s="444" t="s">
        <v>31755</v>
      </c>
      <c r="F1305" t="s">
        <v>2154</v>
      </c>
      <c r="G1305" t="s">
        <v>2153</v>
      </c>
      <c r="H1305" t="s">
        <v>539</v>
      </c>
      <c r="I1305" t="s">
        <v>83</v>
      </c>
      <c r="J1305" t="s">
        <v>6</v>
      </c>
      <c r="K1305" t="s">
        <v>32</v>
      </c>
      <c r="L1305" t="s">
        <v>20921</v>
      </c>
      <c r="M1305" t="s">
        <v>18492</v>
      </c>
      <c r="N1305">
        <v>20302</v>
      </c>
      <c r="O1305" t="s">
        <v>35</v>
      </c>
      <c r="P1305" t="s">
        <v>3</v>
      </c>
      <c r="Q1305" t="s">
        <v>2</v>
      </c>
      <c r="R1305" t="s">
        <v>16577</v>
      </c>
      <c r="S1305" t="s">
        <v>83</v>
      </c>
      <c r="T1305" t="s">
        <v>678</v>
      </c>
      <c r="U1305" t="s">
        <v>272</v>
      </c>
      <c r="V1305" t="s">
        <v>539</v>
      </c>
      <c r="W1305" t="s">
        <v>24072</v>
      </c>
      <c r="X1305" t="s">
        <v>10646</v>
      </c>
      <c r="Y1305" s="536" t="s">
        <v>24073</v>
      </c>
      <c r="Z1305" s="536" t="s">
        <v>24073</v>
      </c>
      <c r="AA1305" s="493" t="s">
        <v>19017</v>
      </c>
      <c r="AB1305" s="493" t="s">
        <v>24073</v>
      </c>
      <c r="AC1305" s="493" t="s">
        <v>21677</v>
      </c>
      <c r="AD1305" s="493" t="s">
        <v>21678</v>
      </c>
      <c r="AE1305"/>
      <c r="AF1305" t="s">
        <v>20919</v>
      </c>
      <c r="AG1305"/>
      <c r="AH1305"/>
      <c r="AI1305" t="s">
        <v>20668</v>
      </c>
      <c r="AJ1305" t="s">
        <v>32</v>
      </c>
      <c r="AK1305" t="s">
        <v>2152</v>
      </c>
      <c r="AL1305" t="s">
        <v>64</v>
      </c>
      <c r="AM1305" t="s">
        <v>539</v>
      </c>
      <c r="AN1305">
        <v>15</v>
      </c>
    </row>
    <row r="1306" spans="1:40" ht="14.4" x14ac:dyDescent="0.3">
      <c r="A1306" s="433" t="str">
        <v>1862</v>
      </c>
      <c r="D1306" t="str">
        <f>CONCATENATE(portada_F[[#This Row],[NIVEL]],".",portada_F[[#This Row],[CODINS]])</f>
        <v>1.00803</v>
      </c>
      <c r="E1306" s="444" t="s">
        <v>31161</v>
      </c>
      <c r="F1306" t="s">
        <v>2173</v>
      </c>
      <c r="G1306" t="s">
        <v>6218</v>
      </c>
      <c r="H1306" t="s">
        <v>6219</v>
      </c>
      <c r="I1306" t="s">
        <v>83</v>
      </c>
      <c r="J1306" t="s">
        <v>5</v>
      </c>
      <c r="K1306" t="s">
        <v>32</v>
      </c>
      <c r="L1306" t="s">
        <v>20921</v>
      </c>
      <c r="M1306" t="s">
        <v>18492</v>
      </c>
      <c r="N1306">
        <v>20102</v>
      </c>
      <c r="O1306" t="s">
        <v>35</v>
      </c>
      <c r="P1306" t="s">
        <v>1</v>
      </c>
      <c r="Q1306" t="s">
        <v>2</v>
      </c>
      <c r="R1306" t="s">
        <v>16551</v>
      </c>
      <c r="S1306" t="s">
        <v>83</v>
      </c>
      <c r="T1306" t="s">
        <v>83</v>
      </c>
      <c r="U1306" t="s">
        <v>33</v>
      </c>
      <c r="V1306" t="s">
        <v>6219</v>
      </c>
      <c r="W1306" t="s">
        <v>6220</v>
      </c>
      <c r="X1306" t="s">
        <v>19924</v>
      </c>
      <c r="Y1306" s="536" t="s">
        <v>22701</v>
      </c>
      <c r="Z1306" s="536" t="s">
        <v>22702</v>
      </c>
      <c r="AA1306" s="493" t="s">
        <v>9661</v>
      </c>
      <c r="AB1306" s="493" t="s">
        <v>22702</v>
      </c>
      <c r="AC1306" s="493" t="s">
        <v>19764</v>
      </c>
      <c r="AD1306" s="493" t="s">
        <v>21620</v>
      </c>
      <c r="AE1306"/>
      <c r="AF1306" t="s">
        <v>20919</v>
      </c>
      <c r="AG1306"/>
      <c r="AH1306"/>
      <c r="AI1306" t="s">
        <v>20668</v>
      </c>
      <c r="AJ1306" t="s">
        <v>32</v>
      </c>
      <c r="AK1306" t="s">
        <v>7406</v>
      </c>
      <c r="AL1306" t="s">
        <v>64</v>
      </c>
      <c r="AM1306" t="s">
        <v>6219</v>
      </c>
      <c r="AN1306">
        <v>64</v>
      </c>
    </row>
    <row r="1307" spans="1:40" ht="14.4" x14ac:dyDescent="0.3">
      <c r="A1307" s="433" t="str">
        <v>1863</v>
      </c>
      <c r="D1307" t="str">
        <f>CONCATENATE(portada_F[[#This Row],[NIVEL]],".",portada_F[[#This Row],[CODINS]])</f>
        <v>1.00800</v>
      </c>
      <c r="E1307" s="444" t="s">
        <v>31158</v>
      </c>
      <c r="F1307" t="s">
        <v>2165</v>
      </c>
      <c r="G1307" t="s">
        <v>6216</v>
      </c>
      <c r="H1307" t="s">
        <v>6217</v>
      </c>
      <c r="I1307" t="s">
        <v>83</v>
      </c>
      <c r="J1307" t="s">
        <v>4</v>
      </c>
      <c r="K1307" t="s">
        <v>32</v>
      </c>
      <c r="L1307" t="s">
        <v>20921</v>
      </c>
      <c r="M1307" t="s">
        <v>18492</v>
      </c>
      <c r="N1307">
        <v>20105</v>
      </c>
      <c r="O1307" t="s">
        <v>35</v>
      </c>
      <c r="P1307" t="s">
        <v>1</v>
      </c>
      <c r="Q1307" t="s">
        <v>5</v>
      </c>
      <c r="R1307" t="s">
        <v>16554</v>
      </c>
      <c r="S1307" t="s">
        <v>83</v>
      </c>
      <c r="T1307" t="s">
        <v>83</v>
      </c>
      <c r="U1307" t="s">
        <v>2035</v>
      </c>
      <c r="V1307" t="s">
        <v>6217</v>
      </c>
      <c r="W1307" t="s">
        <v>9756</v>
      </c>
      <c r="X1307" t="s">
        <v>11657</v>
      </c>
      <c r="Y1307" s="536" t="s">
        <v>22694</v>
      </c>
      <c r="Z1307" s="536"/>
      <c r="AA1307" s="493" t="s">
        <v>20190</v>
      </c>
      <c r="AB1307" s="493" t="s">
        <v>22694</v>
      </c>
      <c r="AC1307" s="493" t="s">
        <v>9168</v>
      </c>
      <c r="AD1307" s="493" t="s">
        <v>21193</v>
      </c>
      <c r="AE1307"/>
      <c r="AF1307" t="s">
        <v>20919</v>
      </c>
      <c r="AG1307"/>
      <c r="AH1307"/>
      <c r="AI1307" t="s">
        <v>20668</v>
      </c>
      <c r="AJ1307" t="s">
        <v>32</v>
      </c>
      <c r="AK1307" t="s">
        <v>7404</v>
      </c>
      <c r="AL1307" t="s">
        <v>64</v>
      </c>
      <c r="AM1307" t="s">
        <v>6217</v>
      </c>
      <c r="AN1307">
        <v>80</v>
      </c>
    </row>
    <row r="1308" spans="1:40" ht="14.4" x14ac:dyDescent="0.3">
      <c r="A1308" s="433" t="str">
        <v>1864</v>
      </c>
      <c r="D1308" t="str">
        <f>CONCATENATE(portada_F[[#This Row],[NIVEL]],".",portada_F[[#This Row],[CODINS]])</f>
        <v>1.01471</v>
      </c>
      <c r="E1308" s="444" t="s">
        <v>31750</v>
      </c>
      <c r="F1308" t="s">
        <v>1187</v>
      </c>
      <c r="G1308" t="s">
        <v>1990</v>
      </c>
      <c r="H1308" t="s">
        <v>1991</v>
      </c>
      <c r="I1308" t="s">
        <v>83</v>
      </c>
      <c r="J1308" t="s">
        <v>2</v>
      </c>
      <c r="K1308" t="s">
        <v>32</v>
      </c>
      <c r="L1308" t="s">
        <v>20921</v>
      </c>
      <c r="M1308" t="s">
        <v>18492</v>
      </c>
      <c r="N1308">
        <v>20110</v>
      </c>
      <c r="O1308" t="s">
        <v>35</v>
      </c>
      <c r="P1308" t="s">
        <v>1</v>
      </c>
      <c r="Q1308" t="s">
        <v>11</v>
      </c>
      <c r="R1308" t="s">
        <v>16559</v>
      </c>
      <c r="S1308" t="s">
        <v>83</v>
      </c>
      <c r="T1308" t="s">
        <v>83</v>
      </c>
      <c r="U1308" t="s">
        <v>47</v>
      </c>
      <c r="V1308" t="s">
        <v>1992</v>
      </c>
      <c r="W1308" t="s">
        <v>9269</v>
      </c>
      <c r="X1308" t="s">
        <v>11844</v>
      </c>
      <c r="Y1308" s="536" t="s">
        <v>24064</v>
      </c>
      <c r="Z1308" s="536" t="s">
        <v>24064</v>
      </c>
      <c r="AA1308" s="493" t="s">
        <v>1993</v>
      </c>
      <c r="AB1308" s="493" t="s">
        <v>24064</v>
      </c>
      <c r="AC1308" s="493" t="s">
        <v>19761</v>
      </c>
      <c r="AD1308" s="493" t="s">
        <v>21570</v>
      </c>
      <c r="AE1308"/>
      <c r="AF1308" t="s">
        <v>20919</v>
      </c>
      <c r="AG1308"/>
      <c r="AH1308"/>
      <c r="AI1308" t="s">
        <v>20668</v>
      </c>
      <c r="AJ1308" t="s">
        <v>32</v>
      </c>
      <c r="AK1308" t="s">
        <v>7160</v>
      </c>
      <c r="AL1308" t="s">
        <v>64</v>
      </c>
      <c r="AM1308" t="s">
        <v>1991</v>
      </c>
      <c r="AN1308">
        <v>32</v>
      </c>
    </row>
    <row r="1309" spans="1:40" ht="14.4" x14ac:dyDescent="0.3">
      <c r="A1309" s="433" t="str">
        <v>1865</v>
      </c>
      <c r="D1309" t="str">
        <f>CONCATENATE(portada_F[[#This Row],[NIVEL]],".",portada_F[[#This Row],[CODINS]])</f>
        <v>1.00823</v>
      </c>
      <c r="E1309" s="444" t="s">
        <v>31179</v>
      </c>
      <c r="F1309" t="s">
        <v>2231</v>
      </c>
      <c r="G1309" t="s">
        <v>6299</v>
      </c>
      <c r="H1309" t="s">
        <v>9771</v>
      </c>
      <c r="I1309" t="s">
        <v>82</v>
      </c>
      <c r="J1309" t="s">
        <v>2</v>
      </c>
      <c r="K1309" t="s">
        <v>32</v>
      </c>
      <c r="L1309" t="s">
        <v>20921</v>
      </c>
      <c r="M1309" t="s">
        <v>18492</v>
      </c>
      <c r="N1309">
        <v>20203</v>
      </c>
      <c r="O1309" t="s">
        <v>35</v>
      </c>
      <c r="P1309" t="s">
        <v>2</v>
      </c>
      <c r="Q1309" t="s">
        <v>3</v>
      </c>
      <c r="R1309" t="s">
        <v>16566</v>
      </c>
      <c r="S1309" t="s">
        <v>83</v>
      </c>
      <c r="T1309" t="s">
        <v>84</v>
      </c>
      <c r="U1309" t="s">
        <v>173</v>
      </c>
      <c r="V1309" t="s">
        <v>12769</v>
      </c>
      <c r="W1309" t="s">
        <v>12770</v>
      </c>
      <c r="X1309" t="s">
        <v>11663</v>
      </c>
      <c r="Y1309" s="536" t="s">
        <v>22740</v>
      </c>
      <c r="Z1309" s="536" t="s">
        <v>22740</v>
      </c>
      <c r="AA1309" s="493" t="s">
        <v>8241</v>
      </c>
      <c r="AB1309" s="493" t="s">
        <v>22740</v>
      </c>
      <c r="AC1309" s="493" t="s">
        <v>19781</v>
      </c>
      <c r="AD1309" s="493" t="s">
        <v>21751</v>
      </c>
      <c r="AE1309"/>
      <c r="AF1309" t="s">
        <v>20919</v>
      </c>
      <c r="AG1309"/>
      <c r="AH1309"/>
      <c r="AI1309" t="s">
        <v>20668</v>
      </c>
      <c r="AJ1309" t="s">
        <v>32</v>
      </c>
      <c r="AK1309" t="s">
        <v>7470</v>
      </c>
      <c r="AL1309" t="s">
        <v>64</v>
      </c>
      <c r="AM1309" t="s">
        <v>9771</v>
      </c>
      <c r="AN1309">
        <v>55</v>
      </c>
    </row>
    <row r="1310" spans="1:40" ht="14.4" x14ac:dyDescent="0.3">
      <c r="A1310" s="433" t="str">
        <v>1866</v>
      </c>
      <c r="D1310" t="str">
        <f>CONCATENATE(portada_F[[#This Row],[NIVEL]],".",portada_F[[#This Row],[CODINS]])</f>
        <v>1.03606</v>
      </c>
      <c r="E1310" s="444" t="s">
        <v>31179</v>
      </c>
      <c r="F1310" t="s">
        <v>9938</v>
      </c>
      <c r="G1310" t="s">
        <v>6299</v>
      </c>
      <c r="H1310" t="s">
        <v>28466</v>
      </c>
      <c r="I1310" t="s">
        <v>82</v>
      </c>
      <c r="J1310" t="s">
        <v>2</v>
      </c>
      <c r="K1310" t="s">
        <v>32</v>
      </c>
      <c r="L1310" t="s">
        <v>20921</v>
      </c>
      <c r="M1310" t="s">
        <v>18492</v>
      </c>
      <c r="N1310">
        <v>20203</v>
      </c>
      <c r="O1310" t="s">
        <v>35</v>
      </c>
      <c r="P1310" t="s">
        <v>2</v>
      </c>
      <c r="Q1310" t="s">
        <v>3</v>
      </c>
      <c r="R1310" t="s">
        <v>16566</v>
      </c>
      <c r="S1310" t="s">
        <v>83</v>
      </c>
      <c r="T1310" t="s">
        <v>84</v>
      </c>
      <c r="U1310" t="s">
        <v>173</v>
      </c>
      <c r="V1310" t="s">
        <v>12769</v>
      </c>
      <c r="W1310" t="s">
        <v>28467</v>
      </c>
      <c r="X1310" t="s">
        <v>16407</v>
      </c>
      <c r="Y1310" s="536" t="s">
        <v>28468</v>
      </c>
      <c r="Z1310" s="536"/>
      <c r="AA1310" s="493" t="s">
        <v>8241</v>
      </c>
      <c r="AB1310" s="493" t="s">
        <v>22740</v>
      </c>
      <c r="AC1310" s="493" t="s">
        <v>19781</v>
      </c>
      <c r="AD1310" s="493" t="s">
        <v>21751</v>
      </c>
      <c r="AE1310" t="s">
        <v>28173</v>
      </c>
      <c r="AF1310" t="s">
        <v>20919</v>
      </c>
      <c r="AG1310" t="s">
        <v>64</v>
      </c>
      <c r="AH1310" t="s">
        <v>19694</v>
      </c>
      <c r="AI1310" t="s">
        <v>28469</v>
      </c>
      <c r="AJ1310" t="s">
        <v>32</v>
      </c>
      <c r="AK1310" t="s">
        <v>7470</v>
      </c>
      <c r="AL1310" t="s">
        <v>64</v>
      </c>
      <c r="AM1310" t="s">
        <v>9771</v>
      </c>
      <c r="AN1310">
        <v>15</v>
      </c>
    </row>
    <row r="1311" spans="1:40" ht="14.4" x14ac:dyDescent="0.3">
      <c r="A1311" s="433" t="str">
        <v>1867</v>
      </c>
      <c r="D1311" t="str">
        <f>CONCATENATE(portada_F[[#This Row],[NIVEL]],".",portada_F[[#This Row],[CODINS]])</f>
        <v>1.01986</v>
      </c>
      <c r="E1311" s="444" t="s">
        <v>32216</v>
      </c>
      <c r="F1311" t="s">
        <v>9061</v>
      </c>
      <c r="G1311" t="s">
        <v>9089</v>
      </c>
      <c r="H1311" t="s">
        <v>210</v>
      </c>
      <c r="I1311" t="s">
        <v>82</v>
      </c>
      <c r="J1311" t="s">
        <v>10</v>
      </c>
      <c r="K1311" t="s">
        <v>32</v>
      </c>
      <c r="L1311" t="s">
        <v>20921</v>
      </c>
      <c r="M1311" t="s">
        <v>18492</v>
      </c>
      <c r="N1311">
        <v>20214</v>
      </c>
      <c r="O1311" t="s">
        <v>35</v>
      </c>
      <c r="P1311" t="s">
        <v>2</v>
      </c>
      <c r="Q1311" t="s">
        <v>225</v>
      </c>
      <c r="R1311" t="s">
        <v>16575</v>
      </c>
      <c r="S1311" t="s">
        <v>83</v>
      </c>
      <c r="T1311" t="s">
        <v>84</v>
      </c>
      <c r="U1311" t="s">
        <v>1387</v>
      </c>
      <c r="V1311" t="s">
        <v>210</v>
      </c>
      <c r="W1311" t="s">
        <v>25112</v>
      </c>
      <c r="X1311" t="s">
        <v>13025</v>
      </c>
      <c r="Y1311" s="536" t="s">
        <v>25113</v>
      </c>
      <c r="Z1311" s="536" t="s">
        <v>25113</v>
      </c>
      <c r="AA1311" s="493" t="s">
        <v>19136</v>
      </c>
      <c r="AB1311" s="493" t="s">
        <v>25113</v>
      </c>
      <c r="AC1311" s="493" t="s">
        <v>19795</v>
      </c>
      <c r="AD1311" s="493" t="s">
        <v>21847</v>
      </c>
      <c r="AE1311"/>
      <c r="AF1311" t="s">
        <v>20919</v>
      </c>
      <c r="AG1311"/>
      <c r="AH1311"/>
      <c r="AI1311" t="s">
        <v>20668</v>
      </c>
      <c r="AJ1311" t="s">
        <v>32</v>
      </c>
      <c r="AK1311" t="s">
        <v>9770</v>
      </c>
      <c r="AL1311" t="s">
        <v>64</v>
      </c>
      <c r="AM1311" t="s">
        <v>210</v>
      </c>
      <c r="AN1311">
        <v>7</v>
      </c>
    </row>
    <row r="1312" spans="1:40" ht="14.4" x14ac:dyDescent="0.3">
      <c r="A1312" s="433" t="str">
        <v>1868</v>
      </c>
      <c r="D1312" t="str">
        <f>CONCATENATE(portada_F[[#This Row],[NIVEL]],".",portada_F[[#This Row],[CODINS]])</f>
        <v>1.00396</v>
      </c>
      <c r="E1312" s="444" t="s">
        <v>30791</v>
      </c>
      <c r="F1312" t="s">
        <v>1022</v>
      </c>
      <c r="G1312" t="s">
        <v>2456</v>
      </c>
      <c r="H1312" t="s">
        <v>2457</v>
      </c>
      <c r="I1312" t="s">
        <v>82</v>
      </c>
      <c r="J1312" t="s">
        <v>3</v>
      </c>
      <c r="K1312" t="s">
        <v>32</v>
      </c>
      <c r="L1312" t="s">
        <v>20921</v>
      </c>
      <c r="M1312" t="s">
        <v>18492</v>
      </c>
      <c r="N1312">
        <v>20209</v>
      </c>
      <c r="O1312" t="s">
        <v>35</v>
      </c>
      <c r="P1312" t="s">
        <v>2</v>
      </c>
      <c r="Q1312" t="s">
        <v>10</v>
      </c>
      <c r="R1312" t="s">
        <v>16571</v>
      </c>
      <c r="S1312" t="s">
        <v>83</v>
      </c>
      <c r="T1312" t="s">
        <v>84</v>
      </c>
      <c r="U1312" t="s">
        <v>21731</v>
      </c>
      <c r="V1312" t="s">
        <v>674</v>
      </c>
      <c r="W1312" t="s">
        <v>12689</v>
      </c>
      <c r="X1312" t="s">
        <v>13924</v>
      </c>
      <c r="Y1312" s="536" t="s">
        <v>21753</v>
      </c>
      <c r="Z1312" s="536" t="s">
        <v>21753</v>
      </c>
      <c r="AA1312" s="493" t="s">
        <v>19785</v>
      </c>
      <c r="AB1312" s="493" t="s">
        <v>21754</v>
      </c>
      <c r="AC1312" s="493" t="s">
        <v>19780</v>
      </c>
      <c r="AD1312" s="493" t="s">
        <v>21734</v>
      </c>
      <c r="AE1312"/>
      <c r="AF1312" t="s">
        <v>20919</v>
      </c>
      <c r="AG1312"/>
      <c r="AH1312"/>
      <c r="AI1312" t="s">
        <v>20668</v>
      </c>
      <c r="AJ1312" t="s">
        <v>32</v>
      </c>
      <c r="AK1312" t="s">
        <v>2257</v>
      </c>
      <c r="AL1312" t="s">
        <v>64</v>
      </c>
      <c r="AM1312" t="s">
        <v>2457</v>
      </c>
      <c r="AN1312">
        <v>66</v>
      </c>
    </row>
    <row r="1313" spans="1:40" ht="14.4" x14ac:dyDescent="0.3">
      <c r="A1313" s="433" t="str">
        <v>1869</v>
      </c>
      <c r="D1313" t="str">
        <f>CONCATENATE(portada_F[[#This Row],[NIVEL]],".",portada_F[[#This Row],[CODINS]])</f>
        <v>1.00824</v>
      </c>
      <c r="E1313" s="444" t="s">
        <v>31180</v>
      </c>
      <c r="F1313" t="s">
        <v>2234</v>
      </c>
      <c r="G1313" t="s">
        <v>2559</v>
      </c>
      <c r="H1313" t="s">
        <v>12434</v>
      </c>
      <c r="I1313" t="s">
        <v>82</v>
      </c>
      <c r="J1313" t="s">
        <v>5</v>
      </c>
      <c r="K1313" t="s">
        <v>32</v>
      </c>
      <c r="L1313" t="s">
        <v>20921</v>
      </c>
      <c r="M1313" t="s">
        <v>18492</v>
      </c>
      <c r="N1313">
        <v>20601</v>
      </c>
      <c r="O1313" t="s">
        <v>35</v>
      </c>
      <c r="P1313" t="s">
        <v>6</v>
      </c>
      <c r="Q1313" t="s">
        <v>1</v>
      </c>
      <c r="R1313" t="s">
        <v>16595</v>
      </c>
      <c r="S1313" t="s">
        <v>83</v>
      </c>
      <c r="T1313" t="s">
        <v>785</v>
      </c>
      <c r="U1313" t="s">
        <v>785</v>
      </c>
      <c r="V1313" t="s">
        <v>665</v>
      </c>
      <c r="W1313" t="s">
        <v>19930</v>
      </c>
      <c r="X1313" t="s">
        <v>10480</v>
      </c>
      <c r="Y1313" s="536" t="s">
        <v>22741</v>
      </c>
      <c r="Z1313" s="536" t="s">
        <v>22741</v>
      </c>
      <c r="AA1313" s="493" t="s">
        <v>13343</v>
      </c>
      <c r="AB1313" s="493" t="s">
        <v>22741</v>
      </c>
      <c r="AC1313" s="493" t="s">
        <v>19783</v>
      </c>
      <c r="AD1313" s="493" t="s">
        <v>21766</v>
      </c>
      <c r="AE1313"/>
      <c r="AF1313" t="s">
        <v>20919</v>
      </c>
      <c r="AG1313"/>
      <c r="AH1313"/>
      <c r="AI1313" t="s">
        <v>20668</v>
      </c>
      <c r="AJ1313" t="s">
        <v>32</v>
      </c>
      <c r="AK1313" t="s">
        <v>2558</v>
      </c>
      <c r="AL1313" t="s">
        <v>64</v>
      </c>
      <c r="AM1313" t="s">
        <v>12434</v>
      </c>
      <c r="AN1313">
        <v>39</v>
      </c>
    </row>
    <row r="1314" spans="1:40" ht="14.4" x14ac:dyDescent="0.3">
      <c r="A1314" s="433" t="str">
        <v>1870</v>
      </c>
      <c r="D1314" t="str">
        <f>CONCATENATE(portada_F[[#This Row],[NIVEL]],".",portada_F[[#This Row],[CODINS]])</f>
        <v>1.00388</v>
      </c>
      <c r="E1314" s="444" t="s">
        <v>30783</v>
      </c>
      <c r="F1314" t="s">
        <v>1123</v>
      </c>
      <c r="G1314" t="s">
        <v>2388</v>
      </c>
      <c r="H1314" t="s">
        <v>12415</v>
      </c>
      <c r="I1314" t="s">
        <v>82</v>
      </c>
      <c r="J1314" t="s">
        <v>1</v>
      </c>
      <c r="K1314" t="s">
        <v>32</v>
      </c>
      <c r="L1314" t="s">
        <v>20921</v>
      </c>
      <c r="M1314" t="s">
        <v>11128</v>
      </c>
      <c r="N1314">
        <v>20201</v>
      </c>
      <c r="O1314" t="s">
        <v>35</v>
      </c>
      <c r="P1314" t="s">
        <v>2</v>
      </c>
      <c r="Q1314" t="s">
        <v>1</v>
      </c>
      <c r="R1314" t="s">
        <v>16564</v>
      </c>
      <c r="S1314" t="s">
        <v>83</v>
      </c>
      <c r="T1314" t="s">
        <v>84</v>
      </c>
      <c r="U1314" t="s">
        <v>84</v>
      </c>
      <c r="V1314" t="s">
        <v>7184</v>
      </c>
      <c r="W1314" t="s">
        <v>2389</v>
      </c>
      <c r="X1314" t="s">
        <v>11514</v>
      </c>
      <c r="Y1314" s="536" t="s">
        <v>21735</v>
      </c>
      <c r="Z1314" s="536" t="s">
        <v>21736</v>
      </c>
      <c r="AA1314" s="493" t="s">
        <v>13989</v>
      </c>
      <c r="AB1314" s="493" t="s">
        <v>21737</v>
      </c>
      <c r="AC1314" s="493" t="s">
        <v>19778</v>
      </c>
      <c r="AD1314" s="493" t="s">
        <v>21738</v>
      </c>
      <c r="AE1314"/>
      <c r="AF1314" t="s">
        <v>20919</v>
      </c>
      <c r="AG1314"/>
      <c r="AH1314"/>
      <c r="AI1314" t="s">
        <v>20668</v>
      </c>
      <c r="AJ1314" t="s">
        <v>32</v>
      </c>
      <c r="AK1314" t="s">
        <v>8204</v>
      </c>
      <c r="AL1314" t="s">
        <v>64</v>
      </c>
      <c r="AM1314" t="s">
        <v>12415</v>
      </c>
      <c r="AN1314">
        <v>68</v>
      </c>
    </row>
    <row r="1315" spans="1:40" ht="14.4" x14ac:dyDescent="0.3">
      <c r="A1315" s="433" t="str">
        <v>1871</v>
      </c>
      <c r="D1315" t="str">
        <f>CONCATENATE(portada_F[[#This Row],[NIVEL]],".",portada_F[[#This Row],[CODINS]])</f>
        <v>1.01307</v>
      </c>
      <c r="E1315" s="444" t="s">
        <v>31591</v>
      </c>
      <c r="F1315" t="s">
        <v>2627</v>
      </c>
      <c r="G1315" t="s">
        <v>2625</v>
      </c>
      <c r="H1315" t="s">
        <v>2626</v>
      </c>
      <c r="I1315" t="s">
        <v>82</v>
      </c>
      <c r="J1315" t="s">
        <v>7</v>
      </c>
      <c r="K1315" t="s">
        <v>32</v>
      </c>
      <c r="L1315" t="s">
        <v>20921</v>
      </c>
      <c r="M1315" t="s">
        <v>18492</v>
      </c>
      <c r="N1315">
        <v>21107</v>
      </c>
      <c r="O1315" t="s">
        <v>35</v>
      </c>
      <c r="P1315" t="s">
        <v>13</v>
      </c>
      <c r="Q1315" t="s">
        <v>7</v>
      </c>
      <c r="R1315" t="s">
        <v>16628</v>
      </c>
      <c r="S1315" t="s">
        <v>83</v>
      </c>
      <c r="T1315" t="s">
        <v>1736</v>
      </c>
      <c r="U1315" t="s">
        <v>23278</v>
      </c>
      <c r="V1315" t="s">
        <v>70</v>
      </c>
      <c r="W1315" t="s">
        <v>23713</v>
      </c>
      <c r="X1315" t="s">
        <v>12852</v>
      </c>
      <c r="Y1315" s="536" t="s">
        <v>23714</v>
      </c>
      <c r="Z1315" s="536" t="s">
        <v>23715</v>
      </c>
      <c r="AA1315" s="493" t="s">
        <v>18974</v>
      </c>
      <c r="AB1315" s="493" t="s">
        <v>23716</v>
      </c>
      <c r="AC1315" s="493" t="s">
        <v>19788</v>
      </c>
      <c r="AD1315" s="493" t="s">
        <v>21798</v>
      </c>
      <c r="AE1315"/>
      <c r="AF1315" t="s">
        <v>20919</v>
      </c>
      <c r="AG1315"/>
      <c r="AH1315"/>
      <c r="AI1315" t="s">
        <v>20668</v>
      </c>
      <c r="AJ1315" t="s">
        <v>32</v>
      </c>
      <c r="AK1315" t="s">
        <v>2624</v>
      </c>
      <c r="AL1315" t="s">
        <v>64</v>
      </c>
      <c r="AM1315" t="s">
        <v>2626</v>
      </c>
      <c r="AN1315">
        <v>26</v>
      </c>
    </row>
    <row r="1316" spans="1:40" ht="14.4" x14ac:dyDescent="0.3">
      <c r="A1316" s="433" t="str">
        <v>1872</v>
      </c>
      <c r="D1316" t="str">
        <f>CONCATENATE(portada_F[[#This Row],[NIVEL]],".",portada_F[[#This Row],[CODINS]])</f>
        <v>1.04047</v>
      </c>
      <c r="E1316" s="444" t="s">
        <v>33945</v>
      </c>
      <c r="F1316" t="s">
        <v>7846</v>
      </c>
      <c r="G1316" t="s">
        <v>16132</v>
      </c>
      <c r="H1316" t="s">
        <v>1062</v>
      </c>
      <c r="I1316" t="s">
        <v>82</v>
      </c>
      <c r="J1316" t="s">
        <v>3</v>
      </c>
      <c r="K1316" t="s">
        <v>32</v>
      </c>
      <c r="L1316" t="s">
        <v>20921</v>
      </c>
      <c r="M1316" t="s">
        <v>18492</v>
      </c>
      <c r="N1316">
        <v>20205</v>
      </c>
      <c r="O1316" t="s">
        <v>35</v>
      </c>
      <c r="P1316" t="s">
        <v>2</v>
      </c>
      <c r="Q1316" t="s">
        <v>5</v>
      </c>
      <c r="R1316" t="s">
        <v>16567</v>
      </c>
      <c r="S1316" t="s">
        <v>83</v>
      </c>
      <c r="T1316" t="s">
        <v>84</v>
      </c>
      <c r="U1316" t="s">
        <v>2467</v>
      </c>
      <c r="V1316" t="s">
        <v>1062</v>
      </c>
      <c r="W1316" t="s">
        <v>29389</v>
      </c>
      <c r="X1316" t="s">
        <v>16134</v>
      </c>
      <c r="Y1316" s="536" t="s">
        <v>29390</v>
      </c>
      <c r="Z1316" s="536"/>
      <c r="AA1316" s="493" t="s">
        <v>16133</v>
      </c>
      <c r="AB1316" s="493" t="s">
        <v>29390</v>
      </c>
      <c r="AC1316" s="493" t="s">
        <v>19780</v>
      </c>
      <c r="AD1316" s="493" t="s">
        <v>21734</v>
      </c>
      <c r="AE1316"/>
      <c r="AF1316" t="s">
        <v>20919</v>
      </c>
      <c r="AG1316"/>
      <c r="AH1316"/>
      <c r="AI1316" t="s">
        <v>20668</v>
      </c>
      <c r="AJ1316" t="s">
        <v>32</v>
      </c>
      <c r="AK1316" t="s">
        <v>13819</v>
      </c>
      <c r="AL1316" t="s">
        <v>64</v>
      </c>
      <c r="AM1316" t="s">
        <v>1062</v>
      </c>
      <c r="AN1316">
        <v>4</v>
      </c>
    </row>
    <row r="1317" spans="1:40" ht="14.4" x14ac:dyDescent="0.3">
      <c r="A1317" s="433" t="str">
        <v>1873</v>
      </c>
      <c r="D1317" t="str">
        <f>CONCATENATE(portada_F[[#This Row],[NIVEL]],".",portada_F[[#This Row],[CODINS]])</f>
        <v>1.02315</v>
      </c>
      <c r="E1317" s="444" t="s">
        <v>32507</v>
      </c>
      <c r="F1317" t="s">
        <v>5066</v>
      </c>
      <c r="G1317" t="s">
        <v>6316</v>
      </c>
      <c r="H1317" t="s">
        <v>3723</v>
      </c>
      <c r="I1317" t="s">
        <v>82</v>
      </c>
      <c r="J1317" t="s">
        <v>5</v>
      </c>
      <c r="K1317" t="s">
        <v>32</v>
      </c>
      <c r="L1317" t="s">
        <v>20921</v>
      </c>
      <c r="M1317" t="s">
        <v>18492</v>
      </c>
      <c r="N1317">
        <v>20601</v>
      </c>
      <c r="O1317" t="s">
        <v>35</v>
      </c>
      <c r="P1317" t="s">
        <v>6</v>
      </c>
      <c r="Q1317" t="s">
        <v>1</v>
      </c>
      <c r="R1317" t="s">
        <v>16595</v>
      </c>
      <c r="S1317" t="s">
        <v>83</v>
      </c>
      <c r="T1317" t="s">
        <v>785</v>
      </c>
      <c r="U1317" t="s">
        <v>785</v>
      </c>
      <c r="V1317" t="s">
        <v>365</v>
      </c>
      <c r="W1317" t="s">
        <v>19210</v>
      </c>
      <c r="X1317" t="s">
        <v>10863</v>
      </c>
      <c r="Y1317" s="536" t="s">
        <v>25805</v>
      </c>
      <c r="Z1317" s="536" t="s">
        <v>25805</v>
      </c>
      <c r="AA1317" s="493" t="s">
        <v>13106</v>
      </c>
      <c r="AB1317" s="493" t="s">
        <v>25805</v>
      </c>
      <c r="AC1317" s="493" t="s">
        <v>19783</v>
      </c>
      <c r="AD1317" s="493" t="s">
        <v>21766</v>
      </c>
      <c r="AE1317"/>
      <c r="AF1317" t="s">
        <v>20919</v>
      </c>
      <c r="AG1317"/>
      <c r="AH1317"/>
      <c r="AI1317" t="s">
        <v>20668</v>
      </c>
      <c r="AJ1317" t="s">
        <v>32</v>
      </c>
      <c r="AK1317" t="s">
        <v>7780</v>
      </c>
      <c r="AL1317" t="s">
        <v>64</v>
      </c>
      <c r="AM1317" t="s">
        <v>3723</v>
      </c>
      <c r="AN1317">
        <v>17</v>
      </c>
    </row>
    <row r="1318" spans="1:40" ht="14.4" x14ac:dyDescent="0.3">
      <c r="A1318" s="433" t="str">
        <v>1874</v>
      </c>
      <c r="D1318" t="str">
        <f>CONCATENATE(portada_F[[#This Row],[NIVEL]],".",portada_F[[#This Row],[CODINS]])</f>
        <v>1.01684</v>
      </c>
      <c r="E1318" s="444" t="s">
        <v>31948</v>
      </c>
      <c r="F1318" t="s">
        <v>4080</v>
      </c>
      <c r="G1318" t="s">
        <v>6317</v>
      </c>
      <c r="H1318" t="s">
        <v>159</v>
      </c>
      <c r="I1318" t="s">
        <v>82</v>
      </c>
      <c r="J1318" t="s">
        <v>4</v>
      </c>
      <c r="K1318" t="s">
        <v>32</v>
      </c>
      <c r="L1318" t="s">
        <v>20921</v>
      </c>
      <c r="M1318" t="s">
        <v>18492</v>
      </c>
      <c r="N1318">
        <v>21201</v>
      </c>
      <c r="O1318" t="s">
        <v>35</v>
      </c>
      <c r="P1318" t="s">
        <v>14</v>
      </c>
      <c r="Q1318" t="s">
        <v>1</v>
      </c>
      <c r="R1318" t="s">
        <v>16629</v>
      </c>
      <c r="S1318" t="s">
        <v>83</v>
      </c>
      <c r="T1318" t="s">
        <v>21758</v>
      </c>
      <c r="U1318" t="s">
        <v>2499</v>
      </c>
      <c r="V1318" t="s">
        <v>159</v>
      </c>
      <c r="W1318" t="s">
        <v>12960</v>
      </c>
      <c r="X1318" t="s">
        <v>11910</v>
      </c>
      <c r="Y1318" s="536" t="s">
        <v>24517</v>
      </c>
      <c r="Z1318" s="536" t="s">
        <v>24518</v>
      </c>
      <c r="AA1318" s="493" t="s">
        <v>19066</v>
      </c>
      <c r="AB1318" s="493" t="s">
        <v>24517</v>
      </c>
      <c r="AC1318" s="493" t="s">
        <v>19782</v>
      </c>
      <c r="AD1318" s="493" t="s">
        <v>21761</v>
      </c>
      <c r="AE1318"/>
      <c r="AF1318" t="s">
        <v>20919</v>
      </c>
      <c r="AG1318"/>
      <c r="AH1318"/>
      <c r="AI1318" t="s">
        <v>20668</v>
      </c>
      <c r="AJ1318" t="s">
        <v>32</v>
      </c>
      <c r="AK1318" t="s">
        <v>7638</v>
      </c>
      <c r="AL1318" t="s">
        <v>64</v>
      </c>
      <c r="AM1318" t="s">
        <v>159</v>
      </c>
      <c r="AN1318">
        <v>28</v>
      </c>
    </row>
    <row r="1319" spans="1:40" ht="14.4" x14ac:dyDescent="0.3">
      <c r="A1319" s="433" t="str">
        <v>1875</v>
      </c>
      <c r="D1319" t="str">
        <f>CONCATENATE(portada_F[[#This Row],[NIVEL]],".",portada_F[[#This Row],[CODINS]])</f>
        <v>1.03161</v>
      </c>
      <c r="E1319" s="444" t="s">
        <v>33244</v>
      </c>
      <c r="F1319" t="s">
        <v>2435</v>
      </c>
      <c r="G1319" t="s">
        <v>2433</v>
      </c>
      <c r="H1319" t="s">
        <v>12524</v>
      </c>
      <c r="I1319" t="s">
        <v>82</v>
      </c>
      <c r="J1319" t="s">
        <v>2</v>
      </c>
      <c r="K1319" t="s">
        <v>32</v>
      </c>
      <c r="L1319" t="s">
        <v>20921</v>
      </c>
      <c r="M1319" t="s">
        <v>18492</v>
      </c>
      <c r="N1319">
        <v>20208</v>
      </c>
      <c r="O1319" t="s">
        <v>35</v>
      </c>
      <c r="P1319" t="s">
        <v>2</v>
      </c>
      <c r="Q1319" t="s">
        <v>9</v>
      </c>
      <c r="R1319" t="s">
        <v>16570</v>
      </c>
      <c r="S1319" t="s">
        <v>83</v>
      </c>
      <c r="T1319" t="s">
        <v>84</v>
      </c>
      <c r="U1319" t="s">
        <v>85</v>
      </c>
      <c r="V1319" t="s">
        <v>12524</v>
      </c>
      <c r="W1319" t="s">
        <v>2434</v>
      </c>
      <c r="X1319" t="s">
        <v>13315</v>
      </c>
      <c r="Y1319" s="536" t="s">
        <v>27533</v>
      </c>
      <c r="Z1319" s="536"/>
      <c r="AA1319" s="493" t="s">
        <v>15855</v>
      </c>
      <c r="AB1319" s="493" t="s">
        <v>27533</v>
      </c>
      <c r="AC1319" s="493" t="s">
        <v>19781</v>
      </c>
      <c r="AD1319" s="493" t="s">
        <v>21751</v>
      </c>
      <c r="AE1319"/>
      <c r="AF1319" t="s">
        <v>20919</v>
      </c>
      <c r="AG1319"/>
      <c r="AH1319"/>
      <c r="AI1319" t="s">
        <v>20668</v>
      </c>
      <c r="AJ1319" t="s">
        <v>32</v>
      </c>
      <c r="AK1319" t="s">
        <v>2432</v>
      </c>
      <c r="AL1319" t="s">
        <v>64</v>
      </c>
      <c r="AM1319" t="s">
        <v>12524</v>
      </c>
      <c r="AN1319">
        <v>13</v>
      </c>
    </row>
    <row r="1320" spans="1:40" ht="14.4" x14ac:dyDescent="0.3">
      <c r="A1320" s="433" t="str">
        <v>1876</v>
      </c>
      <c r="D1320" t="str">
        <f>CONCATENATE(portada_F[[#This Row],[NIVEL]],".",portada_F[[#This Row],[CODINS]])</f>
        <v>1.01139</v>
      </c>
      <c r="E1320" s="444" t="s">
        <v>31448</v>
      </c>
      <c r="F1320" t="s">
        <v>2403</v>
      </c>
      <c r="G1320" t="s">
        <v>2402</v>
      </c>
      <c r="H1320" t="s">
        <v>12443</v>
      </c>
      <c r="I1320" t="s">
        <v>82</v>
      </c>
      <c r="J1320" t="s">
        <v>2</v>
      </c>
      <c r="K1320" t="s">
        <v>32</v>
      </c>
      <c r="L1320" t="s">
        <v>20921</v>
      </c>
      <c r="M1320" t="s">
        <v>18492</v>
      </c>
      <c r="N1320">
        <v>20208</v>
      </c>
      <c r="O1320" t="s">
        <v>35</v>
      </c>
      <c r="P1320" t="s">
        <v>2</v>
      </c>
      <c r="Q1320" t="s">
        <v>9</v>
      </c>
      <c r="R1320" t="s">
        <v>16570</v>
      </c>
      <c r="S1320" t="s">
        <v>83</v>
      </c>
      <c r="T1320" t="s">
        <v>84</v>
      </c>
      <c r="U1320" t="s">
        <v>85</v>
      </c>
      <c r="V1320" t="s">
        <v>12817</v>
      </c>
      <c r="W1320" t="s">
        <v>215</v>
      </c>
      <c r="X1320" t="s">
        <v>13988</v>
      </c>
      <c r="Y1320" s="536" t="s">
        <v>23364</v>
      </c>
      <c r="Z1320" s="536"/>
      <c r="AA1320" s="493" t="s">
        <v>23365</v>
      </c>
      <c r="AB1320" s="493" t="s">
        <v>23364</v>
      </c>
      <c r="AC1320" s="493" t="s">
        <v>19781</v>
      </c>
      <c r="AD1320" s="493" t="s">
        <v>21751</v>
      </c>
      <c r="AE1320"/>
      <c r="AF1320" t="s">
        <v>20919</v>
      </c>
      <c r="AG1320"/>
      <c r="AH1320"/>
      <c r="AI1320" t="s">
        <v>20668</v>
      </c>
      <c r="AJ1320" t="s">
        <v>32</v>
      </c>
      <c r="AK1320" t="s">
        <v>1002</v>
      </c>
      <c r="AL1320" t="s">
        <v>64</v>
      </c>
      <c r="AM1320" t="s">
        <v>12443</v>
      </c>
      <c r="AN1320">
        <v>22</v>
      </c>
    </row>
    <row r="1321" spans="1:40" ht="14.4" x14ac:dyDescent="0.3">
      <c r="A1321" s="433" t="str">
        <v>1877</v>
      </c>
      <c r="D1321" t="str">
        <f>CONCATENATE(portada_F[[#This Row],[NIVEL]],".",portada_F[[#This Row],[CODINS]])</f>
        <v>1.04405</v>
      </c>
      <c r="E1321" s="444" t="s">
        <v>34218</v>
      </c>
      <c r="F1321" t="s">
        <v>18618</v>
      </c>
      <c r="G1321" t="s">
        <v>30369</v>
      </c>
      <c r="H1321" t="s">
        <v>365</v>
      </c>
      <c r="I1321" t="s">
        <v>82</v>
      </c>
      <c r="J1321" t="s">
        <v>3</v>
      </c>
      <c r="K1321" t="s">
        <v>32</v>
      </c>
      <c r="L1321" t="s">
        <v>20921</v>
      </c>
      <c r="M1321" t="s">
        <v>18492</v>
      </c>
      <c r="N1321">
        <v>20205</v>
      </c>
      <c r="O1321" t="s">
        <v>35</v>
      </c>
      <c r="P1321" t="s">
        <v>2</v>
      </c>
      <c r="Q1321" t="s">
        <v>5</v>
      </c>
      <c r="R1321" t="s">
        <v>16567</v>
      </c>
      <c r="S1321" t="s">
        <v>83</v>
      </c>
      <c r="T1321" t="s">
        <v>84</v>
      </c>
      <c r="U1321" t="s">
        <v>2467</v>
      </c>
      <c r="V1321" t="s">
        <v>365</v>
      </c>
      <c r="W1321" t="s">
        <v>30370</v>
      </c>
      <c r="X1321" t="s">
        <v>30371</v>
      </c>
      <c r="Y1321" s="536"/>
      <c r="Z1321" s="536"/>
      <c r="AA1321" s="493" t="s">
        <v>30372</v>
      </c>
      <c r="AB1321" s="493" t="s">
        <v>30373</v>
      </c>
      <c r="AC1321" s="493" t="s">
        <v>19780</v>
      </c>
      <c r="AD1321" s="493" t="s">
        <v>21734</v>
      </c>
      <c r="AE1321"/>
      <c r="AF1321" t="s">
        <v>20919</v>
      </c>
      <c r="AG1321"/>
      <c r="AH1321"/>
      <c r="AI1321" t="s">
        <v>20668</v>
      </c>
      <c r="AJ1321" t="s">
        <v>32</v>
      </c>
      <c r="AK1321" t="s">
        <v>13652</v>
      </c>
      <c r="AL1321" t="s">
        <v>64</v>
      </c>
      <c r="AM1321" t="s">
        <v>365</v>
      </c>
      <c r="AN1321">
        <v>6</v>
      </c>
    </row>
    <row r="1322" spans="1:40" ht="14.4" x14ac:dyDescent="0.3">
      <c r="A1322" s="433" t="str">
        <v>1878</v>
      </c>
      <c r="D1322" t="str">
        <f>CONCATENATE(portada_F[[#This Row],[NIVEL]],".",portada_F[[#This Row],[CODINS]])</f>
        <v>1.01101</v>
      </c>
      <c r="E1322" s="444" t="s">
        <v>31415</v>
      </c>
      <c r="F1322" t="s">
        <v>246</v>
      </c>
      <c r="G1322" t="s">
        <v>2629</v>
      </c>
      <c r="H1322" t="s">
        <v>2630</v>
      </c>
      <c r="I1322" t="s">
        <v>82</v>
      </c>
      <c r="J1322" t="s">
        <v>7</v>
      </c>
      <c r="K1322" t="s">
        <v>32</v>
      </c>
      <c r="L1322" t="s">
        <v>20921</v>
      </c>
      <c r="M1322" t="s">
        <v>18492</v>
      </c>
      <c r="N1322">
        <v>21103</v>
      </c>
      <c r="O1322" t="s">
        <v>35</v>
      </c>
      <c r="P1322" t="s">
        <v>13</v>
      </c>
      <c r="Q1322" t="s">
        <v>3</v>
      </c>
      <c r="R1322" t="s">
        <v>18367</v>
      </c>
      <c r="S1322" t="s">
        <v>83</v>
      </c>
      <c r="T1322" t="s">
        <v>1736</v>
      </c>
      <c r="U1322" t="s">
        <v>23281</v>
      </c>
      <c r="V1322" t="s">
        <v>2631</v>
      </c>
      <c r="W1322" t="s">
        <v>12811</v>
      </c>
      <c r="X1322" t="s">
        <v>14920</v>
      </c>
      <c r="Y1322" s="536" t="s">
        <v>23282</v>
      </c>
      <c r="Z1322" s="536" t="s">
        <v>23283</v>
      </c>
      <c r="AA1322" s="493" t="s">
        <v>13003</v>
      </c>
      <c r="AB1322" s="493" t="s">
        <v>23282</v>
      </c>
      <c r="AC1322" s="493" t="s">
        <v>19788</v>
      </c>
      <c r="AD1322" s="493" t="s">
        <v>21798</v>
      </c>
      <c r="AE1322"/>
      <c r="AF1322" t="s">
        <v>20919</v>
      </c>
      <c r="AG1322"/>
      <c r="AH1322"/>
      <c r="AI1322" t="s">
        <v>20668</v>
      </c>
      <c r="AJ1322" t="s">
        <v>32</v>
      </c>
      <c r="AK1322" t="s">
        <v>7190</v>
      </c>
      <c r="AL1322" t="s">
        <v>64</v>
      </c>
      <c r="AM1322" t="s">
        <v>2630</v>
      </c>
      <c r="AN1322">
        <v>48</v>
      </c>
    </row>
    <row r="1323" spans="1:40" ht="14.4" x14ac:dyDescent="0.3">
      <c r="A1323" s="433" t="str">
        <v>1879</v>
      </c>
      <c r="D1323" t="str">
        <f>CONCATENATE(portada_F[[#This Row],[NIVEL]],".",portada_F[[#This Row],[CODINS]])</f>
        <v>1.01304</v>
      </c>
      <c r="E1323" s="444" t="s">
        <v>31588</v>
      </c>
      <c r="F1323" t="s">
        <v>2573</v>
      </c>
      <c r="G1323" t="s">
        <v>2571</v>
      </c>
      <c r="H1323" t="s">
        <v>12451</v>
      </c>
      <c r="I1323" t="s">
        <v>82</v>
      </c>
      <c r="J1323" t="s">
        <v>6</v>
      </c>
      <c r="K1323" t="s">
        <v>32</v>
      </c>
      <c r="L1323" t="s">
        <v>20921</v>
      </c>
      <c r="M1323" t="s">
        <v>18492</v>
      </c>
      <c r="N1323">
        <v>20702</v>
      </c>
      <c r="O1323" t="s">
        <v>35</v>
      </c>
      <c r="P1323" t="s">
        <v>7</v>
      </c>
      <c r="Q1323" t="s">
        <v>2</v>
      </c>
      <c r="R1323" t="s">
        <v>16603</v>
      </c>
      <c r="S1323" t="s">
        <v>83</v>
      </c>
      <c r="T1323" t="s">
        <v>1439</v>
      </c>
      <c r="U1323" t="s">
        <v>1251</v>
      </c>
      <c r="V1323" t="s">
        <v>2572</v>
      </c>
      <c r="W1323" t="s">
        <v>9327</v>
      </c>
      <c r="X1323" t="s">
        <v>11793</v>
      </c>
      <c r="Y1323" s="536" t="s">
        <v>23708</v>
      </c>
      <c r="Z1323" s="536"/>
      <c r="AA1323" s="493" t="s">
        <v>23709</v>
      </c>
      <c r="AB1323" s="493" t="s">
        <v>23708</v>
      </c>
      <c r="AC1323" s="493" t="s">
        <v>21779</v>
      </c>
      <c r="AD1323" s="493" t="s">
        <v>21780</v>
      </c>
      <c r="AE1323"/>
      <c r="AF1323" t="s">
        <v>20919</v>
      </c>
      <c r="AG1323"/>
      <c r="AH1323"/>
      <c r="AI1323" t="s">
        <v>20668</v>
      </c>
      <c r="AJ1323" t="s">
        <v>32</v>
      </c>
      <c r="AK1323" t="s">
        <v>2260</v>
      </c>
      <c r="AL1323" t="s">
        <v>64</v>
      </c>
      <c r="AM1323" t="s">
        <v>12451</v>
      </c>
      <c r="AN1323">
        <v>23</v>
      </c>
    </row>
    <row r="1324" spans="1:40" ht="14.4" x14ac:dyDescent="0.3">
      <c r="A1324" s="433" t="str">
        <v>1880</v>
      </c>
      <c r="D1324" t="str">
        <f>CONCATENATE(portada_F[[#This Row],[NIVEL]],".",portada_F[[#This Row],[CODINS]])</f>
        <v>1.01809</v>
      </c>
      <c r="E1324" s="444" t="s">
        <v>32057</v>
      </c>
      <c r="F1324" t="s">
        <v>9054</v>
      </c>
      <c r="G1324" t="s">
        <v>9075</v>
      </c>
      <c r="H1324" t="s">
        <v>9323</v>
      </c>
      <c r="I1324" t="s">
        <v>82</v>
      </c>
      <c r="J1324" t="s">
        <v>3</v>
      </c>
      <c r="K1324" t="s">
        <v>32</v>
      </c>
      <c r="L1324" t="s">
        <v>20921</v>
      </c>
      <c r="M1324" t="s">
        <v>18492</v>
      </c>
      <c r="N1324">
        <v>20209</v>
      </c>
      <c r="O1324" t="s">
        <v>35</v>
      </c>
      <c r="P1324" t="s">
        <v>2</v>
      </c>
      <c r="Q1324" t="s">
        <v>10</v>
      </c>
      <c r="R1324" t="s">
        <v>16571</v>
      </c>
      <c r="S1324" t="s">
        <v>83</v>
      </c>
      <c r="T1324" t="s">
        <v>84</v>
      </c>
      <c r="U1324" t="s">
        <v>21731</v>
      </c>
      <c r="V1324" t="s">
        <v>2458</v>
      </c>
      <c r="W1324" t="s">
        <v>12989</v>
      </c>
      <c r="X1324" t="s">
        <v>18007</v>
      </c>
      <c r="Y1324" s="536" t="s">
        <v>24767</v>
      </c>
      <c r="Z1324" s="536" t="s">
        <v>24768</v>
      </c>
      <c r="AA1324" s="493" t="s">
        <v>14059</v>
      </c>
      <c r="AB1324" s="493" t="s">
        <v>24767</v>
      </c>
      <c r="AC1324" s="493" t="s">
        <v>19780</v>
      </c>
      <c r="AD1324" s="493" t="s">
        <v>21734</v>
      </c>
      <c r="AE1324"/>
      <c r="AF1324" t="s">
        <v>20919</v>
      </c>
      <c r="AG1324"/>
      <c r="AH1324"/>
      <c r="AI1324" t="s">
        <v>20668</v>
      </c>
      <c r="AJ1324" t="s">
        <v>32</v>
      </c>
      <c r="AK1324" t="s">
        <v>8659</v>
      </c>
      <c r="AL1324" t="s">
        <v>64</v>
      </c>
      <c r="AM1324" t="s">
        <v>9323</v>
      </c>
      <c r="AN1324">
        <v>16</v>
      </c>
    </row>
    <row r="1325" spans="1:40" ht="14.4" x14ac:dyDescent="0.3">
      <c r="A1325" s="433" t="str">
        <v>1881</v>
      </c>
      <c r="D1325" t="str">
        <f>CONCATENATE(portada_F[[#This Row],[NIVEL]],".",portada_F[[#This Row],[CODINS]])</f>
        <v>1.03301</v>
      </c>
      <c r="E1325" s="444" t="s">
        <v>33357</v>
      </c>
      <c r="F1325" t="s">
        <v>7414</v>
      </c>
      <c r="G1325" t="s">
        <v>7413</v>
      </c>
      <c r="H1325" t="s">
        <v>20408</v>
      </c>
      <c r="I1325" t="s">
        <v>82</v>
      </c>
      <c r="J1325" t="s">
        <v>4</v>
      </c>
      <c r="K1325" t="s">
        <v>32</v>
      </c>
      <c r="L1325" t="s">
        <v>20921</v>
      </c>
      <c r="M1325" t="s">
        <v>18492</v>
      </c>
      <c r="N1325">
        <v>21203</v>
      </c>
      <c r="O1325" t="s">
        <v>35</v>
      </c>
      <c r="P1325" t="s">
        <v>14</v>
      </c>
      <c r="Q1325" t="s">
        <v>3</v>
      </c>
      <c r="R1325" t="s">
        <v>16631</v>
      </c>
      <c r="S1325" t="s">
        <v>83</v>
      </c>
      <c r="T1325" t="s">
        <v>21758</v>
      </c>
      <c r="U1325" t="s">
        <v>2530</v>
      </c>
      <c r="V1325" t="s">
        <v>7415</v>
      </c>
      <c r="W1325" t="s">
        <v>474</v>
      </c>
      <c r="X1325" t="s">
        <v>27795</v>
      </c>
      <c r="Y1325" s="536" t="s">
        <v>27796</v>
      </c>
      <c r="Z1325" s="536" t="s">
        <v>27796</v>
      </c>
      <c r="AA1325" s="493" t="s">
        <v>18161</v>
      </c>
      <c r="AB1325" s="493" t="s">
        <v>27796</v>
      </c>
      <c r="AC1325" s="493" t="s">
        <v>19782</v>
      </c>
      <c r="AD1325" s="493" t="s">
        <v>21761</v>
      </c>
      <c r="AE1325"/>
      <c r="AF1325" t="s">
        <v>20919</v>
      </c>
      <c r="AG1325"/>
      <c r="AH1325"/>
      <c r="AI1325" t="s">
        <v>20668</v>
      </c>
      <c r="AJ1325" t="s">
        <v>32</v>
      </c>
      <c r="AK1325" t="s">
        <v>7187</v>
      </c>
      <c r="AL1325" t="s">
        <v>64</v>
      </c>
      <c r="AM1325" t="s">
        <v>20408</v>
      </c>
      <c r="AN1325">
        <v>13</v>
      </c>
    </row>
    <row r="1326" spans="1:40" ht="14.4" x14ac:dyDescent="0.3">
      <c r="A1326" s="433" t="str">
        <v>1882</v>
      </c>
      <c r="D1326" t="str">
        <f>CONCATENATE(portada_F[[#This Row],[NIVEL]],".",portada_F[[#This Row],[CODINS]])</f>
        <v>1.03442</v>
      </c>
      <c r="E1326" s="444" t="s">
        <v>33486</v>
      </c>
      <c r="F1326" t="s">
        <v>8104</v>
      </c>
      <c r="G1326" t="s">
        <v>12529</v>
      </c>
      <c r="H1326" t="s">
        <v>12530</v>
      </c>
      <c r="I1326" t="s">
        <v>82</v>
      </c>
      <c r="J1326" t="s">
        <v>3</v>
      </c>
      <c r="K1326" t="s">
        <v>32</v>
      </c>
      <c r="L1326" t="s">
        <v>20921</v>
      </c>
      <c r="M1326" t="s">
        <v>18492</v>
      </c>
      <c r="N1326">
        <v>20202</v>
      </c>
      <c r="O1326" t="s">
        <v>35</v>
      </c>
      <c r="P1326" t="s">
        <v>2</v>
      </c>
      <c r="Q1326" t="s">
        <v>2</v>
      </c>
      <c r="R1326" t="s">
        <v>16565</v>
      </c>
      <c r="S1326" t="s">
        <v>83</v>
      </c>
      <c r="T1326" t="s">
        <v>84</v>
      </c>
      <c r="U1326" t="s">
        <v>637</v>
      </c>
      <c r="V1326" t="s">
        <v>12530</v>
      </c>
      <c r="W1326" t="s">
        <v>28113</v>
      </c>
      <c r="X1326" t="s">
        <v>13381</v>
      </c>
      <c r="Y1326" s="536" t="s">
        <v>28114</v>
      </c>
      <c r="Z1326" s="536"/>
      <c r="AA1326" s="493" t="s">
        <v>28115</v>
      </c>
      <c r="AB1326" s="493" t="s">
        <v>28116</v>
      </c>
      <c r="AC1326" s="493" t="s">
        <v>19780</v>
      </c>
      <c r="AD1326" s="493" t="s">
        <v>21734</v>
      </c>
      <c r="AE1326"/>
      <c r="AF1326" t="s">
        <v>20919</v>
      </c>
      <c r="AG1326"/>
      <c r="AH1326"/>
      <c r="AI1326" t="s">
        <v>20668</v>
      </c>
      <c r="AJ1326" t="s">
        <v>32</v>
      </c>
      <c r="AK1326" t="s">
        <v>2398</v>
      </c>
      <c r="AL1326" t="s">
        <v>64</v>
      </c>
      <c r="AM1326" t="s">
        <v>12530</v>
      </c>
      <c r="AN1326">
        <v>8</v>
      </c>
    </row>
    <row r="1327" spans="1:40" ht="14.4" x14ac:dyDescent="0.3">
      <c r="A1327" s="433" t="str">
        <v>1883</v>
      </c>
      <c r="D1327" t="str">
        <f>CONCATENATE(portada_F[[#This Row],[NIVEL]],".",portada_F[[#This Row],[CODINS]])</f>
        <v>1.01614</v>
      </c>
      <c r="E1327" s="444" t="s">
        <v>31887</v>
      </c>
      <c r="F1327" t="s">
        <v>2623</v>
      </c>
      <c r="G1327" t="s">
        <v>2622</v>
      </c>
      <c r="H1327" t="s">
        <v>248</v>
      </c>
      <c r="I1327" t="s">
        <v>82</v>
      </c>
      <c r="J1327" t="s">
        <v>5</v>
      </c>
      <c r="K1327" t="s">
        <v>32</v>
      </c>
      <c r="L1327" t="s">
        <v>20921</v>
      </c>
      <c r="M1327" t="s">
        <v>18492</v>
      </c>
      <c r="N1327">
        <v>20607</v>
      </c>
      <c r="O1327" t="s">
        <v>35</v>
      </c>
      <c r="P1327" t="s">
        <v>6</v>
      </c>
      <c r="Q1327" t="s">
        <v>7</v>
      </c>
      <c r="R1327" t="s">
        <v>18362</v>
      </c>
      <c r="S1327" t="s">
        <v>83</v>
      </c>
      <c r="T1327" t="s">
        <v>785</v>
      </c>
      <c r="U1327" t="s">
        <v>21290</v>
      </c>
      <c r="V1327" t="s">
        <v>248</v>
      </c>
      <c r="W1327" t="s">
        <v>19049</v>
      </c>
      <c r="X1327" t="s">
        <v>12944</v>
      </c>
      <c r="Y1327" s="536" t="s">
        <v>24366</v>
      </c>
      <c r="Z1327" s="536" t="s">
        <v>24366</v>
      </c>
      <c r="AA1327" s="493" t="s">
        <v>19048</v>
      </c>
      <c r="AB1327" s="493" t="s">
        <v>24366</v>
      </c>
      <c r="AC1327" s="493" t="s">
        <v>19783</v>
      </c>
      <c r="AD1327" s="493" t="s">
        <v>21766</v>
      </c>
      <c r="AE1327"/>
      <c r="AF1327" t="s">
        <v>20919</v>
      </c>
      <c r="AG1327"/>
      <c r="AH1327"/>
      <c r="AI1327" t="s">
        <v>20668</v>
      </c>
      <c r="AJ1327" t="s">
        <v>32</v>
      </c>
      <c r="AK1327" t="s">
        <v>2621</v>
      </c>
      <c r="AL1327" t="s">
        <v>64</v>
      </c>
      <c r="AM1327" t="s">
        <v>248</v>
      </c>
      <c r="AN1327">
        <v>32</v>
      </c>
    </row>
    <row r="1328" spans="1:40" ht="14.4" x14ac:dyDescent="0.3">
      <c r="A1328" s="433" t="str">
        <v>1886</v>
      </c>
      <c r="D1328" t="str">
        <f>CONCATENATE(portada_F[[#This Row],[NIVEL]],".",portada_F[[#This Row],[CODINS]])</f>
        <v>1.02446</v>
      </c>
      <c r="E1328" s="444" t="s">
        <v>32622</v>
      </c>
      <c r="F1328" t="s">
        <v>15759</v>
      </c>
      <c r="G1328" t="s">
        <v>15758</v>
      </c>
      <c r="H1328" t="s">
        <v>13393</v>
      </c>
      <c r="I1328" t="s">
        <v>82</v>
      </c>
      <c r="J1328" t="s">
        <v>1</v>
      </c>
      <c r="K1328" t="s">
        <v>32</v>
      </c>
      <c r="L1328" t="s">
        <v>20921</v>
      </c>
      <c r="M1328" t="s">
        <v>18492</v>
      </c>
      <c r="N1328">
        <v>20206</v>
      </c>
      <c r="O1328" t="s">
        <v>35</v>
      </c>
      <c r="P1328" t="s">
        <v>2</v>
      </c>
      <c r="Q1328" t="s">
        <v>6</v>
      </c>
      <c r="R1328" t="s">
        <v>16568</v>
      </c>
      <c r="S1328" t="s">
        <v>83</v>
      </c>
      <c r="T1328" t="s">
        <v>84</v>
      </c>
      <c r="U1328" t="s">
        <v>159</v>
      </c>
      <c r="V1328" t="s">
        <v>13393</v>
      </c>
      <c r="W1328" t="s">
        <v>459</v>
      </c>
      <c r="X1328" t="s">
        <v>15760</v>
      </c>
      <c r="Y1328" s="536"/>
      <c r="Z1328" s="536"/>
      <c r="AA1328" s="493" t="s">
        <v>26059</v>
      </c>
      <c r="AB1328" s="493" t="s">
        <v>26060</v>
      </c>
      <c r="AC1328" s="493" t="s">
        <v>19778</v>
      </c>
      <c r="AD1328" s="493" t="s">
        <v>21738</v>
      </c>
      <c r="AE1328"/>
      <c r="AF1328" t="s">
        <v>20919</v>
      </c>
      <c r="AG1328"/>
      <c r="AH1328"/>
      <c r="AI1328" t="s">
        <v>20668</v>
      </c>
      <c r="AJ1328" t="s">
        <v>32</v>
      </c>
      <c r="AK1328" t="s">
        <v>2399</v>
      </c>
      <c r="AL1328" t="s">
        <v>64</v>
      </c>
      <c r="AM1328" t="s">
        <v>13393</v>
      </c>
      <c r="AN1328">
        <v>7</v>
      </c>
    </row>
    <row r="1329" spans="1:40" ht="14.4" x14ac:dyDescent="0.3">
      <c r="A1329" s="433" t="str">
        <v>1887</v>
      </c>
      <c r="D1329" t="str">
        <f>CONCATENATE(portada_F[[#This Row],[NIVEL]],".",portada_F[[#This Row],[CODINS]])</f>
        <v>1.01286</v>
      </c>
      <c r="E1329" s="444" t="s">
        <v>31570</v>
      </c>
      <c r="F1329" t="s">
        <v>1366</v>
      </c>
      <c r="G1329" t="s">
        <v>1364</v>
      </c>
      <c r="H1329" t="s">
        <v>12448</v>
      </c>
      <c r="I1329" t="s">
        <v>82</v>
      </c>
      <c r="J1329" t="s">
        <v>1</v>
      </c>
      <c r="K1329" t="s">
        <v>32</v>
      </c>
      <c r="L1329" t="s">
        <v>20921</v>
      </c>
      <c r="M1329" t="s">
        <v>18492</v>
      </c>
      <c r="N1329">
        <v>20207</v>
      </c>
      <c r="O1329" t="s">
        <v>35</v>
      </c>
      <c r="P1329" t="s">
        <v>2</v>
      </c>
      <c r="Q1329" t="s">
        <v>7</v>
      </c>
      <c r="R1329" t="s">
        <v>16569</v>
      </c>
      <c r="S1329" t="s">
        <v>83</v>
      </c>
      <c r="T1329" t="s">
        <v>84</v>
      </c>
      <c r="U1329" t="s">
        <v>272</v>
      </c>
      <c r="V1329" t="s">
        <v>1365</v>
      </c>
      <c r="W1329" t="s">
        <v>18966</v>
      </c>
      <c r="X1329" t="s">
        <v>10586</v>
      </c>
      <c r="Y1329" s="536" t="s">
        <v>23678</v>
      </c>
      <c r="Z1329" s="536"/>
      <c r="AA1329" s="493" t="s">
        <v>11338</v>
      </c>
      <c r="AB1329" s="493" t="s">
        <v>23679</v>
      </c>
      <c r="AC1329" s="493" t="s">
        <v>19778</v>
      </c>
      <c r="AD1329" s="493" t="s">
        <v>21738</v>
      </c>
      <c r="AE1329"/>
      <c r="AF1329" t="s">
        <v>20919</v>
      </c>
      <c r="AG1329"/>
      <c r="AH1329"/>
      <c r="AI1329" t="s">
        <v>20668</v>
      </c>
      <c r="AJ1329" t="s">
        <v>32</v>
      </c>
      <c r="AK1329" t="s">
        <v>1363</v>
      </c>
      <c r="AL1329" t="s">
        <v>64</v>
      </c>
      <c r="AM1329" t="s">
        <v>12448</v>
      </c>
      <c r="AN1329">
        <v>29</v>
      </c>
    </row>
    <row r="1330" spans="1:40" ht="14.4" x14ac:dyDescent="0.3">
      <c r="A1330" s="433" t="str">
        <v>1888</v>
      </c>
      <c r="D1330" t="str">
        <f>CONCATENATE(portada_F[[#This Row],[NIVEL]],".",portada_F[[#This Row],[CODINS]])</f>
        <v>1.01616</v>
      </c>
      <c r="E1330" s="444" t="s">
        <v>31889</v>
      </c>
      <c r="F1330" t="s">
        <v>2660</v>
      </c>
      <c r="G1330" t="s">
        <v>2659</v>
      </c>
      <c r="H1330" t="s">
        <v>530</v>
      </c>
      <c r="I1330" t="s">
        <v>82</v>
      </c>
      <c r="J1330" t="s">
        <v>7</v>
      </c>
      <c r="K1330" t="s">
        <v>32</v>
      </c>
      <c r="L1330" t="s">
        <v>20921</v>
      </c>
      <c r="M1330" t="s">
        <v>18492</v>
      </c>
      <c r="N1330">
        <v>21107</v>
      </c>
      <c r="O1330" t="s">
        <v>35</v>
      </c>
      <c r="P1330" t="s">
        <v>13</v>
      </c>
      <c r="Q1330" t="s">
        <v>7</v>
      </c>
      <c r="R1330" t="s">
        <v>16628</v>
      </c>
      <c r="S1330" t="s">
        <v>83</v>
      </c>
      <c r="T1330" t="s">
        <v>1736</v>
      </c>
      <c r="U1330" t="s">
        <v>23278</v>
      </c>
      <c r="V1330" t="s">
        <v>530</v>
      </c>
      <c r="W1330" t="s">
        <v>12946</v>
      </c>
      <c r="X1330" t="s">
        <v>10680</v>
      </c>
      <c r="Y1330" s="536" t="s">
        <v>24369</v>
      </c>
      <c r="Z1330" s="536" t="s">
        <v>24369</v>
      </c>
      <c r="AA1330" s="493" t="s">
        <v>24370</v>
      </c>
      <c r="AB1330" s="493" t="s">
        <v>24369</v>
      </c>
      <c r="AC1330" s="493" t="s">
        <v>19788</v>
      </c>
      <c r="AD1330" s="493" t="s">
        <v>21798</v>
      </c>
      <c r="AE1330"/>
      <c r="AF1330" t="s">
        <v>20919</v>
      </c>
      <c r="AG1330"/>
      <c r="AH1330"/>
      <c r="AI1330" t="s">
        <v>20668</v>
      </c>
      <c r="AJ1330" t="s">
        <v>32</v>
      </c>
      <c r="AK1330" t="s">
        <v>7620</v>
      </c>
      <c r="AL1330" t="s">
        <v>64</v>
      </c>
      <c r="AM1330" t="s">
        <v>530</v>
      </c>
      <c r="AN1330">
        <v>18</v>
      </c>
    </row>
    <row r="1331" spans="1:40" ht="14.4" x14ac:dyDescent="0.3">
      <c r="A1331" s="433" t="str">
        <v>1889</v>
      </c>
      <c r="D1331" t="str">
        <f>CONCATENATE(portada_F[[#This Row],[NIVEL]],".",portada_F[[#This Row],[CODINS]])</f>
        <v>1.02124</v>
      </c>
      <c r="E1331" s="444" t="s">
        <v>32340</v>
      </c>
      <c r="F1331" t="s">
        <v>2497</v>
      </c>
      <c r="G1331" t="s">
        <v>2496</v>
      </c>
      <c r="H1331" t="s">
        <v>12478</v>
      </c>
      <c r="I1331" t="s">
        <v>82</v>
      </c>
      <c r="J1331" t="s">
        <v>4</v>
      </c>
      <c r="K1331" t="s">
        <v>32</v>
      </c>
      <c r="L1331" t="s">
        <v>20921</v>
      </c>
      <c r="M1331" t="s">
        <v>18492</v>
      </c>
      <c r="N1331">
        <v>21202</v>
      </c>
      <c r="O1331" t="s">
        <v>35</v>
      </c>
      <c r="P1331" t="s">
        <v>14</v>
      </c>
      <c r="Q1331" t="s">
        <v>2</v>
      </c>
      <c r="R1331" t="s">
        <v>16630</v>
      </c>
      <c r="S1331" t="s">
        <v>83</v>
      </c>
      <c r="T1331" t="s">
        <v>21758</v>
      </c>
      <c r="U1331" t="s">
        <v>649</v>
      </c>
      <c r="V1331" t="s">
        <v>13063</v>
      </c>
      <c r="W1331" t="s">
        <v>25405</v>
      </c>
      <c r="X1331" t="s">
        <v>12020</v>
      </c>
      <c r="Y1331" s="536" t="s">
        <v>25406</v>
      </c>
      <c r="Z1331" s="536" t="s">
        <v>25406</v>
      </c>
      <c r="AA1331" s="493" t="s">
        <v>18045</v>
      </c>
      <c r="AB1331" s="493" t="s">
        <v>25406</v>
      </c>
      <c r="AC1331" s="493" t="s">
        <v>19782</v>
      </c>
      <c r="AD1331" s="493" t="s">
        <v>21761</v>
      </c>
      <c r="AE1331"/>
      <c r="AF1331" t="s">
        <v>20919</v>
      </c>
      <c r="AG1331"/>
      <c r="AH1331"/>
      <c r="AI1331" t="s">
        <v>20668</v>
      </c>
      <c r="AJ1331" t="s">
        <v>32</v>
      </c>
      <c r="AK1331" t="s">
        <v>7185</v>
      </c>
      <c r="AL1331" t="s">
        <v>64</v>
      </c>
      <c r="AM1331" t="s">
        <v>12478</v>
      </c>
      <c r="AN1331">
        <v>18</v>
      </c>
    </row>
    <row r="1332" spans="1:40" ht="14.4" x14ac:dyDescent="0.3">
      <c r="A1332" s="433" t="str">
        <v>1890</v>
      </c>
      <c r="D1332" t="str">
        <f>CONCATENATE(portada_F[[#This Row],[NIVEL]],".",portada_F[[#This Row],[CODINS]])</f>
        <v>1.02870</v>
      </c>
      <c r="E1332" s="444" t="s">
        <v>32999</v>
      </c>
      <c r="F1332" t="s">
        <v>2438</v>
      </c>
      <c r="G1332" t="s">
        <v>2437</v>
      </c>
      <c r="H1332" t="s">
        <v>1844</v>
      </c>
      <c r="I1332" t="s">
        <v>82</v>
      </c>
      <c r="J1332" t="s">
        <v>10</v>
      </c>
      <c r="K1332" t="s">
        <v>32</v>
      </c>
      <c r="L1332" t="s">
        <v>20921</v>
      </c>
      <c r="M1332" t="s">
        <v>18492</v>
      </c>
      <c r="N1332">
        <v>20214</v>
      </c>
      <c r="O1332" t="s">
        <v>35</v>
      </c>
      <c r="P1332" t="s">
        <v>2</v>
      </c>
      <c r="Q1332" t="s">
        <v>225</v>
      </c>
      <c r="R1332" t="s">
        <v>16575</v>
      </c>
      <c r="S1332" t="s">
        <v>83</v>
      </c>
      <c r="T1332" t="s">
        <v>84</v>
      </c>
      <c r="U1332" t="s">
        <v>1387</v>
      </c>
      <c r="V1332" t="s">
        <v>1844</v>
      </c>
      <c r="W1332" t="s">
        <v>19368</v>
      </c>
      <c r="X1332" t="s">
        <v>15090</v>
      </c>
      <c r="Y1332" s="536" t="s">
        <v>26949</v>
      </c>
      <c r="Z1332" s="536"/>
      <c r="AA1332" s="493" t="s">
        <v>26950</v>
      </c>
      <c r="AB1332" s="493" t="s">
        <v>26951</v>
      </c>
      <c r="AC1332" s="493" t="s">
        <v>19795</v>
      </c>
      <c r="AD1332" s="493" t="s">
        <v>21847</v>
      </c>
      <c r="AE1332"/>
      <c r="AF1332" t="s">
        <v>20919</v>
      </c>
      <c r="AG1332"/>
      <c r="AH1332"/>
      <c r="AI1332" t="s">
        <v>20668</v>
      </c>
      <c r="AJ1332" t="s">
        <v>32</v>
      </c>
      <c r="AK1332" t="s">
        <v>2436</v>
      </c>
      <c r="AL1332" t="s">
        <v>64</v>
      </c>
      <c r="AM1332" t="s">
        <v>1844</v>
      </c>
      <c r="AN1332">
        <v>16</v>
      </c>
    </row>
    <row r="1333" spans="1:40" ht="14.4" x14ac:dyDescent="0.3">
      <c r="A1333" s="433" t="str">
        <v>1891</v>
      </c>
      <c r="D1333" t="str">
        <f>CONCATENATE(portada_F[[#This Row],[NIVEL]],".",portada_F[[#This Row],[CODINS]])</f>
        <v>1.02871</v>
      </c>
      <c r="E1333" s="444" t="s">
        <v>33000</v>
      </c>
      <c r="F1333" t="s">
        <v>8238</v>
      </c>
      <c r="G1333" t="s">
        <v>8237</v>
      </c>
      <c r="H1333" t="s">
        <v>8239</v>
      </c>
      <c r="I1333" t="s">
        <v>82</v>
      </c>
      <c r="J1333" t="s">
        <v>9</v>
      </c>
      <c r="K1333" t="s">
        <v>32</v>
      </c>
      <c r="L1333" t="s">
        <v>20921</v>
      </c>
      <c r="M1333" t="s">
        <v>18492</v>
      </c>
      <c r="N1333">
        <v>20603</v>
      </c>
      <c r="O1333" t="s">
        <v>35</v>
      </c>
      <c r="P1333" t="s">
        <v>6</v>
      </c>
      <c r="Q1333" t="s">
        <v>3</v>
      </c>
      <c r="R1333" t="s">
        <v>16597</v>
      </c>
      <c r="S1333" t="s">
        <v>83</v>
      </c>
      <c r="T1333" t="s">
        <v>785</v>
      </c>
      <c r="U1333" t="s">
        <v>33</v>
      </c>
      <c r="V1333" t="s">
        <v>674</v>
      </c>
      <c r="W1333" t="s">
        <v>19369</v>
      </c>
      <c r="X1333" t="s">
        <v>14194</v>
      </c>
      <c r="Y1333" s="536" t="s">
        <v>26952</v>
      </c>
      <c r="Z1333" s="536" t="s">
        <v>26952</v>
      </c>
      <c r="AA1333" s="493" t="s">
        <v>14037</v>
      </c>
      <c r="AB1333" s="493" t="s">
        <v>26953</v>
      </c>
      <c r="AC1333" s="493" t="s">
        <v>14896</v>
      </c>
      <c r="AD1333" s="493" t="s">
        <v>22904</v>
      </c>
      <c r="AE1333"/>
      <c r="AF1333" t="s">
        <v>20919</v>
      </c>
      <c r="AG1333"/>
      <c r="AH1333"/>
      <c r="AI1333" t="s">
        <v>20668</v>
      </c>
      <c r="AJ1333" t="s">
        <v>32</v>
      </c>
      <c r="AK1333" t="s">
        <v>2244</v>
      </c>
      <c r="AL1333" t="s">
        <v>64</v>
      </c>
      <c r="AM1333" t="s">
        <v>8239</v>
      </c>
      <c r="AN1333">
        <v>24</v>
      </c>
    </row>
    <row r="1334" spans="1:40" ht="14.4" x14ac:dyDescent="0.3">
      <c r="A1334" s="433" t="str">
        <v>1892</v>
      </c>
      <c r="D1334" t="str">
        <f>CONCATENATE(portada_F[[#This Row],[NIVEL]],".",portada_F[[#This Row],[CODINS]])</f>
        <v>1.02319</v>
      </c>
      <c r="E1334" s="444" t="s">
        <v>32510</v>
      </c>
      <c r="F1334" t="s">
        <v>2461</v>
      </c>
      <c r="G1334" t="s">
        <v>2459</v>
      </c>
      <c r="H1334" t="s">
        <v>2460</v>
      </c>
      <c r="I1334" t="s">
        <v>82</v>
      </c>
      <c r="J1334" t="s">
        <v>3</v>
      </c>
      <c r="K1334" t="s">
        <v>32</v>
      </c>
      <c r="L1334" t="s">
        <v>20921</v>
      </c>
      <c r="M1334" t="s">
        <v>18492</v>
      </c>
      <c r="N1334">
        <v>20202</v>
      </c>
      <c r="O1334" t="s">
        <v>35</v>
      </c>
      <c r="P1334" t="s">
        <v>2</v>
      </c>
      <c r="Q1334" t="s">
        <v>2</v>
      </c>
      <c r="R1334" t="s">
        <v>16565</v>
      </c>
      <c r="S1334" t="s">
        <v>83</v>
      </c>
      <c r="T1334" t="s">
        <v>84</v>
      </c>
      <c r="U1334" t="s">
        <v>637</v>
      </c>
      <c r="V1334" t="s">
        <v>13108</v>
      </c>
      <c r="W1334" t="s">
        <v>25811</v>
      </c>
      <c r="X1334" t="s">
        <v>12062</v>
      </c>
      <c r="Y1334" s="536" t="s">
        <v>25812</v>
      </c>
      <c r="Z1334" s="536" t="s">
        <v>25813</v>
      </c>
      <c r="AA1334" s="493" t="s">
        <v>18031</v>
      </c>
      <c r="AB1334" s="493" t="s">
        <v>25813</v>
      </c>
      <c r="AC1334" s="493" t="s">
        <v>19780</v>
      </c>
      <c r="AD1334" s="493" t="s">
        <v>21734</v>
      </c>
      <c r="AE1334"/>
      <c r="AF1334" t="s">
        <v>20919</v>
      </c>
      <c r="AG1334"/>
      <c r="AH1334"/>
      <c r="AI1334" t="s">
        <v>20668</v>
      </c>
      <c r="AJ1334" t="s">
        <v>32</v>
      </c>
      <c r="AK1334" t="s">
        <v>1702</v>
      </c>
      <c r="AL1334" t="s">
        <v>64</v>
      </c>
      <c r="AM1334" t="s">
        <v>2460</v>
      </c>
      <c r="AN1334">
        <v>11</v>
      </c>
    </row>
    <row r="1335" spans="1:40" ht="14.4" x14ac:dyDescent="0.3">
      <c r="A1335" s="433" t="str">
        <v>1893</v>
      </c>
      <c r="D1335" t="str">
        <f>CONCATENATE(portada_F[[#This Row],[NIVEL]],".",portada_F[[#This Row],[CODINS]])</f>
        <v>1.04034</v>
      </c>
      <c r="E1335" s="444" t="s">
        <v>33932</v>
      </c>
      <c r="F1335" t="s">
        <v>10015</v>
      </c>
      <c r="G1335" t="s">
        <v>16116</v>
      </c>
      <c r="H1335" t="s">
        <v>16117</v>
      </c>
      <c r="I1335" t="s">
        <v>82</v>
      </c>
      <c r="J1335" t="s">
        <v>3</v>
      </c>
      <c r="K1335" t="s">
        <v>32</v>
      </c>
      <c r="L1335" t="s">
        <v>20921</v>
      </c>
      <c r="M1335" t="s">
        <v>18492</v>
      </c>
      <c r="N1335">
        <v>20209</v>
      </c>
      <c r="O1335" t="s">
        <v>35</v>
      </c>
      <c r="P1335" t="s">
        <v>2</v>
      </c>
      <c r="Q1335" t="s">
        <v>10</v>
      </c>
      <c r="R1335" t="s">
        <v>16571</v>
      </c>
      <c r="S1335" t="s">
        <v>83</v>
      </c>
      <c r="T1335" t="s">
        <v>84</v>
      </c>
      <c r="U1335" t="s">
        <v>21731</v>
      </c>
      <c r="V1335" t="s">
        <v>16118</v>
      </c>
      <c r="W1335" t="s">
        <v>29358</v>
      </c>
      <c r="X1335" t="s">
        <v>16119</v>
      </c>
      <c r="Y1335" s="536" t="s">
        <v>29359</v>
      </c>
      <c r="Z1335" s="536" t="s">
        <v>29359</v>
      </c>
      <c r="AA1335" s="493" t="s">
        <v>19582</v>
      </c>
      <c r="AB1335" s="493" t="s">
        <v>29359</v>
      </c>
      <c r="AC1335" s="493" t="s">
        <v>19780</v>
      </c>
      <c r="AD1335" s="493" t="s">
        <v>21734</v>
      </c>
      <c r="AE1335"/>
      <c r="AF1335" t="s">
        <v>20919</v>
      </c>
      <c r="AG1335"/>
      <c r="AH1335"/>
      <c r="AI1335" t="s">
        <v>20668</v>
      </c>
      <c r="AJ1335" t="s">
        <v>32</v>
      </c>
      <c r="AK1335" t="s">
        <v>1796</v>
      </c>
      <c r="AL1335" t="s">
        <v>64</v>
      </c>
      <c r="AM1335" t="s">
        <v>16117</v>
      </c>
      <c r="AN1335">
        <v>10</v>
      </c>
    </row>
    <row r="1336" spans="1:40" ht="14.4" x14ac:dyDescent="0.3">
      <c r="A1336" s="433" t="str">
        <v>1894</v>
      </c>
      <c r="D1336" t="str">
        <f>CONCATENATE(portada_F[[#This Row],[NIVEL]],".",portada_F[[#This Row],[CODINS]])</f>
        <v>1.00407</v>
      </c>
      <c r="E1336" s="444" t="s">
        <v>30802</v>
      </c>
      <c r="F1336" t="s">
        <v>1172</v>
      </c>
      <c r="G1336" t="s">
        <v>2595</v>
      </c>
      <c r="H1336" t="s">
        <v>243</v>
      </c>
      <c r="I1336" t="s">
        <v>82</v>
      </c>
      <c r="J1336" t="s">
        <v>6</v>
      </c>
      <c r="K1336" t="s">
        <v>32</v>
      </c>
      <c r="L1336" t="s">
        <v>20921</v>
      </c>
      <c r="M1336" t="s">
        <v>18492</v>
      </c>
      <c r="N1336">
        <v>20702</v>
      </c>
      <c r="O1336" t="s">
        <v>35</v>
      </c>
      <c r="P1336" t="s">
        <v>7</v>
      </c>
      <c r="Q1336" t="s">
        <v>2</v>
      </c>
      <c r="R1336" t="s">
        <v>16603</v>
      </c>
      <c r="S1336" t="s">
        <v>83</v>
      </c>
      <c r="T1336" t="s">
        <v>1439</v>
      </c>
      <c r="U1336" t="s">
        <v>1251</v>
      </c>
      <c r="V1336" t="s">
        <v>2596</v>
      </c>
      <c r="W1336" t="s">
        <v>18773</v>
      </c>
      <c r="X1336" t="s">
        <v>10388</v>
      </c>
      <c r="Y1336" s="536" t="s">
        <v>21778</v>
      </c>
      <c r="Z1336" s="536" t="s">
        <v>21778</v>
      </c>
      <c r="AA1336" s="493" t="s">
        <v>15565</v>
      </c>
      <c r="AB1336" s="493" t="s">
        <v>21778</v>
      </c>
      <c r="AC1336" s="493" t="s">
        <v>21779</v>
      </c>
      <c r="AD1336" s="493" t="s">
        <v>21780</v>
      </c>
      <c r="AE1336"/>
      <c r="AF1336" t="s">
        <v>20919</v>
      </c>
      <c r="AG1336"/>
      <c r="AH1336"/>
      <c r="AI1336" t="s">
        <v>20668</v>
      </c>
      <c r="AJ1336" t="s">
        <v>32</v>
      </c>
      <c r="AK1336" t="s">
        <v>2387</v>
      </c>
      <c r="AL1336" t="s">
        <v>64</v>
      </c>
      <c r="AM1336" t="s">
        <v>243</v>
      </c>
      <c r="AN1336">
        <v>18</v>
      </c>
    </row>
    <row r="1337" spans="1:40" ht="14.4" x14ac:dyDescent="0.3">
      <c r="A1337" s="433" t="str">
        <v>1895</v>
      </c>
      <c r="D1337" t="str">
        <f>CONCATENATE(portada_F[[#This Row],[NIVEL]],".",portada_F[[#This Row],[CODINS]])</f>
        <v>1.00408</v>
      </c>
      <c r="E1337" s="444" t="s">
        <v>30803</v>
      </c>
      <c r="F1337" t="s">
        <v>1177</v>
      </c>
      <c r="G1337" t="s">
        <v>2586</v>
      </c>
      <c r="H1337" t="s">
        <v>12421</v>
      </c>
      <c r="I1337" t="s">
        <v>82</v>
      </c>
      <c r="J1337" t="s">
        <v>6</v>
      </c>
      <c r="K1337" t="s">
        <v>32</v>
      </c>
      <c r="L1337" t="s">
        <v>20921</v>
      </c>
      <c r="M1337" t="s">
        <v>18492</v>
      </c>
      <c r="N1337">
        <v>20705</v>
      </c>
      <c r="O1337" t="s">
        <v>35</v>
      </c>
      <c r="P1337" t="s">
        <v>7</v>
      </c>
      <c r="Q1337" t="s">
        <v>5</v>
      </c>
      <c r="R1337" t="s">
        <v>16606</v>
      </c>
      <c r="S1337" t="s">
        <v>83</v>
      </c>
      <c r="T1337" t="s">
        <v>1439</v>
      </c>
      <c r="U1337" t="s">
        <v>2547</v>
      </c>
      <c r="V1337" t="s">
        <v>2547</v>
      </c>
      <c r="W1337" t="s">
        <v>18774</v>
      </c>
      <c r="X1337" t="s">
        <v>10389</v>
      </c>
      <c r="Y1337" s="536" t="s">
        <v>21781</v>
      </c>
      <c r="Z1337" s="536" t="s">
        <v>21781</v>
      </c>
      <c r="AA1337" s="493" t="s">
        <v>19786</v>
      </c>
      <c r="AB1337" s="493" t="s">
        <v>21781</v>
      </c>
      <c r="AC1337" s="493" t="s">
        <v>21779</v>
      </c>
      <c r="AD1337" s="493" t="s">
        <v>21780</v>
      </c>
      <c r="AE1337"/>
      <c r="AF1337" t="s">
        <v>20919</v>
      </c>
      <c r="AG1337"/>
      <c r="AH1337"/>
      <c r="AI1337" t="s">
        <v>20668</v>
      </c>
      <c r="AJ1337" t="s">
        <v>32</v>
      </c>
      <c r="AK1337" t="s">
        <v>2585</v>
      </c>
      <c r="AL1337" t="s">
        <v>64</v>
      </c>
      <c r="AM1337" t="s">
        <v>12421</v>
      </c>
      <c r="AN1337">
        <v>42</v>
      </c>
    </row>
    <row r="1338" spans="1:40" ht="14.4" x14ac:dyDescent="0.3">
      <c r="A1338" s="433" t="str">
        <v>1896</v>
      </c>
      <c r="D1338" t="str">
        <f>CONCATENATE(portada_F[[#This Row],[NIVEL]],".",portada_F[[#This Row],[CODINS]])</f>
        <v>1.01612</v>
      </c>
      <c r="E1338" s="444" t="s">
        <v>31885</v>
      </c>
      <c r="F1338" t="s">
        <v>2536</v>
      </c>
      <c r="G1338" t="s">
        <v>2535</v>
      </c>
      <c r="H1338" t="s">
        <v>12460</v>
      </c>
      <c r="I1338" t="s">
        <v>82</v>
      </c>
      <c r="J1338" t="s">
        <v>5</v>
      </c>
      <c r="K1338" t="s">
        <v>32</v>
      </c>
      <c r="L1338" t="s">
        <v>20921</v>
      </c>
      <c r="M1338" t="s">
        <v>18492</v>
      </c>
      <c r="N1338">
        <v>20604</v>
      </c>
      <c r="O1338" t="s">
        <v>35</v>
      </c>
      <c r="P1338" t="s">
        <v>6</v>
      </c>
      <c r="Q1338" t="s">
        <v>4</v>
      </c>
      <c r="R1338" t="s">
        <v>16598</v>
      </c>
      <c r="S1338" t="s">
        <v>83</v>
      </c>
      <c r="T1338" t="s">
        <v>785</v>
      </c>
      <c r="U1338" t="s">
        <v>21764</v>
      </c>
      <c r="V1338" t="s">
        <v>12460</v>
      </c>
      <c r="W1338" t="s">
        <v>12942</v>
      </c>
      <c r="X1338" t="s">
        <v>12941</v>
      </c>
      <c r="Y1338" s="536" t="s">
        <v>24362</v>
      </c>
      <c r="Z1338" s="536"/>
      <c r="AA1338" s="493" t="s">
        <v>17184</v>
      </c>
      <c r="AB1338" s="493" t="s">
        <v>24362</v>
      </c>
      <c r="AC1338" s="493" t="s">
        <v>19783</v>
      </c>
      <c r="AD1338" s="493" t="s">
        <v>21766</v>
      </c>
      <c r="AE1338"/>
      <c r="AF1338" t="s">
        <v>20919</v>
      </c>
      <c r="AG1338"/>
      <c r="AH1338"/>
      <c r="AI1338" t="s">
        <v>20668</v>
      </c>
      <c r="AJ1338" t="s">
        <v>32</v>
      </c>
      <c r="AK1338" t="s">
        <v>2534</v>
      </c>
      <c r="AL1338" t="s">
        <v>64</v>
      </c>
      <c r="AM1338" t="s">
        <v>12460</v>
      </c>
      <c r="AN1338">
        <v>18</v>
      </c>
    </row>
    <row r="1339" spans="1:40" ht="14.4" x14ac:dyDescent="0.3">
      <c r="A1339" s="433" t="str">
        <v>1897</v>
      </c>
      <c r="D1339" t="str">
        <f>CONCATENATE(portada_F[[#This Row],[NIVEL]],".",portada_F[[#This Row],[CODINS]])</f>
        <v>1.03629</v>
      </c>
      <c r="E1339" s="444" t="s">
        <v>33610</v>
      </c>
      <c r="F1339" t="s">
        <v>9946</v>
      </c>
      <c r="G1339" t="s">
        <v>13743</v>
      </c>
      <c r="H1339" t="s">
        <v>13744</v>
      </c>
      <c r="I1339" t="s">
        <v>82</v>
      </c>
      <c r="J1339" t="s">
        <v>3</v>
      </c>
      <c r="K1339" t="s">
        <v>32</v>
      </c>
      <c r="L1339" t="s">
        <v>20921</v>
      </c>
      <c r="M1339" t="s">
        <v>18492</v>
      </c>
      <c r="N1339">
        <v>20202</v>
      </c>
      <c r="O1339" t="s">
        <v>35</v>
      </c>
      <c r="P1339" t="s">
        <v>2</v>
      </c>
      <c r="Q1339" t="s">
        <v>2</v>
      </c>
      <c r="R1339" t="s">
        <v>16565</v>
      </c>
      <c r="S1339" t="s">
        <v>83</v>
      </c>
      <c r="T1339" t="s">
        <v>84</v>
      </c>
      <c r="U1339" t="s">
        <v>637</v>
      </c>
      <c r="V1339" t="s">
        <v>952</v>
      </c>
      <c r="W1339" t="s">
        <v>28533</v>
      </c>
      <c r="X1339" t="s">
        <v>14374</v>
      </c>
      <c r="Y1339" s="536" t="s">
        <v>28534</v>
      </c>
      <c r="Z1339" s="536" t="s">
        <v>28535</v>
      </c>
      <c r="AA1339" s="493" t="s">
        <v>28536</v>
      </c>
      <c r="AB1339" s="493" t="s">
        <v>28534</v>
      </c>
      <c r="AC1339" s="493" t="s">
        <v>19780</v>
      </c>
      <c r="AD1339" s="493" t="s">
        <v>21734</v>
      </c>
      <c r="AE1339"/>
      <c r="AF1339" t="s">
        <v>20919</v>
      </c>
      <c r="AG1339"/>
      <c r="AH1339"/>
      <c r="AI1339" t="s">
        <v>20668</v>
      </c>
      <c r="AJ1339" t="s">
        <v>32</v>
      </c>
      <c r="AK1339" t="s">
        <v>14481</v>
      </c>
      <c r="AL1339" t="s">
        <v>64</v>
      </c>
      <c r="AM1339" t="s">
        <v>13744</v>
      </c>
      <c r="AN1339">
        <v>6</v>
      </c>
    </row>
    <row r="1340" spans="1:40" ht="14.4" x14ac:dyDescent="0.3">
      <c r="A1340" s="433" t="str">
        <v>1898</v>
      </c>
      <c r="D1340" t="str">
        <f>CONCATENATE(portada_F[[#This Row],[NIVEL]],".",portada_F[[#This Row],[CODINS]])</f>
        <v>1.02320</v>
      </c>
      <c r="E1340" s="444" t="s">
        <v>32511</v>
      </c>
      <c r="F1340" t="s">
        <v>2479</v>
      </c>
      <c r="G1340" t="s">
        <v>2477</v>
      </c>
      <c r="H1340" t="s">
        <v>2478</v>
      </c>
      <c r="I1340" t="s">
        <v>82</v>
      </c>
      <c r="J1340" t="s">
        <v>3</v>
      </c>
      <c r="K1340" t="s">
        <v>32</v>
      </c>
      <c r="L1340" t="s">
        <v>20921</v>
      </c>
      <c r="M1340" t="s">
        <v>18492</v>
      </c>
      <c r="N1340">
        <v>20202</v>
      </c>
      <c r="O1340" t="s">
        <v>35</v>
      </c>
      <c r="P1340" t="s">
        <v>2</v>
      </c>
      <c r="Q1340" t="s">
        <v>2</v>
      </c>
      <c r="R1340" t="s">
        <v>16565</v>
      </c>
      <c r="S1340" t="s">
        <v>83</v>
      </c>
      <c r="T1340" t="s">
        <v>84</v>
      </c>
      <c r="U1340" t="s">
        <v>637</v>
      </c>
      <c r="V1340" t="s">
        <v>13109</v>
      </c>
      <c r="W1340" t="s">
        <v>13110</v>
      </c>
      <c r="X1340" t="s">
        <v>12063</v>
      </c>
      <c r="Y1340" s="536" t="s">
        <v>25814</v>
      </c>
      <c r="Z1340" s="536" t="s">
        <v>25815</v>
      </c>
      <c r="AA1340" s="493" t="s">
        <v>25816</v>
      </c>
      <c r="AB1340" s="493" t="s">
        <v>25815</v>
      </c>
      <c r="AC1340" s="493" t="s">
        <v>19780</v>
      </c>
      <c r="AD1340" s="493" t="s">
        <v>21734</v>
      </c>
      <c r="AE1340"/>
      <c r="AF1340" t="s">
        <v>20919</v>
      </c>
      <c r="AG1340"/>
      <c r="AH1340"/>
      <c r="AI1340" t="s">
        <v>20668</v>
      </c>
      <c r="AJ1340" t="s">
        <v>32</v>
      </c>
      <c r="AK1340" t="s">
        <v>7183</v>
      </c>
      <c r="AL1340" t="s">
        <v>64</v>
      </c>
      <c r="AM1340" t="s">
        <v>2478</v>
      </c>
      <c r="AN1340">
        <v>19</v>
      </c>
    </row>
    <row r="1341" spans="1:40" ht="14.4" x14ac:dyDescent="0.3">
      <c r="A1341" s="433" t="str">
        <v>1899</v>
      </c>
      <c r="D1341" t="str">
        <f>CONCATENATE(portada_F[[#This Row],[NIVEL]],".",portada_F[[#This Row],[CODINS]])</f>
        <v>1.04119</v>
      </c>
      <c r="E1341" s="444" t="s">
        <v>34003</v>
      </c>
      <c r="F1341" t="s">
        <v>14471</v>
      </c>
      <c r="G1341" t="s">
        <v>17608</v>
      </c>
      <c r="H1341" t="s">
        <v>17609</v>
      </c>
      <c r="I1341" t="s">
        <v>82</v>
      </c>
      <c r="J1341" t="s">
        <v>3</v>
      </c>
      <c r="K1341" t="s">
        <v>32</v>
      </c>
      <c r="L1341" t="s">
        <v>20921</v>
      </c>
      <c r="M1341" t="s">
        <v>18492</v>
      </c>
      <c r="N1341">
        <v>20205</v>
      </c>
      <c r="O1341" t="s">
        <v>35</v>
      </c>
      <c r="P1341" t="s">
        <v>2</v>
      </c>
      <c r="Q1341" t="s">
        <v>5</v>
      </c>
      <c r="R1341" t="s">
        <v>16567</v>
      </c>
      <c r="S1341" t="s">
        <v>83</v>
      </c>
      <c r="T1341" t="s">
        <v>84</v>
      </c>
      <c r="U1341" t="s">
        <v>2467</v>
      </c>
      <c r="V1341" t="s">
        <v>17610</v>
      </c>
      <c r="W1341" t="s">
        <v>19594</v>
      </c>
      <c r="X1341" t="s">
        <v>17612</v>
      </c>
      <c r="Y1341" s="536" t="s">
        <v>29542</v>
      </c>
      <c r="Z1341" s="536"/>
      <c r="AA1341" s="493" t="s">
        <v>17611</v>
      </c>
      <c r="AB1341" s="493" t="s">
        <v>29543</v>
      </c>
      <c r="AC1341" s="493" t="s">
        <v>19780</v>
      </c>
      <c r="AD1341" s="493" t="s">
        <v>21734</v>
      </c>
      <c r="AE1341"/>
      <c r="AF1341" t="s">
        <v>20919</v>
      </c>
      <c r="AG1341"/>
      <c r="AH1341"/>
      <c r="AI1341" t="s">
        <v>20668</v>
      </c>
      <c r="AJ1341" t="s">
        <v>32</v>
      </c>
      <c r="AK1341" t="s">
        <v>8664</v>
      </c>
      <c r="AL1341" t="s">
        <v>64</v>
      </c>
      <c r="AM1341" t="s">
        <v>17609</v>
      </c>
      <c r="AN1341">
        <v>6</v>
      </c>
    </row>
    <row r="1342" spans="1:40" ht="14.4" x14ac:dyDescent="0.3">
      <c r="A1342" s="433" t="str">
        <v>1900</v>
      </c>
      <c r="D1342" t="str">
        <f>CONCATENATE(portada_F[[#This Row],[NIVEL]],".",portada_F[[#This Row],[CODINS]])</f>
        <v>1.04407</v>
      </c>
      <c r="E1342" s="450" t="s">
        <v>34225</v>
      </c>
      <c r="F1342" s="451" t="s">
        <v>30397</v>
      </c>
      <c r="G1342" s="477" t="s">
        <v>30398</v>
      </c>
      <c r="H1342" s="477" t="s">
        <v>30399</v>
      </c>
      <c r="I1342" s="477" t="s">
        <v>82</v>
      </c>
      <c r="J1342" s="477" t="s">
        <v>3</v>
      </c>
      <c r="K1342" s="449" t="s">
        <v>32</v>
      </c>
      <c r="L1342" s="449" t="s">
        <v>20921</v>
      </c>
      <c r="M1342" s="478" t="s">
        <v>18492</v>
      </c>
      <c r="N1342" s="478">
        <v>20212</v>
      </c>
      <c r="O1342" s="478" t="s">
        <v>35</v>
      </c>
      <c r="P1342" s="478" t="s">
        <v>2</v>
      </c>
      <c r="Q1342" s="478" t="s">
        <v>14</v>
      </c>
      <c r="R1342" s="478" t="s">
        <v>16574</v>
      </c>
      <c r="S1342" s="478" t="s">
        <v>83</v>
      </c>
      <c r="T1342" s="478" t="s">
        <v>84</v>
      </c>
      <c r="U1342" s="478" t="s">
        <v>1571</v>
      </c>
      <c r="V1342" s="478" t="s">
        <v>30399</v>
      </c>
      <c r="W1342" s="478" t="s">
        <v>30400</v>
      </c>
      <c r="X1342" s="478" t="s">
        <v>30401</v>
      </c>
      <c r="Y1342" s="536" t="s">
        <v>30402</v>
      </c>
      <c r="Z1342" s="536"/>
      <c r="AA1342" s="501" t="s">
        <v>30403</v>
      </c>
      <c r="AB1342" s="501" t="s">
        <v>30404</v>
      </c>
      <c r="AC1342" s="501" t="s">
        <v>19780</v>
      </c>
      <c r="AD1342" s="501" t="s">
        <v>21734</v>
      </c>
      <c r="AE1342" s="1"/>
      <c r="AF1342" s="1"/>
      <c r="AG1342" s="1"/>
      <c r="AH1342" s="1"/>
      <c r="AI1342" s="1" t="s">
        <v>20668</v>
      </c>
      <c r="AJ1342" t="s">
        <v>32</v>
      </c>
      <c r="AK1342" s="478" t="s">
        <v>1883</v>
      </c>
      <c r="AL1342" t="s">
        <v>64</v>
      </c>
      <c r="AM1342" s="478" t="s">
        <v>30399</v>
      </c>
      <c r="AN1342" s="1"/>
    </row>
    <row r="1343" spans="1:40" ht="14.4" x14ac:dyDescent="0.3">
      <c r="A1343" s="433" t="str">
        <v>1901</v>
      </c>
      <c r="D1343" t="str">
        <f>CONCATENATE(portada_F[[#This Row],[NIVEL]],".",portada_F[[#This Row],[CODINS]])</f>
        <v>1.01838</v>
      </c>
      <c r="E1343" s="444" t="s">
        <v>32084</v>
      </c>
      <c r="F1343" t="s">
        <v>7719</v>
      </c>
      <c r="G1343" t="s">
        <v>9076</v>
      </c>
      <c r="H1343" t="s">
        <v>9332</v>
      </c>
      <c r="I1343" t="s">
        <v>82</v>
      </c>
      <c r="J1343" t="s">
        <v>7</v>
      </c>
      <c r="K1343" t="s">
        <v>32</v>
      </c>
      <c r="L1343" t="s">
        <v>20921</v>
      </c>
      <c r="M1343" t="s">
        <v>18492</v>
      </c>
      <c r="N1343">
        <v>21104</v>
      </c>
      <c r="O1343" t="s">
        <v>35</v>
      </c>
      <c r="P1343" t="s">
        <v>13</v>
      </c>
      <c r="Q1343" t="s">
        <v>4</v>
      </c>
      <c r="R1343" t="s">
        <v>16625</v>
      </c>
      <c r="S1343" t="s">
        <v>83</v>
      </c>
      <c r="T1343" t="s">
        <v>1736</v>
      </c>
      <c r="U1343" t="s">
        <v>616</v>
      </c>
      <c r="V1343" t="s">
        <v>9333</v>
      </c>
      <c r="W1343" t="s">
        <v>9334</v>
      </c>
      <c r="X1343" t="s">
        <v>10741</v>
      </c>
      <c r="Y1343" s="536" t="s">
        <v>24825</v>
      </c>
      <c r="Z1343" s="536"/>
      <c r="AA1343" s="493" t="s">
        <v>19100</v>
      </c>
      <c r="AB1343" s="493" t="s">
        <v>24825</v>
      </c>
      <c r="AC1343" s="493" t="s">
        <v>19788</v>
      </c>
      <c r="AD1343" s="493" t="s">
        <v>21798</v>
      </c>
      <c r="AE1343"/>
      <c r="AF1343" t="s">
        <v>20919</v>
      </c>
      <c r="AG1343"/>
      <c r="AH1343"/>
      <c r="AI1343" t="s">
        <v>20668</v>
      </c>
      <c r="AJ1343" t="s">
        <v>32</v>
      </c>
      <c r="AK1343" t="s">
        <v>2661</v>
      </c>
      <c r="AL1343" t="s">
        <v>64</v>
      </c>
      <c r="AM1343" t="s">
        <v>9332</v>
      </c>
      <c r="AN1343">
        <v>2</v>
      </c>
    </row>
    <row r="1344" spans="1:40" ht="14.4" x14ac:dyDescent="0.3">
      <c r="A1344" s="433" t="str">
        <v>1902</v>
      </c>
      <c r="D1344" t="str">
        <f>CONCATENATE(portada_F[[#This Row],[NIVEL]],".",portada_F[[#This Row],[CODINS]])</f>
        <v>1.03730</v>
      </c>
      <c r="E1344" s="444" t="s">
        <v>33688</v>
      </c>
      <c r="F1344" t="s">
        <v>7981</v>
      </c>
      <c r="G1344" t="s">
        <v>13880</v>
      </c>
      <c r="H1344" t="s">
        <v>616</v>
      </c>
      <c r="I1344" t="s">
        <v>82</v>
      </c>
      <c r="J1344" t="s">
        <v>7</v>
      </c>
      <c r="K1344" t="s">
        <v>32</v>
      </c>
      <c r="L1344" t="s">
        <v>20921</v>
      </c>
      <c r="M1344" t="s">
        <v>18492</v>
      </c>
      <c r="N1344">
        <v>21104</v>
      </c>
      <c r="O1344" t="s">
        <v>35</v>
      </c>
      <c r="P1344" t="s">
        <v>13</v>
      </c>
      <c r="Q1344" t="s">
        <v>4</v>
      </c>
      <c r="R1344" t="s">
        <v>16625</v>
      </c>
      <c r="S1344" t="s">
        <v>83</v>
      </c>
      <c r="T1344" t="s">
        <v>1736</v>
      </c>
      <c r="U1344" t="s">
        <v>616</v>
      </c>
      <c r="V1344" t="s">
        <v>14456</v>
      </c>
      <c r="W1344" t="s">
        <v>19537</v>
      </c>
      <c r="X1344" t="s">
        <v>15169</v>
      </c>
      <c r="Y1344" s="536" t="s">
        <v>28742</v>
      </c>
      <c r="Z1344" s="536" t="s">
        <v>28743</v>
      </c>
      <c r="AA1344" s="493" t="s">
        <v>18195</v>
      </c>
      <c r="AB1344" s="493" t="s">
        <v>28742</v>
      </c>
      <c r="AC1344" s="493" t="s">
        <v>19788</v>
      </c>
      <c r="AD1344" s="493" t="s">
        <v>21798</v>
      </c>
      <c r="AE1344"/>
      <c r="AF1344" t="s">
        <v>20919</v>
      </c>
      <c r="AG1344"/>
      <c r="AH1344"/>
      <c r="AI1344" t="s">
        <v>20668</v>
      </c>
      <c r="AJ1344" t="s">
        <v>32</v>
      </c>
      <c r="AK1344" t="s">
        <v>1735</v>
      </c>
      <c r="AL1344" t="s">
        <v>64</v>
      </c>
      <c r="AM1344" t="s">
        <v>616</v>
      </c>
      <c r="AN1344">
        <v>5</v>
      </c>
    </row>
    <row r="1345" spans="1:40" ht="14.4" x14ac:dyDescent="0.3">
      <c r="A1345" s="433" t="str">
        <v>1903</v>
      </c>
      <c r="D1345" t="str">
        <f>CONCATENATE(portada_F[[#This Row],[NIVEL]],".",portada_F[[#This Row],[CODINS]])</f>
        <v>1.01361</v>
      </c>
      <c r="E1345" s="444" t="s">
        <v>31644</v>
      </c>
      <c r="F1345" t="s">
        <v>2406</v>
      </c>
      <c r="G1345" t="s">
        <v>2404</v>
      </c>
      <c r="H1345" t="s">
        <v>2405</v>
      </c>
      <c r="I1345" t="s">
        <v>82</v>
      </c>
      <c r="J1345" t="s">
        <v>10</v>
      </c>
      <c r="K1345" t="s">
        <v>32</v>
      </c>
      <c r="L1345" t="s">
        <v>20921</v>
      </c>
      <c r="M1345" t="s">
        <v>18492</v>
      </c>
      <c r="N1345">
        <v>20214</v>
      </c>
      <c r="O1345" t="s">
        <v>35</v>
      </c>
      <c r="P1345" t="s">
        <v>2</v>
      </c>
      <c r="Q1345" t="s">
        <v>225</v>
      </c>
      <c r="R1345" t="s">
        <v>16575</v>
      </c>
      <c r="S1345" t="s">
        <v>83</v>
      </c>
      <c r="T1345" t="s">
        <v>84</v>
      </c>
      <c r="U1345" t="s">
        <v>1387</v>
      </c>
      <c r="V1345" t="s">
        <v>2405</v>
      </c>
      <c r="W1345" t="s">
        <v>12875</v>
      </c>
      <c r="X1345" t="s">
        <v>12874</v>
      </c>
      <c r="Y1345" s="536" t="s">
        <v>23829</v>
      </c>
      <c r="Z1345" s="536"/>
      <c r="AA1345" s="493" t="s">
        <v>13206</v>
      </c>
      <c r="AB1345" s="493" t="s">
        <v>23830</v>
      </c>
      <c r="AC1345" s="493" t="s">
        <v>19795</v>
      </c>
      <c r="AD1345" s="493" t="s">
        <v>21847</v>
      </c>
      <c r="AE1345"/>
      <c r="AF1345" t="s">
        <v>20919</v>
      </c>
      <c r="AG1345"/>
      <c r="AH1345"/>
      <c r="AI1345" t="s">
        <v>20668</v>
      </c>
      <c r="AJ1345" t="s">
        <v>32</v>
      </c>
      <c r="AK1345" t="s">
        <v>1048</v>
      </c>
      <c r="AL1345" t="s">
        <v>64</v>
      </c>
      <c r="AM1345" t="s">
        <v>2405</v>
      </c>
      <c r="AN1345">
        <v>44</v>
      </c>
    </row>
    <row r="1346" spans="1:40" ht="14.4" x14ac:dyDescent="0.3">
      <c r="A1346" s="433" t="str">
        <v>1904</v>
      </c>
      <c r="D1346" t="str">
        <f>CONCATENATE(portada_F[[#This Row],[NIVEL]],".",portada_F[[#This Row],[CODINS]])</f>
        <v>1.01293</v>
      </c>
      <c r="E1346" s="444" t="s">
        <v>31577</v>
      </c>
      <c r="F1346" t="s">
        <v>352</v>
      </c>
      <c r="G1346" t="s">
        <v>6471</v>
      </c>
      <c r="H1346" t="s">
        <v>6472</v>
      </c>
      <c r="I1346" t="s">
        <v>82</v>
      </c>
      <c r="J1346" t="s">
        <v>2</v>
      </c>
      <c r="K1346" t="s">
        <v>32</v>
      </c>
      <c r="L1346" t="s">
        <v>20921</v>
      </c>
      <c r="M1346" t="s">
        <v>18492</v>
      </c>
      <c r="N1346">
        <v>20208</v>
      </c>
      <c r="O1346" t="s">
        <v>35</v>
      </c>
      <c r="P1346" t="s">
        <v>2</v>
      </c>
      <c r="Q1346" t="s">
        <v>9</v>
      </c>
      <c r="R1346" t="s">
        <v>16570</v>
      </c>
      <c r="S1346" t="s">
        <v>83</v>
      </c>
      <c r="T1346" t="s">
        <v>84</v>
      </c>
      <c r="U1346" t="s">
        <v>85</v>
      </c>
      <c r="V1346" t="s">
        <v>6472</v>
      </c>
      <c r="W1346" t="s">
        <v>18970</v>
      </c>
      <c r="X1346" t="s">
        <v>12846</v>
      </c>
      <c r="Y1346" s="536" t="s">
        <v>23690</v>
      </c>
      <c r="Z1346" s="536"/>
      <c r="AA1346" s="493" t="s">
        <v>12845</v>
      </c>
      <c r="AB1346" s="493" t="s">
        <v>23690</v>
      </c>
      <c r="AC1346" s="493" t="s">
        <v>19781</v>
      </c>
      <c r="AD1346" s="493" t="s">
        <v>21751</v>
      </c>
      <c r="AE1346"/>
      <c r="AF1346" t="s">
        <v>20919</v>
      </c>
      <c r="AG1346"/>
      <c r="AH1346"/>
      <c r="AI1346" t="s">
        <v>20668</v>
      </c>
      <c r="AJ1346" t="s">
        <v>32</v>
      </c>
      <c r="AK1346" t="s">
        <v>7565</v>
      </c>
      <c r="AL1346" t="s">
        <v>64</v>
      </c>
      <c r="AM1346" t="s">
        <v>6472</v>
      </c>
      <c r="AN1346">
        <v>36</v>
      </c>
    </row>
    <row r="1347" spans="1:40" ht="14.4" x14ac:dyDescent="0.3">
      <c r="A1347" s="433" t="str">
        <v>1905</v>
      </c>
      <c r="D1347" t="str">
        <f>CONCATENATE(portada_F[[#This Row],[NIVEL]],".",portada_F[[#This Row],[CODINS]])</f>
        <v>1.01289</v>
      </c>
      <c r="E1347" s="444" t="s">
        <v>31573</v>
      </c>
      <c r="F1347" t="s">
        <v>2441</v>
      </c>
      <c r="G1347" t="s">
        <v>2440</v>
      </c>
      <c r="H1347" t="s">
        <v>12450</v>
      </c>
      <c r="I1347" t="s">
        <v>82</v>
      </c>
      <c r="J1347" t="s">
        <v>10</v>
      </c>
      <c r="K1347" t="s">
        <v>32</v>
      </c>
      <c r="L1347" t="s">
        <v>20921</v>
      </c>
      <c r="M1347" t="s">
        <v>18492</v>
      </c>
      <c r="N1347">
        <v>20214</v>
      </c>
      <c r="O1347" t="s">
        <v>35</v>
      </c>
      <c r="P1347" t="s">
        <v>2</v>
      </c>
      <c r="Q1347" t="s">
        <v>225</v>
      </c>
      <c r="R1347" t="s">
        <v>16575</v>
      </c>
      <c r="S1347" t="s">
        <v>83</v>
      </c>
      <c r="T1347" t="s">
        <v>84</v>
      </c>
      <c r="U1347" t="s">
        <v>1387</v>
      </c>
      <c r="V1347" t="s">
        <v>12843</v>
      </c>
      <c r="W1347" t="s">
        <v>23682</v>
      </c>
      <c r="X1347" t="s">
        <v>10588</v>
      </c>
      <c r="Y1347" s="536" t="s">
        <v>23683</v>
      </c>
      <c r="Z1347" s="536" t="s">
        <v>23683</v>
      </c>
      <c r="AA1347" s="493" t="s">
        <v>23684</v>
      </c>
      <c r="AB1347" s="493" t="s">
        <v>23683</v>
      </c>
      <c r="AC1347" s="493" t="s">
        <v>19795</v>
      </c>
      <c r="AD1347" s="493" t="s">
        <v>21847</v>
      </c>
      <c r="AE1347"/>
      <c r="AF1347" t="s">
        <v>20919</v>
      </c>
      <c r="AG1347"/>
      <c r="AH1347"/>
      <c r="AI1347" t="s">
        <v>20668</v>
      </c>
      <c r="AJ1347" t="s">
        <v>32</v>
      </c>
      <c r="AK1347" t="s">
        <v>2439</v>
      </c>
      <c r="AL1347" t="s">
        <v>64</v>
      </c>
      <c r="AM1347" t="s">
        <v>12450</v>
      </c>
      <c r="AN1347">
        <v>22</v>
      </c>
    </row>
    <row r="1348" spans="1:40" ht="14.4" x14ac:dyDescent="0.3">
      <c r="A1348" s="433" t="str">
        <v>1906</v>
      </c>
      <c r="D1348" t="str">
        <f>CONCATENATE(portada_F[[#This Row],[NIVEL]],".",portada_F[[#This Row],[CODINS]])</f>
        <v>1.01309</v>
      </c>
      <c r="E1348" s="444" t="s">
        <v>31593</v>
      </c>
      <c r="F1348" t="s">
        <v>786</v>
      </c>
      <c r="G1348" t="s">
        <v>783</v>
      </c>
      <c r="H1348" t="s">
        <v>784</v>
      </c>
      <c r="I1348" t="s">
        <v>82</v>
      </c>
      <c r="J1348" t="s">
        <v>9</v>
      </c>
      <c r="K1348" t="s">
        <v>32</v>
      </c>
      <c r="L1348" t="s">
        <v>20921</v>
      </c>
      <c r="M1348" t="s">
        <v>18492</v>
      </c>
      <c r="N1348">
        <v>20604</v>
      </c>
      <c r="O1348" t="s">
        <v>35</v>
      </c>
      <c r="P1348" t="s">
        <v>6</v>
      </c>
      <c r="Q1348" t="s">
        <v>4</v>
      </c>
      <c r="R1348" t="s">
        <v>16598</v>
      </c>
      <c r="S1348" t="s">
        <v>83</v>
      </c>
      <c r="T1348" t="s">
        <v>785</v>
      </c>
      <c r="U1348" t="s">
        <v>21764</v>
      </c>
      <c r="V1348" t="s">
        <v>784</v>
      </c>
      <c r="W1348" t="s">
        <v>18975</v>
      </c>
      <c r="X1348" t="s">
        <v>14000</v>
      </c>
      <c r="Y1348" s="536" t="s">
        <v>23719</v>
      </c>
      <c r="Z1348" s="536" t="s">
        <v>23720</v>
      </c>
      <c r="AA1348" s="493" t="s">
        <v>12853</v>
      </c>
      <c r="AB1348" s="493" t="s">
        <v>23721</v>
      </c>
      <c r="AC1348" s="493" t="s">
        <v>14896</v>
      </c>
      <c r="AD1348" s="493" t="s">
        <v>22904</v>
      </c>
      <c r="AE1348"/>
      <c r="AF1348" t="s">
        <v>20919</v>
      </c>
      <c r="AG1348"/>
      <c r="AH1348"/>
      <c r="AI1348" t="s">
        <v>20668</v>
      </c>
      <c r="AJ1348" t="s">
        <v>32</v>
      </c>
      <c r="AK1348" t="s">
        <v>782</v>
      </c>
      <c r="AL1348" t="s">
        <v>64</v>
      </c>
      <c r="AM1348" t="s">
        <v>784</v>
      </c>
      <c r="AN1348">
        <v>10</v>
      </c>
    </row>
    <row r="1349" spans="1:40" ht="14.4" x14ac:dyDescent="0.3">
      <c r="A1349" s="433" t="str">
        <v>1907</v>
      </c>
      <c r="D1349" t="str">
        <f>CONCATENATE(portada_F[[#This Row],[NIVEL]],".",portada_F[[#This Row],[CODINS]])</f>
        <v>1.01098</v>
      </c>
      <c r="E1349" s="444" t="s">
        <v>31412</v>
      </c>
      <c r="F1349" t="s">
        <v>2584</v>
      </c>
      <c r="G1349" t="s">
        <v>2583</v>
      </c>
      <c r="H1349" t="s">
        <v>507</v>
      </c>
      <c r="I1349" t="s">
        <v>82</v>
      </c>
      <c r="J1349" t="s">
        <v>5</v>
      </c>
      <c r="K1349" t="s">
        <v>32</v>
      </c>
      <c r="L1349" t="s">
        <v>20921</v>
      </c>
      <c r="M1349" t="s">
        <v>18492</v>
      </c>
      <c r="N1349">
        <v>20607</v>
      </c>
      <c r="O1349" t="s">
        <v>35</v>
      </c>
      <c r="P1349" t="s">
        <v>6</v>
      </c>
      <c r="Q1349" t="s">
        <v>7</v>
      </c>
      <c r="R1349" t="s">
        <v>18362</v>
      </c>
      <c r="S1349" t="s">
        <v>83</v>
      </c>
      <c r="T1349" t="s">
        <v>785</v>
      </c>
      <c r="U1349" t="s">
        <v>21290</v>
      </c>
      <c r="V1349" t="s">
        <v>507</v>
      </c>
      <c r="W1349" t="s">
        <v>18933</v>
      </c>
      <c r="X1349" t="s">
        <v>10548</v>
      </c>
      <c r="Y1349" s="536" t="s">
        <v>23274</v>
      </c>
      <c r="Z1349" s="536" t="s">
        <v>23274</v>
      </c>
      <c r="AA1349" s="493" t="s">
        <v>14002</v>
      </c>
      <c r="AB1349" s="493" t="s">
        <v>23275</v>
      </c>
      <c r="AC1349" s="493" t="s">
        <v>19783</v>
      </c>
      <c r="AD1349" s="493" t="s">
        <v>21766</v>
      </c>
      <c r="AE1349"/>
      <c r="AF1349" t="s">
        <v>20919</v>
      </c>
      <c r="AG1349"/>
      <c r="AH1349"/>
      <c r="AI1349" t="s">
        <v>20668</v>
      </c>
      <c r="AJ1349" t="s">
        <v>32</v>
      </c>
      <c r="AK1349" t="s">
        <v>2582</v>
      </c>
      <c r="AL1349" t="s">
        <v>64</v>
      </c>
      <c r="AM1349" t="s">
        <v>507</v>
      </c>
      <c r="AN1349">
        <v>54</v>
      </c>
    </row>
    <row r="1350" spans="1:40" ht="14.4" x14ac:dyDescent="0.3">
      <c r="A1350" s="433" t="str">
        <v>1908</v>
      </c>
      <c r="D1350" t="str">
        <f>CONCATENATE(portada_F[[#This Row],[NIVEL]],".",portada_F[[#This Row],[CODINS]])</f>
        <v>1.03848</v>
      </c>
      <c r="E1350" s="444" t="s">
        <v>33779</v>
      </c>
      <c r="F1350" t="s">
        <v>14772</v>
      </c>
      <c r="G1350" t="s">
        <v>14771</v>
      </c>
      <c r="H1350" t="s">
        <v>14773</v>
      </c>
      <c r="I1350" t="s">
        <v>82</v>
      </c>
      <c r="J1350" t="s">
        <v>3</v>
      </c>
      <c r="K1350" t="s">
        <v>32</v>
      </c>
      <c r="L1350" t="s">
        <v>20921</v>
      </c>
      <c r="M1350" t="s">
        <v>18492</v>
      </c>
      <c r="N1350">
        <v>20205</v>
      </c>
      <c r="O1350" t="s">
        <v>35</v>
      </c>
      <c r="P1350" t="s">
        <v>2</v>
      </c>
      <c r="Q1350" t="s">
        <v>5</v>
      </c>
      <c r="R1350" t="s">
        <v>16567</v>
      </c>
      <c r="S1350" t="s">
        <v>83</v>
      </c>
      <c r="T1350" t="s">
        <v>84</v>
      </c>
      <c r="U1350" t="s">
        <v>2467</v>
      </c>
      <c r="V1350" t="s">
        <v>14773</v>
      </c>
      <c r="W1350" t="s">
        <v>15291</v>
      </c>
      <c r="X1350" t="s">
        <v>15290</v>
      </c>
      <c r="Y1350" s="536" t="s">
        <v>28980</v>
      </c>
      <c r="Z1350" s="536"/>
      <c r="AA1350" s="493" t="s">
        <v>15289</v>
      </c>
      <c r="AB1350" s="493" t="s">
        <v>28981</v>
      </c>
      <c r="AC1350" s="493" t="s">
        <v>19780</v>
      </c>
      <c r="AD1350" s="493" t="s">
        <v>21734</v>
      </c>
      <c r="AE1350"/>
      <c r="AF1350" t="s">
        <v>20919</v>
      </c>
      <c r="AG1350"/>
      <c r="AH1350"/>
      <c r="AI1350" t="s">
        <v>20668</v>
      </c>
      <c r="AJ1350" t="s">
        <v>32</v>
      </c>
      <c r="AK1350" t="s">
        <v>49</v>
      </c>
      <c r="AL1350" t="s">
        <v>64</v>
      </c>
      <c r="AM1350" t="s">
        <v>14773</v>
      </c>
      <c r="AN1350">
        <v>2</v>
      </c>
    </row>
    <row r="1351" spans="1:40" ht="14.4" x14ac:dyDescent="0.3">
      <c r="A1351" s="433" t="str">
        <v>1910</v>
      </c>
      <c r="D1351" t="str">
        <f>CONCATENATE(portada_F[[#This Row],[NIVEL]],".",portada_F[[#This Row],[CODINS]])</f>
        <v>1.02664</v>
      </c>
      <c r="E1351" s="444" t="s">
        <v>32809</v>
      </c>
      <c r="F1351" t="s">
        <v>2465</v>
      </c>
      <c r="G1351" t="s">
        <v>2462</v>
      </c>
      <c r="H1351" t="s">
        <v>2463</v>
      </c>
      <c r="I1351" t="s">
        <v>82</v>
      </c>
      <c r="J1351" t="s">
        <v>3</v>
      </c>
      <c r="K1351" t="s">
        <v>32</v>
      </c>
      <c r="L1351" t="s">
        <v>20921</v>
      </c>
      <c r="M1351" t="s">
        <v>18492</v>
      </c>
      <c r="N1351">
        <v>20209</v>
      </c>
      <c r="O1351" t="s">
        <v>35</v>
      </c>
      <c r="P1351" t="s">
        <v>2</v>
      </c>
      <c r="Q1351" t="s">
        <v>10</v>
      </c>
      <c r="R1351" t="s">
        <v>16571</v>
      </c>
      <c r="S1351" t="s">
        <v>83</v>
      </c>
      <c r="T1351" t="s">
        <v>84</v>
      </c>
      <c r="U1351" t="s">
        <v>21731</v>
      </c>
      <c r="V1351" t="s">
        <v>2464</v>
      </c>
      <c r="W1351" t="s">
        <v>19307</v>
      </c>
      <c r="X1351" t="s">
        <v>15787</v>
      </c>
      <c r="Y1351" s="536" t="s">
        <v>26500</v>
      </c>
      <c r="Z1351" s="536" t="s">
        <v>26500</v>
      </c>
      <c r="AA1351" s="493" t="s">
        <v>13192</v>
      </c>
      <c r="AB1351" s="493" t="s">
        <v>26500</v>
      </c>
      <c r="AC1351" s="493" t="s">
        <v>19780</v>
      </c>
      <c r="AD1351" s="493" t="s">
        <v>21734</v>
      </c>
      <c r="AE1351"/>
      <c r="AF1351" t="s">
        <v>20919</v>
      </c>
      <c r="AG1351"/>
      <c r="AH1351"/>
      <c r="AI1351" t="s">
        <v>20668</v>
      </c>
      <c r="AJ1351" t="s">
        <v>32</v>
      </c>
      <c r="AK1351" t="s">
        <v>1745</v>
      </c>
      <c r="AL1351" t="s">
        <v>64</v>
      </c>
      <c r="AM1351" t="s">
        <v>2463</v>
      </c>
      <c r="AN1351">
        <v>19</v>
      </c>
    </row>
    <row r="1352" spans="1:40" ht="14.4" x14ac:dyDescent="0.3">
      <c r="A1352" s="433" t="str">
        <v>1911</v>
      </c>
      <c r="D1352" t="str">
        <f>CONCATENATE(portada_F[[#This Row],[NIVEL]],".",portada_F[[#This Row],[CODINS]])</f>
        <v>1.00409</v>
      </c>
      <c r="E1352" s="444" t="s">
        <v>30804</v>
      </c>
      <c r="F1352" t="s">
        <v>1182</v>
      </c>
      <c r="G1352" t="s">
        <v>2616</v>
      </c>
      <c r="H1352" t="s">
        <v>2015</v>
      </c>
      <c r="I1352" t="s">
        <v>82</v>
      </c>
      <c r="J1352" t="s">
        <v>6</v>
      </c>
      <c r="K1352" t="s">
        <v>32</v>
      </c>
      <c r="L1352" t="s">
        <v>20921</v>
      </c>
      <c r="M1352" t="s">
        <v>18492</v>
      </c>
      <c r="N1352">
        <v>20707</v>
      </c>
      <c r="O1352" t="s">
        <v>35</v>
      </c>
      <c r="P1352" t="s">
        <v>7</v>
      </c>
      <c r="Q1352" t="s">
        <v>7</v>
      </c>
      <c r="R1352" t="s">
        <v>20891</v>
      </c>
      <c r="S1352" t="s">
        <v>83</v>
      </c>
      <c r="T1352" t="s">
        <v>1439</v>
      </c>
      <c r="U1352" t="s">
        <v>2617</v>
      </c>
      <c r="V1352" t="s">
        <v>2617</v>
      </c>
      <c r="W1352" t="s">
        <v>21782</v>
      </c>
      <c r="X1352" t="s">
        <v>10390</v>
      </c>
      <c r="Y1352" s="536" t="s">
        <v>21783</v>
      </c>
      <c r="Z1352" s="536" t="s">
        <v>21783</v>
      </c>
      <c r="AA1352" s="493" t="s">
        <v>2391</v>
      </c>
      <c r="AB1352" s="493" t="s">
        <v>21783</v>
      </c>
      <c r="AC1352" s="493" t="s">
        <v>21779</v>
      </c>
      <c r="AD1352" s="493" t="s">
        <v>21780</v>
      </c>
      <c r="AE1352"/>
      <c r="AF1352" t="s">
        <v>20919</v>
      </c>
      <c r="AG1352"/>
      <c r="AH1352"/>
      <c r="AI1352" t="s">
        <v>20668</v>
      </c>
      <c r="AJ1352" t="s">
        <v>32</v>
      </c>
      <c r="AK1352" t="s">
        <v>2615</v>
      </c>
      <c r="AL1352" t="s">
        <v>64</v>
      </c>
      <c r="AM1352" t="s">
        <v>2015</v>
      </c>
      <c r="AN1352">
        <v>64</v>
      </c>
    </row>
    <row r="1353" spans="1:40" ht="14.4" x14ac:dyDescent="0.3">
      <c r="A1353" s="433" t="str">
        <v>1912</v>
      </c>
      <c r="D1353" t="str">
        <f>CONCATENATE(portada_F[[#This Row],[NIVEL]],".",portada_F[[#This Row],[CODINS]])</f>
        <v>1.01310</v>
      </c>
      <c r="E1353" s="444" t="s">
        <v>31594</v>
      </c>
      <c r="F1353" t="s">
        <v>2635</v>
      </c>
      <c r="G1353" t="s">
        <v>2633</v>
      </c>
      <c r="H1353" t="s">
        <v>12452</v>
      </c>
      <c r="I1353" t="s">
        <v>82</v>
      </c>
      <c r="J1353" t="s">
        <v>7</v>
      </c>
      <c r="K1353" t="s">
        <v>32</v>
      </c>
      <c r="L1353" t="s">
        <v>20921</v>
      </c>
      <c r="M1353" t="s">
        <v>18492</v>
      </c>
      <c r="N1353">
        <v>21102</v>
      </c>
      <c r="O1353" t="s">
        <v>35</v>
      </c>
      <c r="P1353" t="s">
        <v>13</v>
      </c>
      <c r="Q1353" t="s">
        <v>2</v>
      </c>
      <c r="R1353" t="s">
        <v>16624</v>
      </c>
      <c r="S1353" t="s">
        <v>83</v>
      </c>
      <c r="T1353" t="s">
        <v>1736</v>
      </c>
      <c r="U1353" t="s">
        <v>1519</v>
      </c>
      <c r="V1353" t="s">
        <v>1519</v>
      </c>
      <c r="W1353" t="s">
        <v>19742</v>
      </c>
      <c r="X1353" t="s">
        <v>10593</v>
      </c>
      <c r="Y1353" s="536" t="s">
        <v>23722</v>
      </c>
      <c r="Z1353" s="536" t="s">
        <v>23722</v>
      </c>
      <c r="AA1353" s="493" t="s">
        <v>2647</v>
      </c>
      <c r="AB1353" s="493" t="s">
        <v>23722</v>
      </c>
      <c r="AC1353" s="493" t="s">
        <v>19788</v>
      </c>
      <c r="AD1353" s="493" t="s">
        <v>21798</v>
      </c>
      <c r="AE1353"/>
      <c r="AF1353" t="s">
        <v>20919</v>
      </c>
      <c r="AG1353"/>
      <c r="AH1353"/>
      <c r="AI1353" t="s">
        <v>20668</v>
      </c>
      <c r="AJ1353" t="s">
        <v>32</v>
      </c>
      <c r="AK1353" t="s">
        <v>2632</v>
      </c>
      <c r="AL1353" t="s">
        <v>64</v>
      </c>
      <c r="AM1353" t="s">
        <v>12452</v>
      </c>
      <c r="AN1353">
        <v>41</v>
      </c>
    </row>
    <row r="1354" spans="1:40" ht="14.4" x14ac:dyDescent="0.3">
      <c r="A1354" s="433" t="str">
        <v>1914</v>
      </c>
      <c r="D1354" t="str">
        <f>CONCATENATE(portada_F[[#This Row],[NIVEL]],".",portada_F[[#This Row],[CODINS]])</f>
        <v>1.00749</v>
      </c>
      <c r="E1354" s="444" t="s">
        <v>31112</v>
      </c>
      <c r="F1354" t="s">
        <v>580</v>
      </c>
      <c r="G1354" t="s">
        <v>2410</v>
      </c>
      <c r="H1354" t="s">
        <v>9319</v>
      </c>
      <c r="I1354" t="s">
        <v>82</v>
      </c>
      <c r="J1354" t="s">
        <v>2</v>
      </c>
      <c r="K1354" t="s">
        <v>32</v>
      </c>
      <c r="L1354" t="s">
        <v>20921</v>
      </c>
      <c r="M1354" t="s">
        <v>18492</v>
      </c>
      <c r="N1354">
        <v>20204</v>
      </c>
      <c r="O1354" t="s">
        <v>35</v>
      </c>
      <c r="P1354" t="s">
        <v>2</v>
      </c>
      <c r="Q1354" t="s">
        <v>4</v>
      </c>
      <c r="R1354" t="s">
        <v>22579</v>
      </c>
      <c r="S1354" t="s">
        <v>83</v>
      </c>
      <c r="T1354" t="s">
        <v>84</v>
      </c>
      <c r="U1354" t="s">
        <v>22580</v>
      </c>
      <c r="V1354" t="s">
        <v>201</v>
      </c>
      <c r="W1354" t="s">
        <v>18861</v>
      </c>
      <c r="X1354" t="s">
        <v>11647</v>
      </c>
      <c r="Y1354" s="536" t="s">
        <v>22581</v>
      </c>
      <c r="Z1354" s="536"/>
      <c r="AA1354" s="493" t="s">
        <v>18860</v>
      </c>
      <c r="AB1354" s="493" t="s">
        <v>22582</v>
      </c>
      <c r="AC1354" s="493" t="s">
        <v>19781</v>
      </c>
      <c r="AD1354" s="493" t="s">
        <v>21751</v>
      </c>
      <c r="AE1354"/>
      <c r="AF1354" t="s">
        <v>20919</v>
      </c>
      <c r="AG1354"/>
      <c r="AH1354"/>
      <c r="AI1354" t="s">
        <v>20668</v>
      </c>
      <c r="AJ1354" t="s">
        <v>32</v>
      </c>
      <c r="AK1354" t="s">
        <v>2409</v>
      </c>
      <c r="AL1354" t="s">
        <v>64</v>
      </c>
      <c r="AM1354" t="s">
        <v>9319</v>
      </c>
      <c r="AN1354">
        <v>23</v>
      </c>
    </row>
    <row r="1355" spans="1:40" ht="14.4" x14ac:dyDescent="0.3">
      <c r="A1355" s="433" t="str">
        <v>1915</v>
      </c>
      <c r="D1355" t="str">
        <f>CONCATENATE(portada_F[[#This Row],[NIVEL]],".",portada_F[[#This Row],[CODINS]])</f>
        <v>1.01608</v>
      </c>
      <c r="E1355" s="444" t="s">
        <v>31881</v>
      </c>
      <c r="F1355" t="s">
        <v>2363</v>
      </c>
      <c r="G1355" t="s">
        <v>2362</v>
      </c>
      <c r="H1355" t="s">
        <v>7618</v>
      </c>
      <c r="I1355" t="s">
        <v>82</v>
      </c>
      <c r="J1355" t="s">
        <v>1</v>
      </c>
      <c r="K1355" t="s">
        <v>32</v>
      </c>
      <c r="L1355" t="s">
        <v>20921</v>
      </c>
      <c r="M1355" t="s">
        <v>18492</v>
      </c>
      <c r="N1355">
        <v>20206</v>
      </c>
      <c r="O1355" t="s">
        <v>35</v>
      </c>
      <c r="P1355" t="s">
        <v>2</v>
      </c>
      <c r="Q1355" t="s">
        <v>6</v>
      </c>
      <c r="R1355" t="s">
        <v>16568</v>
      </c>
      <c r="S1355" t="s">
        <v>83</v>
      </c>
      <c r="T1355" t="s">
        <v>84</v>
      </c>
      <c r="U1355" t="s">
        <v>159</v>
      </c>
      <c r="V1355" t="s">
        <v>3200</v>
      </c>
      <c r="W1355" t="s">
        <v>12939</v>
      </c>
      <c r="X1355" t="s">
        <v>11892</v>
      </c>
      <c r="Y1355" s="536" t="s">
        <v>24354</v>
      </c>
      <c r="Z1355" s="536" t="s">
        <v>24355</v>
      </c>
      <c r="AA1355" s="493" t="s">
        <v>17990</v>
      </c>
      <c r="AB1355" s="493" t="s">
        <v>24354</v>
      </c>
      <c r="AC1355" s="493" t="s">
        <v>19778</v>
      </c>
      <c r="AD1355" s="493" t="s">
        <v>21738</v>
      </c>
      <c r="AE1355"/>
      <c r="AF1355" t="s">
        <v>20919</v>
      </c>
      <c r="AG1355"/>
      <c r="AH1355"/>
      <c r="AI1355" t="s">
        <v>20668</v>
      </c>
      <c r="AJ1355" t="s">
        <v>32</v>
      </c>
      <c r="AK1355" t="s">
        <v>7179</v>
      </c>
      <c r="AL1355" t="s">
        <v>64</v>
      </c>
      <c r="AM1355" t="s">
        <v>7618</v>
      </c>
      <c r="AN1355">
        <v>9</v>
      </c>
    </row>
    <row r="1356" spans="1:40" ht="14.4" x14ac:dyDescent="0.3">
      <c r="A1356" s="433" t="str">
        <v>1916</v>
      </c>
      <c r="D1356" t="str">
        <f>CONCATENATE(portada_F[[#This Row],[NIVEL]],".",portada_F[[#This Row],[CODINS]])</f>
        <v>1.04118</v>
      </c>
      <c r="E1356" s="444" t="s">
        <v>34002</v>
      </c>
      <c r="F1356" t="s">
        <v>11116</v>
      </c>
      <c r="G1356" t="s">
        <v>17604</v>
      </c>
      <c r="H1356" t="s">
        <v>17605</v>
      </c>
      <c r="I1356" t="s">
        <v>82</v>
      </c>
      <c r="J1356" t="s">
        <v>3</v>
      </c>
      <c r="K1356" t="s">
        <v>32</v>
      </c>
      <c r="L1356" t="s">
        <v>20921</v>
      </c>
      <c r="M1356" t="s">
        <v>18492</v>
      </c>
      <c r="N1356">
        <v>20202</v>
      </c>
      <c r="O1356" t="s">
        <v>35</v>
      </c>
      <c r="P1356" t="s">
        <v>2</v>
      </c>
      <c r="Q1356" t="s">
        <v>2</v>
      </c>
      <c r="R1356" t="s">
        <v>16565</v>
      </c>
      <c r="S1356" t="s">
        <v>83</v>
      </c>
      <c r="T1356" t="s">
        <v>84</v>
      </c>
      <c r="U1356" t="s">
        <v>637</v>
      </c>
      <c r="V1356" t="s">
        <v>17606</v>
      </c>
      <c r="W1356" t="s">
        <v>29539</v>
      </c>
      <c r="X1356" t="s">
        <v>17607</v>
      </c>
      <c r="Y1356" s="536" t="s">
        <v>29540</v>
      </c>
      <c r="Z1356" s="536" t="s">
        <v>29541</v>
      </c>
      <c r="AA1356" s="493" t="s">
        <v>18226</v>
      </c>
      <c r="AB1356" s="493" t="s">
        <v>29541</v>
      </c>
      <c r="AC1356" s="493" t="s">
        <v>19780</v>
      </c>
      <c r="AD1356" s="493" t="s">
        <v>21734</v>
      </c>
      <c r="AE1356"/>
      <c r="AF1356" t="s">
        <v>20919</v>
      </c>
      <c r="AG1356"/>
      <c r="AH1356"/>
      <c r="AI1356" t="s">
        <v>20668</v>
      </c>
      <c r="AJ1356" t="s">
        <v>32</v>
      </c>
      <c r="AK1356" t="s">
        <v>636</v>
      </c>
      <c r="AL1356" t="s">
        <v>64</v>
      </c>
      <c r="AM1356" t="s">
        <v>17605</v>
      </c>
      <c r="AN1356">
        <v>5</v>
      </c>
    </row>
    <row r="1357" spans="1:40" ht="14.4" x14ac:dyDescent="0.3">
      <c r="A1357" s="433" t="str">
        <v>1917</v>
      </c>
      <c r="D1357" t="str">
        <f>CONCATENATE(portada_F[[#This Row],[NIVEL]],".",portada_F[[#This Row],[CODINS]])</f>
        <v>1.01311</v>
      </c>
      <c r="E1357" s="444" t="s">
        <v>31595</v>
      </c>
      <c r="F1357" t="s">
        <v>2639</v>
      </c>
      <c r="G1357" t="s">
        <v>2637</v>
      </c>
      <c r="H1357" t="s">
        <v>2638</v>
      </c>
      <c r="I1357" t="s">
        <v>82</v>
      </c>
      <c r="J1357" t="s">
        <v>9</v>
      </c>
      <c r="K1357" t="s">
        <v>32</v>
      </c>
      <c r="L1357" t="s">
        <v>20921</v>
      </c>
      <c r="M1357" t="s">
        <v>18492</v>
      </c>
      <c r="N1357">
        <v>20603</v>
      </c>
      <c r="O1357" t="s">
        <v>35</v>
      </c>
      <c r="P1357" t="s">
        <v>6</v>
      </c>
      <c r="Q1357" t="s">
        <v>3</v>
      </c>
      <c r="R1357" t="s">
        <v>16597</v>
      </c>
      <c r="S1357" t="s">
        <v>83</v>
      </c>
      <c r="T1357" t="s">
        <v>785</v>
      </c>
      <c r="U1357" t="s">
        <v>33</v>
      </c>
      <c r="V1357" t="s">
        <v>9330</v>
      </c>
      <c r="W1357" t="s">
        <v>7210</v>
      </c>
      <c r="X1357" t="s">
        <v>23723</v>
      </c>
      <c r="Y1357" s="536" t="s">
        <v>23724</v>
      </c>
      <c r="Z1357" s="536" t="s">
        <v>23724</v>
      </c>
      <c r="AA1357" s="493" t="s">
        <v>23725</v>
      </c>
      <c r="AB1357" s="493" t="s">
        <v>23724</v>
      </c>
      <c r="AC1357" s="493" t="s">
        <v>14896</v>
      </c>
      <c r="AD1357" s="493" t="s">
        <v>21768</v>
      </c>
      <c r="AE1357"/>
      <c r="AF1357" t="s">
        <v>20919</v>
      </c>
      <c r="AG1357"/>
      <c r="AH1357"/>
      <c r="AI1357" t="s">
        <v>20668</v>
      </c>
      <c r="AJ1357" t="s">
        <v>32</v>
      </c>
      <c r="AK1357" t="s">
        <v>2636</v>
      </c>
      <c r="AL1357" t="s">
        <v>64</v>
      </c>
      <c r="AM1357" t="s">
        <v>2638</v>
      </c>
      <c r="AN1357">
        <v>26</v>
      </c>
    </row>
    <row r="1358" spans="1:40" ht="14.4" x14ac:dyDescent="0.3">
      <c r="A1358" s="433" t="str">
        <v>1918</v>
      </c>
      <c r="D1358" t="str">
        <f>CONCATENATE(portada_F[[#This Row],[NIVEL]],".",portada_F[[#This Row],[CODINS]])</f>
        <v>1.01294</v>
      </c>
      <c r="E1358" s="444" t="s">
        <v>31578</v>
      </c>
      <c r="F1358" t="s">
        <v>650</v>
      </c>
      <c r="G1358" t="s">
        <v>647</v>
      </c>
      <c r="H1358" t="s">
        <v>648</v>
      </c>
      <c r="I1358" t="s">
        <v>82</v>
      </c>
      <c r="J1358" t="s">
        <v>4</v>
      </c>
      <c r="K1358" t="s">
        <v>32</v>
      </c>
      <c r="L1358" t="s">
        <v>20921</v>
      </c>
      <c r="M1358" t="s">
        <v>18492</v>
      </c>
      <c r="N1358">
        <v>21202</v>
      </c>
      <c r="O1358" t="s">
        <v>35</v>
      </c>
      <c r="P1358" t="s">
        <v>14</v>
      </c>
      <c r="Q1358" t="s">
        <v>2</v>
      </c>
      <c r="R1358" t="s">
        <v>16630</v>
      </c>
      <c r="S1358" t="s">
        <v>83</v>
      </c>
      <c r="T1358" t="s">
        <v>21758</v>
      </c>
      <c r="U1358" t="s">
        <v>649</v>
      </c>
      <c r="V1358" t="s">
        <v>648</v>
      </c>
      <c r="W1358" t="s">
        <v>15630</v>
      </c>
      <c r="X1358" t="s">
        <v>11789</v>
      </c>
      <c r="Y1358" s="536" t="s">
        <v>23691</v>
      </c>
      <c r="Z1358" s="536" t="s">
        <v>23691</v>
      </c>
      <c r="AA1358" s="493" t="s">
        <v>15048</v>
      </c>
      <c r="AB1358" s="493" t="s">
        <v>23691</v>
      </c>
      <c r="AC1358" s="493" t="s">
        <v>19782</v>
      </c>
      <c r="AD1358" s="493" t="s">
        <v>21761</v>
      </c>
      <c r="AE1358"/>
      <c r="AF1358" t="s">
        <v>20919</v>
      </c>
      <c r="AG1358"/>
      <c r="AH1358"/>
      <c r="AI1358" t="s">
        <v>20668</v>
      </c>
      <c r="AJ1358" t="s">
        <v>32</v>
      </c>
      <c r="AK1358" t="s">
        <v>624</v>
      </c>
      <c r="AL1358" t="s">
        <v>64</v>
      </c>
      <c r="AM1358" t="s">
        <v>648</v>
      </c>
      <c r="AN1358">
        <v>51</v>
      </c>
    </row>
    <row r="1359" spans="1:40" ht="14.4" x14ac:dyDescent="0.3">
      <c r="A1359" s="433" t="str">
        <v>1919</v>
      </c>
      <c r="D1359" t="str">
        <f>CONCATENATE(portada_F[[#This Row],[NIVEL]],".",portada_F[[#This Row],[CODINS]])</f>
        <v>1.00410</v>
      </c>
      <c r="E1359" s="444" t="s">
        <v>30805</v>
      </c>
      <c r="F1359" t="s">
        <v>1188</v>
      </c>
      <c r="G1359" t="s">
        <v>2619</v>
      </c>
      <c r="H1359" t="s">
        <v>12422</v>
      </c>
      <c r="I1359" t="s">
        <v>82</v>
      </c>
      <c r="J1359" t="s">
        <v>6</v>
      </c>
      <c r="K1359" t="s">
        <v>32</v>
      </c>
      <c r="L1359" t="s">
        <v>20921</v>
      </c>
      <c r="M1359" t="s">
        <v>18492</v>
      </c>
      <c r="N1359">
        <v>20703</v>
      </c>
      <c r="O1359" t="s">
        <v>35</v>
      </c>
      <c r="P1359" t="s">
        <v>7</v>
      </c>
      <c r="Q1359" t="s">
        <v>3</v>
      </c>
      <c r="R1359" t="s">
        <v>16604</v>
      </c>
      <c r="S1359" t="s">
        <v>83</v>
      </c>
      <c r="T1359" t="s">
        <v>1439</v>
      </c>
      <c r="U1359" t="s">
        <v>1636</v>
      </c>
      <c r="V1359" t="s">
        <v>1636</v>
      </c>
      <c r="W1359" t="s">
        <v>18776</v>
      </c>
      <c r="X1359" t="s">
        <v>11525</v>
      </c>
      <c r="Y1359" s="536" t="s">
        <v>21784</v>
      </c>
      <c r="Z1359" s="536" t="s">
        <v>21784</v>
      </c>
      <c r="AA1359" s="493" t="s">
        <v>18775</v>
      </c>
      <c r="AB1359" s="493" t="s">
        <v>21785</v>
      </c>
      <c r="AC1359" s="493" t="s">
        <v>21779</v>
      </c>
      <c r="AD1359" s="493" t="s">
        <v>21780</v>
      </c>
      <c r="AE1359"/>
      <c r="AF1359" t="s">
        <v>20919</v>
      </c>
      <c r="AG1359"/>
      <c r="AH1359"/>
      <c r="AI1359" t="s">
        <v>20668</v>
      </c>
      <c r="AJ1359" t="s">
        <v>32</v>
      </c>
      <c r="AK1359" t="s">
        <v>2618</v>
      </c>
      <c r="AL1359" t="s">
        <v>64</v>
      </c>
      <c r="AM1359" t="s">
        <v>12422</v>
      </c>
      <c r="AN1359">
        <v>87</v>
      </c>
    </row>
    <row r="1360" spans="1:40" ht="14.4" x14ac:dyDescent="0.3">
      <c r="A1360" s="433" t="str">
        <v>1921</v>
      </c>
      <c r="D1360" t="str">
        <f>CONCATENATE(portada_F[[#This Row],[NIVEL]],".",portada_F[[#This Row],[CODINS]])</f>
        <v>1.00389</v>
      </c>
      <c r="E1360" s="444" t="s">
        <v>30784</v>
      </c>
      <c r="F1360" t="s">
        <v>6857</v>
      </c>
      <c r="G1360" t="s">
        <v>6797</v>
      </c>
      <c r="H1360" t="s">
        <v>12416</v>
      </c>
      <c r="I1360" t="s">
        <v>82</v>
      </c>
      <c r="J1360" t="s">
        <v>1</v>
      </c>
      <c r="K1360" t="s">
        <v>32</v>
      </c>
      <c r="L1360" t="s">
        <v>20929</v>
      </c>
      <c r="M1360" t="s">
        <v>18492</v>
      </c>
      <c r="N1360">
        <v>20201</v>
      </c>
      <c r="O1360" t="s">
        <v>35</v>
      </c>
      <c r="P1360" t="s">
        <v>2</v>
      </c>
      <c r="Q1360" t="s">
        <v>1</v>
      </c>
      <c r="R1360" t="s">
        <v>16564</v>
      </c>
      <c r="S1360" t="s">
        <v>83</v>
      </c>
      <c r="T1360" t="s">
        <v>84</v>
      </c>
      <c r="U1360" t="s">
        <v>84</v>
      </c>
      <c r="V1360" t="s">
        <v>2514</v>
      </c>
      <c r="W1360" t="s">
        <v>21739</v>
      </c>
      <c r="X1360" t="s">
        <v>11515</v>
      </c>
      <c r="Y1360" s="536" t="s">
        <v>21740</v>
      </c>
      <c r="Z1360" s="536" t="s">
        <v>21740</v>
      </c>
      <c r="AA1360" s="493" t="s">
        <v>21741</v>
      </c>
      <c r="AB1360" s="493" t="s">
        <v>21740</v>
      </c>
      <c r="AC1360" s="493" t="s">
        <v>19778</v>
      </c>
      <c r="AD1360" s="493" t="s">
        <v>21738</v>
      </c>
      <c r="AE1360"/>
      <c r="AF1360" t="s">
        <v>20919</v>
      </c>
      <c r="AG1360"/>
      <c r="AH1360"/>
      <c r="AI1360" t="s">
        <v>20668</v>
      </c>
      <c r="AJ1360" t="s">
        <v>35</v>
      </c>
      <c r="AK1360" t="s">
        <v>19693</v>
      </c>
      <c r="AL1360" t="s">
        <v>20934</v>
      </c>
      <c r="AM1360"/>
      <c r="AN1360">
        <v>157</v>
      </c>
    </row>
    <row r="1361" spans="1:40" ht="14.4" x14ac:dyDescent="0.3">
      <c r="A1361" s="433" t="str">
        <v>1922</v>
      </c>
      <c r="D1361" t="str">
        <f>CONCATENATE(portada_F[[#This Row],[NIVEL]],".",portada_F[[#This Row],[CODINS]])</f>
        <v>1.00908</v>
      </c>
      <c r="E1361" s="444" t="s">
        <v>31243</v>
      </c>
      <c r="F1361" t="s">
        <v>1203</v>
      </c>
      <c r="G1361" t="s">
        <v>2598</v>
      </c>
      <c r="H1361" t="s">
        <v>12436</v>
      </c>
      <c r="I1361" t="s">
        <v>82</v>
      </c>
      <c r="J1361" t="s">
        <v>9</v>
      </c>
      <c r="K1361" t="s">
        <v>32</v>
      </c>
      <c r="L1361" t="s">
        <v>20921</v>
      </c>
      <c r="M1361" t="s">
        <v>18492</v>
      </c>
      <c r="N1361">
        <v>20608</v>
      </c>
      <c r="O1361" t="s">
        <v>35</v>
      </c>
      <c r="P1361" t="s">
        <v>6</v>
      </c>
      <c r="Q1361" t="s">
        <v>9</v>
      </c>
      <c r="R1361" t="s">
        <v>16601</v>
      </c>
      <c r="S1361" t="s">
        <v>83</v>
      </c>
      <c r="T1361" t="s">
        <v>785</v>
      </c>
      <c r="U1361" t="s">
        <v>2550</v>
      </c>
      <c r="V1361" t="s">
        <v>244</v>
      </c>
      <c r="W1361" t="s">
        <v>12773</v>
      </c>
      <c r="X1361" t="s">
        <v>10492</v>
      </c>
      <c r="Y1361" s="536" t="s">
        <v>22905</v>
      </c>
      <c r="Z1361" s="536" t="s">
        <v>22905</v>
      </c>
      <c r="AA1361" s="493" t="s">
        <v>2964</v>
      </c>
      <c r="AB1361" s="493" t="s">
        <v>22905</v>
      </c>
      <c r="AC1361" s="493" t="s">
        <v>14896</v>
      </c>
      <c r="AD1361" s="493" t="s">
        <v>22904</v>
      </c>
      <c r="AE1361"/>
      <c r="AF1361" t="s">
        <v>20919</v>
      </c>
      <c r="AG1361"/>
      <c r="AH1361"/>
      <c r="AI1361" t="s">
        <v>20668</v>
      </c>
      <c r="AJ1361" t="s">
        <v>32</v>
      </c>
      <c r="AK1361" t="s">
        <v>2597</v>
      </c>
      <c r="AL1361" t="s">
        <v>64</v>
      </c>
      <c r="AM1361" t="s">
        <v>12436</v>
      </c>
      <c r="AN1361">
        <v>55</v>
      </c>
    </row>
    <row r="1362" spans="1:40" ht="14.4" x14ac:dyDescent="0.3">
      <c r="A1362" s="433" t="str">
        <v>1923</v>
      </c>
      <c r="D1362" t="str">
        <f>CONCATENATE(portada_F[[#This Row],[NIVEL]],".",portada_F[[#This Row],[CODINS]])</f>
        <v>1.02944</v>
      </c>
      <c r="E1362" s="444" t="s">
        <v>33062</v>
      </c>
      <c r="F1362" t="s">
        <v>2665</v>
      </c>
      <c r="G1362" t="s">
        <v>2663</v>
      </c>
      <c r="H1362" t="s">
        <v>12514</v>
      </c>
      <c r="I1362" t="s">
        <v>82</v>
      </c>
      <c r="J1362" t="s">
        <v>7</v>
      </c>
      <c r="K1362" t="s">
        <v>32</v>
      </c>
      <c r="L1362" t="s">
        <v>20921</v>
      </c>
      <c r="M1362" t="s">
        <v>18492</v>
      </c>
      <c r="N1362">
        <v>21106</v>
      </c>
      <c r="O1362" t="s">
        <v>35</v>
      </c>
      <c r="P1362" t="s">
        <v>13</v>
      </c>
      <c r="Q1362" t="s">
        <v>6</v>
      </c>
      <c r="R1362" t="s">
        <v>16627</v>
      </c>
      <c r="S1362" t="s">
        <v>83</v>
      </c>
      <c r="T1362" t="s">
        <v>1736</v>
      </c>
      <c r="U1362" t="s">
        <v>95</v>
      </c>
      <c r="V1362" t="s">
        <v>2664</v>
      </c>
      <c r="W1362" t="s">
        <v>27101</v>
      </c>
      <c r="X1362" t="s">
        <v>11016</v>
      </c>
      <c r="Y1362" s="536" t="s">
        <v>27102</v>
      </c>
      <c r="Z1362" s="536" t="s">
        <v>27102</v>
      </c>
      <c r="AA1362" s="493" t="s">
        <v>19384</v>
      </c>
      <c r="AB1362" s="493" t="s">
        <v>27103</v>
      </c>
      <c r="AC1362" s="493" t="s">
        <v>19788</v>
      </c>
      <c r="AD1362" s="493" t="s">
        <v>27104</v>
      </c>
      <c r="AE1362"/>
      <c r="AF1362" t="s">
        <v>20919</v>
      </c>
      <c r="AG1362"/>
      <c r="AH1362"/>
      <c r="AI1362" t="s">
        <v>20668</v>
      </c>
      <c r="AJ1362" t="s">
        <v>32</v>
      </c>
      <c r="AK1362" t="s">
        <v>2662</v>
      </c>
      <c r="AL1362" t="s">
        <v>64</v>
      </c>
      <c r="AM1362" t="s">
        <v>12514</v>
      </c>
      <c r="AN1362">
        <v>4</v>
      </c>
    </row>
    <row r="1363" spans="1:40" ht="14.4" x14ac:dyDescent="0.3">
      <c r="A1363" s="433" t="str">
        <v>1924</v>
      </c>
      <c r="D1363" t="str">
        <f>CONCATENATE(portada_F[[#This Row],[NIVEL]],".",portada_F[[#This Row],[CODINS]])</f>
        <v>1.00401</v>
      </c>
      <c r="E1363" s="444" t="s">
        <v>30796</v>
      </c>
      <c r="F1363" t="s">
        <v>1156</v>
      </c>
      <c r="G1363" t="s">
        <v>2537</v>
      </c>
      <c r="H1363" t="s">
        <v>89</v>
      </c>
      <c r="I1363" t="s">
        <v>82</v>
      </c>
      <c r="J1363" t="s">
        <v>5</v>
      </c>
      <c r="K1363" t="s">
        <v>32</v>
      </c>
      <c r="L1363" t="s">
        <v>20921</v>
      </c>
      <c r="M1363" t="s">
        <v>18492</v>
      </c>
      <c r="N1363">
        <v>20604</v>
      </c>
      <c r="O1363" t="s">
        <v>35</v>
      </c>
      <c r="P1363" t="s">
        <v>6</v>
      </c>
      <c r="Q1363" t="s">
        <v>4</v>
      </c>
      <c r="R1363" t="s">
        <v>16598</v>
      </c>
      <c r="S1363" t="s">
        <v>83</v>
      </c>
      <c r="T1363" t="s">
        <v>785</v>
      </c>
      <c r="U1363" t="s">
        <v>21764</v>
      </c>
      <c r="V1363" t="s">
        <v>12690</v>
      </c>
      <c r="W1363" t="s">
        <v>1145</v>
      </c>
      <c r="X1363" t="s">
        <v>11522</v>
      </c>
      <c r="Y1363" s="536" t="s">
        <v>21765</v>
      </c>
      <c r="Z1363" s="536" t="s">
        <v>21765</v>
      </c>
      <c r="AA1363" s="493" t="s">
        <v>17054</v>
      </c>
      <c r="AB1363" s="493" t="s">
        <v>21765</v>
      </c>
      <c r="AC1363" s="493" t="s">
        <v>19783</v>
      </c>
      <c r="AD1363" s="493" t="s">
        <v>21766</v>
      </c>
      <c r="AE1363"/>
      <c r="AF1363" t="s">
        <v>20919</v>
      </c>
      <c r="AG1363"/>
      <c r="AH1363"/>
      <c r="AI1363" t="s">
        <v>20668</v>
      </c>
      <c r="AJ1363" t="s">
        <v>32</v>
      </c>
      <c r="AK1363" t="s">
        <v>81</v>
      </c>
      <c r="AL1363" t="s">
        <v>64</v>
      </c>
      <c r="AM1363" t="s">
        <v>89</v>
      </c>
      <c r="AN1363">
        <v>35</v>
      </c>
    </row>
    <row r="1364" spans="1:40" ht="14.4" x14ac:dyDescent="0.3">
      <c r="A1364" s="433" t="str">
        <v>1925</v>
      </c>
      <c r="D1364" t="str">
        <f>CONCATENATE(portada_F[[#This Row],[NIVEL]],".",portada_F[[#This Row],[CODINS]])</f>
        <v>1.00402</v>
      </c>
      <c r="E1364" s="444" t="s">
        <v>30797</v>
      </c>
      <c r="F1364" t="s">
        <v>1158</v>
      </c>
      <c r="G1364" t="s">
        <v>2546</v>
      </c>
      <c r="H1364" t="s">
        <v>9326</v>
      </c>
      <c r="I1364" t="s">
        <v>82</v>
      </c>
      <c r="J1364" t="s">
        <v>9</v>
      </c>
      <c r="K1364" t="s">
        <v>32</v>
      </c>
      <c r="L1364" t="s">
        <v>20921</v>
      </c>
      <c r="M1364" t="s">
        <v>18492</v>
      </c>
      <c r="N1364">
        <v>20601</v>
      </c>
      <c r="O1364" t="s">
        <v>35</v>
      </c>
      <c r="P1364" t="s">
        <v>6</v>
      </c>
      <c r="Q1364" t="s">
        <v>1</v>
      </c>
      <c r="R1364" t="s">
        <v>16595</v>
      </c>
      <c r="S1364" t="s">
        <v>83</v>
      </c>
      <c r="T1364" t="s">
        <v>785</v>
      </c>
      <c r="U1364" t="s">
        <v>785</v>
      </c>
      <c r="V1364" t="s">
        <v>2547</v>
      </c>
      <c r="W1364" t="s">
        <v>601</v>
      </c>
      <c r="X1364" t="s">
        <v>10386</v>
      </c>
      <c r="Y1364" s="536" t="s">
        <v>21767</v>
      </c>
      <c r="Z1364" s="536" t="s">
        <v>21767</v>
      </c>
      <c r="AA1364" s="493" t="s">
        <v>2634</v>
      </c>
      <c r="AB1364" s="493" t="s">
        <v>21767</v>
      </c>
      <c r="AC1364" s="493" t="s">
        <v>14896</v>
      </c>
      <c r="AD1364" s="493" t="s">
        <v>21768</v>
      </c>
      <c r="AE1364"/>
      <c r="AF1364" t="s">
        <v>20919</v>
      </c>
      <c r="AG1364"/>
      <c r="AH1364"/>
      <c r="AI1364" t="s">
        <v>20668</v>
      </c>
      <c r="AJ1364" t="s">
        <v>32</v>
      </c>
      <c r="AK1364" t="s">
        <v>670</v>
      </c>
      <c r="AL1364" t="s">
        <v>64</v>
      </c>
      <c r="AM1364" t="s">
        <v>9326</v>
      </c>
      <c r="AN1364">
        <v>90</v>
      </c>
    </row>
    <row r="1365" spans="1:40" ht="14.4" x14ac:dyDescent="0.3">
      <c r="A1365" s="433" t="str">
        <v>1926</v>
      </c>
      <c r="D1365" t="str">
        <f>CONCATENATE(portada_F[[#This Row],[NIVEL]],".",portada_F[[#This Row],[CODINS]])</f>
        <v>1.00411</v>
      </c>
      <c r="E1365" s="444" t="s">
        <v>30806</v>
      </c>
      <c r="F1365" t="s">
        <v>835</v>
      </c>
      <c r="G1365" t="s">
        <v>2602</v>
      </c>
      <c r="H1365" t="s">
        <v>2059</v>
      </c>
      <c r="I1365" t="s">
        <v>82</v>
      </c>
      <c r="J1365" t="s">
        <v>6</v>
      </c>
      <c r="K1365" t="s">
        <v>32</v>
      </c>
      <c r="L1365" t="s">
        <v>20921</v>
      </c>
      <c r="M1365" t="s">
        <v>18492</v>
      </c>
      <c r="N1365">
        <v>20706</v>
      </c>
      <c r="O1365" t="s">
        <v>35</v>
      </c>
      <c r="P1365" t="s">
        <v>7</v>
      </c>
      <c r="Q1365" t="s">
        <v>6</v>
      </c>
      <c r="R1365" t="s">
        <v>16607</v>
      </c>
      <c r="S1365" t="s">
        <v>83</v>
      </c>
      <c r="T1365" t="s">
        <v>1439</v>
      </c>
      <c r="U1365" t="s">
        <v>2603</v>
      </c>
      <c r="V1365" t="s">
        <v>2603</v>
      </c>
      <c r="W1365" t="s">
        <v>18777</v>
      </c>
      <c r="X1365" t="s">
        <v>10391</v>
      </c>
      <c r="Y1365" s="536" t="s">
        <v>21786</v>
      </c>
      <c r="Z1365" s="536" t="s">
        <v>21786</v>
      </c>
      <c r="AA1365" s="493" t="s">
        <v>20024</v>
      </c>
      <c r="AB1365" s="493" t="s">
        <v>21786</v>
      </c>
      <c r="AC1365" s="493" t="s">
        <v>21779</v>
      </c>
      <c r="AD1365" s="493" t="s">
        <v>21780</v>
      </c>
      <c r="AE1365"/>
      <c r="AF1365" t="s">
        <v>20919</v>
      </c>
      <c r="AG1365"/>
      <c r="AH1365"/>
      <c r="AI1365" t="s">
        <v>20668</v>
      </c>
      <c r="AJ1365" t="s">
        <v>32</v>
      </c>
      <c r="AK1365" t="s">
        <v>8207</v>
      </c>
      <c r="AL1365" t="s">
        <v>64</v>
      </c>
      <c r="AM1365" t="s">
        <v>2059</v>
      </c>
      <c r="AN1365">
        <v>67</v>
      </c>
    </row>
    <row r="1366" spans="1:40" ht="14.4" x14ac:dyDescent="0.3">
      <c r="A1366" s="433" t="str">
        <v>1928</v>
      </c>
      <c r="D1366" t="str">
        <f>CONCATENATE(portada_F[[#This Row],[NIVEL]],".",portada_F[[#This Row],[CODINS]])</f>
        <v>1.03377</v>
      </c>
      <c r="E1366" s="444" t="s">
        <v>33427</v>
      </c>
      <c r="F1366" t="s">
        <v>7668</v>
      </c>
      <c r="G1366" t="s">
        <v>10309</v>
      </c>
      <c r="H1366" t="s">
        <v>2359</v>
      </c>
      <c r="I1366" t="s">
        <v>82</v>
      </c>
      <c r="J1366" t="s">
        <v>2</v>
      </c>
      <c r="K1366" t="s">
        <v>32</v>
      </c>
      <c r="L1366" t="s">
        <v>20921</v>
      </c>
      <c r="M1366" t="s">
        <v>18492</v>
      </c>
      <c r="N1366">
        <v>20208</v>
      </c>
      <c r="O1366" t="s">
        <v>35</v>
      </c>
      <c r="P1366" t="s">
        <v>2</v>
      </c>
      <c r="Q1366" t="s">
        <v>9</v>
      </c>
      <c r="R1366" t="s">
        <v>16570</v>
      </c>
      <c r="S1366" t="s">
        <v>83</v>
      </c>
      <c r="T1366" t="s">
        <v>84</v>
      </c>
      <c r="U1366" t="s">
        <v>85</v>
      </c>
      <c r="V1366" t="s">
        <v>2359</v>
      </c>
      <c r="W1366" t="s">
        <v>11112</v>
      </c>
      <c r="X1366" t="s">
        <v>12278</v>
      </c>
      <c r="Y1366" s="536" t="s">
        <v>27960</v>
      </c>
      <c r="Z1366" s="536"/>
      <c r="AA1366" s="493" t="s">
        <v>11111</v>
      </c>
      <c r="AB1366" s="493" t="s">
        <v>27961</v>
      </c>
      <c r="AC1366" s="493" t="s">
        <v>19781</v>
      </c>
      <c r="AD1366" s="493" t="s">
        <v>21751</v>
      </c>
      <c r="AE1366"/>
      <c r="AF1366" t="s">
        <v>20919</v>
      </c>
      <c r="AG1366"/>
      <c r="AH1366"/>
      <c r="AI1366" t="s">
        <v>20668</v>
      </c>
      <c r="AJ1366" t="s">
        <v>32</v>
      </c>
      <c r="AK1366" t="s">
        <v>2412</v>
      </c>
      <c r="AL1366" t="s">
        <v>64</v>
      </c>
      <c r="AM1366" t="s">
        <v>2359</v>
      </c>
      <c r="AN1366">
        <v>8</v>
      </c>
    </row>
    <row r="1367" spans="1:40" ht="14.4" x14ac:dyDescent="0.3">
      <c r="A1367" s="433" t="str">
        <v>1929</v>
      </c>
      <c r="D1367" t="str">
        <f>CONCATENATE(portada_F[[#This Row],[NIVEL]],".",portada_F[[#This Row],[CODINS]])</f>
        <v>1.01100</v>
      </c>
      <c r="E1367" s="444" t="s">
        <v>31414</v>
      </c>
      <c r="F1367" t="s">
        <v>2643</v>
      </c>
      <c r="G1367" t="s">
        <v>2641</v>
      </c>
      <c r="H1367" t="s">
        <v>2642</v>
      </c>
      <c r="I1367" t="s">
        <v>82</v>
      </c>
      <c r="J1367" t="s">
        <v>7</v>
      </c>
      <c r="K1367" t="s">
        <v>32</v>
      </c>
      <c r="L1367" t="s">
        <v>20921</v>
      </c>
      <c r="M1367" t="s">
        <v>18492</v>
      </c>
      <c r="N1367">
        <v>21107</v>
      </c>
      <c r="O1367" t="s">
        <v>35</v>
      </c>
      <c r="P1367" t="s">
        <v>13</v>
      </c>
      <c r="Q1367" t="s">
        <v>7</v>
      </c>
      <c r="R1367" t="s">
        <v>16628</v>
      </c>
      <c r="S1367" t="s">
        <v>83</v>
      </c>
      <c r="T1367" t="s">
        <v>1736</v>
      </c>
      <c r="U1367" t="s">
        <v>23278</v>
      </c>
      <c r="V1367" t="s">
        <v>1213</v>
      </c>
      <c r="W1367" t="s">
        <v>18934</v>
      </c>
      <c r="X1367" t="s">
        <v>13984</v>
      </c>
      <c r="Y1367" s="536" t="s">
        <v>23279</v>
      </c>
      <c r="Z1367" s="536" t="s">
        <v>23279</v>
      </c>
      <c r="AA1367" s="493" t="s">
        <v>17991</v>
      </c>
      <c r="AB1367" s="493" t="s">
        <v>23280</v>
      </c>
      <c r="AC1367" s="493" t="s">
        <v>19788</v>
      </c>
      <c r="AD1367" s="493" t="s">
        <v>21798</v>
      </c>
      <c r="AE1367"/>
      <c r="AF1367" t="s">
        <v>20919</v>
      </c>
      <c r="AG1367"/>
      <c r="AH1367"/>
      <c r="AI1367" t="s">
        <v>20668</v>
      </c>
      <c r="AJ1367" t="s">
        <v>32</v>
      </c>
      <c r="AK1367" t="s">
        <v>2640</v>
      </c>
      <c r="AL1367" t="s">
        <v>64</v>
      </c>
      <c r="AM1367" t="s">
        <v>2642</v>
      </c>
      <c r="AN1367">
        <v>30</v>
      </c>
    </row>
    <row r="1368" spans="1:40" ht="14.4" x14ac:dyDescent="0.3">
      <c r="A1368" s="433" t="str">
        <v>1930</v>
      </c>
      <c r="D1368" t="str">
        <f>CONCATENATE(portada_F[[#This Row],[NIVEL]],".",portada_F[[#This Row],[CODINS]])</f>
        <v>1.02445</v>
      </c>
      <c r="E1368" s="444" t="s">
        <v>32621</v>
      </c>
      <c r="F1368" t="s">
        <v>2488</v>
      </c>
      <c r="G1368" t="s">
        <v>2485</v>
      </c>
      <c r="H1368" t="s">
        <v>2486</v>
      </c>
      <c r="I1368" t="s">
        <v>82</v>
      </c>
      <c r="J1368" t="s">
        <v>3</v>
      </c>
      <c r="K1368" t="s">
        <v>32</v>
      </c>
      <c r="L1368" t="s">
        <v>20921</v>
      </c>
      <c r="M1368" t="s">
        <v>18492</v>
      </c>
      <c r="N1368">
        <v>20202</v>
      </c>
      <c r="O1368" t="s">
        <v>35</v>
      </c>
      <c r="P1368" t="s">
        <v>2</v>
      </c>
      <c r="Q1368" t="s">
        <v>2</v>
      </c>
      <c r="R1368" t="s">
        <v>16565</v>
      </c>
      <c r="S1368" t="s">
        <v>83</v>
      </c>
      <c r="T1368" t="s">
        <v>84</v>
      </c>
      <c r="U1368" t="s">
        <v>637</v>
      </c>
      <c r="V1368" t="s">
        <v>2487</v>
      </c>
      <c r="W1368" t="s">
        <v>19243</v>
      </c>
      <c r="X1368" t="s">
        <v>12099</v>
      </c>
      <c r="Y1368" s="536" t="s">
        <v>26057</v>
      </c>
      <c r="Z1368" s="536" t="s">
        <v>26057</v>
      </c>
      <c r="AA1368" s="493" t="s">
        <v>14343</v>
      </c>
      <c r="AB1368" s="493" t="s">
        <v>26058</v>
      </c>
      <c r="AC1368" s="493" t="s">
        <v>19780</v>
      </c>
      <c r="AD1368" s="493" t="s">
        <v>21734</v>
      </c>
      <c r="AE1368"/>
      <c r="AF1368" t="s">
        <v>20919</v>
      </c>
      <c r="AG1368"/>
      <c r="AH1368"/>
      <c r="AI1368" t="s">
        <v>20668</v>
      </c>
      <c r="AJ1368" t="s">
        <v>32</v>
      </c>
      <c r="AK1368" t="s">
        <v>1921</v>
      </c>
      <c r="AL1368" t="s">
        <v>64</v>
      </c>
      <c r="AM1368" t="s">
        <v>2486</v>
      </c>
      <c r="AN1368">
        <v>16</v>
      </c>
    </row>
    <row r="1369" spans="1:40" ht="14.4" x14ac:dyDescent="0.3">
      <c r="A1369" s="433" t="str">
        <v>1931</v>
      </c>
      <c r="D1369" t="str">
        <f>CONCATENATE(portada_F[[#This Row],[NIVEL]],".",portada_F[[#This Row],[CODINS]])</f>
        <v>1.00906</v>
      </c>
      <c r="E1369" s="444" t="s">
        <v>31241</v>
      </c>
      <c r="F1369" t="s">
        <v>2439</v>
      </c>
      <c r="G1369" t="s">
        <v>2540</v>
      </c>
      <c r="H1369" t="s">
        <v>2541</v>
      </c>
      <c r="I1369" t="s">
        <v>82</v>
      </c>
      <c r="J1369" t="s">
        <v>9</v>
      </c>
      <c r="K1369" t="s">
        <v>32</v>
      </c>
      <c r="L1369" t="s">
        <v>20921</v>
      </c>
      <c r="M1369" t="s">
        <v>18492</v>
      </c>
      <c r="N1369">
        <v>20606</v>
      </c>
      <c r="O1369" t="s">
        <v>35</v>
      </c>
      <c r="P1369" t="s">
        <v>6</v>
      </c>
      <c r="Q1369" t="s">
        <v>6</v>
      </c>
      <c r="R1369" t="s">
        <v>16600</v>
      </c>
      <c r="S1369" t="s">
        <v>83</v>
      </c>
      <c r="T1369" t="s">
        <v>785</v>
      </c>
      <c r="U1369" t="s">
        <v>173</v>
      </c>
      <c r="V1369" t="s">
        <v>2542</v>
      </c>
      <c r="W1369" t="s">
        <v>526</v>
      </c>
      <c r="X1369" t="s">
        <v>14902</v>
      </c>
      <c r="Y1369" s="536" t="s">
        <v>22897</v>
      </c>
      <c r="Z1369" s="536" t="s">
        <v>22898</v>
      </c>
      <c r="AA1369" s="493" t="s">
        <v>13983</v>
      </c>
      <c r="AB1369" s="493" t="s">
        <v>22899</v>
      </c>
      <c r="AC1369" s="493" t="s">
        <v>14896</v>
      </c>
      <c r="AD1369" s="493" t="s">
        <v>22900</v>
      </c>
      <c r="AE1369"/>
      <c r="AF1369" t="s">
        <v>20919</v>
      </c>
      <c r="AG1369"/>
      <c r="AH1369"/>
      <c r="AI1369" t="s">
        <v>20668</v>
      </c>
      <c r="AJ1369" t="s">
        <v>32</v>
      </c>
      <c r="AK1369" t="s">
        <v>2539</v>
      </c>
      <c r="AL1369" t="s">
        <v>64</v>
      </c>
      <c r="AM1369" t="s">
        <v>2541</v>
      </c>
      <c r="AN1369">
        <v>25</v>
      </c>
    </row>
    <row r="1370" spans="1:40" ht="14.4" x14ac:dyDescent="0.3">
      <c r="A1370" s="433" t="str">
        <v>1932</v>
      </c>
      <c r="D1370" t="str">
        <f>CONCATENATE(portada_F[[#This Row],[NIVEL]],".",portada_F[[#This Row],[CODINS]])</f>
        <v>1.00395</v>
      </c>
      <c r="E1370" s="444" t="s">
        <v>30790</v>
      </c>
      <c r="F1370" t="s">
        <v>900</v>
      </c>
      <c r="G1370" t="s">
        <v>2443</v>
      </c>
      <c r="H1370" t="s">
        <v>3462</v>
      </c>
      <c r="I1370" t="s">
        <v>82</v>
      </c>
      <c r="J1370" t="s">
        <v>2</v>
      </c>
      <c r="K1370" t="s">
        <v>32</v>
      </c>
      <c r="L1370" t="s">
        <v>20921</v>
      </c>
      <c r="M1370" t="s">
        <v>18492</v>
      </c>
      <c r="N1370">
        <v>20210</v>
      </c>
      <c r="O1370" t="s">
        <v>35</v>
      </c>
      <c r="P1370" t="s">
        <v>2</v>
      </c>
      <c r="Q1370" t="s">
        <v>11</v>
      </c>
      <c r="R1370" t="s">
        <v>16572</v>
      </c>
      <c r="S1370" t="s">
        <v>83</v>
      </c>
      <c r="T1370" t="s">
        <v>84</v>
      </c>
      <c r="U1370" t="s">
        <v>2418</v>
      </c>
      <c r="V1370" t="s">
        <v>2418</v>
      </c>
      <c r="W1370" t="s">
        <v>18768</v>
      </c>
      <c r="X1370" t="s">
        <v>10385</v>
      </c>
      <c r="Y1370" s="536" t="s">
        <v>21752</v>
      </c>
      <c r="Z1370" s="536"/>
      <c r="AA1370" s="493" t="s">
        <v>14193</v>
      </c>
      <c r="AB1370" s="493" t="s">
        <v>21752</v>
      </c>
      <c r="AC1370" s="493" t="s">
        <v>19781</v>
      </c>
      <c r="AD1370" s="493" t="s">
        <v>21751</v>
      </c>
      <c r="AE1370"/>
      <c r="AF1370" t="s">
        <v>20919</v>
      </c>
      <c r="AG1370"/>
      <c r="AH1370"/>
      <c r="AI1370" t="s">
        <v>20668</v>
      </c>
      <c r="AJ1370" t="s">
        <v>32</v>
      </c>
      <c r="AK1370" t="s">
        <v>2442</v>
      </c>
      <c r="AL1370" t="s">
        <v>64</v>
      </c>
      <c r="AM1370" t="s">
        <v>3462</v>
      </c>
      <c r="AN1370">
        <v>50</v>
      </c>
    </row>
    <row r="1371" spans="1:40" ht="14.4" x14ac:dyDescent="0.3">
      <c r="A1371" s="433" t="str">
        <v>1933</v>
      </c>
      <c r="D1371" t="str">
        <f>CONCATENATE(portada_F[[#This Row],[NIVEL]],".",portada_F[[#This Row],[CODINS]])</f>
        <v>1.02948</v>
      </c>
      <c r="E1371" s="444" t="s">
        <v>33066</v>
      </c>
      <c r="F1371" t="s">
        <v>2468</v>
      </c>
      <c r="G1371" t="s">
        <v>2466</v>
      </c>
      <c r="H1371" t="s">
        <v>1377</v>
      </c>
      <c r="I1371" t="s">
        <v>82</v>
      </c>
      <c r="J1371" t="s">
        <v>3</v>
      </c>
      <c r="K1371" t="s">
        <v>32</v>
      </c>
      <c r="L1371" t="s">
        <v>20921</v>
      </c>
      <c r="M1371" t="s">
        <v>18492</v>
      </c>
      <c r="N1371">
        <v>20205</v>
      </c>
      <c r="O1371" t="s">
        <v>35</v>
      </c>
      <c r="P1371" t="s">
        <v>2</v>
      </c>
      <c r="Q1371" t="s">
        <v>5</v>
      </c>
      <c r="R1371" t="s">
        <v>16567</v>
      </c>
      <c r="S1371" t="s">
        <v>83</v>
      </c>
      <c r="T1371" t="s">
        <v>84</v>
      </c>
      <c r="U1371" t="s">
        <v>2467</v>
      </c>
      <c r="V1371" t="s">
        <v>1377</v>
      </c>
      <c r="W1371" t="s">
        <v>27110</v>
      </c>
      <c r="X1371" t="s">
        <v>13271</v>
      </c>
      <c r="Y1371" s="536" t="s">
        <v>27111</v>
      </c>
      <c r="Z1371" s="536" t="s">
        <v>27111</v>
      </c>
      <c r="AA1371" s="493" t="s">
        <v>17444</v>
      </c>
      <c r="AB1371" s="493" t="s">
        <v>27111</v>
      </c>
      <c r="AC1371" s="493" t="s">
        <v>19780</v>
      </c>
      <c r="AD1371" s="493" t="s">
        <v>21734</v>
      </c>
      <c r="AE1371"/>
      <c r="AF1371" t="s">
        <v>20919</v>
      </c>
      <c r="AG1371"/>
      <c r="AH1371"/>
      <c r="AI1371" t="s">
        <v>20668</v>
      </c>
      <c r="AJ1371" t="s">
        <v>32</v>
      </c>
      <c r="AK1371" t="s">
        <v>1773</v>
      </c>
      <c r="AL1371" t="s">
        <v>64</v>
      </c>
      <c r="AM1371" t="s">
        <v>1377</v>
      </c>
      <c r="AN1371">
        <v>9</v>
      </c>
    </row>
    <row r="1372" spans="1:40" ht="14.4" x14ac:dyDescent="0.3">
      <c r="A1372" s="433" t="str">
        <v>1934</v>
      </c>
      <c r="D1372" t="str">
        <f>CONCATENATE(portada_F[[#This Row],[NIVEL]],".",portada_F[[#This Row],[CODINS]])</f>
        <v>1.01295</v>
      </c>
      <c r="E1372" s="444" t="s">
        <v>31579</v>
      </c>
      <c r="F1372" t="s">
        <v>2501</v>
      </c>
      <c r="G1372" t="s">
        <v>2498</v>
      </c>
      <c r="H1372" t="s">
        <v>13490</v>
      </c>
      <c r="I1372" t="s">
        <v>82</v>
      </c>
      <c r="J1372" t="s">
        <v>4</v>
      </c>
      <c r="K1372" t="s">
        <v>32</v>
      </c>
      <c r="L1372" t="s">
        <v>20921</v>
      </c>
      <c r="M1372" t="s">
        <v>18492</v>
      </c>
      <c r="N1372">
        <v>21201</v>
      </c>
      <c r="O1372" t="s">
        <v>35</v>
      </c>
      <c r="P1372" t="s">
        <v>14</v>
      </c>
      <c r="Q1372" t="s">
        <v>1</v>
      </c>
      <c r="R1372" t="s">
        <v>16629</v>
      </c>
      <c r="S1372" t="s">
        <v>83</v>
      </c>
      <c r="T1372" t="s">
        <v>21758</v>
      </c>
      <c r="U1372" t="s">
        <v>2499</v>
      </c>
      <c r="V1372" t="s">
        <v>2500</v>
      </c>
      <c r="W1372" t="s">
        <v>459</v>
      </c>
      <c r="X1372" t="s">
        <v>10590</v>
      </c>
      <c r="Y1372" s="536" t="s">
        <v>23692</v>
      </c>
      <c r="Z1372" s="536" t="s">
        <v>23692</v>
      </c>
      <c r="AA1372" s="493" t="s">
        <v>11363</v>
      </c>
      <c r="AB1372" s="493" t="s">
        <v>23693</v>
      </c>
      <c r="AC1372" s="493" t="s">
        <v>19782</v>
      </c>
      <c r="AD1372" s="493" t="s">
        <v>21761</v>
      </c>
      <c r="AE1372"/>
      <c r="AF1372" t="s">
        <v>20919</v>
      </c>
      <c r="AG1372"/>
      <c r="AH1372"/>
      <c r="AI1372" t="s">
        <v>20668</v>
      </c>
      <c r="AJ1372" t="s">
        <v>32</v>
      </c>
      <c r="AK1372" t="s">
        <v>346</v>
      </c>
      <c r="AL1372" t="s">
        <v>64</v>
      </c>
      <c r="AM1372" t="s">
        <v>13490</v>
      </c>
      <c r="AN1372">
        <v>21</v>
      </c>
    </row>
    <row r="1373" spans="1:40" ht="14.4" x14ac:dyDescent="0.3">
      <c r="A1373" s="433" t="str">
        <v>1935</v>
      </c>
      <c r="D1373" t="str">
        <f>CONCATENATE(portada_F[[#This Row],[NIVEL]],".",portada_F[[#This Row],[CODINS]])</f>
        <v>1.02663</v>
      </c>
      <c r="E1373" s="444" t="s">
        <v>32808</v>
      </c>
      <c r="F1373" t="s">
        <v>2490</v>
      </c>
      <c r="G1373" t="s">
        <v>2489</v>
      </c>
      <c r="H1373" t="s">
        <v>799</v>
      </c>
      <c r="I1373" t="s">
        <v>82</v>
      </c>
      <c r="J1373" t="s">
        <v>3</v>
      </c>
      <c r="K1373" t="s">
        <v>32</v>
      </c>
      <c r="L1373" t="s">
        <v>20921</v>
      </c>
      <c r="M1373" t="s">
        <v>18492</v>
      </c>
      <c r="N1373">
        <v>20205</v>
      </c>
      <c r="O1373" t="s">
        <v>35</v>
      </c>
      <c r="P1373" t="s">
        <v>2</v>
      </c>
      <c r="Q1373" t="s">
        <v>5</v>
      </c>
      <c r="R1373" t="s">
        <v>16567</v>
      </c>
      <c r="S1373" t="s">
        <v>83</v>
      </c>
      <c r="T1373" t="s">
        <v>84</v>
      </c>
      <c r="U1373" t="s">
        <v>2467</v>
      </c>
      <c r="V1373" t="s">
        <v>51</v>
      </c>
      <c r="W1373" t="s">
        <v>374</v>
      </c>
      <c r="X1373" t="s">
        <v>12149</v>
      </c>
      <c r="Y1373" s="536" t="s">
        <v>26496</v>
      </c>
      <c r="Z1373" s="536" t="s">
        <v>26497</v>
      </c>
      <c r="AA1373" s="493" t="s">
        <v>17331</v>
      </c>
      <c r="AB1373" s="493" t="s">
        <v>26498</v>
      </c>
      <c r="AC1373" s="493" t="s">
        <v>19780</v>
      </c>
      <c r="AD1373" s="493" t="s">
        <v>26499</v>
      </c>
      <c r="AE1373"/>
      <c r="AF1373" t="s">
        <v>20919</v>
      </c>
      <c r="AG1373"/>
      <c r="AH1373"/>
      <c r="AI1373" t="s">
        <v>20668</v>
      </c>
      <c r="AJ1373" t="s">
        <v>32</v>
      </c>
      <c r="AK1373" t="s">
        <v>7858</v>
      </c>
      <c r="AL1373" t="s">
        <v>64</v>
      </c>
      <c r="AM1373" t="s">
        <v>799</v>
      </c>
      <c r="AN1373">
        <v>15</v>
      </c>
    </row>
    <row r="1374" spans="1:40" ht="14.4" x14ac:dyDescent="0.3">
      <c r="A1374" s="433" t="str">
        <v>1936</v>
      </c>
      <c r="D1374" t="str">
        <f>CONCATENATE(portada_F[[#This Row],[NIVEL]],".",portada_F[[#This Row],[CODINS]])</f>
        <v>1.02662</v>
      </c>
      <c r="E1374" s="444" t="s">
        <v>32807</v>
      </c>
      <c r="F1374" t="s">
        <v>2416</v>
      </c>
      <c r="G1374" t="s">
        <v>2414</v>
      </c>
      <c r="H1374" t="s">
        <v>13586</v>
      </c>
      <c r="I1374" t="s">
        <v>82</v>
      </c>
      <c r="J1374" t="s">
        <v>2</v>
      </c>
      <c r="K1374" t="s">
        <v>32</v>
      </c>
      <c r="L1374" t="s">
        <v>20921</v>
      </c>
      <c r="M1374" t="s">
        <v>18492</v>
      </c>
      <c r="N1374">
        <v>20204</v>
      </c>
      <c r="O1374" t="s">
        <v>35</v>
      </c>
      <c r="P1374" t="s">
        <v>2</v>
      </c>
      <c r="Q1374" t="s">
        <v>4</v>
      </c>
      <c r="R1374" t="s">
        <v>22579</v>
      </c>
      <c r="S1374" t="s">
        <v>83</v>
      </c>
      <c r="T1374" t="s">
        <v>84</v>
      </c>
      <c r="U1374" t="s">
        <v>22580</v>
      </c>
      <c r="V1374" t="s">
        <v>2415</v>
      </c>
      <c r="W1374" t="s">
        <v>26494</v>
      </c>
      <c r="X1374" t="s">
        <v>12148</v>
      </c>
      <c r="Y1374" s="536" t="s">
        <v>26495</v>
      </c>
      <c r="Z1374" s="536"/>
      <c r="AA1374" s="493" t="s">
        <v>20269</v>
      </c>
      <c r="AB1374" s="493" t="s">
        <v>26495</v>
      </c>
      <c r="AC1374" s="493" t="s">
        <v>19781</v>
      </c>
      <c r="AD1374" s="493" t="s">
        <v>21751</v>
      </c>
      <c r="AE1374"/>
      <c r="AF1374" t="s">
        <v>20919</v>
      </c>
      <c r="AG1374"/>
      <c r="AH1374"/>
      <c r="AI1374" t="s">
        <v>20668</v>
      </c>
      <c r="AJ1374" t="s">
        <v>32</v>
      </c>
      <c r="AK1374" t="s">
        <v>2413</v>
      </c>
      <c r="AL1374" t="s">
        <v>64</v>
      </c>
      <c r="AM1374" t="s">
        <v>13586</v>
      </c>
      <c r="AN1374">
        <v>11</v>
      </c>
    </row>
    <row r="1375" spans="1:40" ht="14.4" x14ac:dyDescent="0.3">
      <c r="A1375" s="433" t="str">
        <v>1937</v>
      </c>
      <c r="D1375" t="str">
        <f>CONCATENATE(portada_F[[#This Row],[NIVEL]],".",portada_F[[#This Row],[CODINS]])</f>
        <v>1.02943</v>
      </c>
      <c r="E1375" s="444" t="s">
        <v>33061</v>
      </c>
      <c r="F1375" t="s">
        <v>7804</v>
      </c>
      <c r="G1375" t="s">
        <v>12513</v>
      </c>
      <c r="H1375" t="s">
        <v>13494</v>
      </c>
      <c r="I1375" t="s">
        <v>82</v>
      </c>
      <c r="J1375" t="s">
        <v>7</v>
      </c>
      <c r="K1375" t="s">
        <v>32</v>
      </c>
      <c r="L1375" t="s">
        <v>20921</v>
      </c>
      <c r="M1375" t="s">
        <v>18492</v>
      </c>
      <c r="N1375">
        <v>21102</v>
      </c>
      <c r="O1375" t="s">
        <v>35</v>
      </c>
      <c r="P1375" t="s">
        <v>13</v>
      </c>
      <c r="Q1375" t="s">
        <v>2</v>
      </c>
      <c r="R1375" t="s">
        <v>16624</v>
      </c>
      <c r="S1375" t="s">
        <v>83</v>
      </c>
      <c r="T1375" t="s">
        <v>1736</v>
      </c>
      <c r="U1375" t="s">
        <v>1519</v>
      </c>
      <c r="V1375" t="s">
        <v>365</v>
      </c>
      <c r="W1375" t="s">
        <v>13268</v>
      </c>
      <c r="X1375" t="s">
        <v>20326</v>
      </c>
      <c r="Y1375" s="536" t="s">
        <v>27098</v>
      </c>
      <c r="Z1375" s="536" t="s">
        <v>27099</v>
      </c>
      <c r="AA1375" s="493" t="s">
        <v>19383</v>
      </c>
      <c r="AB1375" s="493" t="s">
        <v>27100</v>
      </c>
      <c r="AC1375" s="493" t="s">
        <v>19788</v>
      </c>
      <c r="AD1375" s="493" t="s">
        <v>21798</v>
      </c>
      <c r="AE1375"/>
      <c r="AF1375" t="s">
        <v>20919</v>
      </c>
      <c r="AG1375"/>
      <c r="AH1375"/>
      <c r="AI1375" t="s">
        <v>20668</v>
      </c>
      <c r="AJ1375" t="s">
        <v>32</v>
      </c>
      <c r="AK1375" t="s">
        <v>8681</v>
      </c>
      <c r="AL1375" t="s">
        <v>64</v>
      </c>
      <c r="AM1375" t="s">
        <v>13494</v>
      </c>
      <c r="AN1375">
        <v>6</v>
      </c>
    </row>
    <row r="1376" spans="1:40" ht="14.4" x14ac:dyDescent="0.3">
      <c r="A1376" s="433" t="str">
        <v>1938</v>
      </c>
      <c r="D1376" t="str">
        <f>CONCATENATE(portada_F[[#This Row],[NIVEL]],".",portada_F[[#This Row],[CODINS]])</f>
        <v>1.01142</v>
      </c>
      <c r="E1376" s="444" t="s">
        <v>31451</v>
      </c>
      <c r="F1376" t="s">
        <v>2648</v>
      </c>
      <c r="G1376" t="s">
        <v>2645</v>
      </c>
      <c r="H1376" t="s">
        <v>2646</v>
      </c>
      <c r="I1376" t="s">
        <v>82</v>
      </c>
      <c r="J1376" t="s">
        <v>7</v>
      </c>
      <c r="K1376" t="s">
        <v>32</v>
      </c>
      <c r="L1376" t="s">
        <v>20921</v>
      </c>
      <c r="M1376" t="s">
        <v>18492</v>
      </c>
      <c r="N1376">
        <v>21105</v>
      </c>
      <c r="O1376" t="s">
        <v>35</v>
      </c>
      <c r="P1376" t="s">
        <v>13</v>
      </c>
      <c r="Q1376" t="s">
        <v>5</v>
      </c>
      <c r="R1376" t="s">
        <v>16626</v>
      </c>
      <c r="S1376" t="s">
        <v>83</v>
      </c>
      <c r="T1376" t="s">
        <v>1736</v>
      </c>
      <c r="U1376" t="s">
        <v>1907</v>
      </c>
      <c r="V1376" t="s">
        <v>210</v>
      </c>
      <c r="W1376" t="s">
        <v>18940</v>
      </c>
      <c r="X1376" t="s">
        <v>19993</v>
      </c>
      <c r="Y1376" s="536" t="s">
        <v>23371</v>
      </c>
      <c r="Z1376" s="536" t="s">
        <v>23372</v>
      </c>
      <c r="AA1376" s="493" t="s">
        <v>19992</v>
      </c>
      <c r="AB1376" s="493" t="s">
        <v>23372</v>
      </c>
      <c r="AC1376" s="493" t="s">
        <v>19788</v>
      </c>
      <c r="AD1376" s="493" t="s">
        <v>21798</v>
      </c>
      <c r="AE1376"/>
      <c r="AF1376" t="s">
        <v>20919</v>
      </c>
      <c r="AG1376"/>
      <c r="AH1376"/>
      <c r="AI1376" t="s">
        <v>20668</v>
      </c>
      <c r="AJ1376" t="s">
        <v>32</v>
      </c>
      <c r="AK1376" t="s">
        <v>2644</v>
      </c>
      <c r="AL1376" t="s">
        <v>64</v>
      </c>
      <c r="AM1376" t="s">
        <v>2646</v>
      </c>
      <c r="AN1376">
        <v>24</v>
      </c>
    </row>
    <row r="1377" spans="1:40" ht="14.4" x14ac:dyDescent="0.3">
      <c r="A1377" s="433" t="str">
        <v>1939</v>
      </c>
      <c r="D1377" t="str">
        <f>CONCATENATE(portada_F[[#This Row],[NIVEL]],".",portada_F[[#This Row],[CODINS]])</f>
        <v>1.01305</v>
      </c>
      <c r="E1377" s="444" t="s">
        <v>31589</v>
      </c>
      <c r="F1377" t="s">
        <v>2591</v>
      </c>
      <c r="G1377" t="s">
        <v>2589</v>
      </c>
      <c r="H1377" t="s">
        <v>2590</v>
      </c>
      <c r="I1377" t="s">
        <v>82</v>
      </c>
      <c r="J1377" t="s">
        <v>5</v>
      </c>
      <c r="K1377" t="s">
        <v>32</v>
      </c>
      <c r="L1377" t="s">
        <v>20921</v>
      </c>
      <c r="M1377" t="s">
        <v>18492</v>
      </c>
      <c r="N1377">
        <v>20602</v>
      </c>
      <c r="O1377" t="s">
        <v>35</v>
      </c>
      <c r="P1377" t="s">
        <v>6</v>
      </c>
      <c r="Q1377" t="s">
        <v>2</v>
      </c>
      <c r="R1377" t="s">
        <v>16596</v>
      </c>
      <c r="S1377" t="s">
        <v>83</v>
      </c>
      <c r="T1377" t="s">
        <v>785</v>
      </c>
      <c r="U1377" t="s">
        <v>51</v>
      </c>
      <c r="V1377" t="s">
        <v>2590</v>
      </c>
      <c r="W1377" t="s">
        <v>474</v>
      </c>
      <c r="X1377" t="s">
        <v>10592</v>
      </c>
      <c r="Y1377" s="536" t="s">
        <v>23710</v>
      </c>
      <c r="Z1377" s="536" t="s">
        <v>23711</v>
      </c>
      <c r="AA1377" s="493" t="s">
        <v>20413</v>
      </c>
      <c r="AB1377" s="493" t="s">
        <v>23711</v>
      </c>
      <c r="AC1377" s="493" t="s">
        <v>19783</v>
      </c>
      <c r="AD1377" s="493" t="s">
        <v>21766</v>
      </c>
      <c r="AE1377"/>
      <c r="AF1377" t="s">
        <v>20919</v>
      </c>
      <c r="AG1377"/>
      <c r="AH1377"/>
      <c r="AI1377" t="s">
        <v>20668</v>
      </c>
      <c r="AJ1377" t="s">
        <v>32</v>
      </c>
      <c r="AK1377" t="s">
        <v>2588</v>
      </c>
      <c r="AL1377" t="s">
        <v>64</v>
      </c>
      <c r="AM1377" t="s">
        <v>2590</v>
      </c>
      <c r="AN1377">
        <v>26</v>
      </c>
    </row>
    <row r="1378" spans="1:40" ht="14.4" x14ac:dyDescent="0.3">
      <c r="A1378" s="433" t="str">
        <v>1940</v>
      </c>
      <c r="D1378" t="str">
        <f>CONCATENATE(portada_F[[#This Row],[NIVEL]],".",portada_F[[#This Row],[CODINS]])</f>
        <v>1.04248</v>
      </c>
      <c r="E1378" s="444" t="s">
        <v>34091</v>
      </c>
      <c r="F1378" t="s">
        <v>17590</v>
      </c>
      <c r="G1378" t="s">
        <v>18670</v>
      </c>
      <c r="H1378" t="s">
        <v>18671</v>
      </c>
      <c r="I1378" t="s">
        <v>82</v>
      </c>
      <c r="J1378" t="s">
        <v>3</v>
      </c>
      <c r="K1378" t="s">
        <v>32</v>
      </c>
      <c r="L1378" t="s">
        <v>20921</v>
      </c>
      <c r="M1378" t="s">
        <v>18492</v>
      </c>
      <c r="N1378">
        <v>20212</v>
      </c>
      <c r="O1378" t="s">
        <v>35</v>
      </c>
      <c r="P1378" t="s">
        <v>2</v>
      </c>
      <c r="Q1378" t="s">
        <v>14</v>
      </c>
      <c r="R1378" t="s">
        <v>16574</v>
      </c>
      <c r="S1378" t="s">
        <v>83</v>
      </c>
      <c r="T1378" t="s">
        <v>84</v>
      </c>
      <c r="U1378" t="s">
        <v>1571</v>
      </c>
      <c r="V1378" t="s">
        <v>18671</v>
      </c>
      <c r="W1378" t="s">
        <v>19626</v>
      </c>
      <c r="X1378" t="s">
        <v>19625</v>
      </c>
      <c r="Y1378" s="536" t="s">
        <v>28980</v>
      </c>
      <c r="Z1378" s="536"/>
      <c r="AA1378" s="493" t="s">
        <v>19624</v>
      </c>
      <c r="AB1378" s="493" t="s">
        <v>29543</v>
      </c>
      <c r="AC1378" s="493" t="s">
        <v>19780</v>
      </c>
      <c r="AD1378" s="493" t="s">
        <v>21734</v>
      </c>
      <c r="AE1378"/>
      <c r="AF1378" t="s">
        <v>20919</v>
      </c>
      <c r="AG1378"/>
      <c r="AH1378"/>
      <c r="AI1378" t="s">
        <v>20668</v>
      </c>
      <c r="AJ1378" t="s">
        <v>32</v>
      </c>
      <c r="AK1378" t="s">
        <v>19668</v>
      </c>
      <c r="AL1378" t="s">
        <v>64</v>
      </c>
      <c r="AM1378" t="s">
        <v>18671</v>
      </c>
      <c r="AN1378">
        <v>3</v>
      </c>
    </row>
    <row r="1379" spans="1:40" ht="14.4" x14ac:dyDescent="0.3">
      <c r="A1379" s="433" t="str">
        <v>1941</v>
      </c>
      <c r="D1379" t="str">
        <f>CONCATENATE(portada_F[[#This Row],[NIVEL]],".",portada_F[[#This Row],[CODINS]])</f>
        <v>1.03092</v>
      </c>
      <c r="E1379" s="444" t="s">
        <v>33185</v>
      </c>
      <c r="F1379" t="s">
        <v>2419</v>
      </c>
      <c r="G1379" t="s">
        <v>10264</v>
      </c>
      <c r="H1379" t="s">
        <v>1058</v>
      </c>
      <c r="I1379" t="s">
        <v>82</v>
      </c>
      <c r="J1379" t="s">
        <v>2</v>
      </c>
      <c r="K1379" t="s">
        <v>32</v>
      </c>
      <c r="L1379" t="s">
        <v>20921</v>
      </c>
      <c r="M1379" t="s">
        <v>18492</v>
      </c>
      <c r="N1379">
        <v>20210</v>
      </c>
      <c r="O1379" t="s">
        <v>35</v>
      </c>
      <c r="P1379" t="s">
        <v>2</v>
      </c>
      <c r="Q1379" t="s">
        <v>11</v>
      </c>
      <c r="R1379" t="s">
        <v>16572</v>
      </c>
      <c r="S1379" t="s">
        <v>83</v>
      </c>
      <c r="T1379" t="s">
        <v>84</v>
      </c>
      <c r="U1379" t="s">
        <v>2418</v>
      </c>
      <c r="V1379" t="s">
        <v>11039</v>
      </c>
      <c r="W1379" t="s">
        <v>13304</v>
      </c>
      <c r="X1379" t="s">
        <v>14226</v>
      </c>
      <c r="Y1379" s="536" t="s">
        <v>27405</v>
      </c>
      <c r="Z1379" s="536"/>
      <c r="AA1379" s="493" t="s">
        <v>14225</v>
      </c>
      <c r="AB1379" s="493" t="s">
        <v>27405</v>
      </c>
      <c r="AC1379" s="493" t="s">
        <v>19781</v>
      </c>
      <c r="AD1379" s="493" t="s">
        <v>21751</v>
      </c>
      <c r="AE1379"/>
      <c r="AF1379" t="s">
        <v>20919</v>
      </c>
      <c r="AG1379"/>
      <c r="AH1379"/>
      <c r="AI1379" t="s">
        <v>20668</v>
      </c>
      <c r="AJ1379" t="s">
        <v>32</v>
      </c>
      <c r="AK1379" t="s">
        <v>2417</v>
      </c>
      <c r="AL1379" t="s">
        <v>64</v>
      </c>
      <c r="AM1379" t="s">
        <v>1058</v>
      </c>
      <c r="AN1379">
        <v>13</v>
      </c>
    </row>
    <row r="1380" spans="1:40" ht="14.4" x14ac:dyDescent="0.3">
      <c r="A1380" s="433" t="str">
        <v>1942</v>
      </c>
      <c r="D1380" t="str">
        <f>CONCATENATE(portada_F[[#This Row],[NIVEL]],".",portada_F[[#This Row],[CODINS]])</f>
        <v>1.01880</v>
      </c>
      <c r="E1380" s="444" t="s">
        <v>32122</v>
      </c>
      <c r="F1380" t="s">
        <v>2565</v>
      </c>
      <c r="G1380" t="s">
        <v>2564</v>
      </c>
      <c r="H1380" t="s">
        <v>473</v>
      </c>
      <c r="I1380" t="s">
        <v>82</v>
      </c>
      <c r="J1380" t="s">
        <v>9</v>
      </c>
      <c r="K1380" t="s">
        <v>32</v>
      </c>
      <c r="L1380" t="s">
        <v>20921</v>
      </c>
      <c r="M1380" t="s">
        <v>18492</v>
      </c>
      <c r="N1380">
        <v>20604</v>
      </c>
      <c r="O1380" t="s">
        <v>35</v>
      </c>
      <c r="P1380" t="s">
        <v>6</v>
      </c>
      <c r="Q1380" t="s">
        <v>4</v>
      </c>
      <c r="R1380" t="s">
        <v>16598</v>
      </c>
      <c r="S1380" t="s">
        <v>83</v>
      </c>
      <c r="T1380" t="s">
        <v>785</v>
      </c>
      <c r="U1380" t="s">
        <v>21764</v>
      </c>
      <c r="V1380" t="s">
        <v>473</v>
      </c>
      <c r="W1380" t="s">
        <v>13004</v>
      </c>
      <c r="X1380" t="s">
        <v>14975</v>
      </c>
      <c r="Y1380" s="536" t="s">
        <v>24905</v>
      </c>
      <c r="Z1380" s="536" t="s">
        <v>24905</v>
      </c>
      <c r="AA1380" s="493" t="s">
        <v>20025</v>
      </c>
      <c r="AB1380" s="493" t="s">
        <v>24906</v>
      </c>
      <c r="AC1380" s="493" t="s">
        <v>14896</v>
      </c>
      <c r="AD1380" s="493" t="s">
        <v>22900</v>
      </c>
      <c r="AE1380"/>
      <c r="AF1380" t="s">
        <v>20919</v>
      </c>
      <c r="AG1380"/>
      <c r="AH1380"/>
      <c r="AI1380" t="s">
        <v>20668</v>
      </c>
      <c r="AJ1380" t="s">
        <v>32</v>
      </c>
      <c r="AK1380" t="s">
        <v>7685</v>
      </c>
      <c r="AL1380" t="s">
        <v>64</v>
      </c>
      <c r="AM1380" t="s">
        <v>473</v>
      </c>
      <c r="AN1380">
        <v>12</v>
      </c>
    </row>
    <row r="1381" spans="1:40" ht="14.4" x14ac:dyDescent="0.3">
      <c r="A1381" s="433" t="str">
        <v>1943</v>
      </c>
      <c r="D1381" t="str">
        <f>CONCATENATE(portada_F[[#This Row],[NIVEL]],".",portada_F[[#This Row],[CODINS]])</f>
        <v>1.01607</v>
      </c>
      <c r="E1381" s="444" t="s">
        <v>31880</v>
      </c>
      <c r="F1381" t="s">
        <v>2367</v>
      </c>
      <c r="G1381" t="s">
        <v>2365</v>
      </c>
      <c r="H1381" t="s">
        <v>2366</v>
      </c>
      <c r="I1381" t="s">
        <v>82</v>
      </c>
      <c r="J1381" t="s">
        <v>1</v>
      </c>
      <c r="K1381" t="s">
        <v>32</v>
      </c>
      <c r="L1381" t="s">
        <v>20921</v>
      </c>
      <c r="M1381" t="s">
        <v>18492</v>
      </c>
      <c r="N1381">
        <v>20206</v>
      </c>
      <c r="O1381" t="s">
        <v>35</v>
      </c>
      <c r="P1381" t="s">
        <v>2</v>
      </c>
      <c r="Q1381" t="s">
        <v>6</v>
      </c>
      <c r="R1381" t="s">
        <v>16568</v>
      </c>
      <c r="S1381" t="s">
        <v>83</v>
      </c>
      <c r="T1381" t="s">
        <v>84</v>
      </c>
      <c r="U1381" t="s">
        <v>159</v>
      </c>
      <c r="V1381" t="s">
        <v>2366</v>
      </c>
      <c r="W1381" t="s">
        <v>12938</v>
      </c>
      <c r="X1381" t="s">
        <v>14036</v>
      </c>
      <c r="Y1381" s="536" t="s">
        <v>24352</v>
      </c>
      <c r="Z1381" s="536"/>
      <c r="AA1381" s="493" t="s">
        <v>19110</v>
      </c>
      <c r="AB1381" s="493" t="s">
        <v>24353</v>
      </c>
      <c r="AC1381" s="493" t="s">
        <v>19778</v>
      </c>
      <c r="AD1381" s="493" t="s">
        <v>21738</v>
      </c>
      <c r="AE1381"/>
      <c r="AF1381" t="s">
        <v>20919</v>
      </c>
      <c r="AG1381"/>
      <c r="AH1381"/>
      <c r="AI1381" t="s">
        <v>20668</v>
      </c>
      <c r="AJ1381" t="s">
        <v>32</v>
      </c>
      <c r="AK1381" t="s">
        <v>1950</v>
      </c>
      <c r="AL1381" t="s">
        <v>64</v>
      </c>
      <c r="AM1381" t="s">
        <v>2366</v>
      </c>
      <c r="AN1381">
        <v>15</v>
      </c>
    </row>
    <row r="1382" spans="1:40" ht="14.4" x14ac:dyDescent="0.3">
      <c r="A1382" s="433" t="str">
        <v>1944</v>
      </c>
      <c r="D1382" t="str">
        <f>CONCATENATE(portada_F[[#This Row],[NIVEL]],".",portada_F[[#This Row],[CODINS]])</f>
        <v>1.03318</v>
      </c>
      <c r="E1382" s="444" t="s">
        <v>33371</v>
      </c>
      <c r="F1382" t="s">
        <v>8240</v>
      </c>
      <c r="G1382" t="s">
        <v>8107</v>
      </c>
      <c r="H1382" t="s">
        <v>908</v>
      </c>
      <c r="I1382" t="s">
        <v>82</v>
      </c>
      <c r="J1382" t="s">
        <v>4</v>
      </c>
      <c r="K1382" t="s">
        <v>32</v>
      </c>
      <c r="L1382" t="s">
        <v>20921</v>
      </c>
      <c r="M1382" t="s">
        <v>18492</v>
      </c>
      <c r="N1382">
        <v>21201</v>
      </c>
      <c r="O1382" t="s">
        <v>35</v>
      </c>
      <c r="P1382" t="s">
        <v>14</v>
      </c>
      <c r="Q1382" t="s">
        <v>1</v>
      </c>
      <c r="R1382" t="s">
        <v>16629</v>
      </c>
      <c r="S1382" t="s">
        <v>83</v>
      </c>
      <c r="T1382" t="s">
        <v>21758</v>
      </c>
      <c r="U1382" t="s">
        <v>2499</v>
      </c>
      <c r="V1382" t="s">
        <v>6184</v>
      </c>
      <c r="W1382" t="s">
        <v>27829</v>
      </c>
      <c r="X1382" t="s">
        <v>11082</v>
      </c>
      <c r="Y1382" s="536" t="s">
        <v>27830</v>
      </c>
      <c r="Z1382" s="536"/>
      <c r="AA1382" s="493" t="s">
        <v>27831</v>
      </c>
      <c r="AB1382" s="493" t="s">
        <v>27830</v>
      </c>
      <c r="AC1382" s="493" t="s">
        <v>19782</v>
      </c>
      <c r="AD1382" s="493" t="s">
        <v>21761</v>
      </c>
      <c r="AE1382"/>
      <c r="AF1382" t="s">
        <v>20919</v>
      </c>
      <c r="AG1382"/>
      <c r="AH1382"/>
      <c r="AI1382" t="s">
        <v>20668</v>
      </c>
      <c r="AJ1382" t="s">
        <v>32</v>
      </c>
      <c r="AK1382" t="s">
        <v>8108</v>
      </c>
      <c r="AL1382" t="s">
        <v>64</v>
      </c>
      <c r="AM1382" t="s">
        <v>908</v>
      </c>
      <c r="AN1382">
        <v>9</v>
      </c>
    </row>
    <row r="1383" spans="1:40" ht="14.4" x14ac:dyDescent="0.3">
      <c r="A1383" s="433" t="str">
        <v>1945</v>
      </c>
      <c r="D1383" t="str">
        <f>CONCATENATE(portada_F[[#This Row],[NIVEL]],".",portada_F[[#This Row],[CODINS]])</f>
        <v>1.01099</v>
      </c>
      <c r="E1383" s="444" t="s">
        <v>31413</v>
      </c>
      <c r="F1383" t="s">
        <v>2652</v>
      </c>
      <c r="G1383" t="s">
        <v>2651</v>
      </c>
      <c r="H1383" t="s">
        <v>12441</v>
      </c>
      <c r="I1383" t="s">
        <v>82</v>
      </c>
      <c r="J1383" t="s">
        <v>9</v>
      </c>
      <c r="K1383" t="s">
        <v>32</v>
      </c>
      <c r="L1383" t="s">
        <v>20921</v>
      </c>
      <c r="M1383" t="s">
        <v>18492</v>
      </c>
      <c r="N1383">
        <v>20603</v>
      </c>
      <c r="O1383" t="s">
        <v>35</v>
      </c>
      <c r="P1383" t="s">
        <v>6</v>
      </c>
      <c r="Q1383" t="s">
        <v>3</v>
      </c>
      <c r="R1383" t="s">
        <v>16597</v>
      </c>
      <c r="S1383" t="s">
        <v>83</v>
      </c>
      <c r="T1383" t="s">
        <v>785</v>
      </c>
      <c r="U1383" t="s">
        <v>33</v>
      </c>
      <c r="V1383" t="s">
        <v>2458</v>
      </c>
      <c r="W1383" t="s">
        <v>23276</v>
      </c>
      <c r="X1383" t="s">
        <v>15616</v>
      </c>
      <c r="Y1383" s="536" t="s">
        <v>23277</v>
      </c>
      <c r="Z1383" s="536"/>
      <c r="AA1383" s="493" t="s">
        <v>15615</v>
      </c>
      <c r="AB1383" s="493" t="s">
        <v>23277</v>
      </c>
      <c r="AC1383" s="493" t="s">
        <v>14896</v>
      </c>
      <c r="AD1383" s="493" t="s">
        <v>22904</v>
      </c>
      <c r="AE1383"/>
      <c r="AF1383" t="s">
        <v>20919</v>
      </c>
      <c r="AG1383"/>
      <c r="AH1383"/>
      <c r="AI1383" t="s">
        <v>20668</v>
      </c>
      <c r="AJ1383" t="s">
        <v>32</v>
      </c>
      <c r="AK1383" t="s">
        <v>2650</v>
      </c>
      <c r="AL1383" t="s">
        <v>64</v>
      </c>
      <c r="AM1383" t="s">
        <v>12441</v>
      </c>
      <c r="AN1383">
        <v>7</v>
      </c>
    </row>
    <row r="1384" spans="1:40" ht="14.4" x14ac:dyDescent="0.3">
      <c r="A1384" s="433" t="str">
        <v>1946</v>
      </c>
      <c r="D1384" t="str">
        <f>CONCATENATE(portada_F[[#This Row],[NIVEL]],".",portada_F[[#This Row],[CODINS]])</f>
        <v>1.02945</v>
      </c>
      <c r="E1384" s="444" t="s">
        <v>33063</v>
      </c>
      <c r="F1384" t="s">
        <v>2424</v>
      </c>
      <c r="G1384" t="s">
        <v>2422</v>
      </c>
      <c r="H1384" t="s">
        <v>2423</v>
      </c>
      <c r="I1384" t="s">
        <v>82</v>
      </c>
      <c r="J1384" t="s">
        <v>10</v>
      </c>
      <c r="K1384" t="s">
        <v>32</v>
      </c>
      <c r="L1384" t="s">
        <v>20921</v>
      </c>
      <c r="M1384" t="s">
        <v>18492</v>
      </c>
      <c r="N1384">
        <v>20214</v>
      </c>
      <c r="O1384" t="s">
        <v>35</v>
      </c>
      <c r="P1384" t="s">
        <v>2</v>
      </c>
      <c r="Q1384" t="s">
        <v>225</v>
      </c>
      <c r="R1384" t="s">
        <v>16575</v>
      </c>
      <c r="S1384" t="s">
        <v>83</v>
      </c>
      <c r="T1384" t="s">
        <v>84</v>
      </c>
      <c r="U1384" t="s">
        <v>1387</v>
      </c>
      <c r="V1384" t="s">
        <v>2423</v>
      </c>
      <c r="W1384" t="s">
        <v>1145</v>
      </c>
      <c r="X1384" t="s">
        <v>11017</v>
      </c>
      <c r="Y1384" s="536"/>
      <c r="Z1384" s="536"/>
      <c r="AA1384" s="493" t="s">
        <v>17368</v>
      </c>
      <c r="AB1384" s="493" t="s">
        <v>26916</v>
      </c>
      <c r="AC1384" s="493" t="s">
        <v>19795</v>
      </c>
      <c r="AD1384" s="493" t="s">
        <v>27105</v>
      </c>
      <c r="AE1384"/>
      <c r="AF1384" t="s">
        <v>20919</v>
      </c>
      <c r="AG1384"/>
      <c r="AH1384"/>
      <c r="AI1384" t="s">
        <v>20668</v>
      </c>
      <c r="AJ1384" t="s">
        <v>32</v>
      </c>
      <c r="AK1384" t="s">
        <v>7182</v>
      </c>
      <c r="AL1384" t="s">
        <v>64</v>
      </c>
      <c r="AM1384" t="s">
        <v>2423</v>
      </c>
      <c r="AN1384">
        <v>8</v>
      </c>
    </row>
    <row r="1385" spans="1:40" ht="14.4" x14ac:dyDescent="0.3">
      <c r="A1385" s="433" t="str">
        <v>1947</v>
      </c>
      <c r="D1385" t="str">
        <f>CONCATENATE(portada_F[[#This Row],[NIVEL]],".",portada_F[[#This Row],[CODINS]])</f>
        <v>1.01881</v>
      </c>
      <c r="E1385" s="444" t="s">
        <v>32123</v>
      </c>
      <c r="F1385" t="s">
        <v>2600</v>
      </c>
      <c r="G1385" t="s">
        <v>2599</v>
      </c>
      <c r="H1385" t="s">
        <v>266</v>
      </c>
      <c r="I1385" t="s">
        <v>82</v>
      </c>
      <c r="J1385" t="s">
        <v>6</v>
      </c>
      <c r="K1385" t="s">
        <v>32</v>
      </c>
      <c r="L1385" t="s">
        <v>20921</v>
      </c>
      <c r="M1385" t="s">
        <v>18492</v>
      </c>
      <c r="N1385">
        <v>20705</v>
      </c>
      <c r="O1385" t="s">
        <v>35</v>
      </c>
      <c r="P1385" t="s">
        <v>7</v>
      </c>
      <c r="Q1385" t="s">
        <v>5</v>
      </c>
      <c r="R1385" t="s">
        <v>16606</v>
      </c>
      <c r="S1385" t="s">
        <v>83</v>
      </c>
      <c r="T1385" t="s">
        <v>1439</v>
      </c>
      <c r="U1385" t="s">
        <v>2547</v>
      </c>
      <c r="V1385" t="s">
        <v>266</v>
      </c>
      <c r="W1385" t="s">
        <v>13005</v>
      </c>
      <c r="X1385" t="s">
        <v>10754</v>
      </c>
      <c r="Y1385" s="536" t="s">
        <v>24907</v>
      </c>
      <c r="Z1385" s="536" t="s">
        <v>24907</v>
      </c>
      <c r="AA1385" s="493" t="s">
        <v>20133</v>
      </c>
      <c r="AB1385" s="493" t="s">
        <v>24908</v>
      </c>
      <c r="AC1385" s="493" t="s">
        <v>21779</v>
      </c>
      <c r="AD1385" s="493" t="s">
        <v>21780</v>
      </c>
      <c r="AE1385"/>
      <c r="AF1385" t="s">
        <v>20919</v>
      </c>
      <c r="AG1385"/>
      <c r="AH1385"/>
      <c r="AI1385" t="s">
        <v>20668</v>
      </c>
      <c r="AJ1385" t="s">
        <v>32</v>
      </c>
      <c r="AK1385" t="s">
        <v>787</v>
      </c>
      <c r="AL1385" t="s">
        <v>64</v>
      </c>
      <c r="AM1385" t="s">
        <v>266</v>
      </c>
      <c r="AN1385">
        <v>7</v>
      </c>
    </row>
    <row r="1386" spans="1:40" ht="14.4" x14ac:dyDescent="0.3">
      <c r="A1386" s="433" t="str">
        <v>1948</v>
      </c>
      <c r="D1386" t="str">
        <f>CONCATENATE(portada_F[[#This Row],[NIVEL]],".",portada_F[[#This Row],[CODINS]])</f>
        <v>1.02314</v>
      </c>
      <c r="E1386" s="444" t="s">
        <v>32506</v>
      </c>
      <c r="F1386" t="s">
        <v>104</v>
      </c>
      <c r="G1386" t="s">
        <v>2566</v>
      </c>
      <c r="H1386" t="s">
        <v>2567</v>
      </c>
      <c r="I1386" t="s">
        <v>82</v>
      </c>
      <c r="J1386" t="s">
        <v>5</v>
      </c>
      <c r="K1386" t="s">
        <v>32</v>
      </c>
      <c r="L1386" t="s">
        <v>20921</v>
      </c>
      <c r="M1386" t="s">
        <v>18492</v>
      </c>
      <c r="N1386">
        <v>20605</v>
      </c>
      <c r="O1386" t="s">
        <v>35</v>
      </c>
      <c r="P1386" t="s">
        <v>6</v>
      </c>
      <c r="Q1386" t="s">
        <v>5</v>
      </c>
      <c r="R1386" t="s">
        <v>16599</v>
      </c>
      <c r="S1386" t="s">
        <v>83</v>
      </c>
      <c r="T1386" t="s">
        <v>785</v>
      </c>
      <c r="U1386" t="s">
        <v>441</v>
      </c>
      <c r="V1386" t="s">
        <v>2567</v>
      </c>
      <c r="W1386" t="s">
        <v>19209</v>
      </c>
      <c r="X1386" t="s">
        <v>12061</v>
      </c>
      <c r="Y1386" s="536" t="s">
        <v>25803</v>
      </c>
      <c r="Z1386" s="536" t="s">
        <v>25803</v>
      </c>
      <c r="AA1386" s="493" t="s">
        <v>25804</v>
      </c>
      <c r="AB1386" s="493" t="s">
        <v>25803</v>
      </c>
      <c r="AC1386" s="493" t="s">
        <v>19783</v>
      </c>
      <c r="AD1386" s="493" t="s">
        <v>21766</v>
      </c>
      <c r="AE1386"/>
      <c r="AF1386" t="s">
        <v>20919</v>
      </c>
      <c r="AG1386"/>
      <c r="AH1386"/>
      <c r="AI1386" t="s">
        <v>20668</v>
      </c>
      <c r="AJ1386" t="s">
        <v>32</v>
      </c>
      <c r="AK1386" t="s">
        <v>2180</v>
      </c>
      <c r="AL1386" t="s">
        <v>64</v>
      </c>
      <c r="AM1386" t="s">
        <v>2567</v>
      </c>
      <c r="AN1386">
        <v>11</v>
      </c>
    </row>
    <row r="1387" spans="1:40" ht="14.4" x14ac:dyDescent="0.3">
      <c r="A1387" s="433" t="str">
        <v>1949</v>
      </c>
      <c r="D1387" t="str">
        <f>CONCATENATE(portada_F[[#This Row],[NIVEL]],".",portada_F[[#This Row],[CODINS]])</f>
        <v>1.01301</v>
      </c>
      <c r="E1387" s="444" t="s">
        <v>31585</v>
      </c>
      <c r="F1387" t="s">
        <v>2545</v>
      </c>
      <c r="G1387" t="s">
        <v>2544</v>
      </c>
      <c r="H1387" t="s">
        <v>525</v>
      </c>
      <c r="I1387" t="s">
        <v>82</v>
      </c>
      <c r="J1387" t="s">
        <v>5</v>
      </c>
      <c r="K1387" t="s">
        <v>32</v>
      </c>
      <c r="L1387" t="s">
        <v>20921</v>
      </c>
      <c r="M1387" t="s">
        <v>18492</v>
      </c>
      <c r="N1387">
        <v>20604</v>
      </c>
      <c r="O1387" t="s">
        <v>35</v>
      </c>
      <c r="P1387" t="s">
        <v>6</v>
      </c>
      <c r="Q1387" t="s">
        <v>4</v>
      </c>
      <c r="R1387" t="s">
        <v>16598</v>
      </c>
      <c r="S1387" t="s">
        <v>83</v>
      </c>
      <c r="T1387" t="s">
        <v>785</v>
      </c>
      <c r="U1387" t="s">
        <v>21764</v>
      </c>
      <c r="V1387" t="s">
        <v>525</v>
      </c>
      <c r="W1387" t="s">
        <v>18972</v>
      </c>
      <c r="X1387" t="s">
        <v>10591</v>
      </c>
      <c r="Y1387" s="536" t="s">
        <v>23704</v>
      </c>
      <c r="Z1387" s="536" t="s">
        <v>23704</v>
      </c>
      <c r="AA1387" s="493" t="s">
        <v>20023</v>
      </c>
      <c r="AB1387" s="493" t="s">
        <v>23705</v>
      </c>
      <c r="AC1387" s="493" t="s">
        <v>19783</v>
      </c>
      <c r="AD1387" s="493" t="s">
        <v>21766</v>
      </c>
      <c r="AE1387"/>
      <c r="AF1387" t="s">
        <v>20919</v>
      </c>
      <c r="AG1387"/>
      <c r="AH1387"/>
      <c r="AI1387" t="s">
        <v>20668</v>
      </c>
      <c r="AJ1387" t="s">
        <v>32</v>
      </c>
      <c r="AK1387" t="s">
        <v>303</v>
      </c>
      <c r="AL1387" t="s">
        <v>64</v>
      </c>
      <c r="AM1387" t="s">
        <v>525</v>
      </c>
      <c r="AN1387">
        <v>18</v>
      </c>
    </row>
    <row r="1388" spans="1:40" ht="14.4" x14ac:dyDescent="0.3">
      <c r="A1388" s="433" t="str">
        <v>1950</v>
      </c>
      <c r="D1388" t="str">
        <f>CONCATENATE(portada_F[[#This Row],[NIVEL]],".",portada_F[[#This Row],[CODINS]])</f>
        <v>1.00871</v>
      </c>
      <c r="E1388" s="444" t="s">
        <v>31212</v>
      </c>
      <c r="F1388" t="s">
        <v>2353</v>
      </c>
      <c r="G1388" t="s">
        <v>2370</v>
      </c>
      <c r="H1388" t="s">
        <v>2371</v>
      </c>
      <c r="I1388" t="s">
        <v>82</v>
      </c>
      <c r="J1388" t="s">
        <v>1</v>
      </c>
      <c r="K1388" t="s">
        <v>32</v>
      </c>
      <c r="L1388" t="s">
        <v>20921</v>
      </c>
      <c r="M1388" t="s">
        <v>18492</v>
      </c>
      <c r="N1388">
        <v>20206</v>
      </c>
      <c r="O1388" t="s">
        <v>35</v>
      </c>
      <c r="P1388" t="s">
        <v>2</v>
      </c>
      <c r="Q1388" t="s">
        <v>6</v>
      </c>
      <c r="R1388" t="s">
        <v>16568</v>
      </c>
      <c r="S1388" t="s">
        <v>83</v>
      </c>
      <c r="T1388" t="s">
        <v>84</v>
      </c>
      <c r="U1388" t="s">
        <v>159</v>
      </c>
      <c r="V1388" t="s">
        <v>2372</v>
      </c>
      <c r="W1388" t="s">
        <v>1268</v>
      </c>
      <c r="X1388" t="s">
        <v>10481</v>
      </c>
      <c r="Y1388" s="536" t="s">
        <v>22820</v>
      </c>
      <c r="Z1388" s="536" t="s">
        <v>22820</v>
      </c>
      <c r="AA1388" s="493" t="s">
        <v>17944</v>
      </c>
      <c r="AB1388" s="493" t="s">
        <v>22820</v>
      </c>
      <c r="AC1388" s="493" t="s">
        <v>19778</v>
      </c>
      <c r="AD1388" s="493" t="s">
        <v>21738</v>
      </c>
      <c r="AE1388"/>
      <c r="AF1388" t="s">
        <v>20919</v>
      </c>
      <c r="AG1388"/>
      <c r="AH1388"/>
      <c r="AI1388" t="s">
        <v>20668</v>
      </c>
      <c r="AJ1388" t="s">
        <v>32</v>
      </c>
      <c r="AK1388" t="s">
        <v>2369</v>
      </c>
      <c r="AL1388" t="s">
        <v>64</v>
      </c>
      <c r="AM1388" t="s">
        <v>2371</v>
      </c>
      <c r="AN1388">
        <v>36</v>
      </c>
    </row>
    <row r="1389" spans="1:40" ht="14.4" x14ac:dyDescent="0.3">
      <c r="A1389" s="433" t="str">
        <v>1951</v>
      </c>
      <c r="D1389" t="str">
        <f>CONCATENATE(portada_F[[#This Row],[NIVEL]],".",portada_F[[#This Row],[CODINS]])</f>
        <v>1.00412</v>
      </c>
      <c r="E1389" s="444" t="s">
        <v>30807</v>
      </c>
      <c r="F1389" t="s">
        <v>1194</v>
      </c>
      <c r="G1389" t="s">
        <v>6802</v>
      </c>
      <c r="H1389" t="s">
        <v>12423</v>
      </c>
      <c r="I1389" t="s">
        <v>82</v>
      </c>
      <c r="J1389" t="s">
        <v>6</v>
      </c>
      <c r="K1389" t="s">
        <v>32</v>
      </c>
      <c r="L1389" t="s">
        <v>20929</v>
      </c>
      <c r="M1389" t="s">
        <v>18492</v>
      </c>
      <c r="N1389">
        <v>20701</v>
      </c>
      <c r="O1389" t="s">
        <v>35</v>
      </c>
      <c r="P1389" t="s">
        <v>7</v>
      </c>
      <c r="Q1389" t="s">
        <v>1</v>
      </c>
      <c r="R1389" t="s">
        <v>16602</v>
      </c>
      <c r="S1389" t="s">
        <v>83</v>
      </c>
      <c r="T1389" t="s">
        <v>1439</v>
      </c>
      <c r="U1389" t="s">
        <v>1439</v>
      </c>
      <c r="V1389" t="s">
        <v>7125</v>
      </c>
      <c r="W1389" t="s">
        <v>479</v>
      </c>
      <c r="X1389" t="s">
        <v>12692</v>
      </c>
      <c r="Y1389" s="536" t="s">
        <v>21787</v>
      </c>
      <c r="Z1389" s="536"/>
      <c r="AA1389" s="493" t="s">
        <v>19787</v>
      </c>
      <c r="AB1389" s="493" t="s">
        <v>21787</v>
      </c>
      <c r="AC1389" s="493" t="s">
        <v>21779</v>
      </c>
      <c r="AD1389" s="493" t="s">
        <v>21780</v>
      </c>
      <c r="AE1389"/>
      <c r="AF1389" t="s">
        <v>20920</v>
      </c>
      <c r="AG1389"/>
      <c r="AH1389" t="s">
        <v>21788</v>
      </c>
      <c r="AI1389" t="s">
        <v>20668</v>
      </c>
      <c r="AJ1389" t="s">
        <v>35</v>
      </c>
      <c r="AK1389" t="s">
        <v>19693</v>
      </c>
      <c r="AL1389" t="s">
        <v>20934</v>
      </c>
      <c r="AM1389"/>
      <c r="AN1389">
        <v>115</v>
      </c>
    </row>
    <row r="1390" spans="1:40" ht="14.4" x14ac:dyDescent="0.3">
      <c r="A1390" s="433" t="str">
        <v>1952</v>
      </c>
      <c r="D1390" t="str">
        <f>CONCATENATE(portada_F[[#This Row],[NIVEL]],".",portada_F[[#This Row],[CODINS]])</f>
        <v>1.04171</v>
      </c>
      <c r="E1390" s="444" t="s">
        <v>30807</v>
      </c>
      <c r="F1390" t="s">
        <v>11108</v>
      </c>
      <c r="G1390" t="s">
        <v>6802</v>
      </c>
      <c r="H1390" t="s">
        <v>29645</v>
      </c>
      <c r="I1390" t="s">
        <v>82</v>
      </c>
      <c r="J1390" t="s">
        <v>6</v>
      </c>
      <c r="K1390" t="s">
        <v>32</v>
      </c>
      <c r="L1390" t="s">
        <v>20921</v>
      </c>
      <c r="M1390" t="s">
        <v>18492</v>
      </c>
      <c r="N1390">
        <v>20701</v>
      </c>
      <c r="O1390" t="s">
        <v>35</v>
      </c>
      <c r="P1390" t="s">
        <v>7</v>
      </c>
      <c r="Q1390" t="s">
        <v>1</v>
      </c>
      <c r="R1390" t="s">
        <v>16602</v>
      </c>
      <c r="S1390" t="s">
        <v>83</v>
      </c>
      <c r="T1390" t="s">
        <v>1439</v>
      </c>
      <c r="U1390" t="s">
        <v>1439</v>
      </c>
      <c r="V1390" t="s">
        <v>1439</v>
      </c>
      <c r="W1390" t="s">
        <v>18336</v>
      </c>
      <c r="X1390" t="s">
        <v>18335</v>
      </c>
      <c r="Y1390" s="536" t="s">
        <v>29646</v>
      </c>
      <c r="Z1390" s="536" t="s">
        <v>21787</v>
      </c>
      <c r="AA1390" s="493" t="s">
        <v>15566</v>
      </c>
      <c r="AB1390" s="493" t="s">
        <v>21787</v>
      </c>
      <c r="AC1390" s="493" t="s">
        <v>21779</v>
      </c>
      <c r="AD1390" s="493" t="s">
        <v>21780</v>
      </c>
      <c r="AE1390" t="s">
        <v>28173</v>
      </c>
      <c r="AF1390" t="s">
        <v>20919</v>
      </c>
      <c r="AG1390" t="s">
        <v>32</v>
      </c>
      <c r="AH1390" t="s">
        <v>19694</v>
      </c>
      <c r="AI1390" t="s">
        <v>29647</v>
      </c>
      <c r="AJ1390" t="s">
        <v>32</v>
      </c>
      <c r="AK1390" t="s">
        <v>1194</v>
      </c>
      <c r="AL1390" t="s">
        <v>32</v>
      </c>
      <c r="AM1390" t="s">
        <v>12423</v>
      </c>
      <c r="AN1390">
        <v>17</v>
      </c>
    </row>
    <row r="1391" spans="1:40" ht="14.4" x14ac:dyDescent="0.3">
      <c r="A1391" s="433" t="str">
        <v>1953</v>
      </c>
      <c r="D1391" t="str">
        <f>CONCATENATE(portada_F[[#This Row],[NIVEL]],".",portada_F[[#This Row],[CODINS]])</f>
        <v>1.03671</v>
      </c>
      <c r="E1391" s="444" t="s">
        <v>30807</v>
      </c>
      <c r="F1391" t="s">
        <v>7865</v>
      </c>
      <c r="G1391" t="s">
        <v>6802</v>
      </c>
      <c r="H1391" t="s">
        <v>28633</v>
      </c>
      <c r="I1391" t="s">
        <v>82</v>
      </c>
      <c r="J1391" t="s">
        <v>6</v>
      </c>
      <c r="K1391" t="s">
        <v>32</v>
      </c>
      <c r="L1391" t="s">
        <v>20921</v>
      </c>
      <c r="M1391" t="s">
        <v>18492</v>
      </c>
      <c r="N1391">
        <v>20701</v>
      </c>
      <c r="O1391" t="s">
        <v>35</v>
      </c>
      <c r="P1391" t="s">
        <v>7</v>
      </c>
      <c r="Q1391" t="s">
        <v>1</v>
      </c>
      <c r="R1391" t="s">
        <v>16602</v>
      </c>
      <c r="S1391" t="s">
        <v>83</v>
      </c>
      <c r="T1391" t="s">
        <v>1439</v>
      </c>
      <c r="U1391" t="s">
        <v>1439</v>
      </c>
      <c r="V1391" t="s">
        <v>1439</v>
      </c>
      <c r="W1391" t="s">
        <v>28634</v>
      </c>
      <c r="X1391" t="s">
        <v>18457</v>
      </c>
      <c r="Y1391" s="536" t="s">
        <v>21787</v>
      </c>
      <c r="Z1391" s="536" t="s">
        <v>28635</v>
      </c>
      <c r="AA1391" s="493" t="s">
        <v>15566</v>
      </c>
      <c r="AB1391" s="493" t="s">
        <v>21787</v>
      </c>
      <c r="AC1391" s="493" t="s">
        <v>21779</v>
      </c>
      <c r="AD1391" s="493" t="s">
        <v>21780</v>
      </c>
      <c r="AE1391" t="s">
        <v>28173</v>
      </c>
      <c r="AF1391" t="s">
        <v>20919</v>
      </c>
      <c r="AG1391" t="s">
        <v>32</v>
      </c>
      <c r="AH1391" t="s">
        <v>19694</v>
      </c>
      <c r="AI1391" t="s">
        <v>28636</v>
      </c>
      <c r="AJ1391" t="s">
        <v>32</v>
      </c>
      <c r="AK1391" t="s">
        <v>1194</v>
      </c>
      <c r="AL1391" t="s">
        <v>32</v>
      </c>
      <c r="AM1391" t="s">
        <v>12423</v>
      </c>
      <c r="AN1391">
        <v>95</v>
      </c>
    </row>
    <row r="1392" spans="1:40" ht="14.4" x14ac:dyDescent="0.3">
      <c r="A1392" s="433" t="str">
        <v>1954</v>
      </c>
      <c r="D1392" t="str">
        <f>CONCATENATE(portada_F[[#This Row],[NIVEL]],".",portada_F[[#This Row],[CODINS]])</f>
        <v>1.01290</v>
      </c>
      <c r="E1392" s="444" t="s">
        <v>31574</v>
      </c>
      <c r="F1392" t="s">
        <v>401</v>
      </c>
      <c r="G1392" t="s">
        <v>2444</v>
      </c>
      <c r="H1392" t="s">
        <v>2445</v>
      </c>
      <c r="I1392" t="s">
        <v>82</v>
      </c>
      <c r="J1392" t="s">
        <v>2</v>
      </c>
      <c r="K1392" t="s">
        <v>32</v>
      </c>
      <c r="L1392" t="s">
        <v>20921</v>
      </c>
      <c r="M1392" t="s">
        <v>18492</v>
      </c>
      <c r="N1392">
        <v>20211</v>
      </c>
      <c r="O1392" t="s">
        <v>35</v>
      </c>
      <c r="P1392" t="s">
        <v>2</v>
      </c>
      <c r="Q1392" t="s">
        <v>13</v>
      </c>
      <c r="R1392" t="s">
        <v>16573</v>
      </c>
      <c r="S1392" t="s">
        <v>83</v>
      </c>
      <c r="T1392" t="s">
        <v>84</v>
      </c>
      <c r="U1392" t="s">
        <v>244</v>
      </c>
      <c r="V1392" t="s">
        <v>2446</v>
      </c>
      <c r="W1392" t="s">
        <v>18968</v>
      </c>
      <c r="X1392" t="s">
        <v>17151</v>
      </c>
      <c r="Y1392" s="536" t="s">
        <v>23685</v>
      </c>
      <c r="Z1392" s="536"/>
      <c r="AA1392" s="493" t="s">
        <v>12844</v>
      </c>
      <c r="AB1392" s="493" t="s">
        <v>23685</v>
      </c>
      <c r="AC1392" s="493" t="s">
        <v>19781</v>
      </c>
      <c r="AD1392" s="493" t="s">
        <v>21751</v>
      </c>
      <c r="AE1392"/>
      <c r="AF1392" t="s">
        <v>20919</v>
      </c>
      <c r="AG1392"/>
      <c r="AH1392"/>
      <c r="AI1392" t="s">
        <v>20668</v>
      </c>
      <c r="AJ1392" t="s">
        <v>32</v>
      </c>
      <c r="AK1392" t="s">
        <v>1203</v>
      </c>
      <c r="AL1392" t="s">
        <v>64</v>
      </c>
      <c r="AM1392" t="s">
        <v>2445</v>
      </c>
      <c r="AN1392">
        <v>29</v>
      </c>
    </row>
    <row r="1393" spans="1:40" ht="14.4" x14ac:dyDescent="0.3">
      <c r="A1393" s="433" t="str">
        <v>1955</v>
      </c>
      <c r="D1393" t="str">
        <f>CONCATENATE(portada_F[[#This Row],[NIVEL]],".",portada_F[[#This Row],[CODINS]])</f>
        <v>1.01291</v>
      </c>
      <c r="E1393" s="444" t="s">
        <v>31575</v>
      </c>
      <c r="F1393" t="s">
        <v>376</v>
      </c>
      <c r="G1393" t="s">
        <v>2420</v>
      </c>
      <c r="H1393" t="s">
        <v>2421</v>
      </c>
      <c r="I1393" t="s">
        <v>82</v>
      </c>
      <c r="J1393" t="s">
        <v>2</v>
      </c>
      <c r="K1393" t="s">
        <v>32</v>
      </c>
      <c r="L1393" t="s">
        <v>20921</v>
      </c>
      <c r="M1393" t="s">
        <v>18492</v>
      </c>
      <c r="N1393">
        <v>20211</v>
      </c>
      <c r="O1393" t="s">
        <v>35</v>
      </c>
      <c r="P1393" t="s">
        <v>2</v>
      </c>
      <c r="Q1393" t="s">
        <v>13</v>
      </c>
      <c r="R1393" t="s">
        <v>16573</v>
      </c>
      <c r="S1393" t="s">
        <v>83</v>
      </c>
      <c r="T1393" t="s">
        <v>84</v>
      </c>
      <c r="U1393" t="s">
        <v>244</v>
      </c>
      <c r="V1393" t="s">
        <v>275</v>
      </c>
      <c r="W1393" t="s">
        <v>18969</v>
      </c>
      <c r="X1393" t="s">
        <v>10589</v>
      </c>
      <c r="Y1393" s="536" t="s">
        <v>23686</v>
      </c>
      <c r="Z1393" s="536"/>
      <c r="AA1393" s="493" t="s">
        <v>23687</v>
      </c>
      <c r="AB1393" s="493" t="s">
        <v>23686</v>
      </c>
      <c r="AC1393" s="493" t="s">
        <v>19781</v>
      </c>
      <c r="AD1393" s="493" t="s">
        <v>21751</v>
      </c>
      <c r="AE1393"/>
      <c r="AF1393" t="s">
        <v>20919</v>
      </c>
      <c r="AG1393"/>
      <c r="AH1393"/>
      <c r="AI1393" t="s">
        <v>20668</v>
      </c>
      <c r="AJ1393" t="s">
        <v>32</v>
      </c>
      <c r="AK1393" t="s">
        <v>2314</v>
      </c>
      <c r="AL1393" t="s">
        <v>64</v>
      </c>
      <c r="AM1393" t="s">
        <v>2421</v>
      </c>
      <c r="AN1393">
        <v>33</v>
      </c>
    </row>
    <row r="1394" spans="1:40" ht="14.4" x14ac:dyDescent="0.3">
      <c r="A1394" s="433" t="str">
        <v>1956</v>
      </c>
      <c r="D1394" t="str">
        <f>CONCATENATE(portada_F[[#This Row],[NIVEL]],".",portada_F[[#This Row],[CODINS]])</f>
        <v>1.01302</v>
      </c>
      <c r="E1394" s="444" t="s">
        <v>31586</v>
      </c>
      <c r="F1394" t="s">
        <v>2570</v>
      </c>
      <c r="G1394" t="s">
        <v>2568</v>
      </c>
      <c r="H1394" t="s">
        <v>2569</v>
      </c>
      <c r="I1394" t="s">
        <v>82</v>
      </c>
      <c r="J1394" t="s">
        <v>9</v>
      </c>
      <c r="K1394" t="s">
        <v>32</v>
      </c>
      <c r="L1394" t="s">
        <v>20921</v>
      </c>
      <c r="M1394" t="s">
        <v>18492</v>
      </c>
      <c r="N1394">
        <v>20604</v>
      </c>
      <c r="O1394" t="s">
        <v>35</v>
      </c>
      <c r="P1394" t="s">
        <v>6</v>
      </c>
      <c r="Q1394" t="s">
        <v>4</v>
      </c>
      <c r="R1394" t="s">
        <v>16598</v>
      </c>
      <c r="S1394" t="s">
        <v>83</v>
      </c>
      <c r="T1394" t="s">
        <v>785</v>
      </c>
      <c r="U1394" t="s">
        <v>21764</v>
      </c>
      <c r="V1394" t="s">
        <v>473</v>
      </c>
      <c r="W1394" t="s">
        <v>1043</v>
      </c>
      <c r="X1394" t="s">
        <v>12848</v>
      </c>
      <c r="Y1394" s="536" t="s">
        <v>23706</v>
      </c>
      <c r="Z1394" s="536" t="s">
        <v>23706</v>
      </c>
      <c r="AA1394" s="493" t="s">
        <v>19991</v>
      </c>
      <c r="AB1394" s="493" t="s">
        <v>23706</v>
      </c>
      <c r="AC1394" s="493" t="s">
        <v>14896</v>
      </c>
      <c r="AD1394" s="493" t="s">
        <v>21770</v>
      </c>
      <c r="AE1394"/>
      <c r="AF1394" t="s">
        <v>20919</v>
      </c>
      <c r="AG1394"/>
      <c r="AH1394"/>
      <c r="AI1394" t="s">
        <v>20668</v>
      </c>
      <c r="AJ1394" t="s">
        <v>32</v>
      </c>
      <c r="AK1394" t="s">
        <v>1309</v>
      </c>
      <c r="AL1394" t="s">
        <v>64</v>
      </c>
      <c r="AM1394" t="s">
        <v>2569</v>
      </c>
      <c r="AN1394">
        <v>4</v>
      </c>
    </row>
    <row r="1395" spans="1:40" ht="14.4" x14ac:dyDescent="0.3">
      <c r="A1395" s="433" t="str">
        <v>1957</v>
      </c>
      <c r="D1395" t="str">
        <f>CONCATENATE(portada_F[[#This Row],[NIVEL]],".",portada_F[[#This Row],[CODINS]])</f>
        <v>1.00391</v>
      </c>
      <c r="E1395" s="444" t="s">
        <v>30786</v>
      </c>
      <c r="F1395" t="s">
        <v>1131</v>
      </c>
      <c r="G1395" t="s">
        <v>2390</v>
      </c>
      <c r="H1395" t="s">
        <v>243</v>
      </c>
      <c r="I1395" t="s">
        <v>82</v>
      </c>
      <c r="J1395" t="s">
        <v>1</v>
      </c>
      <c r="K1395" t="s">
        <v>32</v>
      </c>
      <c r="L1395" t="s">
        <v>20921</v>
      </c>
      <c r="M1395" t="s">
        <v>18492</v>
      </c>
      <c r="N1395">
        <v>20206</v>
      </c>
      <c r="O1395" t="s">
        <v>35</v>
      </c>
      <c r="P1395" t="s">
        <v>2</v>
      </c>
      <c r="Q1395" t="s">
        <v>6</v>
      </c>
      <c r="R1395" t="s">
        <v>16568</v>
      </c>
      <c r="S1395" t="s">
        <v>83</v>
      </c>
      <c r="T1395" t="s">
        <v>84</v>
      </c>
      <c r="U1395" t="s">
        <v>159</v>
      </c>
      <c r="V1395" t="s">
        <v>243</v>
      </c>
      <c r="W1395" t="s">
        <v>12688</v>
      </c>
      <c r="X1395" t="s">
        <v>11516</v>
      </c>
      <c r="Y1395" s="536" t="s">
        <v>21745</v>
      </c>
      <c r="Z1395" s="536" t="s">
        <v>21745</v>
      </c>
      <c r="AA1395" s="493" t="s">
        <v>19779</v>
      </c>
      <c r="AB1395" s="493" t="s">
        <v>21746</v>
      </c>
      <c r="AC1395" s="493" t="s">
        <v>19778</v>
      </c>
      <c r="AD1395" s="493" t="s">
        <v>21738</v>
      </c>
      <c r="AE1395"/>
      <c r="AF1395" t="s">
        <v>20919</v>
      </c>
      <c r="AG1395"/>
      <c r="AH1395"/>
      <c r="AI1395" t="s">
        <v>20668</v>
      </c>
      <c r="AJ1395" t="s">
        <v>32</v>
      </c>
      <c r="AK1395" t="s">
        <v>8109</v>
      </c>
      <c r="AL1395" t="s">
        <v>64</v>
      </c>
      <c r="AM1395" t="s">
        <v>243</v>
      </c>
      <c r="AN1395">
        <v>28</v>
      </c>
    </row>
    <row r="1396" spans="1:40" ht="14.4" x14ac:dyDescent="0.3">
      <c r="A1396" s="433" t="str">
        <v>1958</v>
      </c>
      <c r="D1396" t="str">
        <f>CONCATENATE(portada_F[[#This Row],[NIVEL]],".",portada_F[[#This Row],[CODINS]])</f>
        <v>1.00807</v>
      </c>
      <c r="E1396" s="444" t="s">
        <v>31165</v>
      </c>
      <c r="F1396" t="s">
        <v>188</v>
      </c>
      <c r="G1396" t="s">
        <v>2470</v>
      </c>
      <c r="H1396" t="s">
        <v>12433</v>
      </c>
      <c r="I1396" t="s">
        <v>82</v>
      </c>
      <c r="J1396" t="s">
        <v>3</v>
      </c>
      <c r="K1396" t="s">
        <v>32</v>
      </c>
      <c r="L1396" t="s">
        <v>20921</v>
      </c>
      <c r="M1396" t="s">
        <v>18492</v>
      </c>
      <c r="N1396">
        <v>20205</v>
      </c>
      <c r="O1396" t="s">
        <v>35</v>
      </c>
      <c r="P1396" t="s">
        <v>2</v>
      </c>
      <c r="Q1396" t="s">
        <v>5</v>
      </c>
      <c r="R1396" t="s">
        <v>16567</v>
      </c>
      <c r="S1396" t="s">
        <v>83</v>
      </c>
      <c r="T1396" t="s">
        <v>84</v>
      </c>
      <c r="U1396" t="s">
        <v>2467</v>
      </c>
      <c r="V1396" t="s">
        <v>2467</v>
      </c>
      <c r="W1396" t="s">
        <v>3085</v>
      </c>
      <c r="X1396" t="s">
        <v>13956</v>
      </c>
      <c r="Y1396" s="536" t="s">
        <v>22710</v>
      </c>
      <c r="Z1396" s="536" t="s">
        <v>22710</v>
      </c>
      <c r="AA1396" s="493" t="s">
        <v>2494</v>
      </c>
      <c r="AB1396" s="493" t="s">
        <v>22710</v>
      </c>
      <c r="AC1396" s="493" t="s">
        <v>19780</v>
      </c>
      <c r="AD1396" s="493" t="s">
        <v>21734</v>
      </c>
      <c r="AE1396"/>
      <c r="AF1396" t="s">
        <v>20919</v>
      </c>
      <c r="AG1396"/>
      <c r="AH1396"/>
      <c r="AI1396" t="s">
        <v>20668</v>
      </c>
      <c r="AJ1396" t="s">
        <v>32</v>
      </c>
      <c r="AK1396" t="s">
        <v>1785</v>
      </c>
      <c r="AL1396" t="s">
        <v>64</v>
      </c>
      <c r="AM1396" t="s">
        <v>12433</v>
      </c>
      <c r="AN1396">
        <v>30</v>
      </c>
    </row>
    <row r="1397" spans="1:40" ht="14.4" x14ac:dyDescent="0.3">
      <c r="A1397" s="433" t="str">
        <v>1959</v>
      </c>
      <c r="D1397" t="str">
        <f>CONCATENATE(portada_F[[#This Row],[NIVEL]],".",portada_F[[#This Row],[CODINS]])</f>
        <v>1.00999</v>
      </c>
      <c r="E1397" s="444" t="s">
        <v>31321</v>
      </c>
      <c r="F1397" t="s">
        <v>2380</v>
      </c>
      <c r="G1397" t="s">
        <v>2379</v>
      </c>
      <c r="H1397" t="s">
        <v>9317</v>
      </c>
      <c r="I1397" t="s">
        <v>82</v>
      </c>
      <c r="J1397" t="s">
        <v>1</v>
      </c>
      <c r="K1397" t="s">
        <v>32</v>
      </c>
      <c r="L1397" t="s">
        <v>20921</v>
      </c>
      <c r="M1397" t="s">
        <v>18492</v>
      </c>
      <c r="N1397">
        <v>20207</v>
      </c>
      <c r="O1397" t="s">
        <v>35</v>
      </c>
      <c r="P1397" t="s">
        <v>2</v>
      </c>
      <c r="Q1397" t="s">
        <v>7</v>
      </c>
      <c r="R1397" t="s">
        <v>16569</v>
      </c>
      <c r="S1397" t="s">
        <v>83</v>
      </c>
      <c r="T1397" t="s">
        <v>84</v>
      </c>
      <c r="U1397" t="s">
        <v>272</v>
      </c>
      <c r="V1397" t="s">
        <v>272</v>
      </c>
      <c r="W1397" t="s">
        <v>23077</v>
      </c>
      <c r="X1397" t="s">
        <v>10516</v>
      </c>
      <c r="Y1397" s="536" t="s">
        <v>23078</v>
      </c>
      <c r="Z1397" s="536"/>
      <c r="AA1397" s="493" t="s">
        <v>12790</v>
      </c>
      <c r="AB1397" s="493" t="s">
        <v>23078</v>
      </c>
      <c r="AC1397" s="493" t="s">
        <v>19778</v>
      </c>
      <c r="AD1397" s="493" t="s">
        <v>21738</v>
      </c>
      <c r="AE1397"/>
      <c r="AF1397" t="s">
        <v>20919</v>
      </c>
      <c r="AG1397"/>
      <c r="AH1397"/>
      <c r="AI1397" t="s">
        <v>20668</v>
      </c>
      <c r="AJ1397" t="s">
        <v>32</v>
      </c>
      <c r="AK1397" t="s">
        <v>2378</v>
      </c>
      <c r="AL1397" t="s">
        <v>64</v>
      </c>
      <c r="AM1397" t="s">
        <v>9317</v>
      </c>
      <c r="AN1397">
        <v>39</v>
      </c>
    </row>
    <row r="1398" spans="1:40" ht="14.4" x14ac:dyDescent="0.3">
      <c r="A1398" s="433" t="str">
        <v>1960</v>
      </c>
      <c r="D1398" t="str">
        <f>CONCATENATE(portada_F[[#This Row],[NIVEL]],".",portada_F[[#This Row],[CODINS]])</f>
        <v>1.02942</v>
      </c>
      <c r="E1398" s="444" t="s">
        <v>33060</v>
      </c>
      <c r="F1398" t="s">
        <v>7630</v>
      </c>
      <c r="G1398" t="s">
        <v>11222</v>
      </c>
      <c r="H1398" t="s">
        <v>11223</v>
      </c>
      <c r="I1398" t="s">
        <v>82</v>
      </c>
      <c r="J1398" t="s">
        <v>7</v>
      </c>
      <c r="K1398" t="s">
        <v>32</v>
      </c>
      <c r="L1398" t="s">
        <v>20921</v>
      </c>
      <c r="M1398" t="s">
        <v>18492</v>
      </c>
      <c r="N1398">
        <v>21104</v>
      </c>
      <c r="O1398" t="s">
        <v>35</v>
      </c>
      <c r="P1398" t="s">
        <v>13</v>
      </c>
      <c r="Q1398" t="s">
        <v>4</v>
      </c>
      <c r="R1398" t="s">
        <v>16625</v>
      </c>
      <c r="S1398" t="s">
        <v>83</v>
      </c>
      <c r="T1398" t="s">
        <v>1736</v>
      </c>
      <c r="U1398" t="s">
        <v>616</v>
      </c>
      <c r="V1398" t="s">
        <v>732</v>
      </c>
      <c r="W1398" t="s">
        <v>27096</v>
      </c>
      <c r="X1398" t="s">
        <v>13267</v>
      </c>
      <c r="Y1398" s="536" t="s">
        <v>27097</v>
      </c>
      <c r="Z1398" s="536"/>
      <c r="AA1398" s="493" t="s">
        <v>18127</v>
      </c>
      <c r="AB1398" s="493" t="s">
        <v>27097</v>
      </c>
      <c r="AC1398" s="493" t="s">
        <v>19788</v>
      </c>
      <c r="AD1398" s="493" t="s">
        <v>21798</v>
      </c>
      <c r="AE1398"/>
      <c r="AF1398" t="s">
        <v>20919</v>
      </c>
      <c r="AG1398"/>
      <c r="AH1398"/>
      <c r="AI1398" t="s">
        <v>20668</v>
      </c>
      <c r="AJ1398" t="s">
        <v>32</v>
      </c>
      <c r="AK1398" t="s">
        <v>860</v>
      </c>
      <c r="AL1398" t="s">
        <v>64</v>
      </c>
      <c r="AM1398" t="s">
        <v>11223</v>
      </c>
      <c r="AN1398">
        <v>10</v>
      </c>
    </row>
    <row r="1399" spans="1:40" ht="14.4" x14ac:dyDescent="0.3">
      <c r="A1399" s="433" t="str">
        <v>1961</v>
      </c>
      <c r="D1399" t="str">
        <f>CONCATENATE(portada_F[[#This Row],[NIVEL]],".",portada_F[[#This Row],[CODINS]])</f>
        <v>1.01292</v>
      </c>
      <c r="E1399" s="444" t="s">
        <v>31576</v>
      </c>
      <c r="F1399" t="s">
        <v>2449</v>
      </c>
      <c r="G1399" t="s">
        <v>2447</v>
      </c>
      <c r="H1399" t="s">
        <v>2448</v>
      </c>
      <c r="I1399" t="s">
        <v>82</v>
      </c>
      <c r="J1399" t="s">
        <v>2</v>
      </c>
      <c r="K1399" t="s">
        <v>32</v>
      </c>
      <c r="L1399" t="s">
        <v>20921</v>
      </c>
      <c r="M1399" t="s">
        <v>18492</v>
      </c>
      <c r="N1399">
        <v>20204</v>
      </c>
      <c r="O1399" t="s">
        <v>35</v>
      </c>
      <c r="P1399" t="s">
        <v>2</v>
      </c>
      <c r="Q1399" t="s">
        <v>4</v>
      </c>
      <c r="R1399" t="s">
        <v>22579</v>
      </c>
      <c r="S1399" t="s">
        <v>83</v>
      </c>
      <c r="T1399" t="s">
        <v>84</v>
      </c>
      <c r="U1399" t="s">
        <v>22580</v>
      </c>
      <c r="V1399" t="s">
        <v>750</v>
      </c>
      <c r="W1399" t="s">
        <v>215</v>
      </c>
      <c r="X1399" t="s">
        <v>11788</v>
      </c>
      <c r="Y1399" s="536" t="s">
        <v>23688</v>
      </c>
      <c r="Z1399" s="536" t="s">
        <v>23689</v>
      </c>
      <c r="AA1399" s="493" t="s">
        <v>15746</v>
      </c>
      <c r="AB1399" s="493" t="s">
        <v>23688</v>
      </c>
      <c r="AC1399" s="493" t="s">
        <v>19781</v>
      </c>
      <c r="AD1399" s="493" t="s">
        <v>21751</v>
      </c>
      <c r="AE1399"/>
      <c r="AF1399" t="s">
        <v>20919</v>
      </c>
      <c r="AG1399"/>
      <c r="AH1399"/>
      <c r="AI1399" t="s">
        <v>20668</v>
      </c>
      <c r="AJ1399" t="s">
        <v>32</v>
      </c>
      <c r="AK1399" t="s">
        <v>7564</v>
      </c>
      <c r="AL1399" t="s">
        <v>64</v>
      </c>
      <c r="AM1399" t="s">
        <v>2448</v>
      </c>
      <c r="AN1399">
        <v>33</v>
      </c>
    </row>
    <row r="1400" spans="1:40" ht="14.4" x14ac:dyDescent="0.3">
      <c r="A1400" s="433" t="str">
        <v>1962</v>
      </c>
      <c r="D1400" t="str">
        <f>CONCATENATE(portada_F[[#This Row],[NIVEL]],".",portada_F[[#This Row],[CODINS]])</f>
        <v>1.02869</v>
      </c>
      <c r="E1400" s="444" t="s">
        <v>32998</v>
      </c>
      <c r="F1400" t="s">
        <v>2430</v>
      </c>
      <c r="G1400" t="s">
        <v>2429</v>
      </c>
      <c r="H1400" t="s">
        <v>7916</v>
      </c>
      <c r="I1400" t="s">
        <v>82</v>
      </c>
      <c r="J1400" t="s">
        <v>2</v>
      </c>
      <c r="K1400" t="s">
        <v>32</v>
      </c>
      <c r="L1400" t="s">
        <v>20921</v>
      </c>
      <c r="M1400" t="s">
        <v>18492</v>
      </c>
      <c r="N1400">
        <v>20208</v>
      </c>
      <c r="O1400" t="s">
        <v>35</v>
      </c>
      <c r="P1400" t="s">
        <v>2</v>
      </c>
      <c r="Q1400" t="s">
        <v>9</v>
      </c>
      <c r="R1400" t="s">
        <v>16570</v>
      </c>
      <c r="S1400" t="s">
        <v>83</v>
      </c>
      <c r="T1400" t="s">
        <v>84</v>
      </c>
      <c r="U1400" t="s">
        <v>85</v>
      </c>
      <c r="V1400" t="s">
        <v>13249</v>
      </c>
      <c r="W1400" t="s">
        <v>9321</v>
      </c>
      <c r="X1400" t="s">
        <v>15089</v>
      </c>
      <c r="Y1400" s="536" t="s">
        <v>26948</v>
      </c>
      <c r="Z1400" s="536"/>
      <c r="AA1400" s="493" t="s">
        <v>14192</v>
      </c>
      <c r="AB1400" s="493" t="s">
        <v>26948</v>
      </c>
      <c r="AC1400" s="493" t="s">
        <v>19781</v>
      </c>
      <c r="AD1400" s="493" t="s">
        <v>21751</v>
      </c>
      <c r="AE1400"/>
      <c r="AF1400" t="s">
        <v>20919</v>
      </c>
      <c r="AG1400"/>
      <c r="AH1400"/>
      <c r="AI1400" t="s">
        <v>20668</v>
      </c>
      <c r="AJ1400" t="s">
        <v>32</v>
      </c>
      <c r="AK1400" t="s">
        <v>2428</v>
      </c>
      <c r="AL1400" t="s">
        <v>64</v>
      </c>
      <c r="AM1400" t="s">
        <v>7916</v>
      </c>
      <c r="AN1400">
        <v>9</v>
      </c>
    </row>
    <row r="1401" spans="1:40" ht="14.4" x14ac:dyDescent="0.3">
      <c r="A1401" s="433" t="str">
        <v>1963</v>
      </c>
      <c r="D1401" t="str">
        <f>CONCATENATE(portada_F[[#This Row],[NIVEL]],".",portada_F[[#This Row],[CODINS]])</f>
        <v>1.00416</v>
      </c>
      <c r="E1401" s="444" t="s">
        <v>30811</v>
      </c>
      <c r="F1401" t="s">
        <v>1204</v>
      </c>
      <c r="G1401" t="s">
        <v>2657</v>
      </c>
      <c r="H1401" t="s">
        <v>2658</v>
      </c>
      <c r="I1401" t="s">
        <v>82</v>
      </c>
      <c r="J1401" t="s">
        <v>7</v>
      </c>
      <c r="K1401" t="s">
        <v>32</v>
      </c>
      <c r="L1401" t="s">
        <v>20921</v>
      </c>
      <c r="M1401" t="s">
        <v>18492</v>
      </c>
      <c r="N1401">
        <v>21101</v>
      </c>
      <c r="O1401" t="s">
        <v>35</v>
      </c>
      <c r="P1401" t="s">
        <v>13</v>
      </c>
      <c r="Q1401" t="s">
        <v>1</v>
      </c>
      <c r="R1401" t="s">
        <v>16623</v>
      </c>
      <c r="S1401" t="s">
        <v>83</v>
      </c>
      <c r="T1401" t="s">
        <v>1736</v>
      </c>
      <c r="U1401" t="s">
        <v>1736</v>
      </c>
      <c r="V1401" t="s">
        <v>1736</v>
      </c>
      <c r="W1401" t="s">
        <v>12695</v>
      </c>
      <c r="X1401" t="s">
        <v>10395</v>
      </c>
      <c r="Y1401" s="536" t="s">
        <v>21797</v>
      </c>
      <c r="Z1401" s="536" t="s">
        <v>21797</v>
      </c>
      <c r="AA1401" s="493" t="s">
        <v>17055</v>
      </c>
      <c r="AB1401" s="493" t="s">
        <v>21797</v>
      </c>
      <c r="AC1401" s="493" t="s">
        <v>19788</v>
      </c>
      <c r="AD1401" s="493" t="s">
        <v>21798</v>
      </c>
      <c r="AE1401"/>
      <c r="AF1401" t="s">
        <v>20919</v>
      </c>
      <c r="AG1401"/>
      <c r="AH1401"/>
      <c r="AI1401" t="s">
        <v>20668</v>
      </c>
      <c r="AJ1401" t="s">
        <v>32</v>
      </c>
      <c r="AK1401" t="s">
        <v>446</v>
      </c>
      <c r="AL1401" t="s">
        <v>64</v>
      </c>
      <c r="AM1401" t="s">
        <v>2658</v>
      </c>
      <c r="AN1401">
        <v>89</v>
      </c>
    </row>
    <row r="1402" spans="1:40" ht="14.4" x14ac:dyDescent="0.3">
      <c r="A1402" s="433" t="str">
        <v>1964</v>
      </c>
      <c r="D1402" t="str">
        <f>CONCATENATE(portada_F[[#This Row],[NIVEL]],".",portada_F[[#This Row],[CODINS]])</f>
        <v>1.01143</v>
      </c>
      <c r="E1402" s="444" t="s">
        <v>31452</v>
      </c>
      <c r="F1402" t="s">
        <v>2656</v>
      </c>
      <c r="G1402" t="s">
        <v>2654</v>
      </c>
      <c r="H1402" t="s">
        <v>2655</v>
      </c>
      <c r="I1402" t="s">
        <v>82</v>
      </c>
      <c r="J1402" t="s">
        <v>7</v>
      </c>
      <c r="K1402" t="s">
        <v>32</v>
      </c>
      <c r="L1402" t="s">
        <v>20921</v>
      </c>
      <c r="M1402" t="s">
        <v>18492</v>
      </c>
      <c r="N1402">
        <v>21105</v>
      </c>
      <c r="O1402" t="s">
        <v>35</v>
      </c>
      <c r="P1402" t="s">
        <v>13</v>
      </c>
      <c r="Q1402" t="s">
        <v>5</v>
      </c>
      <c r="R1402" t="s">
        <v>16626</v>
      </c>
      <c r="S1402" t="s">
        <v>83</v>
      </c>
      <c r="T1402" t="s">
        <v>1736</v>
      </c>
      <c r="U1402" t="s">
        <v>1907</v>
      </c>
      <c r="V1402" t="s">
        <v>1907</v>
      </c>
      <c r="W1402" t="s">
        <v>9331</v>
      </c>
      <c r="X1402" t="s">
        <v>10555</v>
      </c>
      <c r="Y1402" s="536" t="s">
        <v>23373</v>
      </c>
      <c r="Z1402" s="536" t="s">
        <v>23373</v>
      </c>
      <c r="AA1402" s="493" t="s">
        <v>17962</v>
      </c>
      <c r="AB1402" s="493" t="s">
        <v>23373</v>
      </c>
      <c r="AC1402" s="493" t="s">
        <v>19788</v>
      </c>
      <c r="AD1402" s="493" t="s">
        <v>21798</v>
      </c>
      <c r="AE1402"/>
      <c r="AF1402" t="s">
        <v>20919</v>
      </c>
      <c r="AG1402"/>
      <c r="AH1402"/>
      <c r="AI1402" t="s">
        <v>20668</v>
      </c>
      <c r="AJ1402" t="s">
        <v>32</v>
      </c>
      <c r="AK1402" t="s">
        <v>480</v>
      </c>
      <c r="AL1402" t="s">
        <v>64</v>
      </c>
      <c r="AM1402" t="s">
        <v>2655</v>
      </c>
      <c r="AN1402">
        <v>29</v>
      </c>
    </row>
    <row r="1403" spans="1:40" ht="14.4" x14ac:dyDescent="0.3">
      <c r="A1403" s="433" t="str">
        <v>1965</v>
      </c>
      <c r="D1403" t="str">
        <f>CONCATENATE(portada_F[[#This Row],[NIVEL]],".",portada_F[[#This Row],[CODINS]])</f>
        <v>1.00403</v>
      </c>
      <c r="E1403" s="444" t="s">
        <v>30798</v>
      </c>
      <c r="F1403" t="s">
        <v>1159</v>
      </c>
      <c r="G1403" t="s">
        <v>2549</v>
      </c>
      <c r="H1403" t="s">
        <v>2550</v>
      </c>
      <c r="I1403" t="s">
        <v>82</v>
      </c>
      <c r="J1403" t="s">
        <v>9</v>
      </c>
      <c r="K1403" t="s">
        <v>32</v>
      </c>
      <c r="L1403" t="s">
        <v>20921</v>
      </c>
      <c r="M1403" t="s">
        <v>18492</v>
      </c>
      <c r="N1403">
        <v>20608</v>
      </c>
      <c r="O1403" t="s">
        <v>35</v>
      </c>
      <c r="P1403" t="s">
        <v>6</v>
      </c>
      <c r="Q1403" t="s">
        <v>9</v>
      </c>
      <c r="R1403" t="s">
        <v>16601</v>
      </c>
      <c r="S1403" t="s">
        <v>83</v>
      </c>
      <c r="T1403" t="s">
        <v>785</v>
      </c>
      <c r="U1403" t="s">
        <v>2550</v>
      </c>
      <c r="V1403" t="s">
        <v>2550</v>
      </c>
      <c r="W1403" t="s">
        <v>18771</v>
      </c>
      <c r="X1403" t="s">
        <v>17909</v>
      </c>
      <c r="Y1403" s="536" t="s">
        <v>21769</v>
      </c>
      <c r="Z1403" s="536" t="s">
        <v>21769</v>
      </c>
      <c r="AA1403" s="493" t="s">
        <v>15168</v>
      </c>
      <c r="AB1403" s="493" t="s">
        <v>21769</v>
      </c>
      <c r="AC1403" s="493" t="s">
        <v>14896</v>
      </c>
      <c r="AD1403" s="493" t="s">
        <v>21770</v>
      </c>
      <c r="AE1403"/>
      <c r="AF1403" t="s">
        <v>20919</v>
      </c>
      <c r="AG1403"/>
      <c r="AH1403"/>
      <c r="AI1403" t="s">
        <v>20668</v>
      </c>
      <c r="AJ1403" t="s">
        <v>32</v>
      </c>
      <c r="AK1403" t="s">
        <v>2548</v>
      </c>
      <c r="AL1403" t="s">
        <v>64</v>
      </c>
      <c r="AM1403" t="s">
        <v>2550</v>
      </c>
      <c r="AN1403">
        <v>25</v>
      </c>
    </row>
    <row r="1404" spans="1:40" ht="14.4" x14ac:dyDescent="0.3">
      <c r="A1404" s="433" t="str">
        <v>1966</v>
      </c>
      <c r="D1404" t="str">
        <f>CONCATENATE(portada_F[[#This Row],[NIVEL]],".",portada_F[[#This Row],[CODINS]])</f>
        <v>1.00810</v>
      </c>
      <c r="E1404" s="444" t="s">
        <v>31168</v>
      </c>
      <c r="F1404" t="s">
        <v>2191</v>
      </c>
      <c r="G1404" t="s">
        <v>2503</v>
      </c>
      <c r="H1404" t="s">
        <v>2504</v>
      </c>
      <c r="I1404" t="s">
        <v>82</v>
      </c>
      <c r="J1404" t="s">
        <v>4</v>
      </c>
      <c r="K1404" t="s">
        <v>32</v>
      </c>
      <c r="L1404" t="s">
        <v>20921</v>
      </c>
      <c r="M1404" t="s">
        <v>18492</v>
      </c>
      <c r="N1404">
        <v>21205</v>
      </c>
      <c r="O1404" t="s">
        <v>35</v>
      </c>
      <c r="P1404" t="s">
        <v>14</v>
      </c>
      <c r="Q1404" t="s">
        <v>5</v>
      </c>
      <c r="R1404" t="s">
        <v>16633</v>
      </c>
      <c r="S1404" t="s">
        <v>83</v>
      </c>
      <c r="T1404" t="s">
        <v>21758</v>
      </c>
      <c r="U1404" t="s">
        <v>22716</v>
      </c>
      <c r="V1404" t="s">
        <v>173</v>
      </c>
      <c r="W1404" t="s">
        <v>7163</v>
      </c>
      <c r="X1404" t="s">
        <v>10479</v>
      </c>
      <c r="Y1404" s="536" t="s">
        <v>22717</v>
      </c>
      <c r="Z1404" s="536"/>
      <c r="AA1404" s="493" t="s">
        <v>17056</v>
      </c>
      <c r="AB1404" s="493" t="s">
        <v>22717</v>
      </c>
      <c r="AC1404" s="493" t="s">
        <v>19782</v>
      </c>
      <c r="AD1404" s="493" t="s">
        <v>21761</v>
      </c>
      <c r="AE1404"/>
      <c r="AF1404" t="s">
        <v>20919</v>
      </c>
      <c r="AG1404"/>
      <c r="AH1404"/>
      <c r="AI1404" t="s">
        <v>20668</v>
      </c>
      <c r="AJ1404" t="s">
        <v>32</v>
      </c>
      <c r="AK1404" t="s">
        <v>7466</v>
      </c>
      <c r="AL1404" t="s">
        <v>64</v>
      </c>
      <c r="AM1404" t="s">
        <v>2504</v>
      </c>
      <c r="AN1404">
        <v>62</v>
      </c>
    </row>
    <row r="1405" spans="1:40" ht="14.4" x14ac:dyDescent="0.3">
      <c r="A1405" s="433" t="str">
        <v>1967</v>
      </c>
      <c r="D1405" t="str">
        <f>CONCATENATE(portada_F[[#This Row],[NIVEL]],".",portada_F[[#This Row],[CODINS]])</f>
        <v>1.01138</v>
      </c>
      <c r="E1405" s="444" t="s">
        <v>31447</v>
      </c>
      <c r="F1405" t="s">
        <v>2426</v>
      </c>
      <c r="G1405" t="s">
        <v>2425</v>
      </c>
      <c r="H1405" t="s">
        <v>12442</v>
      </c>
      <c r="I1405" t="s">
        <v>82</v>
      </c>
      <c r="J1405" t="s">
        <v>2</v>
      </c>
      <c r="K1405" t="s">
        <v>32</v>
      </c>
      <c r="L1405" t="s">
        <v>20921</v>
      </c>
      <c r="M1405" t="s">
        <v>18492</v>
      </c>
      <c r="N1405">
        <v>20204</v>
      </c>
      <c r="O1405" t="s">
        <v>35</v>
      </c>
      <c r="P1405" t="s">
        <v>2</v>
      </c>
      <c r="Q1405" t="s">
        <v>4</v>
      </c>
      <c r="R1405" t="s">
        <v>22579</v>
      </c>
      <c r="S1405" t="s">
        <v>83</v>
      </c>
      <c r="T1405" t="s">
        <v>84</v>
      </c>
      <c r="U1405" t="s">
        <v>22580</v>
      </c>
      <c r="V1405" t="s">
        <v>9320</v>
      </c>
      <c r="W1405" t="s">
        <v>19292</v>
      </c>
      <c r="X1405" t="s">
        <v>11751</v>
      </c>
      <c r="Y1405" s="536" t="s">
        <v>23363</v>
      </c>
      <c r="Z1405" s="536"/>
      <c r="AA1405" s="493" t="s">
        <v>12694</v>
      </c>
      <c r="AB1405" s="493" t="s">
        <v>23363</v>
      </c>
      <c r="AC1405" s="493" t="s">
        <v>19781</v>
      </c>
      <c r="AD1405" s="493" t="s">
        <v>21751</v>
      </c>
      <c r="AE1405"/>
      <c r="AF1405" t="s">
        <v>20919</v>
      </c>
      <c r="AG1405"/>
      <c r="AH1405"/>
      <c r="AI1405" t="s">
        <v>20668</v>
      </c>
      <c r="AJ1405" t="s">
        <v>32</v>
      </c>
      <c r="AK1405" t="s">
        <v>7541</v>
      </c>
      <c r="AL1405" t="s">
        <v>64</v>
      </c>
      <c r="AM1405" t="s">
        <v>12442</v>
      </c>
      <c r="AN1405">
        <v>36</v>
      </c>
    </row>
    <row r="1406" spans="1:40" ht="14.4" x14ac:dyDescent="0.3">
      <c r="A1406" s="433" t="str">
        <v>1968</v>
      </c>
      <c r="D1406" t="str">
        <f>CONCATENATE(portada_F[[#This Row],[NIVEL]],".",portada_F[[#This Row],[CODINS]])</f>
        <v>1.02947</v>
      </c>
      <c r="E1406" s="444" t="s">
        <v>33065</v>
      </c>
      <c r="F1406" t="s">
        <v>2483</v>
      </c>
      <c r="G1406" t="s">
        <v>2481</v>
      </c>
      <c r="H1406" t="s">
        <v>2482</v>
      </c>
      <c r="I1406" t="s">
        <v>82</v>
      </c>
      <c r="J1406" t="s">
        <v>3</v>
      </c>
      <c r="K1406" t="s">
        <v>32</v>
      </c>
      <c r="L1406" t="s">
        <v>20921</v>
      </c>
      <c r="M1406" t="s">
        <v>18492</v>
      </c>
      <c r="N1406">
        <v>20205</v>
      </c>
      <c r="O1406" t="s">
        <v>35</v>
      </c>
      <c r="P1406" t="s">
        <v>2</v>
      </c>
      <c r="Q1406" t="s">
        <v>5</v>
      </c>
      <c r="R1406" t="s">
        <v>16567</v>
      </c>
      <c r="S1406" t="s">
        <v>83</v>
      </c>
      <c r="T1406" t="s">
        <v>84</v>
      </c>
      <c r="U1406" t="s">
        <v>2467</v>
      </c>
      <c r="V1406" t="s">
        <v>2482</v>
      </c>
      <c r="W1406" t="s">
        <v>27108</v>
      </c>
      <c r="X1406" t="s">
        <v>13270</v>
      </c>
      <c r="Y1406" s="536" t="s">
        <v>27109</v>
      </c>
      <c r="Z1406" s="536" t="s">
        <v>27109</v>
      </c>
      <c r="AA1406" s="493" t="s">
        <v>20328</v>
      </c>
      <c r="AB1406" s="493" t="s">
        <v>27109</v>
      </c>
      <c r="AC1406" s="493" t="s">
        <v>19780</v>
      </c>
      <c r="AD1406" s="493" t="s">
        <v>21734</v>
      </c>
      <c r="AE1406"/>
      <c r="AF1406" t="s">
        <v>20919</v>
      </c>
      <c r="AG1406"/>
      <c r="AH1406"/>
      <c r="AI1406" t="s">
        <v>20668</v>
      </c>
      <c r="AJ1406" t="s">
        <v>32</v>
      </c>
      <c r="AK1406" t="s">
        <v>1852</v>
      </c>
      <c r="AL1406" t="s">
        <v>64</v>
      </c>
      <c r="AM1406" t="s">
        <v>2482</v>
      </c>
      <c r="AN1406">
        <v>9</v>
      </c>
    </row>
    <row r="1407" spans="1:40" ht="14.4" x14ac:dyDescent="0.3">
      <c r="A1407" s="433" t="str">
        <v>1969</v>
      </c>
      <c r="D1407" t="str">
        <f>CONCATENATE(portada_F[[#This Row],[NIVEL]],".",portada_F[[#This Row],[CODINS]])</f>
        <v>1.01001</v>
      </c>
      <c r="E1407" s="444" t="s">
        <v>31322</v>
      </c>
      <c r="F1407" t="s">
        <v>2574</v>
      </c>
      <c r="G1407" t="s">
        <v>2593</v>
      </c>
      <c r="H1407" t="s">
        <v>12439</v>
      </c>
      <c r="I1407" t="s">
        <v>82</v>
      </c>
      <c r="J1407" t="s">
        <v>5</v>
      </c>
      <c r="K1407" t="s">
        <v>32</v>
      </c>
      <c r="L1407" t="s">
        <v>20921</v>
      </c>
      <c r="M1407" t="s">
        <v>18492</v>
      </c>
      <c r="N1407">
        <v>20602</v>
      </c>
      <c r="O1407" t="s">
        <v>35</v>
      </c>
      <c r="P1407" t="s">
        <v>6</v>
      </c>
      <c r="Q1407" t="s">
        <v>2</v>
      </c>
      <c r="R1407" t="s">
        <v>16596</v>
      </c>
      <c r="S1407" t="s">
        <v>83</v>
      </c>
      <c r="T1407" t="s">
        <v>785</v>
      </c>
      <c r="U1407" t="s">
        <v>51</v>
      </c>
      <c r="V1407" t="s">
        <v>51</v>
      </c>
      <c r="W1407" t="s">
        <v>23079</v>
      </c>
      <c r="X1407" t="s">
        <v>11714</v>
      </c>
      <c r="Y1407" s="536" t="s">
        <v>23080</v>
      </c>
      <c r="Z1407" s="536" t="s">
        <v>23080</v>
      </c>
      <c r="AA1407" s="493" t="s">
        <v>19046</v>
      </c>
      <c r="AB1407" s="493" t="s">
        <v>23080</v>
      </c>
      <c r="AC1407" s="493" t="s">
        <v>19783</v>
      </c>
      <c r="AD1407" s="493" t="s">
        <v>21766</v>
      </c>
      <c r="AE1407"/>
      <c r="AF1407" t="s">
        <v>20919</v>
      </c>
      <c r="AG1407"/>
      <c r="AH1407"/>
      <c r="AI1407" t="s">
        <v>20668</v>
      </c>
      <c r="AJ1407" t="s">
        <v>32</v>
      </c>
      <c r="AK1407" t="s">
        <v>7504</v>
      </c>
      <c r="AL1407" t="s">
        <v>64</v>
      </c>
      <c r="AM1407" t="s">
        <v>12439</v>
      </c>
      <c r="AN1407">
        <v>39</v>
      </c>
    </row>
    <row r="1408" spans="1:40" ht="14.4" x14ac:dyDescent="0.3">
      <c r="A1408" s="433" t="str">
        <v>1970</v>
      </c>
      <c r="D1408" t="str">
        <f>CONCATENATE(portada_F[[#This Row],[NIVEL]],".",portada_F[[#This Row],[CODINS]])</f>
        <v>1.00907</v>
      </c>
      <c r="E1408" s="444" t="s">
        <v>31242</v>
      </c>
      <c r="F1408" t="s">
        <v>2442</v>
      </c>
      <c r="G1408" t="s">
        <v>2560</v>
      </c>
      <c r="H1408" t="s">
        <v>12435</v>
      </c>
      <c r="I1408" t="s">
        <v>82</v>
      </c>
      <c r="J1408" t="s">
        <v>9</v>
      </c>
      <c r="K1408" t="s">
        <v>32</v>
      </c>
      <c r="L1408" t="s">
        <v>20921</v>
      </c>
      <c r="M1408" t="s">
        <v>18492</v>
      </c>
      <c r="N1408">
        <v>20603</v>
      </c>
      <c r="O1408" t="s">
        <v>35</v>
      </c>
      <c r="P1408" t="s">
        <v>6</v>
      </c>
      <c r="Q1408" t="s">
        <v>3</v>
      </c>
      <c r="R1408" t="s">
        <v>16597</v>
      </c>
      <c r="S1408" t="s">
        <v>83</v>
      </c>
      <c r="T1408" t="s">
        <v>785</v>
      </c>
      <c r="U1408" t="s">
        <v>33</v>
      </c>
      <c r="V1408" t="s">
        <v>2561</v>
      </c>
      <c r="W1408" t="s">
        <v>467</v>
      </c>
      <c r="X1408" t="s">
        <v>12772</v>
      </c>
      <c r="Y1408" s="536" t="s">
        <v>22901</v>
      </c>
      <c r="Z1408" s="536" t="s">
        <v>22902</v>
      </c>
      <c r="AA1408" s="493" t="s">
        <v>19941</v>
      </c>
      <c r="AB1408" s="493" t="s">
        <v>22903</v>
      </c>
      <c r="AC1408" s="493" t="s">
        <v>14896</v>
      </c>
      <c r="AD1408" s="493" t="s">
        <v>22904</v>
      </c>
      <c r="AE1408"/>
      <c r="AF1408" t="s">
        <v>20919</v>
      </c>
      <c r="AG1408"/>
      <c r="AH1408"/>
      <c r="AI1408" t="s">
        <v>20668</v>
      </c>
      <c r="AJ1408" t="s">
        <v>32</v>
      </c>
      <c r="AK1408" t="s">
        <v>1961</v>
      </c>
      <c r="AL1408" t="s">
        <v>64</v>
      </c>
      <c r="AM1408" t="s">
        <v>12435</v>
      </c>
      <c r="AN1408">
        <v>41</v>
      </c>
    </row>
    <row r="1409" spans="1:40" ht="14.4" x14ac:dyDescent="0.3">
      <c r="A1409" s="433" t="str">
        <v>1971</v>
      </c>
      <c r="D1409" t="str">
        <f>CONCATENATE(portada_F[[#This Row],[NIVEL]],".",portada_F[[#This Row],[CODINS]])</f>
        <v>1.00405</v>
      </c>
      <c r="E1409" s="444" t="s">
        <v>30800</v>
      </c>
      <c r="F1409" t="s">
        <v>1165</v>
      </c>
      <c r="G1409" t="s">
        <v>2551</v>
      </c>
      <c r="H1409" t="s">
        <v>12420</v>
      </c>
      <c r="I1409" t="s">
        <v>82</v>
      </c>
      <c r="J1409" t="s">
        <v>9</v>
      </c>
      <c r="K1409" t="s">
        <v>32</v>
      </c>
      <c r="L1409" t="s">
        <v>20921</v>
      </c>
      <c r="M1409" t="s">
        <v>18492</v>
      </c>
      <c r="N1409">
        <v>20606</v>
      </c>
      <c r="O1409" t="s">
        <v>35</v>
      </c>
      <c r="P1409" t="s">
        <v>6</v>
      </c>
      <c r="Q1409" t="s">
        <v>6</v>
      </c>
      <c r="R1409" t="s">
        <v>16600</v>
      </c>
      <c r="S1409" t="s">
        <v>83</v>
      </c>
      <c r="T1409" t="s">
        <v>785</v>
      </c>
      <c r="U1409" t="s">
        <v>173</v>
      </c>
      <c r="V1409" t="s">
        <v>173</v>
      </c>
      <c r="W1409" t="s">
        <v>21775</v>
      </c>
      <c r="X1409" t="s">
        <v>12691</v>
      </c>
      <c r="Y1409" s="536" t="s">
        <v>21776</v>
      </c>
      <c r="Z1409" s="536" t="s">
        <v>21776</v>
      </c>
      <c r="AA1409" s="493" t="s">
        <v>18772</v>
      </c>
      <c r="AB1409" s="493" t="s">
        <v>21776</v>
      </c>
      <c r="AC1409" s="493" t="s">
        <v>14896</v>
      </c>
      <c r="AD1409" s="493" t="s">
        <v>21770</v>
      </c>
      <c r="AE1409"/>
      <c r="AF1409" t="s">
        <v>20919</v>
      </c>
      <c r="AG1409"/>
      <c r="AH1409"/>
      <c r="AI1409" t="s">
        <v>20668</v>
      </c>
      <c r="AJ1409" t="s">
        <v>32</v>
      </c>
      <c r="AK1409" t="s">
        <v>690</v>
      </c>
      <c r="AL1409" t="s">
        <v>64</v>
      </c>
      <c r="AM1409" t="s">
        <v>12420</v>
      </c>
      <c r="AN1409">
        <v>49</v>
      </c>
    </row>
    <row r="1410" spans="1:40" ht="14.4" x14ac:dyDescent="0.3">
      <c r="A1410" s="433" t="str">
        <v>1972</v>
      </c>
      <c r="D1410" t="str">
        <f>CONCATENATE(portada_F[[#This Row],[NIVEL]],".",portada_F[[#This Row],[CODINS]])</f>
        <v>1.00413</v>
      </c>
      <c r="E1410" s="444" t="s">
        <v>30808</v>
      </c>
      <c r="F1410" t="s">
        <v>1196</v>
      </c>
      <c r="G1410" t="s">
        <v>2606</v>
      </c>
      <c r="H1410" t="s">
        <v>2607</v>
      </c>
      <c r="I1410" t="s">
        <v>82</v>
      </c>
      <c r="J1410" t="s">
        <v>6</v>
      </c>
      <c r="K1410" t="s">
        <v>32</v>
      </c>
      <c r="L1410" t="s">
        <v>20921</v>
      </c>
      <c r="M1410" t="s">
        <v>18492</v>
      </c>
      <c r="N1410">
        <v>20702</v>
      </c>
      <c r="O1410" t="s">
        <v>35</v>
      </c>
      <c r="P1410" t="s">
        <v>7</v>
      </c>
      <c r="Q1410" t="s">
        <v>2</v>
      </c>
      <c r="R1410" t="s">
        <v>16603</v>
      </c>
      <c r="S1410" t="s">
        <v>83</v>
      </c>
      <c r="T1410" t="s">
        <v>1439</v>
      </c>
      <c r="U1410" t="s">
        <v>1251</v>
      </c>
      <c r="V1410" t="s">
        <v>1251</v>
      </c>
      <c r="W1410" t="s">
        <v>21789</v>
      </c>
      <c r="X1410" t="s">
        <v>10392</v>
      </c>
      <c r="Y1410" s="536" t="s">
        <v>21790</v>
      </c>
      <c r="Z1410" s="536" t="s">
        <v>21790</v>
      </c>
      <c r="AA1410" s="493" t="s">
        <v>9329</v>
      </c>
      <c r="AB1410" s="493" t="s">
        <v>21790</v>
      </c>
      <c r="AC1410" s="493" t="s">
        <v>21779</v>
      </c>
      <c r="AD1410" s="493" t="s">
        <v>21780</v>
      </c>
      <c r="AE1410"/>
      <c r="AF1410" t="s">
        <v>20919</v>
      </c>
      <c r="AG1410"/>
      <c r="AH1410"/>
      <c r="AI1410" t="s">
        <v>20668</v>
      </c>
      <c r="AJ1410" t="s">
        <v>32</v>
      </c>
      <c r="AK1410" t="s">
        <v>2605</v>
      </c>
      <c r="AL1410" t="s">
        <v>64</v>
      </c>
      <c r="AM1410" t="s">
        <v>2607</v>
      </c>
      <c r="AN1410">
        <v>54</v>
      </c>
    </row>
    <row r="1411" spans="1:40" ht="14.4" x14ac:dyDescent="0.3">
      <c r="A1411" s="433" t="str">
        <v>1973</v>
      </c>
      <c r="D1411" t="str">
        <f>CONCATENATE(portada_F[[#This Row],[NIVEL]],".",portada_F[[#This Row],[CODINS]])</f>
        <v>1.03847</v>
      </c>
      <c r="E1411" s="444" t="s">
        <v>33778</v>
      </c>
      <c r="F1411" t="s">
        <v>7713</v>
      </c>
      <c r="G1411" t="s">
        <v>14769</v>
      </c>
      <c r="H1411" t="s">
        <v>14770</v>
      </c>
      <c r="I1411" t="s">
        <v>82</v>
      </c>
      <c r="J1411" t="s">
        <v>1</v>
      </c>
      <c r="K1411" t="s">
        <v>32</v>
      </c>
      <c r="L1411" t="s">
        <v>20921</v>
      </c>
      <c r="M1411" t="s">
        <v>18492</v>
      </c>
      <c r="N1411">
        <v>20206</v>
      </c>
      <c r="O1411" t="s">
        <v>35</v>
      </c>
      <c r="P1411" t="s">
        <v>2</v>
      </c>
      <c r="Q1411" t="s">
        <v>6</v>
      </c>
      <c r="R1411" t="s">
        <v>16568</v>
      </c>
      <c r="S1411" t="s">
        <v>83</v>
      </c>
      <c r="T1411" t="s">
        <v>84</v>
      </c>
      <c r="U1411" t="s">
        <v>159</v>
      </c>
      <c r="V1411" t="s">
        <v>14770</v>
      </c>
      <c r="W1411" t="s">
        <v>15288</v>
      </c>
      <c r="X1411" t="s">
        <v>15287</v>
      </c>
      <c r="Y1411" s="536" t="s">
        <v>28978</v>
      </c>
      <c r="Z1411" s="536"/>
      <c r="AA1411" s="493" t="s">
        <v>20500</v>
      </c>
      <c r="AB1411" s="493" t="s">
        <v>28979</v>
      </c>
      <c r="AC1411" s="493" t="s">
        <v>19778</v>
      </c>
      <c r="AD1411" s="493" t="s">
        <v>21738</v>
      </c>
      <c r="AE1411"/>
      <c r="AF1411" t="s">
        <v>20919</v>
      </c>
      <c r="AG1411"/>
      <c r="AH1411"/>
      <c r="AI1411" t="s">
        <v>20668</v>
      </c>
      <c r="AJ1411" t="s">
        <v>32</v>
      </c>
      <c r="AK1411" t="s">
        <v>899</v>
      </c>
      <c r="AL1411" t="s">
        <v>64</v>
      </c>
      <c r="AM1411" t="s">
        <v>14770</v>
      </c>
      <c r="AN1411">
        <v>6</v>
      </c>
    </row>
    <row r="1412" spans="1:40" ht="14.4" x14ac:dyDescent="0.3">
      <c r="A1412" s="433" t="str">
        <v>1974</v>
      </c>
      <c r="D1412" t="str">
        <f>CONCATENATE(portada_F[[#This Row],[NIVEL]],".",portada_F[[#This Row],[CODINS]])</f>
        <v>1.00414</v>
      </c>
      <c r="E1412" s="444" t="s">
        <v>30809</v>
      </c>
      <c r="F1412" t="s">
        <v>1198</v>
      </c>
      <c r="G1412" t="s">
        <v>2610</v>
      </c>
      <c r="H1412" t="s">
        <v>2611</v>
      </c>
      <c r="I1412" t="s">
        <v>82</v>
      </c>
      <c r="J1412" t="s">
        <v>6</v>
      </c>
      <c r="K1412" t="s">
        <v>32</v>
      </c>
      <c r="L1412" t="s">
        <v>20921</v>
      </c>
      <c r="M1412" t="s">
        <v>18492</v>
      </c>
      <c r="N1412">
        <v>20702</v>
      </c>
      <c r="O1412" t="s">
        <v>35</v>
      </c>
      <c r="P1412" t="s">
        <v>7</v>
      </c>
      <c r="Q1412" t="s">
        <v>2</v>
      </c>
      <c r="R1412" t="s">
        <v>16603</v>
      </c>
      <c r="S1412" t="s">
        <v>83</v>
      </c>
      <c r="T1412" t="s">
        <v>1439</v>
      </c>
      <c r="U1412" t="s">
        <v>1251</v>
      </c>
      <c r="V1412" t="s">
        <v>12693</v>
      </c>
      <c r="W1412" t="s">
        <v>21791</v>
      </c>
      <c r="X1412" t="s">
        <v>10393</v>
      </c>
      <c r="Y1412" s="536" t="s">
        <v>21792</v>
      </c>
      <c r="Z1412" s="536" t="s">
        <v>21792</v>
      </c>
      <c r="AA1412" s="493" t="s">
        <v>21793</v>
      </c>
      <c r="AB1412" s="493" t="s">
        <v>21792</v>
      </c>
      <c r="AC1412" s="493" t="s">
        <v>21779</v>
      </c>
      <c r="AD1412" s="493" t="s">
        <v>21780</v>
      </c>
      <c r="AE1412"/>
      <c r="AF1412" t="s">
        <v>20919</v>
      </c>
      <c r="AG1412"/>
      <c r="AH1412"/>
      <c r="AI1412" t="s">
        <v>20668</v>
      </c>
      <c r="AJ1412" t="s">
        <v>32</v>
      </c>
      <c r="AK1412" t="s">
        <v>2609</v>
      </c>
      <c r="AL1412" t="s">
        <v>64</v>
      </c>
      <c r="AM1412" t="s">
        <v>2611</v>
      </c>
      <c r="AN1412">
        <v>47</v>
      </c>
    </row>
    <row r="1413" spans="1:40" ht="14.4" x14ac:dyDescent="0.3">
      <c r="A1413" s="433" t="str">
        <v>1975</v>
      </c>
      <c r="D1413" t="str">
        <f>CONCATENATE(portada_F[[#This Row],[NIVEL]],".",portada_F[[#This Row],[CODINS]])</f>
        <v>1.01097</v>
      </c>
      <c r="E1413" s="444" t="s">
        <v>31411</v>
      </c>
      <c r="F1413" t="s">
        <v>2395</v>
      </c>
      <c r="G1413" t="s">
        <v>2394</v>
      </c>
      <c r="H1413" t="s">
        <v>4413</v>
      </c>
      <c r="I1413" t="s">
        <v>82</v>
      </c>
      <c r="J1413" t="s">
        <v>1</v>
      </c>
      <c r="K1413" t="s">
        <v>32</v>
      </c>
      <c r="L1413" t="s">
        <v>20921</v>
      </c>
      <c r="M1413" t="s">
        <v>18492</v>
      </c>
      <c r="N1413">
        <v>20207</v>
      </c>
      <c r="O1413" t="s">
        <v>35</v>
      </c>
      <c r="P1413" t="s">
        <v>2</v>
      </c>
      <c r="Q1413" t="s">
        <v>7</v>
      </c>
      <c r="R1413" t="s">
        <v>16569</v>
      </c>
      <c r="S1413" t="s">
        <v>83</v>
      </c>
      <c r="T1413" t="s">
        <v>84</v>
      </c>
      <c r="U1413" t="s">
        <v>272</v>
      </c>
      <c r="V1413" t="s">
        <v>1377</v>
      </c>
      <c r="W1413" t="s">
        <v>18932</v>
      </c>
      <c r="X1413" t="s">
        <v>11736</v>
      </c>
      <c r="Y1413" s="536" t="s">
        <v>23272</v>
      </c>
      <c r="Z1413" s="536" t="s">
        <v>23272</v>
      </c>
      <c r="AA1413" s="493" t="s">
        <v>23273</v>
      </c>
      <c r="AB1413" s="493" t="s">
        <v>23272</v>
      </c>
      <c r="AC1413" s="493" t="s">
        <v>19778</v>
      </c>
      <c r="AD1413" s="493" t="s">
        <v>21738</v>
      </c>
      <c r="AE1413"/>
      <c r="AF1413" t="s">
        <v>20919</v>
      </c>
      <c r="AG1413"/>
      <c r="AH1413"/>
      <c r="AI1413" t="s">
        <v>20668</v>
      </c>
      <c r="AJ1413" t="s">
        <v>32</v>
      </c>
      <c r="AK1413" t="s">
        <v>2393</v>
      </c>
      <c r="AL1413" t="s">
        <v>64</v>
      </c>
      <c r="AM1413" t="s">
        <v>4413</v>
      </c>
      <c r="AN1413">
        <v>14</v>
      </c>
    </row>
    <row r="1414" spans="1:40" ht="14.4" x14ac:dyDescent="0.3">
      <c r="A1414" s="433" t="str">
        <v>1976</v>
      </c>
      <c r="D1414" t="str">
        <f>CONCATENATE(portada_F[[#This Row],[NIVEL]],".",portada_F[[#This Row],[CODINS]])</f>
        <v>1.02946</v>
      </c>
      <c r="E1414" s="444" t="s">
        <v>33064</v>
      </c>
      <c r="F1414" t="s">
        <v>6939</v>
      </c>
      <c r="G1414" t="s">
        <v>2493</v>
      </c>
      <c r="H1414" t="s">
        <v>539</v>
      </c>
      <c r="I1414" t="s">
        <v>82</v>
      </c>
      <c r="J1414" t="s">
        <v>3</v>
      </c>
      <c r="K1414" t="s">
        <v>32</v>
      </c>
      <c r="L1414" t="s">
        <v>20921</v>
      </c>
      <c r="M1414" t="s">
        <v>18492</v>
      </c>
      <c r="N1414">
        <v>20205</v>
      </c>
      <c r="O1414" t="s">
        <v>35</v>
      </c>
      <c r="P1414" t="s">
        <v>2</v>
      </c>
      <c r="Q1414" t="s">
        <v>5</v>
      </c>
      <c r="R1414" t="s">
        <v>16567</v>
      </c>
      <c r="S1414" t="s">
        <v>83</v>
      </c>
      <c r="T1414" t="s">
        <v>84</v>
      </c>
      <c r="U1414" t="s">
        <v>2467</v>
      </c>
      <c r="V1414" t="s">
        <v>539</v>
      </c>
      <c r="W1414" t="s">
        <v>19385</v>
      </c>
      <c r="X1414" t="s">
        <v>12199</v>
      </c>
      <c r="Y1414" s="536" t="s">
        <v>27106</v>
      </c>
      <c r="Z1414" s="536" t="s">
        <v>27106</v>
      </c>
      <c r="AA1414" s="493" t="s">
        <v>20327</v>
      </c>
      <c r="AB1414" s="493" t="s">
        <v>27107</v>
      </c>
      <c r="AC1414" s="493" t="s">
        <v>19780</v>
      </c>
      <c r="AD1414" s="493" t="s">
        <v>21734</v>
      </c>
      <c r="AE1414"/>
      <c r="AF1414" t="s">
        <v>20919</v>
      </c>
      <c r="AG1414"/>
      <c r="AH1414"/>
      <c r="AI1414" t="s">
        <v>20668</v>
      </c>
      <c r="AJ1414" t="s">
        <v>32</v>
      </c>
      <c r="AK1414" t="s">
        <v>2492</v>
      </c>
      <c r="AL1414" t="s">
        <v>64</v>
      </c>
      <c r="AM1414" t="s">
        <v>539</v>
      </c>
      <c r="AN1414">
        <v>5</v>
      </c>
    </row>
    <row r="1415" spans="1:40" ht="14.4" x14ac:dyDescent="0.3">
      <c r="A1415" s="433" t="str">
        <v>1977</v>
      </c>
      <c r="D1415" t="str">
        <f>CONCATENATE(portada_F[[#This Row],[NIVEL]],".",portada_F[[#This Row],[CODINS]])</f>
        <v>1.00808</v>
      </c>
      <c r="E1415" s="444" t="s">
        <v>31166</v>
      </c>
      <c r="F1415" t="s">
        <v>2186</v>
      </c>
      <c r="G1415" t="s">
        <v>2525</v>
      </c>
      <c r="H1415" t="s">
        <v>674</v>
      </c>
      <c r="I1415" t="s">
        <v>82</v>
      </c>
      <c r="J1415" t="s">
        <v>4</v>
      </c>
      <c r="K1415" t="s">
        <v>32</v>
      </c>
      <c r="L1415" t="s">
        <v>20921</v>
      </c>
      <c r="M1415" t="s">
        <v>18492</v>
      </c>
      <c r="N1415">
        <v>21204</v>
      </c>
      <c r="O1415" t="s">
        <v>35</v>
      </c>
      <c r="P1415" t="s">
        <v>14</v>
      </c>
      <c r="Q1415" t="s">
        <v>4</v>
      </c>
      <c r="R1415" t="s">
        <v>16632</v>
      </c>
      <c r="S1415" t="s">
        <v>83</v>
      </c>
      <c r="T1415" t="s">
        <v>21758</v>
      </c>
      <c r="U1415" t="s">
        <v>674</v>
      </c>
      <c r="V1415" t="s">
        <v>674</v>
      </c>
      <c r="W1415" t="s">
        <v>467</v>
      </c>
      <c r="X1415" t="s">
        <v>10478</v>
      </c>
      <c r="Y1415" s="536" t="s">
        <v>22711</v>
      </c>
      <c r="Z1415" s="536"/>
      <c r="AA1415" s="493" t="s">
        <v>14252</v>
      </c>
      <c r="AB1415" s="493" t="s">
        <v>22711</v>
      </c>
      <c r="AC1415" s="493" t="s">
        <v>19782</v>
      </c>
      <c r="AD1415" s="493" t="s">
        <v>21761</v>
      </c>
      <c r="AE1415"/>
      <c r="AF1415" t="s">
        <v>20919</v>
      </c>
      <c r="AG1415"/>
      <c r="AH1415"/>
      <c r="AI1415" t="s">
        <v>20668</v>
      </c>
      <c r="AJ1415" t="s">
        <v>32</v>
      </c>
      <c r="AK1415" t="s">
        <v>7465</v>
      </c>
      <c r="AL1415" t="s">
        <v>64</v>
      </c>
      <c r="AM1415" t="s">
        <v>674</v>
      </c>
      <c r="AN1415">
        <v>57</v>
      </c>
    </row>
    <row r="1416" spans="1:40" ht="14.4" x14ac:dyDescent="0.3">
      <c r="A1416" s="433" t="str">
        <v>1978</v>
      </c>
      <c r="D1416" t="str">
        <f>CONCATENATE(portada_F[[#This Row],[NIVEL]],".",portada_F[[#This Row],[CODINS]])</f>
        <v>1.01287</v>
      </c>
      <c r="E1416" s="444" t="s">
        <v>31571</v>
      </c>
      <c r="F1416" t="s">
        <v>2386</v>
      </c>
      <c r="G1416" t="s">
        <v>2383</v>
      </c>
      <c r="H1416" t="s">
        <v>2384</v>
      </c>
      <c r="I1416" t="s">
        <v>82</v>
      </c>
      <c r="J1416" t="s">
        <v>1</v>
      </c>
      <c r="K1416" t="s">
        <v>32</v>
      </c>
      <c r="L1416" t="s">
        <v>20921</v>
      </c>
      <c r="M1416" t="s">
        <v>18492</v>
      </c>
      <c r="N1416">
        <v>20206</v>
      </c>
      <c r="O1416" t="s">
        <v>35</v>
      </c>
      <c r="P1416" t="s">
        <v>2</v>
      </c>
      <c r="Q1416" t="s">
        <v>6</v>
      </c>
      <c r="R1416" t="s">
        <v>16568</v>
      </c>
      <c r="S1416" t="s">
        <v>83</v>
      </c>
      <c r="T1416" t="s">
        <v>84</v>
      </c>
      <c r="U1416" t="s">
        <v>159</v>
      </c>
      <c r="V1416" t="s">
        <v>159</v>
      </c>
      <c r="W1416" t="s">
        <v>12841</v>
      </c>
      <c r="X1416" t="s">
        <v>11787</v>
      </c>
      <c r="Y1416" s="536" t="s">
        <v>23680</v>
      </c>
      <c r="Z1416" s="536" t="s">
        <v>23680</v>
      </c>
      <c r="AA1416" s="493" t="s">
        <v>15286</v>
      </c>
      <c r="AB1416" s="493" t="s">
        <v>23680</v>
      </c>
      <c r="AC1416" s="493" t="s">
        <v>19778</v>
      </c>
      <c r="AD1416" s="493" t="s">
        <v>21738</v>
      </c>
      <c r="AE1416"/>
      <c r="AF1416" t="s">
        <v>20919</v>
      </c>
      <c r="AG1416"/>
      <c r="AH1416"/>
      <c r="AI1416" t="s">
        <v>20668</v>
      </c>
      <c r="AJ1416" t="s">
        <v>32</v>
      </c>
      <c r="AK1416" t="s">
        <v>2382</v>
      </c>
      <c r="AL1416" t="s">
        <v>64</v>
      </c>
      <c r="AM1416" t="s">
        <v>2384</v>
      </c>
      <c r="AN1416">
        <v>24</v>
      </c>
    </row>
    <row r="1417" spans="1:40" ht="14.4" x14ac:dyDescent="0.3">
      <c r="A1417" s="433" t="str">
        <v>1979</v>
      </c>
      <c r="D1417" t="str">
        <f>CONCATENATE(portada_F[[#This Row],[NIVEL]],".",portada_F[[#This Row],[CODINS]])</f>
        <v>1.01303</v>
      </c>
      <c r="E1417" s="444" t="s">
        <v>31587</v>
      </c>
      <c r="F1417" t="s">
        <v>2554</v>
      </c>
      <c r="G1417" t="s">
        <v>2553</v>
      </c>
      <c r="H1417" t="s">
        <v>2126</v>
      </c>
      <c r="I1417" t="s">
        <v>82</v>
      </c>
      <c r="J1417" t="s">
        <v>9</v>
      </c>
      <c r="K1417" t="s">
        <v>32</v>
      </c>
      <c r="L1417" t="s">
        <v>20921</v>
      </c>
      <c r="M1417" t="s">
        <v>18492</v>
      </c>
      <c r="N1417">
        <v>20608</v>
      </c>
      <c r="O1417" t="s">
        <v>35</v>
      </c>
      <c r="P1417" t="s">
        <v>6</v>
      </c>
      <c r="Q1417" t="s">
        <v>9</v>
      </c>
      <c r="R1417" t="s">
        <v>16601</v>
      </c>
      <c r="S1417" t="s">
        <v>83</v>
      </c>
      <c r="T1417" t="s">
        <v>785</v>
      </c>
      <c r="U1417" t="s">
        <v>2550</v>
      </c>
      <c r="V1417" t="s">
        <v>2126</v>
      </c>
      <c r="W1417" t="s">
        <v>18973</v>
      </c>
      <c r="X1417" t="s">
        <v>12850</v>
      </c>
      <c r="Y1417" s="536" t="s">
        <v>23707</v>
      </c>
      <c r="Z1417" s="536" t="s">
        <v>23707</v>
      </c>
      <c r="AA1417" s="493" t="s">
        <v>12849</v>
      </c>
      <c r="AB1417" s="493" t="s">
        <v>23707</v>
      </c>
      <c r="AC1417" s="493" t="s">
        <v>14896</v>
      </c>
      <c r="AD1417" s="493" t="s">
        <v>21768</v>
      </c>
      <c r="AE1417"/>
      <c r="AF1417" t="s">
        <v>20919</v>
      </c>
      <c r="AG1417"/>
      <c r="AH1417"/>
      <c r="AI1417" t="s">
        <v>20668</v>
      </c>
      <c r="AJ1417" t="s">
        <v>32</v>
      </c>
      <c r="AK1417" t="s">
        <v>2552</v>
      </c>
      <c r="AL1417" t="s">
        <v>64</v>
      </c>
      <c r="AM1417" t="s">
        <v>2126</v>
      </c>
      <c r="AN1417">
        <v>9</v>
      </c>
    </row>
    <row r="1418" spans="1:40" ht="14.4" x14ac:dyDescent="0.3">
      <c r="A1418" s="433" t="str">
        <v>1980</v>
      </c>
      <c r="D1418" t="str">
        <f>CONCATENATE(portada_F[[#This Row],[NIVEL]],".",portada_F[[#This Row],[CODINS]])</f>
        <v>1.00392</v>
      </c>
      <c r="E1418" s="444" t="s">
        <v>30787</v>
      </c>
      <c r="F1418" t="s">
        <v>1133</v>
      </c>
      <c r="G1418" t="s">
        <v>2396</v>
      </c>
      <c r="H1418" t="s">
        <v>637</v>
      </c>
      <c r="I1418" t="s">
        <v>82</v>
      </c>
      <c r="J1418" t="s">
        <v>3</v>
      </c>
      <c r="K1418" t="s">
        <v>32</v>
      </c>
      <c r="L1418" t="s">
        <v>20921</v>
      </c>
      <c r="M1418" t="s">
        <v>18492</v>
      </c>
      <c r="N1418">
        <v>20202</v>
      </c>
      <c r="O1418" t="s">
        <v>35</v>
      </c>
      <c r="P1418" t="s">
        <v>2</v>
      </c>
      <c r="Q1418" t="s">
        <v>2</v>
      </c>
      <c r="R1418" t="s">
        <v>16565</v>
      </c>
      <c r="S1418" t="s">
        <v>83</v>
      </c>
      <c r="T1418" t="s">
        <v>84</v>
      </c>
      <c r="U1418" t="s">
        <v>637</v>
      </c>
      <c r="V1418" t="s">
        <v>637</v>
      </c>
      <c r="W1418" t="s">
        <v>9318</v>
      </c>
      <c r="X1418" t="s">
        <v>10384</v>
      </c>
      <c r="Y1418" s="536" t="s">
        <v>21747</v>
      </c>
      <c r="Z1418" s="536"/>
      <c r="AA1418" s="493" t="s">
        <v>17910</v>
      </c>
      <c r="AB1418" s="493" t="s">
        <v>21747</v>
      </c>
      <c r="AC1418" s="493" t="s">
        <v>19780</v>
      </c>
      <c r="AD1418" s="493" t="s">
        <v>21734</v>
      </c>
      <c r="AE1418"/>
      <c r="AF1418" t="s">
        <v>20919</v>
      </c>
      <c r="AG1418"/>
      <c r="AH1418"/>
      <c r="AI1418" t="s">
        <v>20668</v>
      </c>
      <c r="AJ1418" t="s">
        <v>32</v>
      </c>
      <c r="AK1418" t="s">
        <v>8110</v>
      </c>
      <c r="AL1418" t="s">
        <v>64</v>
      </c>
      <c r="AM1418" t="s">
        <v>637</v>
      </c>
      <c r="AN1418">
        <v>46</v>
      </c>
    </row>
    <row r="1419" spans="1:40" ht="14.4" x14ac:dyDescent="0.3">
      <c r="A1419" s="433" t="str">
        <v>1981</v>
      </c>
      <c r="D1419" t="str">
        <f>CONCATENATE(portada_F[[#This Row],[NIVEL]],".",portada_F[[#This Row],[CODINS]])</f>
        <v>1.00406</v>
      </c>
      <c r="E1419" s="444" t="s">
        <v>30801</v>
      </c>
      <c r="F1419" t="s">
        <v>1170</v>
      </c>
      <c r="G1419" t="s">
        <v>2562</v>
      </c>
      <c r="H1419" t="s">
        <v>2563</v>
      </c>
      <c r="I1419" t="s">
        <v>82</v>
      </c>
      <c r="J1419" t="s">
        <v>5</v>
      </c>
      <c r="K1419" t="s">
        <v>32</v>
      </c>
      <c r="L1419" t="s">
        <v>20921</v>
      </c>
      <c r="M1419" t="s">
        <v>18492</v>
      </c>
      <c r="N1419">
        <v>20605</v>
      </c>
      <c r="O1419" t="s">
        <v>35</v>
      </c>
      <c r="P1419" t="s">
        <v>6</v>
      </c>
      <c r="Q1419" t="s">
        <v>5</v>
      </c>
      <c r="R1419" t="s">
        <v>16599</v>
      </c>
      <c r="S1419" t="s">
        <v>83</v>
      </c>
      <c r="T1419" t="s">
        <v>785</v>
      </c>
      <c r="U1419" t="s">
        <v>441</v>
      </c>
      <c r="V1419" t="s">
        <v>441</v>
      </c>
      <c r="W1419" t="s">
        <v>474</v>
      </c>
      <c r="X1419" t="s">
        <v>11524</v>
      </c>
      <c r="Y1419" s="536" t="s">
        <v>21777</v>
      </c>
      <c r="Z1419" s="536" t="s">
        <v>21777</v>
      </c>
      <c r="AA1419" s="493" t="s">
        <v>15567</v>
      </c>
      <c r="AB1419" s="493" t="s">
        <v>21777</v>
      </c>
      <c r="AC1419" s="493" t="s">
        <v>19783</v>
      </c>
      <c r="AD1419" s="493" t="s">
        <v>21766</v>
      </c>
      <c r="AE1419"/>
      <c r="AF1419" t="s">
        <v>20919</v>
      </c>
      <c r="AG1419"/>
      <c r="AH1419"/>
      <c r="AI1419" t="s">
        <v>20668</v>
      </c>
      <c r="AJ1419" t="s">
        <v>32</v>
      </c>
      <c r="AK1419" t="s">
        <v>2013</v>
      </c>
      <c r="AL1419" t="s">
        <v>64</v>
      </c>
      <c r="AM1419" t="s">
        <v>2563</v>
      </c>
      <c r="AN1419">
        <v>58</v>
      </c>
    </row>
    <row r="1420" spans="1:40" ht="14.4" x14ac:dyDescent="0.3">
      <c r="A1420" s="433" t="str">
        <v>1982</v>
      </c>
      <c r="D1420" t="str">
        <f>CONCATENATE(portada_F[[#This Row],[NIVEL]],".",portada_F[[#This Row],[CODINS]])</f>
        <v>1.00400</v>
      </c>
      <c r="E1420" s="444" t="s">
        <v>30795</v>
      </c>
      <c r="F1420" t="s">
        <v>1155</v>
      </c>
      <c r="G1420" t="s">
        <v>2509</v>
      </c>
      <c r="H1420" t="s">
        <v>2510</v>
      </c>
      <c r="I1420" t="s">
        <v>82</v>
      </c>
      <c r="J1420" t="s">
        <v>4</v>
      </c>
      <c r="K1420" t="s">
        <v>32</v>
      </c>
      <c r="L1420" t="s">
        <v>20921</v>
      </c>
      <c r="M1420" t="s">
        <v>18492</v>
      </c>
      <c r="N1420">
        <v>21202</v>
      </c>
      <c r="O1420" t="s">
        <v>35</v>
      </c>
      <c r="P1420" t="s">
        <v>14</v>
      </c>
      <c r="Q1420" t="s">
        <v>2</v>
      </c>
      <c r="R1420" t="s">
        <v>16630</v>
      </c>
      <c r="S1420" t="s">
        <v>83</v>
      </c>
      <c r="T1420" t="s">
        <v>21758</v>
      </c>
      <c r="U1420" t="s">
        <v>649</v>
      </c>
      <c r="V1420" t="s">
        <v>649</v>
      </c>
      <c r="W1420" t="s">
        <v>18770</v>
      </c>
      <c r="X1420" t="s">
        <v>11521</v>
      </c>
      <c r="Y1420" s="536" t="s">
        <v>21762</v>
      </c>
      <c r="Z1420" s="536" t="s">
        <v>21763</v>
      </c>
      <c r="AA1420" s="493" t="s">
        <v>17908</v>
      </c>
      <c r="AB1420" s="493" t="s">
        <v>21762</v>
      </c>
      <c r="AC1420" s="493" t="s">
        <v>19782</v>
      </c>
      <c r="AD1420" s="493" t="s">
        <v>21761</v>
      </c>
      <c r="AE1420"/>
      <c r="AF1420" t="s">
        <v>20919</v>
      </c>
      <c r="AG1420"/>
      <c r="AH1420"/>
      <c r="AI1420" t="s">
        <v>20668</v>
      </c>
      <c r="AJ1420" t="s">
        <v>32</v>
      </c>
      <c r="AK1420" t="s">
        <v>8135</v>
      </c>
      <c r="AL1420" t="s">
        <v>64</v>
      </c>
      <c r="AM1420" t="s">
        <v>2510</v>
      </c>
      <c r="AN1420">
        <v>45</v>
      </c>
    </row>
    <row r="1421" spans="1:40" ht="14.4" x14ac:dyDescent="0.3">
      <c r="A1421" s="433" t="str">
        <v>1983</v>
      </c>
      <c r="D1421" t="str">
        <f>CONCATENATE(portada_F[[#This Row],[NIVEL]],".",portada_F[[#This Row],[CODINS]])</f>
        <v>1.01610</v>
      </c>
      <c r="E1421" s="444" t="s">
        <v>31883</v>
      </c>
      <c r="F1421" t="s">
        <v>2473</v>
      </c>
      <c r="G1421" t="s">
        <v>2472</v>
      </c>
      <c r="H1421" t="s">
        <v>12459</v>
      </c>
      <c r="I1421" t="s">
        <v>82</v>
      </c>
      <c r="J1421" t="s">
        <v>2</v>
      </c>
      <c r="K1421" t="s">
        <v>32</v>
      </c>
      <c r="L1421" t="s">
        <v>20921</v>
      </c>
      <c r="M1421" t="s">
        <v>18492</v>
      </c>
      <c r="N1421">
        <v>20204</v>
      </c>
      <c r="O1421" t="s">
        <v>35</v>
      </c>
      <c r="P1421" t="s">
        <v>2</v>
      </c>
      <c r="Q1421" t="s">
        <v>4</v>
      </c>
      <c r="R1421" t="s">
        <v>22579</v>
      </c>
      <c r="S1421" t="s">
        <v>83</v>
      </c>
      <c r="T1421" t="s">
        <v>84</v>
      </c>
      <c r="U1421" t="s">
        <v>22580</v>
      </c>
      <c r="V1421" t="s">
        <v>679</v>
      </c>
      <c r="W1421" t="s">
        <v>24359</v>
      </c>
      <c r="X1421" t="s">
        <v>10677</v>
      </c>
      <c r="Y1421" s="536" t="s">
        <v>24360</v>
      </c>
      <c r="Z1421" s="536"/>
      <c r="AA1421" s="493" t="s">
        <v>12940</v>
      </c>
      <c r="AB1421" s="493" t="s">
        <v>24360</v>
      </c>
      <c r="AC1421" s="493" t="s">
        <v>19781</v>
      </c>
      <c r="AD1421" s="493" t="s">
        <v>21751</v>
      </c>
      <c r="AE1421"/>
      <c r="AF1421" t="s">
        <v>20919</v>
      </c>
      <c r="AG1421"/>
      <c r="AH1421"/>
      <c r="AI1421" t="s">
        <v>20668</v>
      </c>
      <c r="AJ1421" t="s">
        <v>32</v>
      </c>
      <c r="AK1421" t="s">
        <v>1778</v>
      </c>
      <c r="AL1421" t="s">
        <v>64</v>
      </c>
      <c r="AM1421" t="s">
        <v>12459</v>
      </c>
      <c r="AN1421">
        <v>31</v>
      </c>
    </row>
    <row r="1422" spans="1:40" ht="14.4" x14ac:dyDescent="0.3">
      <c r="A1422" s="433" t="str">
        <v>1984</v>
      </c>
      <c r="D1422" t="str">
        <f>CONCATENATE(portada_F[[#This Row],[NIVEL]],".",portada_F[[#This Row],[CODINS]])</f>
        <v>1.01140</v>
      </c>
      <c r="E1422" s="444" t="s">
        <v>31449</v>
      </c>
      <c r="F1422" t="s">
        <v>2517</v>
      </c>
      <c r="G1422" t="s">
        <v>2516</v>
      </c>
      <c r="H1422" t="s">
        <v>12444</v>
      </c>
      <c r="I1422" t="s">
        <v>82</v>
      </c>
      <c r="J1422" t="s">
        <v>4</v>
      </c>
      <c r="K1422" t="s">
        <v>32</v>
      </c>
      <c r="L1422" t="s">
        <v>20921</v>
      </c>
      <c r="M1422" t="s">
        <v>18492</v>
      </c>
      <c r="N1422">
        <v>21204</v>
      </c>
      <c r="O1422" t="s">
        <v>35</v>
      </c>
      <c r="P1422" t="s">
        <v>14</v>
      </c>
      <c r="Q1422" t="s">
        <v>4</v>
      </c>
      <c r="R1422" t="s">
        <v>16632</v>
      </c>
      <c r="S1422" t="s">
        <v>83</v>
      </c>
      <c r="T1422" t="s">
        <v>21758</v>
      </c>
      <c r="U1422" t="s">
        <v>674</v>
      </c>
      <c r="V1422" t="s">
        <v>12818</v>
      </c>
      <c r="W1422" t="s">
        <v>23366</v>
      </c>
      <c r="X1422" t="s">
        <v>10554</v>
      </c>
      <c r="Y1422" s="536" t="s">
        <v>23367</v>
      </c>
      <c r="Z1422" s="536"/>
      <c r="AA1422" s="493" t="s">
        <v>23368</v>
      </c>
      <c r="AB1422" s="493" t="s">
        <v>23367</v>
      </c>
      <c r="AC1422" s="493" t="s">
        <v>19782</v>
      </c>
      <c r="AD1422" s="493" t="s">
        <v>21761</v>
      </c>
      <c r="AE1422"/>
      <c r="AF1422" t="s">
        <v>20919</v>
      </c>
      <c r="AG1422"/>
      <c r="AH1422"/>
      <c r="AI1422" t="s">
        <v>20668</v>
      </c>
      <c r="AJ1422" t="s">
        <v>32</v>
      </c>
      <c r="AK1422" t="s">
        <v>2515</v>
      </c>
      <c r="AL1422" t="s">
        <v>64</v>
      </c>
      <c r="AM1422" t="s">
        <v>12444</v>
      </c>
      <c r="AN1422">
        <v>24</v>
      </c>
    </row>
    <row r="1423" spans="1:40" ht="14.4" x14ac:dyDescent="0.3">
      <c r="A1423" s="433" t="str">
        <v>1985</v>
      </c>
      <c r="D1423" t="str">
        <f>CONCATENATE(portada_F[[#This Row],[NIVEL]],".",portada_F[[#This Row],[CODINS]])</f>
        <v>1.00811</v>
      </c>
      <c r="E1423" s="444" t="s">
        <v>31169</v>
      </c>
      <c r="F1423" t="s">
        <v>844</v>
      </c>
      <c r="G1423" t="s">
        <v>2556</v>
      </c>
      <c r="H1423" t="s">
        <v>159</v>
      </c>
      <c r="I1423" t="s">
        <v>82</v>
      </c>
      <c r="J1423" t="s">
        <v>5</v>
      </c>
      <c r="K1423" t="s">
        <v>32</v>
      </c>
      <c r="L1423" t="s">
        <v>20921</v>
      </c>
      <c r="M1423" t="s">
        <v>18492</v>
      </c>
      <c r="N1423">
        <v>20601</v>
      </c>
      <c r="O1423" t="s">
        <v>35</v>
      </c>
      <c r="P1423" t="s">
        <v>6</v>
      </c>
      <c r="Q1423" t="s">
        <v>1</v>
      </c>
      <c r="R1423" t="s">
        <v>16595</v>
      </c>
      <c r="S1423" t="s">
        <v>83</v>
      </c>
      <c r="T1423" t="s">
        <v>785</v>
      </c>
      <c r="U1423" t="s">
        <v>785</v>
      </c>
      <c r="V1423" t="s">
        <v>159</v>
      </c>
      <c r="W1423" t="s">
        <v>7164</v>
      </c>
      <c r="X1423" t="s">
        <v>12766</v>
      </c>
      <c r="Y1423" s="536" t="s">
        <v>22718</v>
      </c>
      <c r="Z1423" s="536" t="s">
        <v>22718</v>
      </c>
      <c r="AA1423" s="493" t="s">
        <v>17101</v>
      </c>
      <c r="AB1423" s="493" t="s">
        <v>22719</v>
      </c>
      <c r="AC1423" s="493" t="s">
        <v>19783</v>
      </c>
      <c r="AD1423" s="493" t="s">
        <v>21766</v>
      </c>
      <c r="AE1423"/>
      <c r="AF1423" t="s">
        <v>20919</v>
      </c>
      <c r="AG1423"/>
      <c r="AH1423"/>
      <c r="AI1423" t="s">
        <v>20668</v>
      </c>
      <c r="AJ1423" t="s">
        <v>32</v>
      </c>
      <c r="AK1423" t="s">
        <v>2555</v>
      </c>
      <c r="AL1423" t="s">
        <v>64</v>
      </c>
      <c r="AM1423" t="s">
        <v>159</v>
      </c>
      <c r="AN1423">
        <v>27</v>
      </c>
    </row>
    <row r="1424" spans="1:40" ht="14.4" x14ac:dyDescent="0.3">
      <c r="A1424" s="433" t="str">
        <v>1986</v>
      </c>
      <c r="D1424" t="str">
        <f>CONCATENATE(portada_F[[#This Row],[NIVEL]],".",portada_F[[#This Row],[CODINS]])</f>
        <v>1.01751</v>
      </c>
      <c r="E1424" s="444" t="s">
        <v>32008</v>
      </c>
      <c r="F1424" t="s">
        <v>2577</v>
      </c>
      <c r="G1424" t="s">
        <v>2575</v>
      </c>
      <c r="H1424" t="s">
        <v>2576</v>
      </c>
      <c r="I1424" t="s">
        <v>82</v>
      </c>
      <c r="J1424" t="s">
        <v>5</v>
      </c>
      <c r="K1424" t="s">
        <v>32</v>
      </c>
      <c r="L1424" t="s">
        <v>20921</v>
      </c>
      <c r="M1424" t="s">
        <v>18492</v>
      </c>
      <c r="N1424">
        <v>20607</v>
      </c>
      <c r="O1424" t="s">
        <v>35</v>
      </c>
      <c r="P1424" t="s">
        <v>6</v>
      </c>
      <c r="Q1424" t="s">
        <v>7</v>
      </c>
      <c r="R1424" t="s">
        <v>18362</v>
      </c>
      <c r="S1424" t="s">
        <v>83</v>
      </c>
      <c r="T1424" t="s">
        <v>785</v>
      </c>
      <c r="U1424" t="s">
        <v>21290</v>
      </c>
      <c r="V1424" t="s">
        <v>2576</v>
      </c>
      <c r="W1424" t="s">
        <v>24657</v>
      </c>
      <c r="X1424" t="s">
        <v>11931</v>
      </c>
      <c r="Y1424" s="536" t="s">
        <v>24658</v>
      </c>
      <c r="Z1424" s="536" t="s">
        <v>24659</v>
      </c>
      <c r="AA1424" s="493" t="s">
        <v>20115</v>
      </c>
      <c r="AB1424" s="493" t="s">
        <v>24658</v>
      </c>
      <c r="AC1424" s="493" t="s">
        <v>19783</v>
      </c>
      <c r="AD1424" s="493" t="s">
        <v>21766</v>
      </c>
      <c r="AE1424"/>
      <c r="AF1424" t="s">
        <v>20919</v>
      </c>
      <c r="AG1424"/>
      <c r="AH1424"/>
      <c r="AI1424" t="s">
        <v>20668</v>
      </c>
      <c r="AJ1424" t="s">
        <v>32</v>
      </c>
      <c r="AK1424" t="s">
        <v>2135</v>
      </c>
      <c r="AL1424" t="s">
        <v>64</v>
      </c>
      <c r="AM1424" t="s">
        <v>2576</v>
      </c>
      <c r="AN1424">
        <v>31</v>
      </c>
    </row>
    <row r="1425" spans="1:40" ht="14.4" x14ac:dyDescent="0.3">
      <c r="A1425" s="433" t="str">
        <v>1987</v>
      </c>
      <c r="D1425" t="str">
        <f>CONCATENATE(portada_F[[#This Row],[NIVEL]],".",portada_F[[#This Row],[CODINS]])</f>
        <v>1.00415</v>
      </c>
      <c r="E1425" s="444" t="s">
        <v>30810</v>
      </c>
      <c r="F1425" t="s">
        <v>1200</v>
      </c>
      <c r="G1425" t="s">
        <v>2614</v>
      </c>
      <c r="H1425" t="s">
        <v>12424</v>
      </c>
      <c r="I1425" t="s">
        <v>82</v>
      </c>
      <c r="J1425" t="s">
        <v>6</v>
      </c>
      <c r="K1425" t="s">
        <v>32</v>
      </c>
      <c r="L1425" t="s">
        <v>20921</v>
      </c>
      <c r="M1425" t="s">
        <v>18492</v>
      </c>
      <c r="N1425">
        <v>20704</v>
      </c>
      <c r="O1425" t="s">
        <v>35</v>
      </c>
      <c r="P1425" t="s">
        <v>7</v>
      </c>
      <c r="Q1425" t="s">
        <v>4</v>
      </c>
      <c r="R1425" t="s">
        <v>16605</v>
      </c>
      <c r="S1425" t="s">
        <v>83</v>
      </c>
      <c r="T1425" t="s">
        <v>1439</v>
      </c>
      <c r="U1425" t="s">
        <v>637</v>
      </c>
      <c r="V1425" t="s">
        <v>637</v>
      </c>
      <c r="W1425" t="s">
        <v>18778</v>
      </c>
      <c r="X1425" t="s">
        <v>10394</v>
      </c>
      <c r="Y1425" s="536" t="s">
        <v>21794</v>
      </c>
      <c r="Z1425" s="536" t="s">
        <v>21794</v>
      </c>
      <c r="AA1425" s="493" t="s">
        <v>21795</v>
      </c>
      <c r="AB1425" s="493" t="s">
        <v>21796</v>
      </c>
      <c r="AC1425" s="493" t="s">
        <v>21779</v>
      </c>
      <c r="AD1425" s="493" t="s">
        <v>21780</v>
      </c>
      <c r="AE1425"/>
      <c r="AF1425" t="s">
        <v>20919</v>
      </c>
      <c r="AG1425"/>
      <c r="AH1425"/>
      <c r="AI1425" t="s">
        <v>20668</v>
      </c>
      <c r="AJ1425" t="s">
        <v>32</v>
      </c>
      <c r="AK1425" t="s">
        <v>2613</v>
      </c>
      <c r="AL1425" t="s">
        <v>64</v>
      </c>
      <c r="AM1425" t="s">
        <v>12424</v>
      </c>
      <c r="AN1425">
        <v>35</v>
      </c>
    </row>
    <row r="1426" spans="1:40" ht="14.4" x14ac:dyDescent="0.3">
      <c r="A1426" s="433" t="str">
        <v>1988</v>
      </c>
      <c r="D1426" t="str">
        <f>CONCATENATE(portada_F[[#This Row],[NIVEL]],".",portada_F[[#This Row],[CODINS]])</f>
        <v>1.03093</v>
      </c>
      <c r="E1426" s="444" t="s">
        <v>33186</v>
      </c>
      <c r="F1426" t="s">
        <v>2452</v>
      </c>
      <c r="G1426" t="s">
        <v>2450</v>
      </c>
      <c r="H1426" t="s">
        <v>2451</v>
      </c>
      <c r="I1426" t="s">
        <v>82</v>
      </c>
      <c r="J1426" t="s">
        <v>10</v>
      </c>
      <c r="K1426" t="s">
        <v>32</v>
      </c>
      <c r="L1426" t="s">
        <v>20921</v>
      </c>
      <c r="M1426" t="s">
        <v>18492</v>
      </c>
      <c r="N1426">
        <v>20214</v>
      </c>
      <c r="O1426" t="s">
        <v>35</v>
      </c>
      <c r="P1426" t="s">
        <v>2</v>
      </c>
      <c r="Q1426" t="s">
        <v>225</v>
      </c>
      <c r="R1426" t="s">
        <v>16575</v>
      </c>
      <c r="S1426" t="s">
        <v>83</v>
      </c>
      <c r="T1426" t="s">
        <v>84</v>
      </c>
      <c r="U1426" t="s">
        <v>1387</v>
      </c>
      <c r="V1426" t="s">
        <v>2451</v>
      </c>
      <c r="W1426" t="s">
        <v>19410</v>
      </c>
      <c r="X1426" t="s">
        <v>17385</v>
      </c>
      <c r="Y1426" s="536" t="s">
        <v>27406</v>
      </c>
      <c r="Z1426" s="536" t="s">
        <v>27406</v>
      </c>
      <c r="AA1426" s="493" t="s">
        <v>19409</v>
      </c>
      <c r="AB1426" s="493" t="s">
        <v>27407</v>
      </c>
      <c r="AC1426" s="493" t="s">
        <v>19795</v>
      </c>
      <c r="AD1426" s="493" t="s">
        <v>21847</v>
      </c>
      <c r="AE1426"/>
      <c r="AF1426" t="s">
        <v>20919</v>
      </c>
      <c r="AG1426"/>
      <c r="AH1426"/>
      <c r="AI1426" t="s">
        <v>20668</v>
      </c>
      <c r="AJ1426" t="s">
        <v>32</v>
      </c>
      <c r="AK1426" t="s">
        <v>1193</v>
      </c>
      <c r="AL1426" t="s">
        <v>64</v>
      </c>
      <c r="AM1426" t="s">
        <v>2451</v>
      </c>
      <c r="AN1426">
        <v>30</v>
      </c>
    </row>
    <row r="1427" spans="1:40" ht="14.4" x14ac:dyDescent="0.3">
      <c r="A1427" s="433" t="str">
        <v>1989</v>
      </c>
      <c r="D1427" t="str">
        <f>CONCATENATE(portada_F[[#This Row],[NIVEL]],".",portada_F[[#This Row],[CODINS]])</f>
        <v>1.01298</v>
      </c>
      <c r="E1427" s="444" t="s">
        <v>31582</v>
      </c>
      <c r="F1427" t="s">
        <v>6875</v>
      </c>
      <c r="G1427" t="s">
        <v>2527</v>
      </c>
      <c r="H1427" t="s">
        <v>2528</v>
      </c>
      <c r="I1427" t="s">
        <v>82</v>
      </c>
      <c r="J1427" t="s">
        <v>4</v>
      </c>
      <c r="K1427" t="s">
        <v>32</v>
      </c>
      <c r="L1427" t="s">
        <v>20921</v>
      </c>
      <c r="M1427" t="s">
        <v>18492</v>
      </c>
      <c r="N1427">
        <v>21202</v>
      </c>
      <c r="O1427" t="s">
        <v>35</v>
      </c>
      <c r="P1427" t="s">
        <v>14</v>
      </c>
      <c r="Q1427" t="s">
        <v>2</v>
      </c>
      <c r="R1427" t="s">
        <v>16630</v>
      </c>
      <c r="S1427" t="s">
        <v>83</v>
      </c>
      <c r="T1427" t="s">
        <v>21758</v>
      </c>
      <c r="U1427" t="s">
        <v>649</v>
      </c>
      <c r="V1427" t="s">
        <v>2528</v>
      </c>
      <c r="W1427" t="s">
        <v>9325</v>
      </c>
      <c r="X1427" t="s">
        <v>11792</v>
      </c>
      <c r="Y1427" s="536" t="s">
        <v>23698</v>
      </c>
      <c r="Z1427" s="536" t="s">
        <v>23698</v>
      </c>
      <c r="AA1427" s="493" t="s">
        <v>20022</v>
      </c>
      <c r="AB1427" s="493" t="s">
        <v>23698</v>
      </c>
      <c r="AC1427" s="493" t="s">
        <v>19782</v>
      </c>
      <c r="AD1427" s="493" t="s">
        <v>21761</v>
      </c>
      <c r="AE1427"/>
      <c r="AF1427" t="s">
        <v>20919</v>
      </c>
      <c r="AG1427"/>
      <c r="AH1427"/>
      <c r="AI1427" t="s">
        <v>20668</v>
      </c>
      <c r="AJ1427" t="s">
        <v>32</v>
      </c>
      <c r="AK1427" t="s">
        <v>2526</v>
      </c>
      <c r="AL1427" t="s">
        <v>64</v>
      </c>
      <c r="AM1427" t="s">
        <v>2528</v>
      </c>
      <c r="AN1427">
        <v>11</v>
      </c>
    </row>
    <row r="1428" spans="1:40" ht="14.4" x14ac:dyDescent="0.3">
      <c r="A1428" s="433" t="str">
        <v>1990</v>
      </c>
      <c r="D1428" t="str">
        <f>CONCATENATE(portada_F[[#This Row],[NIVEL]],".",portada_F[[#This Row],[CODINS]])</f>
        <v>1.01615</v>
      </c>
      <c r="E1428" s="444" t="s">
        <v>31888</v>
      </c>
      <c r="F1428" t="s">
        <v>2668</v>
      </c>
      <c r="G1428" t="s">
        <v>2667</v>
      </c>
      <c r="H1428" t="s">
        <v>95</v>
      </c>
      <c r="I1428" t="s">
        <v>82</v>
      </c>
      <c r="J1428" t="s">
        <v>7</v>
      </c>
      <c r="K1428" t="s">
        <v>32</v>
      </c>
      <c r="L1428" t="s">
        <v>20921</v>
      </c>
      <c r="M1428" t="s">
        <v>18492</v>
      </c>
      <c r="N1428">
        <v>21106</v>
      </c>
      <c r="O1428" t="s">
        <v>35</v>
      </c>
      <c r="P1428" t="s">
        <v>13</v>
      </c>
      <c r="Q1428" t="s">
        <v>6</v>
      </c>
      <c r="R1428" t="s">
        <v>16627</v>
      </c>
      <c r="S1428" t="s">
        <v>83</v>
      </c>
      <c r="T1428" t="s">
        <v>1736</v>
      </c>
      <c r="U1428" t="s">
        <v>95</v>
      </c>
      <c r="V1428" t="s">
        <v>95</v>
      </c>
      <c r="W1428" t="s">
        <v>19050</v>
      </c>
      <c r="X1428" t="s">
        <v>12945</v>
      </c>
      <c r="Y1428" s="536" t="s">
        <v>24367</v>
      </c>
      <c r="Z1428" s="536" t="s">
        <v>24367</v>
      </c>
      <c r="AA1428" s="493" t="s">
        <v>24368</v>
      </c>
      <c r="AB1428" s="493" t="s">
        <v>20668</v>
      </c>
      <c r="AC1428" s="493" t="s">
        <v>19788</v>
      </c>
      <c r="AD1428" s="493" t="s">
        <v>21798</v>
      </c>
      <c r="AE1428"/>
      <c r="AF1428" t="s">
        <v>20919</v>
      </c>
      <c r="AG1428"/>
      <c r="AH1428"/>
      <c r="AI1428" t="s">
        <v>20668</v>
      </c>
      <c r="AJ1428" t="s">
        <v>32</v>
      </c>
      <c r="AK1428" t="s">
        <v>865</v>
      </c>
      <c r="AL1428" t="s">
        <v>64</v>
      </c>
      <c r="AM1428" t="s">
        <v>95</v>
      </c>
      <c r="AN1428">
        <v>8</v>
      </c>
    </row>
    <row r="1429" spans="1:40" ht="14.4" x14ac:dyDescent="0.3">
      <c r="A1429" s="433" t="str">
        <v>1992</v>
      </c>
      <c r="D1429" t="str">
        <f>CONCATENATE(portada_F[[#This Row],[NIVEL]],".",portada_F[[#This Row],[CODINS]])</f>
        <v>1.00393</v>
      </c>
      <c r="E1429" s="444" t="s">
        <v>30788</v>
      </c>
      <c r="F1429" t="s">
        <v>1135</v>
      </c>
      <c r="G1429" t="s">
        <v>2374</v>
      </c>
      <c r="H1429" t="s">
        <v>1315</v>
      </c>
      <c r="I1429" t="s">
        <v>82</v>
      </c>
      <c r="J1429" t="s">
        <v>1</v>
      </c>
      <c r="K1429" t="s">
        <v>32</v>
      </c>
      <c r="L1429" t="s">
        <v>20921</v>
      </c>
      <c r="M1429" t="s">
        <v>18492</v>
      </c>
      <c r="N1429">
        <v>20201</v>
      </c>
      <c r="O1429" t="s">
        <v>35</v>
      </c>
      <c r="P1429" t="s">
        <v>2</v>
      </c>
      <c r="Q1429" t="s">
        <v>1</v>
      </c>
      <c r="R1429" t="s">
        <v>16564</v>
      </c>
      <c r="S1429" t="s">
        <v>83</v>
      </c>
      <c r="T1429" t="s">
        <v>84</v>
      </c>
      <c r="U1429" t="s">
        <v>84</v>
      </c>
      <c r="V1429" t="s">
        <v>84</v>
      </c>
      <c r="W1429" t="s">
        <v>18767</v>
      </c>
      <c r="X1429" t="s">
        <v>11517</v>
      </c>
      <c r="Y1429" s="536" t="s">
        <v>21748</v>
      </c>
      <c r="Z1429" s="536" t="s">
        <v>21748</v>
      </c>
      <c r="AA1429" s="493" t="s">
        <v>15663</v>
      </c>
      <c r="AB1429" s="493" t="s">
        <v>21748</v>
      </c>
      <c r="AC1429" s="493" t="s">
        <v>19778</v>
      </c>
      <c r="AD1429" s="493" t="s">
        <v>21738</v>
      </c>
      <c r="AE1429"/>
      <c r="AF1429" t="s">
        <v>20919</v>
      </c>
      <c r="AG1429"/>
      <c r="AH1429"/>
      <c r="AI1429" t="s">
        <v>20668</v>
      </c>
      <c r="AJ1429" t="s">
        <v>32</v>
      </c>
      <c r="AK1429" t="s">
        <v>2373</v>
      </c>
      <c r="AL1429" t="s">
        <v>64</v>
      </c>
      <c r="AM1429" t="s">
        <v>1315</v>
      </c>
      <c r="AN1429">
        <v>51</v>
      </c>
    </row>
    <row r="1430" spans="1:40" ht="14.4" x14ac:dyDescent="0.3">
      <c r="A1430" s="433" t="str">
        <v>1993</v>
      </c>
      <c r="D1430" t="str">
        <f>CONCATENATE(portada_F[[#This Row],[NIVEL]],".",portada_F[[#This Row],[CODINS]])</f>
        <v>1.01613</v>
      </c>
      <c r="E1430" s="444" t="s">
        <v>31886</v>
      </c>
      <c r="F1430" t="s">
        <v>2581</v>
      </c>
      <c r="G1430" t="s">
        <v>2580</v>
      </c>
      <c r="H1430" s="449" t="s">
        <v>24363</v>
      </c>
      <c r="I1430" t="s">
        <v>82</v>
      </c>
      <c r="J1430" t="s">
        <v>5</v>
      </c>
      <c r="K1430" t="s">
        <v>32</v>
      </c>
      <c r="L1430" t="s">
        <v>20921</v>
      </c>
      <c r="M1430" t="s">
        <v>18492</v>
      </c>
      <c r="N1430">
        <v>20602</v>
      </c>
      <c r="O1430" t="s">
        <v>35</v>
      </c>
      <c r="P1430" t="s">
        <v>6</v>
      </c>
      <c r="Q1430" t="s">
        <v>2</v>
      </c>
      <c r="R1430" t="s">
        <v>16596</v>
      </c>
      <c r="S1430" t="s">
        <v>83</v>
      </c>
      <c r="T1430" t="s">
        <v>785</v>
      </c>
      <c r="U1430" t="s">
        <v>51</v>
      </c>
      <c r="V1430" t="s">
        <v>24364</v>
      </c>
      <c r="W1430" t="s">
        <v>12943</v>
      </c>
      <c r="X1430" t="s">
        <v>10679</v>
      </c>
      <c r="Y1430" s="536" t="s">
        <v>24365</v>
      </c>
      <c r="Z1430" s="536" t="s">
        <v>24365</v>
      </c>
      <c r="AA1430" s="493" t="s">
        <v>19047</v>
      </c>
      <c r="AB1430" s="493" t="s">
        <v>24365</v>
      </c>
      <c r="AC1430" s="493" t="s">
        <v>19783</v>
      </c>
      <c r="AD1430" s="493" t="s">
        <v>21766</v>
      </c>
      <c r="AE1430"/>
      <c r="AF1430" t="s">
        <v>20919</v>
      </c>
      <c r="AG1430"/>
      <c r="AH1430"/>
      <c r="AI1430" t="s">
        <v>20668</v>
      </c>
      <c r="AJ1430" t="s">
        <v>32</v>
      </c>
      <c r="AK1430" t="s">
        <v>2579</v>
      </c>
      <c r="AL1430" t="s">
        <v>64</v>
      </c>
      <c r="AM1430" t="s">
        <v>8242</v>
      </c>
      <c r="AN1430">
        <v>36</v>
      </c>
    </row>
    <row r="1431" spans="1:40" ht="14.4" x14ac:dyDescent="0.3">
      <c r="A1431" s="433" t="str">
        <v>1994</v>
      </c>
      <c r="D1431" t="str">
        <f>CONCATENATE(portada_F[[#This Row],[NIVEL]],".",portada_F[[#This Row],[CODINS]])</f>
        <v>1.01288</v>
      </c>
      <c r="E1431" s="444" t="s">
        <v>31572</v>
      </c>
      <c r="F1431" t="s">
        <v>36</v>
      </c>
      <c r="G1431" t="s">
        <v>2400</v>
      </c>
      <c r="H1431" t="s">
        <v>12449</v>
      </c>
      <c r="I1431" t="s">
        <v>82</v>
      </c>
      <c r="J1431" t="s">
        <v>1</v>
      </c>
      <c r="K1431" t="s">
        <v>32</v>
      </c>
      <c r="L1431" t="s">
        <v>20921</v>
      </c>
      <c r="M1431" t="s">
        <v>18492</v>
      </c>
      <c r="N1431">
        <v>20206</v>
      </c>
      <c r="O1431" t="s">
        <v>35</v>
      </c>
      <c r="P1431" t="s">
        <v>2</v>
      </c>
      <c r="Q1431" t="s">
        <v>6</v>
      </c>
      <c r="R1431" t="s">
        <v>16568</v>
      </c>
      <c r="S1431" t="s">
        <v>83</v>
      </c>
      <c r="T1431" t="s">
        <v>84</v>
      </c>
      <c r="U1431" t="s">
        <v>159</v>
      </c>
      <c r="V1431" t="s">
        <v>12842</v>
      </c>
      <c r="W1431" t="s">
        <v>18967</v>
      </c>
      <c r="X1431" t="s">
        <v>10587</v>
      </c>
      <c r="Y1431" s="536" t="s">
        <v>23681</v>
      </c>
      <c r="Z1431" s="536" t="s">
        <v>23681</v>
      </c>
      <c r="AA1431" s="493" t="s">
        <v>2401</v>
      </c>
      <c r="AB1431" s="493" t="s">
        <v>20668</v>
      </c>
      <c r="AC1431" s="493" t="s">
        <v>19778</v>
      </c>
      <c r="AD1431" s="493" t="s">
        <v>21738</v>
      </c>
      <c r="AE1431"/>
      <c r="AF1431" t="s">
        <v>20919</v>
      </c>
      <c r="AG1431"/>
      <c r="AH1431"/>
      <c r="AI1431" t="s">
        <v>20668</v>
      </c>
      <c r="AJ1431" t="s">
        <v>32</v>
      </c>
      <c r="AK1431" t="s">
        <v>982</v>
      </c>
      <c r="AL1431" t="s">
        <v>64</v>
      </c>
      <c r="AM1431" t="s">
        <v>12449</v>
      </c>
      <c r="AN1431">
        <v>13</v>
      </c>
    </row>
    <row r="1432" spans="1:40" ht="14.4" x14ac:dyDescent="0.3">
      <c r="A1432" s="433" t="str">
        <v>1995</v>
      </c>
      <c r="D1432" t="str">
        <f>CONCATENATE(portada_F[[#This Row],[NIVEL]],".",portada_F[[#This Row],[CODINS]])</f>
        <v>1.01879</v>
      </c>
      <c r="E1432" s="444" t="s">
        <v>32121</v>
      </c>
      <c r="F1432" t="s">
        <v>2532</v>
      </c>
      <c r="G1432" t="s">
        <v>2531</v>
      </c>
      <c r="H1432" t="s">
        <v>839</v>
      </c>
      <c r="I1432" t="s">
        <v>82</v>
      </c>
      <c r="J1432" t="s">
        <v>4</v>
      </c>
      <c r="K1432" t="s">
        <v>32</v>
      </c>
      <c r="L1432" t="s">
        <v>20921</v>
      </c>
      <c r="M1432" t="s">
        <v>18492</v>
      </c>
      <c r="N1432">
        <v>21205</v>
      </c>
      <c r="O1432" t="s">
        <v>35</v>
      </c>
      <c r="P1432" t="s">
        <v>14</v>
      </c>
      <c r="Q1432" t="s">
        <v>5</v>
      </c>
      <c r="R1432" t="s">
        <v>16633</v>
      </c>
      <c r="S1432" t="s">
        <v>83</v>
      </c>
      <c r="T1432" t="s">
        <v>21758</v>
      </c>
      <c r="U1432" t="s">
        <v>22716</v>
      </c>
      <c r="V1432" t="s">
        <v>839</v>
      </c>
      <c r="W1432" t="s">
        <v>601</v>
      </c>
      <c r="X1432" t="s">
        <v>10753</v>
      </c>
      <c r="Y1432" s="536" t="s">
        <v>24903</v>
      </c>
      <c r="Z1432" s="536" t="s">
        <v>24903</v>
      </c>
      <c r="AA1432" s="493" t="s">
        <v>20132</v>
      </c>
      <c r="AB1432" s="493" t="s">
        <v>24904</v>
      </c>
      <c r="AC1432" s="493" t="s">
        <v>19782</v>
      </c>
      <c r="AD1432" s="493" t="s">
        <v>21761</v>
      </c>
      <c r="AE1432"/>
      <c r="AF1432" t="s">
        <v>20919</v>
      </c>
      <c r="AG1432"/>
      <c r="AH1432"/>
      <c r="AI1432" t="s">
        <v>20668</v>
      </c>
      <c r="AJ1432" t="s">
        <v>32</v>
      </c>
      <c r="AK1432" t="s">
        <v>7188</v>
      </c>
      <c r="AL1432" t="s">
        <v>64</v>
      </c>
      <c r="AM1432" t="s">
        <v>839</v>
      </c>
      <c r="AN1432">
        <v>15</v>
      </c>
    </row>
    <row r="1433" spans="1:40" ht="14.4" x14ac:dyDescent="0.3">
      <c r="A1433" s="433" t="str">
        <v>1997</v>
      </c>
      <c r="D1433" t="str">
        <f>CONCATENATE(portada_F[[#This Row],[NIVEL]],".",portada_F[[#This Row],[CODINS]])</f>
        <v>1.04404</v>
      </c>
      <c r="E1433" s="444" t="s">
        <v>34217</v>
      </c>
      <c r="F1433" t="s">
        <v>30361</v>
      </c>
      <c r="G1433" t="s">
        <v>30362</v>
      </c>
      <c r="H1433" t="s">
        <v>1589</v>
      </c>
      <c r="I1433" t="s">
        <v>82</v>
      </c>
      <c r="J1433" t="s">
        <v>3</v>
      </c>
      <c r="K1433" t="s">
        <v>32</v>
      </c>
      <c r="L1433" t="s">
        <v>20921</v>
      </c>
      <c r="M1433" t="s">
        <v>18492</v>
      </c>
      <c r="N1433">
        <v>20205</v>
      </c>
      <c r="O1433" t="s">
        <v>35</v>
      </c>
      <c r="P1433" t="s">
        <v>2</v>
      </c>
      <c r="Q1433" t="s">
        <v>5</v>
      </c>
      <c r="R1433" t="s">
        <v>16567</v>
      </c>
      <c r="S1433" t="s">
        <v>83</v>
      </c>
      <c r="T1433" t="s">
        <v>84</v>
      </c>
      <c r="U1433" t="s">
        <v>2467</v>
      </c>
      <c r="V1433" t="s">
        <v>1589</v>
      </c>
      <c r="W1433" t="s">
        <v>30363</v>
      </c>
      <c r="X1433" t="s">
        <v>30364</v>
      </c>
      <c r="Y1433" s="536" t="s">
        <v>30365</v>
      </c>
      <c r="Z1433" s="536"/>
      <c r="AA1433" s="493" t="s">
        <v>30366</v>
      </c>
      <c r="AB1433" s="493" t="s">
        <v>30367</v>
      </c>
      <c r="AC1433" s="493" t="s">
        <v>30368</v>
      </c>
      <c r="AD1433" s="493" t="s">
        <v>21734</v>
      </c>
      <c r="AE1433"/>
      <c r="AF1433" t="s">
        <v>20919</v>
      </c>
      <c r="AG1433"/>
      <c r="AH1433"/>
      <c r="AI1433" t="s">
        <v>20668</v>
      </c>
      <c r="AJ1433" t="s">
        <v>32</v>
      </c>
      <c r="AK1433" t="s">
        <v>8272</v>
      </c>
      <c r="AL1433" t="s">
        <v>64</v>
      </c>
      <c r="AM1433" t="s">
        <v>1589</v>
      </c>
      <c r="AN1433">
        <v>2</v>
      </c>
    </row>
    <row r="1434" spans="1:40" ht="14.4" x14ac:dyDescent="0.3">
      <c r="A1434" s="433" t="str">
        <v>1998</v>
      </c>
      <c r="D1434" t="str">
        <f>CONCATENATE(portada_F[[#This Row],[NIVEL]],".",portada_F[[#This Row],[CODINS]])</f>
        <v>1.04300</v>
      </c>
      <c r="E1434" s="444" t="s">
        <v>34130</v>
      </c>
      <c r="F1434" t="s">
        <v>10065</v>
      </c>
      <c r="G1434" t="s">
        <v>20613</v>
      </c>
      <c r="H1434" t="s">
        <v>20614</v>
      </c>
      <c r="I1434" t="s">
        <v>82</v>
      </c>
      <c r="J1434" t="s">
        <v>3</v>
      </c>
      <c r="K1434" t="s">
        <v>32</v>
      </c>
      <c r="L1434" t="s">
        <v>20921</v>
      </c>
      <c r="M1434" t="s">
        <v>18492</v>
      </c>
      <c r="N1434">
        <v>20205</v>
      </c>
      <c r="O1434" t="s">
        <v>35</v>
      </c>
      <c r="P1434" t="s">
        <v>2</v>
      </c>
      <c r="Q1434" t="s">
        <v>5</v>
      </c>
      <c r="R1434" t="s">
        <v>16567</v>
      </c>
      <c r="S1434" t="s">
        <v>83</v>
      </c>
      <c r="T1434" t="s">
        <v>84</v>
      </c>
      <c r="U1434" t="s">
        <v>2467</v>
      </c>
      <c r="V1434" t="s">
        <v>20614</v>
      </c>
      <c r="W1434" t="s">
        <v>29855</v>
      </c>
      <c r="X1434" t="s">
        <v>20616</v>
      </c>
      <c r="Y1434" s="536" t="s">
        <v>29856</v>
      </c>
      <c r="Z1434" s="536"/>
      <c r="AA1434" s="493" t="s">
        <v>20615</v>
      </c>
      <c r="AB1434" s="493" t="s">
        <v>29857</v>
      </c>
      <c r="AC1434" s="493" t="s">
        <v>19780</v>
      </c>
      <c r="AD1434" s="493" t="s">
        <v>21734</v>
      </c>
      <c r="AE1434"/>
      <c r="AF1434" t="s">
        <v>20919</v>
      </c>
      <c r="AG1434"/>
      <c r="AH1434"/>
      <c r="AI1434" t="s">
        <v>20668</v>
      </c>
      <c r="AJ1434" t="s">
        <v>32</v>
      </c>
      <c r="AK1434" t="s">
        <v>8111</v>
      </c>
      <c r="AL1434" t="s">
        <v>64</v>
      </c>
      <c r="AM1434" t="s">
        <v>20614</v>
      </c>
      <c r="AN1434">
        <v>4</v>
      </c>
    </row>
    <row r="1435" spans="1:40" ht="14.4" x14ac:dyDescent="0.3">
      <c r="A1435" s="433" t="str">
        <v>1999</v>
      </c>
      <c r="D1435" t="str">
        <f>CONCATENATE(portada_F[[#This Row],[NIVEL]],".",portada_F[[#This Row],[CODINS]])</f>
        <v>1.01402</v>
      </c>
      <c r="E1435" s="444" t="s">
        <v>31685</v>
      </c>
      <c r="F1435" t="s">
        <v>3077</v>
      </c>
      <c r="G1435" t="s">
        <v>3076</v>
      </c>
      <c r="H1435" t="s">
        <v>70</v>
      </c>
      <c r="I1435" t="s">
        <v>224</v>
      </c>
      <c r="J1435" t="s">
        <v>9</v>
      </c>
      <c r="K1435" t="s">
        <v>32</v>
      </c>
      <c r="L1435" t="s">
        <v>20921</v>
      </c>
      <c r="M1435" t="s">
        <v>18492</v>
      </c>
      <c r="N1435">
        <v>21013</v>
      </c>
      <c r="O1435" t="s">
        <v>35</v>
      </c>
      <c r="P1435" t="s">
        <v>11</v>
      </c>
      <c r="Q1435" t="s">
        <v>15</v>
      </c>
      <c r="R1435" t="s">
        <v>16622</v>
      </c>
      <c r="S1435" t="s">
        <v>83</v>
      </c>
      <c r="T1435" t="s">
        <v>224</v>
      </c>
      <c r="U1435" t="s">
        <v>271</v>
      </c>
      <c r="V1435" t="s">
        <v>70</v>
      </c>
      <c r="W1435" t="s">
        <v>19004</v>
      </c>
      <c r="X1435" t="s">
        <v>11820</v>
      </c>
      <c r="Y1435" s="536" t="s">
        <v>23906</v>
      </c>
      <c r="Z1435" s="536"/>
      <c r="AA1435" s="493" t="s">
        <v>15857</v>
      </c>
      <c r="AB1435" s="493" t="s">
        <v>23907</v>
      </c>
      <c r="AC1435" s="493" t="s">
        <v>19798</v>
      </c>
      <c r="AD1435" s="493" t="s">
        <v>21853</v>
      </c>
      <c r="AE1435"/>
      <c r="AF1435" t="s">
        <v>20919</v>
      </c>
      <c r="AG1435"/>
      <c r="AH1435"/>
      <c r="AI1435" t="s">
        <v>20668</v>
      </c>
      <c r="AJ1435" t="s">
        <v>32</v>
      </c>
      <c r="AK1435" t="s">
        <v>2021</v>
      </c>
      <c r="AL1435" t="s">
        <v>64</v>
      </c>
      <c r="AM1435" t="s">
        <v>70</v>
      </c>
      <c r="AN1435">
        <v>34</v>
      </c>
    </row>
    <row r="1436" spans="1:40" ht="14.4" x14ac:dyDescent="0.3">
      <c r="A1436" s="433" t="str">
        <v>2000</v>
      </c>
      <c r="D1436" t="str">
        <f>CONCATENATE(portada_F[[#This Row],[NIVEL]],".",portada_F[[#This Row],[CODINS]])</f>
        <v>1.01744</v>
      </c>
      <c r="E1436" s="444" t="s">
        <v>32003</v>
      </c>
      <c r="F1436" t="s">
        <v>2968</v>
      </c>
      <c r="G1436" t="s">
        <v>2966</v>
      </c>
      <c r="H1436" t="s">
        <v>2967</v>
      </c>
      <c r="I1436" t="s">
        <v>224</v>
      </c>
      <c r="J1436" t="s">
        <v>6</v>
      </c>
      <c r="K1436" t="s">
        <v>32</v>
      </c>
      <c r="L1436" t="s">
        <v>20921</v>
      </c>
      <c r="M1436" t="s">
        <v>18492</v>
      </c>
      <c r="N1436">
        <v>21007</v>
      </c>
      <c r="O1436" t="s">
        <v>35</v>
      </c>
      <c r="P1436" t="s">
        <v>11</v>
      </c>
      <c r="Q1436" t="s">
        <v>7</v>
      </c>
      <c r="R1436" t="s">
        <v>18366</v>
      </c>
      <c r="S1436" t="s">
        <v>83</v>
      </c>
      <c r="T1436" t="s">
        <v>224</v>
      </c>
      <c r="U1436" t="s">
        <v>2961</v>
      </c>
      <c r="V1436" t="s">
        <v>2967</v>
      </c>
      <c r="W1436" t="s">
        <v>24643</v>
      </c>
      <c r="X1436" t="s">
        <v>11928</v>
      </c>
      <c r="Y1436" s="536" t="s">
        <v>24644</v>
      </c>
      <c r="Z1436" s="536" t="s">
        <v>24644</v>
      </c>
      <c r="AA1436" s="493" t="s">
        <v>18003</v>
      </c>
      <c r="AB1436" s="493" t="s">
        <v>24645</v>
      </c>
      <c r="AC1436" s="493" t="s">
        <v>19321</v>
      </c>
      <c r="AD1436" s="493" t="s">
        <v>21849</v>
      </c>
      <c r="AE1436"/>
      <c r="AF1436" t="s">
        <v>20919</v>
      </c>
      <c r="AG1436"/>
      <c r="AH1436"/>
      <c r="AI1436" t="s">
        <v>20668</v>
      </c>
      <c r="AJ1436" t="s">
        <v>32</v>
      </c>
      <c r="AK1436" t="s">
        <v>7644</v>
      </c>
      <c r="AL1436" t="s">
        <v>64</v>
      </c>
      <c r="AM1436" t="s">
        <v>2967</v>
      </c>
      <c r="AN1436">
        <v>30</v>
      </c>
    </row>
    <row r="1437" spans="1:40" ht="14.4" x14ac:dyDescent="0.3">
      <c r="A1437" s="433" t="str">
        <v>2001</v>
      </c>
      <c r="D1437" t="str">
        <f>CONCATENATE(portada_F[[#This Row],[NIVEL]],".",portada_F[[#This Row],[CODINS]])</f>
        <v>1.02718</v>
      </c>
      <c r="E1437" s="444" t="s">
        <v>32861</v>
      </c>
      <c r="F1437" t="s">
        <v>3019</v>
      </c>
      <c r="G1437" t="s">
        <v>3017</v>
      </c>
      <c r="H1437" t="s">
        <v>3018</v>
      </c>
      <c r="I1437" t="s">
        <v>224</v>
      </c>
      <c r="J1437" t="s">
        <v>6</v>
      </c>
      <c r="K1437" t="s">
        <v>32</v>
      </c>
      <c r="L1437" t="s">
        <v>20921</v>
      </c>
      <c r="M1437" t="s">
        <v>18492</v>
      </c>
      <c r="N1437">
        <v>20213</v>
      </c>
      <c r="O1437" t="s">
        <v>35</v>
      </c>
      <c r="P1437" t="s">
        <v>2</v>
      </c>
      <c r="Q1437" t="s">
        <v>15</v>
      </c>
      <c r="R1437" t="s">
        <v>21843</v>
      </c>
      <c r="S1437" t="s">
        <v>83</v>
      </c>
      <c r="T1437" t="s">
        <v>84</v>
      </c>
      <c r="U1437" t="s">
        <v>1443</v>
      </c>
      <c r="V1437" t="s">
        <v>3018</v>
      </c>
      <c r="W1437" t="s">
        <v>252</v>
      </c>
      <c r="X1437" t="s">
        <v>15793</v>
      </c>
      <c r="Y1437" s="536" t="s">
        <v>26632</v>
      </c>
      <c r="Z1437" s="536" t="s">
        <v>26632</v>
      </c>
      <c r="AA1437" s="493" t="s">
        <v>19322</v>
      </c>
      <c r="AB1437" s="493" t="s">
        <v>26632</v>
      </c>
      <c r="AC1437" s="493" t="s">
        <v>19321</v>
      </c>
      <c r="AD1437" s="493" t="s">
        <v>26633</v>
      </c>
      <c r="AE1437"/>
      <c r="AF1437" t="s">
        <v>20919</v>
      </c>
      <c r="AG1437"/>
      <c r="AH1437"/>
      <c r="AI1437" t="s">
        <v>20668</v>
      </c>
      <c r="AJ1437" t="s">
        <v>32</v>
      </c>
      <c r="AK1437" t="s">
        <v>3016</v>
      </c>
      <c r="AL1437" t="s">
        <v>64</v>
      </c>
      <c r="AM1437" t="s">
        <v>3018</v>
      </c>
      <c r="AN1437">
        <v>14</v>
      </c>
    </row>
    <row r="1438" spans="1:40" ht="14.4" x14ac:dyDescent="0.3">
      <c r="A1438" s="433" t="str">
        <v>2002</v>
      </c>
      <c r="D1438" t="str">
        <f>CONCATENATE(portada_F[[#This Row],[NIVEL]],".",portada_F[[#This Row],[CODINS]])</f>
        <v>1.02100</v>
      </c>
      <c r="E1438" s="444" t="s">
        <v>32320</v>
      </c>
      <c r="F1438" t="s">
        <v>2844</v>
      </c>
      <c r="G1438" t="s">
        <v>2841</v>
      </c>
      <c r="H1438" t="s">
        <v>2842</v>
      </c>
      <c r="I1438" t="s">
        <v>224</v>
      </c>
      <c r="J1438" t="s">
        <v>4</v>
      </c>
      <c r="K1438" t="s">
        <v>32</v>
      </c>
      <c r="L1438" t="s">
        <v>20921</v>
      </c>
      <c r="M1438" t="s">
        <v>18492</v>
      </c>
      <c r="N1438">
        <v>21004</v>
      </c>
      <c r="O1438" t="s">
        <v>35</v>
      </c>
      <c r="P1438" t="s">
        <v>11</v>
      </c>
      <c r="Q1438" t="s">
        <v>4</v>
      </c>
      <c r="R1438" t="s">
        <v>21834</v>
      </c>
      <c r="S1438" t="s">
        <v>83</v>
      </c>
      <c r="T1438" t="s">
        <v>224</v>
      </c>
      <c r="U1438" t="s">
        <v>2843</v>
      </c>
      <c r="V1438" t="s">
        <v>2842</v>
      </c>
      <c r="W1438" t="s">
        <v>25358</v>
      </c>
      <c r="X1438" t="s">
        <v>10824</v>
      </c>
      <c r="Y1438" s="536" t="s">
        <v>25359</v>
      </c>
      <c r="Z1438" s="536" t="s">
        <v>25359</v>
      </c>
      <c r="AA1438" s="493" t="s">
        <v>14088</v>
      </c>
      <c r="AB1438" s="493" t="s">
        <v>25359</v>
      </c>
      <c r="AC1438" s="493" t="s">
        <v>19793</v>
      </c>
      <c r="AD1438" s="493" t="s">
        <v>21838</v>
      </c>
      <c r="AE1438"/>
      <c r="AF1438" t="s">
        <v>20919</v>
      </c>
      <c r="AG1438"/>
      <c r="AH1438"/>
      <c r="AI1438" t="s">
        <v>20668</v>
      </c>
      <c r="AJ1438" t="s">
        <v>32</v>
      </c>
      <c r="AK1438" t="s">
        <v>2840</v>
      </c>
      <c r="AL1438" t="s">
        <v>64</v>
      </c>
      <c r="AM1438" t="s">
        <v>2842</v>
      </c>
      <c r="AN1438">
        <v>28</v>
      </c>
    </row>
    <row r="1439" spans="1:40" ht="14.4" x14ac:dyDescent="0.3">
      <c r="A1439" s="433" t="str">
        <v>2003</v>
      </c>
      <c r="D1439" t="str">
        <f>CONCATENATE(portada_F[[#This Row],[NIVEL]],".",portada_F[[#This Row],[CODINS]])</f>
        <v>1.02994</v>
      </c>
      <c r="E1439" s="444" t="s">
        <v>33103</v>
      </c>
      <c r="F1439" t="s">
        <v>2879</v>
      </c>
      <c r="G1439" t="s">
        <v>2876</v>
      </c>
      <c r="H1439" t="s">
        <v>2877</v>
      </c>
      <c r="I1439" t="s">
        <v>224</v>
      </c>
      <c r="J1439" t="s">
        <v>4</v>
      </c>
      <c r="K1439" t="s">
        <v>32</v>
      </c>
      <c r="L1439" t="s">
        <v>20921</v>
      </c>
      <c r="M1439" t="s">
        <v>18492</v>
      </c>
      <c r="N1439">
        <v>21009</v>
      </c>
      <c r="O1439" t="s">
        <v>35</v>
      </c>
      <c r="P1439" t="s">
        <v>11</v>
      </c>
      <c r="Q1439" t="s">
        <v>10</v>
      </c>
      <c r="R1439" t="s">
        <v>19681</v>
      </c>
      <c r="S1439" t="s">
        <v>83</v>
      </c>
      <c r="T1439" t="s">
        <v>224</v>
      </c>
      <c r="U1439" t="s">
        <v>2854</v>
      </c>
      <c r="V1439" t="s">
        <v>2878</v>
      </c>
      <c r="W1439" t="s">
        <v>9362</v>
      </c>
      <c r="X1439" t="s">
        <v>11024</v>
      </c>
      <c r="Y1439" s="536" t="s">
        <v>27199</v>
      </c>
      <c r="Z1439" s="536" t="s">
        <v>27199</v>
      </c>
      <c r="AA1439" s="493" t="s">
        <v>20336</v>
      </c>
      <c r="AB1439" s="493" t="s">
        <v>27199</v>
      </c>
      <c r="AC1439" s="493" t="s">
        <v>19793</v>
      </c>
      <c r="AD1439" s="493" t="s">
        <v>21838</v>
      </c>
      <c r="AE1439"/>
      <c r="AF1439" t="s">
        <v>20919</v>
      </c>
      <c r="AG1439"/>
      <c r="AH1439"/>
      <c r="AI1439" t="s">
        <v>20668</v>
      </c>
      <c r="AJ1439" t="s">
        <v>32</v>
      </c>
      <c r="AK1439" t="s">
        <v>1150</v>
      </c>
      <c r="AL1439" t="s">
        <v>64</v>
      </c>
      <c r="AM1439" t="s">
        <v>2877</v>
      </c>
      <c r="AN1439">
        <v>11</v>
      </c>
    </row>
    <row r="1440" spans="1:40" ht="14.4" x14ac:dyDescent="0.3">
      <c r="A1440" s="433" t="str">
        <v>2004</v>
      </c>
      <c r="D1440" t="str">
        <f>CONCATENATE(portada_F[[#This Row],[NIVEL]],".",portada_F[[#This Row],[CODINS]])</f>
        <v>1.04303</v>
      </c>
      <c r="E1440" s="444" t="s">
        <v>34133</v>
      </c>
      <c r="F1440" t="s">
        <v>20622</v>
      </c>
      <c r="G1440" t="s">
        <v>20623</v>
      </c>
      <c r="H1440" t="s">
        <v>20624</v>
      </c>
      <c r="I1440" s="448" t="s">
        <v>17778</v>
      </c>
      <c r="J1440" s="448" t="s">
        <v>11</v>
      </c>
      <c r="K1440" t="s">
        <v>32</v>
      </c>
      <c r="L1440" t="s">
        <v>20921</v>
      </c>
      <c r="M1440" t="s">
        <v>18492</v>
      </c>
      <c r="N1440">
        <v>21403</v>
      </c>
      <c r="O1440" t="s">
        <v>35</v>
      </c>
      <c r="P1440" t="s">
        <v>225</v>
      </c>
      <c r="Q1440" t="s">
        <v>3</v>
      </c>
      <c r="R1440" t="s">
        <v>16643</v>
      </c>
      <c r="S1440" t="s">
        <v>83</v>
      </c>
      <c r="T1440" t="s">
        <v>226</v>
      </c>
      <c r="U1440" t="s">
        <v>22925</v>
      </c>
      <c r="V1440" t="s">
        <v>20624</v>
      </c>
      <c r="W1440" t="s">
        <v>20626</v>
      </c>
      <c r="X1440" t="s">
        <v>20625</v>
      </c>
      <c r="Y1440" s="536" t="s">
        <v>29862</v>
      </c>
      <c r="Z1440" s="536" t="s">
        <v>29863</v>
      </c>
      <c r="AA1440" s="493" t="s">
        <v>29864</v>
      </c>
      <c r="AB1440" s="493" t="s">
        <v>29863</v>
      </c>
      <c r="AC1440" s="493" t="s">
        <v>12753</v>
      </c>
      <c r="AD1440" s="493" t="s">
        <v>23488</v>
      </c>
      <c r="AE1440"/>
      <c r="AF1440" t="s">
        <v>20919</v>
      </c>
      <c r="AG1440"/>
      <c r="AH1440"/>
      <c r="AI1440" t="s">
        <v>20668</v>
      </c>
      <c r="AJ1440" t="s">
        <v>32</v>
      </c>
      <c r="AK1440" t="s">
        <v>3222</v>
      </c>
      <c r="AL1440" t="s">
        <v>64</v>
      </c>
      <c r="AM1440" t="s">
        <v>20624</v>
      </c>
      <c r="AN1440">
        <v>2</v>
      </c>
    </row>
    <row r="1441" spans="1:40" ht="14.4" x14ac:dyDescent="0.3">
      <c r="A1441" s="433" t="str">
        <v>2005</v>
      </c>
      <c r="D1441" t="str">
        <f>CONCATENATE(portada_F[[#This Row],[NIVEL]],".",portada_F[[#This Row],[CODINS]])</f>
        <v>1.03353</v>
      </c>
      <c r="E1441" s="444" t="s">
        <v>33404</v>
      </c>
      <c r="F1441" t="s">
        <v>10108</v>
      </c>
      <c r="G1441" t="s">
        <v>10109</v>
      </c>
      <c r="H1441" t="s">
        <v>10110</v>
      </c>
      <c r="I1441" t="s">
        <v>224</v>
      </c>
      <c r="J1441" t="s">
        <v>6</v>
      </c>
      <c r="K1441" t="s">
        <v>32</v>
      </c>
      <c r="L1441" t="s">
        <v>20921</v>
      </c>
      <c r="M1441" t="s">
        <v>18492</v>
      </c>
      <c r="N1441">
        <v>21007</v>
      </c>
      <c r="O1441" t="s">
        <v>35</v>
      </c>
      <c r="P1441" t="s">
        <v>11</v>
      </c>
      <c r="Q1441" t="s">
        <v>7</v>
      </c>
      <c r="R1441" t="s">
        <v>18366</v>
      </c>
      <c r="S1441" t="s">
        <v>83</v>
      </c>
      <c r="T1441" t="s">
        <v>224</v>
      </c>
      <c r="U1441" t="s">
        <v>2961</v>
      </c>
      <c r="V1441" t="s">
        <v>10110</v>
      </c>
      <c r="W1441" t="s">
        <v>215</v>
      </c>
      <c r="X1441" t="s">
        <v>12273</v>
      </c>
      <c r="Y1441" s="536" t="s">
        <v>27909</v>
      </c>
      <c r="Z1441" s="536"/>
      <c r="AA1441" s="493" t="s">
        <v>19459</v>
      </c>
      <c r="AB1441" s="493" t="s">
        <v>27910</v>
      </c>
      <c r="AC1441" s="493" t="s">
        <v>19321</v>
      </c>
      <c r="AD1441" s="493" t="s">
        <v>21849</v>
      </c>
      <c r="AE1441"/>
      <c r="AF1441" t="s">
        <v>20919</v>
      </c>
      <c r="AG1441"/>
      <c r="AH1441"/>
      <c r="AI1441" t="s">
        <v>20668</v>
      </c>
      <c r="AJ1441" t="s">
        <v>32</v>
      </c>
      <c r="AK1441" t="s">
        <v>819</v>
      </c>
      <c r="AL1441" t="s">
        <v>64</v>
      </c>
      <c r="AM1441" t="s">
        <v>10110</v>
      </c>
      <c r="AN1441">
        <v>14</v>
      </c>
    </row>
    <row r="1442" spans="1:40" ht="14.4" x14ac:dyDescent="0.3">
      <c r="A1442" s="433" t="str">
        <v>2006</v>
      </c>
      <c r="D1442" t="str">
        <f>CONCATENATE(portada_F[[#This Row],[NIVEL]],".",portada_F[[#This Row],[CODINS]])</f>
        <v>1.02716</v>
      </c>
      <c r="E1442" s="444" t="s">
        <v>32859</v>
      </c>
      <c r="F1442" t="s">
        <v>5504</v>
      </c>
      <c r="G1442" t="s">
        <v>6499</v>
      </c>
      <c r="H1442" t="s">
        <v>6209</v>
      </c>
      <c r="I1442" t="s">
        <v>224</v>
      </c>
      <c r="J1442" t="s">
        <v>2</v>
      </c>
      <c r="K1442" t="s">
        <v>32</v>
      </c>
      <c r="L1442" t="s">
        <v>20921</v>
      </c>
      <c r="M1442" t="s">
        <v>18492</v>
      </c>
      <c r="N1442">
        <v>21008</v>
      </c>
      <c r="O1442" t="s">
        <v>35</v>
      </c>
      <c r="P1442" t="s">
        <v>11</v>
      </c>
      <c r="Q1442" t="s">
        <v>9</v>
      </c>
      <c r="R1442" t="s">
        <v>19680</v>
      </c>
      <c r="S1442" t="s">
        <v>83</v>
      </c>
      <c r="T1442" t="s">
        <v>224</v>
      </c>
      <c r="U1442" t="s">
        <v>2749</v>
      </c>
      <c r="V1442" t="s">
        <v>6209</v>
      </c>
      <c r="W1442" t="s">
        <v>9819</v>
      </c>
      <c r="X1442" t="s">
        <v>13207</v>
      </c>
      <c r="Y1442" s="536" t="s">
        <v>26629</v>
      </c>
      <c r="Z1442" s="536"/>
      <c r="AA1442" s="493" t="s">
        <v>18106</v>
      </c>
      <c r="AB1442" s="493" t="s">
        <v>26630</v>
      </c>
      <c r="AC1442" s="493" t="s">
        <v>21807</v>
      </c>
      <c r="AD1442" s="493" t="s">
        <v>24538</v>
      </c>
      <c r="AE1442"/>
      <c r="AF1442" t="s">
        <v>20919</v>
      </c>
      <c r="AG1442"/>
      <c r="AH1442"/>
      <c r="AI1442" t="s">
        <v>20668</v>
      </c>
      <c r="AJ1442" t="s">
        <v>32</v>
      </c>
      <c r="AK1442" t="s">
        <v>7877</v>
      </c>
      <c r="AL1442" t="s">
        <v>64</v>
      </c>
      <c r="AM1442" t="s">
        <v>6209</v>
      </c>
      <c r="AN1442">
        <v>11</v>
      </c>
    </row>
    <row r="1443" spans="1:40" ht="14.4" x14ac:dyDescent="0.3">
      <c r="A1443" s="433" t="str">
        <v>2008</v>
      </c>
      <c r="D1443" t="str">
        <f>CONCATENATE(portada_F[[#This Row],[NIVEL]],".",portada_F[[#This Row],[CODINS]])</f>
        <v>1.02094</v>
      </c>
      <c r="E1443" s="444" t="s">
        <v>32315</v>
      </c>
      <c r="F1443" t="s">
        <v>2720</v>
      </c>
      <c r="G1443" t="s">
        <v>2718</v>
      </c>
      <c r="H1443" t="s">
        <v>2719</v>
      </c>
      <c r="I1443" t="s">
        <v>224</v>
      </c>
      <c r="J1443" t="s">
        <v>2</v>
      </c>
      <c r="K1443" t="s">
        <v>32</v>
      </c>
      <c r="L1443" t="s">
        <v>20921</v>
      </c>
      <c r="M1443" t="s">
        <v>18492</v>
      </c>
      <c r="N1443">
        <v>21002</v>
      </c>
      <c r="O1443" t="s">
        <v>35</v>
      </c>
      <c r="P1443" t="s">
        <v>11</v>
      </c>
      <c r="Q1443" t="s">
        <v>2</v>
      </c>
      <c r="R1443" t="s">
        <v>16615</v>
      </c>
      <c r="S1443" t="s">
        <v>83</v>
      </c>
      <c r="T1443" t="s">
        <v>224</v>
      </c>
      <c r="U1443" t="s">
        <v>257</v>
      </c>
      <c r="V1443" t="s">
        <v>2719</v>
      </c>
      <c r="W1443" t="s">
        <v>9342</v>
      </c>
      <c r="X1443" t="s">
        <v>14092</v>
      </c>
      <c r="Y1443" s="536" t="s">
        <v>25348</v>
      </c>
      <c r="Z1443" s="536"/>
      <c r="AA1443" s="493" t="s">
        <v>9341</v>
      </c>
      <c r="AB1443" s="493" t="s">
        <v>25349</v>
      </c>
      <c r="AC1443" s="493" t="s">
        <v>21807</v>
      </c>
      <c r="AD1443" s="493" t="s">
        <v>21808</v>
      </c>
      <c r="AE1443"/>
      <c r="AF1443" t="s">
        <v>20919</v>
      </c>
      <c r="AG1443"/>
      <c r="AH1443"/>
      <c r="AI1443" t="s">
        <v>20668</v>
      </c>
      <c r="AJ1443" t="s">
        <v>32</v>
      </c>
      <c r="AK1443" t="s">
        <v>2717</v>
      </c>
      <c r="AL1443" t="s">
        <v>64</v>
      </c>
      <c r="AM1443" t="s">
        <v>2719</v>
      </c>
      <c r="AN1443">
        <v>13</v>
      </c>
    </row>
    <row r="1444" spans="1:40" ht="14.4" x14ac:dyDescent="0.3">
      <c r="A1444" s="433" t="str">
        <v>2009</v>
      </c>
      <c r="D1444" t="str">
        <f>CONCATENATE(portada_F[[#This Row],[NIVEL]],".",portada_F[[#This Row],[CODINS]])</f>
        <v>1.03385</v>
      </c>
      <c r="E1444" s="444" t="s">
        <v>33435</v>
      </c>
      <c r="F1444" t="s">
        <v>7461</v>
      </c>
      <c r="G1444" t="s">
        <v>10324</v>
      </c>
      <c r="H1444" t="s">
        <v>539</v>
      </c>
      <c r="I1444" t="s">
        <v>205</v>
      </c>
      <c r="J1444" t="s">
        <v>3</v>
      </c>
      <c r="K1444" t="s">
        <v>32</v>
      </c>
      <c r="L1444" t="s">
        <v>20921</v>
      </c>
      <c r="M1444" t="s">
        <v>18492</v>
      </c>
      <c r="N1444">
        <v>41005</v>
      </c>
      <c r="O1444" t="s">
        <v>206</v>
      </c>
      <c r="P1444" t="s">
        <v>11</v>
      </c>
      <c r="Q1444" t="s">
        <v>5</v>
      </c>
      <c r="R1444" t="s">
        <v>16739</v>
      </c>
      <c r="S1444" t="s">
        <v>207</v>
      </c>
      <c r="T1444" t="s">
        <v>205</v>
      </c>
      <c r="U1444" t="s">
        <v>9039</v>
      </c>
      <c r="V1444" t="s">
        <v>138</v>
      </c>
      <c r="W1444" t="s">
        <v>12280</v>
      </c>
      <c r="X1444" t="s">
        <v>13365</v>
      </c>
      <c r="Y1444" s="536" t="s">
        <v>23022</v>
      </c>
      <c r="Z1444" s="536" t="s">
        <v>27976</v>
      </c>
      <c r="AA1444" s="493" t="s">
        <v>19466</v>
      </c>
      <c r="AB1444" s="493" t="s">
        <v>27977</v>
      </c>
      <c r="AC1444" s="493" t="s">
        <v>19849</v>
      </c>
      <c r="AD1444" s="493" t="s">
        <v>25848</v>
      </c>
      <c r="AE1444"/>
      <c r="AF1444" t="s">
        <v>20919</v>
      </c>
      <c r="AG1444"/>
      <c r="AH1444"/>
      <c r="AI1444" t="s">
        <v>20668</v>
      </c>
      <c r="AJ1444" t="s">
        <v>32</v>
      </c>
      <c r="AK1444" t="s">
        <v>2584</v>
      </c>
      <c r="AL1444" t="s">
        <v>64</v>
      </c>
      <c r="AM1444" t="s">
        <v>539</v>
      </c>
      <c r="AN1444">
        <v>12</v>
      </c>
    </row>
    <row r="1445" spans="1:40" ht="14.4" x14ac:dyDescent="0.3">
      <c r="A1445" s="433" t="str">
        <v>2010</v>
      </c>
      <c r="D1445" t="str">
        <f>CONCATENATE(portada_F[[#This Row],[NIVEL]],".",portada_F[[#This Row],[CODINS]])</f>
        <v>1.02082</v>
      </c>
      <c r="E1445" s="444" t="s">
        <v>32303</v>
      </c>
      <c r="F1445" t="s">
        <v>3109</v>
      </c>
      <c r="G1445" t="s">
        <v>3107</v>
      </c>
      <c r="H1445" t="s">
        <v>3108</v>
      </c>
      <c r="I1445" t="s">
        <v>224</v>
      </c>
      <c r="J1445" t="s">
        <v>9</v>
      </c>
      <c r="K1445" t="s">
        <v>32</v>
      </c>
      <c r="L1445" t="s">
        <v>20921</v>
      </c>
      <c r="M1445" t="s">
        <v>18492</v>
      </c>
      <c r="N1445">
        <v>21013</v>
      </c>
      <c r="O1445" t="s">
        <v>35</v>
      </c>
      <c r="P1445" t="s">
        <v>11</v>
      </c>
      <c r="Q1445" t="s">
        <v>15</v>
      </c>
      <c r="R1445" t="s">
        <v>16622</v>
      </c>
      <c r="S1445" t="s">
        <v>83</v>
      </c>
      <c r="T1445" t="s">
        <v>224</v>
      </c>
      <c r="U1445" t="s">
        <v>271</v>
      </c>
      <c r="V1445" t="s">
        <v>3108</v>
      </c>
      <c r="W1445" t="s">
        <v>1268</v>
      </c>
      <c r="X1445" t="s">
        <v>13052</v>
      </c>
      <c r="Y1445" s="536" t="s">
        <v>25320</v>
      </c>
      <c r="Z1445" s="536" t="s">
        <v>25321</v>
      </c>
      <c r="AA1445" s="493" t="s">
        <v>10908</v>
      </c>
      <c r="AB1445" s="493" t="s">
        <v>25322</v>
      </c>
      <c r="AC1445" s="493" t="s">
        <v>19798</v>
      </c>
      <c r="AD1445" s="493" t="s">
        <v>21853</v>
      </c>
      <c r="AE1445"/>
      <c r="AF1445" t="s">
        <v>20919</v>
      </c>
      <c r="AG1445"/>
      <c r="AH1445"/>
      <c r="AI1445" t="s">
        <v>20668</v>
      </c>
      <c r="AJ1445" t="s">
        <v>32</v>
      </c>
      <c r="AK1445" t="s">
        <v>3106</v>
      </c>
      <c r="AL1445" t="s">
        <v>64</v>
      </c>
      <c r="AM1445" t="s">
        <v>3108</v>
      </c>
      <c r="AN1445">
        <v>37</v>
      </c>
    </row>
    <row r="1446" spans="1:40" ht="14.4" x14ac:dyDescent="0.3">
      <c r="A1446" s="433" t="str">
        <v>2011</v>
      </c>
      <c r="D1446" t="str">
        <f>CONCATENATE(portada_F[[#This Row],[NIVEL]],".",portada_F[[#This Row],[CODINS]])</f>
        <v>1.00430</v>
      </c>
      <c r="E1446" s="444" t="s">
        <v>30825</v>
      </c>
      <c r="F1446" t="s">
        <v>1245</v>
      </c>
      <c r="G1446" t="s">
        <v>2874</v>
      </c>
      <c r="H1446" t="s">
        <v>2875</v>
      </c>
      <c r="I1446" t="s">
        <v>224</v>
      </c>
      <c r="J1446" t="s">
        <v>4</v>
      </c>
      <c r="K1446" t="s">
        <v>32</v>
      </c>
      <c r="L1446" t="s">
        <v>20921</v>
      </c>
      <c r="M1446" t="s">
        <v>18492</v>
      </c>
      <c r="N1446">
        <v>21004</v>
      </c>
      <c r="O1446" t="s">
        <v>35</v>
      </c>
      <c r="P1446" t="s">
        <v>11</v>
      </c>
      <c r="Q1446" t="s">
        <v>4</v>
      </c>
      <c r="R1446" t="s">
        <v>21834</v>
      </c>
      <c r="S1446" t="s">
        <v>83</v>
      </c>
      <c r="T1446" t="s">
        <v>224</v>
      </c>
      <c r="U1446" t="s">
        <v>2843</v>
      </c>
      <c r="V1446" t="s">
        <v>2843</v>
      </c>
      <c r="W1446" t="s">
        <v>526</v>
      </c>
      <c r="X1446" t="s">
        <v>10401</v>
      </c>
      <c r="Y1446" s="536" t="s">
        <v>21835</v>
      </c>
      <c r="Z1446" s="536" t="s">
        <v>21835</v>
      </c>
      <c r="AA1446" s="493" t="s">
        <v>21836</v>
      </c>
      <c r="AB1446" s="493" t="s">
        <v>21837</v>
      </c>
      <c r="AC1446" s="493" t="s">
        <v>19793</v>
      </c>
      <c r="AD1446" s="493" t="s">
        <v>21838</v>
      </c>
      <c r="AE1446"/>
      <c r="AF1446" t="s">
        <v>20919</v>
      </c>
      <c r="AG1446"/>
      <c r="AH1446"/>
      <c r="AI1446" t="s">
        <v>20668</v>
      </c>
      <c r="AJ1446" t="s">
        <v>32</v>
      </c>
      <c r="AK1446" t="s">
        <v>1146</v>
      </c>
      <c r="AL1446" t="s">
        <v>64</v>
      </c>
      <c r="AM1446" t="s">
        <v>2875</v>
      </c>
      <c r="AN1446">
        <v>133</v>
      </c>
    </row>
    <row r="1447" spans="1:40" ht="14.4" x14ac:dyDescent="0.3">
      <c r="A1447" s="433" t="str">
        <v>2012</v>
      </c>
      <c r="D1447" t="str">
        <f>CONCATENATE(portada_F[[#This Row],[NIVEL]],".",portada_F[[#This Row],[CODINS]])</f>
        <v>1.00422</v>
      </c>
      <c r="E1447" s="444" t="s">
        <v>30817</v>
      </c>
      <c r="F1447" t="s">
        <v>851</v>
      </c>
      <c r="G1447" t="s">
        <v>6183</v>
      </c>
      <c r="H1447" t="s">
        <v>6184</v>
      </c>
      <c r="I1447" t="s">
        <v>224</v>
      </c>
      <c r="J1447" t="s">
        <v>3</v>
      </c>
      <c r="K1447" t="s">
        <v>32</v>
      </c>
      <c r="L1447" t="s">
        <v>20921</v>
      </c>
      <c r="M1447" t="s">
        <v>18492</v>
      </c>
      <c r="N1447">
        <v>21001</v>
      </c>
      <c r="O1447" t="s">
        <v>35</v>
      </c>
      <c r="P1447" t="s">
        <v>11</v>
      </c>
      <c r="Q1447" t="s">
        <v>1</v>
      </c>
      <c r="R1447" t="s">
        <v>16614</v>
      </c>
      <c r="S1447" t="s">
        <v>83</v>
      </c>
      <c r="T1447" t="s">
        <v>224</v>
      </c>
      <c r="U1447" t="s">
        <v>2798</v>
      </c>
      <c r="V1447" t="s">
        <v>70</v>
      </c>
      <c r="W1447" t="s">
        <v>9750</v>
      </c>
      <c r="X1447" t="s">
        <v>10398</v>
      </c>
      <c r="Y1447" s="536" t="s">
        <v>21816</v>
      </c>
      <c r="Z1447" s="536" t="s">
        <v>21816</v>
      </c>
      <c r="AA1447" s="493" t="s">
        <v>14179</v>
      </c>
      <c r="AB1447" s="493" t="s">
        <v>21817</v>
      </c>
      <c r="AC1447" s="493" t="s">
        <v>19791</v>
      </c>
      <c r="AD1447" s="493" t="s">
        <v>21815</v>
      </c>
      <c r="AE1447"/>
      <c r="AF1447" t="s">
        <v>20919</v>
      </c>
      <c r="AG1447"/>
      <c r="AH1447"/>
      <c r="AI1447" t="s">
        <v>20668</v>
      </c>
      <c r="AJ1447" t="s">
        <v>32</v>
      </c>
      <c r="AK1447" t="s">
        <v>7397</v>
      </c>
      <c r="AL1447" t="s">
        <v>64</v>
      </c>
      <c r="AM1447" t="s">
        <v>6184</v>
      </c>
      <c r="AN1447">
        <v>54</v>
      </c>
    </row>
    <row r="1448" spans="1:40" ht="14.4" x14ac:dyDescent="0.3">
      <c r="A1448" s="433" t="str">
        <v>2013</v>
      </c>
      <c r="D1448" t="str">
        <f>CONCATENATE(portada_F[[#This Row],[NIVEL]],".",portada_F[[#This Row],[CODINS]])</f>
        <v>1.03184</v>
      </c>
      <c r="E1448" s="444" t="s">
        <v>33264</v>
      </c>
      <c r="F1448" t="s">
        <v>6152</v>
      </c>
      <c r="G1448" t="s">
        <v>6535</v>
      </c>
      <c r="H1448" t="s">
        <v>6536</v>
      </c>
      <c r="I1448" s="448" t="s">
        <v>17778</v>
      </c>
      <c r="J1448" s="448" t="s">
        <v>11</v>
      </c>
      <c r="K1448" t="s">
        <v>32</v>
      </c>
      <c r="L1448" t="s">
        <v>20921</v>
      </c>
      <c r="M1448" t="s">
        <v>18492</v>
      </c>
      <c r="N1448">
        <v>21403</v>
      </c>
      <c r="O1448" t="s">
        <v>35</v>
      </c>
      <c r="P1448" t="s">
        <v>225</v>
      </c>
      <c r="Q1448" t="s">
        <v>3</v>
      </c>
      <c r="R1448" t="s">
        <v>16643</v>
      </c>
      <c r="S1448" t="s">
        <v>83</v>
      </c>
      <c r="T1448" t="s">
        <v>226</v>
      </c>
      <c r="U1448" t="s">
        <v>22925</v>
      </c>
      <c r="V1448" t="s">
        <v>9829</v>
      </c>
      <c r="W1448" t="s">
        <v>9830</v>
      </c>
      <c r="X1448" t="s">
        <v>14236</v>
      </c>
      <c r="Y1448" s="536" t="s">
        <v>27576</v>
      </c>
      <c r="Z1448" s="536"/>
      <c r="AA1448" s="493" t="s">
        <v>15317</v>
      </c>
      <c r="AB1448" s="493" t="s">
        <v>27577</v>
      </c>
      <c r="AC1448" s="493" t="s">
        <v>12753</v>
      </c>
      <c r="AD1448" s="493" t="s">
        <v>23488</v>
      </c>
      <c r="AE1448"/>
      <c r="AF1448" t="s">
        <v>20919</v>
      </c>
      <c r="AG1448"/>
      <c r="AH1448"/>
      <c r="AI1448" t="s">
        <v>20668</v>
      </c>
      <c r="AJ1448" t="s">
        <v>32</v>
      </c>
      <c r="AK1448" t="s">
        <v>8006</v>
      </c>
      <c r="AL1448" t="s">
        <v>64</v>
      </c>
      <c r="AM1448" t="s">
        <v>6536</v>
      </c>
      <c r="AN1448">
        <v>5</v>
      </c>
    </row>
    <row r="1449" spans="1:40" ht="14.4" x14ac:dyDescent="0.3">
      <c r="A1449" s="433" t="str">
        <v>2014</v>
      </c>
      <c r="D1449" t="str">
        <f>CONCATENATE(portada_F[[#This Row],[NIVEL]],".",portada_F[[#This Row],[CODINS]])</f>
        <v>1.02493</v>
      </c>
      <c r="E1449" s="444" t="s">
        <v>32666</v>
      </c>
      <c r="F1449" t="s">
        <v>1726</v>
      </c>
      <c r="G1449" t="s">
        <v>2881</v>
      </c>
      <c r="H1449" t="s">
        <v>1798</v>
      </c>
      <c r="I1449" t="s">
        <v>224</v>
      </c>
      <c r="J1449" t="s">
        <v>4</v>
      </c>
      <c r="K1449" t="s">
        <v>32</v>
      </c>
      <c r="L1449" t="s">
        <v>20921</v>
      </c>
      <c r="M1449" t="s">
        <v>18492</v>
      </c>
      <c r="N1449">
        <v>21004</v>
      </c>
      <c r="O1449" t="s">
        <v>35</v>
      </c>
      <c r="P1449" t="s">
        <v>11</v>
      </c>
      <c r="Q1449" t="s">
        <v>4</v>
      </c>
      <c r="R1449" t="s">
        <v>21834</v>
      </c>
      <c r="S1449" t="s">
        <v>83</v>
      </c>
      <c r="T1449" t="s">
        <v>224</v>
      </c>
      <c r="U1449" t="s">
        <v>2843</v>
      </c>
      <c r="V1449" t="s">
        <v>2882</v>
      </c>
      <c r="W1449" t="s">
        <v>9363</v>
      </c>
      <c r="X1449" t="s">
        <v>12106</v>
      </c>
      <c r="Y1449" s="536" t="s">
        <v>26168</v>
      </c>
      <c r="Z1449" s="536" t="s">
        <v>26168</v>
      </c>
      <c r="AA1449" s="493" t="s">
        <v>17308</v>
      </c>
      <c r="AB1449" s="493" t="s">
        <v>26169</v>
      </c>
      <c r="AC1449" s="493" t="s">
        <v>19793</v>
      </c>
      <c r="AD1449" s="493" t="s">
        <v>21838</v>
      </c>
      <c r="AE1449"/>
      <c r="AF1449" t="s">
        <v>20919</v>
      </c>
      <c r="AG1449"/>
      <c r="AH1449"/>
      <c r="AI1449" t="s">
        <v>20668</v>
      </c>
      <c r="AJ1449" t="s">
        <v>32</v>
      </c>
      <c r="AK1449" t="s">
        <v>7823</v>
      </c>
      <c r="AL1449" t="s">
        <v>64</v>
      </c>
      <c r="AM1449" t="s">
        <v>1798</v>
      </c>
      <c r="AN1449">
        <v>10</v>
      </c>
    </row>
    <row r="1450" spans="1:40" ht="14.4" x14ac:dyDescent="0.3">
      <c r="A1450" s="433" t="str">
        <v>2015</v>
      </c>
      <c r="D1450" t="str">
        <f>CONCATENATE(portada_F[[#This Row],[NIVEL]],".",portada_F[[#This Row],[CODINS]])</f>
        <v>1.04301</v>
      </c>
      <c r="E1450" s="444" t="s">
        <v>34131</v>
      </c>
      <c r="F1450" t="s">
        <v>15492</v>
      </c>
      <c r="G1450" t="s">
        <v>20617</v>
      </c>
      <c r="H1450" t="s">
        <v>3178</v>
      </c>
      <c r="I1450" s="448" t="s">
        <v>17778</v>
      </c>
      <c r="J1450" s="448" t="s">
        <v>10</v>
      </c>
      <c r="K1450" t="s">
        <v>32</v>
      </c>
      <c r="L1450" t="s">
        <v>20921</v>
      </c>
      <c r="M1450" t="s">
        <v>18492</v>
      </c>
      <c r="N1450">
        <v>21401</v>
      </c>
      <c r="O1450" t="s">
        <v>35</v>
      </c>
      <c r="P1450" t="s">
        <v>225</v>
      </c>
      <c r="Q1450" t="s">
        <v>1</v>
      </c>
      <c r="R1450" t="s">
        <v>16641</v>
      </c>
      <c r="S1450" t="s">
        <v>83</v>
      </c>
      <c r="T1450" t="s">
        <v>226</v>
      </c>
      <c r="U1450" t="s">
        <v>226</v>
      </c>
      <c r="V1450" t="s">
        <v>1085</v>
      </c>
      <c r="W1450" t="s">
        <v>24383</v>
      </c>
      <c r="X1450" t="s">
        <v>20619</v>
      </c>
      <c r="Y1450" s="536"/>
      <c r="Z1450" s="536"/>
      <c r="AA1450" s="493" t="s">
        <v>20618</v>
      </c>
      <c r="AB1450" s="493" t="s">
        <v>29858</v>
      </c>
      <c r="AC1450" s="493" t="s">
        <v>21855</v>
      </c>
      <c r="AD1450" s="493" t="s">
        <v>21856</v>
      </c>
      <c r="AE1450"/>
      <c r="AF1450" t="s">
        <v>20919</v>
      </c>
      <c r="AG1450"/>
      <c r="AH1450"/>
      <c r="AI1450" t="s">
        <v>20668</v>
      </c>
      <c r="AJ1450" t="s">
        <v>32</v>
      </c>
      <c r="AK1450" t="s">
        <v>3177</v>
      </c>
      <c r="AL1450" t="s">
        <v>64</v>
      </c>
      <c r="AM1450" t="s">
        <v>3178</v>
      </c>
      <c r="AN1450">
        <v>5</v>
      </c>
    </row>
    <row r="1451" spans="1:40" ht="14.4" x14ac:dyDescent="0.3">
      <c r="A1451" s="433" t="str">
        <v>2016</v>
      </c>
      <c r="D1451" t="str">
        <f>CONCATENATE(portada_F[[#This Row],[NIVEL]],".",portada_F[[#This Row],[CODINS]])</f>
        <v>1.04012</v>
      </c>
      <c r="E1451" s="444" t="s">
        <v>33914</v>
      </c>
      <c r="F1451" t="s">
        <v>10008</v>
      </c>
      <c r="G1451" t="s">
        <v>16088</v>
      </c>
      <c r="H1451" t="s">
        <v>2952</v>
      </c>
      <c r="I1451" t="s">
        <v>224</v>
      </c>
      <c r="J1451" t="s">
        <v>5</v>
      </c>
      <c r="K1451" t="s">
        <v>32</v>
      </c>
      <c r="L1451" t="s">
        <v>20921</v>
      </c>
      <c r="M1451" t="s">
        <v>18492</v>
      </c>
      <c r="N1451">
        <v>21011</v>
      </c>
      <c r="O1451" t="s">
        <v>35</v>
      </c>
      <c r="P1451" t="s">
        <v>11</v>
      </c>
      <c r="Q1451" t="s">
        <v>13</v>
      </c>
      <c r="R1451" t="s">
        <v>16620</v>
      </c>
      <c r="S1451" t="s">
        <v>83</v>
      </c>
      <c r="T1451" t="s">
        <v>224</v>
      </c>
      <c r="U1451" t="s">
        <v>262</v>
      </c>
      <c r="V1451" t="s">
        <v>2114</v>
      </c>
      <c r="W1451" t="s">
        <v>20544</v>
      </c>
      <c r="X1451" t="s">
        <v>16089</v>
      </c>
      <c r="Y1451" s="536" t="s">
        <v>29314</v>
      </c>
      <c r="Z1451" s="536" t="s">
        <v>29314</v>
      </c>
      <c r="AA1451" s="493" t="s">
        <v>29315</v>
      </c>
      <c r="AB1451" s="493" t="s">
        <v>29314</v>
      </c>
      <c r="AC1451" s="493" t="s">
        <v>19794</v>
      </c>
      <c r="AD1451" s="493" t="s">
        <v>21841</v>
      </c>
      <c r="AE1451"/>
      <c r="AF1451" t="s">
        <v>20919</v>
      </c>
      <c r="AG1451"/>
      <c r="AH1451"/>
      <c r="AI1451" t="s">
        <v>20668</v>
      </c>
      <c r="AJ1451" t="s">
        <v>32</v>
      </c>
      <c r="AK1451" t="s">
        <v>8685</v>
      </c>
      <c r="AL1451" t="s">
        <v>64</v>
      </c>
      <c r="AM1451" t="s">
        <v>2952</v>
      </c>
      <c r="AN1451">
        <v>5</v>
      </c>
    </row>
    <row r="1452" spans="1:40" ht="14.4" x14ac:dyDescent="0.3">
      <c r="A1452" s="433" t="str">
        <v>2017</v>
      </c>
      <c r="D1452" t="str">
        <f>CONCATENATE(portada_F[[#This Row],[NIVEL]],".",portada_F[[#This Row],[CODINS]])</f>
        <v>1.02853</v>
      </c>
      <c r="E1452" s="444" t="s">
        <v>32982</v>
      </c>
      <c r="F1452" t="s">
        <v>2817</v>
      </c>
      <c r="G1452" t="s">
        <v>2816</v>
      </c>
      <c r="H1452" t="s">
        <v>732</v>
      </c>
      <c r="I1452" t="s">
        <v>224</v>
      </c>
      <c r="J1452" t="s">
        <v>3</v>
      </c>
      <c r="K1452" t="s">
        <v>32</v>
      </c>
      <c r="L1452" t="s">
        <v>20921</v>
      </c>
      <c r="M1452" t="s">
        <v>18492</v>
      </c>
      <c r="N1452">
        <v>21001</v>
      </c>
      <c r="O1452" t="s">
        <v>35</v>
      </c>
      <c r="P1452" t="s">
        <v>11</v>
      </c>
      <c r="Q1452" t="s">
        <v>1</v>
      </c>
      <c r="R1452" t="s">
        <v>16614</v>
      </c>
      <c r="S1452" t="s">
        <v>83</v>
      </c>
      <c r="T1452" t="s">
        <v>224</v>
      </c>
      <c r="U1452" t="s">
        <v>2798</v>
      </c>
      <c r="V1452" t="s">
        <v>732</v>
      </c>
      <c r="W1452" t="s">
        <v>467</v>
      </c>
      <c r="X1452" t="s">
        <v>13245</v>
      </c>
      <c r="Y1452" s="536"/>
      <c r="Z1452" s="536"/>
      <c r="AA1452" s="493" t="s">
        <v>26914</v>
      </c>
      <c r="AB1452" s="493" t="s">
        <v>20668</v>
      </c>
      <c r="AC1452" s="493" t="s">
        <v>19791</v>
      </c>
      <c r="AD1452" s="493" t="s">
        <v>21815</v>
      </c>
      <c r="AE1452"/>
      <c r="AF1452" t="s">
        <v>20919</v>
      </c>
      <c r="AG1452"/>
      <c r="AH1452"/>
      <c r="AI1452" t="s">
        <v>20668</v>
      </c>
      <c r="AJ1452" t="s">
        <v>32</v>
      </c>
      <c r="AK1452" t="s">
        <v>916</v>
      </c>
      <c r="AL1452" t="s">
        <v>64</v>
      </c>
      <c r="AM1452" t="s">
        <v>732</v>
      </c>
      <c r="AN1452">
        <v>6</v>
      </c>
    </row>
    <row r="1453" spans="1:40" ht="14.4" x14ac:dyDescent="0.3">
      <c r="A1453" s="433" t="str">
        <v>2018</v>
      </c>
      <c r="D1453" t="str">
        <f>CONCATENATE(portada_F[[#This Row],[NIVEL]],".",portada_F[[#This Row],[CODINS]])</f>
        <v>1.03287</v>
      </c>
      <c r="E1453" s="444" t="s">
        <v>33345</v>
      </c>
      <c r="F1453" t="s">
        <v>6963</v>
      </c>
      <c r="G1453" t="s">
        <v>2883</v>
      </c>
      <c r="H1453" t="s">
        <v>13625</v>
      </c>
      <c r="I1453" t="s">
        <v>224</v>
      </c>
      <c r="J1453" t="s">
        <v>4</v>
      </c>
      <c r="K1453" t="s">
        <v>32</v>
      </c>
      <c r="L1453" t="s">
        <v>20921</v>
      </c>
      <c r="M1453" t="s">
        <v>18492</v>
      </c>
      <c r="N1453">
        <v>21004</v>
      </c>
      <c r="O1453" t="s">
        <v>35</v>
      </c>
      <c r="P1453" t="s">
        <v>11</v>
      </c>
      <c r="Q1453" t="s">
        <v>4</v>
      </c>
      <c r="R1453" t="s">
        <v>21834</v>
      </c>
      <c r="S1453" t="s">
        <v>83</v>
      </c>
      <c r="T1453" t="s">
        <v>224</v>
      </c>
      <c r="U1453" t="s">
        <v>2843</v>
      </c>
      <c r="V1453" t="s">
        <v>18712</v>
      </c>
      <c r="W1453" t="s">
        <v>9364</v>
      </c>
      <c r="X1453" t="s">
        <v>15121</v>
      </c>
      <c r="Y1453" s="536" t="s">
        <v>27769</v>
      </c>
      <c r="Z1453" s="536"/>
      <c r="AA1453" s="493" t="s">
        <v>2884</v>
      </c>
      <c r="AB1453" s="493" t="s">
        <v>27770</v>
      </c>
      <c r="AC1453" s="493" t="s">
        <v>19793</v>
      </c>
      <c r="AD1453" s="493" t="s">
        <v>21838</v>
      </c>
      <c r="AE1453"/>
      <c r="AF1453" t="s">
        <v>20919</v>
      </c>
      <c r="AG1453"/>
      <c r="AH1453"/>
      <c r="AI1453" t="s">
        <v>20668</v>
      </c>
      <c r="AJ1453" t="s">
        <v>32</v>
      </c>
      <c r="AK1453" t="s">
        <v>1117</v>
      </c>
      <c r="AL1453" t="s">
        <v>64</v>
      </c>
      <c r="AM1453" t="s">
        <v>13625</v>
      </c>
      <c r="AN1453">
        <v>14</v>
      </c>
    </row>
    <row r="1454" spans="1:40" ht="14.4" x14ac:dyDescent="0.3">
      <c r="A1454" s="433" t="str">
        <v>2021</v>
      </c>
      <c r="D1454" t="str">
        <f>CONCATENATE(portada_F[[#This Row],[NIVEL]],".",portada_F[[#This Row],[CODINS]])</f>
        <v>1.01685</v>
      </c>
      <c r="E1454" s="444" t="s">
        <v>31949</v>
      </c>
      <c r="F1454" t="s">
        <v>2673</v>
      </c>
      <c r="G1454" t="s">
        <v>2670</v>
      </c>
      <c r="H1454" t="s">
        <v>1566</v>
      </c>
      <c r="I1454" t="s">
        <v>224</v>
      </c>
      <c r="J1454" t="s">
        <v>4</v>
      </c>
      <c r="K1454" t="s">
        <v>32</v>
      </c>
      <c r="L1454" t="s">
        <v>20921</v>
      </c>
      <c r="M1454" t="s">
        <v>18492</v>
      </c>
      <c r="N1454">
        <v>21005</v>
      </c>
      <c r="O1454" t="s">
        <v>35</v>
      </c>
      <c r="P1454" t="s">
        <v>11</v>
      </c>
      <c r="Q1454" t="s">
        <v>5</v>
      </c>
      <c r="R1454" t="s">
        <v>16617</v>
      </c>
      <c r="S1454" t="s">
        <v>83</v>
      </c>
      <c r="T1454" t="s">
        <v>224</v>
      </c>
      <c r="U1454" t="s">
        <v>2671</v>
      </c>
      <c r="V1454" t="s">
        <v>2672</v>
      </c>
      <c r="W1454" t="s">
        <v>24519</v>
      </c>
      <c r="X1454" t="s">
        <v>14043</v>
      </c>
      <c r="Y1454" s="536" t="s">
        <v>24520</v>
      </c>
      <c r="Z1454" s="536" t="s">
        <v>24521</v>
      </c>
      <c r="AA1454" s="493" t="s">
        <v>2703</v>
      </c>
      <c r="AB1454" s="493" t="s">
        <v>24521</v>
      </c>
      <c r="AC1454" s="493" t="s">
        <v>19793</v>
      </c>
      <c r="AD1454" s="493" t="s">
        <v>21838</v>
      </c>
      <c r="AE1454"/>
      <c r="AF1454" t="s">
        <v>20919</v>
      </c>
      <c r="AG1454"/>
      <c r="AH1454"/>
      <c r="AI1454" t="s">
        <v>20668</v>
      </c>
      <c r="AJ1454" t="s">
        <v>32</v>
      </c>
      <c r="AK1454" t="s">
        <v>895</v>
      </c>
      <c r="AL1454" t="s">
        <v>64</v>
      </c>
      <c r="AM1454" t="s">
        <v>1566</v>
      </c>
      <c r="AN1454">
        <v>27</v>
      </c>
    </row>
    <row r="1455" spans="1:40" ht="14.4" x14ac:dyDescent="0.3">
      <c r="A1455" s="433" t="str">
        <v>2022</v>
      </c>
      <c r="D1455" t="str">
        <f>CONCATENATE(portada_F[[#This Row],[NIVEL]],".",portada_F[[#This Row],[CODINS]])</f>
        <v>1.01412</v>
      </c>
      <c r="E1455" s="444" t="s">
        <v>31693</v>
      </c>
      <c r="F1455" t="s">
        <v>3080</v>
      </c>
      <c r="G1455" t="s">
        <v>3078</v>
      </c>
      <c r="H1455" t="s">
        <v>3079</v>
      </c>
      <c r="I1455" t="s">
        <v>224</v>
      </c>
      <c r="J1455" t="s">
        <v>14</v>
      </c>
      <c r="K1455" t="s">
        <v>32</v>
      </c>
      <c r="L1455" t="s">
        <v>20921</v>
      </c>
      <c r="M1455" t="s">
        <v>18492</v>
      </c>
      <c r="N1455">
        <v>21011</v>
      </c>
      <c r="O1455" t="s">
        <v>35</v>
      </c>
      <c r="P1455" t="s">
        <v>11</v>
      </c>
      <c r="Q1455" t="s">
        <v>13</v>
      </c>
      <c r="R1455" t="s">
        <v>16620</v>
      </c>
      <c r="S1455" t="s">
        <v>83</v>
      </c>
      <c r="T1455" t="s">
        <v>224</v>
      </c>
      <c r="U1455" t="s">
        <v>262</v>
      </c>
      <c r="V1455" t="s">
        <v>3079</v>
      </c>
      <c r="W1455" t="s">
        <v>19006</v>
      </c>
      <c r="X1455" t="s">
        <v>11824</v>
      </c>
      <c r="Y1455" s="536" t="s">
        <v>23922</v>
      </c>
      <c r="Z1455" s="536"/>
      <c r="AA1455" s="493" t="s">
        <v>15781</v>
      </c>
      <c r="AB1455" s="493" t="s">
        <v>23923</v>
      </c>
      <c r="AC1455" s="493" t="s">
        <v>20044</v>
      </c>
      <c r="AD1455" s="493" t="s">
        <v>23903</v>
      </c>
      <c r="AE1455"/>
      <c r="AF1455" t="s">
        <v>20919</v>
      </c>
      <c r="AG1455"/>
      <c r="AH1455"/>
      <c r="AI1455" t="s">
        <v>20668</v>
      </c>
      <c r="AJ1455" t="s">
        <v>32</v>
      </c>
      <c r="AK1455" t="s">
        <v>2039</v>
      </c>
      <c r="AL1455" t="s">
        <v>64</v>
      </c>
      <c r="AM1455" t="s">
        <v>3079</v>
      </c>
      <c r="AN1455">
        <v>47</v>
      </c>
    </row>
    <row r="1456" spans="1:40" ht="14.4" x14ac:dyDescent="0.3">
      <c r="A1456" s="433" t="str">
        <v>2023</v>
      </c>
      <c r="D1456" t="str">
        <f>CONCATENATE(portada_F[[#This Row],[NIVEL]],".",portada_F[[#This Row],[CODINS]])</f>
        <v>1.04250</v>
      </c>
      <c r="E1456" s="444" t="s">
        <v>34093</v>
      </c>
      <c r="F1456" t="s">
        <v>8018</v>
      </c>
      <c r="G1456" t="s">
        <v>18675</v>
      </c>
      <c r="H1456" t="s">
        <v>365</v>
      </c>
      <c r="I1456" t="s">
        <v>82</v>
      </c>
      <c r="J1456" t="s">
        <v>10</v>
      </c>
      <c r="K1456" t="s">
        <v>32</v>
      </c>
      <c r="L1456" t="s">
        <v>20921</v>
      </c>
      <c r="M1456" t="s">
        <v>18492</v>
      </c>
      <c r="N1456">
        <v>20213</v>
      </c>
      <c r="O1456" t="s">
        <v>35</v>
      </c>
      <c r="P1456" t="s">
        <v>2</v>
      </c>
      <c r="Q1456" t="s">
        <v>15</v>
      </c>
      <c r="R1456" t="s">
        <v>21843</v>
      </c>
      <c r="S1456" t="s">
        <v>83</v>
      </c>
      <c r="T1456" t="s">
        <v>84</v>
      </c>
      <c r="U1456" t="s">
        <v>1443</v>
      </c>
      <c r="V1456" t="s">
        <v>365</v>
      </c>
      <c r="W1456" t="s">
        <v>601</v>
      </c>
      <c r="X1456" t="s">
        <v>19631</v>
      </c>
      <c r="Y1456" s="536" t="s">
        <v>29769</v>
      </c>
      <c r="Z1456" s="536" t="s">
        <v>29770</v>
      </c>
      <c r="AA1456" s="493" t="s">
        <v>19630</v>
      </c>
      <c r="AB1456" s="493" t="s">
        <v>29769</v>
      </c>
      <c r="AC1456" s="493" t="s">
        <v>19795</v>
      </c>
      <c r="AD1456" s="493" t="s">
        <v>21847</v>
      </c>
      <c r="AE1456"/>
      <c r="AF1456" t="s">
        <v>20919</v>
      </c>
      <c r="AG1456"/>
      <c r="AH1456"/>
      <c r="AI1456" t="s">
        <v>20668</v>
      </c>
      <c r="AJ1456" t="s">
        <v>32</v>
      </c>
      <c r="AK1456" t="s">
        <v>14620</v>
      </c>
      <c r="AL1456" t="s">
        <v>64</v>
      </c>
      <c r="AM1456" t="s">
        <v>365</v>
      </c>
      <c r="AN1456">
        <v>5</v>
      </c>
    </row>
    <row r="1457" spans="1:40" ht="14.4" x14ac:dyDescent="0.3">
      <c r="A1457" s="433" t="str">
        <v>2024</v>
      </c>
      <c r="D1457" t="str">
        <f>CONCATENATE(portada_F[[#This Row],[NIVEL]],".",portada_F[[#This Row],[CODINS]])</f>
        <v>1.03559</v>
      </c>
      <c r="E1457" s="444" t="s">
        <v>33556</v>
      </c>
      <c r="F1457" t="s">
        <v>9930</v>
      </c>
      <c r="G1457" t="s">
        <v>13660</v>
      </c>
      <c r="H1457" t="s">
        <v>14470</v>
      </c>
      <c r="I1457" t="s">
        <v>224</v>
      </c>
      <c r="J1457" t="s">
        <v>5</v>
      </c>
      <c r="K1457" t="s">
        <v>32</v>
      </c>
      <c r="L1457" t="s">
        <v>20921</v>
      </c>
      <c r="M1457" t="s">
        <v>18492</v>
      </c>
      <c r="N1457">
        <v>41005</v>
      </c>
      <c r="O1457" t="s">
        <v>206</v>
      </c>
      <c r="P1457" t="s">
        <v>11</v>
      </c>
      <c r="Q1457" t="s">
        <v>5</v>
      </c>
      <c r="R1457" t="s">
        <v>16739</v>
      </c>
      <c r="S1457" t="s">
        <v>207</v>
      </c>
      <c r="T1457" t="s">
        <v>205</v>
      </c>
      <c r="U1457" t="s">
        <v>9039</v>
      </c>
      <c r="V1457" t="s">
        <v>9039</v>
      </c>
      <c r="W1457" t="s">
        <v>28360</v>
      </c>
      <c r="X1457" t="s">
        <v>14317</v>
      </c>
      <c r="Y1457" s="536" t="s">
        <v>28361</v>
      </c>
      <c r="Z1457" s="536" t="s">
        <v>28362</v>
      </c>
      <c r="AA1457" s="493" t="s">
        <v>18131</v>
      </c>
      <c r="AB1457" s="493" t="s">
        <v>28363</v>
      </c>
      <c r="AC1457" s="493" t="s">
        <v>19794</v>
      </c>
      <c r="AD1457" s="493" t="s">
        <v>21841</v>
      </c>
      <c r="AE1457"/>
      <c r="AF1457" t="s">
        <v>20919</v>
      </c>
      <c r="AG1457"/>
      <c r="AH1457"/>
      <c r="AI1457" t="s">
        <v>20668</v>
      </c>
      <c r="AJ1457" t="s">
        <v>32</v>
      </c>
      <c r="AK1457" t="s">
        <v>13788</v>
      </c>
      <c r="AL1457" t="s">
        <v>64</v>
      </c>
      <c r="AM1457" t="s">
        <v>14470</v>
      </c>
      <c r="AN1457">
        <v>8</v>
      </c>
    </row>
    <row r="1458" spans="1:40" ht="14.4" x14ac:dyDescent="0.3">
      <c r="A1458" s="433" t="str">
        <v>2025</v>
      </c>
      <c r="D1458" t="str">
        <f>CONCATENATE(portada_F[[#This Row],[NIVEL]],".",portada_F[[#This Row],[CODINS]])</f>
        <v>1.02095</v>
      </c>
      <c r="E1458" s="444" t="s">
        <v>32316</v>
      </c>
      <c r="F1458" t="s">
        <v>4751</v>
      </c>
      <c r="G1458" t="s">
        <v>6337</v>
      </c>
      <c r="H1458" t="s">
        <v>6338</v>
      </c>
      <c r="I1458" t="s">
        <v>224</v>
      </c>
      <c r="J1458" t="s">
        <v>2</v>
      </c>
      <c r="K1458" t="s">
        <v>32</v>
      </c>
      <c r="L1458" t="s">
        <v>20921</v>
      </c>
      <c r="M1458" t="s">
        <v>18492</v>
      </c>
      <c r="N1458">
        <v>21008</v>
      </c>
      <c r="O1458" t="s">
        <v>35</v>
      </c>
      <c r="P1458" t="s">
        <v>11</v>
      </c>
      <c r="Q1458" t="s">
        <v>9</v>
      </c>
      <c r="R1458" t="s">
        <v>19680</v>
      </c>
      <c r="S1458" t="s">
        <v>83</v>
      </c>
      <c r="T1458" t="s">
        <v>224</v>
      </c>
      <c r="U1458" t="s">
        <v>2749</v>
      </c>
      <c r="V1458" t="s">
        <v>6338</v>
      </c>
      <c r="W1458" t="s">
        <v>474</v>
      </c>
      <c r="X1458" t="s">
        <v>13055</v>
      </c>
      <c r="Y1458" s="536" t="s">
        <v>25350</v>
      </c>
      <c r="Z1458" s="536"/>
      <c r="AA1458" s="493" t="s">
        <v>18890</v>
      </c>
      <c r="AB1458" s="493" t="s">
        <v>25351</v>
      </c>
      <c r="AC1458" s="493" t="s">
        <v>21807</v>
      </c>
      <c r="AD1458" s="493" t="s">
        <v>21808</v>
      </c>
      <c r="AE1458"/>
      <c r="AF1458" t="s">
        <v>20919</v>
      </c>
      <c r="AG1458"/>
      <c r="AH1458"/>
      <c r="AI1458" t="s">
        <v>20668</v>
      </c>
      <c r="AJ1458" t="s">
        <v>32</v>
      </c>
      <c r="AK1458" t="s">
        <v>7734</v>
      </c>
      <c r="AL1458" t="s">
        <v>64</v>
      </c>
      <c r="AM1458" t="s">
        <v>6338</v>
      </c>
      <c r="AN1458">
        <v>22</v>
      </c>
    </row>
    <row r="1459" spans="1:40" ht="14.4" x14ac:dyDescent="0.3">
      <c r="A1459" s="433" t="str">
        <v>2026</v>
      </c>
      <c r="D1459" t="str">
        <f>CONCATENATE(portada_F[[#This Row],[NIVEL]],".",portada_F[[#This Row],[CODINS]])</f>
        <v>1.04011</v>
      </c>
      <c r="E1459" s="444" t="s">
        <v>33913</v>
      </c>
      <c r="F1459" t="s">
        <v>7857</v>
      </c>
      <c r="G1459" t="s">
        <v>16086</v>
      </c>
      <c r="H1459" t="s">
        <v>496</v>
      </c>
      <c r="I1459" s="448" t="s">
        <v>17778</v>
      </c>
      <c r="J1459" s="448" t="s">
        <v>11</v>
      </c>
      <c r="K1459" t="s">
        <v>32</v>
      </c>
      <c r="L1459" t="s">
        <v>20921</v>
      </c>
      <c r="M1459" t="s">
        <v>18492</v>
      </c>
      <c r="N1459">
        <v>21401</v>
      </c>
      <c r="O1459" t="s">
        <v>35</v>
      </c>
      <c r="P1459" t="s">
        <v>225</v>
      </c>
      <c r="Q1459" t="s">
        <v>1</v>
      </c>
      <c r="R1459" t="s">
        <v>16641</v>
      </c>
      <c r="S1459" t="s">
        <v>83</v>
      </c>
      <c r="T1459" t="s">
        <v>226</v>
      </c>
      <c r="U1459" t="s">
        <v>226</v>
      </c>
      <c r="V1459" t="s">
        <v>496</v>
      </c>
      <c r="W1459" t="s">
        <v>496</v>
      </c>
      <c r="X1459" t="s">
        <v>16087</v>
      </c>
      <c r="Y1459" s="536" t="s">
        <v>29311</v>
      </c>
      <c r="Z1459" s="536" t="s">
        <v>29312</v>
      </c>
      <c r="AA1459" s="493" t="s">
        <v>19577</v>
      </c>
      <c r="AB1459" s="493" t="s">
        <v>29313</v>
      </c>
      <c r="AC1459" s="493" t="s">
        <v>12753</v>
      </c>
      <c r="AD1459" s="493" t="s">
        <v>23488</v>
      </c>
      <c r="AE1459"/>
      <c r="AF1459" t="s">
        <v>20919</v>
      </c>
      <c r="AG1459"/>
      <c r="AH1459"/>
      <c r="AI1459" t="s">
        <v>20668</v>
      </c>
      <c r="AJ1459" t="s">
        <v>32</v>
      </c>
      <c r="AK1459" t="s">
        <v>13844</v>
      </c>
      <c r="AL1459" t="s">
        <v>64</v>
      </c>
      <c r="AM1459" t="s">
        <v>496</v>
      </c>
      <c r="AN1459">
        <v>8</v>
      </c>
    </row>
    <row r="1460" spans="1:40" ht="14.4" x14ac:dyDescent="0.3">
      <c r="A1460" s="433" t="str">
        <v>2027</v>
      </c>
      <c r="D1460" t="str">
        <f>CONCATENATE(portada_F[[#This Row],[NIVEL]],".",portada_F[[#This Row],[CODINS]])</f>
        <v>1.02351</v>
      </c>
      <c r="E1460" s="444" t="s">
        <v>32538</v>
      </c>
      <c r="F1460" t="s">
        <v>6912</v>
      </c>
      <c r="G1460" t="s">
        <v>6538</v>
      </c>
      <c r="H1460" t="s">
        <v>6539</v>
      </c>
      <c r="I1460" t="s">
        <v>224</v>
      </c>
      <c r="J1460" t="s">
        <v>6</v>
      </c>
      <c r="K1460" t="s">
        <v>32</v>
      </c>
      <c r="L1460" t="s">
        <v>20921</v>
      </c>
      <c r="M1460" t="s">
        <v>18492</v>
      </c>
      <c r="N1460">
        <v>21002</v>
      </c>
      <c r="O1460" t="s">
        <v>35</v>
      </c>
      <c r="P1460" t="s">
        <v>11</v>
      </c>
      <c r="Q1460" t="s">
        <v>2</v>
      </c>
      <c r="R1460" t="s">
        <v>16615</v>
      </c>
      <c r="S1460" t="s">
        <v>83</v>
      </c>
      <c r="T1460" t="s">
        <v>224</v>
      </c>
      <c r="U1460" t="s">
        <v>257</v>
      </c>
      <c r="V1460" t="s">
        <v>6539</v>
      </c>
      <c r="W1460" t="s">
        <v>25879</v>
      </c>
      <c r="X1460" t="s">
        <v>10868</v>
      </c>
      <c r="Y1460" s="536" t="s">
        <v>25880</v>
      </c>
      <c r="Z1460" s="536" t="s">
        <v>25880</v>
      </c>
      <c r="AA1460" s="493" t="s">
        <v>6540</v>
      </c>
      <c r="AB1460" s="493" t="s">
        <v>25881</v>
      </c>
      <c r="AC1460" s="493" t="s">
        <v>19321</v>
      </c>
      <c r="AD1460" s="493" t="s">
        <v>21849</v>
      </c>
      <c r="AE1460"/>
      <c r="AF1460" t="s">
        <v>20919</v>
      </c>
      <c r="AG1460"/>
      <c r="AH1460"/>
      <c r="AI1460" t="s">
        <v>20668</v>
      </c>
      <c r="AJ1460" t="s">
        <v>32</v>
      </c>
      <c r="AK1460" t="s">
        <v>7790</v>
      </c>
      <c r="AL1460" t="s">
        <v>64</v>
      </c>
      <c r="AM1460" t="s">
        <v>6539</v>
      </c>
      <c r="AN1460">
        <v>21</v>
      </c>
    </row>
    <row r="1461" spans="1:40" ht="14.4" x14ac:dyDescent="0.3">
      <c r="A1461" s="433" t="str">
        <v>2028</v>
      </c>
      <c r="D1461" t="str">
        <f>CONCATENATE(portada_F[[#This Row],[NIVEL]],".",portada_F[[#This Row],[CODINS]])</f>
        <v>1.01524</v>
      </c>
      <c r="E1461" s="444" t="s">
        <v>31801</v>
      </c>
      <c r="F1461" t="s">
        <v>2904</v>
      </c>
      <c r="G1461" t="s">
        <v>2902</v>
      </c>
      <c r="H1461" t="s">
        <v>70</v>
      </c>
      <c r="I1461" t="s">
        <v>224</v>
      </c>
      <c r="J1461" t="s">
        <v>5</v>
      </c>
      <c r="K1461" t="s">
        <v>32</v>
      </c>
      <c r="L1461" t="s">
        <v>20921</v>
      </c>
      <c r="M1461" t="s">
        <v>18492</v>
      </c>
      <c r="N1461">
        <v>21006</v>
      </c>
      <c r="O1461" t="s">
        <v>35</v>
      </c>
      <c r="P1461" t="s">
        <v>11</v>
      </c>
      <c r="Q1461" t="s">
        <v>6</v>
      </c>
      <c r="R1461" t="s">
        <v>16618</v>
      </c>
      <c r="S1461" t="s">
        <v>83</v>
      </c>
      <c r="T1461" t="s">
        <v>224</v>
      </c>
      <c r="U1461" t="s">
        <v>2903</v>
      </c>
      <c r="V1461" t="s">
        <v>70</v>
      </c>
      <c r="W1461" t="s">
        <v>526</v>
      </c>
      <c r="X1461" t="s">
        <v>11869</v>
      </c>
      <c r="Y1461" s="536" t="s">
        <v>24172</v>
      </c>
      <c r="Z1461" s="536" t="s">
        <v>24173</v>
      </c>
      <c r="AA1461" s="493" t="s">
        <v>14086</v>
      </c>
      <c r="AB1461" s="493" t="s">
        <v>24174</v>
      </c>
      <c r="AC1461" s="493" t="s">
        <v>19794</v>
      </c>
      <c r="AD1461" s="493" t="s">
        <v>21841</v>
      </c>
      <c r="AE1461"/>
      <c r="AF1461" t="s">
        <v>20919</v>
      </c>
      <c r="AG1461"/>
      <c r="AH1461"/>
      <c r="AI1461" t="s">
        <v>20668</v>
      </c>
      <c r="AJ1461" t="s">
        <v>32</v>
      </c>
      <c r="AK1461" t="s">
        <v>2484</v>
      </c>
      <c r="AL1461" t="s">
        <v>64</v>
      </c>
      <c r="AM1461" t="s">
        <v>70</v>
      </c>
      <c r="AN1461">
        <v>49</v>
      </c>
    </row>
    <row r="1462" spans="1:40" ht="14.4" x14ac:dyDescent="0.3">
      <c r="A1462" s="433" t="str">
        <v>2029</v>
      </c>
      <c r="D1462" t="str">
        <f>CONCATENATE(portada_F[[#This Row],[NIVEL]],".",portada_F[[#This Row],[CODINS]])</f>
        <v>1.01375</v>
      </c>
      <c r="E1462" s="444" t="s">
        <v>31658</v>
      </c>
      <c r="F1462" t="s">
        <v>6879</v>
      </c>
      <c r="G1462" t="s">
        <v>2960</v>
      </c>
      <c r="H1462" t="s">
        <v>70</v>
      </c>
      <c r="I1462" t="s">
        <v>224</v>
      </c>
      <c r="J1462" t="s">
        <v>6</v>
      </c>
      <c r="K1462" t="s">
        <v>32</v>
      </c>
      <c r="L1462" t="s">
        <v>20921</v>
      </c>
      <c r="M1462" t="s">
        <v>18492</v>
      </c>
      <c r="N1462">
        <v>21007</v>
      </c>
      <c r="O1462" t="s">
        <v>35</v>
      </c>
      <c r="P1462" t="s">
        <v>11</v>
      </c>
      <c r="Q1462" t="s">
        <v>7</v>
      </c>
      <c r="R1462" t="s">
        <v>18366</v>
      </c>
      <c r="S1462" t="s">
        <v>83</v>
      </c>
      <c r="T1462" t="s">
        <v>224</v>
      </c>
      <c r="U1462" t="s">
        <v>2961</v>
      </c>
      <c r="V1462" t="s">
        <v>70</v>
      </c>
      <c r="W1462" t="s">
        <v>9377</v>
      </c>
      <c r="X1462" t="s">
        <v>10613</v>
      </c>
      <c r="Y1462" s="536" t="s">
        <v>23851</v>
      </c>
      <c r="Z1462" s="536" t="s">
        <v>23851</v>
      </c>
      <c r="AA1462" s="493" t="s">
        <v>20208</v>
      </c>
      <c r="AB1462" s="493" t="s">
        <v>23851</v>
      </c>
      <c r="AC1462" s="493" t="s">
        <v>19321</v>
      </c>
      <c r="AD1462" s="493" t="s">
        <v>23852</v>
      </c>
      <c r="AE1462"/>
      <c r="AF1462" t="s">
        <v>20919</v>
      </c>
      <c r="AG1462"/>
      <c r="AH1462"/>
      <c r="AI1462" t="s">
        <v>20668</v>
      </c>
      <c r="AJ1462" t="s">
        <v>32</v>
      </c>
      <c r="AK1462" t="s">
        <v>712</v>
      </c>
      <c r="AL1462" t="s">
        <v>64</v>
      </c>
      <c r="AM1462" t="s">
        <v>70</v>
      </c>
      <c r="AN1462">
        <v>67</v>
      </c>
    </row>
    <row r="1463" spans="1:40" ht="14.4" x14ac:dyDescent="0.3">
      <c r="A1463" s="433" t="str">
        <v>2030</v>
      </c>
      <c r="D1463" t="str">
        <f>CONCATENATE(portada_F[[#This Row],[NIVEL]],".",portada_F[[#This Row],[CODINS]])</f>
        <v>1.02074</v>
      </c>
      <c r="E1463" s="444" t="s">
        <v>32295</v>
      </c>
      <c r="F1463" t="s">
        <v>1453</v>
      </c>
      <c r="G1463" t="s">
        <v>6262</v>
      </c>
      <c r="H1463" t="s">
        <v>4942</v>
      </c>
      <c r="I1463" t="s">
        <v>224</v>
      </c>
      <c r="J1463" t="s">
        <v>5</v>
      </c>
      <c r="K1463" t="s">
        <v>32</v>
      </c>
      <c r="L1463" t="s">
        <v>20921</v>
      </c>
      <c r="M1463" t="s">
        <v>18492</v>
      </c>
      <c r="N1463">
        <v>21006</v>
      </c>
      <c r="O1463" t="s">
        <v>35</v>
      </c>
      <c r="P1463" t="s">
        <v>11</v>
      </c>
      <c r="Q1463" t="s">
        <v>6</v>
      </c>
      <c r="R1463" t="s">
        <v>16618</v>
      </c>
      <c r="S1463" t="s">
        <v>83</v>
      </c>
      <c r="T1463" t="s">
        <v>224</v>
      </c>
      <c r="U1463" t="s">
        <v>2903</v>
      </c>
      <c r="V1463" t="s">
        <v>496</v>
      </c>
      <c r="W1463" t="s">
        <v>374</v>
      </c>
      <c r="X1463" t="s">
        <v>10815</v>
      </c>
      <c r="Y1463" s="536" t="s">
        <v>25300</v>
      </c>
      <c r="Z1463" s="536" t="s">
        <v>25300</v>
      </c>
      <c r="AA1463" s="493" t="s">
        <v>17249</v>
      </c>
      <c r="AB1463" s="493" t="s">
        <v>25301</v>
      </c>
      <c r="AC1463" s="493" t="s">
        <v>19794</v>
      </c>
      <c r="AD1463" s="493" t="s">
        <v>21841</v>
      </c>
      <c r="AE1463"/>
      <c r="AF1463" t="s">
        <v>20919</v>
      </c>
      <c r="AG1463"/>
      <c r="AH1463"/>
      <c r="AI1463" t="s">
        <v>20668</v>
      </c>
      <c r="AJ1463" t="s">
        <v>32</v>
      </c>
      <c r="AK1463" t="s">
        <v>7729</v>
      </c>
      <c r="AL1463" t="s">
        <v>64</v>
      </c>
      <c r="AM1463" t="s">
        <v>4942</v>
      </c>
      <c r="AN1463">
        <v>42</v>
      </c>
    </row>
    <row r="1464" spans="1:40" ht="14.4" x14ac:dyDescent="0.3">
      <c r="A1464" s="433" t="str">
        <v>2031</v>
      </c>
      <c r="D1464" t="str">
        <f>CONCATENATE(portada_F[[#This Row],[NIVEL]],".",portada_F[[#This Row],[CODINS]])</f>
        <v>1.02787</v>
      </c>
      <c r="E1464" s="444" t="s">
        <v>32926</v>
      </c>
      <c r="F1464" t="s">
        <v>6930</v>
      </c>
      <c r="G1464" t="s">
        <v>6394</v>
      </c>
      <c r="H1464" t="s">
        <v>929</v>
      </c>
      <c r="I1464" t="s">
        <v>224</v>
      </c>
      <c r="J1464" t="s">
        <v>9</v>
      </c>
      <c r="K1464" t="s">
        <v>32</v>
      </c>
      <c r="L1464" t="s">
        <v>20921</v>
      </c>
      <c r="M1464" t="s">
        <v>18492</v>
      </c>
      <c r="N1464">
        <v>21013</v>
      </c>
      <c r="O1464" t="s">
        <v>35</v>
      </c>
      <c r="P1464" t="s">
        <v>11</v>
      </c>
      <c r="Q1464" t="s">
        <v>15</v>
      </c>
      <c r="R1464" t="s">
        <v>16622</v>
      </c>
      <c r="S1464" t="s">
        <v>83</v>
      </c>
      <c r="T1464" t="s">
        <v>224</v>
      </c>
      <c r="U1464" t="s">
        <v>271</v>
      </c>
      <c r="V1464" t="s">
        <v>929</v>
      </c>
      <c r="W1464" t="s">
        <v>9791</v>
      </c>
      <c r="X1464" t="s">
        <v>13225</v>
      </c>
      <c r="Y1464" s="536" t="s">
        <v>26792</v>
      </c>
      <c r="Z1464" s="536" t="s">
        <v>21853</v>
      </c>
      <c r="AA1464" s="493" t="s">
        <v>19343</v>
      </c>
      <c r="AB1464" s="493" t="s">
        <v>26792</v>
      </c>
      <c r="AC1464" s="493" t="s">
        <v>19798</v>
      </c>
      <c r="AD1464" s="493" t="s">
        <v>21853</v>
      </c>
      <c r="AE1464"/>
      <c r="AF1464" t="s">
        <v>20919</v>
      </c>
      <c r="AG1464"/>
      <c r="AH1464"/>
      <c r="AI1464" t="s">
        <v>20668</v>
      </c>
      <c r="AJ1464" t="s">
        <v>32</v>
      </c>
      <c r="AK1464" t="s">
        <v>7893</v>
      </c>
      <c r="AL1464" t="s">
        <v>64</v>
      </c>
      <c r="AM1464" t="s">
        <v>929</v>
      </c>
      <c r="AN1464">
        <v>18</v>
      </c>
    </row>
    <row r="1465" spans="1:40" ht="14.4" x14ac:dyDescent="0.3">
      <c r="A1465" s="433" t="str">
        <v>2032</v>
      </c>
      <c r="D1465" t="str">
        <f>CONCATENATE(portada_F[[#This Row],[NIVEL]],".",portada_F[[#This Row],[CODINS]])</f>
        <v>1.03235</v>
      </c>
      <c r="E1465" s="444" t="s">
        <v>33304</v>
      </c>
      <c r="F1465" t="s">
        <v>6954</v>
      </c>
      <c r="G1465" t="s">
        <v>6335</v>
      </c>
      <c r="H1465" s="448" t="s">
        <v>6336</v>
      </c>
      <c r="I1465" s="448" t="s">
        <v>17778</v>
      </c>
      <c r="J1465" s="447" t="s">
        <v>11</v>
      </c>
      <c r="K1465" t="s">
        <v>32</v>
      </c>
      <c r="L1465" t="s">
        <v>20921</v>
      </c>
      <c r="M1465" t="s">
        <v>18492</v>
      </c>
      <c r="N1465">
        <v>21404</v>
      </c>
      <c r="O1465" t="s">
        <v>35</v>
      </c>
      <c r="P1465" t="s">
        <v>225</v>
      </c>
      <c r="Q1465" t="s">
        <v>4</v>
      </c>
      <c r="R1465" t="s">
        <v>16644</v>
      </c>
      <c r="S1465" t="s">
        <v>83</v>
      </c>
      <c r="T1465" t="s">
        <v>226</v>
      </c>
      <c r="U1465" t="s">
        <v>86</v>
      </c>
      <c r="V1465" t="s">
        <v>6336</v>
      </c>
      <c r="W1465" t="s">
        <v>11064</v>
      </c>
      <c r="X1465" t="s">
        <v>11063</v>
      </c>
      <c r="Y1465" s="536" t="s">
        <v>27670</v>
      </c>
      <c r="Z1465" s="536" t="s">
        <v>27671</v>
      </c>
      <c r="AA1465" s="493" t="s">
        <v>17408</v>
      </c>
      <c r="AB1465" s="493" t="s">
        <v>27672</v>
      </c>
      <c r="AC1465" s="493" t="s">
        <v>19798</v>
      </c>
      <c r="AD1465" s="493" t="s">
        <v>21853</v>
      </c>
      <c r="AE1465"/>
      <c r="AF1465" t="s">
        <v>20919</v>
      </c>
      <c r="AG1465"/>
      <c r="AH1465"/>
      <c r="AI1465" t="s">
        <v>20668</v>
      </c>
      <c r="AJ1465" t="s">
        <v>32</v>
      </c>
      <c r="AK1465" t="s">
        <v>8016</v>
      </c>
      <c r="AL1465" t="s">
        <v>64</v>
      </c>
      <c r="AM1465" t="s">
        <v>6336</v>
      </c>
      <c r="AN1465">
        <v>7</v>
      </c>
    </row>
    <row r="1466" spans="1:40" ht="14.4" x14ac:dyDescent="0.3">
      <c r="A1466" s="433" t="str">
        <v>2033</v>
      </c>
      <c r="D1466" t="str">
        <f>CONCATENATE(portada_F[[#This Row],[NIVEL]],".",portada_F[[#This Row],[CODINS]])</f>
        <v>1.03344</v>
      </c>
      <c r="E1466" s="444" t="s">
        <v>33396</v>
      </c>
      <c r="F1466" t="s">
        <v>8379</v>
      </c>
      <c r="G1466" t="s">
        <v>8378</v>
      </c>
      <c r="H1466" t="s">
        <v>8380</v>
      </c>
      <c r="I1466" s="448" t="s">
        <v>17778</v>
      </c>
      <c r="J1466" s="448" t="s">
        <v>11</v>
      </c>
      <c r="K1466" t="s">
        <v>32</v>
      </c>
      <c r="L1466" t="s">
        <v>20921</v>
      </c>
      <c r="M1466" t="s">
        <v>18492</v>
      </c>
      <c r="N1466">
        <v>21403</v>
      </c>
      <c r="O1466" t="s">
        <v>35</v>
      </c>
      <c r="P1466" t="s">
        <v>225</v>
      </c>
      <c r="Q1466" t="s">
        <v>3</v>
      </c>
      <c r="R1466" t="s">
        <v>16643</v>
      </c>
      <c r="S1466" t="s">
        <v>83</v>
      </c>
      <c r="T1466" t="s">
        <v>226</v>
      </c>
      <c r="U1466" t="s">
        <v>22925</v>
      </c>
      <c r="V1466" t="s">
        <v>8380</v>
      </c>
      <c r="W1466" t="s">
        <v>19458</v>
      </c>
      <c r="X1466" t="s">
        <v>20419</v>
      </c>
      <c r="Y1466" s="536" t="s">
        <v>27892</v>
      </c>
      <c r="Z1466" s="536" t="s">
        <v>27892</v>
      </c>
      <c r="AA1466" s="493" t="s">
        <v>20418</v>
      </c>
      <c r="AB1466" s="493" t="s">
        <v>27892</v>
      </c>
      <c r="AC1466" s="493" t="s">
        <v>12753</v>
      </c>
      <c r="AD1466" s="493" t="s">
        <v>23488</v>
      </c>
      <c r="AE1466"/>
      <c r="AF1466" t="s">
        <v>20919</v>
      </c>
      <c r="AG1466"/>
      <c r="AH1466"/>
      <c r="AI1466" t="s">
        <v>20668</v>
      </c>
      <c r="AJ1466" t="s">
        <v>32</v>
      </c>
      <c r="AK1466" t="s">
        <v>3202</v>
      </c>
      <c r="AL1466" t="s">
        <v>64</v>
      </c>
      <c r="AM1466" t="s">
        <v>8380</v>
      </c>
      <c r="AN1466">
        <v>13</v>
      </c>
    </row>
    <row r="1467" spans="1:40" ht="14.4" x14ac:dyDescent="0.3">
      <c r="A1467" s="433" t="str">
        <v>2034</v>
      </c>
      <c r="D1467" t="str">
        <f>CONCATENATE(portada_F[[#This Row],[NIVEL]],".",portada_F[[#This Row],[CODINS]])</f>
        <v>1.03260</v>
      </c>
      <c r="E1467" s="444" t="s">
        <v>33323</v>
      </c>
      <c r="F1467" t="s">
        <v>3191</v>
      </c>
      <c r="G1467" t="s">
        <v>3188</v>
      </c>
      <c r="H1467" t="s">
        <v>3189</v>
      </c>
      <c r="I1467" s="448" t="s">
        <v>17778</v>
      </c>
      <c r="J1467" s="448" t="s">
        <v>10</v>
      </c>
      <c r="K1467" t="s">
        <v>32</v>
      </c>
      <c r="L1467" t="s">
        <v>20921</v>
      </c>
      <c r="M1467" t="s">
        <v>18492</v>
      </c>
      <c r="N1467">
        <v>21401</v>
      </c>
      <c r="O1467" t="s">
        <v>35</v>
      </c>
      <c r="P1467" t="s">
        <v>225</v>
      </c>
      <c r="Q1467" t="s">
        <v>1</v>
      </c>
      <c r="R1467" t="s">
        <v>16641</v>
      </c>
      <c r="S1467" t="s">
        <v>83</v>
      </c>
      <c r="T1467" t="s">
        <v>226</v>
      </c>
      <c r="U1467" t="s">
        <v>226</v>
      </c>
      <c r="V1467" t="s">
        <v>3189</v>
      </c>
      <c r="W1467" t="s">
        <v>3190</v>
      </c>
      <c r="X1467" t="s">
        <v>11070</v>
      </c>
      <c r="Y1467" s="536" t="s">
        <v>27719</v>
      </c>
      <c r="Z1467" s="536" t="s">
        <v>27719</v>
      </c>
      <c r="AA1467" s="493" t="s">
        <v>14249</v>
      </c>
      <c r="AB1467" s="493" t="s">
        <v>27720</v>
      </c>
      <c r="AC1467" s="493" t="s">
        <v>21855</v>
      </c>
      <c r="AD1467" s="493" t="s">
        <v>21856</v>
      </c>
      <c r="AE1467"/>
      <c r="AF1467" t="s">
        <v>20919</v>
      </c>
      <c r="AG1467"/>
      <c r="AH1467"/>
      <c r="AI1467" t="s">
        <v>20668</v>
      </c>
      <c r="AJ1467" t="s">
        <v>32</v>
      </c>
      <c r="AK1467" t="s">
        <v>8020</v>
      </c>
      <c r="AL1467" t="s">
        <v>64</v>
      </c>
      <c r="AM1467" t="s">
        <v>3189</v>
      </c>
      <c r="AN1467">
        <v>34</v>
      </c>
    </row>
    <row r="1468" spans="1:40" ht="14.4" x14ac:dyDescent="0.3">
      <c r="A1468" s="433" t="str">
        <v>2035</v>
      </c>
      <c r="D1468" t="str">
        <f>CONCATENATE(portada_F[[#This Row],[NIVEL]],".",portada_F[[#This Row],[CODINS]])</f>
        <v>1.03381</v>
      </c>
      <c r="E1468" s="444" t="s">
        <v>33431</v>
      </c>
      <c r="F1468" t="s">
        <v>9907</v>
      </c>
      <c r="G1468" t="s">
        <v>10317</v>
      </c>
      <c r="H1468" t="s">
        <v>243</v>
      </c>
      <c r="I1468" t="s">
        <v>224</v>
      </c>
      <c r="J1468" t="s">
        <v>13</v>
      </c>
      <c r="K1468" t="s">
        <v>32</v>
      </c>
      <c r="L1468" t="s">
        <v>20921</v>
      </c>
      <c r="M1468" t="s">
        <v>18492</v>
      </c>
      <c r="N1468">
        <v>21012</v>
      </c>
      <c r="O1468" t="s">
        <v>35</v>
      </c>
      <c r="P1468" t="s">
        <v>11</v>
      </c>
      <c r="Q1468" t="s">
        <v>14</v>
      </c>
      <c r="R1468" t="s">
        <v>16621</v>
      </c>
      <c r="S1468" t="s">
        <v>83</v>
      </c>
      <c r="T1468" t="s">
        <v>224</v>
      </c>
      <c r="U1468" t="s">
        <v>337</v>
      </c>
      <c r="V1468" t="s">
        <v>243</v>
      </c>
      <c r="W1468" t="s">
        <v>11117</v>
      </c>
      <c r="X1468" t="s">
        <v>13364</v>
      </c>
      <c r="Y1468" s="536"/>
      <c r="Z1468" s="536"/>
      <c r="AA1468" s="493" t="s">
        <v>18166</v>
      </c>
      <c r="AB1468" s="493" t="s">
        <v>27969</v>
      </c>
      <c r="AC1468" s="493" t="s">
        <v>20003</v>
      </c>
      <c r="AD1468" s="493" t="s">
        <v>23490</v>
      </c>
      <c r="AE1468"/>
      <c r="AF1468" t="s">
        <v>20919</v>
      </c>
      <c r="AG1468"/>
      <c r="AH1468"/>
      <c r="AI1468" t="s">
        <v>20668</v>
      </c>
      <c r="AJ1468" t="s">
        <v>32</v>
      </c>
      <c r="AK1468" t="s">
        <v>2977</v>
      </c>
      <c r="AL1468" t="s">
        <v>64</v>
      </c>
      <c r="AM1468" t="s">
        <v>243</v>
      </c>
      <c r="AN1468">
        <v>5</v>
      </c>
    </row>
    <row r="1469" spans="1:40" ht="14.4" x14ac:dyDescent="0.3">
      <c r="A1469" s="433" t="str">
        <v>2036</v>
      </c>
      <c r="D1469" t="str">
        <f>CONCATENATE(portada_F[[#This Row],[NIVEL]],".",portada_F[[#This Row],[CODINS]])</f>
        <v>1.03420</v>
      </c>
      <c r="E1469" s="444" t="s">
        <v>33469</v>
      </c>
      <c r="F1469" t="s">
        <v>7469</v>
      </c>
      <c r="G1469" t="s">
        <v>11274</v>
      </c>
      <c r="H1469" t="s">
        <v>11275</v>
      </c>
      <c r="I1469" s="448" t="s">
        <v>17778</v>
      </c>
      <c r="J1469" s="448" t="s">
        <v>10</v>
      </c>
      <c r="K1469" t="s">
        <v>32</v>
      </c>
      <c r="L1469" t="s">
        <v>20921</v>
      </c>
      <c r="M1469" t="s">
        <v>18492</v>
      </c>
      <c r="N1469">
        <v>21401</v>
      </c>
      <c r="O1469" t="s">
        <v>35</v>
      </c>
      <c r="P1469" t="s">
        <v>225</v>
      </c>
      <c r="Q1469" t="s">
        <v>1</v>
      </c>
      <c r="R1469" t="s">
        <v>16641</v>
      </c>
      <c r="S1469" t="s">
        <v>83</v>
      </c>
      <c r="T1469" t="s">
        <v>226</v>
      </c>
      <c r="U1469" t="s">
        <v>226</v>
      </c>
      <c r="V1469" t="s">
        <v>11275</v>
      </c>
      <c r="W1469" t="s">
        <v>28065</v>
      </c>
      <c r="X1469" t="s">
        <v>12300</v>
      </c>
      <c r="Y1469" s="536" t="s">
        <v>28066</v>
      </c>
      <c r="Z1469" s="536" t="s">
        <v>28067</v>
      </c>
      <c r="AA1469" s="493" t="s">
        <v>11392</v>
      </c>
      <c r="AB1469" s="493" t="s">
        <v>28066</v>
      </c>
      <c r="AC1469" s="493" t="s">
        <v>21855</v>
      </c>
      <c r="AD1469" s="493" t="s">
        <v>21856</v>
      </c>
      <c r="AE1469"/>
      <c r="AF1469" t="s">
        <v>20919</v>
      </c>
      <c r="AG1469"/>
      <c r="AH1469"/>
      <c r="AI1469" t="s">
        <v>20668</v>
      </c>
      <c r="AJ1469" t="s">
        <v>32</v>
      </c>
      <c r="AK1469" t="s">
        <v>12326</v>
      </c>
      <c r="AL1469" t="s">
        <v>64</v>
      </c>
      <c r="AM1469" t="s">
        <v>11275</v>
      </c>
      <c r="AN1469">
        <v>53</v>
      </c>
    </row>
    <row r="1470" spans="1:40" ht="14.4" x14ac:dyDescent="0.3">
      <c r="A1470" s="433" t="str">
        <v>2037</v>
      </c>
      <c r="D1470" t="str">
        <f>CONCATENATE(portada_F[[#This Row],[NIVEL]],".",portada_F[[#This Row],[CODINS]])</f>
        <v>1.02090</v>
      </c>
      <c r="E1470" s="444" t="s">
        <v>32311</v>
      </c>
      <c r="F1470" t="s">
        <v>4242</v>
      </c>
      <c r="G1470" t="s">
        <v>6333</v>
      </c>
      <c r="H1470" t="s">
        <v>6334</v>
      </c>
      <c r="I1470" t="s">
        <v>17778</v>
      </c>
      <c r="J1470" t="s">
        <v>6</v>
      </c>
      <c r="K1470" t="s">
        <v>32</v>
      </c>
      <c r="L1470" t="s">
        <v>20921</v>
      </c>
      <c r="M1470" t="s">
        <v>18492</v>
      </c>
      <c r="N1470">
        <v>21504</v>
      </c>
      <c r="O1470" t="s">
        <v>35</v>
      </c>
      <c r="P1470" t="s">
        <v>202</v>
      </c>
      <c r="Q1470" t="s">
        <v>4</v>
      </c>
      <c r="R1470" t="s">
        <v>16648</v>
      </c>
      <c r="S1470" t="s">
        <v>83</v>
      </c>
      <c r="T1470" t="s">
        <v>203</v>
      </c>
      <c r="U1470" t="s">
        <v>23268</v>
      </c>
      <c r="V1470" t="s">
        <v>6334</v>
      </c>
      <c r="W1470" t="s">
        <v>25340</v>
      </c>
      <c r="X1470" t="s">
        <v>13054</v>
      </c>
      <c r="Y1470" s="536" t="s">
        <v>25341</v>
      </c>
      <c r="Z1470" s="536"/>
      <c r="AA1470" s="493" t="s">
        <v>18042</v>
      </c>
      <c r="AB1470" s="493" t="s">
        <v>25341</v>
      </c>
      <c r="AC1470" s="493" t="s">
        <v>23270</v>
      </c>
      <c r="AD1470" s="493" t="s">
        <v>23271</v>
      </c>
      <c r="AE1470"/>
      <c r="AF1470" t="s">
        <v>20919</v>
      </c>
      <c r="AG1470"/>
      <c r="AH1470"/>
      <c r="AI1470" t="s">
        <v>20668</v>
      </c>
      <c r="AJ1470" t="s">
        <v>32</v>
      </c>
      <c r="AK1470" t="s">
        <v>7733</v>
      </c>
      <c r="AL1470" t="s">
        <v>64</v>
      </c>
      <c r="AM1470" t="s">
        <v>6334</v>
      </c>
      <c r="AN1470">
        <v>11</v>
      </c>
    </row>
    <row r="1471" spans="1:40" ht="14.4" x14ac:dyDescent="0.3">
      <c r="A1471" s="433" t="str">
        <v>2038</v>
      </c>
      <c r="D1471" t="str">
        <f>CONCATENATE(portada_F[[#This Row],[NIVEL]],".",portada_F[[#This Row],[CODINS]])</f>
        <v>1.01699</v>
      </c>
      <c r="E1471" s="444" t="s">
        <v>31963</v>
      </c>
      <c r="F1471" t="s">
        <v>4110</v>
      </c>
      <c r="G1471" t="s">
        <v>6185</v>
      </c>
      <c r="H1471" t="s">
        <v>7639</v>
      </c>
      <c r="I1471" t="s">
        <v>224</v>
      </c>
      <c r="J1471" t="s">
        <v>4</v>
      </c>
      <c r="K1471" t="s">
        <v>32</v>
      </c>
      <c r="L1471" t="s">
        <v>20921</v>
      </c>
      <c r="M1471" t="s">
        <v>18492</v>
      </c>
      <c r="N1471">
        <v>21004</v>
      </c>
      <c r="O1471" t="s">
        <v>35</v>
      </c>
      <c r="P1471" t="s">
        <v>11</v>
      </c>
      <c r="Q1471" t="s">
        <v>4</v>
      </c>
      <c r="R1471" t="s">
        <v>21834</v>
      </c>
      <c r="S1471" t="s">
        <v>83</v>
      </c>
      <c r="T1471" t="s">
        <v>224</v>
      </c>
      <c r="U1471" t="s">
        <v>2843</v>
      </c>
      <c r="V1471" t="s">
        <v>2228</v>
      </c>
      <c r="W1471" t="s">
        <v>24547</v>
      </c>
      <c r="X1471" t="s">
        <v>10704</v>
      </c>
      <c r="Y1471" s="536" t="s">
        <v>24548</v>
      </c>
      <c r="Z1471" s="536" t="s">
        <v>24548</v>
      </c>
      <c r="AA1471" s="493" t="s">
        <v>17354</v>
      </c>
      <c r="AB1471" s="493" t="s">
        <v>24549</v>
      </c>
      <c r="AC1471" s="493" t="s">
        <v>19793</v>
      </c>
      <c r="AD1471" s="493" t="s">
        <v>21838</v>
      </c>
      <c r="AE1471"/>
      <c r="AF1471" t="s">
        <v>20919</v>
      </c>
      <c r="AG1471"/>
      <c r="AH1471"/>
      <c r="AI1471" t="s">
        <v>20668</v>
      </c>
      <c r="AJ1471" t="s">
        <v>32</v>
      </c>
      <c r="AK1471" t="s">
        <v>5221</v>
      </c>
      <c r="AL1471" t="s">
        <v>64</v>
      </c>
      <c r="AM1471" t="s">
        <v>7639</v>
      </c>
      <c r="AN1471">
        <v>76</v>
      </c>
    </row>
    <row r="1472" spans="1:40" ht="14.4" x14ac:dyDescent="0.3">
      <c r="A1472" s="433" t="str">
        <v>2039</v>
      </c>
      <c r="D1472" t="str">
        <f>CONCATENATE(portada_F[[#This Row],[NIVEL]],".",portada_F[[#This Row],[CODINS]])</f>
        <v>1.01365</v>
      </c>
      <c r="E1472" s="444" t="s">
        <v>31648</v>
      </c>
      <c r="F1472" t="s">
        <v>7214</v>
      </c>
      <c r="G1472" t="s">
        <v>7213</v>
      </c>
      <c r="H1472" t="s">
        <v>7578</v>
      </c>
      <c r="I1472" t="s">
        <v>224</v>
      </c>
      <c r="J1472" t="s">
        <v>5</v>
      </c>
      <c r="K1472" t="s">
        <v>32</v>
      </c>
      <c r="L1472" t="s">
        <v>20921</v>
      </c>
      <c r="M1472" t="s">
        <v>18492</v>
      </c>
      <c r="N1472">
        <v>21006</v>
      </c>
      <c r="O1472" t="s">
        <v>35</v>
      </c>
      <c r="P1472" t="s">
        <v>11</v>
      </c>
      <c r="Q1472" t="s">
        <v>6</v>
      </c>
      <c r="R1472" t="s">
        <v>16618</v>
      </c>
      <c r="S1472" t="s">
        <v>83</v>
      </c>
      <c r="T1472" t="s">
        <v>224</v>
      </c>
      <c r="U1472" t="s">
        <v>2903</v>
      </c>
      <c r="V1472" t="s">
        <v>7578</v>
      </c>
      <c r="W1472" t="s">
        <v>526</v>
      </c>
      <c r="X1472" t="s">
        <v>17979</v>
      </c>
      <c r="Y1472" s="536"/>
      <c r="Z1472" s="536"/>
      <c r="AA1472" s="493" t="s">
        <v>20036</v>
      </c>
      <c r="AB1472" s="493" t="s">
        <v>23836</v>
      </c>
      <c r="AC1472" s="493" t="s">
        <v>19794</v>
      </c>
      <c r="AD1472" s="493" t="s">
        <v>21841</v>
      </c>
      <c r="AE1472"/>
      <c r="AF1472" t="s">
        <v>20919</v>
      </c>
      <c r="AG1472"/>
      <c r="AH1472"/>
      <c r="AI1472" t="s">
        <v>20668</v>
      </c>
      <c r="AJ1472" t="s">
        <v>32</v>
      </c>
      <c r="AK1472" t="s">
        <v>7577</v>
      </c>
      <c r="AL1472" t="s">
        <v>64</v>
      </c>
      <c r="AM1472" t="s">
        <v>7578</v>
      </c>
      <c r="AN1472">
        <v>17</v>
      </c>
    </row>
    <row r="1473" spans="1:40" ht="14.4" x14ac:dyDescent="0.3">
      <c r="A1473" s="433" t="str">
        <v>2040</v>
      </c>
      <c r="D1473" t="str">
        <f>CONCATENATE(portada_F[[#This Row],[NIVEL]],".",portada_F[[#This Row],[CODINS]])</f>
        <v>1.01087</v>
      </c>
      <c r="E1473" s="444" t="s">
        <v>31401</v>
      </c>
      <c r="F1473" t="s">
        <v>2471</v>
      </c>
      <c r="G1473" t="s">
        <v>6393</v>
      </c>
      <c r="H1473" t="s">
        <v>7536</v>
      </c>
      <c r="I1473" t="s">
        <v>224</v>
      </c>
      <c r="J1473" t="s">
        <v>3</v>
      </c>
      <c r="K1473" t="s">
        <v>32</v>
      </c>
      <c r="L1473" t="s">
        <v>20921</v>
      </c>
      <c r="M1473" t="s">
        <v>18492</v>
      </c>
      <c r="N1473">
        <v>21001</v>
      </c>
      <c r="O1473" t="s">
        <v>35</v>
      </c>
      <c r="P1473" t="s">
        <v>11</v>
      </c>
      <c r="Q1473" t="s">
        <v>1</v>
      </c>
      <c r="R1473" t="s">
        <v>16614</v>
      </c>
      <c r="S1473" t="s">
        <v>83</v>
      </c>
      <c r="T1473" t="s">
        <v>224</v>
      </c>
      <c r="U1473" t="s">
        <v>2798</v>
      </c>
      <c r="V1473" t="s">
        <v>1085</v>
      </c>
      <c r="W1473" t="s">
        <v>13981</v>
      </c>
      <c r="X1473" t="s">
        <v>10544</v>
      </c>
      <c r="Y1473" s="536" t="s">
        <v>23252</v>
      </c>
      <c r="Z1473" s="536"/>
      <c r="AA1473" s="493" t="s">
        <v>15613</v>
      </c>
      <c r="AB1473" s="493" t="s">
        <v>23253</v>
      </c>
      <c r="AC1473" s="493" t="s">
        <v>19791</v>
      </c>
      <c r="AD1473" s="493" t="s">
        <v>23254</v>
      </c>
      <c r="AE1473"/>
      <c r="AF1473" t="s">
        <v>20919</v>
      </c>
      <c r="AG1473"/>
      <c r="AH1473"/>
      <c r="AI1473" t="s">
        <v>20668</v>
      </c>
      <c r="AJ1473" t="s">
        <v>32</v>
      </c>
      <c r="AK1473" t="s">
        <v>7535</v>
      </c>
      <c r="AL1473" t="s">
        <v>64</v>
      </c>
      <c r="AM1473" t="s">
        <v>7536</v>
      </c>
      <c r="AN1473">
        <v>34</v>
      </c>
    </row>
    <row r="1474" spans="1:40" ht="14.4" x14ac:dyDescent="0.3">
      <c r="A1474" s="433" t="str">
        <v>2041</v>
      </c>
      <c r="D1474" t="str">
        <f>CONCATENATE(portada_F[[#This Row],[NIVEL]],".",portada_F[[#This Row],[CODINS]])</f>
        <v>1.03837</v>
      </c>
      <c r="E1474" s="444" t="s">
        <v>33769</v>
      </c>
      <c r="F1474" t="s">
        <v>9973</v>
      </c>
      <c r="G1474" t="s">
        <v>14750</v>
      </c>
      <c r="H1474" s="448" t="s">
        <v>14751</v>
      </c>
      <c r="I1474" s="448" t="s">
        <v>17778</v>
      </c>
      <c r="J1474" s="447" t="s">
        <v>11</v>
      </c>
      <c r="K1474" t="s">
        <v>32</v>
      </c>
      <c r="L1474" t="s">
        <v>20921</v>
      </c>
      <c r="M1474" t="s">
        <v>18492</v>
      </c>
      <c r="N1474">
        <v>21404</v>
      </c>
      <c r="O1474" t="s">
        <v>35</v>
      </c>
      <c r="P1474" t="s">
        <v>225</v>
      </c>
      <c r="Q1474" t="s">
        <v>4</v>
      </c>
      <c r="R1474" t="s">
        <v>16644</v>
      </c>
      <c r="S1474" t="s">
        <v>83</v>
      </c>
      <c r="T1474" t="s">
        <v>226</v>
      </c>
      <c r="U1474" t="s">
        <v>86</v>
      </c>
      <c r="V1474" t="s">
        <v>750</v>
      </c>
      <c r="W1474" t="s">
        <v>4925</v>
      </c>
      <c r="X1474" t="s">
        <v>15271</v>
      </c>
      <c r="Y1474" s="536" t="s">
        <v>28958</v>
      </c>
      <c r="Z1474" s="536"/>
      <c r="AA1474" s="493" t="s">
        <v>15270</v>
      </c>
      <c r="AB1474" s="493" t="s">
        <v>28959</v>
      </c>
      <c r="AC1474" s="493" t="s">
        <v>19798</v>
      </c>
      <c r="AD1474" s="493" t="s">
        <v>21853</v>
      </c>
      <c r="AE1474"/>
      <c r="AF1474" t="s">
        <v>20919</v>
      </c>
      <c r="AG1474"/>
      <c r="AH1474"/>
      <c r="AI1474" t="s">
        <v>20668</v>
      </c>
      <c r="AJ1474" t="s">
        <v>32</v>
      </c>
      <c r="AK1474" t="s">
        <v>1487</v>
      </c>
      <c r="AL1474" t="s">
        <v>64</v>
      </c>
      <c r="AM1474" t="s">
        <v>14751</v>
      </c>
      <c r="AN1474">
        <v>5</v>
      </c>
    </row>
    <row r="1475" spans="1:40" ht="14.4" x14ac:dyDescent="0.3">
      <c r="A1475" s="433" t="str">
        <v>2042</v>
      </c>
      <c r="D1475" t="str">
        <f>CONCATENATE(portada_F[[#This Row],[NIVEL]],".",portada_F[[#This Row],[CODINS]])</f>
        <v>1.02349</v>
      </c>
      <c r="E1475" s="444" t="s">
        <v>32536</v>
      </c>
      <c r="F1475" t="s">
        <v>2906</v>
      </c>
      <c r="G1475" t="s">
        <v>2905</v>
      </c>
      <c r="H1475" t="s">
        <v>9367</v>
      </c>
      <c r="I1475" t="s">
        <v>224</v>
      </c>
      <c r="J1475" t="s">
        <v>1</v>
      </c>
      <c r="K1475" t="s">
        <v>32</v>
      </c>
      <c r="L1475" t="s">
        <v>20921</v>
      </c>
      <c r="M1475" t="s">
        <v>18492</v>
      </c>
      <c r="N1475">
        <v>21603</v>
      </c>
      <c r="O1475" t="s">
        <v>35</v>
      </c>
      <c r="P1475" t="s">
        <v>921</v>
      </c>
      <c r="Q1475" t="s">
        <v>3</v>
      </c>
      <c r="R1475" t="s">
        <v>16651</v>
      </c>
      <c r="S1475" t="s">
        <v>83</v>
      </c>
      <c r="T1475" t="s">
        <v>2686</v>
      </c>
      <c r="U1475" t="s">
        <v>2929</v>
      </c>
      <c r="V1475" t="s">
        <v>2408</v>
      </c>
      <c r="W1475" t="s">
        <v>474</v>
      </c>
      <c r="X1475" t="s">
        <v>10867</v>
      </c>
      <c r="Y1475" s="536" t="s">
        <v>25875</v>
      </c>
      <c r="Z1475" s="536"/>
      <c r="AA1475" s="493" t="s">
        <v>17281</v>
      </c>
      <c r="AB1475" s="493" t="s">
        <v>25875</v>
      </c>
      <c r="AC1475" s="493" t="s">
        <v>21801</v>
      </c>
      <c r="AD1475" s="493" t="s">
        <v>21802</v>
      </c>
      <c r="AE1475"/>
      <c r="AF1475" t="s">
        <v>20919</v>
      </c>
      <c r="AG1475"/>
      <c r="AH1475"/>
      <c r="AI1475" t="s">
        <v>20668</v>
      </c>
      <c r="AJ1475" t="s">
        <v>32</v>
      </c>
      <c r="AK1475" t="s">
        <v>1009</v>
      </c>
      <c r="AL1475" t="s">
        <v>64</v>
      </c>
      <c r="AM1475" t="s">
        <v>9367</v>
      </c>
      <c r="AN1475">
        <v>28</v>
      </c>
    </row>
    <row r="1476" spans="1:40" ht="14.4" x14ac:dyDescent="0.3">
      <c r="A1476" s="433" t="str">
        <v>2043</v>
      </c>
      <c r="D1476" t="str">
        <f>CONCATENATE(portada_F[[#This Row],[NIVEL]],".",portada_F[[#This Row],[CODINS]])</f>
        <v>1.00963</v>
      </c>
      <c r="E1476" s="444" t="s">
        <v>31288</v>
      </c>
      <c r="F1476" t="s">
        <v>2135</v>
      </c>
      <c r="G1476" t="s">
        <v>6181</v>
      </c>
      <c r="H1476" t="s">
        <v>6182</v>
      </c>
      <c r="I1476" t="s">
        <v>224</v>
      </c>
      <c r="J1476" t="s">
        <v>2</v>
      </c>
      <c r="K1476" t="s">
        <v>32</v>
      </c>
      <c r="L1476" t="s">
        <v>20921</v>
      </c>
      <c r="M1476" t="s">
        <v>18492</v>
      </c>
      <c r="N1476">
        <v>21002</v>
      </c>
      <c r="O1476" t="s">
        <v>35</v>
      </c>
      <c r="P1476" t="s">
        <v>11</v>
      </c>
      <c r="Q1476" t="s">
        <v>2</v>
      </c>
      <c r="R1476" t="s">
        <v>16615</v>
      </c>
      <c r="S1476" t="s">
        <v>83</v>
      </c>
      <c r="T1476" t="s">
        <v>224</v>
      </c>
      <c r="U1476" t="s">
        <v>257</v>
      </c>
      <c r="V1476" t="s">
        <v>6182</v>
      </c>
      <c r="W1476" t="s">
        <v>23003</v>
      </c>
      <c r="X1476" t="s">
        <v>11704</v>
      </c>
      <c r="Y1476" s="536" t="s">
        <v>23004</v>
      </c>
      <c r="Z1476" s="536"/>
      <c r="AA1476" s="493" t="s">
        <v>19952</v>
      </c>
      <c r="AB1476" s="493" t="s">
        <v>23005</v>
      </c>
      <c r="AC1476" s="493" t="s">
        <v>21807</v>
      </c>
      <c r="AD1476" s="493" t="s">
        <v>21808</v>
      </c>
      <c r="AE1476"/>
      <c r="AF1476" t="s">
        <v>20919</v>
      </c>
      <c r="AG1476"/>
      <c r="AH1476"/>
      <c r="AI1476" t="s">
        <v>20668</v>
      </c>
      <c r="AJ1476" t="s">
        <v>32</v>
      </c>
      <c r="AK1476" t="s">
        <v>4904</v>
      </c>
      <c r="AL1476" t="s">
        <v>64</v>
      </c>
      <c r="AM1476" t="s">
        <v>6182</v>
      </c>
      <c r="AN1476">
        <v>6</v>
      </c>
    </row>
    <row r="1477" spans="1:40" ht="14.4" x14ac:dyDescent="0.3">
      <c r="A1477" s="433" t="str">
        <v>2044</v>
      </c>
      <c r="D1477" t="str">
        <f>CONCATENATE(portada_F[[#This Row],[NIVEL]],".",portada_F[[#This Row],[CODINS]])</f>
        <v>1.00423</v>
      </c>
      <c r="E1477" s="444" t="s">
        <v>30818</v>
      </c>
      <c r="F1477" t="s">
        <v>1227</v>
      </c>
      <c r="G1477" t="s">
        <v>2797</v>
      </c>
      <c r="H1477" t="s">
        <v>365</v>
      </c>
      <c r="I1477" t="s">
        <v>224</v>
      </c>
      <c r="J1477" t="s">
        <v>3</v>
      </c>
      <c r="K1477" t="s">
        <v>32</v>
      </c>
      <c r="L1477" t="s">
        <v>20921</v>
      </c>
      <c r="M1477" t="s">
        <v>18492</v>
      </c>
      <c r="N1477">
        <v>21001</v>
      </c>
      <c r="O1477" t="s">
        <v>35</v>
      </c>
      <c r="P1477" t="s">
        <v>11</v>
      </c>
      <c r="Q1477" t="s">
        <v>1</v>
      </c>
      <c r="R1477" t="s">
        <v>16614</v>
      </c>
      <c r="S1477" t="s">
        <v>83</v>
      </c>
      <c r="T1477" t="s">
        <v>224</v>
      </c>
      <c r="U1477" t="s">
        <v>2798</v>
      </c>
      <c r="V1477" t="s">
        <v>365</v>
      </c>
      <c r="W1477" t="s">
        <v>9346</v>
      </c>
      <c r="X1477" t="s">
        <v>10399</v>
      </c>
      <c r="Y1477" s="536" t="s">
        <v>21818</v>
      </c>
      <c r="Z1477" s="536" t="s">
        <v>21819</v>
      </c>
      <c r="AA1477" s="493" t="s">
        <v>8249</v>
      </c>
      <c r="AB1477" s="493" t="s">
        <v>21818</v>
      </c>
      <c r="AC1477" s="493" t="s">
        <v>19791</v>
      </c>
      <c r="AD1477" s="493" t="s">
        <v>21815</v>
      </c>
      <c r="AE1477"/>
      <c r="AF1477" t="s">
        <v>20919</v>
      </c>
      <c r="AG1477"/>
      <c r="AH1477"/>
      <c r="AI1477" t="s">
        <v>20668</v>
      </c>
      <c r="AJ1477" t="s">
        <v>32</v>
      </c>
      <c r="AK1477" t="s">
        <v>903</v>
      </c>
      <c r="AL1477" t="s">
        <v>64</v>
      </c>
      <c r="AM1477" t="s">
        <v>365</v>
      </c>
      <c r="AN1477">
        <v>16</v>
      </c>
    </row>
    <row r="1478" spans="1:40" ht="14.4" x14ac:dyDescent="0.3">
      <c r="A1478" s="433" t="str">
        <v>2045</v>
      </c>
      <c r="D1478" t="str">
        <f>CONCATENATE(portada_F[[#This Row],[NIVEL]],".",portada_F[[#This Row],[CODINS]])</f>
        <v>1.02353</v>
      </c>
      <c r="E1478" s="444" t="s">
        <v>32539</v>
      </c>
      <c r="F1478" t="s">
        <v>7526</v>
      </c>
      <c r="G1478" t="s">
        <v>12483</v>
      </c>
      <c r="H1478" t="s">
        <v>3233</v>
      </c>
      <c r="I1478" t="s">
        <v>224</v>
      </c>
      <c r="J1478" t="s">
        <v>5</v>
      </c>
      <c r="K1478" t="s">
        <v>32</v>
      </c>
      <c r="L1478" t="s">
        <v>20921</v>
      </c>
      <c r="M1478" t="s">
        <v>18492</v>
      </c>
      <c r="N1478">
        <v>21006</v>
      </c>
      <c r="O1478" t="s">
        <v>35</v>
      </c>
      <c r="P1478" t="s">
        <v>11</v>
      </c>
      <c r="Q1478" t="s">
        <v>6</v>
      </c>
      <c r="R1478" t="s">
        <v>16618</v>
      </c>
      <c r="S1478" t="s">
        <v>83</v>
      </c>
      <c r="T1478" t="s">
        <v>224</v>
      </c>
      <c r="U1478" t="s">
        <v>2903</v>
      </c>
      <c r="V1478" t="s">
        <v>2933</v>
      </c>
      <c r="W1478" t="s">
        <v>13124</v>
      </c>
      <c r="X1478" t="s">
        <v>13123</v>
      </c>
      <c r="Y1478" s="536" t="s">
        <v>25882</v>
      </c>
      <c r="Z1478" s="536"/>
      <c r="AA1478" s="493" t="s">
        <v>17282</v>
      </c>
      <c r="AB1478" s="493" t="s">
        <v>25882</v>
      </c>
      <c r="AC1478" s="493" t="s">
        <v>19794</v>
      </c>
      <c r="AD1478" s="493" t="s">
        <v>23092</v>
      </c>
      <c r="AE1478"/>
      <c r="AF1478" t="s">
        <v>20919</v>
      </c>
      <c r="AG1478"/>
      <c r="AH1478"/>
      <c r="AI1478" t="s">
        <v>20668</v>
      </c>
      <c r="AJ1478" t="s">
        <v>32</v>
      </c>
      <c r="AK1478" t="s">
        <v>3232</v>
      </c>
      <c r="AL1478" t="s">
        <v>64</v>
      </c>
      <c r="AM1478" t="s">
        <v>3233</v>
      </c>
      <c r="AN1478">
        <v>7</v>
      </c>
    </row>
    <row r="1479" spans="1:40" ht="14.4" x14ac:dyDescent="0.3">
      <c r="A1479" s="433" t="str">
        <v>2047</v>
      </c>
      <c r="D1479" t="str">
        <f>CONCATENATE(portada_F[[#This Row],[NIVEL]],".",portada_F[[#This Row],[CODINS]])</f>
        <v>1.02998</v>
      </c>
      <c r="E1479" s="444" t="s">
        <v>33106</v>
      </c>
      <c r="F1479" t="s">
        <v>3194</v>
      </c>
      <c r="G1479" t="s">
        <v>3192</v>
      </c>
      <c r="H1479" t="s">
        <v>3193</v>
      </c>
      <c r="I1479" t="s">
        <v>224</v>
      </c>
      <c r="J1479" t="s">
        <v>1</v>
      </c>
      <c r="K1479" t="s">
        <v>32</v>
      </c>
      <c r="L1479" t="s">
        <v>20921</v>
      </c>
      <c r="M1479" t="s">
        <v>18492</v>
      </c>
      <c r="N1479">
        <v>21603</v>
      </c>
      <c r="O1479" t="s">
        <v>35</v>
      </c>
      <c r="P1479" t="s">
        <v>921</v>
      </c>
      <c r="Q1479" t="s">
        <v>3</v>
      </c>
      <c r="R1479" t="s">
        <v>16651</v>
      </c>
      <c r="S1479" t="s">
        <v>83</v>
      </c>
      <c r="T1479" t="s">
        <v>2686</v>
      </c>
      <c r="U1479" t="s">
        <v>2929</v>
      </c>
      <c r="V1479" t="s">
        <v>3193</v>
      </c>
      <c r="W1479" t="s">
        <v>9394</v>
      </c>
      <c r="X1479" t="s">
        <v>12208</v>
      </c>
      <c r="Y1479" s="536" t="s">
        <v>27205</v>
      </c>
      <c r="Z1479" s="536" t="s">
        <v>27205</v>
      </c>
      <c r="AA1479" s="493" t="s">
        <v>9782</v>
      </c>
      <c r="AB1479" s="493" t="s">
        <v>27205</v>
      </c>
      <c r="AC1479" s="493" t="s">
        <v>21801</v>
      </c>
      <c r="AD1479" s="493" t="s">
        <v>21802</v>
      </c>
      <c r="AE1479"/>
      <c r="AF1479" t="s">
        <v>20919</v>
      </c>
      <c r="AG1479"/>
      <c r="AH1479"/>
      <c r="AI1479" t="s">
        <v>20668</v>
      </c>
      <c r="AJ1479" t="s">
        <v>32</v>
      </c>
      <c r="AK1479" t="s">
        <v>7206</v>
      </c>
      <c r="AL1479" t="s">
        <v>64</v>
      </c>
      <c r="AM1479" t="s">
        <v>3193</v>
      </c>
      <c r="AN1479">
        <v>41</v>
      </c>
    </row>
    <row r="1480" spans="1:40" ht="14.4" x14ac:dyDescent="0.3">
      <c r="A1480" s="433" t="str">
        <v>2048</v>
      </c>
      <c r="D1480" t="str">
        <f>CONCATENATE(portada_F[[#This Row],[NIVEL]],".",portada_F[[#This Row],[CODINS]])</f>
        <v>1.02496</v>
      </c>
      <c r="E1480" s="444" t="s">
        <v>32669</v>
      </c>
      <c r="F1480" t="s">
        <v>1927</v>
      </c>
      <c r="G1480" t="s">
        <v>2454</v>
      </c>
      <c r="H1480" t="s">
        <v>210</v>
      </c>
      <c r="I1480" t="s">
        <v>224</v>
      </c>
      <c r="J1480" t="s">
        <v>7</v>
      </c>
      <c r="K1480" t="s">
        <v>32</v>
      </c>
      <c r="L1480" t="s">
        <v>20921</v>
      </c>
      <c r="M1480" t="s">
        <v>18492</v>
      </c>
      <c r="N1480">
        <v>21011</v>
      </c>
      <c r="O1480" t="s">
        <v>35</v>
      </c>
      <c r="P1480" t="s">
        <v>11</v>
      </c>
      <c r="Q1480" t="s">
        <v>13</v>
      </c>
      <c r="R1480" t="s">
        <v>16620</v>
      </c>
      <c r="S1480" t="s">
        <v>83</v>
      </c>
      <c r="T1480" t="s">
        <v>224</v>
      </c>
      <c r="U1480" t="s">
        <v>262</v>
      </c>
      <c r="V1480" t="s">
        <v>210</v>
      </c>
      <c r="W1480" t="s">
        <v>9322</v>
      </c>
      <c r="X1480" t="s">
        <v>13151</v>
      </c>
      <c r="Y1480" s="536" t="s">
        <v>26174</v>
      </c>
      <c r="Z1480" s="536"/>
      <c r="AA1480" s="493" t="s">
        <v>20235</v>
      </c>
      <c r="AB1480" s="493" t="s">
        <v>26174</v>
      </c>
      <c r="AC1480" s="493" t="s">
        <v>19797</v>
      </c>
      <c r="AD1480" s="493" t="s">
        <v>21851</v>
      </c>
      <c r="AE1480"/>
      <c r="AF1480" t="s">
        <v>20919</v>
      </c>
      <c r="AG1480"/>
      <c r="AH1480"/>
      <c r="AI1480" t="s">
        <v>20668</v>
      </c>
      <c r="AJ1480" t="s">
        <v>32</v>
      </c>
      <c r="AK1480" t="s">
        <v>1413</v>
      </c>
      <c r="AL1480" t="s">
        <v>64</v>
      </c>
      <c r="AM1480" t="s">
        <v>210</v>
      </c>
      <c r="AN1480">
        <v>10</v>
      </c>
    </row>
    <row r="1481" spans="1:40" ht="14.4" x14ac:dyDescent="0.3">
      <c r="A1481" s="433" t="str">
        <v>2049</v>
      </c>
      <c r="D1481" t="str">
        <f>CONCATENATE(portada_F[[#This Row],[NIVEL]],".",portada_F[[#This Row],[CODINS]])</f>
        <v>1.01801</v>
      </c>
      <c r="E1481" s="444" t="s">
        <v>32051</v>
      </c>
      <c r="F1481" t="s">
        <v>9056</v>
      </c>
      <c r="G1481" t="s">
        <v>9078</v>
      </c>
      <c r="H1481" t="s">
        <v>9401</v>
      </c>
      <c r="I1481" t="s">
        <v>224</v>
      </c>
      <c r="J1481" t="s">
        <v>13</v>
      </c>
      <c r="K1481" t="s">
        <v>32</v>
      </c>
      <c r="L1481" t="s">
        <v>20921</v>
      </c>
      <c r="M1481" t="s">
        <v>18492</v>
      </c>
      <c r="N1481">
        <v>21012</v>
      </c>
      <c r="O1481" t="s">
        <v>35</v>
      </c>
      <c r="P1481" t="s">
        <v>11</v>
      </c>
      <c r="Q1481" t="s">
        <v>14</v>
      </c>
      <c r="R1481" t="s">
        <v>16621</v>
      </c>
      <c r="S1481" t="s">
        <v>83</v>
      </c>
      <c r="T1481" t="s">
        <v>224</v>
      </c>
      <c r="U1481" t="s">
        <v>337</v>
      </c>
      <c r="V1481" t="s">
        <v>9402</v>
      </c>
      <c r="W1481" t="s">
        <v>9403</v>
      </c>
      <c r="X1481" t="s">
        <v>18006</v>
      </c>
      <c r="Y1481" s="536" t="s">
        <v>24752</v>
      </c>
      <c r="Z1481" s="536"/>
      <c r="AA1481" s="493" t="s">
        <v>14967</v>
      </c>
      <c r="AB1481" s="493" t="s">
        <v>24753</v>
      </c>
      <c r="AC1481" s="493" t="s">
        <v>20003</v>
      </c>
      <c r="AD1481" s="493" t="s">
        <v>23490</v>
      </c>
      <c r="AE1481"/>
      <c r="AF1481" t="s">
        <v>20919</v>
      </c>
      <c r="AG1481"/>
      <c r="AH1481"/>
      <c r="AI1481" t="s">
        <v>20668</v>
      </c>
      <c r="AJ1481" t="s">
        <v>32</v>
      </c>
      <c r="AK1481" t="s">
        <v>2449</v>
      </c>
      <c r="AL1481" t="s">
        <v>64</v>
      </c>
      <c r="AM1481" t="s">
        <v>9401</v>
      </c>
      <c r="AN1481">
        <v>9</v>
      </c>
    </row>
    <row r="1482" spans="1:40" ht="14.4" x14ac:dyDescent="0.3">
      <c r="A1482" s="433" t="str">
        <v>2050</v>
      </c>
      <c r="D1482" t="str">
        <f>CONCATENATE(portada_F[[#This Row],[NIVEL]],".",portada_F[[#This Row],[CODINS]])</f>
        <v>1.02712</v>
      </c>
      <c r="E1482" s="444" t="s">
        <v>32856</v>
      </c>
      <c r="F1482" t="s">
        <v>6929</v>
      </c>
      <c r="G1482" t="s">
        <v>2702</v>
      </c>
      <c r="H1482" t="s">
        <v>1949</v>
      </c>
      <c r="I1482" t="s">
        <v>224</v>
      </c>
      <c r="J1482" t="s">
        <v>1</v>
      </c>
      <c r="K1482" t="s">
        <v>32</v>
      </c>
      <c r="L1482" t="s">
        <v>20921</v>
      </c>
      <c r="M1482" t="s">
        <v>18492</v>
      </c>
      <c r="N1482">
        <v>21601</v>
      </c>
      <c r="O1482" t="s">
        <v>35</v>
      </c>
      <c r="P1482" t="s">
        <v>921</v>
      </c>
      <c r="Q1482" t="s">
        <v>1</v>
      </c>
      <c r="R1482" t="s">
        <v>16649</v>
      </c>
      <c r="S1482" t="s">
        <v>83</v>
      </c>
      <c r="T1482" t="s">
        <v>2686</v>
      </c>
      <c r="U1482" t="s">
        <v>2686</v>
      </c>
      <c r="V1482" t="s">
        <v>1949</v>
      </c>
      <c r="W1482" t="s">
        <v>13205</v>
      </c>
      <c r="X1482" t="s">
        <v>10951</v>
      </c>
      <c r="Y1482" s="536"/>
      <c r="Z1482" s="536"/>
      <c r="AA1482" s="493" t="s">
        <v>15068</v>
      </c>
      <c r="AB1482" s="493" t="s">
        <v>26622</v>
      </c>
      <c r="AC1482" s="493" t="s">
        <v>21801</v>
      </c>
      <c r="AD1482" s="493" t="s">
        <v>21802</v>
      </c>
      <c r="AE1482"/>
      <c r="AF1482" t="s">
        <v>20919</v>
      </c>
      <c r="AG1482"/>
      <c r="AH1482"/>
      <c r="AI1482" t="s">
        <v>20668</v>
      </c>
      <c r="AJ1482" t="s">
        <v>32</v>
      </c>
      <c r="AK1482" t="s">
        <v>2612</v>
      </c>
      <c r="AL1482" t="s">
        <v>64</v>
      </c>
      <c r="AM1482" t="s">
        <v>1949</v>
      </c>
      <c r="AN1482">
        <v>14</v>
      </c>
    </row>
    <row r="1483" spans="1:40" ht="14.4" x14ac:dyDescent="0.3">
      <c r="A1483" s="433" t="str">
        <v>2051</v>
      </c>
      <c r="D1483" t="str">
        <f>CONCATENATE(portada_F[[#This Row],[NIVEL]],".",portada_F[[#This Row],[CODINS]])</f>
        <v>1.03735</v>
      </c>
      <c r="E1483" s="444" t="s">
        <v>33693</v>
      </c>
      <c r="F1483" t="s">
        <v>7611</v>
      </c>
      <c r="G1483" t="s">
        <v>13887</v>
      </c>
      <c r="H1483" t="s">
        <v>272</v>
      </c>
      <c r="I1483" s="448" t="s">
        <v>17778</v>
      </c>
      <c r="J1483" s="448" t="s">
        <v>11</v>
      </c>
      <c r="K1483" t="s">
        <v>32</v>
      </c>
      <c r="L1483" t="s">
        <v>20921</v>
      </c>
      <c r="M1483" t="s">
        <v>18492</v>
      </c>
      <c r="N1483">
        <v>21403</v>
      </c>
      <c r="O1483" t="s">
        <v>35</v>
      </c>
      <c r="P1483" t="s">
        <v>225</v>
      </c>
      <c r="Q1483" t="s">
        <v>3</v>
      </c>
      <c r="R1483" t="s">
        <v>16643</v>
      </c>
      <c r="S1483" t="s">
        <v>83</v>
      </c>
      <c r="T1483" t="s">
        <v>226</v>
      </c>
      <c r="U1483" t="s">
        <v>22925</v>
      </c>
      <c r="V1483" t="s">
        <v>272</v>
      </c>
      <c r="W1483" t="s">
        <v>28754</v>
      </c>
      <c r="X1483" t="s">
        <v>15172</v>
      </c>
      <c r="Y1483" s="536" t="s">
        <v>28755</v>
      </c>
      <c r="Z1483" s="536" t="s">
        <v>28756</v>
      </c>
      <c r="AA1483" s="493" t="s">
        <v>18198</v>
      </c>
      <c r="AB1483" s="493" t="s">
        <v>28756</v>
      </c>
      <c r="AC1483" s="493" t="s">
        <v>12753</v>
      </c>
      <c r="AD1483" s="493" t="s">
        <v>23488</v>
      </c>
      <c r="AE1483"/>
      <c r="AF1483" t="s">
        <v>20919</v>
      </c>
      <c r="AG1483"/>
      <c r="AH1483"/>
      <c r="AI1483" t="s">
        <v>20668</v>
      </c>
      <c r="AJ1483" t="s">
        <v>32</v>
      </c>
      <c r="AK1483" t="s">
        <v>1780</v>
      </c>
      <c r="AL1483" t="s">
        <v>64</v>
      </c>
      <c r="AM1483" t="s">
        <v>272</v>
      </c>
      <c r="AN1483">
        <v>9</v>
      </c>
    </row>
    <row r="1484" spans="1:40" ht="14.4" x14ac:dyDescent="0.3">
      <c r="A1484" s="433" t="str">
        <v>2052</v>
      </c>
      <c r="D1484" t="str">
        <f>CONCATENATE(portada_F[[#This Row],[NIVEL]],".",portada_F[[#This Row],[CODINS]])</f>
        <v>1.03991</v>
      </c>
      <c r="E1484" s="444" t="s">
        <v>33897</v>
      </c>
      <c r="F1484" t="s">
        <v>20536</v>
      </c>
      <c r="G1484" t="s">
        <v>20537</v>
      </c>
      <c r="H1484" t="s">
        <v>20538</v>
      </c>
      <c r="I1484" t="s">
        <v>224</v>
      </c>
      <c r="J1484" t="s">
        <v>9</v>
      </c>
      <c r="K1484" t="s">
        <v>32</v>
      </c>
      <c r="L1484" t="s">
        <v>20921</v>
      </c>
      <c r="M1484" t="s">
        <v>18492</v>
      </c>
      <c r="N1484">
        <v>21013</v>
      </c>
      <c r="O1484" t="s">
        <v>35</v>
      </c>
      <c r="P1484" t="s">
        <v>11</v>
      </c>
      <c r="Q1484" t="s">
        <v>15</v>
      </c>
      <c r="R1484" t="s">
        <v>16622</v>
      </c>
      <c r="S1484" t="s">
        <v>83</v>
      </c>
      <c r="T1484" t="s">
        <v>224</v>
      </c>
      <c r="U1484" t="s">
        <v>271</v>
      </c>
      <c r="V1484" t="s">
        <v>20538</v>
      </c>
      <c r="W1484" t="s">
        <v>20540</v>
      </c>
      <c r="X1484" t="s">
        <v>20539</v>
      </c>
      <c r="Y1484" s="536" t="s">
        <v>29265</v>
      </c>
      <c r="Z1484" s="536"/>
      <c r="AA1484" s="493" t="s">
        <v>29266</v>
      </c>
      <c r="AB1484" s="493" t="s">
        <v>29265</v>
      </c>
      <c r="AC1484" s="493" t="s">
        <v>19798</v>
      </c>
      <c r="AD1484" s="493" t="s">
        <v>21853</v>
      </c>
      <c r="AE1484"/>
      <c r="AF1484" t="s">
        <v>20919</v>
      </c>
      <c r="AG1484"/>
      <c r="AH1484"/>
      <c r="AI1484" t="s">
        <v>20668</v>
      </c>
      <c r="AJ1484" t="s">
        <v>32</v>
      </c>
      <c r="AK1484" t="s">
        <v>3112</v>
      </c>
      <c r="AL1484" t="s">
        <v>64</v>
      </c>
      <c r="AM1484" t="s">
        <v>20538</v>
      </c>
      <c r="AN1484">
        <v>4</v>
      </c>
    </row>
    <row r="1485" spans="1:40" ht="14.4" x14ac:dyDescent="0.3">
      <c r="A1485" s="433" t="str">
        <v>2053</v>
      </c>
      <c r="D1485" t="str">
        <f>CONCATENATE(portada_F[[#This Row],[NIVEL]],".",portada_F[[#This Row],[CODINS]])</f>
        <v>1.01702</v>
      </c>
      <c r="E1485" s="444" t="s">
        <v>31966</v>
      </c>
      <c r="F1485" t="s">
        <v>2910</v>
      </c>
      <c r="G1485" t="s">
        <v>2907</v>
      </c>
      <c r="H1485" t="s">
        <v>2908</v>
      </c>
      <c r="I1485" t="s">
        <v>224</v>
      </c>
      <c r="J1485" t="s">
        <v>5</v>
      </c>
      <c r="K1485" t="s">
        <v>32</v>
      </c>
      <c r="L1485" t="s">
        <v>20921</v>
      </c>
      <c r="M1485" t="s">
        <v>18492</v>
      </c>
      <c r="N1485">
        <v>21006</v>
      </c>
      <c r="O1485" t="s">
        <v>35</v>
      </c>
      <c r="P1485" t="s">
        <v>11</v>
      </c>
      <c r="Q1485" t="s">
        <v>6</v>
      </c>
      <c r="R1485" t="s">
        <v>16618</v>
      </c>
      <c r="S1485" t="s">
        <v>83</v>
      </c>
      <c r="T1485" t="s">
        <v>224</v>
      </c>
      <c r="U1485" t="s">
        <v>2903</v>
      </c>
      <c r="V1485" t="s">
        <v>2909</v>
      </c>
      <c r="W1485" t="s">
        <v>215</v>
      </c>
      <c r="X1485" t="s">
        <v>19067</v>
      </c>
      <c r="Y1485" s="536" t="s">
        <v>24554</v>
      </c>
      <c r="Z1485" s="536"/>
      <c r="AA1485" s="493" t="s">
        <v>14094</v>
      </c>
      <c r="AB1485" s="493" t="s">
        <v>24555</v>
      </c>
      <c r="AC1485" s="493" t="s">
        <v>19794</v>
      </c>
      <c r="AD1485" s="493" t="s">
        <v>21841</v>
      </c>
      <c r="AE1485"/>
      <c r="AF1485" t="s">
        <v>20919</v>
      </c>
      <c r="AG1485"/>
      <c r="AH1485"/>
      <c r="AI1485" t="s">
        <v>20668</v>
      </c>
      <c r="AJ1485" t="s">
        <v>32</v>
      </c>
      <c r="AK1485" t="s">
        <v>1038</v>
      </c>
      <c r="AL1485" t="s">
        <v>64</v>
      </c>
      <c r="AM1485" t="s">
        <v>2908</v>
      </c>
      <c r="AN1485">
        <v>56</v>
      </c>
    </row>
    <row r="1486" spans="1:40" ht="14.4" x14ac:dyDescent="0.3">
      <c r="A1486" s="433" t="str">
        <v>2054</v>
      </c>
      <c r="D1486" t="str">
        <f>CONCATENATE(portada_F[[#This Row],[NIVEL]],".",portada_F[[#This Row],[CODINS]])</f>
        <v>1.03288</v>
      </c>
      <c r="E1486" s="444" t="s">
        <v>33346</v>
      </c>
      <c r="F1486" t="s">
        <v>3299</v>
      </c>
      <c r="G1486" t="s">
        <v>13626</v>
      </c>
      <c r="H1486" t="s">
        <v>190</v>
      </c>
      <c r="I1486" t="s">
        <v>17778</v>
      </c>
      <c r="J1486" t="s">
        <v>5</v>
      </c>
      <c r="K1486" t="s">
        <v>32</v>
      </c>
      <c r="L1486" t="s">
        <v>20921</v>
      </c>
      <c r="M1486" t="s">
        <v>18492</v>
      </c>
      <c r="N1486">
        <v>21503</v>
      </c>
      <c r="O1486" t="s">
        <v>35</v>
      </c>
      <c r="P1486" t="s">
        <v>202</v>
      </c>
      <c r="Q1486" t="s">
        <v>3</v>
      </c>
      <c r="R1486" t="s">
        <v>16647</v>
      </c>
      <c r="S1486" t="s">
        <v>83</v>
      </c>
      <c r="T1486" t="s">
        <v>203</v>
      </c>
      <c r="U1486" t="s">
        <v>23801</v>
      </c>
      <c r="V1486" t="s">
        <v>190</v>
      </c>
      <c r="W1486" t="s">
        <v>1859</v>
      </c>
      <c r="X1486" t="s">
        <v>27771</v>
      </c>
      <c r="Y1486" s="536" t="s">
        <v>27772</v>
      </c>
      <c r="Z1486" s="536"/>
      <c r="AA1486" s="493" t="s">
        <v>20404</v>
      </c>
      <c r="AB1486" s="493" t="s">
        <v>27773</v>
      </c>
      <c r="AC1486" s="493" t="s">
        <v>19800</v>
      </c>
      <c r="AD1486" s="493" t="s">
        <v>21858</v>
      </c>
      <c r="AE1486"/>
      <c r="AF1486" t="s">
        <v>20919</v>
      </c>
      <c r="AG1486"/>
      <c r="AH1486"/>
      <c r="AI1486" t="s">
        <v>20668</v>
      </c>
      <c r="AJ1486" t="s">
        <v>32</v>
      </c>
      <c r="AK1486" t="s">
        <v>3298</v>
      </c>
      <c r="AL1486" t="s">
        <v>64</v>
      </c>
      <c r="AM1486" t="s">
        <v>190</v>
      </c>
      <c r="AN1486">
        <v>5</v>
      </c>
    </row>
    <row r="1487" spans="1:40" ht="14.4" x14ac:dyDescent="0.3">
      <c r="A1487" s="433" t="str">
        <v>2055</v>
      </c>
      <c r="D1487" t="str">
        <f>CONCATENATE(portada_F[[#This Row],[NIVEL]],".",portada_F[[#This Row],[CODINS]])</f>
        <v>1.02180</v>
      </c>
      <c r="E1487" s="444" t="s">
        <v>32389</v>
      </c>
      <c r="F1487" t="s">
        <v>1936</v>
      </c>
      <c r="G1487" t="s">
        <v>3119</v>
      </c>
      <c r="H1487" t="s">
        <v>12479</v>
      </c>
      <c r="I1487" t="s">
        <v>82</v>
      </c>
      <c r="J1487" t="s">
        <v>10</v>
      </c>
      <c r="K1487" t="s">
        <v>32</v>
      </c>
      <c r="L1487" t="s">
        <v>20921</v>
      </c>
      <c r="M1487" t="s">
        <v>18492</v>
      </c>
      <c r="N1487">
        <v>20213</v>
      </c>
      <c r="O1487" t="s">
        <v>35</v>
      </c>
      <c r="P1487" t="s">
        <v>2</v>
      </c>
      <c r="Q1487" t="s">
        <v>15</v>
      </c>
      <c r="R1487" t="s">
        <v>21843</v>
      </c>
      <c r="S1487" t="s">
        <v>83</v>
      </c>
      <c r="T1487" t="s">
        <v>84</v>
      </c>
      <c r="U1487" t="s">
        <v>1443</v>
      </c>
      <c r="V1487" t="s">
        <v>13079</v>
      </c>
      <c r="W1487" t="s">
        <v>19178</v>
      </c>
      <c r="X1487" t="s">
        <v>10839</v>
      </c>
      <c r="Y1487" s="536" t="s">
        <v>25527</v>
      </c>
      <c r="Z1487" s="536" t="s">
        <v>25527</v>
      </c>
      <c r="AA1487" s="493" t="s">
        <v>18049</v>
      </c>
      <c r="AB1487" s="493" t="s">
        <v>25528</v>
      </c>
      <c r="AC1487" s="493" t="s">
        <v>19795</v>
      </c>
      <c r="AD1487" s="493" t="s">
        <v>21847</v>
      </c>
      <c r="AE1487"/>
      <c r="AF1487" t="s">
        <v>20919</v>
      </c>
      <c r="AG1487"/>
      <c r="AH1487"/>
      <c r="AI1487" t="s">
        <v>20668</v>
      </c>
      <c r="AJ1487" t="s">
        <v>32</v>
      </c>
      <c r="AK1487" t="s">
        <v>3118</v>
      </c>
      <c r="AL1487" t="s">
        <v>64</v>
      </c>
      <c r="AM1487" t="s">
        <v>12479</v>
      </c>
      <c r="AN1487">
        <v>32</v>
      </c>
    </row>
    <row r="1488" spans="1:40" ht="14.4" x14ac:dyDescent="0.3">
      <c r="A1488" s="433" t="str">
        <v>2056</v>
      </c>
      <c r="D1488" t="str">
        <f>CONCATENATE(portada_F[[#This Row],[NIVEL]],".",portada_F[[#This Row],[CODINS]])</f>
        <v>1.03295</v>
      </c>
      <c r="E1488" s="444" t="s">
        <v>33353</v>
      </c>
      <c r="F1488" t="s">
        <v>7406</v>
      </c>
      <c r="G1488" t="s">
        <v>7405</v>
      </c>
      <c r="H1488" t="s">
        <v>504</v>
      </c>
      <c r="I1488" s="448" t="s">
        <v>17778</v>
      </c>
      <c r="J1488" s="448" t="s">
        <v>11</v>
      </c>
      <c r="K1488" t="s">
        <v>32</v>
      </c>
      <c r="L1488" t="s">
        <v>20921</v>
      </c>
      <c r="M1488" t="s">
        <v>18492</v>
      </c>
      <c r="N1488">
        <v>21403</v>
      </c>
      <c r="O1488" t="s">
        <v>35</v>
      </c>
      <c r="P1488" t="s">
        <v>225</v>
      </c>
      <c r="Q1488" t="s">
        <v>3</v>
      </c>
      <c r="R1488" t="s">
        <v>16643</v>
      </c>
      <c r="S1488" t="s">
        <v>83</v>
      </c>
      <c r="T1488" t="s">
        <v>226</v>
      </c>
      <c r="U1488" t="s">
        <v>22925</v>
      </c>
      <c r="V1488" t="s">
        <v>504</v>
      </c>
      <c r="W1488" t="s">
        <v>215</v>
      </c>
      <c r="X1488" t="s">
        <v>12266</v>
      </c>
      <c r="Y1488" s="536" t="s">
        <v>27787</v>
      </c>
      <c r="Z1488" s="536"/>
      <c r="AA1488" s="493" t="s">
        <v>20407</v>
      </c>
      <c r="AB1488" s="493" t="s">
        <v>27787</v>
      </c>
      <c r="AC1488" s="493" t="s">
        <v>12753</v>
      </c>
      <c r="AD1488" s="493" t="s">
        <v>23488</v>
      </c>
      <c r="AE1488"/>
      <c r="AF1488" t="s">
        <v>20919</v>
      </c>
      <c r="AG1488"/>
      <c r="AH1488"/>
      <c r="AI1488" t="s">
        <v>20668</v>
      </c>
      <c r="AJ1488" t="s">
        <v>32</v>
      </c>
      <c r="AK1488" t="s">
        <v>3184</v>
      </c>
      <c r="AL1488" t="s">
        <v>64</v>
      </c>
      <c r="AM1488" t="s">
        <v>504</v>
      </c>
      <c r="AN1488">
        <v>6</v>
      </c>
    </row>
    <row r="1489" spans="1:40" ht="14.4" x14ac:dyDescent="0.3">
      <c r="A1489" s="433" t="str">
        <v>2057</v>
      </c>
      <c r="D1489" t="str">
        <f>CONCATENATE(portada_F[[#This Row],[NIVEL]],".",portada_F[[#This Row],[CODINS]])</f>
        <v>1.03401</v>
      </c>
      <c r="E1489" s="444" t="s">
        <v>33451</v>
      </c>
      <c r="F1489" t="s">
        <v>11240</v>
      </c>
      <c r="G1489" t="s">
        <v>11241</v>
      </c>
      <c r="H1489" t="s">
        <v>12340</v>
      </c>
      <c r="I1489" t="s">
        <v>224</v>
      </c>
      <c r="J1489" t="s">
        <v>1</v>
      </c>
      <c r="K1489" t="s">
        <v>32</v>
      </c>
      <c r="L1489" t="s">
        <v>20921</v>
      </c>
      <c r="M1489" t="s">
        <v>18492</v>
      </c>
      <c r="N1489">
        <v>21603</v>
      </c>
      <c r="O1489" t="s">
        <v>35</v>
      </c>
      <c r="P1489" t="s">
        <v>921</v>
      </c>
      <c r="Q1489" t="s">
        <v>3</v>
      </c>
      <c r="R1489" t="s">
        <v>16651</v>
      </c>
      <c r="S1489" t="s">
        <v>83</v>
      </c>
      <c r="T1489" t="s">
        <v>2686</v>
      </c>
      <c r="U1489" t="s">
        <v>2929</v>
      </c>
      <c r="V1489" t="s">
        <v>11309</v>
      </c>
      <c r="W1489" t="s">
        <v>28021</v>
      </c>
      <c r="X1489" t="s">
        <v>12284</v>
      </c>
      <c r="Y1489" s="536"/>
      <c r="Z1489" s="536"/>
      <c r="AA1489" s="493" t="s">
        <v>28022</v>
      </c>
      <c r="AB1489" s="493" t="s">
        <v>28023</v>
      </c>
      <c r="AC1489" s="493" t="s">
        <v>21801</v>
      </c>
      <c r="AD1489" s="493" t="s">
        <v>21802</v>
      </c>
      <c r="AE1489"/>
      <c r="AF1489" t="s">
        <v>20919</v>
      </c>
      <c r="AG1489"/>
      <c r="AH1489"/>
      <c r="AI1489" t="s">
        <v>20668</v>
      </c>
      <c r="AJ1489" t="s">
        <v>32</v>
      </c>
      <c r="AK1489" t="s">
        <v>10312</v>
      </c>
      <c r="AL1489" t="s">
        <v>64</v>
      </c>
      <c r="AM1489" t="s">
        <v>12340</v>
      </c>
      <c r="AN1489">
        <v>3</v>
      </c>
    </row>
    <row r="1490" spans="1:40" ht="14.4" x14ac:dyDescent="0.3">
      <c r="A1490" s="433" t="str">
        <v>2058</v>
      </c>
      <c r="D1490" t="str">
        <f>CONCATENATE(portada_F[[#This Row],[NIVEL]],".",portada_F[[#This Row],[CODINS]])</f>
        <v>1.00435</v>
      </c>
      <c r="E1490" s="444" t="s">
        <v>30830</v>
      </c>
      <c r="F1490" t="s">
        <v>1258</v>
      </c>
      <c r="G1490" t="s">
        <v>3021</v>
      </c>
      <c r="H1490" t="s">
        <v>3022</v>
      </c>
      <c r="I1490" t="s">
        <v>224</v>
      </c>
      <c r="J1490" t="s">
        <v>7</v>
      </c>
      <c r="K1490" t="s">
        <v>32</v>
      </c>
      <c r="L1490" t="s">
        <v>20921</v>
      </c>
      <c r="M1490" t="s">
        <v>18492</v>
      </c>
      <c r="N1490">
        <v>21011</v>
      </c>
      <c r="O1490" t="s">
        <v>35</v>
      </c>
      <c r="P1490" t="s">
        <v>11</v>
      </c>
      <c r="Q1490" t="s">
        <v>13</v>
      </c>
      <c r="R1490" t="s">
        <v>16620</v>
      </c>
      <c r="S1490" t="s">
        <v>83</v>
      </c>
      <c r="T1490" t="s">
        <v>224</v>
      </c>
      <c r="U1490" t="s">
        <v>262</v>
      </c>
      <c r="V1490" t="s">
        <v>3023</v>
      </c>
      <c r="W1490" t="s">
        <v>9380</v>
      </c>
      <c r="X1490" t="s">
        <v>10404</v>
      </c>
      <c r="Y1490" s="536" t="s">
        <v>21850</v>
      </c>
      <c r="Z1490" s="536" t="s">
        <v>21850</v>
      </c>
      <c r="AA1490" s="493" t="s">
        <v>19796</v>
      </c>
      <c r="AB1490" s="493" t="s">
        <v>21850</v>
      </c>
      <c r="AC1490" s="493" t="s">
        <v>19797</v>
      </c>
      <c r="AD1490" s="493" t="s">
        <v>21851</v>
      </c>
      <c r="AE1490"/>
      <c r="AF1490" t="s">
        <v>20919</v>
      </c>
      <c r="AG1490"/>
      <c r="AH1490"/>
      <c r="AI1490" t="s">
        <v>20668</v>
      </c>
      <c r="AJ1490" t="s">
        <v>32</v>
      </c>
      <c r="AK1490" t="s">
        <v>3020</v>
      </c>
      <c r="AL1490" t="s">
        <v>64</v>
      </c>
      <c r="AM1490" t="s">
        <v>3022</v>
      </c>
      <c r="AN1490">
        <v>118</v>
      </c>
    </row>
    <row r="1491" spans="1:40" ht="14.4" x14ac:dyDescent="0.3">
      <c r="A1491" s="433" t="str">
        <v>2059</v>
      </c>
      <c r="D1491" t="str">
        <f>CONCATENATE(portada_F[[#This Row],[NIVEL]],".",portada_F[[#This Row],[CODINS]])</f>
        <v>1.02851</v>
      </c>
      <c r="E1491" s="444" t="s">
        <v>32980</v>
      </c>
      <c r="F1491" t="s">
        <v>264</v>
      </c>
      <c r="G1491" t="s">
        <v>260</v>
      </c>
      <c r="H1491" t="s">
        <v>261</v>
      </c>
      <c r="I1491" t="s">
        <v>224</v>
      </c>
      <c r="J1491" t="s">
        <v>5</v>
      </c>
      <c r="K1491" t="s">
        <v>32</v>
      </c>
      <c r="L1491" t="s">
        <v>20921</v>
      </c>
      <c r="M1491" t="s">
        <v>18492</v>
      </c>
      <c r="N1491">
        <v>21011</v>
      </c>
      <c r="O1491" t="s">
        <v>35</v>
      </c>
      <c r="P1491" t="s">
        <v>11</v>
      </c>
      <c r="Q1491" t="s">
        <v>13</v>
      </c>
      <c r="R1491" t="s">
        <v>16620</v>
      </c>
      <c r="S1491" t="s">
        <v>83</v>
      </c>
      <c r="T1491" t="s">
        <v>224</v>
      </c>
      <c r="U1491" t="s">
        <v>262</v>
      </c>
      <c r="V1491" t="s">
        <v>263</v>
      </c>
      <c r="W1491" t="s">
        <v>9124</v>
      </c>
      <c r="X1491" t="s">
        <v>10995</v>
      </c>
      <c r="Y1491" s="536" t="s">
        <v>26910</v>
      </c>
      <c r="Z1491" s="536" t="s">
        <v>26911</v>
      </c>
      <c r="AA1491" s="493" t="s">
        <v>19364</v>
      </c>
      <c r="AB1491" s="493" t="s">
        <v>26910</v>
      </c>
      <c r="AC1491" s="493" t="s">
        <v>19794</v>
      </c>
      <c r="AD1491" s="493" t="s">
        <v>21841</v>
      </c>
      <c r="AE1491"/>
      <c r="AF1491" t="s">
        <v>20919</v>
      </c>
      <c r="AG1491"/>
      <c r="AH1491"/>
      <c r="AI1491" t="s">
        <v>20668</v>
      </c>
      <c r="AJ1491" t="s">
        <v>32</v>
      </c>
      <c r="AK1491" t="s">
        <v>7911</v>
      </c>
      <c r="AL1491" t="s">
        <v>64</v>
      </c>
      <c r="AM1491" t="s">
        <v>261</v>
      </c>
      <c r="AN1491">
        <v>8</v>
      </c>
    </row>
    <row r="1492" spans="1:40" ht="14.4" x14ac:dyDescent="0.3">
      <c r="A1492" s="433" t="str">
        <v>2060</v>
      </c>
      <c r="D1492" t="str">
        <f>CONCATENATE(portada_F[[#This Row],[NIVEL]],".",portada_F[[#This Row],[CODINS]])</f>
        <v>1.03445</v>
      </c>
      <c r="E1492" s="444" t="s">
        <v>33489</v>
      </c>
      <c r="F1492" t="s">
        <v>9912</v>
      </c>
      <c r="G1492" t="s">
        <v>12535</v>
      </c>
      <c r="H1492" t="s">
        <v>243</v>
      </c>
      <c r="I1492" s="448" t="s">
        <v>17778</v>
      </c>
      <c r="J1492" s="448" t="s">
        <v>11</v>
      </c>
      <c r="K1492" t="s">
        <v>32</v>
      </c>
      <c r="L1492" t="s">
        <v>20921</v>
      </c>
      <c r="M1492" t="s">
        <v>18492</v>
      </c>
      <c r="N1492">
        <v>21403</v>
      </c>
      <c r="O1492" t="s">
        <v>35</v>
      </c>
      <c r="P1492" t="s">
        <v>225</v>
      </c>
      <c r="Q1492" t="s">
        <v>3</v>
      </c>
      <c r="R1492" t="s">
        <v>16643</v>
      </c>
      <c r="S1492" t="s">
        <v>83</v>
      </c>
      <c r="T1492" t="s">
        <v>226</v>
      </c>
      <c r="U1492" t="s">
        <v>22925</v>
      </c>
      <c r="V1492" t="s">
        <v>243</v>
      </c>
      <c r="W1492" t="s">
        <v>1859</v>
      </c>
      <c r="X1492" t="s">
        <v>11087</v>
      </c>
      <c r="Y1492" s="536" t="s">
        <v>28120</v>
      </c>
      <c r="Z1492" s="536"/>
      <c r="AA1492" s="493" t="s">
        <v>19476</v>
      </c>
      <c r="AB1492" s="493" t="s">
        <v>28121</v>
      </c>
      <c r="AC1492" s="493" t="s">
        <v>12753</v>
      </c>
      <c r="AD1492" s="493" t="s">
        <v>23488</v>
      </c>
      <c r="AE1492"/>
      <c r="AF1492" t="s">
        <v>20919</v>
      </c>
      <c r="AG1492"/>
      <c r="AH1492"/>
      <c r="AI1492" t="s">
        <v>20668</v>
      </c>
      <c r="AJ1492" t="s">
        <v>32</v>
      </c>
      <c r="AK1492" t="s">
        <v>3186</v>
      </c>
      <c r="AL1492" t="s">
        <v>64</v>
      </c>
      <c r="AM1492" t="s">
        <v>243</v>
      </c>
      <c r="AN1492">
        <v>11</v>
      </c>
    </row>
    <row r="1493" spans="1:40" ht="14.4" x14ac:dyDescent="0.3">
      <c r="A1493" s="433" t="str">
        <v>2061</v>
      </c>
      <c r="D1493" t="str">
        <f>CONCATENATE(portada_F[[#This Row],[NIVEL]],".",portada_F[[#This Row],[CODINS]])</f>
        <v>1.02849</v>
      </c>
      <c r="E1493" s="444" t="s">
        <v>32978</v>
      </c>
      <c r="F1493" t="s">
        <v>2801</v>
      </c>
      <c r="G1493" t="s">
        <v>2799</v>
      </c>
      <c r="H1493" t="s">
        <v>1469</v>
      </c>
      <c r="I1493" t="s">
        <v>224</v>
      </c>
      <c r="J1493" t="s">
        <v>225</v>
      </c>
      <c r="K1493" t="s">
        <v>32</v>
      </c>
      <c r="L1493" t="s">
        <v>20921</v>
      </c>
      <c r="M1493" t="s">
        <v>18492</v>
      </c>
      <c r="N1493">
        <v>21003</v>
      </c>
      <c r="O1493" t="s">
        <v>35</v>
      </c>
      <c r="P1493" t="s">
        <v>11</v>
      </c>
      <c r="Q1493" t="s">
        <v>3</v>
      </c>
      <c r="R1493" t="s">
        <v>16616</v>
      </c>
      <c r="S1493" t="s">
        <v>83</v>
      </c>
      <c r="T1493" t="s">
        <v>224</v>
      </c>
      <c r="U1493" t="s">
        <v>2800</v>
      </c>
      <c r="V1493" t="s">
        <v>1469</v>
      </c>
      <c r="W1493" t="s">
        <v>9347</v>
      </c>
      <c r="X1493" t="s">
        <v>10994</v>
      </c>
      <c r="Y1493" s="536" t="s">
        <v>26906</v>
      </c>
      <c r="Z1493" s="536" t="s">
        <v>26906</v>
      </c>
      <c r="AA1493" s="493" t="s">
        <v>18119</v>
      </c>
      <c r="AB1493" s="493" t="s">
        <v>26906</v>
      </c>
      <c r="AC1493" s="493" t="s">
        <v>19792</v>
      </c>
      <c r="AD1493" s="493" t="s">
        <v>21823</v>
      </c>
      <c r="AE1493"/>
      <c r="AF1493" t="s">
        <v>20919</v>
      </c>
      <c r="AG1493"/>
      <c r="AH1493"/>
      <c r="AI1493" t="s">
        <v>20668</v>
      </c>
      <c r="AJ1493" t="s">
        <v>32</v>
      </c>
      <c r="AK1493" t="s">
        <v>1029</v>
      </c>
      <c r="AL1493" t="s">
        <v>64</v>
      </c>
      <c r="AM1493" t="s">
        <v>1469</v>
      </c>
      <c r="AN1493">
        <v>5</v>
      </c>
    </row>
    <row r="1494" spans="1:40" ht="14.4" x14ac:dyDescent="0.3">
      <c r="A1494" s="433" t="str">
        <v>2062</v>
      </c>
      <c r="D1494" t="str">
        <f>CONCATENATE(portada_F[[#This Row],[NIVEL]],".",portada_F[[#This Row],[CODINS]])</f>
        <v>1.02091</v>
      </c>
      <c r="E1494" s="444" t="s">
        <v>32312</v>
      </c>
      <c r="F1494" t="s">
        <v>2675</v>
      </c>
      <c r="G1494" t="s">
        <v>2674</v>
      </c>
      <c r="H1494" t="s">
        <v>1636</v>
      </c>
      <c r="I1494" t="s">
        <v>224</v>
      </c>
      <c r="J1494" t="s">
        <v>1</v>
      </c>
      <c r="K1494" t="s">
        <v>32</v>
      </c>
      <c r="L1494" t="s">
        <v>20921</v>
      </c>
      <c r="M1494" t="s">
        <v>18492</v>
      </c>
      <c r="N1494">
        <v>21005</v>
      </c>
      <c r="O1494" t="s">
        <v>35</v>
      </c>
      <c r="P1494" t="s">
        <v>11</v>
      </c>
      <c r="Q1494" t="s">
        <v>5</v>
      </c>
      <c r="R1494" t="s">
        <v>16617</v>
      </c>
      <c r="S1494" t="s">
        <v>83</v>
      </c>
      <c r="T1494" t="s">
        <v>224</v>
      </c>
      <c r="U1494" t="s">
        <v>2671</v>
      </c>
      <c r="V1494" t="s">
        <v>1636</v>
      </c>
      <c r="W1494" t="s">
        <v>526</v>
      </c>
      <c r="X1494" t="s">
        <v>10820</v>
      </c>
      <c r="Y1494" s="536" t="s">
        <v>25342</v>
      </c>
      <c r="Z1494" s="536" t="s">
        <v>25342</v>
      </c>
      <c r="AA1494" s="493" t="s">
        <v>14023</v>
      </c>
      <c r="AB1494" s="493" t="s">
        <v>25343</v>
      </c>
      <c r="AC1494" s="493" t="s">
        <v>21801</v>
      </c>
      <c r="AD1494" s="493" t="s">
        <v>21802</v>
      </c>
      <c r="AE1494"/>
      <c r="AF1494" t="s">
        <v>20919</v>
      </c>
      <c r="AG1494"/>
      <c r="AH1494"/>
      <c r="AI1494" t="s">
        <v>20668</v>
      </c>
      <c r="AJ1494" t="s">
        <v>32</v>
      </c>
      <c r="AK1494" t="s">
        <v>1116</v>
      </c>
      <c r="AL1494" t="s">
        <v>64</v>
      </c>
      <c r="AM1494" t="s">
        <v>1636</v>
      </c>
      <c r="AN1494">
        <v>27</v>
      </c>
    </row>
    <row r="1495" spans="1:40" ht="14.4" x14ac:dyDescent="0.3">
      <c r="A1495" s="433" t="str">
        <v>2063</v>
      </c>
      <c r="D1495" t="str">
        <f>CONCATENATE(portada_F[[#This Row],[NIVEL]],".",portada_F[[#This Row],[CODINS]])</f>
        <v>1.03340</v>
      </c>
      <c r="E1495" s="444" t="s">
        <v>33392</v>
      </c>
      <c r="F1495" t="s">
        <v>8382</v>
      </c>
      <c r="G1495" t="s">
        <v>8381</v>
      </c>
      <c r="H1495" t="s">
        <v>1636</v>
      </c>
      <c r="I1495" t="s">
        <v>17778</v>
      </c>
      <c r="J1495" t="s">
        <v>5</v>
      </c>
      <c r="K1495" t="s">
        <v>32</v>
      </c>
      <c r="L1495" t="s">
        <v>20921</v>
      </c>
      <c r="M1495" t="s">
        <v>18492</v>
      </c>
      <c r="N1495">
        <v>21501</v>
      </c>
      <c r="O1495" t="s">
        <v>35</v>
      </c>
      <c r="P1495" t="s">
        <v>202</v>
      </c>
      <c r="Q1495" t="s">
        <v>1</v>
      </c>
      <c r="R1495" t="s">
        <v>16645</v>
      </c>
      <c r="S1495" t="s">
        <v>83</v>
      </c>
      <c r="T1495" t="s">
        <v>203</v>
      </c>
      <c r="U1495" t="s">
        <v>159</v>
      </c>
      <c r="V1495" t="s">
        <v>1636</v>
      </c>
      <c r="W1495" t="s">
        <v>27883</v>
      </c>
      <c r="X1495" t="s">
        <v>14258</v>
      </c>
      <c r="Y1495" s="536" t="s">
        <v>27884</v>
      </c>
      <c r="Z1495" s="536"/>
      <c r="AA1495" s="493" t="s">
        <v>9763</v>
      </c>
      <c r="AB1495" s="493" t="s">
        <v>27885</v>
      </c>
      <c r="AC1495" s="493" t="s">
        <v>19800</v>
      </c>
      <c r="AD1495" s="493" t="s">
        <v>21858</v>
      </c>
      <c r="AE1495"/>
      <c r="AF1495" t="s">
        <v>20919</v>
      </c>
      <c r="AG1495"/>
      <c r="AH1495"/>
      <c r="AI1495" t="s">
        <v>20668</v>
      </c>
      <c r="AJ1495" t="s">
        <v>32</v>
      </c>
      <c r="AK1495" t="s">
        <v>8383</v>
      </c>
      <c r="AL1495" t="s">
        <v>64</v>
      </c>
      <c r="AM1495" t="s">
        <v>1636</v>
      </c>
      <c r="AN1495">
        <v>28</v>
      </c>
    </row>
    <row r="1496" spans="1:40" ht="14.4" x14ac:dyDescent="0.3">
      <c r="A1496" s="433" t="str">
        <v>2064</v>
      </c>
      <c r="D1496" t="str">
        <f>CONCATENATE(portada_F[[#This Row],[NIVEL]],".",portada_F[[#This Row],[CODINS]])</f>
        <v>1.03817</v>
      </c>
      <c r="E1496" s="444" t="s">
        <v>33749</v>
      </c>
      <c r="F1496" t="s">
        <v>7957</v>
      </c>
      <c r="G1496" t="s">
        <v>14723</v>
      </c>
      <c r="H1496" t="s">
        <v>14724</v>
      </c>
      <c r="I1496" t="s">
        <v>17778</v>
      </c>
      <c r="J1496" t="s">
        <v>5</v>
      </c>
      <c r="K1496" t="s">
        <v>32</v>
      </c>
      <c r="L1496" t="s">
        <v>20921</v>
      </c>
      <c r="M1496" t="s">
        <v>18492</v>
      </c>
      <c r="N1496">
        <v>21010</v>
      </c>
      <c r="O1496" t="s">
        <v>35</v>
      </c>
      <c r="P1496" t="s">
        <v>11</v>
      </c>
      <c r="Q1496" t="s">
        <v>11</v>
      </c>
      <c r="R1496" t="s">
        <v>16619</v>
      </c>
      <c r="S1496" t="s">
        <v>83</v>
      </c>
      <c r="T1496" t="s">
        <v>224</v>
      </c>
      <c r="U1496" t="s">
        <v>3308</v>
      </c>
      <c r="V1496" t="s">
        <v>14724</v>
      </c>
      <c r="W1496" t="s">
        <v>28909</v>
      </c>
      <c r="X1496" t="s">
        <v>15246</v>
      </c>
      <c r="Y1496" s="536" t="s">
        <v>28910</v>
      </c>
      <c r="Z1496" s="536"/>
      <c r="AA1496" s="493" t="s">
        <v>18210</v>
      </c>
      <c r="AB1496" s="493" t="s">
        <v>28911</v>
      </c>
      <c r="AC1496" s="493" t="s">
        <v>19800</v>
      </c>
      <c r="AD1496" s="493" t="s">
        <v>23807</v>
      </c>
      <c r="AE1496"/>
      <c r="AF1496" t="s">
        <v>20919</v>
      </c>
      <c r="AG1496"/>
      <c r="AH1496"/>
      <c r="AI1496" t="s">
        <v>20668</v>
      </c>
      <c r="AJ1496" t="s">
        <v>32</v>
      </c>
      <c r="AK1496" t="s">
        <v>352</v>
      </c>
      <c r="AL1496" t="s">
        <v>64</v>
      </c>
      <c r="AM1496" t="s">
        <v>14724</v>
      </c>
      <c r="AN1496">
        <v>3</v>
      </c>
    </row>
    <row r="1497" spans="1:40" ht="14.4" x14ac:dyDescent="0.3">
      <c r="A1497" s="433" t="str">
        <v>2065</v>
      </c>
      <c r="D1497" t="str">
        <f>CONCATENATE(portada_F[[#This Row],[NIVEL]],".",portada_F[[#This Row],[CODINS]])</f>
        <v>1.01523</v>
      </c>
      <c r="E1497" s="444" t="s">
        <v>31800</v>
      </c>
      <c r="F1497" t="s">
        <v>3086</v>
      </c>
      <c r="G1497" t="s">
        <v>3083</v>
      </c>
      <c r="H1497" t="s">
        <v>3084</v>
      </c>
      <c r="I1497" t="s">
        <v>224</v>
      </c>
      <c r="J1497" t="s">
        <v>9</v>
      </c>
      <c r="K1497" t="s">
        <v>32</v>
      </c>
      <c r="L1497" t="s">
        <v>20921</v>
      </c>
      <c r="M1497" t="s">
        <v>18492</v>
      </c>
      <c r="N1497">
        <v>21013</v>
      </c>
      <c r="O1497" t="s">
        <v>35</v>
      </c>
      <c r="P1497" t="s">
        <v>11</v>
      </c>
      <c r="Q1497" t="s">
        <v>15</v>
      </c>
      <c r="R1497" t="s">
        <v>16622</v>
      </c>
      <c r="S1497" t="s">
        <v>83</v>
      </c>
      <c r="T1497" t="s">
        <v>224</v>
      </c>
      <c r="U1497" t="s">
        <v>271</v>
      </c>
      <c r="V1497" t="s">
        <v>3084</v>
      </c>
      <c r="W1497" t="s">
        <v>24168</v>
      </c>
      <c r="X1497" t="s">
        <v>12915</v>
      </c>
      <c r="Y1497" s="536" t="s">
        <v>24169</v>
      </c>
      <c r="Z1497" s="536" t="s">
        <v>24170</v>
      </c>
      <c r="AA1497" s="493" t="s">
        <v>19030</v>
      </c>
      <c r="AB1497" s="493" t="s">
        <v>24171</v>
      </c>
      <c r="AC1497" s="493" t="s">
        <v>19798</v>
      </c>
      <c r="AD1497" s="493" t="s">
        <v>21853</v>
      </c>
      <c r="AE1497"/>
      <c r="AF1497" t="s">
        <v>20919</v>
      </c>
      <c r="AG1497"/>
      <c r="AH1497"/>
      <c r="AI1497" t="s">
        <v>20668</v>
      </c>
      <c r="AJ1497" t="s">
        <v>32</v>
      </c>
      <c r="AK1497" t="s">
        <v>2080</v>
      </c>
      <c r="AL1497" t="s">
        <v>64</v>
      </c>
      <c r="AM1497" t="s">
        <v>3084</v>
      </c>
      <c r="AN1497">
        <v>10</v>
      </c>
    </row>
    <row r="1498" spans="1:40" ht="14.4" x14ac:dyDescent="0.3">
      <c r="A1498" s="433" t="str">
        <v>2066</v>
      </c>
      <c r="D1498" t="str">
        <f>CONCATENATE(portada_F[[#This Row],[NIVEL]],".",portada_F[[#This Row],[CODINS]])</f>
        <v>1.03310</v>
      </c>
      <c r="E1498" s="444" t="s">
        <v>33364</v>
      </c>
      <c r="F1498" t="s">
        <v>8111</v>
      </c>
      <c r="G1498" t="s">
        <v>8112</v>
      </c>
      <c r="H1498" t="s">
        <v>1941</v>
      </c>
      <c r="I1498" s="448" t="s">
        <v>17778</v>
      </c>
      <c r="J1498" s="448" t="s">
        <v>10</v>
      </c>
      <c r="K1498" t="s">
        <v>32</v>
      </c>
      <c r="L1498" t="s">
        <v>20921</v>
      </c>
      <c r="M1498" t="s">
        <v>18492</v>
      </c>
      <c r="N1498">
        <v>21403</v>
      </c>
      <c r="O1498" t="s">
        <v>35</v>
      </c>
      <c r="P1498" t="s">
        <v>225</v>
      </c>
      <c r="Q1498" t="s">
        <v>3</v>
      </c>
      <c r="R1498" t="s">
        <v>16643</v>
      </c>
      <c r="S1498" t="s">
        <v>83</v>
      </c>
      <c r="T1498" t="s">
        <v>226</v>
      </c>
      <c r="U1498" t="s">
        <v>22925</v>
      </c>
      <c r="V1498" t="s">
        <v>1941</v>
      </c>
      <c r="W1498" t="s">
        <v>1460</v>
      </c>
      <c r="X1498" t="s">
        <v>14253</v>
      </c>
      <c r="Y1498" s="536" t="s">
        <v>27815</v>
      </c>
      <c r="Z1498" s="536"/>
      <c r="AA1498" s="493" t="s">
        <v>27816</v>
      </c>
      <c r="AB1498" s="493" t="s">
        <v>27815</v>
      </c>
      <c r="AC1498" s="493" t="s">
        <v>21855</v>
      </c>
      <c r="AD1498" s="493" t="s">
        <v>21856</v>
      </c>
      <c r="AE1498"/>
      <c r="AF1498" t="s">
        <v>20919</v>
      </c>
      <c r="AG1498"/>
      <c r="AH1498"/>
      <c r="AI1498" t="s">
        <v>20668</v>
      </c>
      <c r="AJ1498" t="s">
        <v>32</v>
      </c>
      <c r="AK1498" t="s">
        <v>3145</v>
      </c>
      <c r="AL1498" t="s">
        <v>64</v>
      </c>
      <c r="AM1498" t="s">
        <v>1941</v>
      </c>
      <c r="AN1498">
        <v>32</v>
      </c>
    </row>
    <row r="1499" spans="1:40" ht="14.4" x14ac:dyDescent="0.3">
      <c r="A1499" s="433" t="str">
        <v>2067</v>
      </c>
      <c r="D1499" t="str">
        <f>CONCATENATE(portada_F[[#This Row],[NIVEL]],".",portada_F[[#This Row],[CODINS]])</f>
        <v>1.01719</v>
      </c>
      <c r="E1499" s="444" t="s">
        <v>31981</v>
      </c>
      <c r="F1499" t="s">
        <v>3150</v>
      </c>
      <c r="G1499" t="s">
        <v>3147</v>
      </c>
      <c r="H1499" t="s">
        <v>3148</v>
      </c>
      <c r="I1499" t="s">
        <v>17778</v>
      </c>
      <c r="J1499" t="s">
        <v>9</v>
      </c>
      <c r="K1499" t="s">
        <v>32</v>
      </c>
      <c r="L1499" t="s">
        <v>20921</v>
      </c>
      <c r="M1499" t="s">
        <v>18492</v>
      </c>
      <c r="N1499">
        <v>21402</v>
      </c>
      <c r="O1499" t="s">
        <v>35</v>
      </c>
      <c r="P1499" t="s">
        <v>225</v>
      </c>
      <c r="Q1499" t="s">
        <v>2</v>
      </c>
      <c r="R1499" t="s">
        <v>16642</v>
      </c>
      <c r="S1499" t="s">
        <v>83</v>
      </c>
      <c r="T1499" t="s">
        <v>226</v>
      </c>
      <c r="U1499" t="s">
        <v>3149</v>
      </c>
      <c r="V1499" t="s">
        <v>3149</v>
      </c>
      <c r="W1499" t="s">
        <v>354</v>
      </c>
      <c r="X1499" t="s">
        <v>14050</v>
      </c>
      <c r="Y1499" s="536" t="s">
        <v>24585</v>
      </c>
      <c r="Z1499" s="536" t="s">
        <v>24585</v>
      </c>
      <c r="AA1499" s="493" t="s">
        <v>14049</v>
      </c>
      <c r="AB1499" s="493" t="s">
        <v>24586</v>
      </c>
      <c r="AC1499" s="493" t="s">
        <v>20005</v>
      </c>
      <c r="AD1499" s="493" t="s">
        <v>23505</v>
      </c>
      <c r="AE1499"/>
      <c r="AF1499" t="s">
        <v>20919</v>
      </c>
      <c r="AG1499"/>
      <c r="AH1499"/>
      <c r="AI1499" t="s">
        <v>20668</v>
      </c>
      <c r="AJ1499" t="s">
        <v>32</v>
      </c>
      <c r="AK1499" t="s">
        <v>3146</v>
      </c>
      <c r="AL1499" t="s">
        <v>64</v>
      </c>
      <c r="AM1499" t="s">
        <v>3148</v>
      </c>
      <c r="AN1499">
        <v>8</v>
      </c>
    </row>
    <row r="1500" spans="1:40" ht="14.4" x14ac:dyDescent="0.3">
      <c r="A1500" s="433" t="str">
        <v>2068</v>
      </c>
      <c r="D1500" t="str">
        <f>CONCATENATE(portada_F[[#This Row],[NIVEL]],".",portada_F[[#This Row],[CODINS]])</f>
        <v>1.03181</v>
      </c>
      <c r="E1500" s="444" t="s">
        <v>33261</v>
      </c>
      <c r="F1500" t="s">
        <v>6147</v>
      </c>
      <c r="G1500" t="s">
        <v>6454</v>
      </c>
      <c r="H1500" t="s">
        <v>5832</v>
      </c>
      <c r="I1500" t="s">
        <v>17778</v>
      </c>
      <c r="J1500" t="s">
        <v>9</v>
      </c>
      <c r="K1500" t="s">
        <v>32</v>
      </c>
      <c r="L1500" t="s">
        <v>20921</v>
      </c>
      <c r="M1500" t="s">
        <v>18492</v>
      </c>
      <c r="N1500">
        <v>21402</v>
      </c>
      <c r="O1500" t="s">
        <v>35</v>
      </c>
      <c r="P1500" t="s">
        <v>225</v>
      </c>
      <c r="Q1500" t="s">
        <v>2</v>
      </c>
      <c r="R1500" t="s">
        <v>16642</v>
      </c>
      <c r="S1500" t="s">
        <v>83</v>
      </c>
      <c r="T1500" t="s">
        <v>226</v>
      </c>
      <c r="U1500" t="s">
        <v>3149</v>
      </c>
      <c r="V1500" t="s">
        <v>5832</v>
      </c>
      <c r="W1500" t="s">
        <v>27567</v>
      </c>
      <c r="X1500" t="s">
        <v>13320</v>
      </c>
      <c r="Y1500" s="536" t="s">
        <v>27568</v>
      </c>
      <c r="Z1500" s="536"/>
      <c r="AA1500" s="493" t="s">
        <v>27569</v>
      </c>
      <c r="AB1500" s="493" t="s">
        <v>27570</v>
      </c>
      <c r="AC1500" s="493" t="s">
        <v>20005</v>
      </c>
      <c r="AD1500" s="493" t="s">
        <v>23505</v>
      </c>
      <c r="AE1500"/>
      <c r="AF1500" t="s">
        <v>20919</v>
      </c>
      <c r="AG1500"/>
      <c r="AH1500"/>
      <c r="AI1500" t="s">
        <v>20668</v>
      </c>
      <c r="AJ1500" t="s">
        <v>32</v>
      </c>
      <c r="AK1500" t="s">
        <v>8005</v>
      </c>
      <c r="AL1500" t="s">
        <v>64</v>
      </c>
      <c r="AM1500" t="s">
        <v>5832</v>
      </c>
      <c r="AN1500">
        <v>8</v>
      </c>
    </row>
    <row r="1501" spans="1:40" ht="14.4" x14ac:dyDescent="0.3">
      <c r="A1501" s="433" t="str">
        <v>2069</v>
      </c>
      <c r="D1501" t="str">
        <f>CONCATENATE(portada_F[[#This Row],[NIVEL]],".",portada_F[[#This Row],[CODINS]])</f>
        <v>1.03892</v>
      </c>
      <c r="E1501" s="444" t="s">
        <v>33815</v>
      </c>
      <c r="F1501" t="s">
        <v>14819</v>
      </c>
      <c r="G1501" t="s">
        <v>14818</v>
      </c>
      <c r="H1501" t="s">
        <v>3219</v>
      </c>
      <c r="I1501" t="s">
        <v>17778</v>
      </c>
      <c r="J1501" t="s">
        <v>5</v>
      </c>
      <c r="K1501" t="s">
        <v>32</v>
      </c>
      <c r="L1501" t="s">
        <v>20921</v>
      </c>
      <c r="M1501" t="s">
        <v>18492</v>
      </c>
      <c r="N1501">
        <v>21404</v>
      </c>
      <c r="O1501" t="s">
        <v>35</v>
      </c>
      <c r="P1501" t="s">
        <v>225</v>
      </c>
      <c r="Q1501" t="s">
        <v>4</v>
      </c>
      <c r="R1501" t="s">
        <v>16644</v>
      </c>
      <c r="S1501" t="s">
        <v>83</v>
      </c>
      <c r="T1501" t="s">
        <v>226</v>
      </c>
      <c r="U1501" t="s">
        <v>86</v>
      </c>
      <c r="V1501" t="s">
        <v>3219</v>
      </c>
      <c r="W1501" t="s">
        <v>1820</v>
      </c>
      <c r="X1501" t="s">
        <v>18218</v>
      </c>
      <c r="Y1501" s="536" t="s">
        <v>25323</v>
      </c>
      <c r="Z1501" s="536" t="s">
        <v>29062</v>
      </c>
      <c r="AA1501" s="493" t="s">
        <v>29063</v>
      </c>
      <c r="AB1501" s="493" t="s">
        <v>29064</v>
      </c>
      <c r="AC1501" s="493" t="s">
        <v>19800</v>
      </c>
      <c r="AD1501" s="493" t="s">
        <v>21858</v>
      </c>
      <c r="AE1501"/>
      <c r="AF1501" t="s">
        <v>20919</v>
      </c>
      <c r="AG1501"/>
      <c r="AH1501"/>
      <c r="AI1501" t="s">
        <v>20668</v>
      </c>
      <c r="AJ1501" t="s">
        <v>32</v>
      </c>
      <c r="AK1501" t="s">
        <v>13793</v>
      </c>
      <c r="AL1501" t="s">
        <v>64</v>
      </c>
      <c r="AM1501" t="s">
        <v>3219</v>
      </c>
      <c r="AN1501">
        <v>6</v>
      </c>
    </row>
    <row r="1502" spans="1:40" ht="14.4" x14ac:dyDescent="0.3">
      <c r="A1502" s="433" t="str">
        <v>2070</v>
      </c>
      <c r="D1502" t="str">
        <f>CONCATENATE(portada_F[[#This Row],[NIVEL]],".",portada_F[[#This Row],[CODINS]])</f>
        <v>1.03595</v>
      </c>
      <c r="E1502" s="444" t="s">
        <v>33586</v>
      </c>
      <c r="F1502" t="s">
        <v>7511</v>
      </c>
      <c r="G1502" t="s">
        <v>13700</v>
      </c>
      <c r="H1502" t="s">
        <v>2898</v>
      </c>
      <c r="I1502" s="448" t="s">
        <v>17778</v>
      </c>
      <c r="J1502" s="448" t="s">
        <v>10</v>
      </c>
      <c r="K1502" t="s">
        <v>32</v>
      </c>
      <c r="L1502" t="s">
        <v>20921</v>
      </c>
      <c r="M1502" t="s">
        <v>18492</v>
      </c>
      <c r="N1502">
        <v>21401</v>
      </c>
      <c r="O1502" t="s">
        <v>35</v>
      </c>
      <c r="P1502" t="s">
        <v>225</v>
      </c>
      <c r="Q1502" t="s">
        <v>1</v>
      </c>
      <c r="R1502" t="s">
        <v>16641</v>
      </c>
      <c r="S1502" t="s">
        <v>83</v>
      </c>
      <c r="T1502" t="s">
        <v>226</v>
      </c>
      <c r="U1502" t="s">
        <v>226</v>
      </c>
      <c r="V1502" t="s">
        <v>2898</v>
      </c>
      <c r="W1502" t="s">
        <v>28443</v>
      </c>
      <c r="X1502" t="s">
        <v>14345</v>
      </c>
      <c r="Y1502" s="536" t="s">
        <v>28444</v>
      </c>
      <c r="Z1502" s="536"/>
      <c r="AA1502" s="493" t="s">
        <v>28445</v>
      </c>
      <c r="AB1502" s="493" t="s">
        <v>28446</v>
      </c>
      <c r="AC1502" s="493" t="s">
        <v>21855</v>
      </c>
      <c r="AD1502" s="493" t="s">
        <v>21856</v>
      </c>
      <c r="AE1502"/>
      <c r="AF1502" t="s">
        <v>20919</v>
      </c>
      <c r="AG1502"/>
      <c r="AH1502"/>
      <c r="AI1502" t="s">
        <v>20668</v>
      </c>
      <c r="AJ1502" t="s">
        <v>32</v>
      </c>
      <c r="AK1502" t="s">
        <v>13792</v>
      </c>
      <c r="AL1502" t="s">
        <v>64</v>
      </c>
      <c r="AM1502" t="s">
        <v>2898</v>
      </c>
      <c r="AN1502">
        <v>16</v>
      </c>
    </row>
    <row r="1503" spans="1:40" ht="14.4" x14ac:dyDescent="0.3">
      <c r="A1503" s="433" t="str">
        <v>2071</v>
      </c>
      <c r="D1503" t="str">
        <f>CONCATENATE(portada_F[[#This Row],[NIVEL]],".",portada_F[[#This Row],[CODINS]])</f>
        <v>1.03315</v>
      </c>
      <c r="E1503" s="444" t="s">
        <v>33368</v>
      </c>
      <c r="F1503" t="s">
        <v>7941</v>
      </c>
      <c r="G1503" t="s">
        <v>8243</v>
      </c>
      <c r="H1503" t="s">
        <v>3233</v>
      </c>
      <c r="I1503" t="s">
        <v>224</v>
      </c>
      <c r="J1503" t="s">
        <v>6</v>
      </c>
      <c r="K1503" t="s">
        <v>32</v>
      </c>
      <c r="L1503" t="s">
        <v>20921</v>
      </c>
      <c r="M1503" t="s">
        <v>18492</v>
      </c>
      <c r="N1503">
        <v>21007</v>
      </c>
      <c r="O1503" t="s">
        <v>35</v>
      </c>
      <c r="P1503" t="s">
        <v>11</v>
      </c>
      <c r="Q1503" t="s">
        <v>7</v>
      </c>
      <c r="R1503" t="s">
        <v>18366</v>
      </c>
      <c r="S1503" t="s">
        <v>83</v>
      </c>
      <c r="T1503" t="s">
        <v>224</v>
      </c>
      <c r="U1503" t="s">
        <v>2961</v>
      </c>
      <c r="V1503" t="s">
        <v>3233</v>
      </c>
      <c r="W1503" t="s">
        <v>9806</v>
      </c>
      <c r="X1503" t="s">
        <v>12267</v>
      </c>
      <c r="Y1503" s="536" t="s">
        <v>27824</v>
      </c>
      <c r="Z1503" s="536" t="s">
        <v>27824</v>
      </c>
      <c r="AA1503" s="493" t="s">
        <v>13347</v>
      </c>
      <c r="AB1503" s="493" t="s">
        <v>27824</v>
      </c>
      <c r="AC1503" s="493" t="s">
        <v>19321</v>
      </c>
      <c r="AD1503" s="493" t="s">
        <v>21849</v>
      </c>
      <c r="AE1503"/>
      <c r="AF1503" t="s">
        <v>20919</v>
      </c>
      <c r="AG1503"/>
      <c r="AH1503"/>
      <c r="AI1503" t="s">
        <v>20668</v>
      </c>
      <c r="AJ1503" t="s">
        <v>32</v>
      </c>
      <c r="AK1503" t="s">
        <v>8244</v>
      </c>
      <c r="AL1503" t="s">
        <v>64</v>
      </c>
      <c r="AM1503" t="s">
        <v>3233</v>
      </c>
      <c r="AN1503">
        <v>10</v>
      </c>
    </row>
    <row r="1504" spans="1:40" ht="14.4" x14ac:dyDescent="0.3">
      <c r="A1504" s="433" t="str">
        <v>2073</v>
      </c>
      <c r="D1504" t="str">
        <f>CONCATENATE(portada_F[[#This Row],[NIVEL]],".",portada_F[[#This Row],[CODINS]])</f>
        <v>1.03731</v>
      </c>
      <c r="E1504" s="444" t="s">
        <v>33689</v>
      </c>
      <c r="F1504" t="s">
        <v>13881</v>
      </c>
      <c r="G1504" t="s">
        <v>13882</v>
      </c>
      <c r="H1504" t="s">
        <v>3120</v>
      </c>
      <c r="I1504" t="s">
        <v>224</v>
      </c>
      <c r="J1504" t="s">
        <v>14</v>
      </c>
      <c r="K1504" t="s">
        <v>32</v>
      </c>
      <c r="L1504" t="s">
        <v>20921</v>
      </c>
      <c r="M1504" t="s">
        <v>18492</v>
      </c>
      <c r="N1504">
        <v>21011</v>
      </c>
      <c r="O1504" t="s">
        <v>35</v>
      </c>
      <c r="P1504" t="s">
        <v>11</v>
      </c>
      <c r="Q1504" t="s">
        <v>13</v>
      </c>
      <c r="R1504" t="s">
        <v>16620</v>
      </c>
      <c r="S1504" t="s">
        <v>83</v>
      </c>
      <c r="T1504" t="s">
        <v>224</v>
      </c>
      <c r="U1504" t="s">
        <v>262</v>
      </c>
      <c r="V1504" t="s">
        <v>3120</v>
      </c>
      <c r="W1504" t="s">
        <v>28744</v>
      </c>
      <c r="X1504" t="s">
        <v>15170</v>
      </c>
      <c r="Y1504" s="536" t="s">
        <v>28745</v>
      </c>
      <c r="Z1504" s="536" t="s">
        <v>23903</v>
      </c>
      <c r="AA1504" s="493" t="s">
        <v>19538</v>
      </c>
      <c r="AB1504" s="493" t="s">
        <v>28746</v>
      </c>
      <c r="AC1504" s="493" t="s">
        <v>20044</v>
      </c>
      <c r="AD1504" s="493" t="s">
        <v>23903</v>
      </c>
      <c r="AE1504"/>
      <c r="AF1504" t="s">
        <v>20919</v>
      </c>
      <c r="AG1504"/>
      <c r="AH1504"/>
      <c r="AI1504" t="s">
        <v>20668</v>
      </c>
      <c r="AJ1504" t="s">
        <v>32</v>
      </c>
      <c r="AK1504" t="s">
        <v>14517</v>
      </c>
      <c r="AL1504" t="s">
        <v>64</v>
      </c>
      <c r="AM1504" t="s">
        <v>3120</v>
      </c>
      <c r="AN1504">
        <v>13</v>
      </c>
    </row>
    <row r="1505" spans="1:40" ht="14.4" x14ac:dyDescent="0.3">
      <c r="A1505" s="433" t="str">
        <v>2074</v>
      </c>
      <c r="D1505" t="str">
        <f>CONCATENATE(portada_F[[#This Row],[NIVEL]],".",portada_F[[#This Row],[CODINS]])</f>
        <v>1.01559</v>
      </c>
      <c r="E1505" s="444" t="s">
        <v>31834</v>
      </c>
      <c r="F1505" t="s">
        <v>3039</v>
      </c>
      <c r="G1505" t="s">
        <v>3038</v>
      </c>
      <c r="H1505" t="s">
        <v>1636</v>
      </c>
      <c r="I1505" t="s">
        <v>224</v>
      </c>
      <c r="J1505" t="s">
        <v>7</v>
      </c>
      <c r="K1505" t="s">
        <v>32</v>
      </c>
      <c r="L1505" t="s">
        <v>20921</v>
      </c>
      <c r="M1505" t="s">
        <v>18492</v>
      </c>
      <c r="N1505">
        <v>21013</v>
      </c>
      <c r="O1505" t="s">
        <v>35</v>
      </c>
      <c r="P1505" t="s">
        <v>11</v>
      </c>
      <c r="Q1505" t="s">
        <v>15</v>
      </c>
      <c r="R1505" t="s">
        <v>16622</v>
      </c>
      <c r="S1505" t="s">
        <v>83</v>
      </c>
      <c r="T1505" t="s">
        <v>224</v>
      </c>
      <c r="U1505" t="s">
        <v>271</v>
      </c>
      <c r="V1505" t="s">
        <v>1636</v>
      </c>
      <c r="W1505" t="s">
        <v>1145</v>
      </c>
      <c r="X1505" t="s">
        <v>11879</v>
      </c>
      <c r="Y1505" s="536" t="s">
        <v>24245</v>
      </c>
      <c r="Z1505" s="536" t="s">
        <v>24245</v>
      </c>
      <c r="AA1505" s="493" t="s">
        <v>17180</v>
      </c>
      <c r="AB1505" s="493" t="s">
        <v>24246</v>
      </c>
      <c r="AC1505" s="493" t="s">
        <v>19797</v>
      </c>
      <c r="AD1505" s="493" t="s">
        <v>21851</v>
      </c>
      <c r="AE1505"/>
      <c r="AF1505" t="s">
        <v>20919</v>
      </c>
      <c r="AG1505"/>
      <c r="AH1505"/>
      <c r="AI1505" t="s">
        <v>20668</v>
      </c>
      <c r="AJ1505" t="s">
        <v>32</v>
      </c>
      <c r="AK1505" t="s">
        <v>2656</v>
      </c>
      <c r="AL1505" t="s">
        <v>64</v>
      </c>
      <c r="AM1505" t="s">
        <v>1636</v>
      </c>
      <c r="AN1505">
        <v>21</v>
      </c>
    </row>
    <row r="1506" spans="1:40" ht="14.4" x14ac:dyDescent="0.3">
      <c r="A1506" s="433" t="str">
        <v>2075</v>
      </c>
      <c r="D1506" t="str">
        <f>CONCATENATE(portada_F[[#This Row],[NIVEL]],".",portada_F[[#This Row],[CODINS]])</f>
        <v>1.03818</v>
      </c>
      <c r="E1506" s="444" t="s">
        <v>33750</v>
      </c>
      <c r="F1506" t="s">
        <v>14726</v>
      </c>
      <c r="G1506" t="s">
        <v>14725</v>
      </c>
      <c r="H1506" t="s">
        <v>201</v>
      </c>
      <c r="I1506" t="s">
        <v>17778</v>
      </c>
      <c r="J1506" t="s">
        <v>6</v>
      </c>
      <c r="K1506" t="s">
        <v>32</v>
      </c>
      <c r="L1506" t="s">
        <v>20921</v>
      </c>
      <c r="M1506" t="s">
        <v>18492</v>
      </c>
      <c r="N1506">
        <v>21501</v>
      </c>
      <c r="O1506" t="s">
        <v>35</v>
      </c>
      <c r="P1506" t="s">
        <v>202</v>
      </c>
      <c r="Q1506" t="s">
        <v>1</v>
      </c>
      <c r="R1506" t="s">
        <v>16645</v>
      </c>
      <c r="S1506" t="s">
        <v>83</v>
      </c>
      <c r="T1506" t="s">
        <v>203</v>
      </c>
      <c r="U1506" t="s">
        <v>159</v>
      </c>
      <c r="V1506" t="s">
        <v>201</v>
      </c>
      <c r="W1506" t="s">
        <v>15249</v>
      </c>
      <c r="X1506" t="s">
        <v>15248</v>
      </c>
      <c r="Y1506" s="536" t="s">
        <v>28912</v>
      </c>
      <c r="Z1506" s="536" t="s">
        <v>28913</v>
      </c>
      <c r="AA1506" s="493" t="s">
        <v>15247</v>
      </c>
      <c r="AB1506" s="493" t="s">
        <v>28914</v>
      </c>
      <c r="AC1506" s="493" t="s">
        <v>23270</v>
      </c>
      <c r="AD1506" s="493" t="s">
        <v>23271</v>
      </c>
      <c r="AE1506"/>
      <c r="AF1506" t="s">
        <v>20919</v>
      </c>
      <c r="AG1506"/>
      <c r="AH1506"/>
      <c r="AI1506" t="s">
        <v>20668</v>
      </c>
      <c r="AJ1506" t="s">
        <v>32</v>
      </c>
      <c r="AK1506" t="s">
        <v>8453</v>
      </c>
      <c r="AL1506" t="s">
        <v>64</v>
      </c>
      <c r="AM1506" t="s">
        <v>201</v>
      </c>
      <c r="AN1506">
        <v>5</v>
      </c>
    </row>
    <row r="1507" spans="1:40" ht="14.4" x14ac:dyDescent="0.3">
      <c r="A1507" s="433" t="str">
        <v>2077</v>
      </c>
      <c r="D1507" t="str">
        <f>CONCATENATE(portada_F[[#This Row],[NIVEL]],".",portada_F[[#This Row],[CODINS]])</f>
        <v>1.04304</v>
      </c>
      <c r="E1507" s="444" t="s">
        <v>34134</v>
      </c>
      <c r="F1507" t="s">
        <v>10067</v>
      </c>
      <c r="G1507" t="s">
        <v>20627</v>
      </c>
      <c r="H1507" t="s">
        <v>20628</v>
      </c>
      <c r="I1507" s="448" t="s">
        <v>17778</v>
      </c>
      <c r="J1507" s="448" t="s">
        <v>11</v>
      </c>
      <c r="K1507" t="s">
        <v>32</v>
      </c>
      <c r="L1507" t="s">
        <v>20921</v>
      </c>
      <c r="M1507" t="s">
        <v>18492</v>
      </c>
      <c r="N1507">
        <v>21404</v>
      </c>
      <c r="O1507" t="s">
        <v>35</v>
      </c>
      <c r="P1507" t="s">
        <v>225</v>
      </c>
      <c r="Q1507" t="s">
        <v>4</v>
      </c>
      <c r="R1507" t="s">
        <v>16644</v>
      </c>
      <c r="S1507" t="s">
        <v>83</v>
      </c>
      <c r="T1507" t="s">
        <v>226</v>
      </c>
      <c r="U1507" t="s">
        <v>86</v>
      </c>
      <c r="V1507" t="s">
        <v>2749</v>
      </c>
      <c r="W1507" t="s">
        <v>29865</v>
      </c>
      <c r="X1507" t="s">
        <v>20630</v>
      </c>
      <c r="Y1507" s="536"/>
      <c r="Z1507" s="536"/>
      <c r="AA1507" s="493" t="s">
        <v>20629</v>
      </c>
      <c r="AB1507" s="493" t="s">
        <v>29866</v>
      </c>
      <c r="AC1507" s="493" t="s">
        <v>12753</v>
      </c>
      <c r="AD1507" s="493" t="s">
        <v>22928</v>
      </c>
      <c r="AE1507"/>
      <c r="AF1507" t="s">
        <v>20919</v>
      </c>
      <c r="AG1507"/>
      <c r="AH1507"/>
      <c r="AI1507" t="s">
        <v>20668</v>
      </c>
      <c r="AJ1507" t="s">
        <v>32</v>
      </c>
      <c r="AK1507" t="s">
        <v>9062</v>
      </c>
      <c r="AL1507" t="s">
        <v>64</v>
      </c>
      <c r="AM1507" t="s">
        <v>20628</v>
      </c>
      <c r="AN1507">
        <v>2</v>
      </c>
    </row>
    <row r="1508" spans="1:40" ht="14.4" x14ac:dyDescent="0.3">
      <c r="A1508" s="433" t="str">
        <v>2078</v>
      </c>
      <c r="D1508" t="str">
        <f>CONCATENATE(portada_F[[#This Row],[NIVEL]],".",portada_F[[#This Row],[CODINS]])</f>
        <v>1.03101</v>
      </c>
      <c r="E1508" s="444" t="s">
        <v>33193</v>
      </c>
      <c r="F1508" t="s">
        <v>3123</v>
      </c>
      <c r="G1508" t="s">
        <v>3121</v>
      </c>
      <c r="H1508" t="s">
        <v>271</v>
      </c>
      <c r="I1508" t="s">
        <v>224</v>
      </c>
      <c r="J1508" t="s">
        <v>15</v>
      </c>
      <c r="K1508" t="s">
        <v>32</v>
      </c>
      <c r="L1508" t="s">
        <v>20921</v>
      </c>
      <c r="M1508" t="s">
        <v>18492</v>
      </c>
      <c r="N1508">
        <v>21013</v>
      </c>
      <c r="O1508" t="s">
        <v>35</v>
      </c>
      <c r="P1508" t="s">
        <v>11</v>
      </c>
      <c r="Q1508" t="s">
        <v>15</v>
      </c>
      <c r="R1508" t="s">
        <v>16622</v>
      </c>
      <c r="S1508" t="s">
        <v>83</v>
      </c>
      <c r="T1508" t="s">
        <v>224</v>
      </c>
      <c r="U1508" t="s">
        <v>271</v>
      </c>
      <c r="V1508" t="s">
        <v>271</v>
      </c>
      <c r="W1508" t="s">
        <v>3122</v>
      </c>
      <c r="X1508" t="s">
        <v>11040</v>
      </c>
      <c r="Y1508" s="536" t="s">
        <v>27422</v>
      </c>
      <c r="Z1508" s="536"/>
      <c r="AA1508" s="493" t="s">
        <v>27423</v>
      </c>
      <c r="AB1508" s="493" t="s">
        <v>27424</v>
      </c>
      <c r="AC1508" s="493" t="s">
        <v>20291</v>
      </c>
      <c r="AD1508" s="493" t="s">
        <v>26791</v>
      </c>
      <c r="AE1508"/>
      <c r="AF1508" t="s">
        <v>20919</v>
      </c>
      <c r="AG1508"/>
      <c r="AH1508"/>
      <c r="AI1508" t="s">
        <v>20668</v>
      </c>
      <c r="AJ1508" t="s">
        <v>32</v>
      </c>
      <c r="AK1508" t="s">
        <v>7979</v>
      </c>
      <c r="AL1508" t="s">
        <v>64</v>
      </c>
      <c r="AM1508" t="s">
        <v>271</v>
      </c>
      <c r="AN1508">
        <v>11</v>
      </c>
    </row>
    <row r="1509" spans="1:40" ht="14.4" x14ac:dyDescent="0.3">
      <c r="A1509" s="433" t="str">
        <v>2079</v>
      </c>
      <c r="D1509" t="str">
        <f>CONCATENATE(portada_F[[#This Row],[NIVEL]],".",portada_F[[#This Row],[CODINS]])</f>
        <v>1.03816</v>
      </c>
      <c r="E1509" s="444" t="s">
        <v>33748</v>
      </c>
      <c r="F1509" t="s">
        <v>14465</v>
      </c>
      <c r="G1509" t="s">
        <v>14722</v>
      </c>
      <c r="H1509" t="s">
        <v>173</v>
      </c>
      <c r="I1509" t="s">
        <v>17778</v>
      </c>
      <c r="J1509" t="s">
        <v>5</v>
      </c>
      <c r="K1509" t="s">
        <v>32</v>
      </c>
      <c r="L1509" t="s">
        <v>20921</v>
      </c>
      <c r="M1509" t="s">
        <v>18492</v>
      </c>
      <c r="N1509">
        <v>21501</v>
      </c>
      <c r="O1509" t="s">
        <v>35</v>
      </c>
      <c r="P1509" t="s">
        <v>202</v>
      </c>
      <c r="Q1509" t="s">
        <v>1</v>
      </c>
      <c r="R1509" t="s">
        <v>16645</v>
      </c>
      <c r="S1509" t="s">
        <v>83</v>
      </c>
      <c r="T1509" t="s">
        <v>203</v>
      </c>
      <c r="U1509" t="s">
        <v>159</v>
      </c>
      <c r="V1509" t="s">
        <v>173</v>
      </c>
      <c r="W1509" t="s">
        <v>15244</v>
      </c>
      <c r="X1509" t="s">
        <v>15243</v>
      </c>
      <c r="Y1509" s="536" t="s">
        <v>28907</v>
      </c>
      <c r="Z1509" s="536"/>
      <c r="AA1509" s="493" t="s">
        <v>15242</v>
      </c>
      <c r="AB1509" s="493" t="s">
        <v>28908</v>
      </c>
      <c r="AC1509" s="493" t="s">
        <v>19800</v>
      </c>
      <c r="AD1509" s="493" t="s">
        <v>21858</v>
      </c>
      <c r="AE1509"/>
      <c r="AF1509" t="s">
        <v>20919</v>
      </c>
      <c r="AG1509"/>
      <c r="AH1509"/>
      <c r="AI1509" t="s">
        <v>20668</v>
      </c>
      <c r="AJ1509" t="s">
        <v>32</v>
      </c>
      <c r="AK1509" t="s">
        <v>1830</v>
      </c>
      <c r="AL1509" t="s">
        <v>64</v>
      </c>
      <c r="AM1509" t="s">
        <v>173</v>
      </c>
      <c r="AN1509">
        <v>1</v>
      </c>
    </row>
    <row r="1510" spans="1:40" ht="14.4" x14ac:dyDescent="0.3">
      <c r="A1510" s="433" t="str">
        <v>2080</v>
      </c>
      <c r="D1510" t="str">
        <f>CONCATENATE(portada_F[[#This Row],[NIVEL]],".",portada_F[[#This Row],[CODINS]])</f>
        <v>1.01548</v>
      </c>
      <c r="E1510" s="444" t="s">
        <v>31823</v>
      </c>
      <c r="F1510" t="s">
        <v>2678</v>
      </c>
      <c r="G1510" t="s">
        <v>2676</v>
      </c>
      <c r="H1510" t="s">
        <v>2677</v>
      </c>
      <c r="I1510" t="s">
        <v>205</v>
      </c>
      <c r="J1510" t="s">
        <v>1</v>
      </c>
      <c r="K1510" t="s">
        <v>32</v>
      </c>
      <c r="L1510" t="s">
        <v>20921</v>
      </c>
      <c r="M1510" t="s">
        <v>18492</v>
      </c>
      <c r="N1510">
        <v>20114</v>
      </c>
      <c r="O1510" t="s">
        <v>35</v>
      </c>
      <c r="P1510" t="s">
        <v>1</v>
      </c>
      <c r="Q1510" t="s">
        <v>225</v>
      </c>
      <c r="R1510" t="s">
        <v>16563</v>
      </c>
      <c r="S1510" t="s">
        <v>83</v>
      </c>
      <c r="T1510" t="s">
        <v>83</v>
      </c>
      <c r="U1510" t="s">
        <v>205</v>
      </c>
      <c r="V1510" t="s">
        <v>2677</v>
      </c>
      <c r="W1510" t="s">
        <v>9335</v>
      </c>
      <c r="X1510" t="s">
        <v>14952</v>
      </c>
      <c r="Y1510" s="536" t="s">
        <v>24223</v>
      </c>
      <c r="Z1510" s="536" t="s">
        <v>24223</v>
      </c>
      <c r="AA1510" s="493" t="s">
        <v>17985</v>
      </c>
      <c r="AB1510" s="493" t="s">
        <v>24223</v>
      </c>
      <c r="AC1510" s="493" t="s">
        <v>19789</v>
      </c>
      <c r="AD1510" s="493" t="s">
        <v>22237</v>
      </c>
      <c r="AE1510"/>
      <c r="AF1510" t="s">
        <v>20919</v>
      </c>
      <c r="AG1510"/>
      <c r="AH1510"/>
      <c r="AI1510" t="s">
        <v>20668</v>
      </c>
      <c r="AJ1510" t="s">
        <v>32</v>
      </c>
      <c r="AK1510" t="s">
        <v>891</v>
      </c>
      <c r="AL1510" t="s">
        <v>64</v>
      </c>
      <c r="AM1510" t="s">
        <v>2677</v>
      </c>
      <c r="AN1510">
        <v>24</v>
      </c>
    </row>
    <row r="1511" spans="1:40" ht="14.4" x14ac:dyDescent="0.3">
      <c r="A1511" s="433" t="str">
        <v>2081</v>
      </c>
      <c r="D1511" t="str">
        <f>CONCATENATE(portada_F[[#This Row],[NIVEL]],".",portada_F[[#This Row],[CODINS]])</f>
        <v>1.00418</v>
      </c>
      <c r="E1511" s="444" t="s">
        <v>30813</v>
      </c>
      <c r="F1511" t="s">
        <v>182</v>
      </c>
      <c r="G1511" t="s">
        <v>2778</v>
      </c>
      <c r="H1511" t="s">
        <v>2779</v>
      </c>
      <c r="I1511" t="s">
        <v>224</v>
      </c>
      <c r="J1511" t="s">
        <v>2</v>
      </c>
      <c r="K1511" t="s">
        <v>32</v>
      </c>
      <c r="L1511" t="s">
        <v>20921</v>
      </c>
      <c r="M1511" t="s">
        <v>18492</v>
      </c>
      <c r="N1511">
        <v>21002</v>
      </c>
      <c r="O1511" t="s">
        <v>35</v>
      </c>
      <c r="P1511" t="s">
        <v>11</v>
      </c>
      <c r="Q1511" t="s">
        <v>2</v>
      </c>
      <c r="R1511" t="s">
        <v>16615</v>
      </c>
      <c r="S1511" t="s">
        <v>83</v>
      </c>
      <c r="T1511" t="s">
        <v>224</v>
      </c>
      <c r="U1511" t="s">
        <v>257</v>
      </c>
      <c r="V1511" t="s">
        <v>257</v>
      </c>
      <c r="W1511" t="s">
        <v>21803</v>
      </c>
      <c r="X1511" t="s">
        <v>10396</v>
      </c>
      <c r="Y1511" s="536" t="s">
        <v>21804</v>
      </c>
      <c r="Z1511" s="536" t="s">
        <v>21804</v>
      </c>
      <c r="AA1511" s="493" t="s">
        <v>21805</v>
      </c>
      <c r="AB1511" s="493" t="s">
        <v>21806</v>
      </c>
      <c r="AC1511" s="493" t="s">
        <v>21807</v>
      </c>
      <c r="AD1511" s="493" t="s">
        <v>21808</v>
      </c>
      <c r="AE1511"/>
      <c r="AF1511" t="s">
        <v>20919</v>
      </c>
      <c r="AG1511"/>
      <c r="AH1511"/>
      <c r="AI1511" t="s">
        <v>20668</v>
      </c>
      <c r="AJ1511" t="s">
        <v>32</v>
      </c>
      <c r="AK1511" t="s">
        <v>2777</v>
      </c>
      <c r="AL1511" t="s">
        <v>64</v>
      </c>
      <c r="AM1511" t="s">
        <v>2779</v>
      </c>
      <c r="AN1511">
        <v>81</v>
      </c>
    </row>
    <row r="1512" spans="1:40" ht="14.4" x14ac:dyDescent="0.3">
      <c r="A1512" s="433" t="str">
        <v>2082</v>
      </c>
      <c r="D1512" t="str">
        <f>CONCATENATE(portada_F[[#This Row],[NIVEL]],".",portada_F[[#This Row],[CODINS]])</f>
        <v>1.02786</v>
      </c>
      <c r="E1512" s="444" t="s">
        <v>32925</v>
      </c>
      <c r="F1512" t="s">
        <v>3137</v>
      </c>
      <c r="G1512" t="s">
        <v>3135</v>
      </c>
      <c r="H1512" t="s">
        <v>3136</v>
      </c>
      <c r="I1512" t="s">
        <v>224</v>
      </c>
      <c r="J1512" t="s">
        <v>15</v>
      </c>
      <c r="K1512" t="s">
        <v>32</v>
      </c>
      <c r="L1512" t="s">
        <v>20921</v>
      </c>
      <c r="M1512" t="s">
        <v>18492</v>
      </c>
      <c r="N1512">
        <v>21013</v>
      </c>
      <c r="O1512" t="s">
        <v>35</v>
      </c>
      <c r="P1512" t="s">
        <v>11</v>
      </c>
      <c r="Q1512" t="s">
        <v>15</v>
      </c>
      <c r="R1512" t="s">
        <v>16622</v>
      </c>
      <c r="S1512" t="s">
        <v>83</v>
      </c>
      <c r="T1512" t="s">
        <v>224</v>
      </c>
      <c r="U1512" t="s">
        <v>271</v>
      </c>
      <c r="V1512" t="s">
        <v>3136</v>
      </c>
      <c r="W1512" t="s">
        <v>18114</v>
      </c>
      <c r="X1512" t="s">
        <v>15799</v>
      </c>
      <c r="Y1512" s="536" t="s">
        <v>26790</v>
      </c>
      <c r="Z1512" s="536"/>
      <c r="AA1512" s="493" t="s">
        <v>20305</v>
      </c>
      <c r="AB1512" s="493" t="s">
        <v>26790</v>
      </c>
      <c r="AC1512" s="493" t="s">
        <v>20291</v>
      </c>
      <c r="AD1512" s="493" t="s">
        <v>26791</v>
      </c>
      <c r="AE1512"/>
      <c r="AF1512" t="s">
        <v>20919</v>
      </c>
      <c r="AG1512"/>
      <c r="AH1512"/>
      <c r="AI1512" t="s">
        <v>20668</v>
      </c>
      <c r="AJ1512" t="s">
        <v>32</v>
      </c>
      <c r="AK1512" t="s">
        <v>7892</v>
      </c>
      <c r="AL1512" t="s">
        <v>64</v>
      </c>
      <c r="AM1512" t="s">
        <v>3136</v>
      </c>
      <c r="AN1512">
        <v>12</v>
      </c>
    </row>
    <row r="1513" spans="1:40" ht="14.4" x14ac:dyDescent="0.3">
      <c r="A1513" s="433" t="str">
        <v>2084</v>
      </c>
      <c r="D1513" t="str">
        <f>CONCATENATE(portada_F[[#This Row],[NIVEL]],".",portada_F[[#This Row],[CODINS]])</f>
        <v>1.01700</v>
      </c>
      <c r="E1513" s="444" t="s">
        <v>31964</v>
      </c>
      <c r="F1513" t="s">
        <v>6891</v>
      </c>
      <c r="G1513" t="s">
        <v>2846</v>
      </c>
      <c r="H1513" t="s">
        <v>2847</v>
      </c>
      <c r="I1513" t="s">
        <v>224</v>
      </c>
      <c r="J1513" t="s">
        <v>4</v>
      </c>
      <c r="K1513" t="s">
        <v>32</v>
      </c>
      <c r="L1513" t="s">
        <v>20921</v>
      </c>
      <c r="M1513" t="s">
        <v>18492</v>
      </c>
      <c r="N1513">
        <v>21004</v>
      </c>
      <c r="O1513" t="s">
        <v>35</v>
      </c>
      <c r="P1513" t="s">
        <v>11</v>
      </c>
      <c r="Q1513" t="s">
        <v>4</v>
      </c>
      <c r="R1513" t="s">
        <v>21834</v>
      </c>
      <c r="S1513" t="s">
        <v>83</v>
      </c>
      <c r="T1513" t="s">
        <v>224</v>
      </c>
      <c r="U1513" t="s">
        <v>2843</v>
      </c>
      <c r="V1513" t="s">
        <v>2847</v>
      </c>
      <c r="W1513" t="s">
        <v>9357</v>
      </c>
      <c r="X1513" t="s">
        <v>10705</v>
      </c>
      <c r="Y1513" s="536" t="s">
        <v>24550</v>
      </c>
      <c r="Z1513" s="536" t="s">
        <v>24551</v>
      </c>
      <c r="AA1513" s="493" t="s">
        <v>14962</v>
      </c>
      <c r="AB1513" s="493" t="s">
        <v>24550</v>
      </c>
      <c r="AC1513" s="493" t="s">
        <v>19793</v>
      </c>
      <c r="AD1513" s="493" t="s">
        <v>21838</v>
      </c>
      <c r="AE1513"/>
      <c r="AF1513" t="s">
        <v>20919</v>
      </c>
      <c r="AG1513"/>
      <c r="AH1513"/>
      <c r="AI1513" t="s">
        <v>20668</v>
      </c>
      <c r="AJ1513" t="s">
        <v>32</v>
      </c>
      <c r="AK1513" t="s">
        <v>1014</v>
      </c>
      <c r="AL1513" t="s">
        <v>64</v>
      </c>
      <c r="AM1513" t="s">
        <v>2847</v>
      </c>
      <c r="AN1513">
        <v>53</v>
      </c>
    </row>
    <row r="1514" spans="1:40" ht="14.4" x14ac:dyDescent="0.3">
      <c r="A1514" s="433" t="str">
        <v>2085</v>
      </c>
      <c r="D1514" t="str">
        <f>CONCATENATE(portada_F[[#This Row],[NIVEL]],".",portada_F[[#This Row],[CODINS]])</f>
        <v>1.03665</v>
      </c>
      <c r="E1514" s="444" t="s">
        <v>33642</v>
      </c>
      <c r="F1514" t="s">
        <v>17449</v>
      </c>
      <c r="G1514" t="s">
        <v>17450</v>
      </c>
      <c r="H1514" t="s">
        <v>17451</v>
      </c>
      <c r="I1514" t="s">
        <v>17778</v>
      </c>
      <c r="J1514" t="s">
        <v>6</v>
      </c>
      <c r="K1514" t="s">
        <v>32</v>
      </c>
      <c r="L1514" t="s">
        <v>20921</v>
      </c>
      <c r="M1514" t="s">
        <v>18492</v>
      </c>
      <c r="N1514">
        <v>21502</v>
      </c>
      <c r="O1514" t="s">
        <v>35</v>
      </c>
      <c r="P1514" t="s">
        <v>202</v>
      </c>
      <c r="Q1514" t="s">
        <v>2</v>
      </c>
      <c r="R1514" t="s">
        <v>16646</v>
      </c>
      <c r="S1514" t="s">
        <v>83</v>
      </c>
      <c r="T1514" t="s">
        <v>203</v>
      </c>
      <c r="U1514" t="s">
        <v>2800</v>
      </c>
      <c r="V1514" t="s">
        <v>17452</v>
      </c>
      <c r="W1514" t="s">
        <v>9517</v>
      </c>
      <c r="X1514" t="s">
        <v>17454</v>
      </c>
      <c r="Y1514" s="536" t="s">
        <v>28618</v>
      </c>
      <c r="Z1514" s="536" t="s">
        <v>28619</v>
      </c>
      <c r="AA1514" s="493" t="s">
        <v>20470</v>
      </c>
      <c r="AB1514" s="493" t="s">
        <v>28620</v>
      </c>
      <c r="AC1514" s="493" t="s">
        <v>23270</v>
      </c>
      <c r="AD1514" s="493" t="s">
        <v>23271</v>
      </c>
      <c r="AE1514"/>
      <c r="AF1514" t="s">
        <v>20919</v>
      </c>
      <c r="AG1514"/>
      <c r="AH1514"/>
      <c r="AI1514" t="s">
        <v>20668</v>
      </c>
      <c r="AJ1514" t="s">
        <v>32</v>
      </c>
      <c r="AK1514" t="s">
        <v>790</v>
      </c>
      <c r="AL1514" t="s">
        <v>64</v>
      </c>
      <c r="AM1514" t="s">
        <v>17451</v>
      </c>
      <c r="AN1514">
        <v>3</v>
      </c>
    </row>
    <row r="1515" spans="1:40" ht="14.4" x14ac:dyDescent="0.3">
      <c r="A1515" s="433" t="str">
        <v>2086</v>
      </c>
      <c r="D1515" t="str">
        <f>CONCATENATE(portada_F[[#This Row],[NIVEL]],".",portada_F[[#This Row],[CODINS]])</f>
        <v>1.04302</v>
      </c>
      <c r="E1515" s="444" t="s">
        <v>34132</v>
      </c>
      <c r="F1515" t="s">
        <v>10066</v>
      </c>
      <c r="G1515" t="s">
        <v>20620</v>
      </c>
      <c r="H1515" t="s">
        <v>8340</v>
      </c>
      <c r="I1515" s="448" t="s">
        <v>17778</v>
      </c>
      <c r="J1515" s="448" t="s">
        <v>10</v>
      </c>
      <c r="K1515" t="s">
        <v>32</v>
      </c>
      <c r="L1515" t="s">
        <v>20921</v>
      </c>
      <c r="M1515" t="s">
        <v>18492</v>
      </c>
      <c r="N1515">
        <v>21401</v>
      </c>
      <c r="O1515" t="s">
        <v>35</v>
      </c>
      <c r="P1515" t="s">
        <v>225</v>
      </c>
      <c r="Q1515" t="s">
        <v>1</v>
      </c>
      <c r="R1515" t="s">
        <v>16641</v>
      </c>
      <c r="S1515" t="s">
        <v>83</v>
      </c>
      <c r="T1515" t="s">
        <v>226</v>
      </c>
      <c r="U1515" t="s">
        <v>226</v>
      </c>
      <c r="V1515" t="s">
        <v>8340</v>
      </c>
      <c r="W1515" t="s">
        <v>215</v>
      </c>
      <c r="X1515" t="s">
        <v>20621</v>
      </c>
      <c r="Y1515" s="536" t="s">
        <v>29859</v>
      </c>
      <c r="Z1515" s="536"/>
      <c r="AA1515" s="493" t="s">
        <v>29860</v>
      </c>
      <c r="AB1515" s="493" t="s">
        <v>29861</v>
      </c>
      <c r="AC1515" s="493" t="s">
        <v>21855</v>
      </c>
      <c r="AD1515" s="493" t="s">
        <v>21856</v>
      </c>
      <c r="AE1515"/>
      <c r="AF1515" t="s">
        <v>20919</v>
      </c>
      <c r="AG1515"/>
      <c r="AH1515"/>
      <c r="AI1515" t="s">
        <v>20668</v>
      </c>
      <c r="AJ1515" t="s">
        <v>32</v>
      </c>
      <c r="AK1515" t="s">
        <v>8715</v>
      </c>
      <c r="AL1515" t="s">
        <v>64</v>
      </c>
      <c r="AM1515" t="s">
        <v>8340</v>
      </c>
      <c r="AN1515">
        <v>7</v>
      </c>
    </row>
    <row r="1516" spans="1:40" ht="14.4" x14ac:dyDescent="0.3">
      <c r="A1516" s="433" t="str">
        <v>2087</v>
      </c>
      <c r="D1516" t="str">
        <f>CONCATENATE(portada_F[[#This Row],[NIVEL]],".",portada_F[[#This Row],[CODINS]])</f>
        <v>1.03834</v>
      </c>
      <c r="E1516" s="444" t="s">
        <v>33766</v>
      </c>
      <c r="F1516" t="s">
        <v>7822</v>
      </c>
      <c r="G1516" t="s">
        <v>14743</v>
      </c>
      <c r="H1516" t="s">
        <v>14744</v>
      </c>
      <c r="I1516" t="s">
        <v>224</v>
      </c>
      <c r="J1516" t="s">
        <v>13</v>
      </c>
      <c r="K1516" t="s">
        <v>32</v>
      </c>
      <c r="L1516" t="s">
        <v>20921</v>
      </c>
      <c r="M1516" t="s">
        <v>18492</v>
      </c>
      <c r="N1516">
        <v>21012</v>
      </c>
      <c r="O1516" t="s">
        <v>35</v>
      </c>
      <c r="P1516" t="s">
        <v>11</v>
      </c>
      <c r="Q1516" t="s">
        <v>14</v>
      </c>
      <c r="R1516" t="s">
        <v>16621</v>
      </c>
      <c r="S1516" t="s">
        <v>83</v>
      </c>
      <c r="T1516" t="s">
        <v>224</v>
      </c>
      <c r="U1516" t="s">
        <v>337</v>
      </c>
      <c r="V1516" t="s">
        <v>14744</v>
      </c>
      <c r="W1516" t="s">
        <v>28952</v>
      </c>
      <c r="X1516" t="s">
        <v>15265</v>
      </c>
      <c r="Y1516" s="536"/>
      <c r="Z1516" s="536"/>
      <c r="AA1516" s="493" t="s">
        <v>15264</v>
      </c>
      <c r="AB1516" s="493" t="s">
        <v>28953</v>
      </c>
      <c r="AC1516" s="493" t="s">
        <v>20003</v>
      </c>
      <c r="AD1516" s="493" t="s">
        <v>23490</v>
      </c>
      <c r="AE1516"/>
      <c r="AF1516" t="s">
        <v>20919</v>
      </c>
      <c r="AG1516"/>
      <c r="AH1516"/>
      <c r="AI1516" t="s">
        <v>20668</v>
      </c>
      <c r="AJ1516" t="s">
        <v>32</v>
      </c>
      <c r="AK1516" t="s">
        <v>3009</v>
      </c>
      <c r="AL1516" t="s">
        <v>64</v>
      </c>
      <c r="AM1516" t="s">
        <v>14744</v>
      </c>
      <c r="AN1516">
        <v>3</v>
      </c>
    </row>
    <row r="1517" spans="1:40" ht="14.4" x14ac:dyDescent="0.3">
      <c r="A1517" s="433" t="str">
        <v>2089</v>
      </c>
      <c r="D1517" t="str">
        <f>CONCATENATE(portada_F[[#This Row],[NIVEL]],".",portada_F[[#This Row],[CODINS]])</f>
        <v>1.02398</v>
      </c>
      <c r="E1517" s="444" t="s">
        <v>32580</v>
      </c>
      <c r="F1517" t="s">
        <v>9057</v>
      </c>
      <c r="G1517" t="s">
        <v>9079</v>
      </c>
      <c r="H1517" t="s">
        <v>2898</v>
      </c>
      <c r="I1517" t="s">
        <v>17778</v>
      </c>
      <c r="J1517" t="s">
        <v>5</v>
      </c>
      <c r="K1517" t="s">
        <v>32</v>
      </c>
      <c r="L1517" t="s">
        <v>20921</v>
      </c>
      <c r="M1517" t="s">
        <v>18492</v>
      </c>
      <c r="N1517">
        <v>21501</v>
      </c>
      <c r="O1517" t="s">
        <v>35</v>
      </c>
      <c r="P1517" t="s">
        <v>202</v>
      </c>
      <c r="Q1517" t="s">
        <v>1</v>
      </c>
      <c r="R1517" t="s">
        <v>16645</v>
      </c>
      <c r="S1517" t="s">
        <v>83</v>
      </c>
      <c r="T1517" t="s">
        <v>203</v>
      </c>
      <c r="U1517" t="s">
        <v>159</v>
      </c>
      <c r="V1517" t="s">
        <v>2898</v>
      </c>
      <c r="W1517" t="s">
        <v>25970</v>
      </c>
      <c r="X1517" t="s">
        <v>15753</v>
      </c>
      <c r="Y1517" s="536" t="s">
        <v>25971</v>
      </c>
      <c r="Z1517" s="536" t="s">
        <v>25971</v>
      </c>
      <c r="AA1517" s="493" t="s">
        <v>19229</v>
      </c>
      <c r="AB1517" s="493" t="s">
        <v>25971</v>
      </c>
      <c r="AC1517" s="493" t="s">
        <v>19800</v>
      </c>
      <c r="AD1517" s="493" t="s">
        <v>21858</v>
      </c>
      <c r="AE1517"/>
      <c r="AF1517" t="s">
        <v>20919</v>
      </c>
      <c r="AG1517"/>
      <c r="AH1517"/>
      <c r="AI1517" t="s">
        <v>20668</v>
      </c>
      <c r="AJ1517" t="s">
        <v>32</v>
      </c>
      <c r="AK1517" t="s">
        <v>3321</v>
      </c>
      <c r="AL1517" t="s">
        <v>64</v>
      </c>
      <c r="AM1517" t="s">
        <v>2898</v>
      </c>
      <c r="AN1517">
        <v>20</v>
      </c>
    </row>
    <row r="1518" spans="1:40" ht="14.4" x14ac:dyDescent="0.3">
      <c r="A1518" s="433" t="str">
        <v>2090</v>
      </c>
      <c r="D1518" t="str">
        <f>CONCATENATE(portada_F[[#This Row],[NIVEL]],".",portada_F[[#This Row],[CODINS]])</f>
        <v>1.03657</v>
      </c>
      <c r="E1518" s="444" t="s">
        <v>33636</v>
      </c>
      <c r="F1518" t="s">
        <v>13788</v>
      </c>
      <c r="G1518" t="s">
        <v>13789</v>
      </c>
      <c r="H1518" t="s">
        <v>3330</v>
      </c>
      <c r="I1518" t="s">
        <v>17778</v>
      </c>
      <c r="J1518" t="s">
        <v>5</v>
      </c>
      <c r="K1518" t="s">
        <v>32</v>
      </c>
      <c r="L1518" t="s">
        <v>20921</v>
      </c>
      <c r="M1518" t="s">
        <v>18492</v>
      </c>
      <c r="N1518">
        <v>21501</v>
      </c>
      <c r="O1518" t="s">
        <v>35</v>
      </c>
      <c r="P1518" t="s">
        <v>202</v>
      </c>
      <c r="Q1518" t="s">
        <v>1</v>
      </c>
      <c r="R1518" t="s">
        <v>16645</v>
      </c>
      <c r="S1518" t="s">
        <v>83</v>
      </c>
      <c r="T1518" t="s">
        <v>203</v>
      </c>
      <c r="U1518" t="s">
        <v>159</v>
      </c>
      <c r="V1518" t="s">
        <v>3330</v>
      </c>
      <c r="W1518" t="s">
        <v>28605</v>
      </c>
      <c r="X1518" t="s">
        <v>28606</v>
      </c>
      <c r="Y1518" s="536" t="s">
        <v>28607</v>
      </c>
      <c r="Z1518" s="536"/>
      <c r="AA1518" s="493" t="s">
        <v>28608</v>
      </c>
      <c r="AB1518" s="493" t="s">
        <v>28607</v>
      </c>
      <c r="AC1518" s="493" t="s">
        <v>19800</v>
      </c>
      <c r="AD1518" s="493" t="s">
        <v>21858</v>
      </c>
      <c r="AE1518"/>
      <c r="AF1518" t="s">
        <v>20919</v>
      </c>
      <c r="AG1518"/>
      <c r="AH1518"/>
      <c r="AI1518" t="s">
        <v>20668</v>
      </c>
      <c r="AJ1518" t="s">
        <v>32</v>
      </c>
      <c r="AK1518" t="s">
        <v>786</v>
      </c>
      <c r="AL1518" t="s">
        <v>64</v>
      </c>
      <c r="AM1518" t="s">
        <v>3330</v>
      </c>
      <c r="AN1518">
        <v>1</v>
      </c>
    </row>
    <row r="1519" spans="1:40" ht="14.4" x14ac:dyDescent="0.3">
      <c r="A1519" s="433" t="str">
        <v>2091</v>
      </c>
      <c r="D1519" t="str">
        <f>CONCATENATE(portada_F[[#This Row],[NIVEL]],".",portada_F[[#This Row],[CODINS]])</f>
        <v>1.03835</v>
      </c>
      <c r="E1519" s="444" t="s">
        <v>33767</v>
      </c>
      <c r="F1519" t="s">
        <v>14746</v>
      </c>
      <c r="G1519" t="s">
        <v>14745</v>
      </c>
      <c r="H1519" t="s">
        <v>272</v>
      </c>
      <c r="I1519" s="448" t="s">
        <v>17778</v>
      </c>
      <c r="J1519" s="448" t="s">
        <v>11</v>
      </c>
      <c r="K1519" t="s">
        <v>32</v>
      </c>
      <c r="L1519" t="s">
        <v>20921</v>
      </c>
      <c r="M1519" t="s">
        <v>18492</v>
      </c>
      <c r="N1519">
        <v>21404</v>
      </c>
      <c r="O1519" t="s">
        <v>35</v>
      </c>
      <c r="P1519" t="s">
        <v>225</v>
      </c>
      <c r="Q1519" t="s">
        <v>4</v>
      </c>
      <c r="R1519" t="s">
        <v>16644</v>
      </c>
      <c r="S1519" t="s">
        <v>83</v>
      </c>
      <c r="T1519" t="s">
        <v>226</v>
      </c>
      <c r="U1519" t="s">
        <v>86</v>
      </c>
      <c r="V1519" t="s">
        <v>272</v>
      </c>
      <c r="W1519" t="s">
        <v>1791</v>
      </c>
      <c r="X1519" t="s">
        <v>15267</v>
      </c>
      <c r="Y1519" s="536" t="s">
        <v>28954</v>
      </c>
      <c r="Z1519" s="536"/>
      <c r="AA1519" s="493" t="s">
        <v>15922</v>
      </c>
      <c r="AB1519" s="493" t="s">
        <v>28955</v>
      </c>
      <c r="AC1519" s="493" t="s">
        <v>12753</v>
      </c>
      <c r="AD1519" s="493" t="s">
        <v>23488</v>
      </c>
      <c r="AE1519"/>
      <c r="AF1519" t="s">
        <v>20919</v>
      </c>
      <c r="AG1519"/>
      <c r="AH1519"/>
      <c r="AI1519" t="s">
        <v>20668</v>
      </c>
      <c r="AJ1519" t="s">
        <v>32</v>
      </c>
      <c r="AK1519" t="s">
        <v>3230</v>
      </c>
      <c r="AL1519" t="s">
        <v>64</v>
      </c>
      <c r="AM1519" t="s">
        <v>272</v>
      </c>
      <c r="AN1519">
        <v>8</v>
      </c>
    </row>
    <row r="1520" spans="1:40" ht="14.4" x14ac:dyDescent="0.3">
      <c r="A1520" s="433" t="str">
        <v>2092</v>
      </c>
      <c r="D1520" t="str">
        <f>CONCATENATE(portada_F[[#This Row],[NIVEL]],".",portada_F[[#This Row],[CODINS]])</f>
        <v>1.03833</v>
      </c>
      <c r="E1520" s="444" t="s">
        <v>33765</v>
      </c>
      <c r="F1520" t="s">
        <v>7874</v>
      </c>
      <c r="G1520" t="s">
        <v>14742</v>
      </c>
      <c r="H1520" t="s">
        <v>3042</v>
      </c>
      <c r="I1520" t="s">
        <v>224</v>
      </c>
      <c r="J1520" t="s">
        <v>14</v>
      </c>
      <c r="K1520" t="s">
        <v>32</v>
      </c>
      <c r="L1520" t="s">
        <v>20921</v>
      </c>
      <c r="M1520" t="s">
        <v>18492</v>
      </c>
      <c r="N1520">
        <v>21011</v>
      </c>
      <c r="O1520" t="s">
        <v>35</v>
      </c>
      <c r="P1520" t="s">
        <v>11</v>
      </c>
      <c r="Q1520" t="s">
        <v>13</v>
      </c>
      <c r="R1520" t="s">
        <v>16620</v>
      </c>
      <c r="S1520" t="s">
        <v>83</v>
      </c>
      <c r="T1520" t="s">
        <v>224</v>
      </c>
      <c r="U1520" t="s">
        <v>262</v>
      </c>
      <c r="V1520" t="s">
        <v>3042</v>
      </c>
      <c r="W1520" t="s">
        <v>287</v>
      </c>
      <c r="X1520" t="s">
        <v>15263</v>
      </c>
      <c r="Y1520" s="536" t="s">
        <v>28950</v>
      </c>
      <c r="Z1520" s="536"/>
      <c r="AA1520" s="493" t="s">
        <v>20498</v>
      </c>
      <c r="AB1520" s="493" t="s">
        <v>28951</v>
      </c>
      <c r="AC1520" s="493" t="s">
        <v>20044</v>
      </c>
      <c r="AD1520" s="493" t="s">
        <v>23903</v>
      </c>
      <c r="AE1520"/>
      <c r="AF1520" t="s">
        <v>20919</v>
      </c>
      <c r="AG1520"/>
      <c r="AH1520"/>
      <c r="AI1520" t="s">
        <v>20668</v>
      </c>
      <c r="AJ1520" t="s">
        <v>32</v>
      </c>
      <c r="AK1520" t="s">
        <v>3041</v>
      </c>
      <c r="AL1520" t="s">
        <v>64</v>
      </c>
      <c r="AM1520" t="s">
        <v>3042</v>
      </c>
      <c r="AN1520">
        <v>3</v>
      </c>
    </row>
    <row r="1521" spans="1:40" ht="14.4" x14ac:dyDescent="0.3">
      <c r="A1521" s="433" t="str">
        <v>2093</v>
      </c>
      <c r="D1521" t="str">
        <f>CONCATENATE(portada_F[[#This Row],[NIVEL]],".",portada_F[[#This Row],[CODINS]])</f>
        <v>1.02076</v>
      </c>
      <c r="E1521" s="444" t="s">
        <v>32297</v>
      </c>
      <c r="F1521" t="s">
        <v>2914</v>
      </c>
      <c r="G1521" t="s">
        <v>2911</v>
      </c>
      <c r="H1521" t="s">
        <v>2912</v>
      </c>
      <c r="I1521" t="s">
        <v>224</v>
      </c>
      <c r="J1521" t="s">
        <v>5</v>
      </c>
      <c r="K1521" t="s">
        <v>32</v>
      </c>
      <c r="L1521" t="s">
        <v>20921</v>
      </c>
      <c r="M1521" t="s">
        <v>18492</v>
      </c>
      <c r="N1521">
        <v>21006</v>
      </c>
      <c r="O1521" t="s">
        <v>35</v>
      </c>
      <c r="P1521" t="s">
        <v>11</v>
      </c>
      <c r="Q1521" t="s">
        <v>6</v>
      </c>
      <c r="R1521" t="s">
        <v>16618</v>
      </c>
      <c r="S1521" t="s">
        <v>83</v>
      </c>
      <c r="T1521" t="s">
        <v>224</v>
      </c>
      <c r="U1521" t="s">
        <v>2903</v>
      </c>
      <c r="V1521" t="s">
        <v>2912</v>
      </c>
      <c r="W1521" t="s">
        <v>9368</v>
      </c>
      <c r="X1521" t="s">
        <v>14087</v>
      </c>
      <c r="Y1521" s="536" t="s">
        <v>25305</v>
      </c>
      <c r="Z1521" s="536" t="s">
        <v>25306</v>
      </c>
      <c r="AA1521" s="493" t="s">
        <v>2913</v>
      </c>
      <c r="AB1521" s="493" t="s">
        <v>25305</v>
      </c>
      <c r="AC1521" s="493" t="s">
        <v>19794</v>
      </c>
      <c r="AD1521" s="493" t="s">
        <v>21841</v>
      </c>
      <c r="AE1521"/>
      <c r="AF1521" t="s">
        <v>20919</v>
      </c>
      <c r="AG1521"/>
      <c r="AH1521"/>
      <c r="AI1521" t="s">
        <v>20668</v>
      </c>
      <c r="AJ1521" t="s">
        <v>32</v>
      </c>
      <c r="AK1521" t="s">
        <v>1068</v>
      </c>
      <c r="AL1521" t="s">
        <v>64</v>
      </c>
      <c r="AM1521" t="s">
        <v>2912</v>
      </c>
      <c r="AN1521">
        <v>20</v>
      </c>
    </row>
    <row r="1522" spans="1:40" ht="14.4" x14ac:dyDescent="0.3">
      <c r="A1522" s="433" t="str">
        <v>2094</v>
      </c>
      <c r="D1522" t="str">
        <f>CONCATENATE(portada_F[[#This Row],[NIVEL]],".",portada_F[[#This Row],[CODINS]])</f>
        <v>1.02856</v>
      </c>
      <c r="E1522" s="444" t="s">
        <v>32985</v>
      </c>
      <c r="F1522" t="s">
        <v>3128</v>
      </c>
      <c r="G1522" t="s">
        <v>3126</v>
      </c>
      <c r="H1522" t="s">
        <v>3127</v>
      </c>
      <c r="I1522" t="s">
        <v>224</v>
      </c>
      <c r="J1522" t="s">
        <v>15</v>
      </c>
      <c r="K1522" t="s">
        <v>32</v>
      </c>
      <c r="L1522" t="s">
        <v>20921</v>
      </c>
      <c r="M1522" t="s">
        <v>18492</v>
      </c>
      <c r="N1522">
        <v>21013</v>
      </c>
      <c r="O1522" t="s">
        <v>35</v>
      </c>
      <c r="P1522" t="s">
        <v>11</v>
      </c>
      <c r="Q1522" t="s">
        <v>15</v>
      </c>
      <c r="R1522" t="s">
        <v>16622</v>
      </c>
      <c r="S1522" t="s">
        <v>83</v>
      </c>
      <c r="T1522" t="s">
        <v>224</v>
      </c>
      <c r="U1522" t="s">
        <v>271</v>
      </c>
      <c r="V1522" t="s">
        <v>159</v>
      </c>
      <c r="W1522" t="s">
        <v>12186</v>
      </c>
      <c r="X1522" t="s">
        <v>12185</v>
      </c>
      <c r="Y1522" s="536" t="s">
        <v>26920</v>
      </c>
      <c r="Z1522" s="536"/>
      <c r="AA1522" s="493" t="s">
        <v>14189</v>
      </c>
      <c r="AB1522" s="493" t="s">
        <v>26921</v>
      </c>
      <c r="AC1522" s="493" t="s">
        <v>20291</v>
      </c>
      <c r="AD1522" s="493" t="s">
        <v>26791</v>
      </c>
      <c r="AE1522"/>
      <c r="AF1522" t="s">
        <v>20919</v>
      </c>
      <c r="AG1522"/>
      <c r="AH1522"/>
      <c r="AI1522" t="s">
        <v>20668</v>
      </c>
      <c r="AJ1522" t="s">
        <v>32</v>
      </c>
      <c r="AK1522" t="s">
        <v>7202</v>
      </c>
      <c r="AL1522" t="s">
        <v>64</v>
      </c>
      <c r="AM1522" t="s">
        <v>3127</v>
      </c>
      <c r="AN1522">
        <v>14</v>
      </c>
    </row>
    <row r="1523" spans="1:40" ht="14.4" x14ac:dyDescent="0.3">
      <c r="A1523" s="433" t="str">
        <v>2095</v>
      </c>
      <c r="D1523" t="str">
        <f>CONCATENATE(portada_F[[#This Row],[NIVEL]],".",portada_F[[#This Row],[CODINS]])</f>
        <v>1.04043</v>
      </c>
      <c r="E1523" s="444" t="s">
        <v>33941</v>
      </c>
      <c r="F1523" t="s">
        <v>14505</v>
      </c>
      <c r="G1523" t="s">
        <v>16120</v>
      </c>
      <c r="H1523" t="s">
        <v>16121</v>
      </c>
      <c r="I1523" t="s">
        <v>224</v>
      </c>
      <c r="J1523" t="s">
        <v>5</v>
      </c>
      <c r="K1523" t="s">
        <v>32</v>
      </c>
      <c r="L1523" t="s">
        <v>20921</v>
      </c>
      <c r="M1523" t="s">
        <v>18492</v>
      </c>
      <c r="N1523">
        <v>21011</v>
      </c>
      <c r="O1523" t="s">
        <v>35</v>
      </c>
      <c r="P1523" t="s">
        <v>11</v>
      </c>
      <c r="Q1523" t="s">
        <v>13</v>
      </c>
      <c r="R1523" t="s">
        <v>16620</v>
      </c>
      <c r="S1523" t="s">
        <v>83</v>
      </c>
      <c r="T1523" t="s">
        <v>224</v>
      </c>
      <c r="U1523" t="s">
        <v>262</v>
      </c>
      <c r="V1523" t="s">
        <v>262</v>
      </c>
      <c r="W1523" t="s">
        <v>29377</v>
      </c>
      <c r="X1523" t="s">
        <v>16122</v>
      </c>
      <c r="Y1523" s="536" t="s">
        <v>29378</v>
      </c>
      <c r="Z1523" s="536"/>
      <c r="AA1523" s="493" t="s">
        <v>29379</v>
      </c>
      <c r="AB1523" s="493" t="s">
        <v>29380</v>
      </c>
      <c r="AC1523" s="493" t="s">
        <v>19794</v>
      </c>
      <c r="AD1523" s="493" t="s">
        <v>21841</v>
      </c>
      <c r="AE1523"/>
      <c r="AF1523" t="s">
        <v>20919</v>
      </c>
      <c r="AG1523"/>
      <c r="AH1523"/>
      <c r="AI1523" t="s">
        <v>20668</v>
      </c>
      <c r="AJ1523" t="s">
        <v>32</v>
      </c>
      <c r="AK1523" t="s">
        <v>359</v>
      </c>
      <c r="AL1523" t="s">
        <v>64</v>
      </c>
      <c r="AM1523" t="s">
        <v>16121</v>
      </c>
      <c r="AN1523">
        <v>5</v>
      </c>
    </row>
    <row r="1524" spans="1:40" ht="14.4" x14ac:dyDescent="0.3">
      <c r="A1524" s="433" t="str">
        <v>2096</v>
      </c>
      <c r="D1524" t="str">
        <f>CONCATENATE(portada_F[[#This Row],[NIVEL]],".",portada_F[[#This Row],[CODINS]])</f>
        <v>1.02785</v>
      </c>
      <c r="E1524" s="444" t="s">
        <v>32924</v>
      </c>
      <c r="F1524" t="s">
        <v>3046</v>
      </c>
      <c r="G1524" t="s">
        <v>3044</v>
      </c>
      <c r="H1524" t="s">
        <v>3045</v>
      </c>
      <c r="I1524" t="s">
        <v>224</v>
      </c>
      <c r="J1524" t="s">
        <v>7</v>
      </c>
      <c r="K1524" t="s">
        <v>32</v>
      </c>
      <c r="L1524" t="s">
        <v>20921</v>
      </c>
      <c r="M1524" t="s">
        <v>18492</v>
      </c>
      <c r="N1524">
        <v>21011</v>
      </c>
      <c r="O1524" t="s">
        <v>35</v>
      </c>
      <c r="P1524" t="s">
        <v>11</v>
      </c>
      <c r="Q1524" t="s">
        <v>13</v>
      </c>
      <c r="R1524" t="s">
        <v>16620</v>
      </c>
      <c r="S1524" t="s">
        <v>83</v>
      </c>
      <c r="T1524" t="s">
        <v>224</v>
      </c>
      <c r="U1524" t="s">
        <v>262</v>
      </c>
      <c r="V1524" t="s">
        <v>3045</v>
      </c>
      <c r="W1524" t="s">
        <v>215</v>
      </c>
      <c r="X1524" t="s">
        <v>12173</v>
      </c>
      <c r="Y1524" s="536" t="s">
        <v>26787</v>
      </c>
      <c r="Z1524" s="536" t="s">
        <v>26788</v>
      </c>
      <c r="AA1524" s="493" t="s">
        <v>26789</v>
      </c>
      <c r="AB1524" s="493" t="s">
        <v>26787</v>
      </c>
      <c r="AC1524" s="493" t="s">
        <v>19797</v>
      </c>
      <c r="AD1524" s="493" t="s">
        <v>21851</v>
      </c>
      <c r="AE1524"/>
      <c r="AF1524" t="s">
        <v>20919</v>
      </c>
      <c r="AG1524"/>
      <c r="AH1524"/>
      <c r="AI1524" t="s">
        <v>20668</v>
      </c>
      <c r="AJ1524" t="s">
        <v>32</v>
      </c>
      <c r="AK1524" t="s">
        <v>3043</v>
      </c>
      <c r="AL1524" t="s">
        <v>64</v>
      </c>
      <c r="AM1524" t="s">
        <v>3045</v>
      </c>
      <c r="AN1524">
        <v>19</v>
      </c>
    </row>
    <row r="1525" spans="1:40" ht="14.4" x14ac:dyDescent="0.3">
      <c r="A1525" s="433" t="str">
        <v>2097</v>
      </c>
      <c r="D1525" t="str">
        <f>CONCATENATE(portada_F[[#This Row],[NIVEL]],".",portada_F[[#This Row],[CODINS]])</f>
        <v>1.02713</v>
      </c>
      <c r="E1525" s="444" t="s">
        <v>32857</v>
      </c>
      <c r="F1525" t="s">
        <v>2708</v>
      </c>
      <c r="G1525" t="s">
        <v>2706</v>
      </c>
      <c r="H1525" t="s">
        <v>2707</v>
      </c>
      <c r="I1525" t="s">
        <v>224</v>
      </c>
      <c r="J1525" t="s">
        <v>1</v>
      </c>
      <c r="K1525" t="s">
        <v>32</v>
      </c>
      <c r="L1525" t="s">
        <v>20921</v>
      </c>
      <c r="M1525" t="s">
        <v>18492</v>
      </c>
      <c r="N1525">
        <v>21601</v>
      </c>
      <c r="O1525" t="s">
        <v>35</v>
      </c>
      <c r="P1525" t="s">
        <v>921</v>
      </c>
      <c r="Q1525" t="s">
        <v>1</v>
      </c>
      <c r="R1525" t="s">
        <v>16649</v>
      </c>
      <c r="S1525" t="s">
        <v>83</v>
      </c>
      <c r="T1525" t="s">
        <v>2686</v>
      </c>
      <c r="U1525" t="s">
        <v>2686</v>
      </c>
      <c r="V1525" t="s">
        <v>1485</v>
      </c>
      <c r="W1525" t="s">
        <v>26623</v>
      </c>
      <c r="X1525" t="s">
        <v>12163</v>
      </c>
      <c r="Y1525" s="536" t="s">
        <v>26624</v>
      </c>
      <c r="Z1525" s="536" t="s">
        <v>26624</v>
      </c>
      <c r="AA1525" s="493" t="s">
        <v>26625</v>
      </c>
      <c r="AB1525" s="493" t="s">
        <v>26624</v>
      </c>
      <c r="AC1525" s="493" t="s">
        <v>21801</v>
      </c>
      <c r="AD1525" s="493" t="s">
        <v>21802</v>
      </c>
      <c r="AE1525"/>
      <c r="AF1525" t="s">
        <v>20919</v>
      </c>
      <c r="AG1525"/>
      <c r="AH1525"/>
      <c r="AI1525" t="s">
        <v>20668</v>
      </c>
      <c r="AJ1525" t="s">
        <v>32</v>
      </c>
      <c r="AK1525" t="s">
        <v>2587</v>
      </c>
      <c r="AL1525" t="s">
        <v>64</v>
      </c>
      <c r="AM1525" t="s">
        <v>2707</v>
      </c>
      <c r="AN1525">
        <v>19</v>
      </c>
    </row>
    <row r="1526" spans="1:40" ht="14.4" x14ac:dyDescent="0.3">
      <c r="A1526" s="433" t="str">
        <v>2098</v>
      </c>
      <c r="D1526" t="str">
        <f>CONCATENATE(portada_F[[#This Row],[NIVEL]],".",portada_F[[#This Row],[CODINS]])</f>
        <v>1.02077</v>
      </c>
      <c r="E1526" s="444" t="s">
        <v>32298</v>
      </c>
      <c r="F1526" t="s">
        <v>2970</v>
      </c>
      <c r="G1526" t="s">
        <v>2969</v>
      </c>
      <c r="H1526" t="s">
        <v>12477</v>
      </c>
      <c r="I1526" t="s">
        <v>82</v>
      </c>
      <c r="J1526" t="s">
        <v>10</v>
      </c>
      <c r="K1526" t="s">
        <v>32</v>
      </c>
      <c r="L1526" t="s">
        <v>20921</v>
      </c>
      <c r="M1526" t="s">
        <v>18492</v>
      </c>
      <c r="N1526">
        <v>20213</v>
      </c>
      <c r="O1526" t="s">
        <v>35</v>
      </c>
      <c r="P1526" t="s">
        <v>2</v>
      </c>
      <c r="Q1526" t="s">
        <v>15</v>
      </c>
      <c r="R1526" t="s">
        <v>21843</v>
      </c>
      <c r="S1526" t="s">
        <v>83</v>
      </c>
      <c r="T1526" t="s">
        <v>84</v>
      </c>
      <c r="U1526" t="s">
        <v>1443</v>
      </c>
      <c r="V1526" t="s">
        <v>12477</v>
      </c>
      <c r="W1526" t="s">
        <v>25307</v>
      </c>
      <c r="X1526" t="s">
        <v>10817</v>
      </c>
      <c r="Y1526" s="536" t="s">
        <v>25308</v>
      </c>
      <c r="Z1526" s="536" t="s">
        <v>25308</v>
      </c>
      <c r="AA1526" s="493" t="s">
        <v>18040</v>
      </c>
      <c r="AB1526" s="493" t="s">
        <v>25308</v>
      </c>
      <c r="AC1526" s="493" t="s">
        <v>19795</v>
      </c>
      <c r="AD1526" s="493" t="s">
        <v>25309</v>
      </c>
      <c r="AE1526"/>
      <c r="AF1526" t="s">
        <v>20919</v>
      </c>
      <c r="AG1526"/>
      <c r="AH1526"/>
      <c r="AI1526" t="s">
        <v>20668</v>
      </c>
      <c r="AJ1526" t="s">
        <v>32</v>
      </c>
      <c r="AK1526" t="s">
        <v>7194</v>
      </c>
      <c r="AL1526" t="s">
        <v>64</v>
      </c>
      <c r="AM1526" t="s">
        <v>12477</v>
      </c>
      <c r="AN1526">
        <v>30</v>
      </c>
    </row>
    <row r="1527" spans="1:40" ht="14.4" x14ac:dyDescent="0.3">
      <c r="A1527" s="433" t="str">
        <v>2099</v>
      </c>
      <c r="D1527" t="str">
        <f>CONCATENATE(portada_F[[#This Row],[NIVEL]],".",portada_F[[#This Row],[CODINS]])</f>
        <v>1.01979</v>
      </c>
      <c r="E1527" s="444" t="s">
        <v>32209</v>
      </c>
      <c r="F1527" t="s">
        <v>2980</v>
      </c>
      <c r="G1527" t="s">
        <v>2978</v>
      </c>
      <c r="H1527" t="s">
        <v>12472</v>
      </c>
      <c r="I1527" t="s">
        <v>82</v>
      </c>
      <c r="J1527" t="s">
        <v>10</v>
      </c>
      <c r="K1527" t="s">
        <v>32</v>
      </c>
      <c r="L1527" t="s">
        <v>20921</v>
      </c>
      <c r="M1527" t="s">
        <v>18492</v>
      </c>
      <c r="N1527">
        <v>20213</v>
      </c>
      <c r="O1527" t="s">
        <v>35</v>
      </c>
      <c r="P1527" t="s">
        <v>2</v>
      </c>
      <c r="Q1527" t="s">
        <v>15</v>
      </c>
      <c r="R1527" t="s">
        <v>21843</v>
      </c>
      <c r="S1527" t="s">
        <v>83</v>
      </c>
      <c r="T1527" t="s">
        <v>84</v>
      </c>
      <c r="U1527" t="s">
        <v>1443</v>
      </c>
      <c r="V1527" t="s">
        <v>12472</v>
      </c>
      <c r="W1527" t="s">
        <v>7124</v>
      </c>
      <c r="X1527" t="s">
        <v>10788</v>
      </c>
      <c r="Y1527" s="536" t="s">
        <v>25090</v>
      </c>
      <c r="Z1527" s="536" t="s">
        <v>25090</v>
      </c>
      <c r="AA1527" s="493" t="s">
        <v>13022</v>
      </c>
      <c r="AB1527" s="493" t="s">
        <v>25090</v>
      </c>
      <c r="AC1527" s="493" t="s">
        <v>19795</v>
      </c>
      <c r="AD1527" s="493" t="s">
        <v>25091</v>
      </c>
      <c r="AE1527"/>
      <c r="AF1527" t="s">
        <v>20919</v>
      </c>
      <c r="AG1527"/>
      <c r="AH1527"/>
      <c r="AI1527" t="s">
        <v>20668</v>
      </c>
      <c r="AJ1527" t="s">
        <v>32</v>
      </c>
      <c r="AK1527" t="s">
        <v>7195</v>
      </c>
      <c r="AL1527" t="s">
        <v>64</v>
      </c>
      <c r="AM1527" t="s">
        <v>12472</v>
      </c>
      <c r="AN1527">
        <v>72</v>
      </c>
    </row>
    <row r="1528" spans="1:40" ht="14.4" x14ac:dyDescent="0.3">
      <c r="A1528" s="433" t="str">
        <v>2100</v>
      </c>
      <c r="D1528" t="str">
        <f>CONCATENATE(portada_F[[#This Row],[NIVEL]],".",portada_F[[#This Row],[CODINS]])</f>
        <v>1.03992</v>
      </c>
      <c r="E1528" s="444" t="s">
        <v>33898</v>
      </c>
      <c r="F1528" t="s">
        <v>16032</v>
      </c>
      <c r="G1528" t="s">
        <v>16031</v>
      </c>
      <c r="H1528" s="448" t="s">
        <v>16033</v>
      </c>
      <c r="I1528" s="448" t="s">
        <v>17778</v>
      </c>
      <c r="J1528" s="447" t="s">
        <v>11</v>
      </c>
      <c r="K1528" t="s">
        <v>32</v>
      </c>
      <c r="L1528" t="s">
        <v>20921</v>
      </c>
      <c r="M1528" t="s">
        <v>18492</v>
      </c>
      <c r="N1528">
        <v>21404</v>
      </c>
      <c r="O1528" t="s">
        <v>35</v>
      </c>
      <c r="P1528" t="s">
        <v>225</v>
      </c>
      <c r="Q1528" t="s">
        <v>4</v>
      </c>
      <c r="R1528" t="s">
        <v>16644</v>
      </c>
      <c r="S1528" t="s">
        <v>83</v>
      </c>
      <c r="T1528" t="s">
        <v>226</v>
      </c>
      <c r="U1528" t="s">
        <v>86</v>
      </c>
      <c r="V1528" t="s">
        <v>16033</v>
      </c>
      <c r="W1528" t="s">
        <v>16036</v>
      </c>
      <c r="X1528" t="s">
        <v>16035</v>
      </c>
      <c r="Y1528" s="536" t="s">
        <v>29267</v>
      </c>
      <c r="Z1528" s="536"/>
      <c r="AA1528" s="493" t="s">
        <v>16034</v>
      </c>
      <c r="AB1528" s="493" t="s">
        <v>29267</v>
      </c>
      <c r="AC1528" s="493" t="s">
        <v>19798</v>
      </c>
      <c r="AD1528" s="493" t="s">
        <v>21853</v>
      </c>
      <c r="AE1528"/>
      <c r="AF1528" t="s">
        <v>20919</v>
      </c>
      <c r="AG1528"/>
      <c r="AH1528"/>
      <c r="AI1528" t="s">
        <v>20668</v>
      </c>
      <c r="AJ1528" t="s">
        <v>32</v>
      </c>
      <c r="AK1528" t="s">
        <v>3138</v>
      </c>
      <c r="AL1528" t="s">
        <v>64</v>
      </c>
      <c r="AM1528" t="s">
        <v>16033</v>
      </c>
      <c r="AN1528">
        <v>1</v>
      </c>
    </row>
    <row r="1529" spans="1:40" ht="14.4" x14ac:dyDescent="0.3">
      <c r="A1529" s="433" t="str">
        <v>2101</v>
      </c>
      <c r="D1529" t="str">
        <f>CONCATENATE(portada_F[[#This Row],[NIVEL]],".",portada_F[[#This Row],[CODINS]])</f>
        <v>1.01376</v>
      </c>
      <c r="E1529" s="444" t="s">
        <v>31659</v>
      </c>
      <c r="F1529" t="s">
        <v>2880</v>
      </c>
      <c r="G1529" t="s">
        <v>2971</v>
      </c>
      <c r="H1529" t="s">
        <v>12455</v>
      </c>
      <c r="I1529" t="s">
        <v>82</v>
      </c>
      <c r="J1529" t="s">
        <v>10</v>
      </c>
      <c r="K1529" t="s">
        <v>32</v>
      </c>
      <c r="L1529" t="s">
        <v>20921</v>
      </c>
      <c r="M1529" t="s">
        <v>18492</v>
      </c>
      <c r="N1529">
        <v>20213</v>
      </c>
      <c r="O1529" t="s">
        <v>35</v>
      </c>
      <c r="P1529" t="s">
        <v>2</v>
      </c>
      <c r="Q1529" t="s">
        <v>15</v>
      </c>
      <c r="R1529" t="s">
        <v>21843</v>
      </c>
      <c r="S1529" t="s">
        <v>83</v>
      </c>
      <c r="T1529" t="s">
        <v>84</v>
      </c>
      <c r="U1529" t="s">
        <v>1443</v>
      </c>
      <c r="V1529" t="s">
        <v>1202</v>
      </c>
      <c r="W1529" t="s">
        <v>1268</v>
      </c>
      <c r="X1529" t="s">
        <v>17161</v>
      </c>
      <c r="Y1529" s="536" t="s">
        <v>23853</v>
      </c>
      <c r="Z1529" s="536" t="s">
        <v>23853</v>
      </c>
      <c r="AA1529" s="493" t="s">
        <v>18067</v>
      </c>
      <c r="AB1529" s="493" t="s">
        <v>23854</v>
      </c>
      <c r="AC1529" s="493" t="s">
        <v>19795</v>
      </c>
      <c r="AD1529" s="493" t="s">
        <v>21847</v>
      </c>
      <c r="AE1529"/>
      <c r="AF1529" t="s">
        <v>20919</v>
      </c>
      <c r="AG1529"/>
      <c r="AH1529"/>
      <c r="AI1529" t="s">
        <v>20668</v>
      </c>
      <c r="AJ1529" t="s">
        <v>32</v>
      </c>
      <c r="AK1529" t="s">
        <v>7582</v>
      </c>
      <c r="AL1529" t="s">
        <v>64</v>
      </c>
      <c r="AM1529" t="s">
        <v>12455</v>
      </c>
      <c r="AN1529">
        <v>35</v>
      </c>
    </row>
    <row r="1530" spans="1:40" ht="14.4" x14ac:dyDescent="0.3">
      <c r="A1530" s="433" t="str">
        <v>2103</v>
      </c>
      <c r="D1530" t="str">
        <f>CONCATENATE(portada_F[[#This Row],[NIVEL]],".",portada_F[[#This Row],[CODINS]])</f>
        <v>1.03183</v>
      </c>
      <c r="E1530" s="444" t="s">
        <v>33263</v>
      </c>
      <c r="F1530" t="s">
        <v>3096</v>
      </c>
      <c r="G1530" t="s">
        <v>3094</v>
      </c>
      <c r="H1530" t="s">
        <v>3095</v>
      </c>
      <c r="I1530" t="s">
        <v>224</v>
      </c>
      <c r="J1530" t="s">
        <v>15</v>
      </c>
      <c r="K1530" t="s">
        <v>32</v>
      </c>
      <c r="L1530" t="s">
        <v>20921</v>
      </c>
      <c r="M1530" t="s">
        <v>18492</v>
      </c>
      <c r="N1530">
        <v>21013</v>
      </c>
      <c r="O1530" t="s">
        <v>35</v>
      </c>
      <c r="P1530" t="s">
        <v>11</v>
      </c>
      <c r="Q1530" t="s">
        <v>15</v>
      </c>
      <c r="R1530" t="s">
        <v>16622</v>
      </c>
      <c r="S1530" t="s">
        <v>83</v>
      </c>
      <c r="T1530" t="s">
        <v>224</v>
      </c>
      <c r="U1530" t="s">
        <v>271</v>
      </c>
      <c r="V1530" t="s">
        <v>3095</v>
      </c>
      <c r="W1530" t="s">
        <v>27573</v>
      </c>
      <c r="X1530" t="s">
        <v>13321</v>
      </c>
      <c r="Y1530" s="536" t="s">
        <v>27574</v>
      </c>
      <c r="Z1530" s="536" t="s">
        <v>27574</v>
      </c>
      <c r="AA1530" s="493" t="s">
        <v>27575</v>
      </c>
      <c r="AB1530" s="493" t="s">
        <v>27574</v>
      </c>
      <c r="AC1530" s="493" t="s">
        <v>20291</v>
      </c>
      <c r="AD1530" s="493" t="s">
        <v>26791</v>
      </c>
      <c r="AE1530"/>
      <c r="AF1530" t="s">
        <v>20919</v>
      </c>
      <c r="AG1530"/>
      <c r="AH1530"/>
      <c r="AI1530" t="s">
        <v>20668</v>
      </c>
      <c r="AJ1530" t="s">
        <v>32</v>
      </c>
      <c r="AK1530" t="s">
        <v>2324</v>
      </c>
      <c r="AL1530" t="s">
        <v>64</v>
      </c>
      <c r="AM1530" t="s">
        <v>3095</v>
      </c>
      <c r="AN1530">
        <v>14</v>
      </c>
    </row>
    <row r="1531" spans="1:40" ht="14.4" x14ac:dyDescent="0.3">
      <c r="A1531" s="433" t="str">
        <v>2104</v>
      </c>
      <c r="D1531" t="str">
        <f>CONCATENATE(portada_F[[#This Row],[NIVEL]],".",portada_F[[#This Row],[CODINS]])</f>
        <v>1.01088</v>
      </c>
      <c r="E1531" s="444" t="s">
        <v>31402</v>
      </c>
      <c r="F1531" t="s">
        <v>2804</v>
      </c>
      <c r="G1531" t="s">
        <v>2802</v>
      </c>
      <c r="H1531" t="s">
        <v>244</v>
      </c>
      <c r="I1531" t="s">
        <v>224</v>
      </c>
      <c r="J1531" t="s">
        <v>225</v>
      </c>
      <c r="K1531" t="s">
        <v>32</v>
      </c>
      <c r="L1531" t="s">
        <v>20921</v>
      </c>
      <c r="M1531" t="s">
        <v>18492</v>
      </c>
      <c r="N1531">
        <v>21001</v>
      </c>
      <c r="O1531" t="s">
        <v>35</v>
      </c>
      <c r="P1531" t="s">
        <v>11</v>
      </c>
      <c r="Q1531" t="s">
        <v>1</v>
      </c>
      <c r="R1531" t="s">
        <v>16614</v>
      </c>
      <c r="S1531" t="s">
        <v>83</v>
      </c>
      <c r="T1531" t="s">
        <v>224</v>
      </c>
      <c r="U1531" t="s">
        <v>2798</v>
      </c>
      <c r="V1531" t="s">
        <v>244</v>
      </c>
      <c r="W1531" t="s">
        <v>2803</v>
      </c>
      <c r="X1531" t="s">
        <v>17958</v>
      </c>
      <c r="Y1531" s="536" t="s">
        <v>23255</v>
      </c>
      <c r="Z1531" s="536" t="s">
        <v>23255</v>
      </c>
      <c r="AA1531" s="493" t="s">
        <v>18929</v>
      </c>
      <c r="AB1531" s="493" t="s">
        <v>23255</v>
      </c>
      <c r="AC1531" s="493" t="s">
        <v>19792</v>
      </c>
      <c r="AD1531" s="493" t="s">
        <v>21823</v>
      </c>
      <c r="AE1531"/>
      <c r="AF1531" t="s">
        <v>20919</v>
      </c>
      <c r="AG1531"/>
      <c r="AH1531"/>
      <c r="AI1531" t="s">
        <v>20668</v>
      </c>
      <c r="AJ1531" t="s">
        <v>32</v>
      </c>
      <c r="AK1531" t="s">
        <v>7191</v>
      </c>
      <c r="AL1531" t="s">
        <v>64</v>
      </c>
      <c r="AM1531" t="s">
        <v>244</v>
      </c>
      <c r="AN1531">
        <v>46</v>
      </c>
    </row>
    <row r="1532" spans="1:40" ht="14.4" x14ac:dyDescent="0.3">
      <c r="A1532" s="433" t="str">
        <v>2105</v>
      </c>
      <c r="D1532" t="str">
        <f>CONCATENATE(portada_F[[#This Row],[NIVEL]],".",portada_F[[#This Row],[CODINS]])</f>
        <v>1.01558</v>
      </c>
      <c r="E1532" s="444" t="s">
        <v>31833</v>
      </c>
      <c r="F1532" t="s">
        <v>2976</v>
      </c>
      <c r="G1532" t="s">
        <v>2974</v>
      </c>
      <c r="H1532" t="s">
        <v>2975</v>
      </c>
      <c r="I1532" t="s">
        <v>224</v>
      </c>
      <c r="J1532" t="s">
        <v>6</v>
      </c>
      <c r="K1532" t="s">
        <v>32</v>
      </c>
      <c r="L1532" t="s">
        <v>20921</v>
      </c>
      <c r="M1532" t="s">
        <v>18492</v>
      </c>
      <c r="N1532">
        <v>21007</v>
      </c>
      <c r="O1532" t="s">
        <v>35</v>
      </c>
      <c r="P1532" t="s">
        <v>11</v>
      </c>
      <c r="Q1532" t="s">
        <v>7</v>
      </c>
      <c r="R1532" t="s">
        <v>18366</v>
      </c>
      <c r="S1532" t="s">
        <v>83</v>
      </c>
      <c r="T1532" t="s">
        <v>224</v>
      </c>
      <c r="U1532" t="s">
        <v>2961</v>
      </c>
      <c r="V1532" t="s">
        <v>2975</v>
      </c>
      <c r="W1532" t="s">
        <v>7109</v>
      </c>
      <c r="X1532" t="s">
        <v>11878</v>
      </c>
      <c r="Y1532" s="536" t="s">
        <v>24244</v>
      </c>
      <c r="Z1532" s="536" t="s">
        <v>24244</v>
      </c>
      <c r="AA1532" s="493" t="s">
        <v>17179</v>
      </c>
      <c r="AB1532" s="493" t="s">
        <v>24244</v>
      </c>
      <c r="AC1532" s="493" t="s">
        <v>19321</v>
      </c>
      <c r="AD1532" s="493" t="s">
        <v>21849</v>
      </c>
      <c r="AE1532"/>
      <c r="AF1532" t="s">
        <v>20919</v>
      </c>
      <c r="AG1532"/>
      <c r="AH1532"/>
      <c r="AI1532" t="s">
        <v>20668</v>
      </c>
      <c r="AJ1532" t="s">
        <v>32</v>
      </c>
      <c r="AK1532" t="s">
        <v>2973</v>
      </c>
      <c r="AL1532" t="s">
        <v>64</v>
      </c>
      <c r="AM1532" t="s">
        <v>2975</v>
      </c>
      <c r="AN1532">
        <v>83</v>
      </c>
    </row>
    <row r="1533" spans="1:40" ht="14.4" x14ac:dyDescent="0.3">
      <c r="A1533" s="433" t="str">
        <v>2106</v>
      </c>
      <c r="D1533" t="str">
        <f>CONCATENATE(portada_F[[#This Row],[NIVEL]],".",portada_F[[#This Row],[CODINS]])</f>
        <v>1.01954</v>
      </c>
      <c r="E1533" s="444" t="s">
        <v>32186</v>
      </c>
      <c r="F1533" t="s">
        <v>1822</v>
      </c>
      <c r="G1533" t="s">
        <v>3981</v>
      </c>
      <c r="H1533" t="s">
        <v>3982</v>
      </c>
      <c r="I1533" t="s">
        <v>224</v>
      </c>
      <c r="J1533" t="s">
        <v>4</v>
      </c>
      <c r="K1533" t="s">
        <v>32</v>
      </c>
      <c r="L1533" t="s">
        <v>20921</v>
      </c>
      <c r="M1533" t="s">
        <v>18492</v>
      </c>
      <c r="N1533">
        <v>21009</v>
      </c>
      <c r="O1533" t="s">
        <v>35</v>
      </c>
      <c r="P1533" t="s">
        <v>11</v>
      </c>
      <c r="Q1533" t="s">
        <v>10</v>
      </c>
      <c r="R1533" t="s">
        <v>19681</v>
      </c>
      <c r="S1533" t="s">
        <v>83</v>
      </c>
      <c r="T1533" t="s">
        <v>224</v>
      </c>
      <c r="U1533" t="s">
        <v>2854</v>
      </c>
      <c r="V1533" t="s">
        <v>3982</v>
      </c>
      <c r="W1533" t="s">
        <v>9491</v>
      </c>
      <c r="X1533" t="s">
        <v>10779</v>
      </c>
      <c r="Y1533" s="536" t="s">
        <v>25048</v>
      </c>
      <c r="Z1533" s="536" t="s">
        <v>25048</v>
      </c>
      <c r="AA1533" s="493" t="s">
        <v>19127</v>
      </c>
      <c r="AB1533" s="493" t="s">
        <v>25049</v>
      </c>
      <c r="AC1533" s="493" t="s">
        <v>19793</v>
      </c>
      <c r="AD1533" s="493" t="s">
        <v>21838</v>
      </c>
      <c r="AE1533"/>
      <c r="AF1533" t="s">
        <v>20919</v>
      </c>
      <c r="AG1533"/>
      <c r="AH1533"/>
      <c r="AI1533" t="s">
        <v>20668</v>
      </c>
      <c r="AJ1533" t="s">
        <v>32</v>
      </c>
      <c r="AK1533" t="s">
        <v>1509</v>
      </c>
      <c r="AL1533" t="s">
        <v>64</v>
      </c>
      <c r="AM1533" t="s">
        <v>3982</v>
      </c>
      <c r="AN1533">
        <v>7</v>
      </c>
    </row>
    <row r="1534" spans="1:40" ht="14.4" x14ac:dyDescent="0.3">
      <c r="A1534" s="433" t="str">
        <v>2107</v>
      </c>
      <c r="D1534" t="str">
        <f>CONCATENATE(portada_F[[#This Row],[NIVEL]],".",portada_F[[#This Row],[CODINS]])</f>
        <v>1.03148</v>
      </c>
      <c r="E1534" s="444" t="s">
        <v>33232</v>
      </c>
      <c r="F1534" t="s">
        <v>3051</v>
      </c>
      <c r="G1534" t="s">
        <v>3049</v>
      </c>
      <c r="H1534" t="s">
        <v>3050</v>
      </c>
      <c r="I1534" t="s">
        <v>224</v>
      </c>
      <c r="J1534" t="s">
        <v>7</v>
      </c>
      <c r="K1534" t="s">
        <v>32</v>
      </c>
      <c r="L1534" t="s">
        <v>20921</v>
      </c>
      <c r="M1534" t="s">
        <v>18492</v>
      </c>
      <c r="N1534">
        <v>21011</v>
      </c>
      <c r="O1534" t="s">
        <v>35</v>
      </c>
      <c r="P1534" t="s">
        <v>11</v>
      </c>
      <c r="Q1534" t="s">
        <v>13</v>
      </c>
      <c r="R1534" t="s">
        <v>16620</v>
      </c>
      <c r="S1534" t="s">
        <v>83</v>
      </c>
      <c r="T1534" t="s">
        <v>224</v>
      </c>
      <c r="U1534" t="s">
        <v>262</v>
      </c>
      <c r="V1534" t="s">
        <v>143</v>
      </c>
      <c r="W1534" t="s">
        <v>1268</v>
      </c>
      <c r="X1534" t="s">
        <v>12239</v>
      </c>
      <c r="Y1534" s="536" t="s">
        <v>27507</v>
      </c>
      <c r="Z1534" s="536"/>
      <c r="AA1534" s="493" t="s">
        <v>20376</v>
      </c>
      <c r="AB1534" s="493" t="s">
        <v>27507</v>
      </c>
      <c r="AC1534" s="493" t="s">
        <v>19797</v>
      </c>
      <c r="AD1534" s="493" t="s">
        <v>21851</v>
      </c>
      <c r="AE1534"/>
      <c r="AF1534" t="s">
        <v>20919</v>
      </c>
      <c r="AG1534"/>
      <c r="AH1534"/>
      <c r="AI1534" t="s">
        <v>20668</v>
      </c>
      <c r="AJ1534" t="s">
        <v>32</v>
      </c>
      <c r="AK1534" t="s">
        <v>3048</v>
      </c>
      <c r="AL1534" t="s">
        <v>64</v>
      </c>
      <c r="AM1534" t="s">
        <v>3050</v>
      </c>
      <c r="AN1534">
        <v>9</v>
      </c>
    </row>
    <row r="1535" spans="1:40" ht="14.4" x14ac:dyDescent="0.3">
      <c r="A1535" s="433" t="str">
        <v>2108</v>
      </c>
      <c r="D1535" t="str">
        <f>CONCATENATE(portada_F[[#This Row],[NIVEL]],".",portada_F[[#This Row],[CODINS]])</f>
        <v>1.04072</v>
      </c>
      <c r="E1535" s="444" t="s">
        <v>33965</v>
      </c>
      <c r="F1535" t="s">
        <v>17501</v>
      </c>
      <c r="G1535" t="s">
        <v>17502</v>
      </c>
      <c r="H1535" t="s">
        <v>143</v>
      </c>
      <c r="I1535" t="s">
        <v>205</v>
      </c>
      <c r="J1535" t="s">
        <v>1</v>
      </c>
      <c r="K1535" t="s">
        <v>32</v>
      </c>
      <c r="L1535" t="s">
        <v>20921</v>
      </c>
      <c r="M1535" t="s">
        <v>18492</v>
      </c>
      <c r="N1535">
        <v>20114</v>
      </c>
      <c r="O1535" t="s">
        <v>35</v>
      </c>
      <c r="P1535" t="s">
        <v>1</v>
      </c>
      <c r="Q1535" t="s">
        <v>225</v>
      </c>
      <c r="R1535" t="s">
        <v>16563</v>
      </c>
      <c r="S1535" t="s">
        <v>83</v>
      </c>
      <c r="T1535" t="s">
        <v>83</v>
      </c>
      <c r="U1535" t="s">
        <v>205</v>
      </c>
      <c r="V1535" t="s">
        <v>143</v>
      </c>
      <c r="W1535" t="s">
        <v>17505</v>
      </c>
      <c r="X1535" t="s">
        <v>17504</v>
      </c>
      <c r="Y1535" s="536" t="s">
        <v>29437</v>
      </c>
      <c r="Z1535" s="536" t="s">
        <v>29437</v>
      </c>
      <c r="AA1535" s="493" t="s">
        <v>17503</v>
      </c>
      <c r="AB1535" s="493" t="s">
        <v>29437</v>
      </c>
      <c r="AC1535" s="493" t="s">
        <v>19789</v>
      </c>
      <c r="AD1535" s="493" t="s">
        <v>22237</v>
      </c>
      <c r="AE1535"/>
      <c r="AF1535" t="s">
        <v>20919</v>
      </c>
      <c r="AG1535"/>
      <c r="AH1535"/>
      <c r="AI1535" t="s">
        <v>20668</v>
      </c>
      <c r="AJ1535" t="s">
        <v>32</v>
      </c>
      <c r="AK1535" t="s">
        <v>1157</v>
      </c>
      <c r="AL1535" t="s">
        <v>64</v>
      </c>
      <c r="AM1535" t="s">
        <v>143</v>
      </c>
      <c r="AN1535">
        <v>7</v>
      </c>
    </row>
    <row r="1536" spans="1:40" ht="14.4" x14ac:dyDescent="0.3">
      <c r="A1536" s="433" t="str">
        <v>2109</v>
      </c>
      <c r="D1536" t="str">
        <f>CONCATENATE(portada_F[[#This Row],[NIVEL]],".",portada_F[[#This Row],[CODINS]])</f>
        <v>1.03286</v>
      </c>
      <c r="E1536" s="444" t="s">
        <v>33344</v>
      </c>
      <c r="F1536" t="s">
        <v>2859</v>
      </c>
      <c r="G1536" t="s">
        <v>2858</v>
      </c>
      <c r="H1536" t="s">
        <v>244</v>
      </c>
      <c r="I1536" t="s">
        <v>224</v>
      </c>
      <c r="J1536" t="s">
        <v>4</v>
      </c>
      <c r="K1536" t="s">
        <v>32</v>
      </c>
      <c r="L1536" t="s">
        <v>20921</v>
      </c>
      <c r="M1536" t="s">
        <v>18492</v>
      </c>
      <c r="N1536">
        <v>21009</v>
      </c>
      <c r="O1536" t="s">
        <v>35</v>
      </c>
      <c r="P1536" t="s">
        <v>11</v>
      </c>
      <c r="Q1536" t="s">
        <v>10</v>
      </c>
      <c r="R1536" t="s">
        <v>19681</v>
      </c>
      <c r="S1536" t="s">
        <v>83</v>
      </c>
      <c r="T1536" t="s">
        <v>224</v>
      </c>
      <c r="U1536" t="s">
        <v>2854</v>
      </c>
      <c r="V1536" t="s">
        <v>244</v>
      </c>
      <c r="W1536" t="s">
        <v>9358</v>
      </c>
      <c r="X1536" t="s">
        <v>11076</v>
      </c>
      <c r="Y1536" s="536" t="s">
        <v>27767</v>
      </c>
      <c r="Z1536" s="536" t="s">
        <v>27767</v>
      </c>
      <c r="AA1536" s="493" t="s">
        <v>20403</v>
      </c>
      <c r="AB1536" s="493" t="s">
        <v>27768</v>
      </c>
      <c r="AC1536" s="493" t="s">
        <v>19793</v>
      </c>
      <c r="AD1536" s="493" t="s">
        <v>21838</v>
      </c>
      <c r="AE1536"/>
      <c r="AF1536" t="s">
        <v>20919</v>
      </c>
      <c r="AG1536"/>
      <c r="AH1536"/>
      <c r="AI1536" t="s">
        <v>20668</v>
      </c>
      <c r="AJ1536" t="s">
        <v>32</v>
      </c>
      <c r="AK1536" t="s">
        <v>1164</v>
      </c>
      <c r="AL1536" t="s">
        <v>64</v>
      </c>
      <c r="AM1536" t="s">
        <v>244</v>
      </c>
      <c r="AN1536">
        <v>10</v>
      </c>
    </row>
    <row r="1537" spans="1:40" ht="14.4" x14ac:dyDescent="0.3">
      <c r="A1537" s="433" t="str">
        <v>2110</v>
      </c>
      <c r="D1537" t="str">
        <f>CONCATENATE(portada_F[[#This Row],[NIVEL]],".",portada_F[[#This Row],[CODINS]])</f>
        <v>1.03102</v>
      </c>
      <c r="E1537" s="444" t="s">
        <v>33194</v>
      </c>
      <c r="F1537" t="s">
        <v>3239</v>
      </c>
      <c r="G1537" t="s">
        <v>3235</v>
      </c>
      <c r="H1537" t="s">
        <v>3236</v>
      </c>
      <c r="I1537" s="448" t="s">
        <v>17778</v>
      </c>
      <c r="J1537" s="448" t="s">
        <v>11</v>
      </c>
      <c r="K1537" t="s">
        <v>32</v>
      </c>
      <c r="L1537" t="s">
        <v>20921</v>
      </c>
      <c r="M1537" t="s">
        <v>18492</v>
      </c>
      <c r="N1537">
        <v>21403</v>
      </c>
      <c r="O1537" t="s">
        <v>35</v>
      </c>
      <c r="P1537" t="s">
        <v>225</v>
      </c>
      <c r="Q1537" t="s">
        <v>3</v>
      </c>
      <c r="R1537" t="s">
        <v>16643</v>
      </c>
      <c r="S1537" t="s">
        <v>83</v>
      </c>
      <c r="T1537" t="s">
        <v>226</v>
      </c>
      <c r="U1537" t="s">
        <v>22925</v>
      </c>
      <c r="V1537" t="s">
        <v>3237</v>
      </c>
      <c r="W1537" t="s">
        <v>9397</v>
      </c>
      <c r="X1537" t="s">
        <v>13305</v>
      </c>
      <c r="Y1537" s="536" t="s">
        <v>27425</v>
      </c>
      <c r="Z1537" s="536" t="s">
        <v>27426</v>
      </c>
      <c r="AA1537" s="493" t="s">
        <v>20367</v>
      </c>
      <c r="AB1537" s="493" t="s">
        <v>27426</v>
      </c>
      <c r="AC1537" s="493" t="s">
        <v>12753</v>
      </c>
      <c r="AD1537" s="493" t="s">
        <v>23488</v>
      </c>
      <c r="AE1537"/>
      <c r="AF1537" t="s">
        <v>20919</v>
      </c>
      <c r="AG1537"/>
      <c r="AH1537"/>
      <c r="AI1537" t="s">
        <v>20668</v>
      </c>
      <c r="AJ1537" t="s">
        <v>32</v>
      </c>
      <c r="AK1537" t="s">
        <v>3234</v>
      </c>
      <c r="AL1537" t="s">
        <v>64</v>
      </c>
      <c r="AM1537" t="s">
        <v>3236</v>
      </c>
      <c r="AN1537">
        <v>11</v>
      </c>
    </row>
    <row r="1538" spans="1:40" ht="14.4" x14ac:dyDescent="0.3">
      <c r="A1538" s="433" t="str">
        <v>2111</v>
      </c>
      <c r="D1538" t="str">
        <f>CONCATENATE(portada_F[[#This Row],[NIVEL]],".",portada_F[[#This Row],[CODINS]])</f>
        <v>1.02359</v>
      </c>
      <c r="E1538" s="444" t="s">
        <v>32545</v>
      </c>
      <c r="F1538" t="s">
        <v>3091</v>
      </c>
      <c r="G1538" t="s">
        <v>3089</v>
      </c>
      <c r="H1538" t="s">
        <v>932</v>
      </c>
      <c r="I1538" t="s">
        <v>224</v>
      </c>
      <c r="J1538" t="s">
        <v>14</v>
      </c>
      <c r="K1538" t="s">
        <v>32</v>
      </c>
      <c r="L1538" t="s">
        <v>20921</v>
      </c>
      <c r="M1538" t="s">
        <v>18492</v>
      </c>
      <c r="N1538">
        <v>21011</v>
      </c>
      <c r="O1538" t="s">
        <v>35</v>
      </c>
      <c r="P1538" t="s">
        <v>11</v>
      </c>
      <c r="Q1538" t="s">
        <v>13</v>
      </c>
      <c r="R1538" t="s">
        <v>16620</v>
      </c>
      <c r="S1538" t="s">
        <v>83</v>
      </c>
      <c r="T1538" t="s">
        <v>224</v>
      </c>
      <c r="U1538" t="s">
        <v>262</v>
      </c>
      <c r="V1538" t="s">
        <v>664</v>
      </c>
      <c r="W1538" t="s">
        <v>3090</v>
      </c>
      <c r="X1538" t="s">
        <v>13129</v>
      </c>
      <c r="Y1538" s="536" t="s">
        <v>25893</v>
      </c>
      <c r="Z1538" s="536" t="s">
        <v>25893</v>
      </c>
      <c r="AA1538" s="493" t="s">
        <v>15024</v>
      </c>
      <c r="AB1538" s="493" t="s">
        <v>25894</v>
      </c>
      <c r="AC1538" s="493" t="s">
        <v>20044</v>
      </c>
      <c r="AD1538" s="493" t="s">
        <v>23903</v>
      </c>
      <c r="AE1538"/>
      <c r="AF1538" t="s">
        <v>20919</v>
      </c>
      <c r="AG1538"/>
      <c r="AH1538"/>
      <c r="AI1538" t="s">
        <v>20668</v>
      </c>
      <c r="AJ1538" t="s">
        <v>32</v>
      </c>
      <c r="AK1538" t="s">
        <v>827</v>
      </c>
      <c r="AL1538" t="s">
        <v>64</v>
      </c>
      <c r="AM1538" t="s">
        <v>932</v>
      </c>
      <c r="AN1538">
        <v>10</v>
      </c>
    </row>
    <row r="1539" spans="1:40" ht="14.4" x14ac:dyDescent="0.3">
      <c r="A1539" s="433" t="str">
        <v>2112</v>
      </c>
      <c r="D1539" t="str">
        <f>CONCATENATE(portada_F[[#This Row],[NIVEL]],".",portada_F[[#This Row],[CODINS]])</f>
        <v>1.03993</v>
      </c>
      <c r="E1539" s="444" t="s">
        <v>33899</v>
      </c>
      <c r="F1539" t="s">
        <v>7961</v>
      </c>
      <c r="G1539" t="s">
        <v>16037</v>
      </c>
      <c r="H1539" t="s">
        <v>3053</v>
      </c>
      <c r="I1539" t="s">
        <v>224</v>
      </c>
      <c r="J1539" t="s">
        <v>9</v>
      </c>
      <c r="K1539" t="s">
        <v>32</v>
      </c>
      <c r="L1539" t="s">
        <v>20921</v>
      </c>
      <c r="M1539" t="s">
        <v>18492</v>
      </c>
      <c r="N1539">
        <v>21013</v>
      </c>
      <c r="O1539" t="s">
        <v>35</v>
      </c>
      <c r="P1539" t="s">
        <v>11</v>
      </c>
      <c r="Q1539" t="s">
        <v>15</v>
      </c>
      <c r="R1539" t="s">
        <v>16622</v>
      </c>
      <c r="S1539" t="s">
        <v>83</v>
      </c>
      <c r="T1539" t="s">
        <v>224</v>
      </c>
      <c r="U1539" t="s">
        <v>271</v>
      </c>
      <c r="V1539" t="s">
        <v>3053</v>
      </c>
      <c r="W1539" t="s">
        <v>16038</v>
      </c>
      <c r="X1539" t="s">
        <v>17487</v>
      </c>
      <c r="Y1539" s="536" t="s">
        <v>29268</v>
      </c>
      <c r="Z1539" s="536"/>
      <c r="AA1539" s="493" t="s">
        <v>29269</v>
      </c>
      <c r="AB1539" s="493" t="s">
        <v>29270</v>
      </c>
      <c r="AC1539" s="493" t="s">
        <v>19798</v>
      </c>
      <c r="AD1539" s="493" t="s">
        <v>21853</v>
      </c>
      <c r="AE1539"/>
      <c r="AF1539" t="s">
        <v>20919</v>
      </c>
      <c r="AG1539"/>
      <c r="AH1539"/>
      <c r="AI1539" t="s">
        <v>20668</v>
      </c>
      <c r="AJ1539" t="s">
        <v>32</v>
      </c>
      <c r="AK1539" t="s">
        <v>3052</v>
      </c>
      <c r="AL1539" t="s">
        <v>64</v>
      </c>
      <c r="AM1539" t="s">
        <v>3053</v>
      </c>
      <c r="AN1539">
        <v>1</v>
      </c>
    </row>
    <row r="1540" spans="1:40" ht="14.4" x14ac:dyDescent="0.3">
      <c r="A1540" s="433" t="str">
        <v>2113</v>
      </c>
      <c r="D1540" t="str">
        <f>CONCATENATE(portada_F[[#This Row],[NIVEL]],".",portada_F[[#This Row],[CODINS]])</f>
        <v>1.00424</v>
      </c>
      <c r="E1540" s="444" t="s">
        <v>30819</v>
      </c>
      <c r="F1540" t="s">
        <v>60</v>
      </c>
      <c r="G1540" t="s">
        <v>2827</v>
      </c>
      <c r="H1540" t="s">
        <v>10146</v>
      </c>
      <c r="I1540" t="s">
        <v>224</v>
      </c>
      <c r="J1540" t="s">
        <v>225</v>
      </c>
      <c r="K1540" t="s">
        <v>32</v>
      </c>
      <c r="L1540" t="s">
        <v>20921</v>
      </c>
      <c r="M1540" t="s">
        <v>11128</v>
      </c>
      <c r="N1540">
        <v>21001</v>
      </c>
      <c r="O1540" t="s">
        <v>35</v>
      </c>
      <c r="P1540" t="s">
        <v>11</v>
      </c>
      <c r="Q1540" t="s">
        <v>1</v>
      </c>
      <c r="R1540" t="s">
        <v>16614</v>
      </c>
      <c r="S1540" t="s">
        <v>83</v>
      </c>
      <c r="T1540" t="s">
        <v>224</v>
      </c>
      <c r="U1540" t="s">
        <v>2798</v>
      </c>
      <c r="V1540" t="s">
        <v>2828</v>
      </c>
      <c r="W1540" t="s">
        <v>2829</v>
      </c>
      <c r="X1540" t="s">
        <v>11527</v>
      </c>
      <c r="Y1540" s="536" t="s">
        <v>21820</v>
      </c>
      <c r="Z1540" s="536" t="s">
        <v>21821</v>
      </c>
      <c r="AA1540" s="493" t="s">
        <v>21822</v>
      </c>
      <c r="AB1540" s="493" t="s">
        <v>21821</v>
      </c>
      <c r="AC1540" s="493" t="s">
        <v>19792</v>
      </c>
      <c r="AD1540" s="493" t="s">
        <v>21823</v>
      </c>
      <c r="AE1540"/>
      <c r="AF1540" t="s">
        <v>20919</v>
      </c>
      <c r="AG1540"/>
      <c r="AH1540"/>
      <c r="AI1540" t="s">
        <v>20668</v>
      </c>
      <c r="AJ1540" t="s">
        <v>32</v>
      </c>
      <c r="AK1540" t="s">
        <v>927</v>
      </c>
      <c r="AL1540" t="s">
        <v>64</v>
      </c>
      <c r="AM1540" t="s">
        <v>10146</v>
      </c>
      <c r="AN1540">
        <v>54</v>
      </c>
    </row>
    <row r="1541" spans="1:40" ht="14.4" x14ac:dyDescent="0.3">
      <c r="A1541" s="433" t="str">
        <v>2114</v>
      </c>
      <c r="D1541" t="str">
        <f>CONCATENATE(portada_F[[#This Row],[NIVEL]],".",portada_F[[#This Row],[CODINS]])</f>
        <v>1.01411</v>
      </c>
      <c r="E1541" s="444" t="s">
        <v>31692</v>
      </c>
      <c r="F1541" t="s">
        <v>3154</v>
      </c>
      <c r="G1541" t="s">
        <v>3153</v>
      </c>
      <c r="H1541" t="s">
        <v>33</v>
      </c>
      <c r="I1541" s="448" t="s">
        <v>17778</v>
      </c>
      <c r="J1541" s="448" t="s">
        <v>11</v>
      </c>
      <c r="K1541" t="s">
        <v>32</v>
      </c>
      <c r="L1541" t="s">
        <v>20921</v>
      </c>
      <c r="M1541" t="s">
        <v>18492</v>
      </c>
      <c r="N1541">
        <v>21403</v>
      </c>
      <c r="O1541" t="s">
        <v>35</v>
      </c>
      <c r="P1541" t="s">
        <v>225</v>
      </c>
      <c r="Q1541" t="s">
        <v>3</v>
      </c>
      <c r="R1541" t="s">
        <v>16643</v>
      </c>
      <c r="S1541" t="s">
        <v>83</v>
      </c>
      <c r="T1541" t="s">
        <v>226</v>
      </c>
      <c r="U1541" t="s">
        <v>22925</v>
      </c>
      <c r="V1541" t="s">
        <v>33</v>
      </c>
      <c r="W1541" t="s">
        <v>9391</v>
      </c>
      <c r="X1541" t="s">
        <v>11823</v>
      </c>
      <c r="Y1541" s="536" t="s">
        <v>23921</v>
      </c>
      <c r="Z1541" s="536" t="s">
        <v>23921</v>
      </c>
      <c r="AA1541" s="493" t="s">
        <v>9390</v>
      </c>
      <c r="AB1541" s="493" t="s">
        <v>23921</v>
      </c>
      <c r="AC1541" s="493" t="s">
        <v>12753</v>
      </c>
      <c r="AD1541" s="493" t="s">
        <v>23488</v>
      </c>
      <c r="AE1541"/>
      <c r="AF1541" t="s">
        <v>20919</v>
      </c>
      <c r="AG1541"/>
      <c r="AH1541"/>
      <c r="AI1541" t="s">
        <v>20668</v>
      </c>
      <c r="AJ1541" t="s">
        <v>32</v>
      </c>
      <c r="AK1541" t="s">
        <v>3152</v>
      </c>
      <c r="AL1541" t="s">
        <v>64</v>
      </c>
      <c r="AM1541" t="s">
        <v>33</v>
      </c>
      <c r="AN1541">
        <v>34</v>
      </c>
    </row>
    <row r="1542" spans="1:40" ht="14.4" x14ac:dyDescent="0.3">
      <c r="A1542" s="433" t="str">
        <v>2115</v>
      </c>
      <c r="D1542" t="str">
        <f>CONCATENATE(portada_F[[#This Row],[NIVEL]],".",portada_F[[#This Row],[CODINS]])</f>
        <v>1.01688</v>
      </c>
      <c r="E1542" s="444" t="s">
        <v>31952</v>
      </c>
      <c r="F1542" t="s">
        <v>2476</v>
      </c>
      <c r="G1542" t="s">
        <v>2722</v>
      </c>
      <c r="H1542" t="s">
        <v>2723</v>
      </c>
      <c r="I1542" t="s">
        <v>224</v>
      </c>
      <c r="J1542" t="s">
        <v>2</v>
      </c>
      <c r="K1542" t="s">
        <v>32</v>
      </c>
      <c r="L1542" t="s">
        <v>20921</v>
      </c>
      <c r="M1542" t="s">
        <v>18492</v>
      </c>
      <c r="N1542">
        <v>21002</v>
      </c>
      <c r="O1542" t="s">
        <v>35</v>
      </c>
      <c r="P1542" t="s">
        <v>11</v>
      </c>
      <c r="Q1542" t="s">
        <v>2</v>
      </c>
      <c r="R1542" t="s">
        <v>16615</v>
      </c>
      <c r="S1542" t="s">
        <v>83</v>
      </c>
      <c r="T1542" t="s">
        <v>224</v>
      </c>
      <c r="U1542" t="s">
        <v>257</v>
      </c>
      <c r="V1542" t="s">
        <v>2723</v>
      </c>
      <c r="W1542" t="s">
        <v>9343</v>
      </c>
      <c r="X1542" t="s">
        <v>12961</v>
      </c>
      <c r="Y1542" s="536" t="s">
        <v>24528</v>
      </c>
      <c r="Z1542" s="536" t="s">
        <v>24528</v>
      </c>
      <c r="AA1542" s="493" t="s">
        <v>7316</v>
      </c>
      <c r="AB1542" s="493" t="s">
        <v>24529</v>
      </c>
      <c r="AC1542" s="493" t="s">
        <v>21807</v>
      </c>
      <c r="AD1542" s="493" t="s">
        <v>21808</v>
      </c>
      <c r="AE1542"/>
      <c r="AF1542" t="s">
        <v>20919</v>
      </c>
      <c r="AG1542"/>
      <c r="AH1542"/>
      <c r="AI1542" t="s">
        <v>20668</v>
      </c>
      <c r="AJ1542" t="s">
        <v>32</v>
      </c>
      <c r="AK1542" t="s">
        <v>2721</v>
      </c>
      <c r="AL1542" t="s">
        <v>64</v>
      </c>
      <c r="AM1542" t="s">
        <v>2723</v>
      </c>
      <c r="AN1542">
        <v>27</v>
      </c>
    </row>
    <row r="1543" spans="1:40" ht="14.4" x14ac:dyDescent="0.3">
      <c r="A1543" s="433" t="str">
        <v>2116</v>
      </c>
      <c r="D1543" t="str">
        <f>CONCATENATE(portada_F[[#This Row],[NIVEL]],".",portada_F[[#This Row],[CODINS]])</f>
        <v>1.02361</v>
      </c>
      <c r="E1543" s="444" t="s">
        <v>32546</v>
      </c>
      <c r="F1543" t="s">
        <v>10220</v>
      </c>
      <c r="G1543" t="s">
        <v>10221</v>
      </c>
      <c r="H1543" t="s">
        <v>10222</v>
      </c>
      <c r="I1543" t="s">
        <v>17778</v>
      </c>
      <c r="J1543" t="s">
        <v>5</v>
      </c>
      <c r="K1543" t="s">
        <v>32</v>
      </c>
      <c r="L1543" t="s">
        <v>20921</v>
      </c>
      <c r="M1543" t="s">
        <v>18492</v>
      </c>
      <c r="N1543">
        <v>21501</v>
      </c>
      <c r="O1543" t="s">
        <v>35</v>
      </c>
      <c r="P1543" t="s">
        <v>202</v>
      </c>
      <c r="Q1543" t="s">
        <v>1</v>
      </c>
      <c r="R1543" t="s">
        <v>16645</v>
      </c>
      <c r="S1543" t="s">
        <v>83</v>
      </c>
      <c r="T1543" t="s">
        <v>203</v>
      </c>
      <c r="U1543" t="s">
        <v>159</v>
      </c>
      <c r="V1543" t="s">
        <v>10222</v>
      </c>
      <c r="W1543" t="s">
        <v>10870</v>
      </c>
      <c r="X1543" t="s">
        <v>13130</v>
      </c>
      <c r="Y1543" s="536" t="s">
        <v>25895</v>
      </c>
      <c r="Z1543" s="536"/>
      <c r="AA1543" s="493" t="s">
        <v>15025</v>
      </c>
      <c r="AB1543" s="493" t="s">
        <v>25895</v>
      </c>
      <c r="AC1543" s="493" t="s">
        <v>19800</v>
      </c>
      <c r="AD1543" s="493" t="s">
        <v>21858</v>
      </c>
      <c r="AE1543"/>
      <c r="AF1543" t="s">
        <v>20919</v>
      </c>
      <c r="AG1543"/>
      <c r="AH1543"/>
      <c r="AI1543" t="s">
        <v>20668</v>
      </c>
      <c r="AJ1543" t="s">
        <v>32</v>
      </c>
      <c r="AK1543" t="s">
        <v>3303</v>
      </c>
      <c r="AL1543" t="s">
        <v>64</v>
      </c>
      <c r="AM1543" t="s">
        <v>10222</v>
      </c>
      <c r="AN1543">
        <v>5</v>
      </c>
    </row>
    <row r="1544" spans="1:40" ht="14.4" x14ac:dyDescent="0.3">
      <c r="A1544" s="433" t="str">
        <v>2117</v>
      </c>
      <c r="D1544" t="str">
        <f>CONCATENATE(portada_F[[#This Row],[NIVEL]],".",portada_F[[#This Row],[CODINS]])</f>
        <v>1.02098</v>
      </c>
      <c r="E1544" s="444" t="s">
        <v>32318</v>
      </c>
      <c r="F1544" t="s">
        <v>2851</v>
      </c>
      <c r="G1544" t="s">
        <v>2848</v>
      </c>
      <c r="H1544" t="s">
        <v>2849</v>
      </c>
      <c r="I1544" t="s">
        <v>224</v>
      </c>
      <c r="J1544" t="s">
        <v>4</v>
      </c>
      <c r="K1544" t="s">
        <v>32</v>
      </c>
      <c r="L1544" t="s">
        <v>20921</v>
      </c>
      <c r="M1544" t="s">
        <v>18492</v>
      </c>
      <c r="N1544">
        <v>21004</v>
      </c>
      <c r="O1544" t="s">
        <v>35</v>
      </c>
      <c r="P1544" t="s">
        <v>11</v>
      </c>
      <c r="Q1544" t="s">
        <v>4</v>
      </c>
      <c r="R1544" t="s">
        <v>21834</v>
      </c>
      <c r="S1544" t="s">
        <v>83</v>
      </c>
      <c r="T1544" t="s">
        <v>224</v>
      </c>
      <c r="U1544" t="s">
        <v>2843</v>
      </c>
      <c r="V1544" t="s">
        <v>2850</v>
      </c>
      <c r="W1544" t="s">
        <v>13056</v>
      </c>
      <c r="X1544" t="s">
        <v>10822</v>
      </c>
      <c r="Y1544" s="536" t="s">
        <v>25354</v>
      </c>
      <c r="Z1544" s="536"/>
      <c r="AA1544" s="493" t="s">
        <v>15717</v>
      </c>
      <c r="AB1544" s="493" t="s">
        <v>25355</v>
      </c>
      <c r="AC1544" s="493" t="s">
        <v>19793</v>
      </c>
      <c r="AD1544" s="493" t="s">
        <v>21838</v>
      </c>
      <c r="AE1544"/>
      <c r="AF1544" t="s">
        <v>20919</v>
      </c>
      <c r="AG1544"/>
      <c r="AH1544"/>
      <c r="AI1544" t="s">
        <v>20668</v>
      </c>
      <c r="AJ1544" t="s">
        <v>32</v>
      </c>
      <c r="AK1544" t="s">
        <v>1134</v>
      </c>
      <c r="AL1544" t="s">
        <v>64</v>
      </c>
      <c r="AM1544" t="s">
        <v>2849</v>
      </c>
      <c r="AN1544">
        <v>37</v>
      </c>
    </row>
    <row r="1545" spans="1:40" ht="14.4" x14ac:dyDescent="0.3">
      <c r="A1545" s="433" t="str">
        <v>2118</v>
      </c>
      <c r="D1545" t="str">
        <f>CONCATENATE(portada_F[[#This Row],[NIVEL]],".",portada_F[[#This Row],[CODINS]])</f>
        <v>1.03432</v>
      </c>
      <c r="E1545" s="444" t="s">
        <v>33476</v>
      </c>
      <c r="F1545" t="s">
        <v>11287</v>
      </c>
      <c r="G1545" t="s">
        <v>11288</v>
      </c>
      <c r="H1545" t="s">
        <v>11289</v>
      </c>
      <c r="I1545" t="s">
        <v>224</v>
      </c>
      <c r="J1545" t="s">
        <v>13</v>
      </c>
      <c r="K1545" t="s">
        <v>32</v>
      </c>
      <c r="L1545" t="s">
        <v>20921</v>
      </c>
      <c r="M1545" t="s">
        <v>18492</v>
      </c>
      <c r="N1545">
        <v>21012</v>
      </c>
      <c r="O1545" t="s">
        <v>35</v>
      </c>
      <c r="P1545" t="s">
        <v>11</v>
      </c>
      <c r="Q1545" t="s">
        <v>14</v>
      </c>
      <c r="R1545" t="s">
        <v>16621</v>
      </c>
      <c r="S1545" t="s">
        <v>83</v>
      </c>
      <c r="T1545" t="s">
        <v>224</v>
      </c>
      <c r="U1545" t="s">
        <v>337</v>
      </c>
      <c r="V1545" t="s">
        <v>11289</v>
      </c>
      <c r="W1545" t="s">
        <v>459</v>
      </c>
      <c r="X1545" t="s">
        <v>13376</v>
      </c>
      <c r="Y1545" s="536" t="s">
        <v>28082</v>
      </c>
      <c r="Z1545" s="536"/>
      <c r="AA1545" s="493" t="s">
        <v>20432</v>
      </c>
      <c r="AB1545" s="493" t="s">
        <v>28082</v>
      </c>
      <c r="AC1545" s="493" t="s">
        <v>20003</v>
      </c>
      <c r="AD1545" s="493" t="s">
        <v>23490</v>
      </c>
      <c r="AE1545"/>
      <c r="AF1545" t="s">
        <v>20919</v>
      </c>
      <c r="AG1545"/>
      <c r="AH1545"/>
      <c r="AI1545" t="s">
        <v>20668</v>
      </c>
      <c r="AJ1545" t="s">
        <v>32</v>
      </c>
      <c r="AK1545" t="s">
        <v>13498</v>
      </c>
      <c r="AL1545" t="s">
        <v>64</v>
      </c>
      <c r="AM1545" t="s">
        <v>11289</v>
      </c>
      <c r="AN1545">
        <v>6</v>
      </c>
    </row>
    <row r="1546" spans="1:40" ht="14.4" x14ac:dyDescent="0.3">
      <c r="A1546" s="433" t="str">
        <v>2119</v>
      </c>
      <c r="D1546" t="str">
        <f>CONCATENATE(portada_F[[#This Row],[NIVEL]],".",portada_F[[#This Row],[CODINS]])</f>
        <v>1.02717</v>
      </c>
      <c r="E1546" s="444" t="s">
        <v>32860</v>
      </c>
      <c r="F1546" t="s">
        <v>2806</v>
      </c>
      <c r="G1546" t="s">
        <v>2805</v>
      </c>
      <c r="H1546" t="s">
        <v>665</v>
      </c>
      <c r="I1546" t="s">
        <v>224</v>
      </c>
      <c r="J1546" t="s">
        <v>3</v>
      </c>
      <c r="K1546" t="s">
        <v>32</v>
      </c>
      <c r="L1546" t="s">
        <v>20921</v>
      </c>
      <c r="M1546" t="s">
        <v>18492</v>
      </c>
      <c r="N1546">
        <v>21001</v>
      </c>
      <c r="O1546" t="s">
        <v>35</v>
      </c>
      <c r="P1546" t="s">
        <v>11</v>
      </c>
      <c r="Q1546" t="s">
        <v>1</v>
      </c>
      <c r="R1546" t="s">
        <v>16614</v>
      </c>
      <c r="S1546" t="s">
        <v>83</v>
      </c>
      <c r="T1546" t="s">
        <v>224</v>
      </c>
      <c r="U1546" t="s">
        <v>2798</v>
      </c>
      <c r="V1546" t="s">
        <v>665</v>
      </c>
      <c r="W1546" t="s">
        <v>1268</v>
      </c>
      <c r="X1546" t="s">
        <v>10953</v>
      </c>
      <c r="Y1546" s="536" t="s">
        <v>26631</v>
      </c>
      <c r="Z1546" s="536" t="s">
        <v>21815</v>
      </c>
      <c r="AA1546" s="493" t="s">
        <v>13125</v>
      </c>
      <c r="AB1546" s="493" t="s">
        <v>26631</v>
      </c>
      <c r="AC1546" s="493" t="s">
        <v>19791</v>
      </c>
      <c r="AD1546" s="493" t="s">
        <v>21815</v>
      </c>
      <c r="AE1546"/>
      <c r="AF1546" t="s">
        <v>20919</v>
      </c>
      <c r="AG1546"/>
      <c r="AH1546"/>
      <c r="AI1546" t="s">
        <v>20668</v>
      </c>
      <c r="AJ1546" t="s">
        <v>32</v>
      </c>
      <c r="AK1546" t="s">
        <v>2202</v>
      </c>
      <c r="AL1546" t="s">
        <v>64</v>
      </c>
      <c r="AM1546" t="s">
        <v>665</v>
      </c>
      <c r="AN1546">
        <v>28</v>
      </c>
    </row>
    <row r="1547" spans="1:40" ht="14.4" x14ac:dyDescent="0.3">
      <c r="A1547" s="433" t="str">
        <v>2120</v>
      </c>
      <c r="D1547" t="str">
        <f>CONCATENATE(portada_F[[#This Row],[NIVEL]],".",portada_F[[#This Row],[CODINS]])</f>
        <v>1.00425</v>
      </c>
      <c r="E1547" s="444" t="s">
        <v>30820</v>
      </c>
      <c r="F1547" t="s">
        <v>1234</v>
      </c>
      <c r="G1547" t="s">
        <v>2807</v>
      </c>
      <c r="H1547" t="s">
        <v>1923</v>
      </c>
      <c r="I1547" t="s">
        <v>224</v>
      </c>
      <c r="J1547" t="s">
        <v>3</v>
      </c>
      <c r="K1547" t="s">
        <v>32</v>
      </c>
      <c r="L1547" t="s">
        <v>20921</v>
      </c>
      <c r="M1547" t="s">
        <v>18492</v>
      </c>
      <c r="N1547">
        <v>21001</v>
      </c>
      <c r="O1547" t="s">
        <v>35</v>
      </c>
      <c r="P1547" t="s">
        <v>11</v>
      </c>
      <c r="Q1547" t="s">
        <v>1</v>
      </c>
      <c r="R1547" t="s">
        <v>16614</v>
      </c>
      <c r="S1547" t="s">
        <v>83</v>
      </c>
      <c r="T1547" t="s">
        <v>224</v>
      </c>
      <c r="U1547" t="s">
        <v>2798</v>
      </c>
      <c r="V1547" t="s">
        <v>1923</v>
      </c>
      <c r="W1547" t="s">
        <v>21824</v>
      </c>
      <c r="X1547" t="s">
        <v>13926</v>
      </c>
      <c r="Y1547" s="536" t="s">
        <v>21825</v>
      </c>
      <c r="Z1547" s="536" t="s">
        <v>21825</v>
      </c>
      <c r="AA1547" s="493" t="s">
        <v>15568</v>
      </c>
      <c r="AB1547" s="493" t="s">
        <v>21825</v>
      </c>
      <c r="AC1547" s="493" t="s">
        <v>19791</v>
      </c>
      <c r="AD1547" s="493" t="s">
        <v>21815</v>
      </c>
      <c r="AE1547"/>
      <c r="AF1547" t="s">
        <v>20919</v>
      </c>
      <c r="AG1547"/>
      <c r="AH1547"/>
      <c r="AI1547" t="s">
        <v>20668</v>
      </c>
      <c r="AJ1547" t="s">
        <v>32</v>
      </c>
      <c r="AK1547" t="s">
        <v>1141</v>
      </c>
      <c r="AL1547" t="s">
        <v>64</v>
      </c>
      <c r="AM1547" t="s">
        <v>1923</v>
      </c>
      <c r="AN1547">
        <v>94</v>
      </c>
    </row>
    <row r="1548" spans="1:40" ht="14.4" x14ac:dyDescent="0.3">
      <c r="A1548" s="433" t="str">
        <v>2122</v>
      </c>
      <c r="D1548" t="str">
        <f>CONCATENATE(portada_F[[#This Row],[NIVEL]],".",portada_F[[#This Row],[CODINS]])</f>
        <v>1.03883</v>
      </c>
      <c r="E1548" s="444" t="s">
        <v>33808</v>
      </c>
      <c r="F1548" t="s">
        <v>9980</v>
      </c>
      <c r="G1548" t="s">
        <v>14806</v>
      </c>
      <c r="H1548" t="s">
        <v>14807</v>
      </c>
      <c r="I1548" s="448" t="s">
        <v>17778</v>
      </c>
      <c r="J1548" s="448" t="s">
        <v>10</v>
      </c>
      <c r="K1548" t="s">
        <v>32</v>
      </c>
      <c r="L1548" t="s">
        <v>20921</v>
      </c>
      <c r="M1548" t="s">
        <v>18492</v>
      </c>
      <c r="N1548">
        <v>21401</v>
      </c>
      <c r="O1548" t="s">
        <v>35</v>
      </c>
      <c r="P1548" t="s">
        <v>225</v>
      </c>
      <c r="Q1548" t="s">
        <v>1</v>
      </c>
      <c r="R1548" t="s">
        <v>16641</v>
      </c>
      <c r="S1548" t="s">
        <v>83</v>
      </c>
      <c r="T1548" t="s">
        <v>226</v>
      </c>
      <c r="U1548" t="s">
        <v>226</v>
      </c>
      <c r="V1548" t="s">
        <v>14807</v>
      </c>
      <c r="W1548" t="s">
        <v>25648</v>
      </c>
      <c r="X1548" t="s">
        <v>15321</v>
      </c>
      <c r="Y1548" s="536"/>
      <c r="Z1548" s="536"/>
      <c r="AA1548" s="493" t="s">
        <v>15320</v>
      </c>
      <c r="AB1548" s="493" t="s">
        <v>29050</v>
      </c>
      <c r="AC1548" s="493" t="s">
        <v>21855</v>
      </c>
      <c r="AD1548" s="493" t="s">
        <v>21856</v>
      </c>
      <c r="AE1548"/>
      <c r="AF1548" t="s">
        <v>20919</v>
      </c>
      <c r="AG1548"/>
      <c r="AH1548"/>
      <c r="AI1548" t="s">
        <v>20668</v>
      </c>
      <c r="AJ1548" t="s">
        <v>32</v>
      </c>
      <c r="AK1548" t="s">
        <v>8708</v>
      </c>
      <c r="AL1548" t="s">
        <v>64</v>
      </c>
      <c r="AM1548" t="s">
        <v>14807</v>
      </c>
      <c r="AN1548">
        <v>9</v>
      </c>
    </row>
    <row r="1549" spans="1:40" ht="14.4" x14ac:dyDescent="0.3">
      <c r="A1549" s="433" t="str">
        <v>2123</v>
      </c>
      <c r="D1549" t="str">
        <f>CONCATENATE(portada_F[[#This Row],[NIVEL]],".",portada_F[[#This Row],[CODINS]])</f>
        <v>1.03147</v>
      </c>
      <c r="E1549" s="444" t="s">
        <v>33231</v>
      </c>
      <c r="F1549" t="s">
        <v>6098</v>
      </c>
      <c r="G1549" t="s">
        <v>6254</v>
      </c>
      <c r="H1549" t="s">
        <v>6255</v>
      </c>
      <c r="I1549" t="s">
        <v>224</v>
      </c>
      <c r="J1549" t="s">
        <v>225</v>
      </c>
      <c r="K1549" t="s">
        <v>32</v>
      </c>
      <c r="L1549" t="s">
        <v>20921</v>
      </c>
      <c r="M1549" t="s">
        <v>18492</v>
      </c>
      <c r="N1549">
        <v>21001</v>
      </c>
      <c r="O1549" t="s">
        <v>35</v>
      </c>
      <c r="P1549" t="s">
        <v>11</v>
      </c>
      <c r="Q1549" t="s">
        <v>1</v>
      </c>
      <c r="R1549" t="s">
        <v>16614</v>
      </c>
      <c r="S1549" t="s">
        <v>83</v>
      </c>
      <c r="T1549" t="s">
        <v>224</v>
      </c>
      <c r="U1549" t="s">
        <v>2798</v>
      </c>
      <c r="V1549" t="s">
        <v>6255</v>
      </c>
      <c r="W1549" t="s">
        <v>9762</v>
      </c>
      <c r="X1549" t="s">
        <v>11047</v>
      </c>
      <c r="Y1549" s="536" t="s">
        <v>27505</v>
      </c>
      <c r="Z1549" s="536" t="s">
        <v>27505</v>
      </c>
      <c r="AA1549" s="493" t="s">
        <v>20375</v>
      </c>
      <c r="AB1549" s="493" t="s">
        <v>27506</v>
      </c>
      <c r="AC1549" s="493" t="s">
        <v>19792</v>
      </c>
      <c r="AD1549" s="493" t="s">
        <v>21823</v>
      </c>
      <c r="AE1549"/>
      <c r="AF1549" t="s">
        <v>20919</v>
      </c>
      <c r="AG1549"/>
      <c r="AH1549"/>
      <c r="AI1549" t="s">
        <v>20668</v>
      </c>
      <c r="AJ1549" t="s">
        <v>32</v>
      </c>
      <c r="AK1549" t="s">
        <v>7995</v>
      </c>
      <c r="AL1549" t="s">
        <v>64</v>
      </c>
      <c r="AM1549" t="s">
        <v>6255</v>
      </c>
      <c r="AN1549">
        <v>8</v>
      </c>
    </row>
    <row r="1550" spans="1:40" ht="14.4" x14ac:dyDescent="0.3">
      <c r="A1550" s="433" t="str">
        <v>2124</v>
      </c>
      <c r="D1550" t="str">
        <f>CONCATENATE(portada_F[[#This Row],[NIVEL]],".",portada_F[[#This Row],[CODINS]])</f>
        <v>1.01956</v>
      </c>
      <c r="E1550" s="444" t="s">
        <v>32188</v>
      </c>
      <c r="F1550" t="s">
        <v>4551</v>
      </c>
      <c r="G1550" t="s">
        <v>6263</v>
      </c>
      <c r="H1550" t="s">
        <v>3771</v>
      </c>
      <c r="I1550" t="s">
        <v>224</v>
      </c>
      <c r="J1550" t="s">
        <v>1</v>
      </c>
      <c r="K1550" t="s">
        <v>32</v>
      </c>
      <c r="L1550" t="s">
        <v>20921</v>
      </c>
      <c r="M1550" t="s">
        <v>18492</v>
      </c>
      <c r="N1550">
        <v>21602</v>
      </c>
      <c r="O1550" t="s">
        <v>35</v>
      </c>
      <c r="P1550" t="s">
        <v>921</v>
      </c>
      <c r="Q1550" t="s">
        <v>2</v>
      </c>
      <c r="R1550" t="s">
        <v>16650</v>
      </c>
      <c r="S1550" t="s">
        <v>83</v>
      </c>
      <c r="T1550" t="s">
        <v>2686</v>
      </c>
      <c r="U1550" t="s">
        <v>2114</v>
      </c>
      <c r="V1550" t="s">
        <v>3771</v>
      </c>
      <c r="W1550" t="s">
        <v>474</v>
      </c>
      <c r="X1550" t="s">
        <v>15707</v>
      </c>
      <c r="Y1550" s="536" t="s">
        <v>25052</v>
      </c>
      <c r="Z1550" s="536"/>
      <c r="AA1550" s="493" t="s">
        <v>17423</v>
      </c>
      <c r="AB1550" s="493" t="s">
        <v>25053</v>
      </c>
      <c r="AC1550" s="493" t="s">
        <v>21801</v>
      </c>
      <c r="AD1550" s="493" t="s">
        <v>21802</v>
      </c>
      <c r="AE1550"/>
      <c r="AF1550" t="s">
        <v>20919</v>
      </c>
      <c r="AG1550"/>
      <c r="AH1550"/>
      <c r="AI1550" t="s">
        <v>20668</v>
      </c>
      <c r="AJ1550" t="s">
        <v>32</v>
      </c>
      <c r="AK1550" t="s">
        <v>7701</v>
      </c>
      <c r="AL1550" t="s">
        <v>64</v>
      </c>
      <c r="AM1550" t="s">
        <v>3771</v>
      </c>
      <c r="AN1550">
        <v>34</v>
      </c>
    </row>
    <row r="1551" spans="1:40" ht="14.4" x14ac:dyDescent="0.3">
      <c r="A1551" s="433" t="str">
        <v>2125</v>
      </c>
      <c r="D1551" t="str">
        <f>CONCATENATE(portada_F[[#This Row],[NIVEL]],".",portada_F[[#This Row],[CODINS]])</f>
        <v>1.02357</v>
      </c>
      <c r="E1551" s="444" t="s">
        <v>32543</v>
      </c>
      <c r="F1551" t="s">
        <v>3031</v>
      </c>
      <c r="G1551" t="s">
        <v>3030</v>
      </c>
      <c r="H1551" t="s">
        <v>2940</v>
      </c>
      <c r="I1551" t="s">
        <v>224</v>
      </c>
      <c r="J1551" t="s">
        <v>7</v>
      </c>
      <c r="K1551" t="s">
        <v>32</v>
      </c>
      <c r="L1551" t="s">
        <v>20921</v>
      </c>
      <c r="M1551" t="s">
        <v>18492</v>
      </c>
      <c r="N1551">
        <v>21013</v>
      </c>
      <c r="O1551" t="s">
        <v>35</v>
      </c>
      <c r="P1551" t="s">
        <v>11</v>
      </c>
      <c r="Q1551" t="s">
        <v>15</v>
      </c>
      <c r="R1551" t="s">
        <v>16622</v>
      </c>
      <c r="S1551" t="s">
        <v>83</v>
      </c>
      <c r="T1551" t="s">
        <v>224</v>
      </c>
      <c r="U1551" t="s">
        <v>271</v>
      </c>
      <c r="V1551" t="s">
        <v>2940</v>
      </c>
      <c r="W1551" t="s">
        <v>2979</v>
      </c>
      <c r="X1551" t="s">
        <v>12073</v>
      </c>
      <c r="Y1551" s="536" t="s">
        <v>25890</v>
      </c>
      <c r="Z1551" s="536" t="s">
        <v>25890</v>
      </c>
      <c r="AA1551" s="493" t="s">
        <v>14273</v>
      </c>
      <c r="AB1551" s="493" t="s">
        <v>25890</v>
      </c>
      <c r="AC1551" s="493" t="s">
        <v>19797</v>
      </c>
      <c r="AD1551" s="493" t="s">
        <v>25891</v>
      </c>
      <c r="AE1551"/>
      <c r="AF1551" t="s">
        <v>20919</v>
      </c>
      <c r="AG1551"/>
      <c r="AH1551"/>
      <c r="AI1551" t="s">
        <v>20668</v>
      </c>
      <c r="AJ1551" t="s">
        <v>32</v>
      </c>
      <c r="AK1551" t="s">
        <v>2517</v>
      </c>
      <c r="AL1551" t="s">
        <v>64</v>
      </c>
      <c r="AM1551" t="s">
        <v>2940</v>
      </c>
      <c r="AN1551">
        <v>6</v>
      </c>
    </row>
    <row r="1552" spans="1:40" ht="14.4" x14ac:dyDescent="0.3">
      <c r="A1552" s="433" t="str">
        <v>2126</v>
      </c>
      <c r="D1552" t="str">
        <f>CONCATENATE(portada_F[[#This Row],[NIVEL]],".",portada_F[[#This Row],[CODINS]])</f>
        <v>1.01945</v>
      </c>
      <c r="E1552" s="444" t="s">
        <v>32179</v>
      </c>
      <c r="F1552" t="s">
        <v>2716</v>
      </c>
      <c r="G1552" t="s">
        <v>2714</v>
      </c>
      <c r="H1552" t="s">
        <v>365</v>
      </c>
      <c r="I1552" t="s">
        <v>224</v>
      </c>
      <c r="J1552" t="s">
        <v>1</v>
      </c>
      <c r="K1552" t="s">
        <v>32</v>
      </c>
      <c r="L1552" t="s">
        <v>20921</v>
      </c>
      <c r="M1552" t="s">
        <v>18492</v>
      </c>
      <c r="N1552">
        <v>21601</v>
      </c>
      <c r="O1552" t="s">
        <v>35</v>
      </c>
      <c r="P1552" t="s">
        <v>921</v>
      </c>
      <c r="Q1552" t="s">
        <v>1</v>
      </c>
      <c r="R1552" t="s">
        <v>16649</v>
      </c>
      <c r="S1552" t="s">
        <v>83</v>
      </c>
      <c r="T1552" t="s">
        <v>2686</v>
      </c>
      <c r="U1552" t="s">
        <v>2686</v>
      </c>
      <c r="V1552" t="s">
        <v>365</v>
      </c>
      <c r="W1552" t="s">
        <v>9340</v>
      </c>
      <c r="X1552" t="s">
        <v>10777</v>
      </c>
      <c r="Y1552" s="536" t="s">
        <v>25033</v>
      </c>
      <c r="Z1552" s="536" t="s">
        <v>25033</v>
      </c>
      <c r="AA1552" s="493" t="s">
        <v>2715</v>
      </c>
      <c r="AB1552" s="493" t="s">
        <v>25034</v>
      </c>
      <c r="AC1552" s="493" t="s">
        <v>21801</v>
      </c>
      <c r="AD1552" s="493" t="s">
        <v>21802</v>
      </c>
      <c r="AE1552"/>
      <c r="AF1552" t="s">
        <v>20919</v>
      </c>
      <c r="AG1552"/>
      <c r="AH1552"/>
      <c r="AI1552" t="s">
        <v>20668</v>
      </c>
      <c r="AJ1552" t="s">
        <v>32</v>
      </c>
      <c r="AK1552" t="s">
        <v>2713</v>
      </c>
      <c r="AL1552" t="s">
        <v>64</v>
      </c>
      <c r="AM1552" t="s">
        <v>365</v>
      </c>
      <c r="AN1552">
        <v>19</v>
      </c>
    </row>
    <row r="1553" spans="1:40" ht="14.4" x14ac:dyDescent="0.3">
      <c r="A1553" s="433" t="str">
        <v>2127</v>
      </c>
      <c r="D1553" t="str">
        <f>CONCATENATE(portada_F[[#This Row],[NIVEL]],".",portada_F[[#This Row],[CODINS]])</f>
        <v>1.01408</v>
      </c>
      <c r="E1553" s="444" t="s">
        <v>31690</v>
      </c>
      <c r="F1553" t="s">
        <v>3201</v>
      </c>
      <c r="G1553" t="s">
        <v>3198</v>
      </c>
      <c r="H1553" t="s">
        <v>3199</v>
      </c>
      <c r="I1553" s="448" t="s">
        <v>17778</v>
      </c>
      <c r="J1553" s="448" t="s">
        <v>10</v>
      </c>
      <c r="K1553" t="s">
        <v>32</v>
      </c>
      <c r="L1553" t="s">
        <v>20921</v>
      </c>
      <c r="M1553" t="s">
        <v>18492</v>
      </c>
      <c r="N1553">
        <v>21401</v>
      </c>
      <c r="O1553" t="s">
        <v>35</v>
      </c>
      <c r="P1553" t="s">
        <v>225</v>
      </c>
      <c r="Q1553" t="s">
        <v>1</v>
      </c>
      <c r="R1553" t="s">
        <v>16641</v>
      </c>
      <c r="S1553" t="s">
        <v>83</v>
      </c>
      <c r="T1553" t="s">
        <v>226</v>
      </c>
      <c r="U1553" t="s">
        <v>226</v>
      </c>
      <c r="V1553" t="s">
        <v>3200</v>
      </c>
      <c r="W1553" t="s">
        <v>23917</v>
      </c>
      <c r="X1553" t="s">
        <v>11822</v>
      </c>
      <c r="Y1553" s="536"/>
      <c r="Z1553" s="536"/>
      <c r="AA1553" s="493" t="s">
        <v>23918</v>
      </c>
      <c r="AB1553" s="493" t="s">
        <v>23919</v>
      </c>
      <c r="AC1553" s="493" t="s">
        <v>21855</v>
      </c>
      <c r="AD1553" s="493" t="s">
        <v>21856</v>
      </c>
      <c r="AE1553"/>
      <c r="AF1553" t="s">
        <v>20919</v>
      </c>
      <c r="AG1553"/>
      <c r="AH1553"/>
      <c r="AI1553" t="s">
        <v>20668</v>
      </c>
      <c r="AJ1553" t="s">
        <v>32</v>
      </c>
      <c r="AK1553" t="s">
        <v>7590</v>
      </c>
      <c r="AL1553" t="s">
        <v>64</v>
      </c>
      <c r="AM1553" t="s">
        <v>3199</v>
      </c>
      <c r="AN1553">
        <v>17</v>
      </c>
    </row>
    <row r="1554" spans="1:40" ht="14.4" x14ac:dyDescent="0.3">
      <c r="A1554" s="433" t="str">
        <v>2128</v>
      </c>
      <c r="D1554" t="str">
        <f>CONCATENATE(portada_F[[#This Row],[NIVEL]],".",portada_F[[#This Row],[CODINS]])</f>
        <v>1.02715</v>
      </c>
      <c r="E1554" s="444" t="s">
        <v>32858</v>
      </c>
      <c r="F1554" t="s">
        <v>2783</v>
      </c>
      <c r="G1554" t="s">
        <v>2781</v>
      </c>
      <c r="H1554" t="s">
        <v>2782</v>
      </c>
      <c r="I1554" t="s">
        <v>224</v>
      </c>
      <c r="J1554" t="s">
        <v>6</v>
      </c>
      <c r="K1554" t="s">
        <v>32</v>
      </c>
      <c r="L1554" t="s">
        <v>20921</v>
      </c>
      <c r="M1554" t="s">
        <v>18492</v>
      </c>
      <c r="N1554">
        <v>21002</v>
      </c>
      <c r="O1554" t="s">
        <v>35</v>
      </c>
      <c r="P1554" t="s">
        <v>11</v>
      </c>
      <c r="Q1554" t="s">
        <v>2</v>
      </c>
      <c r="R1554" t="s">
        <v>16615</v>
      </c>
      <c r="S1554" t="s">
        <v>83</v>
      </c>
      <c r="T1554" t="s">
        <v>224</v>
      </c>
      <c r="U1554" t="s">
        <v>257</v>
      </c>
      <c r="V1554" t="s">
        <v>2782</v>
      </c>
      <c r="W1554" t="s">
        <v>10952</v>
      </c>
      <c r="X1554" t="s">
        <v>26626</v>
      </c>
      <c r="Y1554" s="536" t="s">
        <v>26627</v>
      </c>
      <c r="Z1554" s="536" t="s">
        <v>26627</v>
      </c>
      <c r="AA1554" s="493" t="s">
        <v>19029</v>
      </c>
      <c r="AB1554" s="493" t="s">
        <v>26628</v>
      </c>
      <c r="AC1554" s="493" t="s">
        <v>19321</v>
      </c>
      <c r="AD1554" s="493" t="s">
        <v>21849</v>
      </c>
      <c r="AE1554"/>
      <c r="AF1554" t="s">
        <v>20919</v>
      </c>
      <c r="AG1554"/>
      <c r="AH1554"/>
      <c r="AI1554" t="s">
        <v>20668</v>
      </c>
      <c r="AJ1554" t="s">
        <v>32</v>
      </c>
      <c r="AK1554" t="s">
        <v>2557</v>
      </c>
      <c r="AL1554" t="s">
        <v>64</v>
      </c>
      <c r="AM1554" t="s">
        <v>2782</v>
      </c>
      <c r="AN1554">
        <v>34</v>
      </c>
    </row>
    <row r="1555" spans="1:40" ht="14.4" x14ac:dyDescent="0.3">
      <c r="A1555" s="433" t="str">
        <v>2129</v>
      </c>
      <c r="D1555" t="str">
        <f>CONCATENATE(portada_F[[#This Row],[NIVEL]],".",portada_F[[#This Row],[CODINS]])</f>
        <v>1.02494</v>
      </c>
      <c r="E1555" s="444" t="s">
        <v>32667</v>
      </c>
      <c r="F1555" t="s">
        <v>2944</v>
      </c>
      <c r="G1555" t="s">
        <v>2942</v>
      </c>
      <c r="H1555" t="s">
        <v>2943</v>
      </c>
      <c r="I1555" t="s">
        <v>224</v>
      </c>
      <c r="J1555" t="s">
        <v>5</v>
      </c>
      <c r="K1555" t="s">
        <v>32</v>
      </c>
      <c r="L1555" t="s">
        <v>20921</v>
      </c>
      <c r="M1555" t="s">
        <v>18492</v>
      </c>
      <c r="N1555">
        <v>21006</v>
      </c>
      <c r="O1555" t="s">
        <v>35</v>
      </c>
      <c r="P1555" t="s">
        <v>11</v>
      </c>
      <c r="Q1555" t="s">
        <v>6</v>
      </c>
      <c r="R1555" t="s">
        <v>16618</v>
      </c>
      <c r="S1555" t="s">
        <v>83</v>
      </c>
      <c r="T1555" t="s">
        <v>224</v>
      </c>
      <c r="U1555" t="s">
        <v>2903</v>
      </c>
      <c r="V1555" t="s">
        <v>2943</v>
      </c>
      <c r="W1555" t="s">
        <v>7292</v>
      </c>
      <c r="X1555" t="s">
        <v>12107</v>
      </c>
      <c r="Y1555" s="536" t="s">
        <v>26170</v>
      </c>
      <c r="Z1555" s="536" t="s">
        <v>26170</v>
      </c>
      <c r="AA1555" s="493" t="s">
        <v>15763</v>
      </c>
      <c r="AB1555" s="493" t="s">
        <v>26171</v>
      </c>
      <c r="AC1555" s="493" t="s">
        <v>19794</v>
      </c>
      <c r="AD1555" s="493" t="s">
        <v>21841</v>
      </c>
      <c r="AE1555"/>
      <c r="AF1555" t="s">
        <v>20919</v>
      </c>
      <c r="AG1555"/>
      <c r="AH1555"/>
      <c r="AI1555" t="s">
        <v>20668</v>
      </c>
      <c r="AJ1555" t="s">
        <v>32</v>
      </c>
      <c r="AK1555" t="s">
        <v>2395</v>
      </c>
      <c r="AL1555" t="s">
        <v>64</v>
      </c>
      <c r="AM1555" t="s">
        <v>2943</v>
      </c>
      <c r="AN1555">
        <v>22</v>
      </c>
    </row>
    <row r="1556" spans="1:40" ht="14.4" x14ac:dyDescent="0.3">
      <c r="A1556" s="433" t="str">
        <v>2130</v>
      </c>
      <c r="D1556" t="str">
        <f>CONCATENATE(portada_F[[#This Row],[NIVEL]],".",portada_F[[#This Row],[CODINS]])</f>
        <v>1.01689</v>
      </c>
      <c r="E1556" s="444" t="s">
        <v>31953</v>
      </c>
      <c r="F1556" t="s">
        <v>2592</v>
      </c>
      <c r="G1556" t="s">
        <v>2725</v>
      </c>
      <c r="H1556" t="s">
        <v>1327</v>
      </c>
      <c r="I1556" t="s">
        <v>224</v>
      </c>
      <c r="J1556" t="s">
        <v>2</v>
      </c>
      <c r="K1556" t="s">
        <v>32</v>
      </c>
      <c r="L1556" t="s">
        <v>20921</v>
      </c>
      <c r="M1556" t="s">
        <v>18492</v>
      </c>
      <c r="N1556">
        <v>21002</v>
      </c>
      <c r="O1556" t="s">
        <v>35</v>
      </c>
      <c r="P1556" t="s">
        <v>11</v>
      </c>
      <c r="Q1556" t="s">
        <v>2</v>
      </c>
      <c r="R1556" t="s">
        <v>16615</v>
      </c>
      <c r="S1556" t="s">
        <v>83</v>
      </c>
      <c r="T1556" t="s">
        <v>224</v>
      </c>
      <c r="U1556" t="s">
        <v>257</v>
      </c>
      <c r="V1556" t="s">
        <v>2726</v>
      </c>
      <c r="W1556" t="s">
        <v>24530</v>
      </c>
      <c r="X1556" t="s">
        <v>11912</v>
      </c>
      <c r="Y1556" s="536" t="s">
        <v>24531</v>
      </c>
      <c r="Z1556" s="536"/>
      <c r="AA1556" s="493" t="s">
        <v>16144</v>
      </c>
      <c r="AB1556" s="493" t="s">
        <v>24531</v>
      </c>
      <c r="AC1556" s="493" t="s">
        <v>21807</v>
      </c>
      <c r="AD1556" s="493" t="s">
        <v>21808</v>
      </c>
      <c r="AE1556"/>
      <c r="AF1556" t="s">
        <v>20919</v>
      </c>
      <c r="AG1556"/>
      <c r="AH1556"/>
      <c r="AI1556" t="s">
        <v>20668</v>
      </c>
      <c r="AJ1556" t="s">
        <v>32</v>
      </c>
      <c r="AK1556" t="s">
        <v>2724</v>
      </c>
      <c r="AL1556" t="s">
        <v>64</v>
      </c>
      <c r="AM1556" t="s">
        <v>1327</v>
      </c>
      <c r="AN1556">
        <v>10</v>
      </c>
    </row>
    <row r="1557" spans="1:40" ht="14.4" x14ac:dyDescent="0.3">
      <c r="A1557" s="433" t="str">
        <v>2131</v>
      </c>
      <c r="D1557" t="str">
        <f>CONCATENATE(portada_F[[#This Row],[NIVEL]],".",portada_F[[#This Row],[CODINS]])</f>
        <v>1.01708</v>
      </c>
      <c r="E1557" s="444" t="s">
        <v>31971</v>
      </c>
      <c r="F1557" t="s">
        <v>2322</v>
      </c>
      <c r="G1557" t="s">
        <v>2729</v>
      </c>
      <c r="H1557" t="s">
        <v>9344</v>
      </c>
      <c r="I1557" t="s">
        <v>82</v>
      </c>
      <c r="J1557" t="s">
        <v>10</v>
      </c>
      <c r="K1557" t="s">
        <v>32</v>
      </c>
      <c r="L1557" t="s">
        <v>20921</v>
      </c>
      <c r="M1557" t="s">
        <v>18492</v>
      </c>
      <c r="N1557">
        <v>20213</v>
      </c>
      <c r="O1557" t="s">
        <v>35</v>
      </c>
      <c r="P1557" t="s">
        <v>2</v>
      </c>
      <c r="Q1557" t="s">
        <v>15</v>
      </c>
      <c r="R1557" t="s">
        <v>21843</v>
      </c>
      <c r="S1557" t="s">
        <v>83</v>
      </c>
      <c r="T1557" t="s">
        <v>84</v>
      </c>
      <c r="U1557" t="s">
        <v>1443</v>
      </c>
      <c r="V1557" t="s">
        <v>272</v>
      </c>
      <c r="W1557" t="s">
        <v>19070</v>
      </c>
      <c r="X1557" t="s">
        <v>12965</v>
      </c>
      <c r="Y1557" s="536" t="s">
        <v>24564</v>
      </c>
      <c r="Z1557" s="536"/>
      <c r="AA1557" s="493" t="s">
        <v>24565</v>
      </c>
      <c r="AB1557" s="493" t="s">
        <v>24564</v>
      </c>
      <c r="AC1557" s="493" t="s">
        <v>19795</v>
      </c>
      <c r="AD1557" s="493" t="s">
        <v>21847</v>
      </c>
      <c r="AE1557"/>
      <c r="AF1557" t="s">
        <v>20919</v>
      </c>
      <c r="AG1557"/>
      <c r="AH1557"/>
      <c r="AI1557" t="s">
        <v>20668</v>
      </c>
      <c r="AJ1557" t="s">
        <v>32</v>
      </c>
      <c r="AK1557" t="s">
        <v>2728</v>
      </c>
      <c r="AL1557" t="s">
        <v>64</v>
      </c>
      <c r="AM1557" t="s">
        <v>9344</v>
      </c>
      <c r="AN1557">
        <v>43</v>
      </c>
    </row>
    <row r="1558" spans="1:40" ht="14.4" x14ac:dyDescent="0.3">
      <c r="A1558" s="433" t="str">
        <v>2133</v>
      </c>
      <c r="D1558" t="str">
        <f>CONCATENATE(portada_F[[#This Row],[NIVEL]],".",portada_F[[#This Row],[CODINS]])</f>
        <v>1.02350</v>
      </c>
      <c r="E1558" s="444" t="s">
        <v>32537</v>
      </c>
      <c r="F1558" t="s">
        <v>4371</v>
      </c>
      <c r="G1558" t="s">
        <v>6252</v>
      </c>
      <c r="H1558" t="s">
        <v>6253</v>
      </c>
      <c r="I1558" t="s">
        <v>224</v>
      </c>
      <c r="J1558" t="s">
        <v>1</v>
      </c>
      <c r="K1558" t="s">
        <v>32</v>
      </c>
      <c r="L1558" t="s">
        <v>20921</v>
      </c>
      <c r="M1558" t="s">
        <v>18492</v>
      </c>
      <c r="N1558">
        <v>21005</v>
      </c>
      <c r="O1558" t="s">
        <v>35</v>
      </c>
      <c r="P1558" t="s">
        <v>11</v>
      </c>
      <c r="Q1558" t="s">
        <v>5</v>
      </c>
      <c r="R1558" t="s">
        <v>16617</v>
      </c>
      <c r="S1558" t="s">
        <v>83</v>
      </c>
      <c r="T1558" t="s">
        <v>224</v>
      </c>
      <c r="U1558" t="s">
        <v>2671</v>
      </c>
      <c r="V1558" t="s">
        <v>6253</v>
      </c>
      <c r="W1558" t="s">
        <v>25876</v>
      </c>
      <c r="X1558" t="s">
        <v>10868</v>
      </c>
      <c r="Y1558" s="536" t="s">
        <v>21802</v>
      </c>
      <c r="Z1558" s="536"/>
      <c r="AA1558" s="493" t="s">
        <v>25877</v>
      </c>
      <c r="AB1558" s="493" t="s">
        <v>25878</v>
      </c>
      <c r="AC1558" s="493" t="s">
        <v>21801</v>
      </c>
      <c r="AD1558" s="493" t="s">
        <v>21802</v>
      </c>
      <c r="AE1558"/>
      <c r="AF1558" t="s">
        <v>20919</v>
      </c>
      <c r="AG1558"/>
      <c r="AH1558"/>
      <c r="AI1558" t="s">
        <v>20668</v>
      </c>
      <c r="AJ1558" t="s">
        <v>32</v>
      </c>
      <c r="AK1558" t="s">
        <v>7789</v>
      </c>
      <c r="AL1558" t="s">
        <v>64</v>
      </c>
      <c r="AM1558" t="s">
        <v>6253</v>
      </c>
      <c r="AN1558">
        <v>16</v>
      </c>
    </row>
    <row r="1559" spans="1:40" ht="14.4" x14ac:dyDescent="0.3">
      <c r="A1559" s="433" t="str">
        <v>2134</v>
      </c>
      <c r="D1559" t="str">
        <f>CONCATENATE(portada_F[[#This Row],[NIVEL]],".",portada_F[[#This Row],[CODINS]])</f>
        <v>1.02086</v>
      </c>
      <c r="E1559" s="444" t="s">
        <v>32307</v>
      </c>
      <c r="F1559" t="s">
        <v>3270</v>
      </c>
      <c r="G1559" t="s">
        <v>3268</v>
      </c>
      <c r="H1559" t="s">
        <v>3269</v>
      </c>
      <c r="I1559" t="s">
        <v>17778</v>
      </c>
      <c r="J1559" t="s">
        <v>5</v>
      </c>
      <c r="K1559" t="s">
        <v>32</v>
      </c>
      <c r="L1559" t="s">
        <v>20921</v>
      </c>
      <c r="M1559" t="s">
        <v>18492</v>
      </c>
      <c r="N1559">
        <v>21501</v>
      </c>
      <c r="O1559" t="s">
        <v>35</v>
      </c>
      <c r="P1559" t="s">
        <v>202</v>
      </c>
      <c r="Q1559" t="s">
        <v>1</v>
      </c>
      <c r="R1559" t="s">
        <v>16645</v>
      </c>
      <c r="S1559" t="s">
        <v>83</v>
      </c>
      <c r="T1559" t="s">
        <v>203</v>
      </c>
      <c r="U1559" t="s">
        <v>159</v>
      </c>
      <c r="V1559" t="s">
        <v>3269</v>
      </c>
      <c r="W1559" t="s">
        <v>1460</v>
      </c>
      <c r="X1559" t="s">
        <v>15714</v>
      </c>
      <c r="Y1559" s="536" t="s">
        <v>25331</v>
      </c>
      <c r="Z1559" s="536" t="s">
        <v>25332</v>
      </c>
      <c r="AA1559" s="493" t="s">
        <v>15245</v>
      </c>
      <c r="AB1559" s="493" t="s">
        <v>25332</v>
      </c>
      <c r="AC1559" s="493" t="s">
        <v>19800</v>
      </c>
      <c r="AD1559" s="493" t="s">
        <v>21858</v>
      </c>
      <c r="AE1559"/>
      <c r="AF1559" t="s">
        <v>20919</v>
      </c>
      <c r="AG1559"/>
      <c r="AH1559"/>
      <c r="AI1559" t="s">
        <v>20668</v>
      </c>
      <c r="AJ1559" t="s">
        <v>32</v>
      </c>
      <c r="AK1559" t="s">
        <v>3267</v>
      </c>
      <c r="AL1559" t="s">
        <v>64</v>
      </c>
      <c r="AM1559" t="s">
        <v>3269</v>
      </c>
      <c r="AN1559">
        <v>26</v>
      </c>
    </row>
    <row r="1560" spans="1:40" ht="14.4" x14ac:dyDescent="0.3">
      <c r="A1560" s="433" t="str">
        <v>2135</v>
      </c>
      <c r="D1560" t="str">
        <f>CONCATENATE(portada_F[[#This Row],[NIVEL]],".",portada_F[[#This Row],[CODINS]])</f>
        <v>1.01711</v>
      </c>
      <c r="E1560" s="444" t="s">
        <v>31974</v>
      </c>
      <c r="F1560" t="s">
        <v>2965</v>
      </c>
      <c r="G1560" t="s">
        <v>2962</v>
      </c>
      <c r="H1560" t="s">
        <v>2963</v>
      </c>
      <c r="I1560" t="s">
        <v>224</v>
      </c>
      <c r="J1560" t="s">
        <v>6</v>
      </c>
      <c r="K1560" t="s">
        <v>32</v>
      </c>
      <c r="L1560" t="s">
        <v>20921</v>
      </c>
      <c r="M1560" t="s">
        <v>18492</v>
      </c>
      <c r="N1560">
        <v>21007</v>
      </c>
      <c r="O1560" t="s">
        <v>35</v>
      </c>
      <c r="P1560" t="s">
        <v>11</v>
      </c>
      <c r="Q1560" t="s">
        <v>7</v>
      </c>
      <c r="R1560" t="s">
        <v>18366</v>
      </c>
      <c r="S1560" t="s">
        <v>83</v>
      </c>
      <c r="T1560" t="s">
        <v>224</v>
      </c>
      <c r="U1560" t="s">
        <v>2961</v>
      </c>
      <c r="V1560" t="s">
        <v>2963</v>
      </c>
      <c r="W1560" t="s">
        <v>9378</v>
      </c>
      <c r="X1560" t="s">
        <v>11919</v>
      </c>
      <c r="Y1560" s="536" t="s">
        <v>24569</v>
      </c>
      <c r="Z1560" s="536" t="s">
        <v>24570</v>
      </c>
      <c r="AA1560" s="493" t="s">
        <v>24571</v>
      </c>
      <c r="AB1560" s="493" t="s">
        <v>24572</v>
      </c>
      <c r="AC1560" s="493" t="s">
        <v>19321</v>
      </c>
      <c r="AD1560" s="493" t="s">
        <v>21849</v>
      </c>
      <c r="AE1560"/>
      <c r="AF1560" t="s">
        <v>20919</v>
      </c>
      <c r="AG1560"/>
      <c r="AH1560"/>
      <c r="AI1560" t="s">
        <v>20668</v>
      </c>
      <c r="AJ1560" t="s">
        <v>32</v>
      </c>
      <c r="AK1560" t="s">
        <v>728</v>
      </c>
      <c r="AL1560" t="s">
        <v>64</v>
      </c>
      <c r="AM1560" t="s">
        <v>2963</v>
      </c>
      <c r="AN1560">
        <v>63</v>
      </c>
    </row>
    <row r="1561" spans="1:40" ht="14.4" x14ac:dyDescent="0.3">
      <c r="A1561" s="433" t="str">
        <v>2136</v>
      </c>
      <c r="D1561" t="str">
        <f>CONCATENATE(portada_F[[#This Row],[NIVEL]],".",portada_F[[#This Row],[CODINS]])</f>
        <v>1.01368</v>
      </c>
      <c r="E1561" s="444" t="s">
        <v>31651</v>
      </c>
      <c r="F1561" t="s">
        <v>2917</v>
      </c>
      <c r="G1561" t="s">
        <v>2915</v>
      </c>
      <c r="H1561" t="s">
        <v>2916</v>
      </c>
      <c r="I1561" t="s">
        <v>224</v>
      </c>
      <c r="J1561" t="s">
        <v>5</v>
      </c>
      <c r="K1561" t="s">
        <v>32</v>
      </c>
      <c r="L1561" t="s">
        <v>20921</v>
      </c>
      <c r="M1561" t="s">
        <v>18492</v>
      </c>
      <c r="N1561">
        <v>21006</v>
      </c>
      <c r="O1561" t="s">
        <v>35</v>
      </c>
      <c r="P1561" t="s">
        <v>11</v>
      </c>
      <c r="Q1561" t="s">
        <v>6</v>
      </c>
      <c r="R1561" t="s">
        <v>16618</v>
      </c>
      <c r="S1561" t="s">
        <v>83</v>
      </c>
      <c r="T1561" t="s">
        <v>224</v>
      </c>
      <c r="U1561" t="s">
        <v>2903</v>
      </c>
      <c r="V1561" t="s">
        <v>2916</v>
      </c>
      <c r="W1561" t="s">
        <v>20037</v>
      </c>
      <c r="X1561" t="s">
        <v>10610</v>
      </c>
      <c r="Y1561" s="536" t="s">
        <v>23840</v>
      </c>
      <c r="Z1561" s="536" t="s">
        <v>23840</v>
      </c>
      <c r="AA1561" s="493" t="s">
        <v>20290</v>
      </c>
      <c r="AB1561" s="493" t="s">
        <v>23840</v>
      </c>
      <c r="AC1561" s="493" t="s">
        <v>19794</v>
      </c>
      <c r="AD1561" s="493" t="s">
        <v>23841</v>
      </c>
      <c r="AE1561"/>
      <c r="AF1561" t="s">
        <v>20919</v>
      </c>
      <c r="AG1561"/>
      <c r="AH1561"/>
      <c r="AI1561" t="s">
        <v>20668</v>
      </c>
      <c r="AJ1561" t="s">
        <v>32</v>
      </c>
      <c r="AK1561" t="s">
        <v>7580</v>
      </c>
      <c r="AL1561" t="s">
        <v>64</v>
      </c>
      <c r="AM1561" t="s">
        <v>2916</v>
      </c>
      <c r="AN1561">
        <v>73</v>
      </c>
    </row>
    <row r="1562" spans="1:40" ht="14.4" x14ac:dyDescent="0.3">
      <c r="A1562" s="433" t="str">
        <v>2137</v>
      </c>
      <c r="D1562" t="str">
        <f>CONCATENATE(portada_F[[#This Row],[NIVEL]],".",portada_F[[#This Row],[CODINS]])</f>
        <v>1.01369</v>
      </c>
      <c r="E1562" s="444" t="s">
        <v>31652</v>
      </c>
      <c r="F1562" t="s">
        <v>6878</v>
      </c>
      <c r="G1562" t="s">
        <v>2918</v>
      </c>
      <c r="H1562" t="s">
        <v>13544</v>
      </c>
      <c r="I1562" t="s">
        <v>224</v>
      </c>
      <c r="J1562" t="s">
        <v>5</v>
      </c>
      <c r="K1562" t="s">
        <v>32</v>
      </c>
      <c r="L1562" t="s">
        <v>20921</v>
      </c>
      <c r="M1562" t="s">
        <v>18492</v>
      </c>
      <c r="N1562">
        <v>21006</v>
      </c>
      <c r="O1562" t="s">
        <v>35</v>
      </c>
      <c r="P1562" t="s">
        <v>11</v>
      </c>
      <c r="Q1562" t="s">
        <v>6</v>
      </c>
      <c r="R1562" t="s">
        <v>16618</v>
      </c>
      <c r="S1562" t="s">
        <v>83</v>
      </c>
      <c r="T1562" t="s">
        <v>224</v>
      </c>
      <c r="U1562" t="s">
        <v>2903</v>
      </c>
      <c r="V1562" t="s">
        <v>2248</v>
      </c>
      <c r="W1562" t="s">
        <v>20038</v>
      </c>
      <c r="X1562" t="s">
        <v>10611</v>
      </c>
      <c r="Y1562" s="536" t="s">
        <v>23842</v>
      </c>
      <c r="Z1562" s="536"/>
      <c r="AA1562" s="493" t="s">
        <v>2701</v>
      </c>
      <c r="AB1562" s="493" t="s">
        <v>23842</v>
      </c>
      <c r="AC1562" s="493" t="s">
        <v>19794</v>
      </c>
      <c r="AD1562" s="493" t="s">
        <v>21841</v>
      </c>
      <c r="AE1562"/>
      <c r="AF1562" t="s">
        <v>20919</v>
      </c>
      <c r="AG1562"/>
      <c r="AH1562"/>
      <c r="AI1562" t="s">
        <v>20668</v>
      </c>
      <c r="AJ1562" t="s">
        <v>32</v>
      </c>
      <c r="AK1562" t="s">
        <v>2471</v>
      </c>
      <c r="AL1562" t="s">
        <v>64</v>
      </c>
      <c r="AM1562" t="s">
        <v>13544</v>
      </c>
      <c r="AN1562">
        <v>67</v>
      </c>
    </row>
    <row r="1563" spans="1:40" ht="14.4" x14ac:dyDescent="0.3">
      <c r="A1563" s="433" t="str">
        <v>2138</v>
      </c>
      <c r="D1563" t="str">
        <f>CONCATENATE(portada_F[[#This Row],[NIVEL]],".",portada_F[[#This Row],[CODINS]])</f>
        <v>1.01561</v>
      </c>
      <c r="E1563" s="444" t="s">
        <v>31836</v>
      </c>
      <c r="F1563" t="s">
        <v>3309</v>
      </c>
      <c r="G1563" t="s">
        <v>3306</v>
      </c>
      <c r="H1563" t="s">
        <v>3307</v>
      </c>
      <c r="I1563" t="s">
        <v>224</v>
      </c>
      <c r="J1563" t="s">
        <v>13</v>
      </c>
      <c r="K1563" t="s">
        <v>32</v>
      </c>
      <c r="L1563" t="s">
        <v>20921</v>
      </c>
      <c r="M1563" t="s">
        <v>18492</v>
      </c>
      <c r="N1563">
        <v>21010</v>
      </c>
      <c r="O1563" t="s">
        <v>35</v>
      </c>
      <c r="P1563" t="s">
        <v>11</v>
      </c>
      <c r="Q1563" t="s">
        <v>11</v>
      </c>
      <c r="R1563" t="s">
        <v>16619</v>
      </c>
      <c r="S1563" t="s">
        <v>83</v>
      </c>
      <c r="T1563" t="s">
        <v>224</v>
      </c>
      <c r="U1563" t="s">
        <v>3308</v>
      </c>
      <c r="V1563" t="s">
        <v>3308</v>
      </c>
      <c r="W1563" t="s">
        <v>24249</v>
      </c>
      <c r="X1563" t="s">
        <v>11880</v>
      </c>
      <c r="Y1563" s="536" t="s">
        <v>24250</v>
      </c>
      <c r="Z1563" s="536" t="s">
        <v>24250</v>
      </c>
      <c r="AA1563" s="493" t="s">
        <v>20078</v>
      </c>
      <c r="AB1563" s="493" t="s">
        <v>24250</v>
      </c>
      <c r="AC1563" s="493" t="s">
        <v>20003</v>
      </c>
      <c r="AD1563" s="493" t="s">
        <v>23490</v>
      </c>
      <c r="AE1563"/>
      <c r="AF1563" t="s">
        <v>20919</v>
      </c>
      <c r="AG1563"/>
      <c r="AH1563"/>
      <c r="AI1563" t="s">
        <v>20668</v>
      </c>
      <c r="AJ1563" t="s">
        <v>32</v>
      </c>
      <c r="AK1563" t="s">
        <v>2386</v>
      </c>
      <c r="AL1563" t="s">
        <v>64</v>
      </c>
      <c r="AM1563" t="s">
        <v>3307</v>
      </c>
      <c r="AN1563">
        <v>17</v>
      </c>
    </row>
    <row r="1564" spans="1:40" ht="14.4" x14ac:dyDescent="0.3">
      <c r="A1564" s="433" t="str">
        <v>2139</v>
      </c>
      <c r="D1564" t="str">
        <f>CONCATENATE(portada_F[[#This Row],[NIVEL]],".",portada_F[[#This Row],[CODINS]])</f>
        <v>1.02852</v>
      </c>
      <c r="E1564" s="444" t="s">
        <v>32981</v>
      </c>
      <c r="F1564" t="s">
        <v>15808</v>
      </c>
      <c r="G1564" t="s">
        <v>15807</v>
      </c>
      <c r="H1564" t="s">
        <v>2015</v>
      </c>
      <c r="I1564" t="s">
        <v>224</v>
      </c>
      <c r="J1564" t="s">
        <v>2</v>
      </c>
      <c r="K1564" t="s">
        <v>32</v>
      </c>
      <c r="L1564" t="s">
        <v>20921</v>
      </c>
      <c r="M1564" t="s">
        <v>18492</v>
      </c>
      <c r="N1564">
        <v>21002</v>
      </c>
      <c r="O1564" t="s">
        <v>35</v>
      </c>
      <c r="P1564" t="s">
        <v>11</v>
      </c>
      <c r="Q1564" t="s">
        <v>2</v>
      </c>
      <c r="R1564" t="s">
        <v>16615</v>
      </c>
      <c r="S1564" t="s">
        <v>83</v>
      </c>
      <c r="T1564" t="s">
        <v>224</v>
      </c>
      <c r="U1564" t="s">
        <v>257</v>
      </c>
      <c r="V1564" t="s">
        <v>15809</v>
      </c>
      <c r="W1564" t="s">
        <v>15810</v>
      </c>
      <c r="X1564" t="s">
        <v>17356</v>
      </c>
      <c r="Y1564" s="536" t="s">
        <v>26912</v>
      </c>
      <c r="Z1564" s="536"/>
      <c r="AA1564" s="493" t="s">
        <v>19365</v>
      </c>
      <c r="AB1564" s="493" t="s">
        <v>26913</v>
      </c>
      <c r="AC1564" s="493" t="s">
        <v>21807</v>
      </c>
      <c r="AD1564" s="493" t="s">
        <v>21808</v>
      </c>
      <c r="AE1564"/>
      <c r="AF1564" t="s">
        <v>20919</v>
      </c>
      <c r="AG1564"/>
      <c r="AH1564"/>
      <c r="AI1564" t="s">
        <v>20668</v>
      </c>
      <c r="AJ1564" t="s">
        <v>32</v>
      </c>
      <c r="AK1564" t="s">
        <v>2784</v>
      </c>
      <c r="AL1564" t="s">
        <v>64</v>
      </c>
      <c r="AM1564" t="s">
        <v>2015</v>
      </c>
      <c r="AN1564">
        <v>5</v>
      </c>
    </row>
    <row r="1565" spans="1:40" ht="14.4" x14ac:dyDescent="0.3">
      <c r="A1565" s="433" t="str">
        <v>2141</v>
      </c>
      <c r="D1565" t="str">
        <f>CONCATENATE(portada_F[[#This Row],[NIVEL]],".",portada_F[[#This Row],[CODINS]])</f>
        <v>1.03317</v>
      </c>
      <c r="E1565" s="444" t="s">
        <v>33370</v>
      </c>
      <c r="F1565" t="s">
        <v>7569</v>
      </c>
      <c r="G1565" t="s">
        <v>8113</v>
      </c>
      <c r="H1565" t="s">
        <v>5150</v>
      </c>
      <c r="I1565" t="s">
        <v>224</v>
      </c>
      <c r="J1565" t="s">
        <v>9</v>
      </c>
      <c r="K1565" t="s">
        <v>32</v>
      </c>
      <c r="L1565" t="s">
        <v>20921</v>
      </c>
      <c r="M1565" t="s">
        <v>18492</v>
      </c>
      <c r="N1565">
        <v>21013</v>
      </c>
      <c r="O1565" t="s">
        <v>35</v>
      </c>
      <c r="P1565" t="s">
        <v>11</v>
      </c>
      <c r="Q1565" t="s">
        <v>15</v>
      </c>
      <c r="R1565" t="s">
        <v>16622</v>
      </c>
      <c r="S1565" t="s">
        <v>83</v>
      </c>
      <c r="T1565" t="s">
        <v>224</v>
      </c>
      <c r="U1565" t="s">
        <v>271</v>
      </c>
      <c r="V1565" t="s">
        <v>5150</v>
      </c>
      <c r="W1565" t="s">
        <v>354</v>
      </c>
      <c r="X1565" t="s">
        <v>13348</v>
      </c>
      <c r="Y1565" s="536" t="s">
        <v>27826</v>
      </c>
      <c r="Z1565" s="536" t="s">
        <v>27827</v>
      </c>
      <c r="AA1565" s="493" t="s">
        <v>20412</v>
      </c>
      <c r="AB1565" s="493" t="s">
        <v>27828</v>
      </c>
      <c r="AC1565" s="493" t="s">
        <v>19798</v>
      </c>
      <c r="AD1565" s="493" t="s">
        <v>21853</v>
      </c>
      <c r="AE1565"/>
      <c r="AF1565" t="s">
        <v>20919</v>
      </c>
      <c r="AG1565"/>
      <c r="AH1565"/>
      <c r="AI1565" t="s">
        <v>20668</v>
      </c>
      <c r="AJ1565" t="s">
        <v>32</v>
      </c>
      <c r="AK1565" t="s">
        <v>8114</v>
      </c>
      <c r="AL1565" t="s">
        <v>64</v>
      </c>
      <c r="AM1565" t="s">
        <v>5150</v>
      </c>
      <c r="AN1565">
        <v>13</v>
      </c>
    </row>
    <row r="1566" spans="1:40" ht="14.4" x14ac:dyDescent="0.3">
      <c r="A1566" s="433" t="str">
        <v>2142</v>
      </c>
      <c r="D1566" t="str">
        <f>CONCATENATE(portada_F[[#This Row],[NIVEL]],".",portada_F[[#This Row],[CODINS]])</f>
        <v>1.03264</v>
      </c>
      <c r="E1566" s="444" t="s">
        <v>33327</v>
      </c>
      <c r="F1566" t="s">
        <v>2862</v>
      </c>
      <c r="G1566" t="s">
        <v>2860</v>
      </c>
      <c r="H1566" t="s">
        <v>2861</v>
      </c>
      <c r="I1566" t="s">
        <v>224</v>
      </c>
      <c r="J1566" t="s">
        <v>4</v>
      </c>
      <c r="K1566" t="s">
        <v>32</v>
      </c>
      <c r="L1566" t="s">
        <v>20921</v>
      </c>
      <c r="M1566" t="s">
        <v>18492</v>
      </c>
      <c r="N1566">
        <v>21004</v>
      </c>
      <c r="O1566" t="s">
        <v>35</v>
      </c>
      <c r="P1566" t="s">
        <v>11</v>
      </c>
      <c r="Q1566" t="s">
        <v>4</v>
      </c>
      <c r="R1566" t="s">
        <v>21834</v>
      </c>
      <c r="S1566" t="s">
        <v>83</v>
      </c>
      <c r="T1566" t="s">
        <v>224</v>
      </c>
      <c r="U1566" t="s">
        <v>2843</v>
      </c>
      <c r="V1566" t="s">
        <v>244</v>
      </c>
      <c r="W1566" t="s">
        <v>9359</v>
      </c>
      <c r="X1566" t="s">
        <v>11071</v>
      </c>
      <c r="Y1566" s="536" t="s">
        <v>27729</v>
      </c>
      <c r="Z1566" s="536"/>
      <c r="AA1566" s="493" t="s">
        <v>19379</v>
      </c>
      <c r="AB1566" s="493" t="s">
        <v>27730</v>
      </c>
      <c r="AC1566" s="493" t="s">
        <v>19793</v>
      </c>
      <c r="AD1566" s="493" t="s">
        <v>21838</v>
      </c>
      <c r="AE1566"/>
      <c r="AF1566" t="s">
        <v>20919</v>
      </c>
      <c r="AG1566"/>
      <c r="AH1566"/>
      <c r="AI1566" t="s">
        <v>20668</v>
      </c>
      <c r="AJ1566" t="s">
        <v>32</v>
      </c>
      <c r="AK1566" t="s">
        <v>1130</v>
      </c>
      <c r="AL1566" t="s">
        <v>64</v>
      </c>
      <c r="AM1566" t="s">
        <v>2861</v>
      </c>
      <c r="AN1566">
        <v>13</v>
      </c>
    </row>
    <row r="1567" spans="1:40" ht="14.4" x14ac:dyDescent="0.3">
      <c r="A1567" s="433" t="str">
        <v>2143</v>
      </c>
      <c r="D1567" t="str">
        <f>CONCATENATE(portada_F[[#This Row],[NIVEL]],".",portada_F[[#This Row],[CODINS]])</f>
        <v>1.00426</v>
      </c>
      <c r="E1567" s="444" t="s">
        <v>30821</v>
      </c>
      <c r="F1567" t="s">
        <v>1237</v>
      </c>
      <c r="G1567" t="s">
        <v>2808</v>
      </c>
      <c r="H1567" t="s">
        <v>167</v>
      </c>
      <c r="I1567" t="s">
        <v>224</v>
      </c>
      <c r="J1567" t="s">
        <v>225</v>
      </c>
      <c r="K1567" t="s">
        <v>32</v>
      </c>
      <c r="L1567" t="s">
        <v>20921</v>
      </c>
      <c r="M1567" t="s">
        <v>18492</v>
      </c>
      <c r="N1567">
        <v>21001</v>
      </c>
      <c r="O1567" t="s">
        <v>35</v>
      </c>
      <c r="P1567" t="s">
        <v>11</v>
      </c>
      <c r="Q1567" t="s">
        <v>1</v>
      </c>
      <c r="R1567" t="s">
        <v>16614</v>
      </c>
      <c r="S1567" t="s">
        <v>83</v>
      </c>
      <c r="T1567" t="s">
        <v>224</v>
      </c>
      <c r="U1567" t="s">
        <v>2798</v>
      </c>
      <c r="V1567" t="s">
        <v>2809</v>
      </c>
      <c r="W1567" t="s">
        <v>21826</v>
      </c>
      <c r="X1567" t="s">
        <v>11528</v>
      </c>
      <c r="Y1567" s="536" t="s">
        <v>21827</v>
      </c>
      <c r="Z1567" s="536" t="s">
        <v>21828</v>
      </c>
      <c r="AA1567" s="493" t="s">
        <v>15085</v>
      </c>
      <c r="AB1567" s="493" t="s">
        <v>21828</v>
      </c>
      <c r="AC1567" s="493" t="s">
        <v>19792</v>
      </c>
      <c r="AD1567" s="493" t="s">
        <v>21823</v>
      </c>
      <c r="AE1567"/>
      <c r="AF1567" t="s">
        <v>20919</v>
      </c>
      <c r="AG1567"/>
      <c r="AH1567"/>
      <c r="AI1567" t="s">
        <v>20668</v>
      </c>
      <c r="AJ1567" t="s">
        <v>32</v>
      </c>
      <c r="AK1567" t="s">
        <v>7426</v>
      </c>
      <c r="AL1567" t="s">
        <v>64</v>
      </c>
      <c r="AM1567" t="s">
        <v>167</v>
      </c>
      <c r="AN1567">
        <v>35</v>
      </c>
    </row>
    <row r="1568" spans="1:40" ht="14.4" x14ac:dyDescent="0.3">
      <c r="A1568" s="433" t="str">
        <v>2144</v>
      </c>
      <c r="D1568" t="str">
        <f>CONCATENATE(portada_F[[#This Row],[NIVEL]],".",portada_F[[#This Row],[CODINS]])</f>
        <v>1.03821</v>
      </c>
      <c r="E1568" s="444" t="s">
        <v>33753</v>
      </c>
      <c r="F1568" t="s">
        <v>7714</v>
      </c>
      <c r="G1568" t="s">
        <v>20491</v>
      </c>
      <c r="H1568" t="s">
        <v>20492</v>
      </c>
      <c r="I1568" t="s">
        <v>17778</v>
      </c>
      <c r="J1568" t="s">
        <v>9</v>
      </c>
      <c r="K1568" t="s">
        <v>32</v>
      </c>
      <c r="L1568" t="s">
        <v>20921</v>
      </c>
      <c r="M1568" t="s">
        <v>18492</v>
      </c>
      <c r="N1568">
        <v>21402</v>
      </c>
      <c r="O1568" t="s">
        <v>35</v>
      </c>
      <c r="P1568" t="s">
        <v>225</v>
      </c>
      <c r="Q1568" t="s">
        <v>2</v>
      </c>
      <c r="R1568" t="s">
        <v>16642</v>
      </c>
      <c r="S1568" t="s">
        <v>83</v>
      </c>
      <c r="T1568" t="s">
        <v>226</v>
      </c>
      <c r="U1568" t="s">
        <v>3149</v>
      </c>
      <c r="V1568" t="s">
        <v>4127</v>
      </c>
      <c r="W1568" t="s">
        <v>28919</v>
      </c>
      <c r="X1568" t="s">
        <v>20494</v>
      </c>
      <c r="Y1568" s="536" t="s">
        <v>28920</v>
      </c>
      <c r="Z1568" s="536"/>
      <c r="AA1568" s="493" t="s">
        <v>20493</v>
      </c>
      <c r="AB1568" s="493" t="s">
        <v>28920</v>
      </c>
      <c r="AC1568" s="493" t="s">
        <v>20005</v>
      </c>
      <c r="AD1568" s="493" t="s">
        <v>28921</v>
      </c>
      <c r="AE1568"/>
      <c r="AF1568" t="s">
        <v>20919</v>
      </c>
      <c r="AG1568"/>
      <c r="AH1568"/>
      <c r="AI1568" t="s">
        <v>20668</v>
      </c>
      <c r="AJ1568" t="s">
        <v>32</v>
      </c>
      <c r="AK1568" t="s">
        <v>10279</v>
      </c>
      <c r="AL1568" t="s">
        <v>64</v>
      </c>
      <c r="AM1568" t="s">
        <v>20492</v>
      </c>
      <c r="AN1568">
        <v>4</v>
      </c>
    </row>
    <row r="1569" spans="1:40" ht="14.4" x14ac:dyDescent="0.3">
      <c r="A1569" s="433" t="str">
        <v>2145</v>
      </c>
      <c r="D1569" t="str">
        <f>CONCATENATE(portada_F[[#This Row],[NIVEL]],".",portada_F[[#This Row],[CODINS]])</f>
        <v>1.03182</v>
      </c>
      <c r="E1569" s="444" t="s">
        <v>33262</v>
      </c>
      <c r="F1569" t="s">
        <v>228</v>
      </c>
      <c r="G1569" t="s">
        <v>222</v>
      </c>
      <c r="H1569" t="s">
        <v>223</v>
      </c>
      <c r="I1569" s="448" t="s">
        <v>17778</v>
      </c>
      <c r="J1569" s="448" t="s">
        <v>10</v>
      </c>
      <c r="K1569" t="s">
        <v>32</v>
      </c>
      <c r="L1569" t="s">
        <v>20921</v>
      </c>
      <c r="M1569" t="s">
        <v>18492</v>
      </c>
      <c r="N1569">
        <v>21401</v>
      </c>
      <c r="O1569" t="s">
        <v>35</v>
      </c>
      <c r="P1569" t="s">
        <v>225</v>
      </c>
      <c r="Q1569" t="s">
        <v>1</v>
      </c>
      <c r="R1569" t="s">
        <v>16641</v>
      </c>
      <c r="S1569" t="s">
        <v>83</v>
      </c>
      <c r="T1569" t="s">
        <v>226</v>
      </c>
      <c r="U1569" t="s">
        <v>226</v>
      </c>
      <c r="V1569" t="s">
        <v>223</v>
      </c>
      <c r="W1569" t="s">
        <v>474</v>
      </c>
      <c r="X1569" t="s">
        <v>12248</v>
      </c>
      <c r="Y1569" s="536" t="s">
        <v>27571</v>
      </c>
      <c r="Z1569" s="536"/>
      <c r="AA1569" s="493" t="s">
        <v>20383</v>
      </c>
      <c r="AB1569" s="493" t="s">
        <v>27572</v>
      </c>
      <c r="AC1569" s="493" t="s">
        <v>21855</v>
      </c>
      <c r="AD1569" s="493" t="s">
        <v>21856</v>
      </c>
      <c r="AE1569"/>
      <c r="AF1569" t="s">
        <v>20919</v>
      </c>
      <c r="AG1569"/>
      <c r="AH1569"/>
      <c r="AI1569" t="s">
        <v>20668</v>
      </c>
      <c r="AJ1569" t="s">
        <v>32</v>
      </c>
      <c r="AK1569" t="s">
        <v>149</v>
      </c>
      <c r="AL1569" t="s">
        <v>64</v>
      </c>
      <c r="AM1569" t="s">
        <v>223</v>
      </c>
      <c r="AN1569">
        <v>25</v>
      </c>
    </row>
    <row r="1570" spans="1:40" ht="14.4" x14ac:dyDescent="0.3">
      <c r="A1570" s="433" t="str">
        <v>2146</v>
      </c>
      <c r="D1570" t="str">
        <f>CONCATENATE(portada_F[[#This Row],[NIVEL]],".",portada_F[[#This Row],[CODINS]])</f>
        <v>1.03005</v>
      </c>
      <c r="E1570" s="444" t="s">
        <v>33112</v>
      </c>
      <c r="F1570" t="s">
        <v>259</v>
      </c>
      <c r="G1570" t="s">
        <v>255</v>
      </c>
      <c r="H1570" t="s">
        <v>256</v>
      </c>
      <c r="I1570" t="s">
        <v>224</v>
      </c>
      <c r="J1570" t="s">
        <v>6</v>
      </c>
      <c r="K1570" t="s">
        <v>32</v>
      </c>
      <c r="L1570" t="s">
        <v>20921</v>
      </c>
      <c r="M1570" t="s">
        <v>18492</v>
      </c>
      <c r="N1570">
        <v>21002</v>
      </c>
      <c r="O1570" t="s">
        <v>35</v>
      </c>
      <c r="P1570" t="s">
        <v>11</v>
      </c>
      <c r="Q1570" t="s">
        <v>2</v>
      </c>
      <c r="R1570" t="s">
        <v>16615</v>
      </c>
      <c r="S1570" t="s">
        <v>83</v>
      </c>
      <c r="T1570" t="s">
        <v>224</v>
      </c>
      <c r="U1570" t="s">
        <v>257</v>
      </c>
      <c r="V1570" t="s">
        <v>256</v>
      </c>
      <c r="W1570" t="s">
        <v>287</v>
      </c>
      <c r="X1570" t="s">
        <v>12211</v>
      </c>
      <c r="Y1570" s="536" t="s">
        <v>27215</v>
      </c>
      <c r="Z1570" s="536" t="s">
        <v>27215</v>
      </c>
      <c r="AA1570" s="493" t="s">
        <v>258</v>
      </c>
      <c r="AB1570" s="493" t="s">
        <v>27216</v>
      </c>
      <c r="AC1570" s="493" t="s">
        <v>19321</v>
      </c>
      <c r="AD1570" s="493" t="s">
        <v>21849</v>
      </c>
      <c r="AE1570"/>
      <c r="AF1570" t="s">
        <v>20919</v>
      </c>
      <c r="AG1570"/>
      <c r="AH1570"/>
      <c r="AI1570" t="s">
        <v>20668</v>
      </c>
      <c r="AJ1570" t="s">
        <v>32</v>
      </c>
      <c r="AK1570" t="s">
        <v>7946</v>
      </c>
      <c r="AL1570" t="s">
        <v>64</v>
      </c>
      <c r="AM1570" t="s">
        <v>256</v>
      </c>
      <c r="AN1570">
        <v>12</v>
      </c>
    </row>
    <row r="1571" spans="1:40" ht="14.4" x14ac:dyDescent="0.3">
      <c r="A1571" s="433" t="str">
        <v>2147</v>
      </c>
      <c r="D1571" t="str">
        <f>CONCATENATE(portada_F[[#This Row],[NIVEL]],".",portada_F[[#This Row],[CODINS]])</f>
        <v>1.03594</v>
      </c>
      <c r="E1571" s="444" t="s">
        <v>33585</v>
      </c>
      <c r="F1571" t="s">
        <v>13697</v>
      </c>
      <c r="G1571" t="s">
        <v>13698</v>
      </c>
      <c r="H1571" t="s">
        <v>13699</v>
      </c>
      <c r="I1571" s="448" t="s">
        <v>17778</v>
      </c>
      <c r="J1571" s="448" t="s">
        <v>10</v>
      </c>
      <c r="K1571" t="s">
        <v>32</v>
      </c>
      <c r="L1571" t="s">
        <v>20921</v>
      </c>
      <c r="M1571" t="s">
        <v>18492</v>
      </c>
      <c r="N1571">
        <v>21401</v>
      </c>
      <c r="O1571" t="s">
        <v>35</v>
      </c>
      <c r="P1571" t="s">
        <v>225</v>
      </c>
      <c r="Q1571" t="s">
        <v>1</v>
      </c>
      <c r="R1571" t="s">
        <v>16641</v>
      </c>
      <c r="S1571" t="s">
        <v>83</v>
      </c>
      <c r="T1571" t="s">
        <v>226</v>
      </c>
      <c r="U1571" t="s">
        <v>226</v>
      </c>
      <c r="V1571" t="s">
        <v>13699</v>
      </c>
      <c r="W1571" t="s">
        <v>28440</v>
      </c>
      <c r="X1571" t="s">
        <v>14344</v>
      </c>
      <c r="Y1571" s="536" t="s">
        <v>28441</v>
      </c>
      <c r="Z1571" s="536"/>
      <c r="AA1571" s="493" t="s">
        <v>18176</v>
      </c>
      <c r="AB1571" s="493" t="s">
        <v>28442</v>
      </c>
      <c r="AC1571" s="493" t="s">
        <v>21855</v>
      </c>
      <c r="AD1571" s="493" t="s">
        <v>21856</v>
      </c>
      <c r="AE1571"/>
      <c r="AF1571" t="s">
        <v>20919</v>
      </c>
      <c r="AG1571"/>
      <c r="AH1571"/>
      <c r="AI1571" t="s">
        <v>20668</v>
      </c>
      <c r="AJ1571" t="s">
        <v>32</v>
      </c>
      <c r="AK1571" t="s">
        <v>989</v>
      </c>
      <c r="AL1571" t="s">
        <v>64</v>
      </c>
      <c r="AM1571" t="s">
        <v>13699</v>
      </c>
      <c r="AN1571">
        <v>38</v>
      </c>
    </row>
    <row r="1572" spans="1:40" ht="14.4" x14ac:dyDescent="0.3">
      <c r="A1572" s="433" t="str">
        <v>2148</v>
      </c>
      <c r="D1572" t="str">
        <f>CONCATENATE(portada_F[[#This Row],[NIVEL]],".",portada_F[[#This Row],[CODINS]])</f>
        <v>1.00427</v>
      </c>
      <c r="E1572" s="444" t="s">
        <v>30822</v>
      </c>
      <c r="F1572" t="s">
        <v>1240</v>
      </c>
      <c r="G1572" t="s">
        <v>2837</v>
      </c>
      <c r="H1572" t="s">
        <v>7427</v>
      </c>
      <c r="I1572" t="s">
        <v>224</v>
      </c>
      <c r="J1572" t="s">
        <v>3</v>
      </c>
      <c r="K1572" t="s">
        <v>32</v>
      </c>
      <c r="L1572" t="s">
        <v>20921</v>
      </c>
      <c r="M1572" t="s">
        <v>18492</v>
      </c>
      <c r="N1572">
        <v>21001</v>
      </c>
      <c r="O1572" t="s">
        <v>35</v>
      </c>
      <c r="P1572" t="s">
        <v>11</v>
      </c>
      <c r="Q1572" t="s">
        <v>1</v>
      </c>
      <c r="R1572" t="s">
        <v>16614</v>
      </c>
      <c r="S1572" t="s">
        <v>83</v>
      </c>
      <c r="T1572" t="s">
        <v>224</v>
      </c>
      <c r="U1572" t="s">
        <v>2798</v>
      </c>
      <c r="V1572" t="s">
        <v>2126</v>
      </c>
      <c r="W1572" t="s">
        <v>9354</v>
      </c>
      <c r="X1572" t="s">
        <v>10400</v>
      </c>
      <c r="Y1572" s="536" t="s">
        <v>21829</v>
      </c>
      <c r="Z1572" s="536" t="s">
        <v>21830</v>
      </c>
      <c r="AA1572" s="493" t="s">
        <v>15569</v>
      </c>
      <c r="AB1572" s="493" t="s">
        <v>21829</v>
      </c>
      <c r="AC1572" s="493" t="s">
        <v>19791</v>
      </c>
      <c r="AD1572" s="493" t="s">
        <v>21815</v>
      </c>
      <c r="AE1572"/>
      <c r="AF1572" t="s">
        <v>20919</v>
      </c>
      <c r="AG1572"/>
      <c r="AH1572"/>
      <c r="AI1572" t="s">
        <v>20668</v>
      </c>
      <c r="AJ1572" t="s">
        <v>32</v>
      </c>
      <c r="AK1572" t="s">
        <v>972</v>
      </c>
      <c r="AL1572" t="s">
        <v>64</v>
      </c>
      <c r="AM1572" t="s">
        <v>7427</v>
      </c>
      <c r="AN1572">
        <v>95</v>
      </c>
    </row>
    <row r="1573" spans="1:40" ht="14.4" x14ac:dyDescent="0.3">
      <c r="A1573" s="433" t="str">
        <v>2149</v>
      </c>
      <c r="D1573" t="str">
        <f>CONCATENATE(portada_F[[#This Row],[NIVEL]],".",portada_F[[#This Row],[CODINS]])</f>
        <v>1.00428</v>
      </c>
      <c r="E1573" s="444" t="s">
        <v>30823</v>
      </c>
      <c r="F1573" t="s">
        <v>1243</v>
      </c>
      <c r="G1573" t="s">
        <v>2832</v>
      </c>
      <c r="H1573" t="s">
        <v>2833</v>
      </c>
      <c r="I1573" t="s">
        <v>224</v>
      </c>
      <c r="J1573" t="s">
        <v>225</v>
      </c>
      <c r="K1573" t="s">
        <v>32</v>
      </c>
      <c r="L1573" t="s">
        <v>20921</v>
      </c>
      <c r="M1573" t="s">
        <v>18492</v>
      </c>
      <c r="N1573">
        <v>21001</v>
      </c>
      <c r="O1573" t="s">
        <v>35</v>
      </c>
      <c r="P1573" t="s">
        <v>11</v>
      </c>
      <c r="Q1573" t="s">
        <v>1</v>
      </c>
      <c r="R1573" t="s">
        <v>16614</v>
      </c>
      <c r="S1573" t="s">
        <v>83</v>
      </c>
      <c r="T1573" t="s">
        <v>224</v>
      </c>
      <c r="U1573" t="s">
        <v>2798</v>
      </c>
      <c r="V1573" t="s">
        <v>2828</v>
      </c>
      <c r="W1573" t="s">
        <v>9352</v>
      </c>
      <c r="X1573" t="s">
        <v>13927</v>
      </c>
      <c r="Y1573" s="536" t="s">
        <v>21831</v>
      </c>
      <c r="Z1573" s="536" t="s">
        <v>21831</v>
      </c>
      <c r="AA1573" s="493" t="s">
        <v>14008</v>
      </c>
      <c r="AB1573" s="493" t="s">
        <v>21831</v>
      </c>
      <c r="AC1573" s="493" t="s">
        <v>19792</v>
      </c>
      <c r="AD1573" s="493" t="s">
        <v>21823</v>
      </c>
      <c r="AE1573"/>
      <c r="AF1573" t="s">
        <v>20919</v>
      </c>
      <c r="AG1573"/>
      <c r="AH1573"/>
      <c r="AI1573" t="s">
        <v>20668</v>
      </c>
      <c r="AJ1573" t="s">
        <v>32</v>
      </c>
      <c r="AK1573" t="s">
        <v>2831</v>
      </c>
      <c r="AL1573" t="s">
        <v>64</v>
      </c>
      <c r="AM1573" t="s">
        <v>2833</v>
      </c>
      <c r="AN1573">
        <v>59</v>
      </c>
    </row>
    <row r="1574" spans="1:40" ht="14.4" x14ac:dyDescent="0.3">
      <c r="A1574" s="433" t="str">
        <v>2150</v>
      </c>
      <c r="D1574" t="str">
        <f>CONCATENATE(portada_F[[#This Row],[NIVEL]],".",portada_F[[#This Row],[CODINS]])</f>
        <v>1.01205</v>
      </c>
      <c r="E1574" s="444" t="s">
        <v>31499</v>
      </c>
      <c r="F1574" t="s">
        <v>2734</v>
      </c>
      <c r="G1574" t="s">
        <v>2731</v>
      </c>
      <c r="H1574" t="s">
        <v>2732</v>
      </c>
      <c r="I1574" t="s">
        <v>224</v>
      </c>
      <c r="J1574" t="s">
        <v>7</v>
      </c>
      <c r="K1574" t="s">
        <v>32</v>
      </c>
      <c r="L1574" t="s">
        <v>20921</v>
      </c>
      <c r="M1574" t="s">
        <v>18492</v>
      </c>
      <c r="N1574">
        <v>21002</v>
      </c>
      <c r="O1574" t="s">
        <v>35</v>
      </c>
      <c r="P1574" t="s">
        <v>11</v>
      </c>
      <c r="Q1574" t="s">
        <v>2</v>
      </c>
      <c r="R1574" t="s">
        <v>16615</v>
      </c>
      <c r="S1574" t="s">
        <v>83</v>
      </c>
      <c r="T1574" t="s">
        <v>224</v>
      </c>
      <c r="U1574" t="s">
        <v>257</v>
      </c>
      <c r="V1574" t="s">
        <v>2733</v>
      </c>
      <c r="W1574" t="s">
        <v>23483</v>
      </c>
      <c r="X1574" t="s">
        <v>18952</v>
      </c>
      <c r="Y1574" s="536" t="s">
        <v>23484</v>
      </c>
      <c r="Z1574" s="536" t="s">
        <v>23484</v>
      </c>
      <c r="AA1574" s="493" t="s">
        <v>17966</v>
      </c>
      <c r="AB1574" s="493" t="s">
        <v>23484</v>
      </c>
      <c r="AC1574" s="493" t="s">
        <v>19797</v>
      </c>
      <c r="AD1574" s="493" t="s">
        <v>21851</v>
      </c>
      <c r="AE1574"/>
      <c r="AF1574" t="s">
        <v>20919</v>
      </c>
      <c r="AG1574"/>
      <c r="AH1574"/>
      <c r="AI1574" t="s">
        <v>20668</v>
      </c>
      <c r="AJ1574" t="s">
        <v>32</v>
      </c>
      <c r="AK1574" t="s">
        <v>2730</v>
      </c>
      <c r="AL1574" t="s">
        <v>64</v>
      </c>
      <c r="AM1574" t="s">
        <v>2732</v>
      </c>
      <c r="AN1574">
        <v>22</v>
      </c>
    </row>
    <row r="1575" spans="1:40" ht="14.4" x14ac:dyDescent="0.3">
      <c r="A1575" s="433" t="str">
        <v>2151</v>
      </c>
      <c r="D1575" t="str">
        <f>CONCATENATE(portada_F[[#This Row],[NIVEL]],".",portada_F[[#This Row],[CODINS]])</f>
        <v>1.01690</v>
      </c>
      <c r="E1575" s="444" t="s">
        <v>31954</v>
      </c>
      <c r="F1575" t="s">
        <v>2739</v>
      </c>
      <c r="G1575" t="s">
        <v>2736</v>
      </c>
      <c r="H1575" t="s">
        <v>89</v>
      </c>
      <c r="I1575" t="s">
        <v>224</v>
      </c>
      <c r="J1575" t="s">
        <v>2</v>
      </c>
      <c r="K1575" t="s">
        <v>32</v>
      </c>
      <c r="L1575" t="s">
        <v>20921</v>
      </c>
      <c r="M1575" t="s">
        <v>18492</v>
      </c>
      <c r="N1575">
        <v>21002</v>
      </c>
      <c r="O1575" t="s">
        <v>35</v>
      </c>
      <c r="P1575" t="s">
        <v>11</v>
      </c>
      <c r="Q1575" t="s">
        <v>2</v>
      </c>
      <c r="R1575" t="s">
        <v>16615</v>
      </c>
      <c r="S1575" t="s">
        <v>83</v>
      </c>
      <c r="T1575" t="s">
        <v>224</v>
      </c>
      <c r="U1575" t="s">
        <v>257</v>
      </c>
      <c r="V1575" t="s">
        <v>2737</v>
      </c>
      <c r="W1575" t="s">
        <v>2738</v>
      </c>
      <c r="X1575" t="s">
        <v>11913</v>
      </c>
      <c r="Y1575" s="536" t="s">
        <v>24532</v>
      </c>
      <c r="Z1575" s="536" t="s">
        <v>21806</v>
      </c>
      <c r="AA1575" s="493" t="s">
        <v>20303</v>
      </c>
      <c r="AB1575" s="493" t="s">
        <v>24533</v>
      </c>
      <c r="AC1575" s="493" t="s">
        <v>21807</v>
      </c>
      <c r="AD1575" s="493" t="s">
        <v>21808</v>
      </c>
      <c r="AE1575"/>
      <c r="AF1575" t="s">
        <v>20919</v>
      </c>
      <c r="AG1575"/>
      <c r="AH1575"/>
      <c r="AI1575" t="s">
        <v>20668</v>
      </c>
      <c r="AJ1575" t="s">
        <v>32</v>
      </c>
      <c r="AK1575" t="s">
        <v>2735</v>
      </c>
      <c r="AL1575" t="s">
        <v>64</v>
      </c>
      <c r="AM1575" t="s">
        <v>89</v>
      </c>
      <c r="AN1575">
        <v>11</v>
      </c>
    </row>
    <row r="1576" spans="1:40" ht="14.4" x14ac:dyDescent="0.3">
      <c r="A1576" s="433" t="str">
        <v>2152</v>
      </c>
      <c r="D1576" t="str">
        <f>CONCATENATE(portada_F[[#This Row],[NIVEL]],".",portada_F[[#This Row],[CODINS]])</f>
        <v>1.01347</v>
      </c>
      <c r="E1576" s="444" t="s">
        <v>31630</v>
      </c>
      <c r="F1576" t="s">
        <v>3261</v>
      </c>
      <c r="G1576" t="s">
        <v>3259</v>
      </c>
      <c r="H1576" t="s">
        <v>3260</v>
      </c>
      <c r="I1576" t="s">
        <v>17778</v>
      </c>
      <c r="J1576" t="s">
        <v>5</v>
      </c>
      <c r="K1576" t="s">
        <v>32</v>
      </c>
      <c r="L1576" t="s">
        <v>20921</v>
      </c>
      <c r="M1576" t="s">
        <v>18492</v>
      </c>
      <c r="N1576">
        <v>21503</v>
      </c>
      <c r="O1576" t="s">
        <v>35</v>
      </c>
      <c r="P1576" t="s">
        <v>202</v>
      </c>
      <c r="Q1576" t="s">
        <v>3</v>
      </c>
      <c r="R1576" t="s">
        <v>16647</v>
      </c>
      <c r="S1576" t="s">
        <v>83</v>
      </c>
      <c r="T1576" t="s">
        <v>203</v>
      </c>
      <c r="U1576" t="s">
        <v>23801</v>
      </c>
      <c r="V1576" t="s">
        <v>3260</v>
      </c>
      <c r="W1576" t="s">
        <v>9398</v>
      </c>
      <c r="X1576" t="s">
        <v>12868</v>
      </c>
      <c r="Y1576" s="536" t="s">
        <v>23802</v>
      </c>
      <c r="Z1576" s="536" t="s">
        <v>23802</v>
      </c>
      <c r="AA1576" s="493" t="s">
        <v>23803</v>
      </c>
      <c r="AB1576" s="493" t="s">
        <v>23804</v>
      </c>
      <c r="AC1576" s="493" t="s">
        <v>19800</v>
      </c>
      <c r="AD1576" s="493" t="s">
        <v>21858</v>
      </c>
      <c r="AE1576"/>
      <c r="AF1576" t="s">
        <v>20919</v>
      </c>
      <c r="AG1576"/>
      <c r="AH1576"/>
      <c r="AI1576" t="s">
        <v>20668</v>
      </c>
      <c r="AJ1576" t="s">
        <v>32</v>
      </c>
      <c r="AK1576" t="s">
        <v>7209</v>
      </c>
      <c r="AL1576" t="s">
        <v>64</v>
      </c>
      <c r="AM1576" t="s">
        <v>3260</v>
      </c>
      <c r="AN1576">
        <v>13</v>
      </c>
    </row>
    <row r="1577" spans="1:40" ht="14.4" x14ac:dyDescent="0.3">
      <c r="A1577" s="433" t="str">
        <v>2153</v>
      </c>
      <c r="D1577" t="str">
        <f>CONCATENATE(portada_F[[#This Row],[NIVEL]],".",portada_F[[#This Row],[CODINS]])</f>
        <v>1.02847</v>
      </c>
      <c r="E1577" s="444" t="s">
        <v>32976</v>
      </c>
      <c r="F1577" t="s">
        <v>2766</v>
      </c>
      <c r="G1577" t="s">
        <v>2765</v>
      </c>
      <c r="H1577" t="s">
        <v>2256</v>
      </c>
      <c r="I1577" t="s">
        <v>224</v>
      </c>
      <c r="J1577" t="s">
        <v>2</v>
      </c>
      <c r="K1577" t="s">
        <v>32</v>
      </c>
      <c r="L1577" t="s">
        <v>20921</v>
      </c>
      <c r="M1577" t="s">
        <v>18492</v>
      </c>
      <c r="N1577">
        <v>21002</v>
      </c>
      <c r="O1577" t="s">
        <v>35</v>
      </c>
      <c r="P1577" t="s">
        <v>11</v>
      </c>
      <c r="Q1577" t="s">
        <v>2</v>
      </c>
      <c r="R1577" t="s">
        <v>16615</v>
      </c>
      <c r="S1577" t="s">
        <v>83</v>
      </c>
      <c r="T1577" t="s">
        <v>224</v>
      </c>
      <c r="U1577" t="s">
        <v>257</v>
      </c>
      <c r="V1577" t="s">
        <v>173</v>
      </c>
      <c r="W1577" t="s">
        <v>9500</v>
      </c>
      <c r="X1577" t="s">
        <v>17353</v>
      </c>
      <c r="Y1577" s="536" t="s">
        <v>26902</v>
      </c>
      <c r="Z1577" s="536"/>
      <c r="AA1577" s="493" t="s">
        <v>13048</v>
      </c>
      <c r="AB1577" s="493" t="s">
        <v>26903</v>
      </c>
      <c r="AC1577" s="493" t="s">
        <v>21807</v>
      </c>
      <c r="AD1577" s="493" t="s">
        <v>21808</v>
      </c>
      <c r="AE1577"/>
      <c r="AF1577" t="s">
        <v>20919</v>
      </c>
      <c r="AG1577"/>
      <c r="AH1577"/>
      <c r="AI1577" t="s">
        <v>20668</v>
      </c>
      <c r="AJ1577" t="s">
        <v>32</v>
      </c>
      <c r="AK1577" t="s">
        <v>2764</v>
      </c>
      <c r="AL1577" t="s">
        <v>64</v>
      </c>
      <c r="AM1577" t="s">
        <v>2256</v>
      </c>
      <c r="AN1577">
        <v>25</v>
      </c>
    </row>
    <row r="1578" spans="1:40" ht="14.4" x14ac:dyDescent="0.3">
      <c r="A1578" s="433" t="str">
        <v>2154</v>
      </c>
      <c r="D1578" t="str">
        <f>CONCATENATE(portada_F[[#This Row],[NIVEL]],".",portada_F[[#This Row],[CODINS]])</f>
        <v>1.00433</v>
      </c>
      <c r="E1578" s="444" t="s">
        <v>30828</v>
      </c>
      <c r="F1578" t="s">
        <v>1256</v>
      </c>
      <c r="G1578" t="s">
        <v>2981</v>
      </c>
      <c r="H1578" t="s">
        <v>7126</v>
      </c>
      <c r="I1578" t="s">
        <v>82</v>
      </c>
      <c r="J1578" t="s">
        <v>10</v>
      </c>
      <c r="K1578" t="s">
        <v>32</v>
      </c>
      <c r="L1578" t="s">
        <v>20921</v>
      </c>
      <c r="M1578" t="s">
        <v>18492</v>
      </c>
      <c r="N1578">
        <v>20213</v>
      </c>
      <c r="O1578" t="s">
        <v>35</v>
      </c>
      <c r="P1578" t="s">
        <v>2</v>
      </c>
      <c r="Q1578" t="s">
        <v>15</v>
      </c>
      <c r="R1578" t="s">
        <v>21843</v>
      </c>
      <c r="S1578" t="s">
        <v>83</v>
      </c>
      <c r="T1578" t="s">
        <v>84</v>
      </c>
      <c r="U1578" t="s">
        <v>1443</v>
      </c>
      <c r="V1578" t="s">
        <v>2982</v>
      </c>
      <c r="W1578" t="s">
        <v>18780</v>
      </c>
      <c r="X1578" t="s">
        <v>10403</v>
      </c>
      <c r="Y1578" s="536" t="s">
        <v>21844</v>
      </c>
      <c r="Z1578" s="536" t="s">
        <v>21845</v>
      </c>
      <c r="AA1578" s="493" t="s">
        <v>12873</v>
      </c>
      <c r="AB1578" s="493" t="s">
        <v>21846</v>
      </c>
      <c r="AC1578" s="493" t="s">
        <v>19795</v>
      </c>
      <c r="AD1578" s="493" t="s">
        <v>21847</v>
      </c>
      <c r="AE1578"/>
      <c r="AF1578" t="s">
        <v>20919</v>
      </c>
      <c r="AG1578"/>
      <c r="AH1578"/>
      <c r="AI1578" t="s">
        <v>20668</v>
      </c>
      <c r="AJ1578" t="s">
        <v>32</v>
      </c>
      <c r="AK1578" t="s">
        <v>7428</v>
      </c>
      <c r="AL1578" t="s">
        <v>64</v>
      </c>
      <c r="AM1578" t="s">
        <v>7126</v>
      </c>
      <c r="AN1578">
        <v>76</v>
      </c>
    </row>
    <row r="1579" spans="1:40" ht="14.4" x14ac:dyDescent="0.3">
      <c r="A1579" s="433" t="str">
        <v>2155</v>
      </c>
      <c r="D1579" t="str">
        <f>CONCATENATE(portada_F[[#This Row],[NIVEL]],".",portada_F[[#This Row],[CODINS]])</f>
        <v>1.03186</v>
      </c>
      <c r="E1579" s="444" t="s">
        <v>33266</v>
      </c>
      <c r="F1579" t="s">
        <v>2712</v>
      </c>
      <c r="G1579" t="s">
        <v>2710</v>
      </c>
      <c r="H1579" t="s">
        <v>2711</v>
      </c>
      <c r="I1579" t="s">
        <v>224</v>
      </c>
      <c r="J1579" t="s">
        <v>1</v>
      </c>
      <c r="K1579" t="s">
        <v>32</v>
      </c>
      <c r="L1579" t="s">
        <v>20921</v>
      </c>
      <c r="M1579" t="s">
        <v>18492</v>
      </c>
      <c r="N1579">
        <v>21602</v>
      </c>
      <c r="O1579" t="s">
        <v>35</v>
      </c>
      <c r="P1579" t="s">
        <v>921</v>
      </c>
      <c r="Q1579" t="s">
        <v>2</v>
      </c>
      <c r="R1579" t="s">
        <v>16650</v>
      </c>
      <c r="S1579" t="s">
        <v>83</v>
      </c>
      <c r="T1579" t="s">
        <v>2686</v>
      </c>
      <c r="U1579" t="s">
        <v>2114</v>
      </c>
      <c r="V1579" t="s">
        <v>2711</v>
      </c>
      <c r="W1579" t="s">
        <v>215</v>
      </c>
      <c r="X1579" t="s">
        <v>12250</v>
      </c>
      <c r="Y1579" s="536" t="s">
        <v>27580</v>
      </c>
      <c r="Z1579" s="536" t="s">
        <v>27580</v>
      </c>
      <c r="AA1579" s="493" t="s">
        <v>9339</v>
      </c>
      <c r="AB1579" s="493" t="s">
        <v>27581</v>
      </c>
      <c r="AC1579" s="493" t="s">
        <v>21801</v>
      </c>
      <c r="AD1579" s="493" t="s">
        <v>21802</v>
      </c>
      <c r="AE1579"/>
      <c r="AF1579" t="s">
        <v>20919</v>
      </c>
      <c r="AG1579"/>
      <c r="AH1579"/>
      <c r="AI1579" t="s">
        <v>20668</v>
      </c>
      <c r="AJ1579" t="s">
        <v>32</v>
      </c>
      <c r="AK1579" t="s">
        <v>2709</v>
      </c>
      <c r="AL1579" t="s">
        <v>64</v>
      </c>
      <c r="AM1579" t="s">
        <v>2711</v>
      </c>
      <c r="AN1579">
        <v>6</v>
      </c>
    </row>
    <row r="1580" spans="1:40" ht="14.4" x14ac:dyDescent="0.3">
      <c r="A1580" s="433" t="str">
        <v>2156</v>
      </c>
      <c r="D1580" t="str">
        <f>CONCATENATE(portada_F[[#This Row],[NIVEL]],".",portada_F[[#This Row],[CODINS]])</f>
        <v>1.00434</v>
      </c>
      <c r="E1580" s="444" t="s">
        <v>30829</v>
      </c>
      <c r="F1580" t="s">
        <v>1257</v>
      </c>
      <c r="G1580" t="s">
        <v>3004</v>
      </c>
      <c r="H1580" t="s">
        <v>1508</v>
      </c>
      <c r="I1580" t="s">
        <v>224</v>
      </c>
      <c r="J1580" t="s">
        <v>6</v>
      </c>
      <c r="K1580" t="s">
        <v>32</v>
      </c>
      <c r="L1580" t="s">
        <v>20921</v>
      </c>
      <c r="M1580" t="s">
        <v>18492</v>
      </c>
      <c r="N1580">
        <v>21007</v>
      </c>
      <c r="O1580" t="s">
        <v>35</v>
      </c>
      <c r="P1580" t="s">
        <v>11</v>
      </c>
      <c r="Q1580" t="s">
        <v>7</v>
      </c>
      <c r="R1580" t="s">
        <v>18366</v>
      </c>
      <c r="S1580" t="s">
        <v>83</v>
      </c>
      <c r="T1580" t="s">
        <v>224</v>
      </c>
      <c r="U1580" t="s">
        <v>2961</v>
      </c>
      <c r="V1580" t="s">
        <v>1508</v>
      </c>
      <c r="W1580" t="s">
        <v>9379</v>
      </c>
      <c r="X1580" t="s">
        <v>11530</v>
      </c>
      <c r="Y1580" s="536" t="s">
        <v>21848</v>
      </c>
      <c r="Z1580" s="536" t="s">
        <v>21848</v>
      </c>
      <c r="AA1580" s="493" t="s">
        <v>17911</v>
      </c>
      <c r="AB1580" s="493" t="s">
        <v>20668</v>
      </c>
      <c r="AC1580" s="493" t="s">
        <v>19321</v>
      </c>
      <c r="AD1580" s="493" t="s">
        <v>21849</v>
      </c>
      <c r="AE1580"/>
      <c r="AF1580" t="s">
        <v>20919</v>
      </c>
      <c r="AG1580"/>
      <c r="AH1580"/>
      <c r="AI1580" t="s">
        <v>20668</v>
      </c>
      <c r="AJ1580" t="s">
        <v>32</v>
      </c>
      <c r="AK1580" t="s">
        <v>3003</v>
      </c>
      <c r="AL1580" t="s">
        <v>64</v>
      </c>
      <c r="AM1580" t="s">
        <v>1508</v>
      </c>
      <c r="AN1580">
        <v>124</v>
      </c>
    </row>
    <row r="1581" spans="1:40" ht="14.4" x14ac:dyDescent="0.3">
      <c r="A1581" s="433" t="str">
        <v>2157</v>
      </c>
      <c r="D1581" t="str">
        <f>CONCATENATE(portada_F[[#This Row],[NIVEL]],".",portada_F[[#This Row],[CODINS]])</f>
        <v>1.03983</v>
      </c>
      <c r="E1581" s="444" t="s">
        <v>33889</v>
      </c>
      <c r="F1581" t="s">
        <v>16011</v>
      </c>
      <c r="G1581" t="s">
        <v>16010</v>
      </c>
      <c r="H1581" t="s">
        <v>1377</v>
      </c>
      <c r="I1581" t="s">
        <v>224</v>
      </c>
      <c r="J1581" t="s">
        <v>6</v>
      </c>
      <c r="K1581" t="s">
        <v>32</v>
      </c>
      <c r="L1581" t="s">
        <v>20921</v>
      </c>
      <c r="M1581" t="s">
        <v>18492</v>
      </c>
      <c r="N1581">
        <v>21007</v>
      </c>
      <c r="O1581" t="s">
        <v>35</v>
      </c>
      <c r="P1581" t="s">
        <v>11</v>
      </c>
      <c r="Q1581" t="s">
        <v>7</v>
      </c>
      <c r="R1581" t="s">
        <v>18366</v>
      </c>
      <c r="S1581" t="s">
        <v>83</v>
      </c>
      <c r="T1581" t="s">
        <v>224</v>
      </c>
      <c r="U1581" t="s">
        <v>2961</v>
      </c>
      <c r="V1581" t="s">
        <v>1377</v>
      </c>
      <c r="W1581" t="s">
        <v>15052</v>
      </c>
      <c r="X1581" t="s">
        <v>17486</v>
      </c>
      <c r="Y1581" s="536" t="s">
        <v>21849</v>
      </c>
      <c r="Z1581" s="536" t="s">
        <v>23852</v>
      </c>
      <c r="AA1581" s="493" t="s">
        <v>29245</v>
      </c>
      <c r="AB1581" s="493" t="s">
        <v>29246</v>
      </c>
      <c r="AC1581" s="493" t="s">
        <v>19321</v>
      </c>
      <c r="AD1581" s="493" t="s">
        <v>21849</v>
      </c>
      <c r="AE1581"/>
      <c r="AF1581" t="s">
        <v>20919</v>
      </c>
      <c r="AG1581"/>
      <c r="AH1581"/>
      <c r="AI1581" t="s">
        <v>20668</v>
      </c>
      <c r="AJ1581" t="s">
        <v>32</v>
      </c>
      <c r="AK1581" t="s">
        <v>575</v>
      </c>
      <c r="AL1581" t="s">
        <v>64</v>
      </c>
      <c r="AM1581" t="s">
        <v>1377</v>
      </c>
      <c r="AN1581">
        <v>9</v>
      </c>
    </row>
    <row r="1582" spans="1:40" ht="14.4" x14ac:dyDescent="0.3">
      <c r="A1582" s="433" t="str">
        <v>2158</v>
      </c>
      <c r="D1582" t="str">
        <f>CONCATENATE(portada_F[[#This Row],[NIVEL]],".",portada_F[[#This Row],[CODINS]])</f>
        <v>1.00923</v>
      </c>
      <c r="E1582" s="444" t="s">
        <v>31254</v>
      </c>
      <c r="F1582" t="s">
        <v>1852</v>
      </c>
      <c r="G1582" t="s">
        <v>3247</v>
      </c>
      <c r="H1582" t="s">
        <v>250</v>
      </c>
      <c r="I1582" s="448" t="s">
        <v>17778</v>
      </c>
      <c r="J1582" s="448" t="s">
        <v>11</v>
      </c>
      <c r="K1582" t="s">
        <v>32</v>
      </c>
      <c r="L1582" t="s">
        <v>20921</v>
      </c>
      <c r="M1582" t="s">
        <v>18492</v>
      </c>
      <c r="N1582">
        <v>21403</v>
      </c>
      <c r="O1582" t="s">
        <v>35</v>
      </c>
      <c r="P1582" t="s">
        <v>225</v>
      </c>
      <c r="Q1582" t="s">
        <v>3</v>
      </c>
      <c r="R1582" t="s">
        <v>16643</v>
      </c>
      <c r="S1582" t="s">
        <v>83</v>
      </c>
      <c r="T1582" t="s">
        <v>226</v>
      </c>
      <c r="U1582" t="s">
        <v>22925</v>
      </c>
      <c r="V1582" t="s">
        <v>250</v>
      </c>
      <c r="W1582" t="s">
        <v>3248</v>
      </c>
      <c r="X1582" t="s">
        <v>17111</v>
      </c>
      <c r="Y1582" s="536" t="s">
        <v>22926</v>
      </c>
      <c r="Z1582" s="536"/>
      <c r="AA1582" s="493" t="s">
        <v>19945</v>
      </c>
      <c r="AB1582" s="493" t="s">
        <v>22927</v>
      </c>
      <c r="AC1582" s="493" t="s">
        <v>12753</v>
      </c>
      <c r="AD1582" s="493" t="s">
        <v>22928</v>
      </c>
      <c r="AE1582"/>
      <c r="AF1582" t="s">
        <v>20919</v>
      </c>
      <c r="AG1582"/>
      <c r="AH1582"/>
      <c r="AI1582" t="s">
        <v>20668</v>
      </c>
      <c r="AJ1582" t="s">
        <v>32</v>
      </c>
      <c r="AK1582" t="s">
        <v>2163</v>
      </c>
      <c r="AL1582" t="s">
        <v>64</v>
      </c>
      <c r="AM1582" t="s">
        <v>250</v>
      </c>
      <c r="AN1582">
        <v>9</v>
      </c>
    </row>
    <row r="1583" spans="1:40" ht="14.4" x14ac:dyDescent="0.3">
      <c r="A1583" s="433" t="str">
        <v>2159</v>
      </c>
      <c r="D1583" t="str">
        <f>CONCATENATE(portada_F[[#This Row],[NIVEL]],".",portada_F[[#This Row],[CODINS]])</f>
        <v>1.02075</v>
      </c>
      <c r="E1583" s="444" t="s">
        <v>32296</v>
      </c>
      <c r="F1583" t="s">
        <v>2955</v>
      </c>
      <c r="G1583" t="s">
        <v>2953</v>
      </c>
      <c r="H1583" t="s">
        <v>530</v>
      </c>
      <c r="I1583" t="s">
        <v>224</v>
      </c>
      <c r="J1583" t="s">
        <v>5</v>
      </c>
      <c r="K1583" t="s">
        <v>32</v>
      </c>
      <c r="L1583" t="s">
        <v>20921</v>
      </c>
      <c r="M1583" t="s">
        <v>18492</v>
      </c>
      <c r="N1583">
        <v>21006</v>
      </c>
      <c r="O1583" t="s">
        <v>35</v>
      </c>
      <c r="P1583" t="s">
        <v>11</v>
      </c>
      <c r="Q1583" t="s">
        <v>6</v>
      </c>
      <c r="R1583" t="s">
        <v>16618</v>
      </c>
      <c r="S1583" t="s">
        <v>83</v>
      </c>
      <c r="T1583" t="s">
        <v>224</v>
      </c>
      <c r="U1583" t="s">
        <v>2903</v>
      </c>
      <c r="V1583" t="s">
        <v>530</v>
      </c>
      <c r="W1583" t="s">
        <v>215</v>
      </c>
      <c r="X1583" t="s">
        <v>10816</v>
      </c>
      <c r="Y1583" s="536" t="s">
        <v>25302</v>
      </c>
      <c r="Z1583" s="536" t="s">
        <v>25303</v>
      </c>
      <c r="AA1583" s="493" t="s">
        <v>17387</v>
      </c>
      <c r="AB1583" s="493" t="s">
        <v>25304</v>
      </c>
      <c r="AC1583" s="493" t="s">
        <v>19794</v>
      </c>
      <c r="AD1583" s="493" t="s">
        <v>21841</v>
      </c>
      <c r="AE1583"/>
      <c r="AF1583" t="s">
        <v>20919</v>
      </c>
      <c r="AG1583"/>
      <c r="AH1583"/>
      <c r="AI1583" t="s">
        <v>20668</v>
      </c>
      <c r="AJ1583" t="s">
        <v>32</v>
      </c>
      <c r="AK1583" t="s">
        <v>544</v>
      </c>
      <c r="AL1583" t="s">
        <v>64</v>
      </c>
      <c r="AM1583" t="s">
        <v>530</v>
      </c>
      <c r="AN1583">
        <v>16</v>
      </c>
    </row>
    <row r="1584" spans="1:40" ht="14.4" x14ac:dyDescent="0.3">
      <c r="A1584" s="433" t="str">
        <v>2160</v>
      </c>
      <c r="D1584" t="str">
        <f>CONCATENATE(portada_F[[#This Row],[NIVEL]],".",portada_F[[#This Row],[CODINS]])</f>
        <v>1.01354</v>
      </c>
      <c r="E1584" s="444" t="s">
        <v>31637</v>
      </c>
      <c r="F1584" t="s">
        <v>2856</v>
      </c>
      <c r="G1584" t="s">
        <v>2853</v>
      </c>
      <c r="H1584" t="s">
        <v>2854</v>
      </c>
      <c r="I1584" t="s">
        <v>224</v>
      </c>
      <c r="J1584" t="s">
        <v>4</v>
      </c>
      <c r="K1584" t="s">
        <v>32</v>
      </c>
      <c r="L1584" t="s">
        <v>20921</v>
      </c>
      <c r="M1584" t="s">
        <v>18492</v>
      </c>
      <c r="N1584">
        <v>21009</v>
      </c>
      <c r="O1584" t="s">
        <v>35</v>
      </c>
      <c r="P1584" t="s">
        <v>11</v>
      </c>
      <c r="Q1584" t="s">
        <v>10</v>
      </c>
      <c r="R1584" t="s">
        <v>19681</v>
      </c>
      <c r="S1584" t="s">
        <v>83</v>
      </c>
      <c r="T1584" t="s">
        <v>224</v>
      </c>
      <c r="U1584" t="s">
        <v>2854</v>
      </c>
      <c r="V1584" t="s">
        <v>2854</v>
      </c>
      <c r="W1584" t="s">
        <v>12869</v>
      </c>
      <c r="X1584" t="s">
        <v>10606</v>
      </c>
      <c r="Y1584" s="536" t="s">
        <v>23818</v>
      </c>
      <c r="Z1584" s="536" t="s">
        <v>23818</v>
      </c>
      <c r="AA1584" s="493" t="s">
        <v>20033</v>
      </c>
      <c r="AB1584" s="493" t="s">
        <v>23818</v>
      </c>
      <c r="AC1584" s="493" t="s">
        <v>19793</v>
      </c>
      <c r="AD1584" s="493" t="s">
        <v>21838</v>
      </c>
      <c r="AE1584"/>
      <c r="AF1584" t="s">
        <v>20919</v>
      </c>
      <c r="AG1584"/>
      <c r="AH1584"/>
      <c r="AI1584" t="s">
        <v>20668</v>
      </c>
      <c r="AJ1584" t="s">
        <v>32</v>
      </c>
      <c r="AK1584" t="s">
        <v>2852</v>
      </c>
      <c r="AL1584" t="s">
        <v>64</v>
      </c>
      <c r="AM1584" t="s">
        <v>2854</v>
      </c>
      <c r="AN1584">
        <v>52</v>
      </c>
    </row>
    <row r="1585" spans="1:40" ht="14.4" x14ac:dyDescent="0.3">
      <c r="A1585" s="433" t="str">
        <v>2161</v>
      </c>
      <c r="D1585" t="str">
        <f>CONCATENATE(portada_F[[#This Row],[NIVEL]],".",portada_F[[#This Row],[CODINS]])</f>
        <v>1.04116</v>
      </c>
      <c r="E1585" s="444" t="s">
        <v>34001</v>
      </c>
      <c r="F1585" t="s">
        <v>10025</v>
      </c>
      <c r="G1585" t="s">
        <v>17601</v>
      </c>
      <c r="H1585" t="s">
        <v>17602</v>
      </c>
      <c r="I1585" s="448" t="s">
        <v>17778</v>
      </c>
      <c r="J1585" s="448" t="s">
        <v>11</v>
      </c>
      <c r="K1585" t="s">
        <v>32</v>
      </c>
      <c r="L1585" t="s">
        <v>20921</v>
      </c>
      <c r="M1585" t="s">
        <v>18492</v>
      </c>
      <c r="N1585">
        <v>21403</v>
      </c>
      <c r="O1585" t="s">
        <v>35</v>
      </c>
      <c r="P1585" t="s">
        <v>225</v>
      </c>
      <c r="Q1585" t="s">
        <v>3</v>
      </c>
      <c r="R1585" t="s">
        <v>16643</v>
      </c>
      <c r="S1585" t="s">
        <v>83</v>
      </c>
      <c r="T1585" t="s">
        <v>226</v>
      </c>
      <c r="U1585" t="s">
        <v>22925</v>
      </c>
      <c r="V1585" t="s">
        <v>17602</v>
      </c>
      <c r="W1585" t="s">
        <v>19593</v>
      </c>
      <c r="X1585" t="s">
        <v>17603</v>
      </c>
      <c r="Y1585" s="536" t="s">
        <v>29532</v>
      </c>
      <c r="Z1585" s="536" t="s">
        <v>29533</v>
      </c>
      <c r="AA1585" s="493" t="s">
        <v>29534</v>
      </c>
      <c r="AB1585" s="493" t="s">
        <v>29532</v>
      </c>
      <c r="AC1585" s="493" t="s">
        <v>12753</v>
      </c>
      <c r="AD1585" s="493" t="s">
        <v>23488</v>
      </c>
      <c r="AE1585"/>
      <c r="AF1585" t="s">
        <v>20919</v>
      </c>
      <c r="AG1585"/>
      <c r="AH1585"/>
      <c r="AI1585" t="s">
        <v>20668</v>
      </c>
      <c r="AJ1585" t="s">
        <v>32</v>
      </c>
      <c r="AK1585" t="s">
        <v>3241</v>
      </c>
      <c r="AL1585" t="s">
        <v>64</v>
      </c>
      <c r="AM1585" t="s">
        <v>17602</v>
      </c>
      <c r="AN1585">
        <v>3</v>
      </c>
    </row>
    <row r="1586" spans="1:40" ht="14.4" x14ac:dyDescent="0.3">
      <c r="A1586" s="433" t="str">
        <v>2162</v>
      </c>
      <c r="D1586" t="str">
        <f>CONCATENATE(portada_F[[#This Row],[NIVEL]],".",portada_F[[#This Row],[CODINS]])</f>
        <v>1.01955</v>
      </c>
      <c r="E1586" s="444" t="s">
        <v>32187</v>
      </c>
      <c r="F1586" t="s">
        <v>1814</v>
      </c>
      <c r="G1586" t="s">
        <v>2919</v>
      </c>
      <c r="H1586" t="s">
        <v>2920</v>
      </c>
      <c r="I1586" t="s">
        <v>224</v>
      </c>
      <c r="J1586" t="s">
        <v>1</v>
      </c>
      <c r="K1586" t="s">
        <v>32</v>
      </c>
      <c r="L1586" t="s">
        <v>20921</v>
      </c>
      <c r="M1586" t="s">
        <v>18492</v>
      </c>
      <c r="N1586">
        <v>21602</v>
      </c>
      <c r="O1586" t="s">
        <v>35</v>
      </c>
      <c r="P1586" t="s">
        <v>921</v>
      </c>
      <c r="Q1586" t="s">
        <v>2</v>
      </c>
      <c r="R1586" t="s">
        <v>16650</v>
      </c>
      <c r="S1586" t="s">
        <v>83</v>
      </c>
      <c r="T1586" t="s">
        <v>2686</v>
      </c>
      <c r="U1586" t="s">
        <v>2114</v>
      </c>
      <c r="V1586" t="s">
        <v>2920</v>
      </c>
      <c r="W1586" t="s">
        <v>1460</v>
      </c>
      <c r="X1586" t="s">
        <v>15706</v>
      </c>
      <c r="Y1586" s="536" t="s">
        <v>25050</v>
      </c>
      <c r="Z1586" s="536" t="s">
        <v>25050</v>
      </c>
      <c r="AA1586" s="493" t="s">
        <v>20400</v>
      </c>
      <c r="AB1586" s="493" t="s">
        <v>25051</v>
      </c>
      <c r="AC1586" s="493" t="s">
        <v>21801</v>
      </c>
      <c r="AD1586" s="493" t="s">
        <v>21802</v>
      </c>
      <c r="AE1586"/>
      <c r="AF1586" t="s">
        <v>20919</v>
      </c>
      <c r="AG1586"/>
      <c r="AH1586"/>
      <c r="AI1586" t="s">
        <v>20668</v>
      </c>
      <c r="AJ1586" t="s">
        <v>32</v>
      </c>
      <c r="AK1586" t="s">
        <v>2804</v>
      </c>
      <c r="AL1586" t="s">
        <v>64</v>
      </c>
      <c r="AM1586" t="s">
        <v>2920</v>
      </c>
      <c r="AN1586">
        <v>10</v>
      </c>
    </row>
    <row r="1587" spans="1:40" ht="14.4" x14ac:dyDescent="0.3">
      <c r="A1587" s="433" t="str">
        <v>2163</v>
      </c>
      <c r="D1587" t="str">
        <f>CONCATENATE(portada_F[[#This Row],[NIVEL]],".",portada_F[[#This Row],[CODINS]])</f>
        <v>1.00419</v>
      </c>
      <c r="E1587" s="444" t="s">
        <v>30814</v>
      </c>
      <c r="F1587" t="s">
        <v>1216</v>
      </c>
      <c r="G1587" t="s">
        <v>2748</v>
      </c>
      <c r="H1587" t="s">
        <v>12425</v>
      </c>
      <c r="I1587" t="s">
        <v>224</v>
      </c>
      <c r="J1587" t="s">
        <v>2</v>
      </c>
      <c r="K1587" t="s">
        <v>32</v>
      </c>
      <c r="L1587" t="s">
        <v>20921</v>
      </c>
      <c r="M1587" t="s">
        <v>18492</v>
      </c>
      <c r="N1587">
        <v>21008</v>
      </c>
      <c r="O1587" t="s">
        <v>35</v>
      </c>
      <c r="P1587" t="s">
        <v>11</v>
      </c>
      <c r="Q1587" t="s">
        <v>9</v>
      </c>
      <c r="R1587" t="s">
        <v>19680</v>
      </c>
      <c r="S1587" t="s">
        <v>83</v>
      </c>
      <c r="T1587" t="s">
        <v>224</v>
      </c>
      <c r="U1587" t="s">
        <v>2749</v>
      </c>
      <c r="V1587" t="s">
        <v>2749</v>
      </c>
      <c r="W1587" t="s">
        <v>2750</v>
      </c>
      <c r="X1587" t="s">
        <v>14874</v>
      </c>
      <c r="Y1587" s="536" t="s">
        <v>21809</v>
      </c>
      <c r="Z1587" s="536" t="s">
        <v>21809</v>
      </c>
      <c r="AA1587" s="493" t="s">
        <v>13269</v>
      </c>
      <c r="AB1587" s="493" t="s">
        <v>21809</v>
      </c>
      <c r="AC1587" s="493" t="s">
        <v>21807</v>
      </c>
      <c r="AD1587" s="493" t="s">
        <v>21808</v>
      </c>
      <c r="AE1587"/>
      <c r="AF1587" t="s">
        <v>20919</v>
      </c>
      <c r="AG1587"/>
      <c r="AH1587"/>
      <c r="AI1587" t="s">
        <v>20668</v>
      </c>
      <c r="AJ1587" t="s">
        <v>32</v>
      </c>
      <c r="AK1587" t="s">
        <v>8208</v>
      </c>
      <c r="AL1587" t="s">
        <v>64</v>
      </c>
      <c r="AM1587" t="s">
        <v>12425</v>
      </c>
      <c r="AN1587">
        <v>64</v>
      </c>
    </row>
    <row r="1588" spans="1:40" ht="14.4" x14ac:dyDescent="0.3">
      <c r="A1588" s="433" t="str">
        <v>2164</v>
      </c>
      <c r="D1588" t="str">
        <f>CONCATENATE(portada_F[[#This Row],[NIVEL]],".",portada_F[[#This Row],[CODINS]])</f>
        <v>1.03593</v>
      </c>
      <c r="E1588" s="444" t="s">
        <v>33584</v>
      </c>
      <c r="F1588" t="s">
        <v>18645</v>
      </c>
      <c r="G1588" t="s">
        <v>18646</v>
      </c>
      <c r="H1588" t="s">
        <v>2749</v>
      </c>
      <c r="I1588" t="s">
        <v>224</v>
      </c>
      <c r="J1588" t="s">
        <v>13</v>
      </c>
      <c r="K1588" t="s">
        <v>32</v>
      </c>
      <c r="L1588" t="s">
        <v>20921</v>
      </c>
      <c r="M1588" t="s">
        <v>18492</v>
      </c>
      <c r="N1588">
        <v>21010</v>
      </c>
      <c r="O1588" t="s">
        <v>35</v>
      </c>
      <c r="P1588" t="s">
        <v>11</v>
      </c>
      <c r="Q1588" t="s">
        <v>11</v>
      </c>
      <c r="R1588" t="s">
        <v>16619</v>
      </c>
      <c r="S1588" t="s">
        <v>83</v>
      </c>
      <c r="T1588" t="s">
        <v>224</v>
      </c>
      <c r="U1588" t="s">
        <v>3308</v>
      </c>
      <c r="V1588" t="s">
        <v>2749</v>
      </c>
      <c r="W1588" t="s">
        <v>1043</v>
      </c>
      <c r="X1588" t="s">
        <v>19507</v>
      </c>
      <c r="Y1588" s="536" t="s">
        <v>28438</v>
      </c>
      <c r="Z1588" s="536"/>
      <c r="AA1588" s="493" t="s">
        <v>19506</v>
      </c>
      <c r="AB1588" s="493" t="s">
        <v>28439</v>
      </c>
      <c r="AC1588" s="493" t="s">
        <v>20003</v>
      </c>
      <c r="AD1588" s="493" t="s">
        <v>23490</v>
      </c>
      <c r="AE1588"/>
      <c r="AF1588" t="s">
        <v>20919</v>
      </c>
      <c r="AG1588"/>
      <c r="AH1588"/>
      <c r="AI1588" t="s">
        <v>20668</v>
      </c>
      <c r="AJ1588" t="s">
        <v>32</v>
      </c>
      <c r="AK1588" t="s">
        <v>2635</v>
      </c>
      <c r="AL1588" t="s">
        <v>64</v>
      </c>
      <c r="AM1588" t="s">
        <v>2749</v>
      </c>
      <c r="AN1588">
        <v>7</v>
      </c>
    </row>
    <row r="1589" spans="1:40" ht="14.4" x14ac:dyDescent="0.3">
      <c r="A1589" s="433" t="str">
        <v>2165</v>
      </c>
      <c r="D1589" t="str">
        <f>CONCATENATE(portada_F[[#This Row],[NIVEL]],".",portada_F[[#This Row],[CODINS]])</f>
        <v>1.03426</v>
      </c>
      <c r="E1589" s="444" t="s">
        <v>33472</v>
      </c>
      <c r="F1589" t="s">
        <v>11280</v>
      </c>
      <c r="G1589" t="s">
        <v>11281</v>
      </c>
      <c r="H1589" t="s">
        <v>190</v>
      </c>
      <c r="I1589" t="s">
        <v>224</v>
      </c>
      <c r="J1589" t="s">
        <v>7</v>
      </c>
      <c r="K1589" t="s">
        <v>32</v>
      </c>
      <c r="L1589" t="s">
        <v>20921</v>
      </c>
      <c r="M1589" t="s">
        <v>18492</v>
      </c>
      <c r="N1589">
        <v>21011</v>
      </c>
      <c r="O1589" t="s">
        <v>35</v>
      </c>
      <c r="P1589" t="s">
        <v>11</v>
      </c>
      <c r="Q1589" t="s">
        <v>13</v>
      </c>
      <c r="R1589" t="s">
        <v>16620</v>
      </c>
      <c r="S1589" t="s">
        <v>83</v>
      </c>
      <c r="T1589" t="s">
        <v>224</v>
      </c>
      <c r="U1589" t="s">
        <v>262</v>
      </c>
      <c r="V1589" t="s">
        <v>190</v>
      </c>
      <c r="W1589" t="s">
        <v>467</v>
      </c>
      <c r="X1589" t="s">
        <v>13374</v>
      </c>
      <c r="Y1589" s="536" t="s">
        <v>28072</v>
      </c>
      <c r="Z1589" s="536"/>
      <c r="AA1589" s="493" t="s">
        <v>19474</v>
      </c>
      <c r="AB1589" s="493" t="s">
        <v>28073</v>
      </c>
      <c r="AC1589" s="493" t="s">
        <v>19797</v>
      </c>
      <c r="AD1589" s="493" t="s">
        <v>21851</v>
      </c>
      <c r="AE1589"/>
      <c r="AF1589" t="s">
        <v>20919</v>
      </c>
      <c r="AG1589"/>
      <c r="AH1589"/>
      <c r="AI1589" t="s">
        <v>20668</v>
      </c>
      <c r="AJ1589" t="s">
        <v>32</v>
      </c>
      <c r="AK1589" t="s">
        <v>3054</v>
      </c>
      <c r="AL1589" t="s">
        <v>64</v>
      </c>
      <c r="AM1589" t="s">
        <v>190</v>
      </c>
      <c r="AN1589">
        <v>2</v>
      </c>
    </row>
    <row r="1590" spans="1:40" ht="14.4" x14ac:dyDescent="0.3">
      <c r="A1590" s="433" t="str">
        <v>2166</v>
      </c>
      <c r="D1590" t="str">
        <f>CONCATENATE(portada_F[[#This Row],[NIVEL]],".",portada_F[[#This Row],[CODINS]])</f>
        <v>1.03002</v>
      </c>
      <c r="E1590" s="444" t="s">
        <v>33110</v>
      </c>
      <c r="F1590" t="s">
        <v>2923</v>
      </c>
      <c r="G1590" t="s">
        <v>2921</v>
      </c>
      <c r="H1590" t="s">
        <v>2922</v>
      </c>
      <c r="I1590" t="s">
        <v>224</v>
      </c>
      <c r="J1590" t="s">
        <v>5</v>
      </c>
      <c r="K1590" t="s">
        <v>32</v>
      </c>
      <c r="L1590" t="s">
        <v>20921</v>
      </c>
      <c r="M1590" t="s">
        <v>18492</v>
      </c>
      <c r="N1590">
        <v>21006</v>
      </c>
      <c r="O1590" t="s">
        <v>35</v>
      </c>
      <c r="P1590" t="s">
        <v>11</v>
      </c>
      <c r="Q1590" t="s">
        <v>6</v>
      </c>
      <c r="R1590" t="s">
        <v>16618</v>
      </c>
      <c r="S1590" t="s">
        <v>83</v>
      </c>
      <c r="T1590" t="s">
        <v>224</v>
      </c>
      <c r="U1590" t="s">
        <v>2903</v>
      </c>
      <c r="V1590" t="s">
        <v>2922</v>
      </c>
      <c r="W1590" t="s">
        <v>1460</v>
      </c>
      <c r="X1590" t="s">
        <v>11025</v>
      </c>
      <c r="Y1590" s="536" t="s">
        <v>27212</v>
      </c>
      <c r="Z1590" s="536" t="s">
        <v>27212</v>
      </c>
      <c r="AA1590" s="493" t="s">
        <v>17373</v>
      </c>
      <c r="AB1590" s="493" t="s">
        <v>27212</v>
      </c>
      <c r="AC1590" s="493" t="s">
        <v>19794</v>
      </c>
      <c r="AD1590" s="493" t="s">
        <v>21841</v>
      </c>
      <c r="AE1590"/>
      <c r="AF1590" t="s">
        <v>20919</v>
      </c>
      <c r="AG1590"/>
      <c r="AH1590"/>
      <c r="AI1590" t="s">
        <v>20668</v>
      </c>
      <c r="AJ1590" t="s">
        <v>32</v>
      </c>
      <c r="AK1590" t="s">
        <v>2811</v>
      </c>
      <c r="AL1590" t="s">
        <v>64</v>
      </c>
      <c r="AM1590" t="s">
        <v>2922</v>
      </c>
      <c r="AN1590">
        <v>14</v>
      </c>
    </row>
    <row r="1591" spans="1:40" ht="14.4" x14ac:dyDescent="0.3">
      <c r="A1591" s="433" t="str">
        <v>2167</v>
      </c>
      <c r="D1591" t="str">
        <f>CONCATENATE(portada_F[[#This Row],[NIVEL]],".",portada_F[[#This Row],[CODINS]])</f>
        <v>1.01206</v>
      </c>
      <c r="E1591" s="444" t="s">
        <v>31500</v>
      </c>
      <c r="F1591" t="s">
        <v>3162</v>
      </c>
      <c r="G1591" t="s">
        <v>3204</v>
      </c>
      <c r="H1591" t="s">
        <v>3205</v>
      </c>
      <c r="I1591" s="448" t="s">
        <v>17778</v>
      </c>
      <c r="J1591" s="448" t="s">
        <v>11</v>
      </c>
      <c r="K1591" t="s">
        <v>32</v>
      </c>
      <c r="L1591" t="s">
        <v>20921</v>
      </c>
      <c r="M1591" t="s">
        <v>18492</v>
      </c>
      <c r="N1591">
        <v>21403</v>
      </c>
      <c r="O1591" t="s">
        <v>35</v>
      </c>
      <c r="P1591" t="s">
        <v>225</v>
      </c>
      <c r="Q1591" t="s">
        <v>3</v>
      </c>
      <c r="R1591" t="s">
        <v>16643</v>
      </c>
      <c r="S1591" t="s">
        <v>83</v>
      </c>
      <c r="T1591" t="s">
        <v>226</v>
      </c>
      <c r="U1591" t="s">
        <v>22925</v>
      </c>
      <c r="V1591" t="s">
        <v>3205</v>
      </c>
      <c r="W1591" t="s">
        <v>2275</v>
      </c>
      <c r="X1591" t="s">
        <v>11770</v>
      </c>
      <c r="Y1591" s="536" t="s">
        <v>23485</v>
      </c>
      <c r="Z1591" s="536" t="s">
        <v>23486</v>
      </c>
      <c r="AA1591" s="493" t="s">
        <v>227</v>
      </c>
      <c r="AB1591" s="493" t="s">
        <v>23487</v>
      </c>
      <c r="AC1591" s="493" t="s">
        <v>12753</v>
      </c>
      <c r="AD1591" s="493" t="s">
        <v>23488</v>
      </c>
      <c r="AE1591"/>
      <c r="AF1591" t="s">
        <v>20919</v>
      </c>
      <c r="AG1591"/>
      <c r="AH1591"/>
      <c r="AI1591" t="s">
        <v>20668</v>
      </c>
      <c r="AJ1591" t="s">
        <v>32</v>
      </c>
      <c r="AK1591" t="s">
        <v>3203</v>
      </c>
      <c r="AL1591" t="s">
        <v>64</v>
      </c>
      <c r="AM1591" t="s">
        <v>3205</v>
      </c>
      <c r="AN1591">
        <v>56</v>
      </c>
    </row>
    <row r="1592" spans="1:40" ht="14.4" x14ac:dyDescent="0.3">
      <c r="A1592" s="433" t="str">
        <v>2168</v>
      </c>
      <c r="D1592" t="str">
        <f>CONCATENATE(portada_F[[#This Row],[NIVEL]],".",portada_F[[#This Row],[CODINS]])</f>
        <v>1.03000</v>
      </c>
      <c r="E1592" s="444" t="s">
        <v>33108</v>
      </c>
      <c r="F1592" t="s">
        <v>3099</v>
      </c>
      <c r="G1592" t="s">
        <v>3097</v>
      </c>
      <c r="H1592" t="s">
        <v>7944</v>
      </c>
      <c r="I1592" t="s">
        <v>224</v>
      </c>
      <c r="J1592" t="s">
        <v>15</v>
      </c>
      <c r="K1592" t="s">
        <v>32</v>
      </c>
      <c r="L1592" t="s">
        <v>20921</v>
      </c>
      <c r="M1592" t="s">
        <v>18492</v>
      </c>
      <c r="N1592">
        <v>21013</v>
      </c>
      <c r="O1592" t="s">
        <v>35</v>
      </c>
      <c r="P1592" t="s">
        <v>11</v>
      </c>
      <c r="Q1592" t="s">
        <v>15</v>
      </c>
      <c r="R1592" t="s">
        <v>16622</v>
      </c>
      <c r="S1592" t="s">
        <v>83</v>
      </c>
      <c r="T1592" t="s">
        <v>224</v>
      </c>
      <c r="U1592" t="s">
        <v>271</v>
      </c>
      <c r="V1592" t="s">
        <v>3098</v>
      </c>
      <c r="W1592" t="s">
        <v>1043</v>
      </c>
      <c r="X1592" t="s">
        <v>12210</v>
      </c>
      <c r="Y1592" s="536" t="s">
        <v>27207</v>
      </c>
      <c r="Z1592" s="536"/>
      <c r="AA1592" s="493" t="s">
        <v>15833</v>
      </c>
      <c r="AB1592" s="493" t="s">
        <v>27208</v>
      </c>
      <c r="AC1592" s="493" t="s">
        <v>20291</v>
      </c>
      <c r="AD1592" s="493" t="s">
        <v>26791</v>
      </c>
      <c r="AE1592"/>
      <c r="AF1592" t="s">
        <v>20919</v>
      </c>
      <c r="AG1592"/>
      <c r="AH1592"/>
      <c r="AI1592" t="s">
        <v>20668</v>
      </c>
      <c r="AJ1592" t="s">
        <v>32</v>
      </c>
      <c r="AK1592" t="s">
        <v>2352</v>
      </c>
      <c r="AL1592" t="s">
        <v>64</v>
      </c>
      <c r="AM1592" t="s">
        <v>7944</v>
      </c>
      <c r="AN1592">
        <v>14</v>
      </c>
    </row>
    <row r="1593" spans="1:40" ht="14.4" x14ac:dyDescent="0.3">
      <c r="A1593" s="433" t="str">
        <v>2169</v>
      </c>
      <c r="D1593" t="str">
        <f>CONCATENATE(portada_F[[#This Row],[NIVEL]],".",portada_F[[#This Row],[CODINS]])</f>
        <v>1.02719</v>
      </c>
      <c r="E1593" s="444" t="s">
        <v>32862</v>
      </c>
      <c r="F1593" t="s">
        <v>3158</v>
      </c>
      <c r="G1593" t="s">
        <v>3156</v>
      </c>
      <c r="H1593" t="s">
        <v>3157</v>
      </c>
      <c r="I1593" s="448" t="s">
        <v>17778</v>
      </c>
      <c r="J1593" s="448" t="s">
        <v>10</v>
      </c>
      <c r="K1593" t="s">
        <v>32</v>
      </c>
      <c r="L1593" t="s">
        <v>20921</v>
      </c>
      <c r="M1593" t="s">
        <v>18492</v>
      </c>
      <c r="N1593">
        <v>21401</v>
      </c>
      <c r="O1593" t="s">
        <v>35</v>
      </c>
      <c r="P1593" t="s">
        <v>225</v>
      </c>
      <c r="Q1593" t="s">
        <v>1</v>
      </c>
      <c r="R1593" t="s">
        <v>16641</v>
      </c>
      <c r="S1593" t="s">
        <v>83</v>
      </c>
      <c r="T1593" t="s">
        <v>226</v>
      </c>
      <c r="U1593" t="s">
        <v>226</v>
      </c>
      <c r="V1593" t="s">
        <v>3157</v>
      </c>
      <c r="W1593" t="s">
        <v>18107</v>
      </c>
      <c r="X1593" t="s">
        <v>14172</v>
      </c>
      <c r="Y1593" s="536" t="s">
        <v>26634</v>
      </c>
      <c r="Z1593" s="536"/>
      <c r="AA1593" s="493" t="s">
        <v>20276</v>
      </c>
      <c r="AB1593" s="493" t="s">
        <v>26634</v>
      </c>
      <c r="AC1593" s="493" t="s">
        <v>21855</v>
      </c>
      <c r="AD1593" s="493" t="s">
        <v>21856</v>
      </c>
      <c r="AE1593"/>
      <c r="AF1593" t="s">
        <v>20919</v>
      </c>
      <c r="AG1593"/>
      <c r="AH1593"/>
      <c r="AI1593" t="s">
        <v>20668</v>
      </c>
      <c r="AJ1593" t="s">
        <v>32</v>
      </c>
      <c r="AK1593" t="s">
        <v>7878</v>
      </c>
      <c r="AL1593" t="s">
        <v>64</v>
      </c>
      <c r="AM1593" t="s">
        <v>3157</v>
      </c>
      <c r="AN1593">
        <v>43</v>
      </c>
    </row>
    <row r="1594" spans="1:40" ht="14.4" x14ac:dyDescent="0.3">
      <c r="A1594" s="433" t="str">
        <v>2170</v>
      </c>
      <c r="D1594" t="str">
        <f>CONCATENATE(portada_F[[#This Row],[NIVEL]],".",portada_F[[#This Row],[CODINS]])</f>
        <v>1.04270</v>
      </c>
      <c r="E1594" s="444" t="s">
        <v>34110</v>
      </c>
      <c r="F1594" t="s">
        <v>18697</v>
      </c>
      <c r="G1594" t="s">
        <v>18698</v>
      </c>
      <c r="H1594" t="s">
        <v>18699</v>
      </c>
      <c r="I1594" t="s">
        <v>224</v>
      </c>
      <c r="J1594" t="s">
        <v>14</v>
      </c>
      <c r="K1594" t="s">
        <v>32</v>
      </c>
      <c r="L1594" t="s">
        <v>20921</v>
      </c>
      <c r="M1594" t="s">
        <v>18492</v>
      </c>
      <c r="N1594">
        <v>21011</v>
      </c>
      <c r="O1594" t="s">
        <v>35</v>
      </c>
      <c r="P1594" t="s">
        <v>11</v>
      </c>
      <c r="Q1594" t="s">
        <v>13</v>
      </c>
      <c r="R1594" t="s">
        <v>16620</v>
      </c>
      <c r="S1594" t="s">
        <v>83</v>
      </c>
      <c r="T1594" t="s">
        <v>224</v>
      </c>
      <c r="U1594" t="s">
        <v>262</v>
      </c>
      <c r="V1594" t="s">
        <v>18699</v>
      </c>
      <c r="W1594" t="s">
        <v>26667</v>
      </c>
      <c r="X1594" t="s">
        <v>19660</v>
      </c>
      <c r="Y1594" s="536" t="s">
        <v>29800</v>
      </c>
      <c r="Z1594" s="536"/>
      <c r="AA1594" s="493" t="s">
        <v>20576</v>
      </c>
      <c r="AB1594" s="493" t="s">
        <v>29800</v>
      </c>
      <c r="AC1594" s="493" t="s">
        <v>20044</v>
      </c>
      <c r="AD1594" s="493" t="s">
        <v>23903</v>
      </c>
      <c r="AE1594"/>
      <c r="AF1594" t="s">
        <v>20919</v>
      </c>
      <c r="AG1594"/>
      <c r="AH1594"/>
      <c r="AI1594" t="s">
        <v>20668</v>
      </c>
      <c r="AJ1594" t="s">
        <v>32</v>
      </c>
      <c r="AK1594" t="s">
        <v>19672</v>
      </c>
      <c r="AL1594" t="s">
        <v>64</v>
      </c>
      <c r="AM1594" t="s">
        <v>18699</v>
      </c>
      <c r="AN1594">
        <v>6</v>
      </c>
    </row>
    <row r="1595" spans="1:40" ht="14.4" x14ac:dyDescent="0.3">
      <c r="A1595" s="433" t="str">
        <v>2171</v>
      </c>
      <c r="D1595" t="str">
        <f>CONCATENATE(portada_F[[#This Row],[NIVEL]],".",portada_F[[#This Row],[CODINS]])</f>
        <v>1.00795</v>
      </c>
      <c r="E1595" s="444" t="s">
        <v>31155</v>
      </c>
      <c r="F1595" t="s">
        <v>2152</v>
      </c>
      <c r="G1595" t="s">
        <v>2679</v>
      </c>
      <c r="H1595" t="s">
        <v>243</v>
      </c>
      <c r="I1595" t="s">
        <v>224</v>
      </c>
      <c r="J1595" t="s">
        <v>1</v>
      </c>
      <c r="K1595" t="s">
        <v>32</v>
      </c>
      <c r="L1595" t="s">
        <v>20921</v>
      </c>
      <c r="M1595" t="s">
        <v>18492</v>
      </c>
      <c r="N1595">
        <v>21005</v>
      </c>
      <c r="O1595" t="s">
        <v>35</v>
      </c>
      <c r="P1595" t="s">
        <v>11</v>
      </c>
      <c r="Q1595" t="s">
        <v>5</v>
      </c>
      <c r="R1595" t="s">
        <v>16617</v>
      </c>
      <c r="S1595" t="s">
        <v>83</v>
      </c>
      <c r="T1595" t="s">
        <v>224</v>
      </c>
      <c r="U1595" t="s">
        <v>2671</v>
      </c>
      <c r="V1595" t="s">
        <v>243</v>
      </c>
      <c r="W1595" t="s">
        <v>9336</v>
      </c>
      <c r="X1595" t="s">
        <v>11656</v>
      </c>
      <c r="Y1595" s="536" t="s">
        <v>22688</v>
      </c>
      <c r="Z1595" s="536" t="s">
        <v>22688</v>
      </c>
      <c r="AA1595" s="493" t="s">
        <v>18876</v>
      </c>
      <c r="AB1595" s="493" t="s">
        <v>22689</v>
      </c>
      <c r="AC1595" s="493" t="s">
        <v>21801</v>
      </c>
      <c r="AD1595" s="493" t="s">
        <v>21802</v>
      </c>
      <c r="AE1595"/>
      <c r="AF1595" t="s">
        <v>20919</v>
      </c>
      <c r="AG1595"/>
      <c r="AH1595"/>
      <c r="AI1595" t="s">
        <v>20668</v>
      </c>
      <c r="AJ1595" t="s">
        <v>32</v>
      </c>
      <c r="AK1595" t="s">
        <v>2380</v>
      </c>
      <c r="AL1595" t="s">
        <v>64</v>
      </c>
      <c r="AM1595" t="s">
        <v>243</v>
      </c>
      <c r="AN1595">
        <v>9</v>
      </c>
    </row>
    <row r="1596" spans="1:40" ht="14.4" x14ac:dyDescent="0.3">
      <c r="A1596" s="433" t="str">
        <v>2172</v>
      </c>
      <c r="D1596" t="str">
        <f>CONCATENATE(portada_F[[#This Row],[NIVEL]],".",portada_F[[#This Row],[CODINS]])</f>
        <v>1.03338</v>
      </c>
      <c r="E1596" s="444" t="s">
        <v>33390</v>
      </c>
      <c r="F1596" t="s">
        <v>7552</v>
      </c>
      <c r="G1596" t="s">
        <v>8247</v>
      </c>
      <c r="H1596" t="s">
        <v>243</v>
      </c>
      <c r="I1596" t="s">
        <v>224</v>
      </c>
      <c r="J1596" t="s">
        <v>4</v>
      </c>
      <c r="K1596" t="s">
        <v>32</v>
      </c>
      <c r="L1596" t="s">
        <v>20921</v>
      </c>
      <c r="M1596" t="s">
        <v>18492</v>
      </c>
      <c r="N1596">
        <v>21009</v>
      </c>
      <c r="O1596" t="s">
        <v>35</v>
      </c>
      <c r="P1596" t="s">
        <v>11</v>
      </c>
      <c r="Q1596" t="s">
        <v>10</v>
      </c>
      <c r="R1596" t="s">
        <v>19681</v>
      </c>
      <c r="S1596" t="s">
        <v>83</v>
      </c>
      <c r="T1596" t="s">
        <v>224</v>
      </c>
      <c r="U1596" t="s">
        <v>2854</v>
      </c>
      <c r="V1596" t="s">
        <v>243</v>
      </c>
      <c r="W1596" t="s">
        <v>354</v>
      </c>
      <c r="X1596" t="s">
        <v>13352</v>
      </c>
      <c r="Y1596" s="536" t="s">
        <v>27876</v>
      </c>
      <c r="Z1596" s="536"/>
      <c r="AA1596" s="493" t="s">
        <v>9361</v>
      </c>
      <c r="AB1596" s="493" t="s">
        <v>27877</v>
      </c>
      <c r="AC1596" s="493" t="s">
        <v>19793</v>
      </c>
      <c r="AD1596" s="493" t="s">
        <v>21838</v>
      </c>
      <c r="AE1596"/>
      <c r="AF1596" t="s">
        <v>20919</v>
      </c>
      <c r="AG1596"/>
      <c r="AH1596"/>
      <c r="AI1596" t="s">
        <v>20668</v>
      </c>
      <c r="AJ1596" t="s">
        <v>32</v>
      </c>
      <c r="AK1596" t="s">
        <v>8099</v>
      </c>
      <c r="AL1596" t="s">
        <v>64</v>
      </c>
      <c r="AM1596" t="s">
        <v>243</v>
      </c>
      <c r="AN1596">
        <v>15</v>
      </c>
    </row>
    <row r="1597" spans="1:40" ht="14.4" x14ac:dyDescent="0.3">
      <c r="A1597" s="433" t="str">
        <v>2173</v>
      </c>
      <c r="D1597" t="str">
        <f>CONCATENATE(portada_F[[#This Row],[NIVEL]],".",portada_F[[#This Row],[CODINS]])</f>
        <v>1.01085</v>
      </c>
      <c r="E1597" s="444" t="s">
        <v>31400</v>
      </c>
      <c r="F1597" t="s">
        <v>1068</v>
      </c>
      <c r="G1597" t="s">
        <v>2768</v>
      </c>
      <c r="H1597" t="s">
        <v>2769</v>
      </c>
      <c r="I1597" t="s">
        <v>224</v>
      </c>
      <c r="J1597" t="s">
        <v>6</v>
      </c>
      <c r="K1597" t="s">
        <v>32</v>
      </c>
      <c r="L1597" t="s">
        <v>20921</v>
      </c>
      <c r="M1597" t="s">
        <v>18492</v>
      </c>
      <c r="N1597">
        <v>21002</v>
      </c>
      <c r="O1597" t="s">
        <v>35</v>
      </c>
      <c r="P1597" t="s">
        <v>11</v>
      </c>
      <c r="Q1597" t="s">
        <v>2</v>
      </c>
      <c r="R1597" t="s">
        <v>16615</v>
      </c>
      <c r="S1597" t="s">
        <v>83</v>
      </c>
      <c r="T1597" t="s">
        <v>224</v>
      </c>
      <c r="U1597" t="s">
        <v>257</v>
      </c>
      <c r="V1597" t="s">
        <v>2769</v>
      </c>
      <c r="W1597" t="s">
        <v>1043</v>
      </c>
      <c r="X1597" t="s">
        <v>12806</v>
      </c>
      <c r="Y1597" s="536" t="s">
        <v>23250</v>
      </c>
      <c r="Z1597" s="536" t="s">
        <v>23251</v>
      </c>
      <c r="AA1597" s="493" t="s">
        <v>13980</v>
      </c>
      <c r="AB1597" s="493" t="s">
        <v>23251</v>
      </c>
      <c r="AC1597" s="493" t="s">
        <v>19321</v>
      </c>
      <c r="AD1597" s="493" t="s">
        <v>21849</v>
      </c>
      <c r="AE1597"/>
      <c r="AF1597" t="s">
        <v>20919</v>
      </c>
      <c r="AG1597"/>
      <c r="AH1597"/>
      <c r="AI1597" t="s">
        <v>20668</v>
      </c>
      <c r="AJ1597" t="s">
        <v>32</v>
      </c>
      <c r="AK1597" t="s">
        <v>2767</v>
      </c>
      <c r="AL1597" t="s">
        <v>64</v>
      </c>
      <c r="AM1597" t="s">
        <v>2769</v>
      </c>
      <c r="AN1597">
        <v>19</v>
      </c>
    </row>
    <row r="1598" spans="1:40" ht="14.4" x14ac:dyDescent="0.3">
      <c r="A1598" s="433" t="str">
        <v>2174</v>
      </c>
      <c r="D1598" t="str">
        <f>CONCATENATE(portada_F[[#This Row],[NIVEL]],".",portada_F[[#This Row],[CODINS]])</f>
        <v>1.00965</v>
      </c>
      <c r="E1598" s="444" t="s">
        <v>31290</v>
      </c>
      <c r="F1598" t="s">
        <v>2582</v>
      </c>
      <c r="G1598" t="s">
        <v>2886</v>
      </c>
      <c r="H1598" t="s">
        <v>2887</v>
      </c>
      <c r="I1598" t="s">
        <v>224</v>
      </c>
      <c r="J1598" t="s">
        <v>4</v>
      </c>
      <c r="K1598" t="s">
        <v>32</v>
      </c>
      <c r="L1598" t="s">
        <v>20921</v>
      </c>
      <c r="M1598" t="s">
        <v>18492</v>
      </c>
      <c r="N1598">
        <v>21004</v>
      </c>
      <c r="O1598" t="s">
        <v>35</v>
      </c>
      <c r="P1598" t="s">
        <v>11</v>
      </c>
      <c r="Q1598" t="s">
        <v>4</v>
      </c>
      <c r="R1598" t="s">
        <v>21834</v>
      </c>
      <c r="S1598" t="s">
        <v>83</v>
      </c>
      <c r="T1598" t="s">
        <v>224</v>
      </c>
      <c r="U1598" t="s">
        <v>2843</v>
      </c>
      <c r="V1598" t="s">
        <v>1138</v>
      </c>
      <c r="W1598" t="s">
        <v>9365</v>
      </c>
      <c r="X1598" t="s">
        <v>11706</v>
      </c>
      <c r="Y1598" s="536" t="s">
        <v>23008</v>
      </c>
      <c r="Z1598" s="536" t="s">
        <v>23009</v>
      </c>
      <c r="AA1598" s="493" t="s">
        <v>15718</v>
      </c>
      <c r="AB1598" s="493" t="s">
        <v>23008</v>
      </c>
      <c r="AC1598" s="493" t="s">
        <v>19793</v>
      </c>
      <c r="AD1598" s="493" t="s">
        <v>21838</v>
      </c>
      <c r="AE1598"/>
      <c r="AF1598" t="s">
        <v>20919</v>
      </c>
      <c r="AG1598"/>
      <c r="AH1598"/>
      <c r="AI1598" t="s">
        <v>20668</v>
      </c>
      <c r="AJ1598" t="s">
        <v>32</v>
      </c>
      <c r="AK1598" t="s">
        <v>2885</v>
      </c>
      <c r="AL1598" t="s">
        <v>64</v>
      </c>
      <c r="AM1598" t="s">
        <v>2887</v>
      </c>
      <c r="AN1598">
        <v>52</v>
      </c>
    </row>
    <row r="1599" spans="1:40" ht="14.4" x14ac:dyDescent="0.3">
      <c r="A1599" s="433" t="str">
        <v>2175</v>
      </c>
      <c r="D1599" t="str">
        <f>CONCATENATE(portada_F[[#This Row],[NIVEL]],".",portada_F[[#This Row],[CODINS]])</f>
        <v>1.02085</v>
      </c>
      <c r="E1599" s="444" t="s">
        <v>32306</v>
      </c>
      <c r="F1599" t="s">
        <v>4735</v>
      </c>
      <c r="G1599" t="s">
        <v>6665</v>
      </c>
      <c r="H1599" t="s">
        <v>7732</v>
      </c>
      <c r="I1599" t="s">
        <v>224</v>
      </c>
      <c r="J1599" t="s">
        <v>13</v>
      </c>
      <c r="K1599" t="s">
        <v>32</v>
      </c>
      <c r="L1599" t="s">
        <v>20921</v>
      </c>
      <c r="M1599" t="s">
        <v>18492</v>
      </c>
      <c r="N1599">
        <v>21010</v>
      </c>
      <c r="O1599" t="s">
        <v>35</v>
      </c>
      <c r="P1599" t="s">
        <v>11</v>
      </c>
      <c r="Q1599" t="s">
        <v>11</v>
      </c>
      <c r="R1599" t="s">
        <v>16619</v>
      </c>
      <c r="S1599" t="s">
        <v>83</v>
      </c>
      <c r="T1599" t="s">
        <v>224</v>
      </c>
      <c r="U1599" t="s">
        <v>3308</v>
      </c>
      <c r="V1599" t="s">
        <v>6666</v>
      </c>
      <c r="W1599" t="s">
        <v>25328</v>
      </c>
      <c r="X1599" t="s">
        <v>12014</v>
      </c>
      <c r="Y1599" s="536" t="s">
        <v>25329</v>
      </c>
      <c r="Z1599" s="536" t="s">
        <v>25329</v>
      </c>
      <c r="AA1599" s="493" t="s">
        <v>14188</v>
      </c>
      <c r="AB1599" s="493" t="s">
        <v>25330</v>
      </c>
      <c r="AC1599" s="493" t="s">
        <v>20003</v>
      </c>
      <c r="AD1599" s="493" t="s">
        <v>23490</v>
      </c>
      <c r="AE1599"/>
      <c r="AF1599" t="s">
        <v>20919</v>
      </c>
      <c r="AG1599"/>
      <c r="AH1599"/>
      <c r="AI1599" t="s">
        <v>20668</v>
      </c>
      <c r="AJ1599" t="s">
        <v>32</v>
      </c>
      <c r="AK1599" t="s">
        <v>7731</v>
      </c>
      <c r="AL1599" t="s">
        <v>64</v>
      </c>
      <c r="AM1599" t="s">
        <v>7732</v>
      </c>
      <c r="AN1599">
        <v>9</v>
      </c>
    </row>
    <row r="1600" spans="1:40" ht="14.4" x14ac:dyDescent="0.3">
      <c r="A1600" s="433" t="str">
        <v>2176</v>
      </c>
      <c r="D1600" t="str">
        <f>CONCATENATE(portada_F[[#This Row],[NIVEL]],".",portada_F[[#This Row],[CODINS]])</f>
        <v>1.01089</v>
      </c>
      <c r="E1600" s="444" t="s">
        <v>31403</v>
      </c>
      <c r="F1600" t="s">
        <v>2811</v>
      </c>
      <c r="G1600" t="s">
        <v>2810</v>
      </c>
      <c r="H1600" t="s">
        <v>573</v>
      </c>
      <c r="I1600" t="s">
        <v>224</v>
      </c>
      <c r="J1600" t="s">
        <v>225</v>
      </c>
      <c r="K1600" t="s">
        <v>32</v>
      </c>
      <c r="L1600" t="s">
        <v>20921</v>
      </c>
      <c r="M1600" t="s">
        <v>18492</v>
      </c>
      <c r="N1600">
        <v>21001</v>
      </c>
      <c r="O1600" t="s">
        <v>35</v>
      </c>
      <c r="P1600" t="s">
        <v>11</v>
      </c>
      <c r="Q1600" t="s">
        <v>1</v>
      </c>
      <c r="R1600" t="s">
        <v>16614</v>
      </c>
      <c r="S1600" t="s">
        <v>83</v>
      </c>
      <c r="T1600" t="s">
        <v>224</v>
      </c>
      <c r="U1600" t="s">
        <v>2798</v>
      </c>
      <c r="V1600" t="s">
        <v>3940</v>
      </c>
      <c r="W1600" t="s">
        <v>12807</v>
      </c>
      <c r="X1600" t="s">
        <v>16419</v>
      </c>
      <c r="Y1600" s="536" t="s">
        <v>23256</v>
      </c>
      <c r="Z1600" s="536" t="s">
        <v>23256</v>
      </c>
      <c r="AA1600" s="493" t="s">
        <v>23257</v>
      </c>
      <c r="AB1600" s="493" t="s">
        <v>23256</v>
      </c>
      <c r="AC1600" s="493" t="s">
        <v>19792</v>
      </c>
      <c r="AD1600" s="493" t="s">
        <v>21823</v>
      </c>
      <c r="AE1600"/>
      <c r="AF1600" t="s">
        <v>20919</v>
      </c>
      <c r="AG1600"/>
      <c r="AH1600"/>
      <c r="AI1600" t="s">
        <v>20668</v>
      </c>
      <c r="AJ1600" t="s">
        <v>32</v>
      </c>
      <c r="AK1600" t="s">
        <v>7537</v>
      </c>
      <c r="AL1600" t="s">
        <v>64</v>
      </c>
      <c r="AM1600" t="s">
        <v>573</v>
      </c>
      <c r="AN1600">
        <v>14</v>
      </c>
    </row>
    <row r="1601" spans="1:40" ht="14.4" x14ac:dyDescent="0.3">
      <c r="A1601" s="433" t="str">
        <v>2177</v>
      </c>
      <c r="D1601" t="str">
        <f>CONCATENATE(portada_F[[#This Row],[NIVEL]],".",portada_F[[#This Row],[CODINS]])</f>
        <v>1.03751</v>
      </c>
      <c r="E1601" s="444" t="s">
        <v>31403</v>
      </c>
      <c r="F1601" t="s">
        <v>15531</v>
      </c>
      <c r="G1601" t="s">
        <v>2810</v>
      </c>
      <c r="H1601" t="s">
        <v>28786</v>
      </c>
      <c r="I1601" t="s">
        <v>224</v>
      </c>
      <c r="J1601" t="s">
        <v>225</v>
      </c>
      <c r="K1601" t="s">
        <v>32</v>
      </c>
      <c r="L1601" t="s">
        <v>20921</v>
      </c>
      <c r="M1601" t="s">
        <v>18492</v>
      </c>
      <c r="N1601">
        <v>21001</v>
      </c>
      <c r="O1601" t="s">
        <v>35</v>
      </c>
      <c r="P1601" t="s">
        <v>11</v>
      </c>
      <c r="Q1601" t="s">
        <v>1</v>
      </c>
      <c r="R1601" t="s">
        <v>16614</v>
      </c>
      <c r="S1601" t="s">
        <v>83</v>
      </c>
      <c r="T1601" t="s">
        <v>224</v>
      </c>
      <c r="U1601" t="s">
        <v>2798</v>
      </c>
      <c r="V1601" t="s">
        <v>3940</v>
      </c>
      <c r="W1601" t="s">
        <v>28787</v>
      </c>
      <c r="X1601" t="s">
        <v>16419</v>
      </c>
      <c r="Y1601" s="536" t="s">
        <v>28788</v>
      </c>
      <c r="Z1601" s="536" t="s">
        <v>23256</v>
      </c>
      <c r="AA1601" s="493" t="s">
        <v>23257</v>
      </c>
      <c r="AB1601" s="493" t="s">
        <v>23256</v>
      </c>
      <c r="AC1601" s="493" t="s">
        <v>19792</v>
      </c>
      <c r="AD1601" s="493" t="s">
        <v>21823</v>
      </c>
      <c r="AE1601" t="s">
        <v>28173</v>
      </c>
      <c r="AF1601" t="s">
        <v>20919</v>
      </c>
      <c r="AG1601" t="s">
        <v>64</v>
      </c>
      <c r="AH1601" t="s">
        <v>19694</v>
      </c>
      <c r="AI1601" t="s">
        <v>28789</v>
      </c>
      <c r="AJ1601" t="s">
        <v>32</v>
      </c>
      <c r="AK1601" t="s">
        <v>7537</v>
      </c>
      <c r="AL1601" t="s">
        <v>64</v>
      </c>
      <c r="AM1601" t="s">
        <v>573</v>
      </c>
      <c r="AN1601">
        <v>30</v>
      </c>
    </row>
    <row r="1602" spans="1:40" ht="14.4" x14ac:dyDescent="0.3">
      <c r="A1602" s="433" t="str">
        <v>2178</v>
      </c>
      <c r="D1602" t="str">
        <f>CONCATENATE(portada_F[[#This Row],[NIVEL]],".",portada_F[[#This Row],[CODINS]])</f>
        <v>1.04343</v>
      </c>
      <c r="E1602" s="444" t="s">
        <v>34167</v>
      </c>
      <c r="F1602" t="s">
        <v>13530</v>
      </c>
      <c r="G1602" t="s">
        <v>30012</v>
      </c>
      <c r="H1602" t="s">
        <v>778</v>
      </c>
      <c r="I1602" t="s">
        <v>224</v>
      </c>
      <c r="J1602" t="s">
        <v>13</v>
      </c>
      <c r="K1602" t="s">
        <v>32</v>
      </c>
      <c r="L1602" t="s">
        <v>20921</v>
      </c>
      <c r="M1602" t="s">
        <v>18492</v>
      </c>
      <c r="N1602">
        <v>21010</v>
      </c>
      <c r="O1602" t="s">
        <v>35</v>
      </c>
      <c r="P1602" t="s">
        <v>11</v>
      </c>
      <c r="Q1602" t="s">
        <v>11</v>
      </c>
      <c r="R1602" t="s">
        <v>16619</v>
      </c>
      <c r="S1602" t="s">
        <v>83</v>
      </c>
      <c r="T1602" t="s">
        <v>224</v>
      </c>
      <c r="U1602" t="s">
        <v>3308</v>
      </c>
      <c r="V1602" t="s">
        <v>778</v>
      </c>
      <c r="W1602" t="s">
        <v>30013</v>
      </c>
      <c r="X1602" t="s">
        <v>30014</v>
      </c>
      <c r="Y1602" s="536" t="s">
        <v>30015</v>
      </c>
      <c r="Z1602" s="536" t="s">
        <v>30016</v>
      </c>
      <c r="AA1602" s="493" t="s">
        <v>30017</v>
      </c>
      <c r="AB1602" s="493" t="s">
        <v>30016</v>
      </c>
      <c r="AC1602" s="493" t="s">
        <v>20003</v>
      </c>
      <c r="AD1602" s="493" t="s">
        <v>23490</v>
      </c>
      <c r="AE1602"/>
      <c r="AF1602" t="s">
        <v>20919</v>
      </c>
      <c r="AG1602"/>
      <c r="AH1602"/>
      <c r="AI1602" t="s">
        <v>20668</v>
      </c>
      <c r="AJ1602" t="s">
        <v>32</v>
      </c>
      <c r="AK1602" t="s">
        <v>2545</v>
      </c>
      <c r="AL1602" t="s">
        <v>64</v>
      </c>
      <c r="AM1602" t="s">
        <v>778</v>
      </c>
      <c r="AN1602">
        <v>2</v>
      </c>
    </row>
    <row r="1603" spans="1:40" ht="14.4" x14ac:dyDescent="0.3">
      <c r="A1603" s="433" t="str">
        <v>2179</v>
      </c>
      <c r="D1603" t="str">
        <f>CONCATENATE(portada_F[[#This Row],[NIVEL]],".",portada_F[[#This Row],[CODINS]])</f>
        <v>1.03211</v>
      </c>
      <c r="E1603" s="444" t="s">
        <v>33284</v>
      </c>
      <c r="F1603" t="s">
        <v>6942</v>
      </c>
      <c r="G1603" t="s">
        <v>3093</v>
      </c>
      <c r="H1603" t="s">
        <v>1377</v>
      </c>
      <c r="I1603" t="s">
        <v>224</v>
      </c>
      <c r="J1603" t="s">
        <v>15</v>
      </c>
      <c r="K1603" t="s">
        <v>32</v>
      </c>
      <c r="L1603" t="s">
        <v>20921</v>
      </c>
      <c r="M1603" t="s">
        <v>18492</v>
      </c>
      <c r="N1603">
        <v>21013</v>
      </c>
      <c r="O1603" t="s">
        <v>35</v>
      </c>
      <c r="P1603" t="s">
        <v>11</v>
      </c>
      <c r="Q1603" t="s">
        <v>15</v>
      </c>
      <c r="R1603" t="s">
        <v>16622</v>
      </c>
      <c r="S1603" t="s">
        <v>83</v>
      </c>
      <c r="T1603" t="s">
        <v>224</v>
      </c>
      <c r="U1603" t="s">
        <v>271</v>
      </c>
      <c r="V1603" t="s">
        <v>1377</v>
      </c>
      <c r="W1603" t="s">
        <v>9387</v>
      </c>
      <c r="X1603" t="s">
        <v>12251</v>
      </c>
      <c r="Y1603" s="536" t="s">
        <v>27621</v>
      </c>
      <c r="Z1603" s="536"/>
      <c r="AA1603" s="493" t="s">
        <v>18154</v>
      </c>
      <c r="AB1603" s="493" t="s">
        <v>27622</v>
      </c>
      <c r="AC1603" s="493" t="s">
        <v>20291</v>
      </c>
      <c r="AD1603" s="493" t="s">
        <v>27623</v>
      </c>
      <c r="AE1603"/>
      <c r="AF1603" t="s">
        <v>20919</v>
      </c>
      <c r="AG1603"/>
      <c r="AH1603"/>
      <c r="AI1603" t="s">
        <v>20668</v>
      </c>
      <c r="AJ1603" t="s">
        <v>32</v>
      </c>
      <c r="AK1603" t="s">
        <v>3092</v>
      </c>
      <c r="AL1603" t="s">
        <v>64</v>
      </c>
      <c r="AM1603" t="s">
        <v>1377</v>
      </c>
      <c r="AN1603">
        <v>27</v>
      </c>
    </row>
    <row r="1604" spans="1:40" ht="14.4" x14ac:dyDescent="0.3">
      <c r="A1604" s="433" t="str">
        <v>2180</v>
      </c>
      <c r="D1604" t="str">
        <f>CONCATENATE(portada_F[[#This Row],[NIVEL]],".",portada_F[[#This Row],[CODINS]])</f>
        <v>1.04009</v>
      </c>
      <c r="E1604" s="444" t="s">
        <v>33911</v>
      </c>
      <c r="F1604" t="s">
        <v>10006</v>
      </c>
      <c r="G1604" t="s">
        <v>16078</v>
      </c>
      <c r="H1604" t="s">
        <v>16079</v>
      </c>
      <c r="I1604" t="s">
        <v>224</v>
      </c>
      <c r="J1604" t="s">
        <v>15</v>
      </c>
      <c r="K1604" t="s">
        <v>32</v>
      </c>
      <c r="L1604" t="s">
        <v>20921</v>
      </c>
      <c r="M1604" t="s">
        <v>18492</v>
      </c>
      <c r="N1604">
        <v>21013</v>
      </c>
      <c r="O1604" t="s">
        <v>35</v>
      </c>
      <c r="P1604" t="s">
        <v>11</v>
      </c>
      <c r="Q1604" t="s">
        <v>15</v>
      </c>
      <c r="R1604" t="s">
        <v>16622</v>
      </c>
      <c r="S1604" t="s">
        <v>83</v>
      </c>
      <c r="T1604" t="s">
        <v>224</v>
      </c>
      <c r="U1604" t="s">
        <v>271</v>
      </c>
      <c r="V1604" t="s">
        <v>16080</v>
      </c>
      <c r="W1604" t="s">
        <v>287</v>
      </c>
      <c r="X1604" t="s">
        <v>16082</v>
      </c>
      <c r="Y1604" s="536" t="s">
        <v>29307</v>
      </c>
      <c r="Z1604" s="536" t="s">
        <v>29308</v>
      </c>
      <c r="AA1604" s="493" t="s">
        <v>16081</v>
      </c>
      <c r="AB1604" s="493" t="s">
        <v>29308</v>
      </c>
      <c r="AC1604" s="493" t="s">
        <v>20291</v>
      </c>
      <c r="AD1604" s="493" t="s">
        <v>26791</v>
      </c>
      <c r="AE1604"/>
      <c r="AF1604" t="s">
        <v>20919</v>
      </c>
      <c r="AG1604"/>
      <c r="AH1604"/>
      <c r="AI1604" t="s">
        <v>20668</v>
      </c>
      <c r="AJ1604" t="s">
        <v>32</v>
      </c>
      <c r="AK1604" t="s">
        <v>2195</v>
      </c>
      <c r="AL1604" t="s">
        <v>64</v>
      </c>
      <c r="AM1604" t="s">
        <v>16079</v>
      </c>
      <c r="AN1604">
        <v>8</v>
      </c>
    </row>
    <row r="1605" spans="1:40" ht="14.4" x14ac:dyDescent="0.3">
      <c r="A1605" s="433" t="str">
        <v>2181</v>
      </c>
      <c r="D1605" t="str">
        <f>CONCATENATE(portada_F[[#This Row],[NIVEL]],".",portada_F[[#This Row],[CODINS]])</f>
        <v>1.03115</v>
      </c>
      <c r="E1605" s="444" t="s">
        <v>33206</v>
      </c>
      <c r="F1605" t="s">
        <v>3142</v>
      </c>
      <c r="G1605" t="s">
        <v>3141</v>
      </c>
      <c r="H1605" t="s">
        <v>272</v>
      </c>
      <c r="I1605" t="s">
        <v>224</v>
      </c>
      <c r="J1605" t="s">
        <v>15</v>
      </c>
      <c r="K1605" t="s">
        <v>32</v>
      </c>
      <c r="L1605" t="s">
        <v>20921</v>
      </c>
      <c r="M1605" t="s">
        <v>18492</v>
      </c>
      <c r="N1605">
        <v>21013</v>
      </c>
      <c r="O1605" t="s">
        <v>35</v>
      </c>
      <c r="P1605" t="s">
        <v>11</v>
      </c>
      <c r="Q1605" t="s">
        <v>15</v>
      </c>
      <c r="R1605" t="s">
        <v>16622</v>
      </c>
      <c r="S1605" t="s">
        <v>83</v>
      </c>
      <c r="T1605" t="s">
        <v>224</v>
      </c>
      <c r="U1605" t="s">
        <v>271</v>
      </c>
      <c r="V1605" t="s">
        <v>272</v>
      </c>
      <c r="W1605" t="s">
        <v>1043</v>
      </c>
      <c r="X1605" t="s">
        <v>12233</v>
      </c>
      <c r="Y1605" s="536" t="s">
        <v>27448</v>
      </c>
      <c r="Z1605" s="536" t="s">
        <v>27448</v>
      </c>
      <c r="AA1605" s="493" t="s">
        <v>19416</v>
      </c>
      <c r="AB1605" s="493" t="s">
        <v>27448</v>
      </c>
      <c r="AC1605" s="493" t="s">
        <v>20291</v>
      </c>
      <c r="AD1605" s="493" t="s">
        <v>26791</v>
      </c>
      <c r="AE1605"/>
      <c r="AF1605" t="s">
        <v>20919</v>
      </c>
      <c r="AG1605"/>
      <c r="AH1605"/>
      <c r="AI1605" t="s">
        <v>20668</v>
      </c>
      <c r="AJ1605" t="s">
        <v>32</v>
      </c>
      <c r="AK1605" t="s">
        <v>3140</v>
      </c>
      <c r="AL1605" t="s">
        <v>64</v>
      </c>
      <c r="AM1605" t="s">
        <v>272</v>
      </c>
      <c r="AN1605">
        <v>26</v>
      </c>
    </row>
    <row r="1606" spans="1:40" ht="14.4" x14ac:dyDescent="0.3">
      <c r="A1606" s="433" t="str">
        <v>2182</v>
      </c>
      <c r="D1606" t="str">
        <f>CONCATENATE(portada_F[[#This Row],[NIVEL]],".",portada_F[[#This Row],[CODINS]])</f>
        <v>1.02087</v>
      </c>
      <c r="E1606" s="444" t="s">
        <v>32308</v>
      </c>
      <c r="F1606" t="s">
        <v>3265</v>
      </c>
      <c r="G1606" t="s">
        <v>3263</v>
      </c>
      <c r="H1606" t="s">
        <v>20170</v>
      </c>
      <c r="I1606" t="s">
        <v>17778</v>
      </c>
      <c r="J1606" t="s">
        <v>6</v>
      </c>
      <c r="K1606" t="s">
        <v>32</v>
      </c>
      <c r="L1606" t="s">
        <v>20921</v>
      </c>
      <c r="M1606" t="s">
        <v>18492</v>
      </c>
      <c r="N1606">
        <v>21504</v>
      </c>
      <c r="O1606" t="s">
        <v>35</v>
      </c>
      <c r="P1606" t="s">
        <v>202</v>
      </c>
      <c r="Q1606" t="s">
        <v>4</v>
      </c>
      <c r="R1606" t="s">
        <v>16648</v>
      </c>
      <c r="S1606" t="s">
        <v>83</v>
      </c>
      <c r="T1606" t="s">
        <v>203</v>
      </c>
      <c r="U1606" t="s">
        <v>23268</v>
      </c>
      <c r="V1606" t="s">
        <v>3264</v>
      </c>
      <c r="W1606" t="s">
        <v>215</v>
      </c>
      <c r="X1606" t="s">
        <v>14089</v>
      </c>
      <c r="Y1606" s="536" t="s">
        <v>25333</v>
      </c>
      <c r="Z1606" s="536" t="s">
        <v>25333</v>
      </c>
      <c r="AA1606" s="493" t="s">
        <v>8248</v>
      </c>
      <c r="AB1606" s="493" t="s">
        <v>25334</v>
      </c>
      <c r="AC1606" s="493" t="s">
        <v>23270</v>
      </c>
      <c r="AD1606" s="493" t="s">
        <v>23271</v>
      </c>
      <c r="AE1606"/>
      <c r="AF1606" t="s">
        <v>20919</v>
      </c>
      <c r="AG1606"/>
      <c r="AH1606"/>
      <c r="AI1606" t="s">
        <v>20668</v>
      </c>
      <c r="AJ1606" t="s">
        <v>32</v>
      </c>
      <c r="AK1606" t="s">
        <v>3262</v>
      </c>
      <c r="AL1606" t="s">
        <v>64</v>
      </c>
      <c r="AM1606" t="s">
        <v>20170</v>
      </c>
      <c r="AN1606">
        <v>15</v>
      </c>
    </row>
    <row r="1607" spans="1:40" ht="14.4" x14ac:dyDescent="0.3">
      <c r="A1607" s="433" t="str">
        <v>2183</v>
      </c>
      <c r="D1607" t="str">
        <f>CONCATENATE(portada_F[[#This Row],[NIVEL]],".",portada_F[[#This Row],[CODINS]])</f>
        <v>1.04266</v>
      </c>
      <c r="E1607" s="444" t="s">
        <v>34107</v>
      </c>
      <c r="F1607" t="s">
        <v>18692</v>
      </c>
      <c r="G1607" t="s">
        <v>18693</v>
      </c>
      <c r="H1607" t="s">
        <v>19674</v>
      </c>
      <c r="I1607" t="s">
        <v>224</v>
      </c>
      <c r="J1607" t="s">
        <v>1</v>
      </c>
      <c r="K1607" t="s">
        <v>32</v>
      </c>
      <c r="L1607" t="s">
        <v>20921</v>
      </c>
      <c r="M1607" t="s">
        <v>18492</v>
      </c>
      <c r="N1607">
        <v>21601</v>
      </c>
      <c r="O1607" t="s">
        <v>35</v>
      </c>
      <c r="P1607" t="s">
        <v>921</v>
      </c>
      <c r="Q1607" t="s">
        <v>1</v>
      </c>
      <c r="R1607" t="s">
        <v>16649</v>
      </c>
      <c r="S1607" t="s">
        <v>83</v>
      </c>
      <c r="T1607" t="s">
        <v>2686</v>
      </c>
      <c r="U1607" t="s">
        <v>2686</v>
      </c>
      <c r="V1607" t="s">
        <v>70</v>
      </c>
      <c r="W1607" t="s">
        <v>29794</v>
      </c>
      <c r="X1607" t="s">
        <v>19654</v>
      </c>
      <c r="Y1607" s="536"/>
      <c r="Z1607" s="536"/>
      <c r="AA1607" s="493" t="s">
        <v>20575</v>
      </c>
      <c r="AB1607" s="493" t="s">
        <v>29795</v>
      </c>
      <c r="AC1607" s="493" t="s">
        <v>21801</v>
      </c>
      <c r="AD1607" s="493" t="s">
        <v>21802</v>
      </c>
      <c r="AE1607"/>
      <c r="AF1607" t="s">
        <v>20919</v>
      </c>
      <c r="AG1607"/>
      <c r="AH1607"/>
      <c r="AI1607" t="s">
        <v>20668</v>
      </c>
      <c r="AJ1607" t="s">
        <v>32</v>
      </c>
      <c r="AK1607" t="s">
        <v>2538</v>
      </c>
      <c r="AL1607" t="s">
        <v>64</v>
      </c>
      <c r="AM1607" t="s">
        <v>19674</v>
      </c>
      <c r="AN1607">
        <v>4</v>
      </c>
    </row>
    <row r="1608" spans="1:40" ht="14.4" x14ac:dyDescent="0.3">
      <c r="A1608" s="433" t="str">
        <v>2184</v>
      </c>
      <c r="D1608" t="str">
        <f>CONCATENATE(portada_F[[#This Row],[NIVEL]],".",portada_F[[#This Row],[CODINS]])</f>
        <v>1.01946</v>
      </c>
      <c r="E1608" s="444" t="s">
        <v>32180</v>
      </c>
      <c r="F1608" t="s">
        <v>12469</v>
      </c>
      <c r="G1608" t="s">
        <v>12470</v>
      </c>
      <c r="H1608" t="s">
        <v>12471</v>
      </c>
      <c r="I1608" t="s">
        <v>224</v>
      </c>
      <c r="J1608" t="s">
        <v>1</v>
      </c>
      <c r="K1608" t="s">
        <v>32</v>
      </c>
      <c r="L1608" t="s">
        <v>20921</v>
      </c>
      <c r="M1608" t="s">
        <v>18492</v>
      </c>
      <c r="N1608">
        <v>21602</v>
      </c>
      <c r="O1608" t="s">
        <v>35</v>
      </c>
      <c r="P1608" t="s">
        <v>921</v>
      </c>
      <c r="Q1608" t="s">
        <v>2</v>
      </c>
      <c r="R1608" t="s">
        <v>16650</v>
      </c>
      <c r="S1608" t="s">
        <v>83</v>
      </c>
      <c r="T1608" t="s">
        <v>2686</v>
      </c>
      <c r="U1608" t="s">
        <v>2114</v>
      </c>
      <c r="V1608" t="s">
        <v>70</v>
      </c>
      <c r="W1608" t="s">
        <v>474</v>
      </c>
      <c r="X1608" t="s">
        <v>13017</v>
      </c>
      <c r="Y1608" s="536" t="s">
        <v>25035</v>
      </c>
      <c r="Z1608" s="536" t="s">
        <v>25035</v>
      </c>
      <c r="AA1608" s="493" t="s">
        <v>20145</v>
      </c>
      <c r="AB1608" s="493" t="s">
        <v>25036</v>
      </c>
      <c r="AC1608" s="493" t="s">
        <v>21801</v>
      </c>
      <c r="AD1608" s="493" t="s">
        <v>21802</v>
      </c>
      <c r="AE1608"/>
      <c r="AF1608" t="s">
        <v>20919</v>
      </c>
      <c r="AG1608"/>
      <c r="AH1608"/>
      <c r="AI1608" t="s">
        <v>20668</v>
      </c>
      <c r="AJ1608" t="s">
        <v>32</v>
      </c>
      <c r="AK1608" t="s">
        <v>2594</v>
      </c>
      <c r="AL1608" t="s">
        <v>64</v>
      </c>
      <c r="AM1608" t="s">
        <v>12471</v>
      </c>
      <c r="AN1608">
        <v>7</v>
      </c>
    </row>
    <row r="1609" spans="1:40" ht="14.4" x14ac:dyDescent="0.3">
      <c r="A1609" s="433" t="str">
        <v>2185</v>
      </c>
      <c r="D1609" t="str">
        <f>CONCATENATE(portada_F[[#This Row],[NIVEL]],".",portada_F[[#This Row],[CODINS]])</f>
        <v>1.03994</v>
      </c>
      <c r="E1609" s="444" t="s">
        <v>33900</v>
      </c>
      <c r="F1609" t="s">
        <v>29271</v>
      </c>
      <c r="G1609" t="s">
        <v>29272</v>
      </c>
      <c r="H1609" s="448" t="s">
        <v>3246</v>
      </c>
      <c r="I1609" s="448" t="s">
        <v>17778</v>
      </c>
      <c r="J1609" s="447" t="s">
        <v>11</v>
      </c>
      <c r="K1609" t="s">
        <v>32</v>
      </c>
      <c r="L1609" t="s">
        <v>20921</v>
      </c>
      <c r="M1609" t="s">
        <v>18492</v>
      </c>
      <c r="N1609">
        <v>21404</v>
      </c>
      <c r="O1609" t="s">
        <v>35</v>
      </c>
      <c r="P1609" t="s">
        <v>225</v>
      </c>
      <c r="Q1609" t="s">
        <v>4</v>
      </c>
      <c r="R1609" t="s">
        <v>16644</v>
      </c>
      <c r="S1609" t="s">
        <v>83</v>
      </c>
      <c r="T1609" t="s">
        <v>226</v>
      </c>
      <c r="U1609" t="s">
        <v>86</v>
      </c>
      <c r="V1609" t="s">
        <v>224</v>
      </c>
      <c r="W1609" t="s">
        <v>29273</v>
      </c>
      <c r="X1609" t="s">
        <v>29274</v>
      </c>
      <c r="Y1609" s="536" t="s">
        <v>29275</v>
      </c>
      <c r="Z1609" s="536"/>
      <c r="AA1609" s="493" t="s">
        <v>29276</v>
      </c>
      <c r="AB1609" s="493" t="s">
        <v>29277</v>
      </c>
      <c r="AC1609" s="493" t="s">
        <v>19798</v>
      </c>
      <c r="AD1609" s="493" t="s">
        <v>21853</v>
      </c>
      <c r="AE1609"/>
      <c r="AF1609" t="s">
        <v>20919</v>
      </c>
      <c r="AG1609"/>
      <c r="AH1609"/>
      <c r="AI1609" t="s">
        <v>20668</v>
      </c>
      <c r="AJ1609" t="s">
        <v>32</v>
      </c>
      <c r="AK1609" t="s">
        <v>2160</v>
      </c>
      <c r="AL1609" t="s">
        <v>64</v>
      </c>
      <c r="AM1609" t="s">
        <v>3246</v>
      </c>
      <c r="AN1609">
        <v>1</v>
      </c>
    </row>
    <row r="1610" spans="1:40" ht="14.4" x14ac:dyDescent="0.3">
      <c r="A1610" s="433" t="str">
        <v>2186</v>
      </c>
      <c r="D1610" t="str">
        <f>CONCATENATE(portada_F[[#This Row],[NIVEL]],".",portada_F[[#This Row],[CODINS]])</f>
        <v>1.00437</v>
      </c>
      <c r="E1610" s="444" t="s">
        <v>30832</v>
      </c>
      <c r="F1610" t="s">
        <v>1265</v>
      </c>
      <c r="G1610" t="s">
        <v>3195</v>
      </c>
      <c r="H1610" t="s">
        <v>3196</v>
      </c>
      <c r="I1610" s="448" t="s">
        <v>17778</v>
      </c>
      <c r="J1610" s="448" t="s">
        <v>10</v>
      </c>
      <c r="K1610" t="s">
        <v>32</v>
      </c>
      <c r="L1610" t="s">
        <v>20921</v>
      </c>
      <c r="M1610" t="s">
        <v>18492</v>
      </c>
      <c r="N1610">
        <v>21401</v>
      </c>
      <c r="O1610" t="s">
        <v>35</v>
      </c>
      <c r="P1610" t="s">
        <v>225</v>
      </c>
      <c r="Q1610" t="s">
        <v>1</v>
      </c>
      <c r="R1610" t="s">
        <v>16641</v>
      </c>
      <c r="S1610" t="s">
        <v>83</v>
      </c>
      <c r="T1610" t="s">
        <v>226</v>
      </c>
      <c r="U1610" t="s">
        <v>226</v>
      </c>
      <c r="V1610" t="s">
        <v>226</v>
      </c>
      <c r="W1610" t="s">
        <v>3197</v>
      </c>
      <c r="X1610" t="s">
        <v>11531</v>
      </c>
      <c r="Y1610" s="536" t="s">
        <v>21854</v>
      </c>
      <c r="Z1610" s="536" t="s">
        <v>21854</v>
      </c>
      <c r="AA1610" s="493" t="s">
        <v>17201</v>
      </c>
      <c r="AB1610" s="493" t="s">
        <v>21854</v>
      </c>
      <c r="AC1610" s="493" t="s">
        <v>21855</v>
      </c>
      <c r="AD1610" s="493" t="s">
        <v>21856</v>
      </c>
      <c r="AE1610"/>
      <c r="AF1610" t="s">
        <v>20919</v>
      </c>
      <c r="AG1610"/>
      <c r="AH1610"/>
      <c r="AI1610" t="s">
        <v>20668</v>
      </c>
      <c r="AJ1610" t="s">
        <v>32</v>
      </c>
      <c r="AK1610" t="s">
        <v>7207</v>
      </c>
      <c r="AL1610" t="s">
        <v>64</v>
      </c>
      <c r="AM1610" t="s">
        <v>3196</v>
      </c>
      <c r="AN1610">
        <v>114</v>
      </c>
    </row>
    <row r="1611" spans="1:40" ht="14.4" x14ac:dyDescent="0.3">
      <c r="A1611" s="433" t="str">
        <v>2187</v>
      </c>
      <c r="D1611" t="str">
        <f>CONCATENATE(portada_F[[#This Row],[NIVEL]],".",portada_F[[#This Row],[CODINS]])</f>
        <v>1.00966</v>
      </c>
      <c r="E1611" s="444" t="s">
        <v>31291</v>
      </c>
      <c r="F1611" t="s">
        <v>2585</v>
      </c>
      <c r="G1611" t="s">
        <v>2863</v>
      </c>
      <c r="H1611" t="s">
        <v>226</v>
      </c>
      <c r="I1611" t="s">
        <v>224</v>
      </c>
      <c r="J1611" t="s">
        <v>4</v>
      </c>
      <c r="K1611" t="s">
        <v>32</v>
      </c>
      <c r="L1611" t="s">
        <v>20921</v>
      </c>
      <c r="M1611" t="s">
        <v>18492</v>
      </c>
      <c r="N1611">
        <v>21004</v>
      </c>
      <c r="O1611" t="s">
        <v>35</v>
      </c>
      <c r="P1611" t="s">
        <v>11</v>
      </c>
      <c r="Q1611" t="s">
        <v>4</v>
      </c>
      <c r="R1611" t="s">
        <v>21834</v>
      </c>
      <c r="S1611" t="s">
        <v>83</v>
      </c>
      <c r="T1611" t="s">
        <v>224</v>
      </c>
      <c r="U1611" t="s">
        <v>2843</v>
      </c>
      <c r="V1611" t="s">
        <v>226</v>
      </c>
      <c r="W1611" t="s">
        <v>9360</v>
      </c>
      <c r="X1611" t="s">
        <v>15596</v>
      </c>
      <c r="Y1611" s="536" t="s">
        <v>23010</v>
      </c>
      <c r="Z1611" s="536"/>
      <c r="AA1611" s="493" t="s">
        <v>11045</v>
      </c>
      <c r="AB1611" s="493" t="s">
        <v>23011</v>
      </c>
      <c r="AC1611" s="493" t="s">
        <v>19793</v>
      </c>
      <c r="AD1611" s="493" t="s">
        <v>23012</v>
      </c>
      <c r="AE1611"/>
      <c r="AF1611" t="s">
        <v>20919</v>
      </c>
      <c r="AG1611"/>
      <c r="AH1611"/>
      <c r="AI1611" t="s">
        <v>20668</v>
      </c>
      <c r="AJ1611" t="s">
        <v>32</v>
      </c>
      <c r="AK1611" t="s">
        <v>1160</v>
      </c>
      <c r="AL1611" t="s">
        <v>64</v>
      </c>
      <c r="AM1611" t="s">
        <v>226</v>
      </c>
      <c r="AN1611">
        <v>64</v>
      </c>
    </row>
    <row r="1612" spans="1:40" ht="14.4" x14ac:dyDescent="0.3">
      <c r="A1612" s="433" t="str">
        <v>2189</v>
      </c>
      <c r="D1612" t="str">
        <f>CONCATENATE(portada_F[[#This Row],[NIVEL]],".",portada_F[[#This Row],[CODINS]])</f>
        <v>1.03262</v>
      </c>
      <c r="E1612" s="444" t="s">
        <v>33325</v>
      </c>
      <c r="F1612" t="s">
        <v>3210</v>
      </c>
      <c r="G1612" t="s">
        <v>3208</v>
      </c>
      <c r="H1612" t="s">
        <v>3209</v>
      </c>
      <c r="I1612" s="448" t="s">
        <v>17778</v>
      </c>
      <c r="J1612" s="448" t="s">
        <v>11</v>
      </c>
      <c r="K1612" t="s">
        <v>32</v>
      </c>
      <c r="L1612" t="s">
        <v>20921</v>
      </c>
      <c r="M1612" t="s">
        <v>18492</v>
      </c>
      <c r="N1612">
        <v>21403</v>
      </c>
      <c r="O1612" t="s">
        <v>35</v>
      </c>
      <c r="P1612" t="s">
        <v>225</v>
      </c>
      <c r="Q1612" t="s">
        <v>3</v>
      </c>
      <c r="R1612" t="s">
        <v>16643</v>
      </c>
      <c r="S1612" t="s">
        <v>83</v>
      </c>
      <c r="T1612" t="s">
        <v>226</v>
      </c>
      <c r="U1612" t="s">
        <v>22925</v>
      </c>
      <c r="V1612" t="s">
        <v>2870</v>
      </c>
      <c r="W1612" t="s">
        <v>27723</v>
      </c>
      <c r="X1612" t="s">
        <v>20399</v>
      </c>
      <c r="Y1612" s="536" t="s">
        <v>27724</v>
      </c>
      <c r="Z1612" s="536"/>
      <c r="AA1612" s="493" t="s">
        <v>3238</v>
      </c>
      <c r="AB1612" s="493" t="s">
        <v>27725</v>
      </c>
      <c r="AC1612" s="493" t="s">
        <v>12753</v>
      </c>
      <c r="AD1612" s="493" t="s">
        <v>23488</v>
      </c>
      <c r="AE1612"/>
      <c r="AF1612" t="s">
        <v>20919</v>
      </c>
      <c r="AG1612"/>
      <c r="AH1612"/>
      <c r="AI1612" t="s">
        <v>20668</v>
      </c>
      <c r="AJ1612" t="s">
        <v>32</v>
      </c>
      <c r="AK1612" t="s">
        <v>3207</v>
      </c>
      <c r="AL1612" t="s">
        <v>64</v>
      </c>
      <c r="AM1612" t="s">
        <v>3209</v>
      </c>
      <c r="AN1612">
        <v>7</v>
      </c>
    </row>
    <row r="1613" spans="1:40" ht="14.4" x14ac:dyDescent="0.3">
      <c r="A1613" s="433" t="str">
        <v>2190</v>
      </c>
      <c r="D1613" t="str">
        <f>CONCATENATE(portada_F[[#This Row],[NIVEL]],".",portada_F[[#This Row],[CODINS]])</f>
        <v>1.01355</v>
      </c>
      <c r="E1613" s="444" t="s">
        <v>31638</v>
      </c>
      <c r="F1613" t="s">
        <v>2891</v>
      </c>
      <c r="G1613" t="s">
        <v>2889</v>
      </c>
      <c r="H1613" t="s">
        <v>2890</v>
      </c>
      <c r="I1613" t="s">
        <v>224</v>
      </c>
      <c r="J1613" t="s">
        <v>4</v>
      </c>
      <c r="K1613" t="s">
        <v>32</v>
      </c>
      <c r="L1613" t="s">
        <v>20921</v>
      </c>
      <c r="M1613" t="s">
        <v>18492</v>
      </c>
      <c r="N1613">
        <v>21004</v>
      </c>
      <c r="O1613" t="s">
        <v>35</v>
      </c>
      <c r="P1613" t="s">
        <v>11</v>
      </c>
      <c r="Q1613" t="s">
        <v>4</v>
      </c>
      <c r="R1613" t="s">
        <v>21834</v>
      </c>
      <c r="S1613" t="s">
        <v>83</v>
      </c>
      <c r="T1613" t="s">
        <v>224</v>
      </c>
      <c r="U1613" t="s">
        <v>2843</v>
      </c>
      <c r="V1613" t="s">
        <v>1798</v>
      </c>
      <c r="W1613" t="s">
        <v>9366</v>
      </c>
      <c r="X1613" t="s">
        <v>10607</v>
      </c>
      <c r="Y1613" s="536" t="s">
        <v>23819</v>
      </c>
      <c r="Z1613" s="536" t="s">
        <v>23819</v>
      </c>
      <c r="AA1613" s="493" t="s">
        <v>12870</v>
      </c>
      <c r="AB1613" s="493" t="s">
        <v>23819</v>
      </c>
      <c r="AC1613" s="493" t="s">
        <v>19793</v>
      </c>
      <c r="AD1613" s="493" t="s">
        <v>21838</v>
      </c>
      <c r="AE1613"/>
      <c r="AF1613" t="s">
        <v>20919</v>
      </c>
      <c r="AG1613"/>
      <c r="AH1613"/>
      <c r="AI1613" t="s">
        <v>20668</v>
      </c>
      <c r="AJ1613" t="s">
        <v>32</v>
      </c>
      <c r="AK1613" t="s">
        <v>2888</v>
      </c>
      <c r="AL1613" t="s">
        <v>64</v>
      </c>
      <c r="AM1613" t="s">
        <v>2890</v>
      </c>
      <c r="AN1613">
        <v>23</v>
      </c>
    </row>
    <row r="1614" spans="1:40" ht="14.4" x14ac:dyDescent="0.3">
      <c r="A1614" s="433" t="str">
        <v>2191</v>
      </c>
      <c r="D1614" t="str">
        <f>CONCATENATE(portada_F[[#This Row],[NIVEL]],".",portada_F[[#This Row],[CODINS]])</f>
        <v>1.01084</v>
      </c>
      <c r="E1614" s="444" t="s">
        <v>31399</v>
      </c>
      <c r="F1614" t="s">
        <v>1038</v>
      </c>
      <c r="G1614" t="s">
        <v>2680</v>
      </c>
      <c r="H1614" t="s">
        <v>2681</v>
      </c>
      <c r="I1614" t="s">
        <v>224</v>
      </c>
      <c r="J1614" t="s">
        <v>1</v>
      </c>
      <c r="K1614" t="s">
        <v>32</v>
      </c>
      <c r="L1614" t="s">
        <v>20921</v>
      </c>
      <c r="M1614" t="s">
        <v>18492</v>
      </c>
      <c r="N1614">
        <v>21005</v>
      </c>
      <c r="O1614" t="s">
        <v>35</v>
      </c>
      <c r="P1614" t="s">
        <v>11</v>
      </c>
      <c r="Q1614" t="s">
        <v>5</v>
      </c>
      <c r="R1614" t="s">
        <v>16617</v>
      </c>
      <c r="S1614" t="s">
        <v>83</v>
      </c>
      <c r="T1614" t="s">
        <v>224</v>
      </c>
      <c r="U1614" t="s">
        <v>2671</v>
      </c>
      <c r="V1614" t="s">
        <v>2682</v>
      </c>
      <c r="W1614" t="s">
        <v>2683</v>
      </c>
      <c r="X1614" t="s">
        <v>10543</v>
      </c>
      <c r="Y1614" s="536" t="s">
        <v>23248</v>
      </c>
      <c r="Z1614" s="536" t="s">
        <v>23248</v>
      </c>
      <c r="AA1614" s="493" t="s">
        <v>15612</v>
      </c>
      <c r="AB1614" s="493" t="s">
        <v>23249</v>
      </c>
      <c r="AC1614" s="493" t="s">
        <v>21801</v>
      </c>
      <c r="AD1614" s="493" t="s">
        <v>21802</v>
      </c>
      <c r="AE1614"/>
      <c r="AF1614" t="s">
        <v>20919</v>
      </c>
      <c r="AG1614"/>
      <c r="AH1614"/>
      <c r="AI1614" t="s">
        <v>20668</v>
      </c>
      <c r="AJ1614" t="s">
        <v>32</v>
      </c>
      <c r="AK1614" t="s">
        <v>7534</v>
      </c>
      <c r="AL1614" t="s">
        <v>64</v>
      </c>
      <c r="AM1614" t="s">
        <v>2681</v>
      </c>
      <c r="AN1614">
        <v>48</v>
      </c>
    </row>
    <row r="1615" spans="1:40" ht="14.4" x14ac:dyDescent="0.3">
      <c r="A1615" s="433" t="str">
        <v>2192</v>
      </c>
      <c r="D1615" t="str">
        <f>CONCATENATE(portada_F[[#This Row],[NIVEL]],".",portada_F[[#This Row],[CODINS]])</f>
        <v>1.02495</v>
      </c>
      <c r="E1615" s="444" t="s">
        <v>32668</v>
      </c>
      <c r="F1615" t="s">
        <v>3170</v>
      </c>
      <c r="G1615" t="s">
        <v>3168</v>
      </c>
      <c r="H1615" t="s">
        <v>3169</v>
      </c>
      <c r="I1615" s="448" t="s">
        <v>17778</v>
      </c>
      <c r="J1615" s="448" t="s">
        <v>10</v>
      </c>
      <c r="K1615" t="s">
        <v>32</v>
      </c>
      <c r="L1615" t="s">
        <v>20921</v>
      </c>
      <c r="M1615" t="s">
        <v>18492</v>
      </c>
      <c r="N1615">
        <v>21401</v>
      </c>
      <c r="O1615" t="s">
        <v>35</v>
      </c>
      <c r="P1615" t="s">
        <v>225</v>
      </c>
      <c r="Q1615" t="s">
        <v>1</v>
      </c>
      <c r="R1615" t="s">
        <v>16641</v>
      </c>
      <c r="S1615" t="s">
        <v>83</v>
      </c>
      <c r="T1615" t="s">
        <v>226</v>
      </c>
      <c r="U1615" t="s">
        <v>226</v>
      </c>
      <c r="V1615" t="s">
        <v>3169</v>
      </c>
      <c r="W1615" t="s">
        <v>9393</v>
      </c>
      <c r="X1615" t="s">
        <v>12108</v>
      </c>
      <c r="Y1615" s="536" t="s">
        <v>26172</v>
      </c>
      <c r="Z1615" s="536"/>
      <c r="AA1615" s="493" t="s">
        <v>19258</v>
      </c>
      <c r="AB1615" s="493" t="s">
        <v>26173</v>
      </c>
      <c r="AC1615" s="493" t="s">
        <v>21855</v>
      </c>
      <c r="AD1615" s="493" t="s">
        <v>21856</v>
      </c>
      <c r="AE1615"/>
      <c r="AF1615" t="s">
        <v>20919</v>
      </c>
      <c r="AG1615"/>
      <c r="AH1615"/>
      <c r="AI1615" t="s">
        <v>20668</v>
      </c>
      <c r="AJ1615" t="s">
        <v>32</v>
      </c>
      <c r="AK1615" t="s">
        <v>7204</v>
      </c>
      <c r="AL1615" t="s">
        <v>64</v>
      </c>
      <c r="AM1615" t="s">
        <v>3169</v>
      </c>
      <c r="AN1615">
        <v>25</v>
      </c>
    </row>
    <row r="1616" spans="1:40" ht="14.4" x14ac:dyDescent="0.3">
      <c r="A1616" s="433" t="str">
        <v>2193</v>
      </c>
      <c r="D1616" t="str">
        <f>CONCATENATE(portada_F[[#This Row],[NIVEL]],".",portada_F[[#This Row],[CODINS]])</f>
        <v>1.03048</v>
      </c>
      <c r="E1616" s="444" t="s">
        <v>33147</v>
      </c>
      <c r="F1616" t="s">
        <v>7456</v>
      </c>
      <c r="G1616" t="s">
        <v>10262</v>
      </c>
      <c r="H1616" t="s">
        <v>10263</v>
      </c>
      <c r="I1616" t="s">
        <v>224</v>
      </c>
      <c r="J1616" t="s">
        <v>13</v>
      </c>
      <c r="K1616" t="s">
        <v>32</v>
      </c>
      <c r="L1616" t="s">
        <v>20921</v>
      </c>
      <c r="M1616" t="s">
        <v>18492</v>
      </c>
      <c r="N1616">
        <v>21012</v>
      </c>
      <c r="O1616" t="s">
        <v>35</v>
      </c>
      <c r="P1616" t="s">
        <v>11</v>
      </c>
      <c r="Q1616" t="s">
        <v>14</v>
      </c>
      <c r="R1616" t="s">
        <v>16621</v>
      </c>
      <c r="S1616" t="s">
        <v>83</v>
      </c>
      <c r="T1616" t="s">
        <v>224</v>
      </c>
      <c r="U1616" t="s">
        <v>337</v>
      </c>
      <c r="V1616" t="s">
        <v>10263</v>
      </c>
      <c r="W1616" t="s">
        <v>27301</v>
      </c>
      <c r="X1616" t="s">
        <v>17381</v>
      </c>
      <c r="Y1616" s="536" t="s">
        <v>27302</v>
      </c>
      <c r="Z1616" s="536"/>
      <c r="AA1616" s="493" t="s">
        <v>27303</v>
      </c>
      <c r="AB1616" s="493" t="s">
        <v>27302</v>
      </c>
      <c r="AC1616" s="493" t="s">
        <v>20003</v>
      </c>
      <c r="AD1616" s="493" t="s">
        <v>23490</v>
      </c>
      <c r="AE1616"/>
      <c r="AF1616" t="s">
        <v>20919</v>
      </c>
      <c r="AG1616"/>
      <c r="AH1616"/>
      <c r="AI1616" t="s">
        <v>20668</v>
      </c>
      <c r="AJ1616" t="s">
        <v>32</v>
      </c>
      <c r="AK1616" t="s">
        <v>1128</v>
      </c>
      <c r="AL1616" t="s">
        <v>64</v>
      </c>
      <c r="AM1616" t="s">
        <v>10263</v>
      </c>
      <c r="AN1616">
        <v>4</v>
      </c>
    </row>
    <row r="1617" spans="1:40" ht="14.4" x14ac:dyDescent="0.3">
      <c r="A1617" s="433" t="str">
        <v>2194</v>
      </c>
      <c r="D1617" t="str">
        <f>CONCATENATE(portada_F[[#This Row],[NIVEL]],".",portada_F[[#This Row],[CODINS]])</f>
        <v>1.01560</v>
      </c>
      <c r="E1617" s="444" t="s">
        <v>31835</v>
      </c>
      <c r="F1617" t="s">
        <v>3332</v>
      </c>
      <c r="G1617" t="s">
        <v>3331</v>
      </c>
      <c r="H1617" t="s">
        <v>337</v>
      </c>
      <c r="I1617" t="s">
        <v>224</v>
      </c>
      <c r="J1617" t="s">
        <v>13</v>
      </c>
      <c r="K1617" t="s">
        <v>32</v>
      </c>
      <c r="L1617" t="s">
        <v>20921</v>
      </c>
      <c r="M1617" t="s">
        <v>18492</v>
      </c>
      <c r="N1617">
        <v>21012</v>
      </c>
      <c r="O1617" t="s">
        <v>35</v>
      </c>
      <c r="P1617" t="s">
        <v>11</v>
      </c>
      <c r="Q1617" t="s">
        <v>14</v>
      </c>
      <c r="R1617" t="s">
        <v>16621</v>
      </c>
      <c r="S1617" t="s">
        <v>83</v>
      </c>
      <c r="T1617" t="s">
        <v>224</v>
      </c>
      <c r="U1617" t="s">
        <v>337</v>
      </c>
      <c r="V1617" t="s">
        <v>337</v>
      </c>
      <c r="W1617" t="s">
        <v>9405</v>
      </c>
      <c r="X1617" t="s">
        <v>10667</v>
      </c>
      <c r="Y1617" s="536" t="s">
        <v>24247</v>
      </c>
      <c r="Z1617" s="536"/>
      <c r="AA1617" s="493" t="s">
        <v>19038</v>
      </c>
      <c r="AB1617" s="493" t="s">
        <v>24248</v>
      </c>
      <c r="AC1617" s="493" t="s">
        <v>20003</v>
      </c>
      <c r="AD1617" s="493" t="s">
        <v>23490</v>
      </c>
      <c r="AE1617"/>
      <c r="AF1617" t="s">
        <v>20919</v>
      </c>
      <c r="AG1617"/>
      <c r="AH1617"/>
      <c r="AI1617" t="s">
        <v>20668</v>
      </c>
      <c r="AJ1617" t="s">
        <v>32</v>
      </c>
      <c r="AK1617" t="s">
        <v>2639</v>
      </c>
      <c r="AL1617" t="s">
        <v>64</v>
      </c>
      <c r="AM1617" t="s">
        <v>337</v>
      </c>
      <c r="AN1617">
        <v>10</v>
      </c>
    </row>
    <row r="1618" spans="1:40" ht="14.4" x14ac:dyDescent="0.3">
      <c r="A1618" s="433" t="str">
        <v>2196</v>
      </c>
      <c r="D1618" t="str">
        <f>CONCATENATE(portada_F[[#This Row],[NIVEL]],".",portada_F[[#This Row],[CODINS]])</f>
        <v>1.03103</v>
      </c>
      <c r="E1618" s="444" t="s">
        <v>33195</v>
      </c>
      <c r="F1618" t="s">
        <v>3082</v>
      </c>
      <c r="G1618" t="s">
        <v>14667</v>
      </c>
      <c r="H1618" t="s">
        <v>445</v>
      </c>
      <c r="I1618" t="s">
        <v>224</v>
      </c>
      <c r="J1618" t="s">
        <v>15</v>
      </c>
      <c r="K1618" t="s">
        <v>32</v>
      </c>
      <c r="L1618" t="s">
        <v>20921</v>
      </c>
      <c r="M1618" t="s">
        <v>18492</v>
      </c>
      <c r="N1618">
        <v>21013</v>
      </c>
      <c r="O1618" t="s">
        <v>35</v>
      </c>
      <c r="P1618" t="s">
        <v>11</v>
      </c>
      <c r="Q1618" t="s">
        <v>15</v>
      </c>
      <c r="R1618" t="s">
        <v>16622</v>
      </c>
      <c r="S1618" t="s">
        <v>83</v>
      </c>
      <c r="T1618" t="s">
        <v>224</v>
      </c>
      <c r="U1618" t="s">
        <v>271</v>
      </c>
      <c r="V1618" t="s">
        <v>445</v>
      </c>
      <c r="W1618" t="s">
        <v>15114</v>
      </c>
      <c r="X1618" t="s">
        <v>15113</v>
      </c>
      <c r="Y1618" s="536" t="s">
        <v>27427</v>
      </c>
      <c r="Z1618" s="536"/>
      <c r="AA1618" s="493" t="s">
        <v>17058</v>
      </c>
      <c r="AB1618" s="493" t="s">
        <v>27428</v>
      </c>
      <c r="AC1618" s="493" t="s">
        <v>20291</v>
      </c>
      <c r="AD1618" s="493" t="s">
        <v>26791</v>
      </c>
      <c r="AE1618"/>
      <c r="AF1618" t="s">
        <v>20919</v>
      </c>
      <c r="AG1618"/>
      <c r="AH1618"/>
      <c r="AI1618" t="s">
        <v>20668</v>
      </c>
      <c r="AJ1618" t="s">
        <v>32</v>
      </c>
      <c r="AK1618" t="s">
        <v>3081</v>
      </c>
      <c r="AL1618" t="s">
        <v>64</v>
      </c>
      <c r="AM1618" t="s">
        <v>445</v>
      </c>
      <c r="AN1618">
        <v>7</v>
      </c>
    </row>
    <row r="1619" spans="1:40" ht="14.4" x14ac:dyDescent="0.3">
      <c r="A1619" s="433" t="str">
        <v>2197</v>
      </c>
      <c r="D1619" t="str">
        <f>CONCATENATE(portada_F[[#This Row],[NIVEL]],".",portada_F[[#This Row],[CODINS]])</f>
        <v>1.03424</v>
      </c>
      <c r="E1619" s="444" t="s">
        <v>33470</v>
      </c>
      <c r="F1619" t="s">
        <v>7915</v>
      </c>
      <c r="G1619" t="s">
        <v>11276</v>
      </c>
      <c r="H1619" t="s">
        <v>11277</v>
      </c>
      <c r="I1619" s="448" t="s">
        <v>17778</v>
      </c>
      <c r="J1619" s="448" t="s">
        <v>11</v>
      </c>
      <c r="K1619" t="s">
        <v>32</v>
      </c>
      <c r="L1619" t="s">
        <v>20921</v>
      </c>
      <c r="M1619" t="s">
        <v>18492</v>
      </c>
      <c r="N1619">
        <v>21404</v>
      </c>
      <c r="O1619" t="s">
        <v>35</v>
      </c>
      <c r="P1619" t="s">
        <v>225</v>
      </c>
      <c r="Q1619" t="s">
        <v>4</v>
      </c>
      <c r="R1619" t="s">
        <v>16644</v>
      </c>
      <c r="S1619" t="s">
        <v>83</v>
      </c>
      <c r="T1619" t="s">
        <v>226</v>
      </c>
      <c r="U1619" t="s">
        <v>86</v>
      </c>
      <c r="V1619" t="s">
        <v>11277</v>
      </c>
      <c r="W1619" t="s">
        <v>1145</v>
      </c>
      <c r="X1619" t="s">
        <v>12301</v>
      </c>
      <c r="Y1619" s="536" t="s">
        <v>28068</v>
      </c>
      <c r="Z1619" s="536"/>
      <c r="AA1619" s="493" t="s">
        <v>17422</v>
      </c>
      <c r="AB1619" s="493" t="s">
        <v>28069</v>
      </c>
      <c r="AC1619" s="493" t="s">
        <v>12753</v>
      </c>
      <c r="AD1619" s="493" t="s">
        <v>23488</v>
      </c>
      <c r="AE1619"/>
      <c r="AF1619" t="s">
        <v>20919</v>
      </c>
      <c r="AG1619"/>
      <c r="AH1619"/>
      <c r="AI1619" t="s">
        <v>20668</v>
      </c>
      <c r="AJ1619" t="s">
        <v>32</v>
      </c>
      <c r="AK1619" t="s">
        <v>3216</v>
      </c>
      <c r="AL1619" t="s">
        <v>64</v>
      </c>
      <c r="AM1619" t="s">
        <v>11277</v>
      </c>
      <c r="AN1619">
        <v>7</v>
      </c>
    </row>
    <row r="1620" spans="1:40" ht="14.4" x14ac:dyDescent="0.3">
      <c r="A1620" s="433" t="str">
        <v>2199</v>
      </c>
      <c r="D1620" t="str">
        <f>CONCATENATE(portada_F[[#This Row],[NIVEL]],".",portada_F[[#This Row],[CODINS]])</f>
        <v>1.02083</v>
      </c>
      <c r="E1620" s="444" t="s">
        <v>32304</v>
      </c>
      <c r="F1620" t="s">
        <v>3221</v>
      </c>
      <c r="G1620" t="s">
        <v>3218</v>
      </c>
      <c r="H1620" t="s">
        <v>3219</v>
      </c>
      <c r="I1620" s="448" t="s">
        <v>17778</v>
      </c>
      <c r="J1620" s="448" t="s">
        <v>11</v>
      </c>
      <c r="K1620" t="s">
        <v>32</v>
      </c>
      <c r="L1620" t="s">
        <v>20921</v>
      </c>
      <c r="M1620" t="s">
        <v>18492</v>
      </c>
      <c r="N1620">
        <v>21403</v>
      </c>
      <c r="O1620" t="s">
        <v>35</v>
      </c>
      <c r="P1620" t="s">
        <v>225</v>
      </c>
      <c r="Q1620" t="s">
        <v>3</v>
      </c>
      <c r="R1620" t="s">
        <v>16643</v>
      </c>
      <c r="S1620" t="s">
        <v>83</v>
      </c>
      <c r="T1620" t="s">
        <v>226</v>
      </c>
      <c r="U1620" t="s">
        <v>22925</v>
      </c>
      <c r="V1620" t="s">
        <v>3219</v>
      </c>
      <c r="W1620" t="s">
        <v>9396</v>
      </c>
      <c r="X1620" t="s">
        <v>12013</v>
      </c>
      <c r="Y1620" s="536" t="s">
        <v>25323</v>
      </c>
      <c r="Z1620" s="536" t="s">
        <v>25323</v>
      </c>
      <c r="AA1620" s="493" t="s">
        <v>3220</v>
      </c>
      <c r="AB1620" s="493" t="s">
        <v>25324</v>
      </c>
      <c r="AC1620" s="493" t="s">
        <v>12753</v>
      </c>
      <c r="AD1620" s="493" t="s">
        <v>23488</v>
      </c>
      <c r="AE1620"/>
      <c r="AF1620" t="s">
        <v>20919</v>
      </c>
      <c r="AG1620"/>
      <c r="AH1620"/>
      <c r="AI1620" t="s">
        <v>20668</v>
      </c>
      <c r="AJ1620" t="s">
        <v>32</v>
      </c>
      <c r="AK1620" t="s">
        <v>3217</v>
      </c>
      <c r="AL1620" t="s">
        <v>64</v>
      </c>
      <c r="AM1620" t="s">
        <v>3219</v>
      </c>
      <c r="AN1620">
        <v>14</v>
      </c>
    </row>
    <row r="1621" spans="1:40" ht="14.4" x14ac:dyDescent="0.3">
      <c r="A1621" s="433" t="str">
        <v>2201</v>
      </c>
      <c r="D1621" t="str">
        <f>CONCATENATE(portada_F[[#This Row],[NIVEL]],".",portada_F[[#This Row],[CODINS]])</f>
        <v>1.02846</v>
      </c>
      <c r="E1621" s="444" t="s">
        <v>32975</v>
      </c>
      <c r="F1621" t="s">
        <v>3161</v>
      </c>
      <c r="G1621" t="s">
        <v>3159</v>
      </c>
      <c r="H1621" t="s">
        <v>3160</v>
      </c>
      <c r="I1621" s="448" t="s">
        <v>17778</v>
      </c>
      <c r="J1621" s="448" t="s">
        <v>10</v>
      </c>
      <c r="K1621" t="s">
        <v>32</v>
      </c>
      <c r="L1621" t="s">
        <v>20921</v>
      </c>
      <c r="M1621" t="s">
        <v>18492</v>
      </c>
      <c r="N1621">
        <v>21401</v>
      </c>
      <c r="O1621" t="s">
        <v>35</v>
      </c>
      <c r="P1621" t="s">
        <v>225</v>
      </c>
      <c r="Q1621" t="s">
        <v>1</v>
      </c>
      <c r="R1621" t="s">
        <v>16641</v>
      </c>
      <c r="S1621" t="s">
        <v>83</v>
      </c>
      <c r="T1621" t="s">
        <v>226</v>
      </c>
      <c r="U1621" t="s">
        <v>226</v>
      </c>
      <c r="V1621" t="s">
        <v>2898</v>
      </c>
      <c r="W1621" t="s">
        <v>15084</v>
      </c>
      <c r="X1621" t="s">
        <v>12183</v>
      </c>
      <c r="Y1621" s="536" t="s">
        <v>26899</v>
      </c>
      <c r="Z1621" s="536" t="s">
        <v>26900</v>
      </c>
      <c r="AA1621" s="493" t="s">
        <v>26901</v>
      </c>
      <c r="AB1621" s="493" t="s">
        <v>26900</v>
      </c>
      <c r="AC1621" s="493" t="s">
        <v>21855</v>
      </c>
      <c r="AD1621" s="493" t="s">
        <v>21856</v>
      </c>
      <c r="AE1621"/>
      <c r="AF1621" t="s">
        <v>20919</v>
      </c>
      <c r="AG1621"/>
      <c r="AH1621"/>
      <c r="AI1621" t="s">
        <v>20668</v>
      </c>
      <c r="AJ1621" t="s">
        <v>32</v>
      </c>
      <c r="AK1621" t="s">
        <v>2734</v>
      </c>
      <c r="AL1621" t="s">
        <v>64</v>
      </c>
      <c r="AM1621" t="s">
        <v>3160</v>
      </c>
      <c r="AN1621">
        <v>27</v>
      </c>
    </row>
    <row r="1622" spans="1:40" ht="14.4" x14ac:dyDescent="0.3">
      <c r="A1622" s="433" t="str">
        <v>2202</v>
      </c>
      <c r="D1622" t="str">
        <f>CONCATENATE(portada_F[[#This Row],[NIVEL]],".",portada_F[[#This Row],[CODINS]])</f>
        <v>1.01348</v>
      </c>
      <c r="E1622" s="444" t="s">
        <v>31631</v>
      </c>
      <c r="F1622" t="s">
        <v>3294</v>
      </c>
      <c r="G1622" t="s">
        <v>3292</v>
      </c>
      <c r="H1622" t="s">
        <v>3293</v>
      </c>
      <c r="I1622" t="s">
        <v>17778</v>
      </c>
      <c r="J1622" t="s">
        <v>5</v>
      </c>
      <c r="K1622" t="s">
        <v>32</v>
      </c>
      <c r="L1622" t="s">
        <v>20921</v>
      </c>
      <c r="M1622" t="s">
        <v>18492</v>
      </c>
      <c r="N1622">
        <v>21501</v>
      </c>
      <c r="O1622" t="s">
        <v>35</v>
      </c>
      <c r="P1622" t="s">
        <v>202</v>
      </c>
      <c r="Q1622" t="s">
        <v>1</v>
      </c>
      <c r="R1622" t="s">
        <v>16645</v>
      </c>
      <c r="S1622" t="s">
        <v>83</v>
      </c>
      <c r="T1622" t="s">
        <v>203</v>
      </c>
      <c r="U1622" t="s">
        <v>159</v>
      </c>
      <c r="V1622" t="s">
        <v>3293</v>
      </c>
      <c r="W1622" t="s">
        <v>2936</v>
      </c>
      <c r="X1622" t="s">
        <v>14004</v>
      </c>
      <c r="Y1622" s="536" t="s">
        <v>23805</v>
      </c>
      <c r="Z1622" s="536"/>
      <c r="AA1622" s="493" t="s">
        <v>15635</v>
      </c>
      <c r="AB1622" s="493" t="s">
        <v>23806</v>
      </c>
      <c r="AC1622" s="493" t="s">
        <v>19800</v>
      </c>
      <c r="AD1622" s="493" t="s">
        <v>23807</v>
      </c>
      <c r="AE1622"/>
      <c r="AF1622" t="s">
        <v>20919</v>
      </c>
      <c r="AG1622"/>
      <c r="AH1622"/>
      <c r="AI1622" t="s">
        <v>20668</v>
      </c>
      <c r="AJ1622" t="s">
        <v>32</v>
      </c>
      <c r="AK1622" t="s">
        <v>3291</v>
      </c>
      <c r="AL1622" t="s">
        <v>64</v>
      </c>
      <c r="AM1622" t="s">
        <v>3293</v>
      </c>
      <c r="AN1622">
        <v>8</v>
      </c>
    </row>
    <row r="1623" spans="1:40" ht="14.4" x14ac:dyDescent="0.3">
      <c r="A1623" s="433" t="str">
        <v>2203</v>
      </c>
      <c r="D1623" t="str">
        <f>CONCATENATE(portada_F[[#This Row],[NIVEL]],".",portada_F[[#This Row],[CODINS]])</f>
        <v>1.01378</v>
      </c>
      <c r="E1623" s="444" t="s">
        <v>31661</v>
      </c>
      <c r="F1623" t="s">
        <v>2857</v>
      </c>
      <c r="G1623" t="s">
        <v>3005</v>
      </c>
      <c r="H1623" t="s">
        <v>3006</v>
      </c>
      <c r="I1623" t="s">
        <v>224</v>
      </c>
      <c r="J1623" t="s">
        <v>6</v>
      </c>
      <c r="K1623" t="s">
        <v>32</v>
      </c>
      <c r="L1623" t="s">
        <v>20921</v>
      </c>
      <c r="M1623" t="s">
        <v>18492</v>
      </c>
      <c r="N1623">
        <v>21007</v>
      </c>
      <c r="O1623" t="s">
        <v>35</v>
      </c>
      <c r="P1623" t="s">
        <v>11</v>
      </c>
      <c r="Q1623" t="s">
        <v>7</v>
      </c>
      <c r="R1623" t="s">
        <v>18366</v>
      </c>
      <c r="S1623" t="s">
        <v>83</v>
      </c>
      <c r="T1623" t="s">
        <v>224</v>
      </c>
      <c r="U1623" t="s">
        <v>2961</v>
      </c>
      <c r="V1623" t="s">
        <v>3007</v>
      </c>
      <c r="W1623" t="s">
        <v>23856</v>
      </c>
      <c r="X1623" t="s">
        <v>11814</v>
      </c>
      <c r="Y1623" s="536" t="s">
        <v>23857</v>
      </c>
      <c r="Z1623" s="536" t="s">
        <v>23857</v>
      </c>
      <c r="AA1623" s="493" t="s">
        <v>3008</v>
      </c>
      <c r="AB1623" s="493" t="s">
        <v>23858</v>
      </c>
      <c r="AC1623" s="493" t="s">
        <v>19321</v>
      </c>
      <c r="AD1623" s="493" t="s">
        <v>21849</v>
      </c>
      <c r="AE1623"/>
      <c r="AF1623" t="s">
        <v>20919</v>
      </c>
      <c r="AG1623"/>
      <c r="AH1623"/>
      <c r="AI1623" t="s">
        <v>20668</v>
      </c>
      <c r="AJ1623" t="s">
        <v>32</v>
      </c>
      <c r="AK1623" t="s">
        <v>1224</v>
      </c>
      <c r="AL1623" t="s">
        <v>64</v>
      </c>
      <c r="AM1623" t="s">
        <v>3006</v>
      </c>
      <c r="AN1623">
        <v>73</v>
      </c>
    </row>
    <row r="1624" spans="1:40" ht="14.4" x14ac:dyDescent="0.3">
      <c r="A1624" s="433" t="str">
        <v>2204</v>
      </c>
      <c r="D1624" t="str">
        <f>CONCATENATE(portada_F[[#This Row],[NIVEL]],".",portada_F[[#This Row],[CODINS]])</f>
        <v>1.03157</v>
      </c>
      <c r="E1624" s="444" t="s">
        <v>33240</v>
      </c>
      <c r="F1624" t="s">
        <v>3117</v>
      </c>
      <c r="G1624" t="s">
        <v>3115</v>
      </c>
      <c r="H1624" t="s">
        <v>3116</v>
      </c>
      <c r="I1624" t="s">
        <v>224</v>
      </c>
      <c r="J1624" t="s">
        <v>15</v>
      </c>
      <c r="K1624" t="s">
        <v>32</v>
      </c>
      <c r="L1624" t="s">
        <v>20921</v>
      </c>
      <c r="M1624" t="s">
        <v>18492</v>
      </c>
      <c r="N1624">
        <v>21013</v>
      </c>
      <c r="O1624" t="s">
        <v>35</v>
      </c>
      <c r="P1624" t="s">
        <v>11</v>
      </c>
      <c r="Q1624" t="s">
        <v>15</v>
      </c>
      <c r="R1624" t="s">
        <v>16622</v>
      </c>
      <c r="S1624" t="s">
        <v>83</v>
      </c>
      <c r="T1624" t="s">
        <v>224</v>
      </c>
      <c r="U1624" t="s">
        <v>271</v>
      </c>
      <c r="V1624" t="s">
        <v>3116</v>
      </c>
      <c r="W1624" t="s">
        <v>459</v>
      </c>
      <c r="X1624" t="s">
        <v>13314</v>
      </c>
      <c r="Y1624" s="536" t="s">
        <v>27524</v>
      </c>
      <c r="Z1624" s="536"/>
      <c r="AA1624" s="493" t="s">
        <v>14230</v>
      </c>
      <c r="AB1624" s="493" t="s">
        <v>27525</v>
      </c>
      <c r="AC1624" s="493" t="s">
        <v>20291</v>
      </c>
      <c r="AD1624" s="493" t="s">
        <v>26791</v>
      </c>
      <c r="AE1624"/>
      <c r="AF1624" t="s">
        <v>20919</v>
      </c>
      <c r="AG1624"/>
      <c r="AH1624"/>
      <c r="AI1624" t="s">
        <v>20668</v>
      </c>
      <c r="AJ1624" t="s">
        <v>32</v>
      </c>
      <c r="AK1624" t="s">
        <v>3114</v>
      </c>
      <c r="AL1624" t="s">
        <v>64</v>
      </c>
      <c r="AM1624" t="s">
        <v>3116</v>
      </c>
      <c r="AN1624">
        <v>18</v>
      </c>
    </row>
    <row r="1625" spans="1:40" ht="14.4" x14ac:dyDescent="0.3">
      <c r="A1625" s="433" t="str">
        <v>2205</v>
      </c>
      <c r="D1625" t="str">
        <f>CONCATENATE(portada_F[[#This Row],[NIVEL]],".",portada_F[[#This Row],[CODINS]])</f>
        <v>1.02362</v>
      </c>
      <c r="E1625" s="444" t="s">
        <v>32547</v>
      </c>
      <c r="F1625" t="s">
        <v>7869</v>
      </c>
      <c r="G1625" t="s">
        <v>14642</v>
      </c>
      <c r="H1625" t="s">
        <v>1476</v>
      </c>
      <c r="I1625" t="s">
        <v>17778</v>
      </c>
      <c r="J1625" t="s">
        <v>5</v>
      </c>
      <c r="K1625" t="s">
        <v>32</v>
      </c>
      <c r="L1625" t="s">
        <v>20921</v>
      </c>
      <c r="M1625" t="s">
        <v>18492</v>
      </c>
      <c r="N1625">
        <v>21501</v>
      </c>
      <c r="O1625" t="s">
        <v>35</v>
      </c>
      <c r="P1625" t="s">
        <v>202</v>
      </c>
      <c r="Q1625" t="s">
        <v>1</v>
      </c>
      <c r="R1625" t="s">
        <v>16645</v>
      </c>
      <c r="S1625" t="s">
        <v>83</v>
      </c>
      <c r="T1625" t="s">
        <v>203</v>
      </c>
      <c r="U1625" t="s">
        <v>159</v>
      </c>
      <c r="V1625" t="s">
        <v>15026</v>
      </c>
      <c r="W1625" t="s">
        <v>17285</v>
      </c>
      <c r="X1625" t="s">
        <v>17284</v>
      </c>
      <c r="Y1625" s="536" t="s">
        <v>25896</v>
      </c>
      <c r="Z1625" s="536" t="s">
        <v>25897</v>
      </c>
      <c r="AA1625" s="493" t="s">
        <v>25898</v>
      </c>
      <c r="AB1625" s="493" t="s">
        <v>25899</v>
      </c>
      <c r="AC1625" s="493" t="s">
        <v>19800</v>
      </c>
      <c r="AD1625" s="493" t="s">
        <v>21858</v>
      </c>
      <c r="AE1625"/>
      <c r="AF1625" t="s">
        <v>20919</v>
      </c>
      <c r="AG1625"/>
      <c r="AH1625"/>
      <c r="AI1625" t="s">
        <v>20668</v>
      </c>
      <c r="AJ1625" t="s">
        <v>32</v>
      </c>
      <c r="AK1625" t="s">
        <v>484</v>
      </c>
      <c r="AL1625" t="s">
        <v>64</v>
      </c>
      <c r="AM1625" t="s">
        <v>1476</v>
      </c>
      <c r="AN1625">
        <v>6</v>
      </c>
    </row>
    <row r="1626" spans="1:40" ht="14.4" x14ac:dyDescent="0.3">
      <c r="A1626" s="433" t="str">
        <v>2206</v>
      </c>
      <c r="D1626" t="str">
        <f>CONCATENATE(portada_F[[#This Row],[NIVEL]],".",portada_F[[#This Row],[CODINS]])</f>
        <v>1.03656</v>
      </c>
      <c r="E1626" s="444" t="s">
        <v>33635</v>
      </c>
      <c r="F1626" t="s">
        <v>13785</v>
      </c>
      <c r="G1626" t="s">
        <v>13786</v>
      </c>
      <c r="H1626" t="s">
        <v>13787</v>
      </c>
      <c r="I1626" t="s">
        <v>17778</v>
      </c>
      <c r="J1626" t="s">
        <v>5</v>
      </c>
      <c r="K1626" t="s">
        <v>32</v>
      </c>
      <c r="L1626" t="s">
        <v>20921</v>
      </c>
      <c r="M1626" t="s">
        <v>18492</v>
      </c>
      <c r="N1626">
        <v>21501</v>
      </c>
      <c r="O1626" t="s">
        <v>35</v>
      </c>
      <c r="P1626" t="s">
        <v>202</v>
      </c>
      <c r="Q1626" t="s">
        <v>1</v>
      </c>
      <c r="R1626" t="s">
        <v>16645</v>
      </c>
      <c r="S1626" t="s">
        <v>83</v>
      </c>
      <c r="T1626" t="s">
        <v>203</v>
      </c>
      <c r="U1626" t="s">
        <v>159</v>
      </c>
      <c r="V1626" t="s">
        <v>13787</v>
      </c>
      <c r="W1626" t="s">
        <v>14407</v>
      </c>
      <c r="X1626" t="s">
        <v>15148</v>
      </c>
      <c r="Y1626" s="536" t="s">
        <v>28603</v>
      </c>
      <c r="Z1626" s="536"/>
      <c r="AA1626" s="493" t="s">
        <v>18186</v>
      </c>
      <c r="AB1626" s="493" t="s">
        <v>28604</v>
      </c>
      <c r="AC1626" s="493" t="s">
        <v>19800</v>
      </c>
      <c r="AD1626" s="493" t="s">
        <v>21858</v>
      </c>
      <c r="AE1626"/>
      <c r="AF1626" t="s">
        <v>20919</v>
      </c>
      <c r="AG1626"/>
      <c r="AH1626"/>
      <c r="AI1626" t="s">
        <v>20668</v>
      </c>
      <c r="AJ1626" t="s">
        <v>32</v>
      </c>
      <c r="AK1626" t="s">
        <v>2554</v>
      </c>
      <c r="AL1626" t="s">
        <v>64</v>
      </c>
      <c r="AM1626" t="s">
        <v>13787</v>
      </c>
      <c r="AN1626">
        <v>5</v>
      </c>
    </row>
    <row r="1627" spans="1:40" ht="14.4" x14ac:dyDescent="0.3">
      <c r="A1627" s="433" t="str">
        <v>2207</v>
      </c>
      <c r="D1627" t="str">
        <f>CONCATENATE(portada_F[[#This Row],[NIVEL]],".",portada_F[[#This Row],[CODINS]])</f>
        <v>1.03814</v>
      </c>
      <c r="E1627" s="444" t="s">
        <v>33747</v>
      </c>
      <c r="F1627" t="s">
        <v>7684</v>
      </c>
      <c r="G1627" t="s">
        <v>14720</v>
      </c>
      <c r="H1627" t="s">
        <v>1642</v>
      </c>
      <c r="I1627" t="s">
        <v>17778</v>
      </c>
      <c r="J1627" t="s">
        <v>5</v>
      </c>
      <c r="K1627" t="s">
        <v>32</v>
      </c>
      <c r="L1627" t="s">
        <v>20921</v>
      </c>
      <c r="M1627" t="s">
        <v>18492</v>
      </c>
      <c r="N1627">
        <v>21503</v>
      </c>
      <c r="O1627" t="s">
        <v>35</v>
      </c>
      <c r="P1627" t="s">
        <v>202</v>
      </c>
      <c r="Q1627" t="s">
        <v>3</v>
      </c>
      <c r="R1627" t="s">
        <v>16647</v>
      </c>
      <c r="S1627" t="s">
        <v>83</v>
      </c>
      <c r="T1627" t="s">
        <v>203</v>
      </c>
      <c r="U1627" t="s">
        <v>23801</v>
      </c>
      <c r="V1627" t="s">
        <v>1642</v>
      </c>
      <c r="W1627" t="s">
        <v>15052</v>
      </c>
      <c r="X1627" t="s">
        <v>15241</v>
      </c>
      <c r="Y1627" s="536" t="s">
        <v>28905</v>
      </c>
      <c r="Z1627" s="536"/>
      <c r="AA1627" s="493" t="s">
        <v>20490</v>
      </c>
      <c r="AB1627" s="493" t="s">
        <v>28906</v>
      </c>
      <c r="AC1627" s="493" t="s">
        <v>19800</v>
      </c>
      <c r="AD1627" s="493" t="s">
        <v>21858</v>
      </c>
      <c r="AE1627"/>
      <c r="AF1627" t="s">
        <v>20919</v>
      </c>
      <c r="AG1627"/>
      <c r="AH1627"/>
      <c r="AI1627" t="s">
        <v>20668</v>
      </c>
      <c r="AJ1627" t="s">
        <v>32</v>
      </c>
      <c r="AK1627" t="s">
        <v>13542</v>
      </c>
      <c r="AL1627" t="s">
        <v>64</v>
      </c>
      <c r="AM1627" t="s">
        <v>1642</v>
      </c>
      <c r="AN1627">
        <v>5</v>
      </c>
    </row>
    <row r="1628" spans="1:40" ht="14.4" x14ac:dyDescent="0.3">
      <c r="A1628" s="433" t="str">
        <v>2208</v>
      </c>
      <c r="D1628" t="str">
        <f>CONCATENATE(portada_F[[#This Row],[NIVEL]],".",portada_F[[#This Row],[CODINS]])</f>
        <v>1.04268</v>
      </c>
      <c r="E1628" s="444" t="s">
        <v>34109</v>
      </c>
      <c r="F1628" t="s">
        <v>10055</v>
      </c>
      <c r="G1628" t="s">
        <v>18695</v>
      </c>
      <c r="H1628" t="s">
        <v>18696</v>
      </c>
      <c r="I1628" t="s">
        <v>224</v>
      </c>
      <c r="J1628" t="s">
        <v>5</v>
      </c>
      <c r="K1628" t="s">
        <v>32</v>
      </c>
      <c r="L1628" t="s">
        <v>20921</v>
      </c>
      <c r="M1628" t="s">
        <v>18492</v>
      </c>
      <c r="N1628">
        <v>21006</v>
      </c>
      <c r="O1628" t="s">
        <v>35</v>
      </c>
      <c r="P1628" t="s">
        <v>11</v>
      </c>
      <c r="Q1628" t="s">
        <v>6</v>
      </c>
      <c r="R1628" t="s">
        <v>16618</v>
      </c>
      <c r="S1628" t="s">
        <v>83</v>
      </c>
      <c r="T1628" t="s">
        <v>224</v>
      </c>
      <c r="U1628" t="s">
        <v>2903</v>
      </c>
      <c r="V1628" t="s">
        <v>1242</v>
      </c>
      <c r="W1628" t="s">
        <v>19659</v>
      </c>
      <c r="X1628" t="s">
        <v>19658</v>
      </c>
      <c r="Y1628" s="536" t="s">
        <v>29798</v>
      </c>
      <c r="Z1628" s="536"/>
      <c r="AA1628" s="493" t="s">
        <v>19657</v>
      </c>
      <c r="AB1628" s="493" t="s">
        <v>29798</v>
      </c>
      <c r="AC1628" s="493" t="s">
        <v>19794</v>
      </c>
      <c r="AD1628" s="493" t="s">
        <v>29799</v>
      </c>
      <c r="AE1628"/>
      <c r="AF1628" t="s">
        <v>20919</v>
      </c>
      <c r="AG1628"/>
      <c r="AH1628"/>
      <c r="AI1628" t="s">
        <v>20668</v>
      </c>
      <c r="AJ1628" t="s">
        <v>32</v>
      </c>
      <c r="AK1628" t="s">
        <v>19671</v>
      </c>
      <c r="AL1628" t="s">
        <v>64</v>
      </c>
      <c r="AM1628" t="s">
        <v>18696</v>
      </c>
      <c r="AN1628">
        <v>5</v>
      </c>
    </row>
    <row r="1629" spans="1:40" ht="14.4" x14ac:dyDescent="0.3">
      <c r="A1629" s="433" t="str">
        <v>2210</v>
      </c>
      <c r="D1629" t="str">
        <f>CONCATENATE(portada_F[[#This Row],[NIVEL]],".",portada_F[[#This Row],[CODINS]])</f>
        <v>1.00431</v>
      </c>
      <c r="E1629" s="444" t="s">
        <v>30826</v>
      </c>
      <c r="F1629" t="s">
        <v>1250</v>
      </c>
      <c r="G1629" t="s">
        <v>2949</v>
      </c>
      <c r="H1629" t="s">
        <v>2950</v>
      </c>
      <c r="I1629" t="s">
        <v>224</v>
      </c>
      <c r="J1629" t="s">
        <v>5</v>
      </c>
      <c r="K1629" t="s">
        <v>32</v>
      </c>
      <c r="L1629" t="s">
        <v>20921</v>
      </c>
      <c r="M1629" t="s">
        <v>18492</v>
      </c>
      <c r="N1629">
        <v>21006</v>
      </c>
      <c r="O1629" t="s">
        <v>35</v>
      </c>
      <c r="P1629" t="s">
        <v>11</v>
      </c>
      <c r="Q1629" t="s">
        <v>6</v>
      </c>
      <c r="R1629" t="s">
        <v>16618</v>
      </c>
      <c r="S1629" t="s">
        <v>83</v>
      </c>
      <c r="T1629" t="s">
        <v>224</v>
      </c>
      <c r="U1629" t="s">
        <v>2903</v>
      </c>
      <c r="V1629" t="s">
        <v>2903</v>
      </c>
      <c r="W1629" t="s">
        <v>2951</v>
      </c>
      <c r="X1629" t="s">
        <v>10402</v>
      </c>
      <c r="Y1629" s="536" t="s">
        <v>21839</v>
      </c>
      <c r="Z1629" s="536" t="s">
        <v>21840</v>
      </c>
      <c r="AA1629" s="493" t="s">
        <v>13337</v>
      </c>
      <c r="AB1629" s="493" t="s">
        <v>21839</v>
      </c>
      <c r="AC1629" s="493" t="s">
        <v>19794</v>
      </c>
      <c r="AD1629" s="493" t="s">
        <v>21841</v>
      </c>
      <c r="AE1629"/>
      <c r="AF1629" t="s">
        <v>20919</v>
      </c>
      <c r="AG1629"/>
      <c r="AH1629"/>
      <c r="AI1629" t="s">
        <v>20668</v>
      </c>
      <c r="AJ1629" t="s">
        <v>32</v>
      </c>
      <c r="AK1629" t="s">
        <v>246</v>
      </c>
      <c r="AL1629" t="s">
        <v>64</v>
      </c>
      <c r="AM1629" t="s">
        <v>2950</v>
      </c>
      <c r="AN1629">
        <v>160</v>
      </c>
    </row>
    <row r="1630" spans="1:40" ht="14.4" x14ac:dyDescent="0.3">
      <c r="A1630" s="433" t="str">
        <v>2211</v>
      </c>
      <c r="D1630" t="str">
        <f>CONCATENATE(portada_F[[#This Row],[NIVEL]],".",portada_F[[#This Row],[CODINS]])</f>
        <v>1.01522</v>
      </c>
      <c r="E1630" s="444" t="s">
        <v>31799</v>
      </c>
      <c r="F1630" t="s">
        <v>2759</v>
      </c>
      <c r="G1630" t="s">
        <v>2756</v>
      </c>
      <c r="H1630" t="s">
        <v>2757</v>
      </c>
      <c r="I1630" t="s">
        <v>224</v>
      </c>
      <c r="J1630" t="s">
        <v>2</v>
      </c>
      <c r="K1630" t="s">
        <v>32</v>
      </c>
      <c r="L1630" t="s">
        <v>20921</v>
      </c>
      <c r="M1630" t="s">
        <v>18492</v>
      </c>
      <c r="N1630">
        <v>21002</v>
      </c>
      <c r="O1630" t="s">
        <v>35</v>
      </c>
      <c r="P1630" t="s">
        <v>11</v>
      </c>
      <c r="Q1630" t="s">
        <v>2</v>
      </c>
      <c r="R1630" t="s">
        <v>16615</v>
      </c>
      <c r="S1630" t="s">
        <v>83</v>
      </c>
      <c r="T1630" t="s">
        <v>224</v>
      </c>
      <c r="U1630" t="s">
        <v>257</v>
      </c>
      <c r="V1630" t="s">
        <v>2757</v>
      </c>
      <c r="W1630" t="s">
        <v>2758</v>
      </c>
      <c r="X1630" t="s">
        <v>14022</v>
      </c>
      <c r="Y1630" s="536" t="s">
        <v>24166</v>
      </c>
      <c r="Z1630" s="536" t="s">
        <v>24166</v>
      </c>
      <c r="AA1630" s="493" t="s">
        <v>20070</v>
      </c>
      <c r="AB1630" s="493" t="s">
        <v>24167</v>
      </c>
      <c r="AC1630" s="493" t="s">
        <v>21807</v>
      </c>
      <c r="AD1630" s="493" t="s">
        <v>21808</v>
      </c>
      <c r="AE1630"/>
      <c r="AF1630" t="s">
        <v>20919</v>
      </c>
      <c r="AG1630"/>
      <c r="AH1630"/>
      <c r="AI1630" t="s">
        <v>20668</v>
      </c>
      <c r="AJ1630" t="s">
        <v>32</v>
      </c>
      <c r="AK1630" t="s">
        <v>2755</v>
      </c>
      <c r="AL1630" t="s">
        <v>64</v>
      </c>
      <c r="AM1630" t="s">
        <v>2757</v>
      </c>
      <c r="AN1630">
        <v>54</v>
      </c>
    </row>
    <row r="1631" spans="1:40" ht="14.4" x14ac:dyDescent="0.3">
      <c r="A1631" s="433" t="str">
        <v>2212</v>
      </c>
      <c r="D1631" t="str">
        <f>CONCATENATE(portada_F[[#This Row],[NIVEL]],".",portada_F[[#This Row],[CODINS]])</f>
        <v>1.01409</v>
      </c>
      <c r="E1631" s="444" t="s">
        <v>31691</v>
      </c>
      <c r="F1631" t="s">
        <v>3164</v>
      </c>
      <c r="G1631" t="s">
        <v>3163</v>
      </c>
      <c r="H1631" t="s">
        <v>244</v>
      </c>
      <c r="I1631" s="448" t="s">
        <v>17778</v>
      </c>
      <c r="J1631" s="448" t="s">
        <v>11</v>
      </c>
      <c r="K1631" t="s">
        <v>32</v>
      </c>
      <c r="L1631" t="s">
        <v>20921</v>
      </c>
      <c r="M1631" t="s">
        <v>18492</v>
      </c>
      <c r="N1631">
        <v>21403</v>
      </c>
      <c r="O1631" t="s">
        <v>35</v>
      </c>
      <c r="P1631" t="s">
        <v>225</v>
      </c>
      <c r="Q1631" t="s">
        <v>3</v>
      </c>
      <c r="R1631" t="s">
        <v>16643</v>
      </c>
      <c r="S1631" t="s">
        <v>83</v>
      </c>
      <c r="T1631" t="s">
        <v>226</v>
      </c>
      <c r="U1631" t="s">
        <v>22925</v>
      </c>
      <c r="V1631" t="s">
        <v>1563</v>
      </c>
      <c r="W1631" t="s">
        <v>215</v>
      </c>
      <c r="X1631" t="s">
        <v>10624</v>
      </c>
      <c r="Y1631" s="536" t="s">
        <v>23920</v>
      </c>
      <c r="Z1631" s="536" t="s">
        <v>23920</v>
      </c>
      <c r="AA1631" s="493" t="s">
        <v>20046</v>
      </c>
      <c r="AB1631" s="493" t="s">
        <v>20668</v>
      </c>
      <c r="AC1631" s="493" t="s">
        <v>12753</v>
      </c>
      <c r="AD1631" s="493" t="s">
        <v>23488</v>
      </c>
      <c r="AE1631"/>
      <c r="AF1631" t="s">
        <v>20919</v>
      </c>
      <c r="AG1631"/>
      <c r="AH1631"/>
      <c r="AI1631" t="s">
        <v>20668</v>
      </c>
      <c r="AJ1631" t="s">
        <v>32</v>
      </c>
      <c r="AK1631" t="s">
        <v>3162</v>
      </c>
      <c r="AL1631" t="s">
        <v>64</v>
      </c>
      <c r="AM1631" t="s">
        <v>244</v>
      </c>
      <c r="AN1631">
        <v>24</v>
      </c>
    </row>
    <row r="1632" spans="1:40" ht="14.4" x14ac:dyDescent="0.3">
      <c r="A1632" s="433" t="str">
        <v>2213</v>
      </c>
      <c r="D1632" t="str">
        <f>CONCATENATE(portada_F[[#This Row],[NIVEL]],".",portada_F[[#This Row],[CODINS]])</f>
        <v>1.01993</v>
      </c>
      <c r="E1632" s="444" t="s">
        <v>32223</v>
      </c>
      <c r="F1632" t="s">
        <v>4175</v>
      </c>
      <c r="G1632" t="s">
        <v>6573</v>
      </c>
      <c r="H1632" t="s">
        <v>70</v>
      </c>
      <c r="I1632" s="448" t="s">
        <v>17778</v>
      </c>
      <c r="J1632" s="448" t="s">
        <v>10</v>
      </c>
      <c r="K1632" t="s">
        <v>32</v>
      </c>
      <c r="L1632" t="s">
        <v>20921</v>
      </c>
      <c r="M1632" t="s">
        <v>18492</v>
      </c>
      <c r="N1632">
        <v>21401</v>
      </c>
      <c r="O1632" t="s">
        <v>35</v>
      </c>
      <c r="P1632" t="s">
        <v>225</v>
      </c>
      <c r="Q1632" t="s">
        <v>1</v>
      </c>
      <c r="R1632" t="s">
        <v>16641</v>
      </c>
      <c r="S1632" t="s">
        <v>83</v>
      </c>
      <c r="T1632" t="s">
        <v>226</v>
      </c>
      <c r="U1632" t="s">
        <v>226</v>
      </c>
      <c r="V1632" t="s">
        <v>3189</v>
      </c>
      <c r="W1632" t="s">
        <v>25130</v>
      </c>
      <c r="X1632" t="s">
        <v>10795</v>
      </c>
      <c r="Y1632" s="536" t="s">
        <v>25131</v>
      </c>
      <c r="Z1632" s="536"/>
      <c r="AA1632" s="493" t="s">
        <v>25132</v>
      </c>
      <c r="AB1632" s="493" t="s">
        <v>25133</v>
      </c>
      <c r="AC1632" s="493" t="s">
        <v>21855</v>
      </c>
      <c r="AD1632" s="493" t="s">
        <v>21856</v>
      </c>
      <c r="AE1632"/>
      <c r="AF1632" t="s">
        <v>20919</v>
      </c>
      <c r="AG1632"/>
      <c r="AH1632"/>
      <c r="AI1632" t="s">
        <v>20668</v>
      </c>
      <c r="AJ1632" t="s">
        <v>32</v>
      </c>
      <c r="AK1632" t="s">
        <v>7713</v>
      </c>
      <c r="AL1632" t="s">
        <v>64</v>
      </c>
      <c r="AM1632" t="s">
        <v>70</v>
      </c>
      <c r="AN1632">
        <v>23</v>
      </c>
    </row>
    <row r="1633" spans="1:40" ht="14.4" x14ac:dyDescent="0.3">
      <c r="A1633" s="433" t="str">
        <v>2214</v>
      </c>
      <c r="D1633" t="str">
        <f>CONCATENATE(portada_F[[#This Row],[NIVEL]],".",portada_F[[#This Row],[CODINS]])</f>
        <v>1.03259</v>
      </c>
      <c r="E1633" s="444" t="s">
        <v>33322</v>
      </c>
      <c r="F1633" t="s">
        <v>2866</v>
      </c>
      <c r="G1633" t="s">
        <v>2865</v>
      </c>
      <c r="H1633" t="s">
        <v>969</v>
      </c>
      <c r="I1633" t="s">
        <v>224</v>
      </c>
      <c r="J1633" t="s">
        <v>4</v>
      </c>
      <c r="K1633" t="s">
        <v>32</v>
      </c>
      <c r="L1633" t="s">
        <v>20921</v>
      </c>
      <c r="M1633" t="s">
        <v>18492</v>
      </c>
      <c r="N1633">
        <v>21004</v>
      </c>
      <c r="O1633" t="s">
        <v>35</v>
      </c>
      <c r="P1633" t="s">
        <v>11</v>
      </c>
      <c r="Q1633" t="s">
        <v>4</v>
      </c>
      <c r="R1633" t="s">
        <v>21834</v>
      </c>
      <c r="S1633" t="s">
        <v>83</v>
      </c>
      <c r="T1633" t="s">
        <v>224</v>
      </c>
      <c r="U1633" t="s">
        <v>2843</v>
      </c>
      <c r="V1633" t="s">
        <v>969</v>
      </c>
      <c r="W1633" t="s">
        <v>215</v>
      </c>
      <c r="X1633" t="s">
        <v>11069</v>
      </c>
      <c r="Y1633" s="536" t="s">
        <v>27717</v>
      </c>
      <c r="Z1633" s="536"/>
      <c r="AA1633" s="493" t="s">
        <v>27718</v>
      </c>
      <c r="AB1633" s="493" t="s">
        <v>20668</v>
      </c>
      <c r="AC1633" s="493" t="s">
        <v>19793</v>
      </c>
      <c r="AD1633" s="493" t="s">
        <v>21838</v>
      </c>
      <c r="AE1633"/>
      <c r="AF1633" t="s">
        <v>20919</v>
      </c>
      <c r="AG1633"/>
      <c r="AH1633"/>
      <c r="AI1633" t="s">
        <v>20668</v>
      </c>
      <c r="AJ1633" t="s">
        <v>32</v>
      </c>
      <c r="AK1633" t="s">
        <v>1118</v>
      </c>
      <c r="AL1633" t="s">
        <v>64</v>
      </c>
      <c r="AM1633" t="s">
        <v>969</v>
      </c>
      <c r="AN1633">
        <v>37</v>
      </c>
    </row>
    <row r="1634" spans="1:40" ht="14.4" x14ac:dyDescent="0.3">
      <c r="A1634" s="433" t="str">
        <v>2215</v>
      </c>
      <c r="D1634" t="str">
        <f>CONCATENATE(portada_F[[#This Row],[NIVEL]],".",portada_F[[#This Row],[CODINS]])</f>
        <v>1.02996</v>
      </c>
      <c r="E1634" s="444" t="s">
        <v>33105</v>
      </c>
      <c r="F1634" t="s">
        <v>4000</v>
      </c>
      <c r="G1634" t="s">
        <v>3999</v>
      </c>
      <c r="H1634" t="s">
        <v>159</v>
      </c>
      <c r="I1634" t="s">
        <v>224</v>
      </c>
      <c r="J1634" t="s">
        <v>225</v>
      </c>
      <c r="K1634" t="s">
        <v>32</v>
      </c>
      <c r="L1634" t="s">
        <v>20921</v>
      </c>
      <c r="M1634" t="s">
        <v>18492</v>
      </c>
      <c r="N1634">
        <v>21001</v>
      </c>
      <c r="O1634" t="s">
        <v>35</v>
      </c>
      <c r="P1634" t="s">
        <v>11</v>
      </c>
      <c r="Q1634" t="s">
        <v>1</v>
      </c>
      <c r="R1634" t="s">
        <v>16614</v>
      </c>
      <c r="S1634" t="s">
        <v>83</v>
      </c>
      <c r="T1634" t="s">
        <v>224</v>
      </c>
      <c r="U1634" t="s">
        <v>2798</v>
      </c>
      <c r="V1634" t="s">
        <v>159</v>
      </c>
      <c r="W1634" t="s">
        <v>467</v>
      </c>
      <c r="X1634" t="s">
        <v>13279</v>
      </c>
      <c r="Y1634" s="536" t="s">
        <v>27203</v>
      </c>
      <c r="Z1634" s="536" t="s">
        <v>27203</v>
      </c>
      <c r="AA1634" s="493" t="s">
        <v>17374</v>
      </c>
      <c r="AB1634" s="493" t="s">
        <v>27204</v>
      </c>
      <c r="AC1634" s="493" t="s">
        <v>19792</v>
      </c>
      <c r="AD1634" s="493" t="s">
        <v>21823</v>
      </c>
      <c r="AE1634"/>
      <c r="AF1634" t="s">
        <v>20919</v>
      </c>
      <c r="AG1634"/>
      <c r="AH1634"/>
      <c r="AI1634" t="s">
        <v>20668</v>
      </c>
      <c r="AJ1634" t="s">
        <v>32</v>
      </c>
      <c r="AK1634" t="s">
        <v>7943</v>
      </c>
      <c r="AL1634" t="s">
        <v>64</v>
      </c>
      <c r="AM1634" t="s">
        <v>159</v>
      </c>
      <c r="AN1634">
        <v>9</v>
      </c>
    </row>
    <row r="1635" spans="1:40" ht="14.4" x14ac:dyDescent="0.3">
      <c r="A1635" s="433" t="str">
        <v>2217</v>
      </c>
      <c r="D1635" t="str">
        <f>CONCATENATE(portada_F[[#This Row],[NIVEL]],".",portada_F[[#This Row],[CODINS]])</f>
        <v>1.01351</v>
      </c>
      <c r="E1635" s="444" t="s">
        <v>31634</v>
      </c>
      <c r="F1635" t="s">
        <v>2826</v>
      </c>
      <c r="G1635" t="s">
        <v>2824</v>
      </c>
      <c r="H1635" t="s">
        <v>2825</v>
      </c>
      <c r="I1635" t="s">
        <v>224</v>
      </c>
      <c r="J1635" t="s">
        <v>225</v>
      </c>
      <c r="K1635" t="s">
        <v>32</v>
      </c>
      <c r="L1635" t="s">
        <v>20921</v>
      </c>
      <c r="M1635" t="s">
        <v>18492</v>
      </c>
      <c r="N1635">
        <v>21001</v>
      </c>
      <c r="O1635" t="s">
        <v>35</v>
      </c>
      <c r="P1635" t="s">
        <v>11</v>
      </c>
      <c r="Q1635" t="s">
        <v>1</v>
      </c>
      <c r="R1635" t="s">
        <v>16614</v>
      </c>
      <c r="S1635" t="s">
        <v>83</v>
      </c>
      <c r="T1635" t="s">
        <v>224</v>
      </c>
      <c r="U1635" t="s">
        <v>2798</v>
      </c>
      <c r="V1635" t="s">
        <v>2825</v>
      </c>
      <c r="W1635" t="s">
        <v>15636</v>
      </c>
      <c r="X1635" t="s">
        <v>10604</v>
      </c>
      <c r="Y1635" s="536" t="s">
        <v>23813</v>
      </c>
      <c r="Z1635" s="536" t="s">
        <v>23813</v>
      </c>
      <c r="AA1635" s="493" t="s">
        <v>18989</v>
      </c>
      <c r="AB1635" s="493" t="s">
        <v>23813</v>
      </c>
      <c r="AC1635" s="493" t="s">
        <v>19792</v>
      </c>
      <c r="AD1635" s="493" t="s">
        <v>21823</v>
      </c>
      <c r="AE1635"/>
      <c r="AF1635" t="s">
        <v>20919</v>
      </c>
      <c r="AG1635"/>
      <c r="AH1635"/>
      <c r="AI1635" t="s">
        <v>20668</v>
      </c>
      <c r="AJ1635" t="s">
        <v>32</v>
      </c>
      <c r="AK1635" t="s">
        <v>2823</v>
      </c>
      <c r="AL1635" t="s">
        <v>64</v>
      </c>
      <c r="AM1635" t="s">
        <v>2825</v>
      </c>
      <c r="AN1635">
        <v>13</v>
      </c>
    </row>
    <row r="1636" spans="1:40" ht="14.4" x14ac:dyDescent="0.3">
      <c r="A1636" s="433" t="str">
        <v>2218</v>
      </c>
      <c r="D1636" t="str">
        <f>CONCATENATE(portada_F[[#This Row],[NIVEL]],".",portada_F[[#This Row],[CODINS]])</f>
        <v>1.02099</v>
      </c>
      <c r="E1636" s="444" t="s">
        <v>32319</v>
      </c>
      <c r="F1636" t="s">
        <v>2895</v>
      </c>
      <c r="G1636" t="s">
        <v>2894</v>
      </c>
      <c r="H1636" t="s">
        <v>2603</v>
      </c>
      <c r="I1636" t="s">
        <v>224</v>
      </c>
      <c r="J1636" t="s">
        <v>4</v>
      </c>
      <c r="K1636" t="s">
        <v>32</v>
      </c>
      <c r="L1636" t="s">
        <v>20921</v>
      </c>
      <c r="M1636" t="s">
        <v>18492</v>
      </c>
      <c r="N1636">
        <v>21004</v>
      </c>
      <c r="O1636" t="s">
        <v>35</v>
      </c>
      <c r="P1636" t="s">
        <v>11</v>
      </c>
      <c r="Q1636" t="s">
        <v>4</v>
      </c>
      <c r="R1636" t="s">
        <v>21834</v>
      </c>
      <c r="S1636" t="s">
        <v>83</v>
      </c>
      <c r="T1636" t="s">
        <v>224</v>
      </c>
      <c r="U1636" t="s">
        <v>2843</v>
      </c>
      <c r="V1636" t="s">
        <v>2603</v>
      </c>
      <c r="W1636" t="s">
        <v>25356</v>
      </c>
      <c r="X1636" t="s">
        <v>10823</v>
      </c>
      <c r="Y1636" s="536"/>
      <c r="Z1636" s="536"/>
      <c r="AA1636" s="493" t="s">
        <v>18043</v>
      </c>
      <c r="AB1636" s="493" t="s">
        <v>25357</v>
      </c>
      <c r="AC1636" s="493" t="s">
        <v>19793</v>
      </c>
      <c r="AD1636" s="493" t="s">
        <v>23012</v>
      </c>
      <c r="AE1636"/>
      <c r="AF1636" t="s">
        <v>20919</v>
      </c>
      <c r="AG1636"/>
      <c r="AH1636"/>
      <c r="AI1636" t="s">
        <v>20668</v>
      </c>
      <c r="AJ1636" t="s">
        <v>32</v>
      </c>
      <c r="AK1636" t="s">
        <v>2893</v>
      </c>
      <c r="AL1636" t="s">
        <v>64</v>
      </c>
      <c r="AM1636" t="s">
        <v>2603</v>
      </c>
      <c r="AN1636">
        <v>26</v>
      </c>
    </row>
    <row r="1637" spans="1:40" ht="14.4" x14ac:dyDescent="0.3">
      <c r="A1637" s="433" t="str">
        <v>2219</v>
      </c>
      <c r="D1637" t="str">
        <f>CONCATENATE(portada_F[[#This Row],[NIVEL]],".",portada_F[[#This Row],[CODINS]])</f>
        <v>1.02492</v>
      </c>
      <c r="E1637" s="444" t="s">
        <v>32665</v>
      </c>
      <c r="F1637" t="s">
        <v>2788</v>
      </c>
      <c r="G1637" t="s">
        <v>2786</v>
      </c>
      <c r="H1637" t="s">
        <v>2787</v>
      </c>
      <c r="I1637" t="s">
        <v>224</v>
      </c>
      <c r="J1637" t="s">
        <v>3</v>
      </c>
      <c r="K1637" t="s">
        <v>32</v>
      </c>
      <c r="L1637" t="s">
        <v>20921</v>
      </c>
      <c r="M1637" t="s">
        <v>18492</v>
      </c>
      <c r="N1637">
        <v>21002</v>
      </c>
      <c r="O1637" t="s">
        <v>35</v>
      </c>
      <c r="P1637" t="s">
        <v>11</v>
      </c>
      <c r="Q1637" t="s">
        <v>2</v>
      </c>
      <c r="R1637" t="s">
        <v>16615</v>
      </c>
      <c r="S1637" t="s">
        <v>83</v>
      </c>
      <c r="T1637" t="s">
        <v>224</v>
      </c>
      <c r="U1637" t="s">
        <v>257</v>
      </c>
      <c r="V1637" t="s">
        <v>2787</v>
      </c>
      <c r="W1637" t="s">
        <v>26165</v>
      </c>
      <c r="X1637" t="s">
        <v>13150</v>
      </c>
      <c r="Y1637" s="536" t="s">
        <v>26166</v>
      </c>
      <c r="Z1637" s="536"/>
      <c r="AA1637" s="493" t="s">
        <v>19257</v>
      </c>
      <c r="AB1637" s="493" t="s">
        <v>26167</v>
      </c>
      <c r="AC1637" s="493" t="s">
        <v>19791</v>
      </c>
      <c r="AD1637" s="493" t="s">
        <v>21815</v>
      </c>
      <c r="AE1637"/>
      <c r="AF1637" t="s">
        <v>20919</v>
      </c>
      <c r="AG1637"/>
      <c r="AH1637"/>
      <c r="AI1637" t="s">
        <v>20668</v>
      </c>
      <c r="AJ1637" t="s">
        <v>32</v>
      </c>
      <c r="AK1637" t="s">
        <v>2785</v>
      </c>
      <c r="AL1637" t="s">
        <v>64</v>
      </c>
      <c r="AM1637" t="s">
        <v>2787</v>
      </c>
      <c r="AN1637">
        <v>13</v>
      </c>
    </row>
    <row r="1638" spans="1:40" ht="14.4" x14ac:dyDescent="0.3">
      <c r="A1638" s="433" t="str">
        <v>2220</v>
      </c>
      <c r="D1638" t="str">
        <f>CONCATENATE(portada_F[[#This Row],[NIVEL]],".",portada_F[[#This Row],[CODINS]])</f>
        <v>1.03263</v>
      </c>
      <c r="E1638" s="444" t="s">
        <v>33326</v>
      </c>
      <c r="F1638" t="s">
        <v>3173</v>
      </c>
      <c r="G1638" t="s">
        <v>3171</v>
      </c>
      <c r="H1638" t="s">
        <v>3172</v>
      </c>
      <c r="I1638" s="448" t="s">
        <v>17778</v>
      </c>
      <c r="J1638" s="448" t="s">
        <v>10</v>
      </c>
      <c r="K1638" t="s">
        <v>32</v>
      </c>
      <c r="L1638" t="s">
        <v>20921</v>
      </c>
      <c r="M1638" t="s">
        <v>18492</v>
      </c>
      <c r="N1638">
        <v>21401</v>
      </c>
      <c r="O1638" t="s">
        <v>35</v>
      </c>
      <c r="P1638" t="s">
        <v>225</v>
      </c>
      <c r="Q1638" t="s">
        <v>1</v>
      </c>
      <c r="R1638" t="s">
        <v>16641</v>
      </c>
      <c r="S1638" t="s">
        <v>83</v>
      </c>
      <c r="T1638" t="s">
        <v>226</v>
      </c>
      <c r="U1638" t="s">
        <v>226</v>
      </c>
      <c r="V1638" t="s">
        <v>3172</v>
      </c>
      <c r="W1638" t="s">
        <v>27726</v>
      </c>
      <c r="X1638" t="s">
        <v>12260</v>
      </c>
      <c r="Y1638" s="536" t="s">
        <v>27727</v>
      </c>
      <c r="Z1638" s="536" t="s">
        <v>21856</v>
      </c>
      <c r="AA1638" s="493" t="s">
        <v>15866</v>
      </c>
      <c r="AB1638" s="493" t="s">
        <v>27728</v>
      </c>
      <c r="AC1638" s="493" t="s">
        <v>21855</v>
      </c>
      <c r="AD1638" s="493" t="s">
        <v>21856</v>
      </c>
      <c r="AE1638"/>
      <c r="AF1638" t="s">
        <v>20919</v>
      </c>
      <c r="AG1638"/>
      <c r="AH1638"/>
      <c r="AI1638" t="s">
        <v>20668</v>
      </c>
      <c r="AJ1638" t="s">
        <v>32</v>
      </c>
      <c r="AK1638" t="s">
        <v>1621</v>
      </c>
      <c r="AL1638" t="s">
        <v>64</v>
      </c>
      <c r="AM1638" t="s">
        <v>3172</v>
      </c>
      <c r="AN1638">
        <v>10</v>
      </c>
    </row>
    <row r="1639" spans="1:40" ht="14.4" x14ac:dyDescent="0.3">
      <c r="A1639" s="433" t="str">
        <v>2222</v>
      </c>
      <c r="D1639" t="str">
        <f>CONCATENATE(portada_F[[#This Row],[NIVEL]],".",portada_F[[#This Row],[CODINS]])</f>
        <v>1.01398</v>
      </c>
      <c r="E1639" s="444" t="s">
        <v>31681</v>
      </c>
      <c r="F1639" t="s">
        <v>2941</v>
      </c>
      <c r="G1639" t="s">
        <v>2939</v>
      </c>
      <c r="H1639" t="s">
        <v>51</v>
      </c>
      <c r="I1639" t="s">
        <v>224</v>
      </c>
      <c r="J1639" t="s">
        <v>7</v>
      </c>
      <c r="K1639" t="s">
        <v>32</v>
      </c>
      <c r="L1639" t="s">
        <v>20921</v>
      </c>
      <c r="M1639" t="s">
        <v>18492</v>
      </c>
      <c r="N1639">
        <v>21013</v>
      </c>
      <c r="O1639" t="s">
        <v>35</v>
      </c>
      <c r="P1639" t="s">
        <v>11</v>
      </c>
      <c r="Q1639" t="s">
        <v>15</v>
      </c>
      <c r="R1639" t="s">
        <v>16622</v>
      </c>
      <c r="S1639" t="s">
        <v>83</v>
      </c>
      <c r="T1639" t="s">
        <v>224</v>
      </c>
      <c r="U1639" t="s">
        <v>271</v>
      </c>
      <c r="V1639" t="s">
        <v>2940</v>
      </c>
      <c r="W1639" t="s">
        <v>23896</v>
      </c>
      <c r="X1639" t="s">
        <v>12888</v>
      </c>
      <c r="Y1639" s="536" t="s">
        <v>23897</v>
      </c>
      <c r="Z1639" s="536" t="s">
        <v>23897</v>
      </c>
      <c r="AA1639" s="493" t="s">
        <v>7376</v>
      </c>
      <c r="AB1639" s="493" t="s">
        <v>23897</v>
      </c>
      <c r="AC1639" s="493" t="s">
        <v>19797</v>
      </c>
      <c r="AD1639" s="493" t="s">
        <v>21851</v>
      </c>
      <c r="AE1639"/>
      <c r="AF1639" t="s">
        <v>20919</v>
      </c>
      <c r="AG1639"/>
      <c r="AH1639"/>
      <c r="AI1639" t="s">
        <v>20668</v>
      </c>
      <c r="AJ1639" t="s">
        <v>32</v>
      </c>
      <c r="AK1639" t="s">
        <v>2938</v>
      </c>
      <c r="AL1639" t="s">
        <v>64</v>
      </c>
      <c r="AM1639" t="s">
        <v>51</v>
      </c>
      <c r="AN1639">
        <v>23</v>
      </c>
    </row>
    <row r="1640" spans="1:40" ht="14.4" x14ac:dyDescent="0.3">
      <c r="A1640" s="433" t="str">
        <v>2223</v>
      </c>
      <c r="D1640" t="str">
        <f>CONCATENATE(portada_F[[#This Row],[NIVEL]],".",portada_F[[#This Row],[CODINS]])</f>
        <v>1.01549</v>
      </c>
      <c r="E1640" s="444" t="s">
        <v>31824</v>
      </c>
      <c r="F1640" t="s">
        <v>2687</v>
      </c>
      <c r="G1640" t="s">
        <v>2685</v>
      </c>
      <c r="H1640" t="s">
        <v>2686</v>
      </c>
      <c r="I1640" t="s">
        <v>224</v>
      </c>
      <c r="J1640" t="s">
        <v>1</v>
      </c>
      <c r="K1640" t="s">
        <v>32</v>
      </c>
      <c r="L1640" t="s">
        <v>20921</v>
      </c>
      <c r="M1640" t="s">
        <v>18492</v>
      </c>
      <c r="N1640">
        <v>21601</v>
      </c>
      <c r="O1640" t="s">
        <v>35</v>
      </c>
      <c r="P1640" t="s">
        <v>921</v>
      </c>
      <c r="Q1640" t="s">
        <v>1</v>
      </c>
      <c r="R1640" t="s">
        <v>16649</v>
      </c>
      <c r="S1640" t="s">
        <v>83</v>
      </c>
      <c r="T1640" t="s">
        <v>2686</v>
      </c>
      <c r="U1640" t="s">
        <v>2686</v>
      </c>
      <c r="V1640" t="s">
        <v>2686</v>
      </c>
      <c r="W1640" t="s">
        <v>9337</v>
      </c>
      <c r="X1640" t="s">
        <v>14026</v>
      </c>
      <c r="Y1640" s="536" t="s">
        <v>24224</v>
      </c>
      <c r="Z1640" s="536" t="s">
        <v>24225</v>
      </c>
      <c r="AA1640" s="493" t="s">
        <v>15744</v>
      </c>
      <c r="AB1640" s="493" t="s">
        <v>24224</v>
      </c>
      <c r="AC1640" s="493" t="s">
        <v>21801</v>
      </c>
      <c r="AD1640" s="493" t="s">
        <v>21802</v>
      </c>
      <c r="AE1640"/>
      <c r="AF1640" t="s">
        <v>20919</v>
      </c>
      <c r="AG1640"/>
      <c r="AH1640"/>
      <c r="AI1640" t="s">
        <v>20668</v>
      </c>
      <c r="AJ1640" t="s">
        <v>32</v>
      </c>
      <c r="AK1640" t="s">
        <v>2574</v>
      </c>
      <c r="AL1640" t="s">
        <v>64</v>
      </c>
      <c r="AM1640" t="s">
        <v>2686</v>
      </c>
      <c r="AN1640">
        <v>91</v>
      </c>
    </row>
    <row r="1641" spans="1:40" ht="14.4" x14ac:dyDescent="0.3">
      <c r="A1641" s="433" t="str">
        <v>2224</v>
      </c>
      <c r="D1641" t="str">
        <f>CONCATENATE(portada_F[[#This Row],[NIVEL]],".",portada_F[[#This Row],[CODINS]])</f>
        <v>1.04008</v>
      </c>
      <c r="E1641" s="444" t="s">
        <v>33910</v>
      </c>
      <c r="F1641" t="s">
        <v>8019</v>
      </c>
      <c r="G1641" t="s">
        <v>16076</v>
      </c>
      <c r="H1641" t="s">
        <v>13787</v>
      </c>
      <c r="I1641" t="s">
        <v>224</v>
      </c>
      <c r="J1641" t="s">
        <v>14</v>
      </c>
      <c r="K1641" t="s">
        <v>32</v>
      </c>
      <c r="L1641" t="s">
        <v>20921</v>
      </c>
      <c r="M1641" t="s">
        <v>18492</v>
      </c>
      <c r="N1641">
        <v>21011</v>
      </c>
      <c r="O1641" t="s">
        <v>35</v>
      </c>
      <c r="P1641" t="s">
        <v>11</v>
      </c>
      <c r="Q1641" t="s">
        <v>13</v>
      </c>
      <c r="R1641" t="s">
        <v>16620</v>
      </c>
      <c r="S1641" t="s">
        <v>83</v>
      </c>
      <c r="T1641" t="s">
        <v>224</v>
      </c>
      <c r="U1641" t="s">
        <v>262</v>
      </c>
      <c r="V1641" t="s">
        <v>539</v>
      </c>
      <c r="W1641" t="s">
        <v>16077</v>
      </c>
      <c r="X1641" t="s">
        <v>15148</v>
      </c>
      <c r="Y1641" s="536" t="s">
        <v>29304</v>
      </c>
      <c r="Z1641" s="536" t="s">
        <v>29305</v>
      </c>
      <c r="AA1641" s="493" t="s">
        <v>29306</v>
      </c>
      <c r="AB1641" s="493" t="s">
        <v>29305</v>
      </c>
      <c r="AC1641" s="493" t="s">
        <v>20044</v>
      </c>
      <c r="AD1641" s="493" t="s">
        <v>23903</v>
      </c>
      <c r="AE1641"/>
      <c r="AF1641" t="s">
        <v>20919</v>
      </c>
      <c r="AG1641"/>
      <c r="AH1641"/>
      <c r="AI1641" t="s">
        <v>20668</v>
      </c>
      <c r="AJ1641" t="s">
        <v>32</v>
      </c>
      <c r="AK1641" t="s">
        <v>3056</v>
      </c>
      <c r="AL1641" t="s">
        <v>64</v>
      </c>
      <c r="AM1641" t="s">
        <v>13787</v>
      </c>
      <c r="AN1641">
        <v>2</v>
      </c>
    </row>
    <row r="1642" spans="1:40" ht="14.4" x14ac:dyDescent="0.3">
      <c r="A1642" s="433" t="str">
        <v>2225</v>
      </c>
      <c r="D1642" t="str">
        <f>CONCATENATE(portada_F[[#This Row],[NIVEL]],".",portada_F[[#This Row],[CODINS]])</f>
        <v>1.01550</v>
      </c>
      <c r="E1642" s="444" t="s">
        <v>31825</v>
      </c>
      <c r="F1642" t="s">
        <v>2690</v>
      </c>
      <c r="G1642" t="s">
        <v>2688</v>
      </c>
      <c r="H1642" t="s">
        <v>2689</v>
      </c>
      <c r="I1642" t="s">
        <v>224</v>
      </c>
      <c r="J1642" t="s">
        <v>1</v>
      </c>
      <c r="K1642" t="s">
        <v>32</v>
      </c>
      <c r="L1642" t="s">
        <v>20921</v>
      </c>
      <c r="M1642" t="s">
        <v>18492</v>
      </c>
      <c r="N1642">
        <v>21005</v>
      </c>
      <c r="O1642" t="s">
        <v>35</v>
      </c>
      <c r="P1642" t="s">
        <v>11</v>
      </c>
      <c r="Q1642" t="s">
        <v>5</v>
      </c>
      <c r="R1642" t="s">
        <v>16617</v>
      </c>
      <c r="S1642" t="s">
        <v>83</v>
      </c>
      <c r="T1642" t="s">
        <v>224</v>
      </c>
      <c r="U1642" t="s">
        <v>2671</v>
      </c>
      <c r="V1642" t="s">
        <v>2689</v>
      </c>
      <c r="W1642" t="s">
        <v>3243</v>
      </c>
      <c r="X1642" t="s">
        <v>11875</v>
      </c>
      <c r="Y1642" s="536" t="s">
        <v>24226</v>
      </c>
      <c r="Z1642" s="536" t="s">
        <v>24226</v>
      </c>
      <c r="AA1642" s="493" t="s">
        <v>19035</v>
      </c>
      <c r="AB1642" s="493" t="s">
        <v>24227</v>
      </c>
      <c r="AC1642" s="493" t="s">
        <v>21801</v>
      </c>
      <c r="AD1642" s="493" t="s">
        <v>21802</v>
      </c>
      <c r="AE1642"/>
      <c r="AF1642" t="s">
        <v>20919</v>
      </c>
      <c r="AG1642"/>
      <c r="AH1642"/>
      <c r="AI1642" t="s">
        <v>20668</v>
      </c>
      <c r="AJ1642" t="s">
        <v>32</v>
      </c>
      <c r="AK1642" t="s">
        <v>2604</v>
      </c>
      <c r="AL1642" t="s">
        <v>64</v>
      </c>
      <c r="AM1642" t="s">
        <v>2689</v>
      </c>
      <c r="AN1642">
        <v>6</v>
      </c>
    </row>
    <row r="1643" spans="1:40" ht="14.4" x14ac:dyDescent="0.3">
      <c r="A1643" s="433" t="str">
        <v>2226</v>
      </c>
      <c r="D1643" t="str">
        <f>CONCATENATE(portada_F[[#This Row],[NIVEL]],".",portada_F[[#This Row],[CODINS]])</f>
        <v>1.02854</v>
      </c>
      <c r="E1643" s="444" t="s">
        <v>32983</v>
      </c>
      <c r="F1643" t="s">
        <v>2986</v>
      </c>
      <c r="G1643" t="s">
        <v>2984</v>
      </c>
      <c r="H1643" t="s">
        <v>2985</v>
      </c>
      <c r="I1643" t="s">
        <v>82</v>
      </c>
      <c r="J1643" t="s">
        <v>10</v>
      </c>
      <c r="K1643" t="s">
        <v>32</v>
      </c>
      <c r="L1643" t="s">
        <v>20921</v>
      </c>
      <c r="M1643" t="s">
        <v>18492</v>
      </c>
      <c r="N1643">
        <v>20213</v>
      </c>
      <c r="O1643" t="s">
        <v>35</v>
      </c>
      <c r="P1643" t="s">
        <v>2</v>
      </c>
      <c r="Q1643" t="s">
        <v>15</v>
      </c>
      <c r="R1643" t="s">
        <v>21843</v>
      </c>
      <c r="S1643" t="s">
        <v>83</v>
      </c>
      <c r="T1643" t="s">
        <v>84</v>
      </c>
      <c r="U1643" t="s">
        <v>1443</v>
      </c>
      <c r="V1643" t="s">
        <v>929</v>
      </c>
      <c r="W1643" t="s">
        <v>950</v>
      </c>
      <c r="X1643" t="s">
        <v>10996</v>
      </c>
      <c r="Y1643" s="536" t="s">
        <v>26915</v>
      </c>
      <c r="Z1643" s="536" t="s">
        <v>26915</v>
      </c>
      <c r="AA1643" s="493" t="s">
        <v>18120</v>
      </c>
      <c r="AB1643" s="493" t="s">
        <v>26916</v>
      </c>
      <c r="AC1643" s="493" t="s">
        <v>19795</v>
      </c>
      <c r="AD1643" s="493" t="s">
        <v>21847</v>
      </c>
      <c r="AE1643"/>
      <c r="AF1643" t="s">
        <v>20919</v>
      </c>
      <c r="AG1643"/>
      <c r="AH1643"/>
      <c r="AI1643" t="s">
        <v>20668</v>
      </c>
      <c r="AJ1643" t="s">
        <v>32</v>
      </c>
      <c r="AK1643" t="s">
        <v>214</v>
      </c>
      <c r="AL1643" t="s">
        <v>64</v>
      </c>
      <c r="AM1643" t="s">
        <v>2985</v>
      </c>
      <c r="AN1643">
        <v>16</v>
      </c>
    </row>
    <row r="1644" spans="1:40" ht="14.4" x14ac:dyDescent="0.3">
      <c r="A1644" s="433" t="str">
        <v>2227</v>
      </c>
      <c r="D1644" t="str">
        <f>CONCATENATE(portada_F[[#This Row],[NIVEL]],".",portada_F[[#This Row],[CODINS]])</f>
        <v>1.01083</v>
      </c>
      <c r="E1644" s="444" t="s">
        <v>31398</v>
      </c>
      <c r="F1644" t="s">
        <v>1009</v>
      </c>
      <c r="G1644" t="s">
        <v>2692</v>
      </c>
      <c r="H1644" t="s">
        <v>2693</v>
      </c>
      <c r="I1644" t="s">
        <v>205</v>
      </c>
      <c r="J1644" t="s">
        <v>1</v>
      </c>
      <c r="K1644" t="s">
        <v>32</v>
      </c>
      <c r="L1644" t="s">
        <v>20921</v>
      </c>
      <c r="M1644" t="s">
        <v>18492</v>
      </c>
      <c r="N1644">
        <v>20114</v>
      </c>
      <c r="O1644" t="s">
        <v>35</v>
      </c>
      <c r="P1644" t="s">
        <v>1</v>
      </c>
      <c r="Q1644" t="s">
        <v>225</v>
      </c>
      <c r="R1644" t="s">
        <v>16563</v>
      </c>
      <c r="S1644" t="s">
        <v>83</v>
      </c>
      <c r="T1644" t="s">
        <v>83</v>
      </c>
      <c r="U1644" t="s">
        <v>205</v>
      </c>
      <c r="V1644" t="s">
        <v>51</v>
      </c>
      <c r="W1644" t="s">
        <v>2694</v>
      </c>
      <c r="X1644" t="s">
        <v>12805</v>
      </c>
      <c r="Y1644" s="536" t="s">
        <v>23246</v>
      </c>
      <c r="Z1644" s="536" t="s">
        <v>23247</v>
      </c>
      <c r="AA1644" s="493" t="s">
        <v>19980</v>
      </c>
      <c r="AB1644" s="493" t="s">
        <v>23246</v>
      </c>
      <c r="AC1644" s="493" t="s">
        <v>19789</v>
      </c>
      <c r="AD1644" s="493" t="s">
        <v>22237</v>
      </c>
      <c r="AE1644"/>
      <c r="AF1644" t="s">
        <v>20919</v>
      </c>
      <c r="AG1644"/>
      <c r="AH1644"/>
      <c r="AI1644" t="s">
        <v>20668</v>
      </c>
      <c r="AJ1644" t="s">
        <v>32</v>
      </c>
      <c r="AK1644" t="s">
        <v>1445</v>
      </c>
      <c r="AL1644" t="s">
        <v>64</v>
      </c>
      <c r="AM1644" t="s">
        <v>2693</v>
      </c>
      <c r="AN1644">
        <v>22</v>
      </c>
    </row>
    <row r="1645" spans="1:40" ht="14.4" x14ac:dyDescent="0.3">
      <c r="A1645" s="433" t="str">
        <v>2229</v>
      </c>
      <c r="D1645" t="str">
        <f>CONCATENATE(portada_F[[#This Row],[NIVEL]],".",portada_F[[#This Row],[CODINS]])</f>
        <v>1.01386</v>
      </c>
      <c r="E1645" s="444" t="s">
        <v>31669</v>
      </c>
      <c r="F1645" t="s">
        <v>2772</v>
      </c>
      <c r="G1645" t="s">
        <v>2771</v>
      </c>
      <c r="H1645" t="s">
        <v>674</v>
      </c>
      <c r="I1645" t="s">
        <v>224</v>
      </c>
      <c r="J1645" t="s">
        <v>2</v>
      </c>
      <c r="K1645" t="s">
        <v>32</v>
      </c>
      <c r="L1645" t="s">
        <v>20921</v>
      </c>
      <c r="M1645" t="s">
        <v>18492</v>
      </c>
      <c r="N1645">
        <v>21008</v>
      </c>
      <c r="O1645" t="s">
        <v>35</v>
      </c>
      <c r="P1645" t="s">
        <v>11</v>
      </c>
      <c r="Q1645" t="s">
        <v>9</v>
      </c>
      <c r="R1645" t="s">
        <v>19680</v>
      </c>
      <c r="S1645" t="s">
        <v>83</v>
      </c>
      <c r="T1645" t="s">
        <v>224</v>
      </c>
      <c r="U1645" t="s">
        <v>2749</v>
      </c>
      <c r="V1645" t="s">
        <v>674</v>
      </c>
      <c r="W1645" t="s">
        <v>459</v>
      </c>
      <c r="X1645" t="s">
        <v>11817</v>
      </c>
      <c r="Y1645" s="536" t="s">
        <v>23871</v>
      </c>
      <c r="Z1645" s="536" t="s">
        <v>23871</v>
      </c>
      <c r="AA1645" s="493" t="s">
        <v>8246</v>
      </c>
      <c r="AB1645" s="493" t="s">
        <v>23871</v>
      </c>
      <c r="AC1645" s="493" t="s">
        <v>21807</v>
      </c>
      <c r="AD1645" s="493" t="s">
        <v>21808</v>
      </c>
      <c r="AE1645"/>
      <c r="AF1645" t="s">
        <v>20919</v>
      </c>
      <c r="AG1645"/>
      <c r="AH1645"/>
      <c r="AI1645" t="s">
        <v>20668</v>
      </c>
      <c r="AJ1645" t="s">
        <v>32</v>
      </c>
      <c r="AK1645" t="s">
        <v>2770</v>
      </c>
      <c r="AL1645" t="s">
        <v>64</v>
      </c>
      <c r="AM1645" t="s">
        <v>674</v>
      </c>
      <c r="AN1645">
        <v>28</v>
      </c>
    </row>
    <row r="1646" spans="1:40" ht="14.4" x14ac:dyDescent="0.3">
      <c r="A1646" s="433" t="str">
        <v>2230</v>
      </c>
      <c r="D1646" t="str">
        <f>CONCATENATE(portada_F[[#This Row],[NIVEL]],".",portada_F[[#This Row],[CODINS]])</f>
        <v>1.03867</v>
      </c>
      <c r="E1646" s="444" t="s">
        <v>33795</v>
      </c>
      <c r="F1646" t="s">
        <v>14792</v>
      </c>
      <c r="G1646" t="s">
        <v>14791</v>
      </c>
      <c r="H1646" t="s">
        <v>3327</v>
      </c>
      <c r="I1646" t="s">
        <v>224</v>
      </c>
      <c r="J1646" t="s">
        <v>13</v>
      </c>
      <c r="K1646" t="s">
        <v>32</v>
      </c>
      <c r="L1646" t="s">
        <v>20921</v>
      </c>
      <c r="M1646" t="s">
        <v>18492</v>
      </c>
      <c r="N1646">
        <v>21012</v>
      </c>
      <c r="O1646" t="s">
        <v>35</v>
      </c>
      <c r="P1646" t="s">
        <v>11</v>
      </c>
      <c r="Q1646" t="s">
        <v>14</v>
      </c>
      <c r="R1646" t="s">
        <v>16621</v>
      </c>
      <c r="S1646" t="s">
        <v>83</v>
      </c>
      <c r="T1646" t="s">
        <v>224</v>
      </c>
      <c r="U1646" t="s">
        <v>337</v>
      </c>
      <c r="V1646" t="s">
        <v>3327</v>
      </c>
      <c r="W1646" t="s">
        <v>15310</v>
      </c>
      <c r="X1646" t="s">
        <v>15309</v>
      </c>
      <c r="Y1646" s="536" t="s">
        <v>29028</v>
      </c>
      <c r="Z1646" s="536"/>
      <c r="AA1646" s="493" t="s">
        <v>19555</v>
      </c>
      <c r="AB1646" s="493" t="s">
        <v>29029</v>
      </c>
      <c r="AC1646" s="493" t="s">
        <v>20003</v>
      </c>
      <c r="AD1646" s="493" t="s">
        <v>23490</v>
      </c>
      <c r="AE1646"/>
      <c r="AF1646" t="s">
        <v>20919</v>
      </c>
      <c r="AG1646"/>
      <c r="AH1646"/>
      <c r="AI1646" t="s">
        <v>20668</v>
      </c>
      <c r="AJ1646" t="s">
        <v>32</v>
      </c>
      <c r="AK1646" t="s">
        <v>2573</v>
      </c>
      <c r="AL1646" t="s">
        <v>64</v>
      </c>
      <c r="AM1646" t="s">
        <v>3327</v>
      </c>
      <c r="AN1646">
        <v>5</v>
      </c>
    </row>
    <row r="1647" spans="1:40" ht="14.4" x14ac:dyDescent="0.3">
      <c r="A1647" s="433" t="str">
        <v>2231</v>
      </c>
      <c r="D1647" t="str">
        <f>CONCATENATE(portada_F[[#This Row],[NIVEL]],".",portada_F[[#This Row],[CODINS]])</f>
        <v>1.04006</v>
      </c>
      <c r="E1647" s="444" t="s">
        <v>34221</v>
      </c>
      <c r="F1647" s="456" t="s">
        <v>12311</v>
      </c>
      <c r="G1647" s="476" t="s">
        <v>30380</v>
      </c>
      <c r="H1647" s="476" t="s">
        <v>30381</v>
      </c>
      <c r="I1647" s="448" t="s">
        <v>17778</v>
      </c>
      <c r="J1647" s="448" t="s">
        <v>11</v>
      </c>
      <c r="K1647" t="s">
        <v>32</v>
      </c>
      <c r="L1647" t="s">
        <v>20921</v>
      </c>
      <c r="M1647" s="478" t="s">
        <v>18492</v>
      </c>
      <c r="N1647" s="478">
        <v>21403</v>
      </c>
      <c r="O1647" s="478" t="s">
        <v>35</v>
      </c>
      <c r="P1647" s="478" t="s">
        <v>225</v>
      </c>
      <c r="Q1647" s="478" t="s">
        <v>3</v>
      </c>
      <c r="R1647" s="478" t="s">
        <v>16643</v>
      </c>
      <c r="S1647" s="478" t="s">
        <v>83</v>
      </c>
      <c r="T1647" s="478" t="s">
        <v>226</v>
      </c>
      <c r="U1647" s="478" t="s">
        <v>22925</v>
      </c>
      <c r="V1647" s="478" t="s">
        <v>30381</v>
      </c>
      <c r="W1647" s="478" t="s">
        <v>30382</v>
      </c>
      <c r="X1647" s="478" t="s">
        <v>30383</v>
      </c>
      <c r="Y1647" s="536" t="s">
        <v>30384</v>
      </c>
      <c r="Z1647" s="536"/>
      <c r="AA1647" s="501" t="s">
        <v>30385</v>
      </c>
      <c r="AB1647" s="501" t="s">
        <v>30386</v>
      </c>
      <c r="AC1647" s="501" t="s">
        <v>12753</v>
      </c>
      <c r="AD1647" s="501" t="s">
        <v>23488</v>
      </c>
      <c r="AE1647"/>
      <c r="AF1647"/>
      <c r="AG1647"/>
      <c r="AH1647"/>
      <c r="AI1647" t="s">
        <v>20668</v>
      </c>
      <c r="AJ1647" s="445" t="s">
        <v>32</v>
      </c>
      <c r="AK1647" s="476" t="s">
        <v>8702</v>
      </c>
      <c r="AL1647" t="s">
        <v>64</v>
      </c>
      <c r="AM1647" s="445" t="s">
        <v>30381</v>
      </c>
      <c r="AN1647"/>
    </row>
    <row r="1648" spans="1:40" ht="14.4" x14ac:dyDescent="0.3">
      <c r="A1648" s="433" t="str">
        <v>2232</v>
      </c>
      <c r="D1648" t="str">
        <f>CONCATENATE(portada_F[[#This Row],[NIVEL]],".",portada_F[[#This Row],[CODINS]])</f>
        <v>1.02355</v>
      </c>
      <c r="E1648" s="444" t="s">
        <v>32541</v>
      </c>
      <c r="F1648" t="s">
        <v>5106</v>
      </c>
      <c r="G1648" t="s">
        <v>6256</v>
      </c>
      <c r="H1648" t="s">
        <v>778</v>
      </c>
      <c r="I1648" t="s">
        <v>82</v>
      </c>
      <c r="J1648" t="s">
        <v>10</v>
      </c>
      <c r="K1648" t="s">
        <v>32</v>
      </c>
      <c r="L1648" t="s">
        <v>20921</v>
      </c>
      <c r="M1648" t="s">
        <v>18492</v>
      </c>
      <c r="N1648">
        <v>20213</v>
      </c>
      <c r="O1648" t="s">
        <v>35</v>
      </c>
      <c r="P1648" t="s">
        <v>2</v>
      </c>
      <c r="Q1648" t="s">
        <v>15</v>
      </c>
      <c r="R1648" t="s">
        <v>21843</v>
      </c>
      <c r="S1648" t="s">
        <v>83</v>
      </c>
      <c r="T1648" t="s">
        <v>84</v>
      </c>
      <c r="U1648" t="s">
        <v>1443</v>
      </c>
      <c r="V1648" t="s">
        <v>778</v>
      </c>
      <c r="W1648" t="s">
        <v>19221</v>
      </c>
      <c r="X1648" t="s">
        <v>10869</v>
      </c>
      <c r="Y1648" s="536" t="s">
        <v>25884</v>
      </c>
      <c r="Z1648" s="536" t="s">
        <v>25884</v>
      </c>
      <c r="AA1648" s="493" t="s">
        <v>14242</v>
      </c>
      <c r="AB1648" s="493" t="s">
        <v>25885</v>
      </c>
      <c r="AC1648" s="493" t="s">
        <v>19795</v>
      </c>
      <c r="AD1648" s="493" t="s">
        <v>21847</v>
      </c>
      <c r="AE1648"/>
      <c r="AF1648" t="s">
        <v>20919</v>
      </c>
      <c r="AG1648"/>
      <c r="AH1648"/>
      <c r="AI1648" t="s">
        <v>20668</v>
      </c>
      <c r="AJ1648" t="s">
        <v>32</v>
      </c>
      <c r="AK1648" t="s">
        <v>7791</v>
      </c>
      <c r="AL1648" t="s">
        <v>64</v>
      </c>
      <c r="AM1648" t="s">
        <v>778</v>
      </c>
      <c r="AN1648">
        <v>19</v>
      </c>
    </row>
    <row r="1649" spans="1:40" ht="14.4" x14ac:dyDescent="0.3">
      <c r="A1649" s="433" t="str">
        <v>2233</v>
      </c>
      <c r="D1649" t="str">
        <f>CONCATENATE(portada_F[[#This Row],[NIVEL]],".",portada_F[[#This Row],[CODINS]])</f>
        <v>1.02498</v>
      </c>
      <c r="E1649" s="444" t="s">
        <v>32671</v>
      </c>
      <c r="F1649" t="s">
        <v>1934</v>
      </c>
      <c r="G1649" t="s">
        <v>6188</v>
      </c>
      <c r="H1649" t="s">
        <v>6189</v>
      </c>
      <c r="I1649" t="s">
        <v>17778</v>
      </c>
      <c r="J1649" t="s">
        <v>5</v>
      </c>
      <c r="K1649" t="s">
        <v>32</v>
      </c>
      <c r="L1649" t="s">
        <v>20921</v>
      </c>
      <c r="M1649" t="s">
        <v>18492</v>
      </c>
      <c r="N1649">
        <v>21501</v>
      </c>
      <c r="O1649" t="s">
        <v>35</v>
      </c>
      <c r="P1649" t="s">
        <v>202</v>
      </c>
      <c r="Q1649" t="s">
        <v>1</v>
      </c>
      <c r="R1649" t="s">
        <v>16645</v>
      </c>
      <c r="S1649" t="s">
        <v>83</v>
      </c>
      <c r="T1649" t="s">
        <v>203</v>
      </c>
      <c r="U1649" t="s">
        <v>159</v>
      </c>
      <c r="V1649" t="s">
        <v>6189</v>
      </c>
      <c r="W1649" t="s">
        <v>26177</v>
      </c>
      <c r="X1649" t="s">
        <v>15765</v>
      </c>
      <c r="Y1649" s="536" t="s">
        <v>26178</v>
      </c>
      <c r="Z1649" s="536"/>
      <c r="AA1649" s="493" t="s">
        <v>15764</v>
      </c>
      <c r="AB1649" s="493" t="s">
        <v>26179</v>
      </c>
      <c r="AC1649" s="493" t="s">
        <v>19800</v>
      </c>
      <c r="AD1649" s="493" t="s">
        <v>21858</v>
      </c>
      <c r="AE1649"/>
      <c r="AF1649" t="s">
        <v>20919</v>
      </c>
      <c r="AG1649"/>
      <c r="AH1649"/>
      <c r="AI1649" t="s">
        <v>20668</v>
      </c>
      <c r="AJ1649" t="s">
        <v>32</v>
      </c>
      <c r="AK1649" t="s">
        <v>7398</v>
      </c>
      <c r="AL1649" t="s">
        <v>64</v>
      </c>
      <c r="AM1649" t="s">
        <v>6189</v>
      </c>
      <c r="AN1649">
        <v>19</v>
      </c>
    </row>
    <row r="1650" spans="1:40" ht="14.4" x14ac:dyDescent="0.3">
      <c r="A1650" s="433" t="str">
        <v>2234</v>
      </c>
      <c r="D1650" t="str">
        <f>CONCATENATE(portada_F[[#This Row],[NIVEL]],".",portada_F[[#This Row],[CODINS]])</f>
        <v>1.02999</v>
      </c>
      <c r="E1650" s="444" t="s">
        <v>33107</v>
      </c>
      <c r="F1650" t="s">
        <v>3329</v>
      </c>
      <c r="G1650" t="s">
        <v>3328</v>
      </c>
      <c r="H1650" t="s">
        <v>250</v>
      </c>
      <c r="I1650" t="s">
        <v>224</v>
      </c>
      <c r="J1650" t="s">
        <v>13</v>
      </c>
      <c r="K1650" t="s">
        <v>32</v>
      </c>
      <c r="L1650" t="s">
        <v>20921</v>
      </c>
      <c r="M1650" t="s">
        <v>18492</v>
      </c>
      <c r="N1650">
        <v>21012</v>
      </c>
      <c r="O1650" t="s">
        <v>35</v>
      </c>
      <c r="P1650" t="s">
        <v>11</v>
      </c>
      <c r="Q1650" t="s">
        <v>14</v>
      </c>
      <c r="R1650" t="s">
        <v>16621</v>
      </c>
      <c r="S1650" t="s">
        <v>83</v>
      </c>
      <c r="T1650" t="s">
        <v>224</v>
      </c>
      <c r="U1650" t="s">
        <v>337</v>
      </c>
      <c r="V1650" t="s">
        <v>250</v>
      </c>
      <c r="W1650" t="s">
        <v>467</v>
      </c>
      <c r="X1650" t="s">
        <v>12209</v>
      </c>
      <c r="Y1650" s="536" t="s">
        <v>27206</v>
      </c>
      <c r="Z1650" s="536" t="s">
        <v>27206</v>
      </c>
      <c r="AA1650" s="493" t="s">
        <v>14216</v>
      </c>
      <c r="AB1650" s="493" t="s">
        <v>27206</v>
      </c>
      <c r="AC1650" s="493" t="s">
        <v>20003</v>
      </c>
      <c r="AD1650" s="493" t="s">
        <v>23490</v>
      </c>
      <c r="AE1650"/>
      <c r="AF1650" t="s">
        <v>20919</v>
      </c>
      <c r="AG1650"/>
      <c r="AH1650"/>
      <c r="AI1650" t="s">
        <v>20668</v>
      </c>
      <c r="AJ1650" t="s">
        <v>32</v>
      </c>
      <c r="AK1650" t="s">
        <v>2591</v>
      </c>
      <c r="AL1650" t="s">
        <v>64</v>
      </c>
      <c r="AM1650" t="s">
        <v>250</v>
      </c>
      <c r="AN1650">
        <v>14</v>
      </c>
    </row>
    <row r="1651" spans="1:40" ht="14.4" x14ac:dyDescent="0.3">
      <c r="A1651" s="433" t="str">
        <v>2235</v>
      </c>
      <c r="D1651" t="str">
        <f>CONCATENATE(portada_F[[#This Row],[NIVEL]],".",portada_F[[#This Row],[CODINS]])</f>
        <v>1.04114</v>
      </c>
      <c r="E1651" s="444" t="s">
        <v>33999</v>
      </c>
      <c r="F1651" t="s">
        <v>10024</v>
      </c>
      <c r="G1651" t="s">
        <v>17595</v>
      </c>
      <c r="H1651" t="s">
        <v>1062</v>
      </c>
      <c r="I1651" t="s">
        <v>224</v>
      </c>
      <c r="J1651" t="s">
        <v>9</v>
      </c>
      <c r="K1651" t="s">
        <v>32</v>
      </c>
      <c r="L1651" t="s">
        <v>20921</v>
      </c>
      <c r="M1651" t="s">
        <v>18492</v>
      </c>
      <c r="N1651">
        <v>21013</v>
      </c>
      <c r="O1651" t="s">
        <v>35</v>
      </c>
      <c r="P1651" t="s">
        <v>11</v>
      </c>
      <c r="Q1651" t="s">
        <v>15</v>
      </c>
      <c r="R1651" t="s">
        <v>16622</v>
      </c>
      <c r="S1651" t="s">
        <v>83</v>
      </c>
      <c r="T1651" t="s">
        <v>224</v>
      </c>
      <c r="U1651" t="s">
        <v>271</v>
      </c>
      <c r="V1651" t="s">
        <v>1062</v>
      </c>
      <c r="W1651" t="s">
        <v>459</v>
      </c>
      <c r="X1651" t="s">
        <v>17596</v>
      </c>
      <c r="Y1651" s="536" t="s">
        <v>29530</v>
      </c>
      <c r="Z1651" s="536"/>
      <c r="AA1651" s="493" t="s">
        <v>19953</v>
      </c>
      <c r="AB1651" s="493" t="s">
        <v>29530</v>
      </c>
      <c r="AC1651" s="493" t="s">
        <v>19798</v>
      </c>
      <c r="AD1651" s="493" t="s">
        <v>21853</v>
      </c>
      <c r="AE1651"/>
      <c r="AF1651" t="s">
        <v>20919</v>
      </c>
      <c r="AG1651"/>
      <c r="AH1651"/>
      <c r="AI1651" t="s">
        <v>20668</v>
      </c>
      <c r="AJ1651" t="s">
        <v>32</v>
      </c>
      <c r="AK1651" t="s">
        <v>17597</v>
      </c>
      <c r="AL1651" t="s">
        <v>64</v>
      </c>
      <c r="AM1651" t="s">
        <v>1062</v>
      </c>
      <c r="AN1651">
        <v>4</v>
      </c>
    </row>
    <row r="1652" spans="1:40" ht="14.4" x14ac:dyDescent="0.3">
      <c r="A1652" s="433" t="str">
        <v>2236</v>
      </c>
      <c r="D1652" t="str">
        <f>CONCATENATE(portada_F[[#This Row],[NIVEL]],".",portada_F[[#This Row],[CODINS]])</f>
        <v>1.01716</v>
      </c>
      <c r="E1652" s="444" t="s">
        <v>34219</v>
      </c>
      <c r="F1652" s="456" t="s">
        <v>17783</v>
      </c>
      <c r="G1652" s="445" t="s">
        <v>17784</v>
      </c>
      <c r="H1652" s="445" t="s">
        <v>445</v>
      </c>
      <c r="I1652" s="445" t="s">
        <v>224</v>
      </c>
      <c r="J1652" s="445" t="s">
        <v>6</v>
      </c>
      <c r="K1652" t="s">
        <v>32</v>
      </c>
      <c r="L1652" t="s">
        <v>20921</v>
      </c>
      <c r="M1652" t="s">
        <v>18492</v>
      </c>
      <c r="N1652">
        <v>21007</v>
      </c>
      <c r="O1652" t="s">
        <v>35</v>
      </c>
      <c r="P1652" t="s">
        <v>11</v>
      </c>
      <c r="Q1652" t="s">
        <v>7</v>
      </c>
      <c r="R1652" t="s">
        <v>18366</v>
      </c>
      <c r="S1652" t="s">
        <v>83</v>
      </c>
      <c r="T1652" t="s">
        <v>224</v>
      </c>
      <c r="U1652" t="s">
        <v>2961</v>
      </c>
      <c r="V1652" t="s">
        <v>18000</v>
      </c>
      <c r="W1652" t="s">
        <v>18002</v>
      </c>
      <c r="X1652" t="s">
        <v>18001</v>
      </c>
      <c r="Y1652" s="536" t="s">
        <v>30374</v>
      </c>
      <c r="Z1652" s="536" t="s">
        <v>30374</v>
      </c>
      <c r="AA1652" s="493" t="s">
        <v>30375</v>
      </c>
      <c r="AB1652" s="493" t="s">
        <v>30376</v>
      </c>
      <c r="AC1652" s="493" t="s">
        <v>19321</v>
      </c>
      <c r="AD1652" s="493" t="s">
        <v>21849</v>
      </c>
      <c r="AE1652"/>
      <c r="AF1652"/>
      <c r="AG1652"/>
      <c r="AH1652"/>
      <c r="AI1652" t="s">
        <v>20668</v>
      </c>
      <c r="AJ1652" s="445" t="s">
        <v>32</v>
      </c>
      <c r="AK1652" s="445" t="s">
        <v>105</v>
      </c>
      <c r="AL1652" t="s">
        <v>64</v>
      </c>
      <c r="AM1652" s="445" t="s">
        <v>445</v>
      </c>
      <c r="AN1652"/>
    </row>
    <row r="1653" spans="1:40" ht="14.4" x14ac:dyDescent="0.3">
      <c r="A1653" s="433" t="str">
        <v>2237</v>
      </c>
      <c r="D1653" t="str">
        <f>CONCATENATE(portada_F[[#This Row],[NIVEL]],".",portada_F[[#This Row],[CODINS]])</f>
        <v>1.02078</v>
      </c>
      <c r="E1653" s="444" t="s">
        <v>32299</v>
      </c>
      <c r="F1653" t="s">
        <v>3011</v>
      </c>
      <c r="G1653" t="s">
        <v>3010</v>
      </c>
      <c r="H1653" t="s">
        <v>25310</v>
      </c>
      <c r="I1653" t="s">
        <v>82</v>
      </c>
      <c r="J1653" t="s">
        <v>10</v>
      </c>
      <c r="K1653" t="s">
        <v>32</v>
      </c>
      <c r="L1653" t="s">
        <v>20921</v>
      </c>
      <c r="M1653" t="s">
        <v>18492</v>
      </c>
      <c r="N1653">
        <v>20213</v>
      </c>
      <c r="O1653" t="s">
        <v>35</v>
      </c>
      <c r="P1653" t="s">
        <v>2</v>
      </c>
      <c r="Q1653" t="s">
        <v>15</v>
      </c>
      <c r="R1653" t="s">
        <v>21843</v>
      </c>
      <c r="S1653" t="s">
        <v>83</v>
      </c>
      <c r="T1653" t="s">
        <v>84</v>
      </c>
      <c r="U1653" t="s">
        <v>1443</v>
      </c>
      <c r="V1653" t="s">
        <v>539</v>
      </c>
      <c r="W1653" t="s">
        <v>13050</v>
      </c>
      <c r="X1653" t="s">
        <v>10818</v>
      </c>
      <c r="Y1653" s="536" t="s">
        <v>25311</v>
      </c>
      <c r="Z1653" s="536" t="s">
        <v>25311</v>
      </c>
      <c r="AA1653" s="493" t="s">
        <v>13049</v>
      </c>
      <c r="AB1653" s="493" t="s">
        <v>25312</v>
      </c>
      <c r="AC1653" s="493" t="s">
        <v>19795</v>
      </c>
      <c r="AD1653" s="493" t="s">
        <v>21847</v>
      </c>
      <c r="AE1653"/>
      <c r="AF1653" t="s">
        <v>20919</v>
      </c>
      <c r="AG1653"/>
      <c r="AH1653"/>
      <c r="AI1653" t="s">
        <v>20668</v>
      </c>
      <c r="AJ1653" t="s">
        <v>32</v>
      </c>
      <c r="AK1653" t="s">
        <v>7730</v>
      </c>
      <c r="AL1653" t="s">
        <v>64</v>
      </c>
      <c r="AM1653" t="s">
        <v>25310</v>
      </c>
      <c r="AN1653">
        <v>59</v>
      </c>
    </row>
    <row r="1654" spans="1:40" ht="14.4" x14ac:dyDescent="0.3">
      <c r="A1654" s="433" t="str">
        <v>2238</v>
      </c>
      <c r="D1654" t="str">
        <f>CONCATENATE(portada_F[[#This Row],[NIVEL]],".",portada_F[[#This Row],[CODINS]])</f>
        <v>1.01692</v>
      </c>
      <c r="E1654" s="444" t="s">
        <v>31956</v>
      </c>
      <c r="F1654" t="s">
        <v>2790</v>
      </c>
      <c r="G1654" t="s">
        <v>2789</v>
      </c>
      <c r="H1654" t="s">
        <v>539</v>
      </c>
      <c r="I1654" t="s">
        <v>224</v>
      </c>
      <c r="J1654" t="s">
        <v>2</v>
      </c>
      <c r="K1654" t="s">
        <v>32</v>
      </c>
      <c r="L1654" t="s">
        <v>20921</v>
      </c>
      <c r="M1654" t="s">
        <v>18492</v>
      </c>
      <c r="N1654">
        <v>21002</v>
      </c>
      <c r="O1654" t="s">
        <v>35</v>
      </c>
      <c r="P1654" t="s">
        <v>11</v>
      </c>
      <c r="Q1654" t="s">
        <v>2</v>
      </c>
      <c r="R1654" t="s">
        <v>16615</v>
      </c>
      <c r="S1654" t="s">
        <v>83</v>
      </c>
      <c r="T1654" t="s">
        <v>224</v>
      </c>
      <c r="U1654" t="s">
        <v>257</v>
      </c>
      <c r="V1654" t="s">
        <v>20106</v>
      </c>
      <c r="W1654" t="s">
        <v>1043</v>
      </c>
      <c r="X1654" t="s">
        <v>11914</v>
      </c>
      <c r="Y1654" s="536" t="s">
        <v>24536</v>
      </c>
      <c r="Z1654" s="536" t="s">
        <v>24536</v>
      </c>
      <c r="AA1654" s="493" t="s">
        <v>20107</v>
      </c>
      <c r="AB1654" s="493" t="s">
        <v>24537</v>
      </c>
      <c r="AC1654" s="493" t="s">
        <v>21807</v>
      </c>
      <c r="AD1654" s="493" t="s">
        <v>24538</v>
      </c>
      <c r="AE1654"/>
      <c r="AF1654" t="s">
        <v>20919</v>
      </c>
      <c r="AG1654"/>
      <c r="AH1654"/>
      <c r="AI1654" t="s">
        <v>20668</v>
      </c>
      <c r="AJ1654" t="s">
        <v>32</v>
      </c>
      <c r="AK1654" t="s">
        <v>1186</v>
      </c>
      <c r="AL1654" t="s">
        <v>64</v>
      </c>
      <c r="AM1654" t="s">
        <v>539</v>
      </c>
      <c r="AN1654">
        <v>19</v>
      </c>
    </row>
    <row r="1655" spans="1:40" ht="14.4" x14ac:dyDescent="0.3">
      <c r="A1655" s="433" t="str">
        <v>2239</v>
      </c>
      <c r="D1655" t="str">
        <f>CONCATENATE(portada_F[[#This Row],[NIVEL]],".",portada_F[[#This Row],[CODINS]])</f>
        <v>1.01357</v>
      </c>
      <c r="E1655" s="444" t="s">
        <v>31640</v>
      </c>
      <c r="F1655" t="s">
        <v>2868</v>
      </c>
      <c r="G1655" t="s">
        <v>2867</v>
      </c>
      <c r="H1655" t="s">
        <v>539</v>
      </c>
      <c r="I1655" t="s">
        <v>224</v>
      </c>
      <c r="J1655" t="s">
        <v>4</v>
      </c>
      <c r="K1655" t="s">
        <v>32</v>
      </c>
      <c r="L1655" t="s">
        <v>20921</v>
      </c>
      <c r="M1655" t="s">
        <v>18492</v>
      </c>
      <c r="N1655">
        <v>21009</v>
      </c>
      <c r="O1655" t="s">
        <v>35</v>
      </c>
      <c r="P1655" t="s">
        <v>11</v>
      </c>
      <c r="Q1655" t="s">
        <v>10</v>
      </c>
      <c r="R1655" t="s">
        <v>19681</v>
      </c>
      <c r="S1655" t="s">
        <v>83</v>
      </c>
      <c r="T1655" t="s">
        <v>224</v>
      </c>
      <c r="U1655" t="s">
        <v>2854</v>
      </c>
      <c r="V1655" t="s">
        <v>539</v>
      </c>
      <c r="W1655" t="s">
        <v>950</v>
      </c>
      <c r="X1655" t="s">
        <v>12872</v>
      </c>
      <c r="Y1655" s="536" t="s">
        <v>23822</v>
      </c>
      <c r="Z1655" s="536" t="s">
        <v>23822</v>
      </c>
      <c r="AA1655" s="493" t="s">
        <v>18990</v>
      </c>
      <c r="AB1655" s="493" t="s">
        <v>23823</v>
      </c>
      <c r="AC1655" s="493" t="s">
        <v>19793</v>
      </c>
      <c r="AD1655" s="493" t="s">
        <v>21838</v>
      </c>
      <c r="AE1655"/>
      <c r="AF1655" t="s">
        <v>20919</v>
      </c>
      <c r="AG1655"/>
      <c r="AH1655"/>
      <c r="AI1655" t="s">
        <v>20668</v>
      </c>
      <c r="AJ1655" t="s">
        <v>32</v>
      </c>
      <c r="AK1655" t="s">
        <v>1122</v>
      </c>
      <c r="AL1655" t="s">
        <v>64</v>
      </c>
      <c r="AM1655" t="s">
        <v>539</v>
      </c>
      <c r="AN1655">
        <v>62</v>
      </c>
    </row>
    <row r="1656" spans="1:40" ht="14.4" x14ac:dyDescent="0.3">
      <c r="A1656" s="433" t="str">
        <v>2240</v>
      </c>
      <c r="D1656" t="str">
        <f>CONCATENATE(portada_F[[#This Row],[NIVEL]],".",portada_F[[#This Row],[CODINS]])</f>
        <v>1.02081</v>
      </c>
      <c r="E1656" s="444" t="s">
        <v>32302</v>
      </c>
      <c r="F1656" t="s">
        <v>3063</v>
      </c>
      <c r="G1656" t="s">
        <v>3062</v>
      </c>
      <c r="H1656" t="s">
        <v>1459</v>
      </c>
      <c r="I1656" t="s">
        <v>224</v>
      </c>
      <c r="J1656" t="s">
        <v>7</v>
      </c>
      <c r="K1656" t="s">
        <v>32</v>
      </c>
      <c r="L1656" t="s">
        <v>20921</v>
      </c>
      <c r="M1656" t="s">
        <v>18492</v>
      </c>
      <c r="N1656">
        <v>21013</v>
      </c>
      <c r="O1656" t="s">
        <v>35</v>
      </c>
      <c r="P1656" t="s">
        <v>11</v>
      </c>
      <c r="Q1656" t="s">
        <v>15</v>
      </c>
      <c r="R1656" t="s">
        <v>16622</v>
      </c>
      <c r="S1656" t="s">
        <v>83</v>
      </c>
      <c r="T1656" t="s">
        <v>224</v>
      </c>
      <c r="U1656" t="s">
        <v>271</v>
      </c>
      <c r="V1656" t="s">
        <v>1459</v>
      </c>
      <c r="W1656" t="s">
        <v>7355</v>
      </c>
      <c r="X1656" t="s">
        <v>10819</v>
      </c>
      <c r="Y1656" s="536" t="s">
        <v>25319</v>
      </c>
      <c r="Z1656" s="536"/>
      <c r="AA1656" s="493" t="s">
        <v>18041</v>
      </c>
      <c r="AB1656" s="493" t="s">
        <v>25319</v>
      </c>
      <c r="AC1656" s="493" t="s">
        <v>19797</v>
      </c>
      <c r="AD1656" s="493" t="s">
        <v>21851</v>
      </c>
      <c r="AE1656"/>
      <c r="AF1656" t="s">
        <v>20919</v>
      </c>
      <c r="AG1656"/>
      <c r="AH1656"/>
      <c r="AI1656" t="s">
        <v>20668</v>
      </c>
      <c r="AJ1656" t="s">
        <v>32</v>
      </c>
      <c r="AK1656" t="s">
        <v>1946</v>
      </c>
      <c r="AL1656" t="s">
        <v>64</v>
      </c>
      <c r="AM1656" t="s">
        <v>1459</v>
      </c>
      <c r="AN1656">
        <v>21</v>
      </c>
    </row>
    <row r="1657" spans="1:40" ht="14.4" x14ac:dyDescent="0.3">
      <c r="A1657" s="433" t="str">
        <v>2241</v>
      </c>
      <c r="D1657" t="str">
        <f>CONCATENATE(portada_F[[#This Row],[NIVEL]],".",portada_F[[#This Row],[CODINS]])</f>
        <v>1.01557</v>
      </c>
      <c r="E1657" s="444" t="s">
        <v>31832</v>
      </c>
      <c r="F1657" t="s">
        <v>2813</v>
      </c>
      <c r="G1657" t="s">
        <v>2812</v>
      </c>
      <c r="H1657" t="s">
        <v>1459</v>
      </c>
      <c r="I1657" t="s">
        <v>224</v>
      </c>
      <c r="J1657" t="s">
        <v>225</v>
      </c>
      <c r="K1657" t="s">
        <v>32</v>
      </c>
      <c r="L1657" t="s">
        <v>20921</v>
      </c>
      <c r="M1657" t="s">
        <v>18492</v>
      </c>
      <c r="N1657">
        <v>21001</v>
      </c>
      <c r="O1657" t="s">
        <v>35</v>
      </c>
      <c r="P1657" t="s">
        <v>11</v>
      </c>
      <c r="Q1657" t="s">
        <v>1</v>
      </c>
      <c r="R1657" t="s">
        <v>16614</v>
      </c>
      <c r="S1657" t="s">
        <v>83</v>
      </c>
      <c r="T1657" t="s">
        <v>224</v>
      </c>
      <c r="U1657" t="s">
        <v>2798</v>
      </c>
      <c r="V1657" t="s">
        <v>1459</v>
      </c>
      <c r="W1657" t="s">
        <v>9349</v>
      </c>
      <c r="X1657" t="s">
        <v>20077</v>
      </c>
      <c r="Y1657" s="536" t="s">
        <v>24242</v>
      </c>
      <c r="Z1657" s="536"/>
      <c r="AA1657" s="493" t="s">
        <v>20076</v>
      </c>
      <c r="AB1657" s="493" t="s">
        <v>24243</v>
      </c>
      <c r="AC1657" s="493" t="s">
        <v>19792</v>
      </c>
      <c r="AD1657" s="493" t="s">
        <v>21823</v>
      </c>
      <c r="AE1657"/>
      <c r="AF1657" t="s">
        <v>20919</v>
      </c>
      <c r="AG1657"/>
      <c r="AH1657"/>
      <c r="AI1657" t="s">
        <v>20668</v>
      </c>
      <c r="AJ1657" t="s">
        <v>32</v>
      </c>
      <c r="AK1657" t="s">
        <v>923</v>
      </c>
      <c r="AL1657" t="s">
        <v>64</v>
      </c>
      <c r="AM1657" t="s">
        <v>1459</v>
      </c>
      <c r="AN1657">
        <v>26</v>
      </c>
    </row>
    <row r="1658" spans="1:40" ht="14.4" x14ac:dyDescent="0.3">
      <c r="A1658" s="433" t="str">
        <v>2242</v>
      </c>
      <c r="D1658" t="str">
        <f>CONCATENATE(portada_F[[#This Row],[NIVEL]],".",portada_F[[#This Row],[CODINS]])</f>
        <v>1.03212</v>
      </c>
      <c r="E1658" s="444" t="s">
        <v>33285</v>
      </c>
      <c r="F1658" t="s">
        <v>2991</v>
      </c>
      <c r="G1658" t="s">
        <v>2988</v>
      </c>
      <c r="H1658" t="s">
        <v>2989</v>
      </c>
      <c r="I1658" t="s">
        <v>224</v>
      </c>
      <c r="J1658" t="s">
        <v>6</v>
      </c>
      <c r="K1658" t="s">
        <v>32</v>
      </c>
      <c r="L1658" t="s">
        <v>20921</v>
      </c>
      <c r="M1658" t="s">
        <v>18492</v>
      </c>
      <c r="N1658">
        <v>21007</v>
      </c>
      <c r="O1658" t="s">
        <v>35</v>
      </c>
      <c r="P1658" t="s">
        <v>11</v>
      </c>
      <c r="Q1658" t="s">
        <v>7</v>
      </c>
      <c r="R1658" t="s">
        <v>18366</v>
      </c>
      <c r="S1658" t="s">
        <v>83</v>
      </c>
      <c r="T1658" t="s">
        <v>224</v>
      </c>
      <c r="U1658" t="s">
        <v>2961</v>
      </c>
      <c r="V1658" t="s">
        <v>272</v>
      </c>
      <c r="W1658" t="s">
        <v>215</v>
      </c>
      <c r="X1658" t="s">
        <v>11056</v>
      </c>
      <c r="Y1658" s="536" t="s">
        <v>27624</v>
      </c>
      <c r="Z1658" s="536" t="s">
        <v>27624</v>
      </c>
      <c r="AA1658" s="493" t="s">
        <v>20387</v>
      </c>
      <c r="AB1658" s="493" t="s">
        <v>27625</v>
      </c>
      <c r="AC1658" s="493" t="s">
        <v>19321</v>
      </c>
      <c r="AD1658" s="493" t="s">
        <v>21849</v>
      </c>
      <c r="AE1658"/>
      <c r="AF1658" t="s">
        <v>20919</v>
      </c>
      <c r="AG1658"/>
      <c r="AH1658"/>
      <c r="AI1658" t="s">
        <v>20668</v>
      </c>
      <c r="AJ1658" t="s">
        <v>32</v>
      </c>
      <c r="AK1658" t="s">
        <v>2987</v>
      </c>
      <c r="AL1658" t="s">
        <v>64</v>
      </c>
      <c r="AM1658" t="s">
        <v>2989</v>
      </c>
      <c r="AN1658">
        <v>18</v>
      </c>
    </row>
    <row r="1659" spans="1:40" ht="14.4" x14ac:dyDescent="0.3">
      <c r="A1659" s="433" t="str">
        <v>2243</v>
      </c>
      <c r="D1659" t="str">
        <f>CONCATENATE(portada_F[[#This Row],[NIVEL]],".",portada_F[[#This Row],[CODINS]])</f>
        <v>1.01745</v>
      </c>
      <c r="E1659" s="444" t="s">
        <v>32004</v>
      </c>
      <c r="F1659" t="s">
        <v>2763</v>
      </c>
      <c r="G1659" t="s">
        <v>2762</v>
      </c>
      <c r="H1659" t="s">
        <v>272</v>
      </c>
      <c r="I1659" t="s">
        <v>224</v>
      </c>
      <c r="J1659" t="s">
        <v>2</v>
      </c>
      <c r="K1659" t="s">
        <v>32</v>
      </c>
      <c r="L1659" t="s">
        <v>20921</v>
      </c>
      <c r="M1659" t="s">
        <v>18492</v>
      </c>
      <c r="N1659">
        <v>21008</v>
      </c>
      <c r="O1659" t="s">
        <v>35</v>
      </c>
      <c r="P1659" t="s">
        <v>11</v>
      </c>
      <c r="Q1659" t="s">
        <v>9</v>
      </c>
      <c r="R1659" t="s">
        <v>19680</v>
      </c>
      <c r="S1659" t="s">
        <v>83</v>
      </c>
      <c r="T1659" t="s">
        <v>224</v>
      </c>
      <c r="U1659" t="s">
        <v>2749</v>
      </c>
      <c r="V1659" t="s">
        <v>272</v>
      </c>
      <c r="W1659" t="s">
        <v>9345</v>
      </c>
      <c r="X1659" t="s">
        <v>11929</v>
      </c>
      <c r="Y1659" s="536" t="s">
        <v>24646</v>
      </c>
      <c r="Z1659" s="536" t="s">
        <v>24646</v>
      </c>
      <c r="AA1659" s="493" t="s">
        <v>15679</v>
      </c>
      <c r="AB1659" s="493" t="s">
        <v>24646</v>
      </c>
      <c r="AC1659" s="493" t="s">
        <v>21807</v>
      </c>
      <c r="AD1659" s="493" t="s">
        <v>21808</v>
      </c>
      <c r="AE1659"/>
      <c r="AF1659" t="s">
        <v>20919</v>
      </c>
      <c r="AG1659"/>
      <c r="AH1659"/>
      <c r="AI1659" t="s">
        <v>20668</v>
      </c>
      <c r="AJ1659" t="s">
        <v>32</v>
      </c>
      <c r="AK1659" t="s">
        <v>2761</v>
      </c>
      <c r="AL1659" t="s">
        <v>64</v>
      </c>
      <c r="AM1659" t="s">
        <v>272</v>
      </c>
      <c r="AN1659">
        <v>20</v>
      </c>
    </row>
    <row r="1660" spans="1:40" ht="14.4" x14ac:dyDescent="0.3">
      <c r="A1660" s="433" t="str">
        <v>2244</v>
      </c>
      <c r="D1660" t="str">
        <f>CONCATENATE(portada_F[[#This Row],[NIVEL]],".",portada_F[[#This Row],[CODINS]])</f>
        <v>1.01717</v>
      </c>
      <c r="E1660" s="444" t="s">
        <v>31979</v>
      </c>
      <c r="F1660" t="s">
        <v>2994</v>
      </c>
      <c r="G1660" t="s">
        <v>2993</v>
      </c>
      <c r="H1660" t="s">
        <v>33</v>
      </c>
      <c r="I1660" t="s">
        <v>224</v>
      </c>
      <c r="J1660" t="s">
        <v>6</v>
      </c>
      <c r="K1660" t="s">
        <v>32</v>
      </c>
      <c r="L1660" t="s">
        <v>20921</v>
      </c>
      <c r="M1660" t="s">
        <v>18492</v>
      </c>
      <c r="N1660">
        <v>21011</v>
      </c>
      <c r="O1660" t="s">
        <v>35</v>
      </c>
      <c r="P1660" t="s">
        <v>11</v>
      </c>
      <c r="Q1660" t="s">
        <v>13</v>
      </c>
      <c r="R1660" t="s">
        <v>16620</v>
      </c>
      <c r="S1660" t="s">
        <v>83</v>
      </c>
      <c r="T1660" t="s">
        <v>224</v>
      </c>
      <c r="U1660" t="s">
        <v>262</v>
      </c>
      <c r="V1660" t="s">
        <v>128</v>
      </c>
      <c r="W1660" t="s">
        <v>215</v>
      </c>
      <c r="X1660" t="s">
        <v>10710</v>
      </c>
      <c r="Y1660" s="536" t="s">
        <v>24581</v>
      </c>
      <c r="Z1660" s="536" t="s">
        <v>24581</v>
      </c>
      <c r="AA1660" s="493" t="s">
        <v>20110</v>
      </c>
      <c r="AB1660" s="493" t="s">
        <v>24582</v>
      </c>
      <c r="AC1660" s="493" t="s">
        <v>19321</v>
      </c>
      <c r="AD1660" s="493" t="s">
        <v>21849</v>
      </c>
      <c r="AE1660"/>
      <c r="AF1660" t="s">
        <v>20919</v>
      </c>
      <c r="AG1660"/>
      <c r="AH1660"/>
      <c r="AI1660" t="s">
        <v>20668</v>
      </c>
      <c r="AJ1660" t="s">
        <v>32</v>
      </c>
      <c r="AK1660" t="s">
        <v>2992</v>
      </c>
      <c r="AL1660" t="s">
        <v>64</v>
      </c>
      <c r="AM1660" t="s">
        <v>33</v>
      </c>
      <c r="AN1660">
        <v>16</v>
      </c>
    </row>
    <row r="1661" spans="1:40" ht="14.4" x14ac:dyDescent="0.3">
      <c r="A1661" s="433" t="str">
        <v>2245</v>
      </c>
      <c r="D1661" t="str">
        <f>CONCATENATE(portada_F[[#This Row],[NIVEL]],".",portada_F[[#This Row],[CODINS]])</f>
        <v>1.01746</v>
      </c>
      <c r="E1661" s="444" t="s">
        <v>32005</v>
      </c>
      <c r="F1661" t="s">
        <v>2742</v>
      </c>
      <c r="G1661" t="s">
        <v>2741</v>
      </c>
      <c r="H1661" t="s">
        <v>33</v>
      </c>
      <c r="I1661" t="s">
        <v>224</v>
      </c>
      <c r="J1661" t="s">
        <v>2</v>
      </c>
      <c r="K1661" t="s">
        <v>32</v>
      </c>
      <c r="L1661" t="s">
        <v>20921</v>
      </c>
      <c r="M1661" t="s">
        <v>18492</v>
      </c>
      <c r="N1661">
        <v>21008</v>
      </c>
      <c r="O1661" t="s">
        <v>35</v>
      </c>
      <c r="P1661" t="s">
        <v>11</v>
      </c>
      <c r="Q1661" t="s">
        <v>9</v>
      </c>
      <c r="R1661" t="s">
        <v>19680</v>
      </c>
      <c r="S1661" t="s">
        <v>83</v>
      </c>
      <c r="T1661" t="s">
        <v>224</v>
      </c>
      <c r="U1661" t="s">
        <v>2749</v>
      </c>
      <c r="V1661" t="s">
        <v>33</v>
      </c>
      <c r="W1661" t="s">
        <v>24647</v>
      </c>
      <c r="X1661" t="s">
        <v>12973</v>
      </c>
      <c r="Y1661" s="536" t="s">
        <v>24648</v>
      </c>
      <c r="Z1661" s="536" t="s">
        <v>24648</v>
      </c>
      <c r="AA1661" s="493" t="s">
        <v>11375</v>
      </c>
      <c r="AB1661" s="493" t="s">
        <v>24649</v>
      </c>
      <c r="AC1661" s="493" t="s">
        <v>21807</v>
      </c>
      <c r="AD1661" s="493" t="s">
        <v>21808</v>
      </c>
      <c r="AE1661"/>
      <c r="AF1661" t="s">
        <v>20919</v>
      </c>
      <c r="AG1661"/>
      <c r="AH1661"/>
      <c r="AI1661" t="s">
        <v>20668</v>
      </c>
      <c r="AJ1661" t="s">
        <v>32</v>
      </c>
      <c r="AK1661" t="s">
        <v>2740</v>
      </c>
      <c r="AL1661" t="s">
        <v>64</v>
      </c>
      <c r="AM1661" t="s">
        <v>33</v>
      </c>
      <c r="AN1661">
        <v>29</v>
      </c>
    </row>
    <row r="1662" spans="1:40" ht="14.4" x14ac:dyDescent="0.3">
      <c r="A1662" s="433" t="str">
        <v>2246</v>
      </c>
      <c r="D1662" t="str">
        <f>CONCATENATE(portada_F[[#This Row],[NIVEL]],".",portada_F[[#This Row],[CODINS]])</f>
        <v>1.00964</v>
      </c>
      <c r="E1662" s="444" t="s">
        <v>31289</v>
      </c>
      <c r="F1662" t="s">
        <v>2579</v>
      </c>
      <c r="G1662" t="s">
        <v>2814</v>
      </c>
      <c r="H1662" t="s">
        <v>173</v>
      </c>
      <c r="I1662" t="s">
        <v>224</v>
      </c>
      <c r="J1662" t="s">
        <v>225</v>
      </c>
      <c r="K1662" t="s">
        <v>32</v>
      </c>
      <c r="L1662" t="s">
        <v>20921</v>
      </c>
      <c r="M1662" t="s">
        <v>18492</v>
      </c>
      <c r="N1662">
        <v>21001</v>
      </c>
      <c r="O1662" t="s">
        <v>35</v>
      </c>
      <c r="P1662" t="s">
        <v>11</v>
      </c>
      <c r="Q1662" t="s">
        <v>1</v>
      </c>
      <c r="R1662" t="s">
        <v>16614</v>
      </c>
      <c r="S1662" t="s">
        <v>83</v>
      </c>
      <c r="T1662" t="s">
        <v>224</v>
      </c>
      <c r="U1662" t="s">
        <v>2798</v>
      </c>
      <c r="V1662" t="s">
        <v>173</v>
      </c>
      <c r="W1662" t="s">
        <v>9350</v>
      </c>
      <c r="X1662" t="s">
        <v>11705</v>
      </c>
      <c r="Y1662" s="536" t="s">
        <v>23006</v>
      </c>
      <c r="Z1662" s="536"/>
      <c r="AA1662" s="493" t="s">
        <v>12783</v>
      </c>
      <c r="AB1662" s="493" t="s">
        <v>23007</v>
      </c>
      <c r="AC1662" s="493" t="s">
        <v>19792</v>
      </c>
      <c r="AD1662" s="493" t="s">
        <v>21823</v>
      </c>
      <c r="AE1662"/>
      <c r="AF1662" t="s">
        <v>20919</v>
      </c>
      <c r="AG1662"/>
      <c r="AH1662"/>
      <c r="AI1662" t="s">
        <v>20668</v>
      </c>
      <c r="AJ1662" t="s">
        <v>32</v>
      </c>
      <c r="AK1662" t="s">
        <v>919</v>
      </c>
      <c r="AL1662" t="s">
        <v>64</v>
      </c>
      <c r="AM1662" t="s">
        <v>173</v>
      </c>
      <c r="AN1662">
        <v>33</v>
      </c>
    </row>
    <row r="1663" spans="1:40" ht="14.4" x14ac:dyDescent="0.3">
      <c r="A1663" s="433" t="str">
        <v>2247</v>
      </c>
      <c r="D1663" t="str">
        <f>CONCATENATE(portada_F[[#This Row],[NIVEL]],".",portada_F[[#This Row],[CODINS]])</f>
        <v>1.03350</v>
      </c>
      <c r="E1663" s="444" t="s">
        <v>33401</v>
      </c>
      <c r="F1663" t="s">
        <v>9055</v>
      </c>
      <c r="G1663" t="s">
        <v>9077</v>
      </c>
      <c r="H1663" t="s">
        <v>732</v>
      </c>
      <c r="I1663" t="s">
        <v>224</v>
      </c>
      <c r="J1663" t="s">
        <v>14</v>
      </c>
      <c r="K1663" t="s">
        <v>32</v>
      </c>
      <c r="L1663" t="s">
        <v>20921</v>
      </c>
      <c r="M1663" t="s">
        <v>18492</v>
      </c>
      <c r="N1663">
        <v>21013</v>
      </c>
      <c r="O1663" t="s">
        <v>35</v>
      </c>
      <c r="P1663" t="s">
        <v>11</v>
      </c>
      <c r="Q1663" t="s">
        <v>15</v>
      </c>
      <c r="R1663" t="s">
        <v>16622</v>
      </c>
      <c r="S1663" t="s">
        <v>83</v>
      </c>
      <c r="T1663" t="s">
        <v>224</v>
      </c>
      <c r="U1663" t="s">
        <v>271</v>
      </c>
      <c r="V1663" t="s">
        <v>732</v>
      </c>
      <c r="W1663" t="s">
        <v>9385</v>
      </c>
      <c r="X1663" t="s">
        <v>11088</v>
      </c>
      <c r="Y1663" s="536" t="s">
        <v>27903</v>
      </c>
      <c r="Z1663" s="536"/>
      <c r="AA1663" s="493" t="s">
        <v>20420</v>
      </c>
      <c r="AB1663" s="493" t="s">
        <v>27904</v>
      </c>
      <c r="AC1663" s="493" t="s">
        <v>20044</v>
      </c>
      <c r="AD1663" s="493" t="s">
        <v>23903</v>
      </c>
      <c r="AE1663"/>
      <c r="AF1663" t="s">
        <v>20919</v>
      </c>
      <c r="AG1663"/>
      <c r="AH1663"/>
      <c r="AI1663" t="s">
        <v>20668</v>
      </c>
      <c r="AJ1663" t="s">
        <v>32</v>
      </c>
      <c r="AK1663" t="s">
        <v>1866</v>
      </c>
      <c r="AL1663" t="s">
        <v>64</v>
      </c>
      <c r="AM1663" t="s">
        <v>732</v>
      </c>
      <c r="AN1663">
        <v>3</v>
      </c>
    </row>
    <row r="1664" spans="1:40" ht="14.4" x14ac:dyDescent="0.3">
      <c r="A1664" s="433" t="str">
        <v>2248</v>
      </c>
      <c r="D1664" t="str">
        <f>CONCATENATE(portada_F[[#This Row],[NIVEL]],".",portada_F[[#This Row],[CODINS]])</f>
        <v>1.00429</v>
      </c>
      <c r="E1664" s="444" t="s">
        <v>30824</v>
      </c>
      <c r="F1664" t="s">
        <v>1244</v>
      </c>
      <c r="G1664" t="s">
        <v>2830</v>
      </c>
      <c r="H1664" t="s">
        <v>929</v>
      </c>
      <c r="I1664" t="s">
        <v>224</v>
      </c>
      <c r="J1664" t="s">
        <v>225</v>
      </c>
      <c r="K1664" t="s">
        <v>32</v>
      </c>
      <c r="L1664" t="s">
        <v>20921</v>
      </c>
      <c r="M1664" t="s">
        <v>18492</v>
      </c>
      <c r="N1664">
        <v>21001</v>
      </c>
      <c r="O1664" t="s">
        <v>35</v>
      </c>
      <c r="P1664" t="s">
        <v>11</v>
      </c>
      <c r="Q1664" t="s">
        <v>1</v>
      </c>
      <c r="R1664" t="s">
        <v>16614</v>
      </c>
      <c r="S1664" t="s">
        <v>83</v>
      </c>
      <c r="T1664" t="s">
        <v>224</v>
      </c>
      <c r="U1664" t="s">
        <v>2798</v>
      </c>
      <c r="V1664" t="s">
        <v>929</v>
      </c>
      <c r="W1664" t="s">
        <v>9351</v>
      </c>
      <c r="X1664" t="s">
        <v>11529</v>
      </c>
      <c r="Y1664" s="536" t="s">
        <v>21832</v>
      </c>
      <c r="Z1664" s="536" t="s">
        <v>21832</v>
      </c>
      <c r="AA1664" s="493" t="s">
        <v>17158</v>
      </c>
      <c r="AB1664" s="493" t="s">
        <v>21833</v>
      </c>
      <c r="AC1664" s="493" t="s">
        <v>19792</v>
      </c>
      <c r="AD1664" s="493" t="s">
        <v>21823</v>
      </c>
      <c r="AE1664"/>
      <c r="AF1664" t="s">
        <v>20919</v>
      </c>
      <c r="AG1664"/>
      <c r="AH1664"/>
      <c r="AI1664" t="s">
        <v>20668</v>
      </c>
      <c r="AJ1664" t="s">
        <v>32</v>
      </c>
      <c r="AK1664" t="s">
        <v>931</v>
      </c>
      <c r="AL1664" t="s">
        <v>64</v>
      </c>
      <c r="AM1664" t="s">
        <v>929</v>
      </c>
      <c r="AN1664">
        <v>79</v>
      </c>
    </row>
    <row r="1665" spans="1:40" ht="14.4" x14ac:dyDescent="0.3">
      <c r="A1665" s="433" t="str">
        <v>2249</v>
      </c>
      <c r="D1665" t="str">
        <f>CONCATENATE(portada_F[[#This Row],[NIVEL]],".",portada_F[[#This Row],[CODINS]])</f>
        <v>1.02788</v>
      </c>
      <c r="E1665" s="444" t="s">
        <v>32927</v>
      </c>
      <c r="F1665" t="s">
        <v>3183</v>
      </c>
      <c r="G1665" t="s">
        <v>3180</v>
      </c>
      <c r="H1665" t="s">
        <v>3181</v>
      </c>
      <c r="I1665" s="448" t="s">
        <v>17778</v>
      </c>
      <c r="J1665" s="448" t="s">
        <v>10</v>
      </c>
      <c r="K1665" t="s">
        <v>32</v>
      </c>
      <c r="L1665" t="s">
        <v>20921</v>
      </c>
      <c r="M1665" t="s">
        <v>18492</v>
      </c>
      <c r="N1665">
        <v>21401</v>
      </c>
      <c r="O1665" t="s">
        <v>35</v>
      </c>
      <c r="P1665" t="s">
        <v>225</v>
      </c>
      <c r="Q1665" t="s">
        <v>1</v>
      </c>
      <c r="R1665" t="s">
        <v>16641</v>
      </c>
      <c r="S1665" t="s">
        <v>83</v>
      </c>
      <c r="T1665" t="s">
        <v>226</v>
      </c>
      <c r="U1665" t="s">
        <v>226</v>
      </c>
      <c r="V1665" t="s">
        <v>2248</v>
      </c>
      <c r="W1665" t="s">
        <v>3182</v>
      </c>
      <c r="X1665" t="s">
        <v>12174</v>
      </c>
      <c r="Y1665" s="536" t="s">
        <v>26793</v>
      </c>
      <c r="Z1665" s="536"/>
      <c r="AA1665" s="493" t="s">
        <v>15862</v>
      </c>
      <c r="AB1665" s="493" t="s">
        <v>20668</v>
      </c>
      <c r="AC1665" s="493" t="s">
        <v>21855</v>
      </c>
      <c r="AD1665" s="493" t="s">
        <v>21856</v>
      </c>
      <c r="AE1665"/>
      <c r="AF1665" t="s">
        <v>20919</v>
      </c>
      <c r="AG1665"/>
      <c r="AH1665"/>
      <c r="AI1665" t="s">
        <v>20668</v>
      </c>
      <c r="AJ1665" t="s">
        <v>32</v>
      </c>
      <c r="AK1665" t="s">
        <v>3179</v>
      </c>
      <c r="AL1665" t="s">
        <v>64</v>
      </c>
      <c r="AM1665" t="s">
        <v>3181</v>
      </c>
      <c r="AN1665">
        <v>31</v>
      </c>
    </row>
    <row r="1666" spans="1:40" ht="14.4" x14ac:dyDescent="0.3">
      <c r="A1666" s="433" t="str">
        <v>2250</v>
      </c>
      <c r="D1666" t="str">
        <f>CONCATENATE(portada_F[[#This Row],[NIVEL]],".",portada_F[[#This Row],[CODINS]])</f>
        <v>1.04249</v>
      </c>
      <c r="E1666" s="444" t="s">
        <v>34092</v>
      </c>
      <c r="F1666" t="s">
        <v>18672</v>
      </c>
      <c r="G1666" t="s">
        <v>18673</v>
      </c>
      <c r="H1666" t="s">
        <v>18674</v>
      </c>
      <c r="I1666" t="s">
        <v>82</v>
      </c>
      <c r="J1666" t="s">
        <v>10</v>
      </c>
      <c r="K1666" t="s">
        <v>32</v>
      </c>
      <c r="L1666" t="s">
        <v>20921</v>
      </c>
      <c r="M1666" t="s">
        <v>18492</v>
      </c>
      <c r="N1666">
        <v>20213</v>
      </c>
      <c r="O1666" t="s">
        <v>35</v>
      </c>
      <c r="P1666" t="s">
        <v>2</v>
      </c>
      <c r="Q1666" t="s">
        <v>15</v>
      </c>
      <c r="R1666" t="s">
        <v>21843</v>
      </c>
      <c r="S1666" t="s">
        <v>83</v>
      </c>
      <c r="T1666" t="s">
        <v>84</v>
      </c>
      <c r="U1666" t="s">
        <v>1443</v>
      </c>
      <c r="V1666" t="s">
        <v>173</v>
      </c>
      <c r="W1666" t="s">
        <v>19629</v>
      </c>
      <c r="X1666" t="s">
        <v>19628</v>
      </c>
      <c r="Y1666" s="536" t="s">
        <v>29768</v>
      </c>
      <c r="Z1666" s="536"/>
      <c r="AA1666" s="493" t="s">
        <v>19627</v>
      </c>
      <c r="AB1666" s="493" t="s">
        <v>25318</v>
      </c>
      <c r="AC1666" s="493" t="s">
        <v>19795</v>
      </c>
      <c r="AD1666" s="493" t="s">
        <v>21847</v>
      </c>
      <c r="AE1666"/>
      <c r="AF1666" t="s">
        <v>20919</v>
      </c>
      <c r="AG1666"/>
      <c r="AH1666"/>
      <c r="AI1666" t="s">
        <v>20668</v>
      </c>
      <c r="AJ1666" t="s">
        <v>32</v>
      </c>
      <c r="AK1666" t="s">
        <v>655</v>
      </c>
      <c r="AL1666" t="s">
        <v>64</v>
      </c>
      <c r="AM1666" t="s">
        <v>18674</v>
      </c>
      <c r="AN1666">
        <v>6</v>
      </c>
    </row>
    <row r="1667" spans="1:40" ht="14.4" x14ac:dyDescent="0.3">
      <c r="A1667" s="433" t="str">
        <v>2251</v>
      </c>
      <c r="D1667" t="str">
        <f>CONCATENATE(portada_F[[#This Row],[NIVEL]],".",portada_F[[#This Row],[CODINS]])</f>
        <v>1.02855</v>
      </c>
      <c r="E1667" s="444" t="s">
        <v>32984</v>
      </c>
      <c r="F1667" t="s">
        <v>3060</v>
      </c>
      <c r="G1667" t="s">
        <v>3057</v>
      </c>
      <c r="H1667" t="s">
        <v>3058</v>
      </c>
      <c r="I1667" t="s">
        <v>224</v>
      </c>
      <c r="J1667" t="s">
        <v>7</v>
      </c>
      <c r="K1667" t="s">
        <v>32</v>
      </c>
      <c r="L1667" t="s">
        <v>20921</v>
      </c>
      <c r="M1667" t="s">
        <v>18492</v>
      </c>
      <c r="N1667">
        <v>21011</v>
      </c>
      <c r="O1667" t="s">
        <v>35</v>
      </c>
      <c r="P1667" t="s">
        <v>11</v>
      </c>
      <c r="Q1667" t="s">
        <v>13</v>
      </c>
      <c r="R1667" t="s">
        <v>16620</v>
      </c>
      <c r="S1667" t="s">
        <v>83</v>
      </c>
      <c r="T1667" t="s">
        <v>224</v>
      </c>
      <c r="U1667" t="s">
        <v>262</v>
      </c>
      <c r="V1667" t="s">
        <v>674</v>
      </c>
      <c r="W1667" t="s">
        <v>3059</v>
      </c>
      <c r="X1667" t="s">
        <v>12184</v>
      </c>
      <c r="Y1667" s="536" t="s">
        <v>26917</v>
      </c>
      <c r="Z1667" s="536"/>
      <c r="AA1667" s="493" t="s">
        <v>26918</v>
      </c>
      <c r="AB1667" s="493" t="s">
        <v>26919</v>
      </c>
      <c r="AC1667" s="493" t="s">
        <v>19797</v>
      </c>
      <c r="AD1667" s="493" t="s">
        <v>21851</v>
      </c>
      <c r="AE1667"/>
      <c r="AF1667" t="s">
        <v>20919</v>
      </c>
      <c r="AG1667"/>
      <c r="AH1667"/>
      <c r="AI1667" t="s">
        <v>20668</v>
      </c>
      <c r="AJ1667" t="s">
        <v>32</v>
      </c>
      <c r="AK1667" t="s">
        <v>7912</v>
      </c>
      <c r="AL1667" t="s">
        <v>64</v>
      </c>
      <c r="AM1667" t="s">
        <v>3058</v>
      </c>
      <c r="AN1667">
        <v>11</v>
      </c>
    </row>
    <row r="1668" spans="1:40" ht="14.4" x14ac:dyDescent="0.3">
      <c r="A1668" s="433" t="str">
        <v>2252</v>
      </c>
      <c r="D1668" t="str">
        <f>CONCATENATE(portada_F[[#This Row],[NIVEL]],".",portada_F[[#This Row],[CODINS]])</f>
        <v>1.04061</v>
      </c>
      <c r="E1668" s="444" t="s">
        <v>33956</v>
      </c>
      <c r="F1668" t="s">
        <v>16143</v>
      </c>
      <c r="G1668" t="s">
        <v>16142</v>
      </c>
      <c r="H1668" t="s">
        <v>159</v>
      </c>
      <c r="I1668" t="s">
        <v>224</v>
      </c>
      <c r="J1668" t="s">
        <v>2</v>
      </c>
      <c r="K1668" t="s">
        <v>32</v>
      </c>
      <c r="L1668" t="s">
        <v>20921</v>
      </c>
      <c r="M1668" t="s">
        <v>18492</v>
      </c>
      <c r="N1668">
        <v>21002</v>
      </c>
      <c r="O1668" t="s">
        <v>35</v>
      </c>
      <c r="P1668" t="s">
        <v>11</v>
      </c>
      <c r="Q1668" t="s">
        <v>2</v>
      </c>
      <c r="R1668" t="s">
        <v>16615</v>
      </c>
      <c r="S1668" t="s">
        <v>83</v>
      </c>
      <c r="T1668" t="s">
        <v>224</v>
      </c>
      <c r="U1668" t="s">
        <v>257</v>
      </c>
      <c r="V1668" t="s">
        <v>159</v>
      </c>
      <c r="W1668" t="s">
        <v>467</v>
      </c>
      <c r="X1668" t="s">
        <v>16145</v>
      </c>
      <c r="Y1668" s="536" t="s">
        <v>29413</v>
      </c>
      <c r="Z1668" s="536"/>
      <c r="AA1668" s="493" t="s">
        <v>20549</v>
      </c>
      <c r="AB1668" s="493" t="s">
        <v>29414</v>
      </c>
      <c r="AC1668" s="493" t="s">
        <v>21807</v>
      </c>
      <c r="AD1668" s="493" t="s">
        <v>21808</v>
      </c>
      <c r="AE1668"/>
      <c r="AF1668" t="s">
        <v>20919</v>
      </c>
      <c r="AG1668"/>
      <c r="AH1668"/>
      <c r="AI1668" t="s">
        <v>20668</v>
      </c>
      <c r="AJ1668" t="s">
        <v>32</v>
      </c>
      <c r="AK1668" t="s">
        <v>682</v>
      </c>
      <c r="AL1668" t="s">
        <v>64</v>
      </c>
      <c r="AM1668" t="s">
        <v>159</v>
      </c>
      <c r="AN1668">
        <v>2</v>
      </c>
    </row>
    <row r="1669" spans="1:40" ht="14.4" x14ac:dyDescent="0.3">
      <c r="A1669" s="433" t="str">
        <v>2253</v>
      </c>
      <c r="D1669" t="str">
        <f>CONCATENATE(portada_F[[#This Row],[NIVEL]],".",portada_F[[#This Row],[CODINS]])</f>
        <v>1.03596</v>
      </c>
      <c r="E1669" s="444" t="s">
        <v>33587</v>
      </c>
      <c r="F1669" t="s">
        <v>7784</v>
      </c>
      <c r="G1669" t="s">
        <v>13701</v>
      </c>
      <c r="H1669" t="s">
        <v>84</v>
      </c>
      <c r="I1669" t="s">
        <v>224</v>
      </c>
      <c r="J1669" t="s">
        <v>3</v>
      </c>
      <c r="K1669" t="s">
        <v>32</v>
      </c>
      <c r="L1669" t="s">
        <v>20921</v>
      </c>
      <c r="M1669" t="s">
        <v>18492</v>
      </c>
      <c r="N1669">
        <v>21001</v>
      </c>
      <c r="O1669" t="s">
        <v>35</v>
      </c>
      <c r="P1669" t="s">
        <v>11</v>
      </c>
      <c r="Q1669" t="s">
        <v>1</v>
      </c>
      <c r="R1669" t="s">
        <v>16614</v>
      </c>
      <c r="S1669" t="s">
        <v>83</v>
      </c>
      <c r="T1669" t="s">
        <v>224</v>
      </c>
      <c r="U1669" t="s">
        <v>2798</v>
      </c>
      <c r="V1669" t="s">
        <v>84</v>
      </c>
      <c r="W1669" t="s">
        <v>19509</v>
      </c>
      <c r="X1669" t="s">
        <v>14346</v>
      </c>
      <c r="Y1669" s="536" t="s">
        <v>28447</v>
      </c>
      <c r="Z1669" s="536"/>
      <c r="AA1669" s="493" t="s">
        <v>19508</v>
      </c>
      <c r="AB1669" s="493" t="s">
        <v>28448</v>
      </c>
      <c r="AC1669" s="493" t="s">
        <v>19791</v>
      </c>
      <c r="AD1669" s="493" t="s">
        <v>23254</v>
      </c>
      <c r="AE1669"/>
      <c r="AF1669" t="s">
        <v>20919</v>
      </c>
      <c r="AG1669"/>
      <c r="AH1669"/>
      <c r="AI1669" t="s">
        <v>20668</v>
      </c>
      <c r="AJ1669" t="s">
        <v>32</v>
      </c>
      <c r="AK1669" t="s">
        <v>1154</v>
      </c>
      <c r="AL1669" t="s">
        <v>64</v>
      </c>
      <c r="AM1669" t="s">
        <v>84</v>
      </c>
      <c r="AN1669">
        <v>8</v>
      </c>
    </row>
    <row r="1670" spans="1:40" ht="14.4" x14ac:dyDescent="0.3">
      <c r="A1670" s="433" t="str">
        <v>2254</v>
      </c>
      <c r="D1670" t="str">
        <f>CONCATENATE(portada_F[[#This Row],[NIVEL]],".",portada_F[[#This Row],[CODINS]])</f>
        <v>1.02995</v>
      </c>
      <c r="E1670" s="444" t="s">
        <v>33104</v>
      </c>
      <c r="F1670" t="s">
        <v>2839</v>
      </c>
      <c r="G1670" t="s">
        <v>2838</v>
      </c>
      <c r="H1670" t="s">
        <v>685</v>
      </c>
      <c r="I1670" t="s">
        <v>224</v>
      </c>
      <c r="J1670" t="s">
        <v>225</v>
      </c>
      <c r="K1670" t="s">
        <v>32</v>
      </c>
      <c r="L1670" t="s">
        <v>20921</v>
      </c>
      <c r="M1670" t="s">
        <v>18492</v>
      </c>
      <c r="N1670">
        <v>21001</v>
      </c>
      <c r="O1670" t="s">
        <v>35</v>
      </c>
      <c r="P1670" t="s">
        <v>11</v>
      </c>
      <c r="Q1670" t="s">
        <v>1</v>
      </c>
      <c r="R1670" t="s">
        <v>16614</v>
      </c>
      <c r="S1670" t="s">
        <v>83</v>
      </c>
      <c r="T1670" t="s">
        <v>224</v>
      </c>
      <c r="U1670" t="s">
        <v>2798</v>
      </c>
      <c r="V1670" t="s">
        <v>685</v>
      </c>
      <c r="W1670" t="s">
        <v>9356</v>
      </c>
      <c r="X1670" t="s">
        <v>12207</v>
      </c>
      <c r="Y1670" s="536" t="s">
        <v>27200</v>
      </c>
      <c r="Z1670" s="536" t="s">
        <v>27201</v>
      </c>
      <c r="AA1670" s="493" t="s">
        <v>9355</v>
      </c>
      <c r="AB1670" s="493" t="s">
        <v>27202</v>
      </c>
      <c r="AC1670" s="493" t="s">
        <v>19792</v>
      </c>
      <c r="AD1670" s="493" t="s">
        <v>21823</v>
      </c>
      <c r="AE1670"/>
      <c r="AF1670" t="s">
        <v>20919</v>
      </c>
      <c r="AG1670"/>
      <c r="AH1670"/>
      <c r="AI1670" t="s">
        <v>20668</v>
      </c>
      <c r="AJ1670" t="s">
        <v>32</v>
      </c>
      <c r="AK1670" t="s">
        <v>959</v>
      </c>
      <c r="AL1670" t="s">
        <v>64</v>
      </c>
      <c r="AM1670" t="s">
        <v>685</v>
      </c>
      <c r="AN1670">
        <v>11</v>
      </c>
    </row>
    <row r="1671" spans="1:40" ht="14.4" x14ac:dyDescent="0.3">
      <c r="A1671" s="433" t="str">
        <v>2256</v>
      </c>
      <c r="D1671" t="str">
        <f>CONCATENATE(portada_F[[#This Row],[NIVEL]],".",portada_F[[#This Row],[CODINS]])</f>
        <v>1.03989</v>
      </c>
      <c r="E1671" s="444" t="s">
        <v>33895</v>
      </c>
      <c r="F1671" t="s">
        <v>10004</v>
      </c>
      <c r="G1671" t="s">
        <v>16027</v>
      </c>
      <c r="H1671" t="s">
        <v>1563</v>
      </c>
      <c r="I1671" t="s">
        <v>224</v>
      </c>
      <c r="J1671" t="s">
        <v>7</v>
      </c>
      <c r="K1671" t="s">
        <v>32</v>
      </c>
      <c r="L1671" t="s">
        <v>20921</v>
      </c>
      <c r="M1671" t="s">
        <v>18492</v>
      </c>
      <c r="N1671">
        <v>21013</v>
      </c>
      <c r="O1671" t="s">
        <v>35</v>
      </c>
      <c r="P1671" t="s">
        <v>11</v>
      </c>
      <c r="Q1671" t="s">
        <v>15</v>
      </c>
      <c r="R1671" t="s">
        <v>16622</v>
      </c>
      <c r="S1671" t="s">
        <v>83</v>
      </c>
      <c r="T1671" t="s">
        <v>224</v>
      </c>
      <c r="U1671" t="s">
        <v>271</v>
      </c>
      <c r="V1671" t="s">
        <v>1563</v>
      </c>
      <c r="W1671" t="s">
        <v>16030</v>
      </c>
      <c r="X1671" t="s">
        <v>16029</v>
      </c>
      <c r="Y1671" s="536"/>
      <c r="Z1671" s="536"/>
      <c r="AA1671" s="493" t="s">
        <v>16028</v>
      </c>
      <c r="AB1671" s="493" t="s">
        <v>29261</v>
      </c>
      <c r="AC1671" s="493" t="s">
        <v>19797</v>
      </c>
      <c r="AD1671" s="493" t="s">
        <v>21851</v>
      </c>
      <c r="AE1671"/>
      <c r="AF1671" t="s">
        <v>20919</v>
      </c>
      <c r="AG1671"/>
      <c r="AH1671"/>
      <c r="AI1671" t="s">
        <v>20668</v>
      </c>
      <c r="AJ1671" t="s">
        <v>32</v>
      </c>
      <c r="AK1671" t="s">
        <v>12445</v>
      </c>
      <c r="AL1671" t="s">
        <v>64</v>
      </c>
      <c r="AM1671" t="s">
        <v>1563</v>
      </c>
      <c r="AN1671">
        <v>3</v>
      </c>
    </row>
    <row r="1672" spans="1:40" ht="14.4" x14ac:dyDescent="0.3">
      <c r="A1672" s="433" t="str">
        <v>2257</v>
      </c>
      <c r="D1672" t="str">
        <f>CONCATENATE(portada_F[[#This Row],[NIVEL]],".",portada_F[[#This Row],[CODINS]])</f>
        <v>1.00420</v>
      </c>
      <c r="E1672" s="444" t="s">
        <v>30815</v>
      </c>
      <c r="F1672" t="s">
        <v>1220</v>
      </c>
      <c r="G1672" t="s">
        <v>2744</v>
      </c>
      <c r="H1672" t="s">
        <v>2745</v>
      </c>
      <c r="I1672" t="s">
        <v>224</v>
      </c>
      <c r="J1672" t="s">
        <v>2</v>
      </c>
      <c r="K1672" t="s">
        <v>32</v>
      </c>
      <c r="L1672" t="s">
        <v>20921</v>
      </c>
      <c r="M1672" t="s">
        <v>18492</v>
      </c>
      <c r="N1672">
        <v>21002</v>
      </c>
      <c r="O1672" t="s">
        <v>35</v>
      </c>
      <c r="P1672" t="s">
        <v>11</v>
      </c>
      <c r="Q1672" t="s">
        <v>2</v>
      </c>
      <c r="R1672" t="s">
        <v>16615</v>
      </c>
      <c r="S1672" t="s">
        <v>83</v>
      </c>
      <c r="T1672" t="s">
        <v>224</v>
      </c>
      <c r="U1672" t="s">
        <v>257</v>
      </c>
      <c r="V1672" t="s">
        <v>2746</v>
      </c>
      <c r="W1672" t="s">
        <v>10397</v>
      </c>
      <c r="X1672" t="s">
        <v>12696</v>
      </c>
      <c r="Y1672" s="536" t="s">
        <v>21810</v>
      </c>
      <c r="Z1672" s="536" t="s">
        <v>21810</v>
      </c>
      <c r="AA1672" s="493" t="s">
        <v>19790</v>
      </c>
      <c r="AB1672" s="493" t="s">
        <v>21811</v>
      </c>
      <c r="AC1672" s="493" t="s">
        <v>21807</v>
      </c>
      <c r="AD1672" s="493" t="s">
        <v>21808</v>
      </c>
      <c r="AE1672"/>
      <c r="AF1672" t="s">
        <v>20919</v>
      </c>
      <c r="AG1672"/>
      <c r="AH1672"/>
      <c r="AI1672" t="s">
        <v>20668</v>
      </c>
      <c r="AJ1672" t="s">
        <v>32</v>
      </c>
      <c r="AK1672" t="s">
        <v>2743</v>
      </c>
      <c r="AL1672" t="s">
        <v>64</v>
      </c>
      <c r="AM1672" t="s">
        <v>2745</v>
      </c>
      <c r="AN1672">
        <v>42</v>
      </c>
    </row>
    <row r="1673" spans="1:40" ht="14.4" x14ac:dyDescent="0.3">
      <c r="A1673" s="433" t="str">
        <v>2258</v>
      </c>
      <c r="D1673" t="str">
        <f>CONCATENATE(portada_F[[#This Row],[NIVEL]],".",portada_F[[#This Row],[CODINS]])</f>
        <v>1.01358</v>
      </c>
      <c r="E1673" s="444" t="s">
        <v>31641</v>
      </c>
      <c r="F1673" t="s">
        <v>2899</v>
      </c>
      <c r="G1673" t="s">
        <v>2897</v>
      </c>
      <c r="H1673" t="s">
        <v>2898</v>
      </c>
      <c r="I1673" t="s">
        <v>224</v>
      </c>
      <c r="J1673" t="s">
        <v>4</v>
      </c>
      <c r="K1673" t="s">
        <v>32</v>
      </c>
      <c r="L1673" t="s">
        <v>20921</v>
      </c>
      <c r="M1673" t="s">
        <v>18492</v>
      </c>
      <c r="N1673">
        <v>21004</v>
      </c>
      <c r="O1673" t="s">
        <v>35</v>
      </c>
      <c r="P1673" t="s">
        <v>11</v>
      </c>
      <c r="Q1673" t="s">
        <v>4</v>
      </c>
      <c r="R1673" t="s">
        <v>21834</v>
      </c>
      <c r="S1673" t="s">
        <v>83</v>
      </c>
      <c r="T1673" t="s">
        <v>224</v>
      </c>
      <c r="U1673" t="s">
        <v>2843</v>
      </c>
      <c r="V1673" t="s">
        <v>2898</v>
      </c>
      <c r="W1673" t="s">
        <v>1791</v>
      </c>
      <c r="X1673" t="s">
        <v>11810</v>
      </c>
      <c r="Y1673" s="536" t="s">
        <v>23824</v>
      </c>
      <c r="Z1673" s="536" t="s">
        <v>23824</v>
      </c>
      <c r="AA1673" s="493" t="s">
        <v>2954</v>
      </c>
      <c r="AB1673" s="493" t="s">
        <v>23825</v>
      </c>
      <c r="AC1673" s="493" t="s">
        <v>19793</v>
      </c>
      <c r="AD1673" s="493" t="s">
        <v>21838</v>
      </c>
      <c r="AE1673"/>
      <c r="AF1673" t="s">
        <v>20919</v>
      </c>
      <c r="AG1673"/>
      <c r="AH1673"/>
      <c r="AI1673" t="s">
        <v>20668</v>
      </c>
      <c r="AJ1673" t="s">
        <v>32</v>
      </c>
      <c r="AK1673" t="s">
        <v>2896</v>
      </c>
      <c r="AL1673" t="s">
        <v>64</v>
      </c>
      <c r="AM1673" t="s">
        <v>2898</v>
      </c>
      <c r="AN1673">
        <v>44</v>
      </c>
    </row>
    <row r="1674" spans="1:40" ht="14.4" x14ac:dyDescent="0.3">
      <c r="A1674" s="433" t="str">
        <v>2259</v>
      </c>
      <c r="D1674" t="str">
        <f>CONCATENATE(portada_F[[#This Row],[NIVEL]],".",portada_F[[#This Row],[CODINS]])</f>
        <v>1.02096</v>
      </c>
      <c r="E1674" s="444" t="s">
        <v>32317</v>
      </c>
      <c r="F1674" t="s">
        <v>2754</v>
      </c>
      <c r="G1674" t="s">
        <v>2753</v>
      </c>
      <c r="H1674" t="s">
        <v>2114</v>
      </c>
      <c r="I1674" t="s">
        <v>224</v>
      </c>
      <c r="J1674" t="s">
        <v>2</v>
      </c>
      <c r="K1674" t="s">
        <v>32</v>
      </c>
      <c r="L1674" t="s">
        <v>20921</v>
      </c>
      <c r="M1674" t="s">
        <v>18492</v>
      </c>
      <c r="N1674">
        <v>21002</v>
      </c>
      <c r="O1674" t="s">
        <v>35</v>
      </c>
      <c r="P1674" t="s">
        <v>11</v>
      </c>
      <c r="Q1674" t="s">
        <v>2</v>
      </c>
      <c r="R1674" t="s">
        <v>16615</v>
      </c>
      <c r="S1674" t="s">
        <v>83</v>
      </c>
      <c r="T1674" t="s">
        <v>224</v>
      </c>
      <c r="U1674" t="s">
        <v>257</v>
      </c>
      <c r="V1674" t="s">
        <v>2114</v>
      </c>
      <c r="W1674" t="s">
        <v>397</v>
      </c>
      <c r="X1674" t="s">
        <v>14093</v>
      </c>
      <c r="Y1674" s="536" t="s">
        <v>25352</v>
      </c>
      <c r="Z1674" s="536"/>
      <c r="AA1674" s="493" t="s">
        <v>19162</v>
      </c>
      <c r="AB1674" s="493" t="s">
        <v>25353</v>
      </c>
      <c r="AC1674" s="493" t="s">
        <v>21807</v>
      </c>
      <c r="AD1674" s="493" t="s">
        <v>21808</v>
      </c>
      <c r="AE1674"/>
      <c r="AF1674" t="s">
        <v>20919</v>
      </c>
      <c r="AG1674"/>
      <c r="AH1674"/>
      <c r="AI1674" t="s">
        <v>20668</v>
      </c>
      <c r="AJ1674" t="s">
        <v>32</v>
      </c>
      <c r="AK1674" t="s">
        <v>2752</v>
      </c>
      <c r="AL1674" t="s">
        <v>64</v>
      </c>
      <c r="AM1674" t="s">
        <v>2114</v>
      </c>
      <c r="AN1674">
        <v>15</v>
      </c>
    </row>
    <row r="1675" spans="1:40" ht="14.4" x14ac:dyDescent="0.3">
      <c r="A1675" s="433" t="str">
        <v>2260</v>
      </c>
      <c r="D1675" t="str">
        <f>CONCATENATE(portada_F[[#This Row],[NIVEL]],".",portada_F[[#This Row],[CODINS]])</f>
        <v>1.04312</v>
      </c>
      <c r="E1675" s="444" t="s">
        <v>34141</v>
      </c>
      <c r="F1675" t="s">
        <v>10069</v>
      </c>
      <c r="G1675" t="s">
        <v>20652</v>
      </c>
      <c r="H1675" t="s">
        <v>20653</v>
      </c>
      <c r="I1675" t="s">
        <v>224</v>
      </c>
      <c r="J1675" t="s">
        <v>7</v>
      </c>
      <c r="K1675" t="s">
        <v>32</v>
      </c>
      <c r="L1675" t="s">
        <v>20921</v>
      </c>
      <c r="M1675" t="s">
        <v>18492</v>
      </c>
      <c r="N1675">
        <v>21011</v>
      </c>
      <c r="O1675" t="s">
        <v>35</v>
      </c>
      <c r="P1675" t="s">
        <v>11</v>
      </c>
      <c r="Q1675" t="s">
        <v>13</v>
      </c>
      <c r="R1675" t="s">
        <v>16620</v>
      </c>
      <c r="S1675" t="s">
        <v>83</v>
      </c>
      <c r="T1675" t="s">
        <v>224</v>
      </c>
      <c r="U1675" t="s">
        <v>262</v>
      </c>
      <c r="V1675" t="s">
        <v>1501</v>
      </c>
      <c r="W1675" t="s">
        <v>29887</v>
      </c>
      <c r="X1675" t="s">
        <v>20655</v>
      </c>
      <c r="Y1675" s="536" t="s">
        <v>29888</v>
      </c>
      <c r="Z1675" s="536"/>
      <c r="AA1675" s="493" t="s">
        <v>20654</v>
      </c>
      <c r="AB1675" s="493" t="s">
        <v>29888</v>
      </c>
      <c r="AC1675" s="493" t="s">
        <v>19797</v>
      </c>
      <c r="AD1675" s="493" t="s">
        <v>21851</v>
      </c>
      <c r="AE1675"/>
      <c r="AF1675" t="s">
        <v>20919</v>
      </c>
      <c r="AG1675"/>
      <c r="AH1675"/>
      <c r="AI1675" t="s">
        <v>20668</v>
      </c>
      <c r="AJ1675" t="s">
        <v>32</v>
      </c>
      <c r="AK1675" t="s">
        <v>20656</v>
      </c>
      <c r="AL1675" t="s">
        <v>64</v>
      </c>
      <c r="AM1675" t="s">
        <v>20653</v>
      </c>
      <c r="AN1675">
        <v>7</v>
      </c>
    </row>
    <row r="1676" spans="1:40" ht="14.4" x14ac:dyDescent="0.3">
      <c r="A1676" s="433" t="str">
        <v>2261</v>
      </c>
      <c r="D1676" t="str">
        <f>CONCATENATE(portada_F[[#This Row],[NIVEL]],".",portada_F[[#This Row],[CODINS]])</f>
        <v>1.01948</v>
      </c>
      <c r="E1676" s="444" t="s">
        <v>32182</v>
      </c>
      <c r="F1676" t="s">
        <v>1462</v>
      </c>
      <c r="G1676" t="s">
        <v>2705</v>
      </c>
      <c r="H1676" t="s">
        <v>1459</v>
      </c>
      <c r="I1676" t="s">
        <v>205</v>
      </c>
      <c r="J1676" t="s">
        <v>1</v>
      </c>
      <c r="K1676" t="s">
        <v>32</v>
      </c>
      <c r="L1676" t="s">
        <v>20921</v>
      </c>
      <c r="M1676" t="s">
        <v>18492</v>
      </c>
      <c r="N1676">
        <v>21602</v>
      </c>
      <c r="O1676" t="s">
        <v>35</v>
      </c>
      <c r="P1676" t="s">
        <v>921</v>
      </c>
      <c r="Q1676" t="s">
        <v>2</v>
      </c>
      <c r="R1676" t="s">
        <v>16650</v>
      </c>
      <c r="S1676" t="s">
        <v>83</v>
      </c>
      <c r="T1676" t="s">
        <v>2686</v>
      </c>
      <c r="U1676" t="s">
        <v>2114</v>
      </c>
      <c r="V1676" t="s">
        <v>1459</v>
      </c>
      <c r="W1676" t="s">
        <v>25039</v>
      </c>
      <c r="X1676" t="s">
        <v>13018</v>
      </c>
      <c r="Y1676" s="536" t="s">
        <v>25040</v>
      </c>
      <c r="Z1676" s="536" t="s">
        <v>25041</v>
      </c>
      <c r="AA1676" s="493" t="s">
        <v>11345</v>
      </c>
      <c r="AB1676" s="493" t="s">
        <v>25040</v>
      </c>
      <c r="AC1676" s="493" t="s">
        <v>19789</v>
      </c>
      <c r="AD1676" s="493" t="s">
        <v>22237</v>
      </c>
      <c r="AE1676"/>
      <c r="AF1676" t="s">
        <v>20919</v>
      </c>
      <c r="AG1676"/>
      <c r="AH1676"/>
      <c r="AI1676" t="s">
        <v>20668</v>
      </c>
      <c r="AJ1676" t="s">
        <v>32</v>
      </c>
      <c r="AK1676" t="s">
        <v>2608</v>
      </c>
      <c r="AL1676" t="s">
        <v>64</v>
      </c>
      <c r="AM1676" t="s">
        <v>1459</v>
      </c>
      <c r="AN1676">
        <v>33</v>
      </c>
    </row>
    <row r="1677" spans="1:40" ht="14.4" x14ac:dyDescent="0.3">
      <c r="A1677" s="433" t="str">
        <v>2262</v>
      </c>
      <c r="D1677" t="str">
        <f>CONCATENATE(portada_F[[#This Row],[NIVEL]],".",portada_F[[#This Row],[CODINS]])</f>
        <v>1.01950</v>
      </c>
      <c r="E1677" s="444" t="s">
        <v>32183</v>
      </c>
      <c r="F1677" t="s">
        <v>2792</v>
      </c>
      <c r="G1677" t="s">
        <v>2791</v>
      </c>
      <c r="H1677" t="s">
        <v>732</v>
      </c>
      <c r="I1677" t="s">
        <v>224</v>
      </c>
      <c r="J1677" t="s">
        <v>2</v>
      </c>
      <c r="K1677" t="s">
        <v>32</v>
      </c>
      <c r="L1677" t="s">
        <v>20921</v>
      </c>
      <c r="M1677" t="s">
        <v>18492</v>
      </c>
      <c r="N1677">
        <v>21002</v>
      </c>
      <c r="O1677" t="s">
        <v>35</v>
      </c>
      <c r="P1677" t="s">
        <v>11</v>
      </c>
      <c r="Q1677" t="s">
        <v>2</v>
      </c>
      <c r="R1677" t="s">
        <v>16615</v>
      </c>
      <c r="S1677" t="s">
        <v>83</v>
      </c>
      <c r="T1677" t="s">
        <v>224</v>
      </c>
      <c r="U1677" t="s">
        <v>257</v>
      </c>
      <c r="V1677" t="s">
        <v>732</v>
      </c>
      <c r="W1677" t="s">
        <v>20146</v>
      </c>
      <c r="X1677" t="s">
        <v>17223</v>
      </c>
      <c r="Y1677" s="536" t="s">
        <v>25042</v>
      </c>
      <c r="Z1677" s="536"/>
      <c r="AA1677" s="493" t="s">
        <v>14073</v>
      </c>
      <c r="AB1677" s="493" t="s">
        <v>25043</v>
      </c>
      <c r="AC1677" s="493" t="s">
        <v>21807</v>
      </c>
      <c r="AD1677" s="493" t="s">
        <v>21808</v>
      </c>
      <c r="AE1677"/>
      <c r="AF1677" t="s">
        <v>20919</v>
      </c>
      <c r="AG1677"/>
      <c r="AH1677"/>
      <c r="AI1677" t="s">
        <v>20668</v>
      </c>
      <c r="AJ1677" t="s">
        <v>32</v>
      </c>
      <c r="AK1677" t="s">
        <v>1829</v>
      </c>
      <c r="AL1677" t="s">
        <v>64</v>
      </c>
      <c r="AM1677" t="s">
        <v>732</v>
      </c>
      <c r="AN1677">
        <v>12</v>
      </c>
    </row>
    <row r="1678" spans="1:40" ht="14.4" x14ac:dyDescent="0.3">
      <c r="A1678" s="433" t="str">
        <v>2263</v>
      </c>
      <c r="D1678" t="str">
        <f>CONCATENATE(portada_F[[#This Row],[NIVEL]],".",portada_F[[#This Row],[CODINS]])</f>
        <v>1.02092</v>
      </c>
      <c r="E1678" s="444" t="s">
        <v>32313</v>
      </c>
      <c r="F1678" t="s">
        <v>2925</v>
      </c>
      <c r="G1678" t="s">
        <v>2924</v>
      </c>
      <c r="H1678" t="s">
        <v>330</v>
      </c>
      <c r="I1678" t="s">
        <v>205</v>
      </c>
      <c r="J1678" t="s">
        <v>1</v>
      </c>
      <c r="K1678" t="s">
        <v>32</v>
      </c>
      <c r="L1678" t="s">
        <v>20921</v>
      </c>
      <c r="M1678" t="s">
        <v>18492</v>
      </c>
      <c r="N1678">
        <v>41002</v>
      </c>
      <c r="O1678" t="s">
        <v>206</v>
      </c>
      <c r="P1678" t="s">
        <v>11</v>
      </c>
      <c r="Q1678" t="s">
        <v>2</v>
      </c>
      <c r="R1678" t="s">
        <v>16737</v>
      </c>
      <c r="S1678" t="s">
        <v>207</v>
      </c>
      <c r="T1678" t="s">
        <v>205</v>
      </c>
      <c r="U1678" t="s">
        <v>1941</v>
      </c>
      <c r="V1678" t="s">
        <v>9369</v>
      </c>
      <c r="W1678" t="s">
        <v>99</v>
      </c>
      <c r="X1678" t="s">
        <v>14091</v>
      </c>
      <c r="Y1678" s="536" t="s">
        <v>25344</v>
      </c>
      <c r="Z1678" s="536"/>
      <c r="AA1678" s="493" t="s">
        <v>25345</v>
      </c>
      <c r="AB1678" s="493" t="s">
        <v>25344</v>
      </c>
      <c r="AC1678" s="493" t="s">
        <v>19789</v>
      </c>
      <c r="AD1678" s="493" t="s">
        <v>22237</v>
      </c>
      <c r="AE1678"/>
      <c r="AF1678" t="s">
        <v>20919</v>
      </c>
      <c r="AG1678"/>
      <c r="AH1678"/>
      <c r="AI1678" t="s">
        <v>20668</v>
      </c>
      <c r="AJ1678" t="s">
        <v>32</v>
      </c>
      <c r="AK1678" t="s">
        <v>2495</v>
      </c>
      <c r="AL1678" t="s">
        <v>64</v>
      </c>
      <c r="AM1678" t="s">
        <v>330</v>
      </c>
      <c r="AN1678">
        <v>17</v>
      </c>
    </row>
    <row r="1679" spans="1:40" ht="14.4" x14ac:dyDescent="0.3">
      <c r="A1679" s="433" t="str">
        <v>2264</v>
      </c>
      <c r="D1679" t="str">
        <f>CONCATENATE(portada_F[[#This Row],[NIVEL]],".",portada_F[[#This Row],[CODINS]])</f>
        <v>1.00438</v>
      </c>
      <c r="E1679" s="444" t="s">
        <v>30833</v>
      </c>
      <c r="F1679" t="s">
        <v>1270</v>
      </c>
      <c r="G1679" t="s">
        <v>3297</v>
      </c>
      <c r="H1679" t="s">
        <v>159</v>
      </c>
      <c r="I1679" t="s">
        <v>17778</v>
      </c>
      <c r="J1679" t="s">
        <v>5</v>
      </c>
      <c r="K1679" t="s">
        <v>32</v>
      </c>
      <c r="L1679" t="s">
        <v>20921</v>
      </c>
      <c r="M1679" t="s">
        <v>18492</v>
      </c>
      <c r="N1679">
        <v>21501</v>
      </c>
      <c r="O1679" t="s">
        <v>35</v>
      </c>
      <c r="P1679" t="s">
        <v>202</v>
      </c>
      <c r="Q1679" t="s">
        <v>1</v>
      </c>
      <c r="R1679" t="s">
        <v>16645</v>
      </c>
      <c r="S1679" t="s">
        <v>83</v>
      </c>
      <c r="T1679" t="s">
        <v>203</v>
      </c>
      <c r="U1679" t="s">
        <v>159</v>
      </c>
      <c r="V1679" t="s">
        <v>159</v>
      </c>
      <c r="W1679" t="s">
        <v>19799</v>
      </c>
      <c r="X1679" t="s">
        <v>12697</v>
      </c>
      <c r="Y1679" s="536" t="s">
        <v>21857</v>
      </c>
      <c r="Z1679" s="536" t="s">
        <v>21857</v>
      </c>
      <c r="AA1679" s="493" t="s">
        <v>17181</v>
      </c>
      <c r="AB1679" s="493" t="s">
        <v>21857</v>
      </c>
      <c r="AC1679" s="493" t="s">
        <v>19800</v>
      </c>
      <c r="AD1679" s="493" t="s">
        <v>21858</v>
      </c>
      <c r="AE1679"/>
      <c r="AF1679" t="s">
        <v>20919</v>
      </c>
      <c r="AG1679"/>
      <c r="AH1679"/>
      <c r="AI1679" t="s">
        <v>20668</v>
      </c>
      <c r="AJ1679" t="s">
        <v>32</v>
      </c>
      <c r="AK1679" t="s">
        <v>3296</v>
      </c>
      <c r="AL1679" t="s">
        <v>64</v>
      </c>
      <c r="AM1679" t="s">
        <v>159</v>
      </c>
      <c r="AN1679">
        <v>62</v>
      </c>
    </row>
    <row r="1680" spans="1:40" ht="14.4" x14ac:dyDescent="0.3">
      <c r="A1680" s="433" t="str">
        <v>2265</v>
      </c>
      <c r="D1680" t="str">
        <f>CONCATENATE(portada_F[[#This Row],[NIVEL]],".",portada_F[[#This Row],[CODINS]])</f>
        <v>1.02093</v>
      </c>
      <c r="E1680" s="444" t="s">
        <v>32314</v>
      </c>
      <c r="F1680" t="s">
        <v>2927</v>
      </c>
      <c r="G1680" t="s">
        <v>2926</v>
      </c>
      <c r="H1680" t="s">
        <v>314</v>
      </c>
      <c r="I1680" t="s">
        <v>224</v>
      </c>
      <c r="J1680" t="s">
        <v>1</v>
      </c>
      <c r="K1680" t="s">
        <v>32</v>
      </c>
      <c r="L1680" t="s">
        <v>20921</v>
      </c>
      <c r="M1680" t="s">
        <v>18492</v>
      </c>
      <c r="N1680">
        <v>21603</v>
      </c>
      <c r="O1680" t="s">
        <v>35</v>
      </c>
      <c r="P1680" t="s">
        <v>921</v>
      </c>
      <c r="Q1680" t="s">
        <v>3</v>
      </c>
      <c r="R1680" t="s">
        <v>16651</v>
      </c>
      <c r="S1680" t="s">
        <v>83</v>
      </c>
      <c r="T1680" t="s">
        <v>2686</v>
      </c>
      <c r="U1680" t="s">
        <v>2929</v>
      </c>
      <c r="V1680" t="s">
        <v>159</v>
      </c>
      <c r="W1680" t="s">
        <v>9370</v>
      </c>
      <c r="X1680" t="s">
        <v>12015</v>
      </c>
      <c r="Y1680" s="536" t="s">
        <v>25346</v>
      </c>
      <c r="Z1680" s="536" t="s">
        <v>25346</v>
      </c>
      <c r="AA1680" s="493" t="s">
        <v>15745</v>
      </c>
      <c r="AB1680" s="493" t="s">
        <v>25347</v>
      </c>
      <c r="AC1680" s="493" t="s">
        <v>21801</v>
      </c>
      <c r="AD1680" s="493" t="s">
        <v>21802</v>
      </c>
      <c r="AE1680"/>
      <c r="AF1680" t="s">
        <v>20919</v>
      </c>
      <c r="AG1680"/>
      <c r="AH1680"/>
      <c r="AI1680" t="s">
        <v>20668</v>
      </c>
      <c r="AJ1680" t="s">
        <v>32</v>
      </c>
      <c r="AK1680" t="s">
        <v>2469</v>
      </c>
      <c r="AL1680" t="s">
        <v>64</v>
      </c>
      <c r="AM1680" t="s">
        <v>314</v>
      </c>
      <c r="AN1680">
        <v>23</v>
      </c>
    </row>
    <row r="1681" spans="1:40" ht="14.4" x14ac:dyDescent="0.3">
      <c r="A1681" s="433" t="str">
        <v>2266</v>
      </c>
      <c r="D1681" t="str">
        <f>CONCATENATE(portada_F[[#This Row],[NIVEL]],".",portada_F[[#This Row],[CODINS]])</f>
        <v>1.02079</v>
      </c>
      <c r="E1681" s="444" t="s">
        <v>32300</v>
      </c>
      <c r="F1681" t="s">
        <v>3001</v>
      </c>
      <c r="G1681" t="s">
        <v>3000</v>
      </c>
      <c r="H1681" t="s">
        <v>86</v>
      </c>
      <c r="I1681" t="s">
        <v>224</v>
      </c>
      <c r="J1681" t="s">
        <v>6</v>
      </c>
      <c r="K1681" t="s">
        <v>32</v>
      </c>
      <c r="L1681" t="s">
        <v>20921</v>
      </c>
      <c r="M1681" t="s">
        <v>18492</v>
      </c>
      <c r="N1681">
        <v>21007</v>
      </c>
      <c r="O1681" t="s">
        <v>35</v>
      </c>
      <c r="P1681" t="s">
        <v>11</v>
      </c>
      <c r="Q1681" t="s">
        <v>7</v>
      </c>
      <c r="R1681" t="s">
        <v>18366</v>
      </c>
      <c r="S1681" t="s">
        <v>83</v>
      </c>
      <c r="T1681" t="s">
        <v>224</v>
      </c>
      <c r="U1681" t="s">
        <v>2961</v>
      </c>
      <c r="V1681" t="s">
        <v>86</v>
      </c>
      <c r="W1681" t="s">
        <v>2979</v>
      </c>
      <c r="X1681" t="s">
        <v>12012</v>
      </c>
      <c r="Y1681" s="536" t="s">
        <v>25313</v>
      </c>
      <c r="Z1681" s="536" t="s">
        <v>25314</v>
      </c>
      <c r="AA1681" s="493" t="s">
        <v>20169</v>
      </c>
      <c r="AB1681" s="493" t="s">
        <v>25315</v>
      </c>
      <c r="AC1681" s="493" t="s">
        <v>19321</v>
      </c>
      <c r="AD1681" s="493" t="s">
        <v>21849</v>
      </c>
      <c r="AE1681"/>
      <c r="AF1681" t="s">
        <v>20919</v>
      </c>
      <c r="AG1681"/>
      <c r="AH1681"/>
      <c r="AI1681" t="s">
        <v>20668</v>
      </c>
      <c r="AJ1681" t="s">
        <v>32</v>
      </c>
      <c r="AK1681" t="s">
        <v>132</v>
      </c>
      <c r="AL1681" t="s">
        <v>64</v>
      </c>
      <c r="AM1681" t="s">
        <v>86</v>
      </c>
      <c r="AN1681">
        <v>26</v>
      </c>
    </row>
    <row r="1682" spans="1:40" ht="14.4" x14ac:dyDescent="0.3">
      <c r="A1682" s="433" t="str">
        <v>2267</v>
      </c>
      <c r="D1682" t="str">
        <f>CONCATENATE(portada_F[[#This Row],[NIVEL]],".",portada_F[[#This Row],[CODINS]])</f>
        <v>1.01379</v>
      </c>
      <c r="E1682" s="444" t="s">
        <v>31662</v>
      </c>
      <c r="F1682" t="s">
        <v>6880</v>
      </c>
      <c r="G1682" t="s">
        <v>2928</v>
      </c>
      <c r="H1682" t="s">
        <v>2929</v>
      </c>
      <c r="I1682" t="s">
        <v>224</v>
      </c>
      <c r="J1682" t="s">
        <v>1</v>
      </c>
      <c r="K1682" t="s">
        <v>32</v>
      </c>
      <c r="L1682" t="s">
        <v>20921</v>
      </c>
      <c r="M1682" t="s">
        <v>18492</v>
      </c>
      <c r="N1682">
        <v>21603</v>
      </c>
      <c r="O1682" t="s">
        <v>35</v>
      </c>
      <c r="P1682" t="s">
        <v>921</v>
      </c>
      <c r="Q1682" t="s">
        <v>3</v>
      </c>
      <c r="R1682" t="s">
        <v>16651</v>
      </c>
      <c r="S1682" t="s">
        <v>83</v>
      </c>
      <c r="T1682" t="s">
        <v>2686</v>
      </c>
      <c r="U1682" t="s">
        <v>2929</v>
      </c>
      <c r="V1682" t="s">
        <v>2929</v>
      </c>
      <c r="W1682" t="s">
        <v>9371</v>
      </c>
      <c r="X1682" t="s">
        <v>11815</v>
      </c>
      <c r="Y1682" s="536" t="s">
        <v>23859</v>
      </c>
      <c r="Z1682" s="536" t="s">
        <v>23860</v>
      </c>
      <c r="AA1682" s="493" t="s">
        <v>2930</v>
      </c>
      <c r="AB1682" s="493" t="s">
        <v>20668</v>
      </c>
      <c r="AC1682" s="493" t="s">
        <v>21801</v>
      </c>
      <c r="AD1682" s="493" t="s">
        <v>21802</v>
      </c>
      <c r="AE1682"/>
      <c r="AF1682" t="s">
        <v>20919</v>
      </c>
      <c r="AG1682"/>
      <c r="AH1682"/>
      <c r="AI1682" t="s">
        <v>20668</v>
      </c>
      <c r="AJ1682" t="s">
        <v>32</v>
      </c>
      <c r="AK1682" t="s">
        <v>2491</v>
      </c>
      <c r="AL1682" t="s">
        <v>64</v>
      </c>
      <c r="AM1682" t="s">
        <v>2929</v>
      </c>
      <c r="AN1682">
        <v>53</v>
      </c>
    </row>
    <row r="1683" spans="1:40" ht="14.4" x14ac:dyDescent="0.3">
      <c r="A1683" s="433" t="str">
        <v>2268</v>
      </c>
      <c r="D1683" t="str">
        <f>CONCATENATE(portada_F[[#This Row],[NIVEL]],".",portada_F[[#This Row],[CODINS]])</f>
        <v>1.00432</v>
      </c>
      <c r="E1683" s="444" t="s">
        <v>30827</v>
      </c>
      <c r="F1683" t="s">
        <v>1252</v>
      </c>
      <c r="G1683" t="s">
        <v>2956</v>
      </c>
      <c r="H1683" t="s">
        <v>2114</v>
      </c>
      <c r="I1683" t="s">
        <v>224</v>
      </c>
      <c r="J1683" t="s">
        <v>1</v>
      </c>
      <c r="K1683" t="s">
        <v>32</v>
      </c>
      <c r="L1683" t="s">
        <v>20921</v>
      </c>
      <c r="M1683" t="s">
        <v>18492</v>
      </c>
      <c r="N1683">
        <v>21602</v>
      </c>
      <c r="O1683" t="s">
        <v>35</v>
      </c>
      <c r="P1683" t="s">
        <v>921</v>
      </c>
      <c r="Q1683" t="s">
        <v>2</v>
      </c>
      <c r="R1683" t="s">
        <v>16650</v>
      </c>
      <c r="S1683" t="s">
        <v>83</v>
      </c>
      <c r="T1683" t="s">
        <v>2686</v>
      </c>
      <c r="U1683" t="s">
        <v>2114</v>
      </c>
      <c r="V1683" t="s">
        <v>2114</v>
      </c>
      <c r="W1683" t="s">
        <v>9375</v>
      </c>
      <c r="X1683" t="s">
        <v>11011</v>
      </c>
      <c r="Y1683" s="536" t="s">
        <v>21842</v>
      </c>
      <c r="Z1683" s="536" t="s">
        <v>21842</v>
      </c>
      <c r="AA1683" s="493" t="s">
        <v>18779</v>
      </c>
      <c r="AB1683" s="493" t="s">
        <v>21842</v>
      </c>
      <c r="AC1683" s="493" t="s">
        <v>21801</v>
      </c>
      <c r="AD1683" s="493" t="s">
        <v>21802</v>
      </c>
      <c r="AE1683"/>
      <c r="AF1683" t="s">
        <v>20919</v>
      </c>
      <c r="AG1683"/>
      <c r="AH1683"/>
      <c r="AI1683" t="s">
        <v>20668</v>
      </c>
      <c r="AJ1683" t="s">
        <v>32</v>
      </c>
      <c r="AK1683" t="s">
        <v>7193</v>
      </c>
      <c r="AL1683" t="s">
        <v>64</v>
      </c>
      <c r="AM1683" t="s">
        <v>2114</v>
      </c>
      <c r="AN1683">
        <v>120</v>
      </c>
    </row>
    <row r="1684" spans="1:40" ht="14.4" x14ac:dyDescent="0.3">
      <c r="A1684" s="433" t="str">
        <v>2269</v>
      </c>
      <c r="D1684" t="str">
        <f>CONCATENATE(portada_F[[#This Row],[NIVEL]],".",portada_F[[#This Row],[CODINS]])</f>
        <v>1.00436</v>
      </c>
      <c r="E1684" s="444" t="s">
        <v>30831</v>
      </c>
      <c r="F1684" t="s">
        <v>1262</v>
      </c>
      <c r="G1684" t="s">
        <v>3105</v>
      </c>
      <c r="H1684" t="s">
        <v>1213</v>
      </c>
      <c r="I1684" t="s">
        <v>224</v>
      </c>
      <c r="J1684" t="s">
        <v>9</v>
      </c>
      <c r="K1684" t="s">
        <v>32</v>
      </c>
      <c r="L1684" t="s">
        <v>20921</v>
      </c>
      <c r="M1684" t="s">
        <v>18492</v>
      </c>
      <c r="N1684">
        <v>21013</v>
      </c>
      <c r="O1684" t="s">
        <v>35</v>
      </c>
      <c r="P1684" t="s">
        <v>11</v>
      </c>
      <c r="Q1684" t="s">
        <v>15</v>
      </c>
      <c r="R1684" t="s">
        <v>16622</v>
      </c>
      <c r="S1684" t="s">
        <v>83</v>
      </c>
      <c r="T1684" t="s">
        <v>224</v>
      </c>
      <c r="U1684" t="s">
        <v>271</v>
      </c>
      <c r="V1684" t="s">
        <v>1213</v>
      </c>
      <c r="W1684" t="s">
        <v>9388</v>
      </c>
      <c r="X1684" t="s">
        <v>10405</v>
      </c>
      <c r="Y1684" s="536" t="s">
        <v>21852</v>
      </c>
      <c r="Z1684" s="536" t="s">
        <v>21852</v>
      </c>
      <c r="AA1684" s="493" t="s">
        <v>7127</v>
      </c>
      <c r="AB1684" s="493" t="s">
        <v>21852</v>
      </c>
      <c r="AC1684" s="493" t="s">
        <v>19798</v>
      </c>
      <c r="AD1684" s="493" t="s">
        <v>21853</v>
      </c>
      <c r="AE1684"/>
      <c r="AF1684" t="s">
        <v>20919</v>
      </c>
      <c r="AG1684"/>
      <c r="AH1684"/>
      <c r="AI1684" t="s">
        <v>20668</v>
      </c>
      <c r="AJ1684" t="s">
        <v>32</v>
      </c>
      <c r="AK1684" t="s">
        <v>3104</v>
      </c>
      <c r="AL1684" t="s">
        <v>64</v>
      </c>
      <c r="AM1684" t="s">
        <v>1213</v>
      </c>
      <c r="AN1684">
        <v>106</v>
      </c>
    </row>
    <row r="1685" spans="1:40" ht="14.4" x14ac:dyDescent="0.3">
      <c r="A1685" s="433" t="str">
        <v>2270</v>
      </c>
      <c r="D1685" t="str">
        <f>CONCATENATE(portada_F[[#This Row],[NIVEL]],".",portada_F[[#This Row],[CODINS]])</f>
        <v>1.01362</v>
      </c>
      <c r="E1685" s="444" t="s">
        <v>31645</v>
      </c>
      <c r="F1685" t="s">
        <v>2872</v>
      </c>
      <c r="G1685" t="s">
        <v>2871</v>
      </c>
      <c r="H1685" t="s">
        <v>1213</v>
      </c>
      <c r="I1685" t="s">
        <v>224</v>
      </c>
      <c r="J1685" t="s">
        <v>4</v>
      </c>
      <c r="K1685" t="s">
        <v>32</v>
      </c>
      <c r="L1685" t="s">
        <v>20921</v>
      </c>
      <c r="M1685" t="s">
        <v>18492</v>
      </c>
      <c r="N1685">
        <v>21009</v>
      </c>
      <c r="O1685" t="s">
        <v>35</v>
      </c>
      <c r="P1685" t="s">
        <v>11</v>
      </c>
      <c r="Q1685" t="s">
        <v>10</v>
      </c>
      <c r="R1685" t="s">
        <v>19681</v>
      </c>
      <c r="S1685" t="s">
        <v>83</v>
      </c>
      <c r="T1685" t="s">
        <v>224</v>
      </c>
      <c r="U1685" t="s">
        <v>2854</v>
      </c>
      <c r="V1685" t="s">
        <v>1213</v>
      </c>
      <c r="W1685" t="s">
        <v>215</v>
      </c>
      <c r="X1685" t="s">
        <v>14006</v>
      </c>
      <c r="Y1685" s="536" t="s">
        <v>23831</v>
      </c>
      <c r="Z1685" s="536" t="s">
        <v>23831</v>
      </c>
      <c r="AA1685" s="493" t="s">
        <v>20035</v>
      </c>
      <c r="AB1685" s="493" t="s">
        <v>23832</v>
      </c>
      <c r="AC1685" s="493" t="s">
        <v>19793</v>
      </c>
      <c r="AD1685" s="493" t="s">
        <v>21838</v>
      </c>
      <c r="AE1685"/>
      <c r="AF1685" t="s">
        <v>20919</v>
      </c>
      <c r="AG1685"/>
      <c r="AH1685"/>
      <c r="AI1685" t="s">
        <v>20668</v>
      </c>
      <c r="AJ1685" t="s">
        <v>32</v>
      </c>
      <c r="AK1685" t="s">
        <v>1148</v>
      </c>
      <c r="AL1685" t="s">
        <v>64</v>
      </c>
      <c r="AM1685" t="s">
        <v>1213</v>
      </c>
      <c r="AN1685">
        <v>45</v>
      </c>
    </row>
    <row r="1686" spans="1:40" ht="14.4" x14ac:dyDescent="0.3">
      <c r="A1686" s="433" t="str">
        <v>2271</v>
      </c>
      <c r="D1686" t="str">
        <f>CONCATENATE(portada_F[[#This Row],[NIVEL]],".",portada_F[[#This Row],[CODINS]])</f>
        <v>1.03352</v>
      </c>
      <c r="E1686" s="444" t="s">
        <v>33403</v>
      </c>
      <c r="F1686" t="s">
        <v>10105</v>
      </c>
      <c r="G1686" t="s">
        <v>10106</v>
      </c>
      <c r="H1686" t="s">
        <v>10107</v>
      </c>
      <c r="I1686" t="s">
        <v>224</v>
      </c>
      <c r="J1686" t="s">
        <v>7</v>
      </c>
      <c r="K1686" t="s">
        <v>32</v>
      </c>
      <c r="L1686" t="s">
        <v>20921</v>
      </c>
      <c r="M1686" t="s">
        <v>18492</v>
      </c>
      <c r="N1686">
        <v>21011</v>
      </c>
      <c r="O1686" t="s">
        <v>35</v>
      </c>
      <c r="P1686" t="s">
        <v>11</v>
      </c>
      <c r="Q1686" t="s">
        <v>13</v>
      </c>
      <c r="R1686" t="s">
        <v>16620</v>
      </c>
      <c r="S1686" t="s">
        <v>83</v>
      </c>
      <c r="T1686" t="s">
        <v>224</v>
      </c>
      <c r="U1686" t="s">
        <v>262</v>
      </c>
      <c r="V1686" t="s">
        <v>86</v>
      </c>
      <c r="W1686" t="s">
        <v>1460</v>
      </c>
      <c r="X1686" t="s">
        <v>12272</v>
      </c>
      <c r="Y1686" s="536" t="s">
        <v>27908</v>
      </c>
      <c r="Z1686" s="536"/>
      <c r="AA1686" s="493" t="s">
        <v>14270</v>
      </c>
      <c r="AB1686" s="493" t="s">
        <v>27908</v>
      </c>
      <c r="AC1686" s="493" t="s">
        <v>19797</v>
      </c>
      <c r="AD1686" s="493" t="s">
        <v>21851</v>
      </c>
      <c r="AE1686"/>
      <c r="AF1686" t="s">
        <v>20919</v>
      </c>
      <c r="AG1686"/>
      <c r="AH1686"/>
      <c r="AI1686" t="s">
        <v>20668</v>
      </c>
      <c r="AJ1686" t="s">
        <v>32</v>
      </c>
      <c r="AK1686" t="s">
        <v>2653</v>
      </c>
      <c r="AL1686" t="s">
        <v>64</v>
      </c>
      <c r="AM1686" t="s">
        <v>10107</v>
      </c>
      <c r="AN1686">
        <v>15</v>
      </c>
    </row>
    <row r="1687" spans="1:40" ht="14.4" x14ac:dyDescent="0.3">
      <c r="A1687" s="433" t="str">
        <v>2273</v>
      </c>
      <c r="D1687" t="str">
        <f>CONCATENATE(portada_F[[#This Row],[NIVEL]],".",portada_F[[#This Row],[CODINS]])</f>
        <v>1.01207</v>
      </c>
      <c r="E1687" s="444" t="s">
        <v>31501</v>
      </c>
      <c r="F1687" t="s">
        <v>3165</v>
      </c>
      <c r="G1687" t="s">
        <v>3310</v>
      </c>
      <c r="H1687" t="s">
        <v>3311</v>
      </c>
      <c r="I1687" t="s">
        <v>224</v>
      </c>
      <c r="J1687" t="s">
        <v>13</v>
      </c>
      <c r="K1687" t="s">
        <v>32</v>
      </c>
      <c r="L1687" t="s">
        <v>20921</v>
      </c>
      <c r="M1687" t="s">
        <v>18492</v>
      </c>
      <c r="N1687">
        <v>21012</v>
      </c>
      <c r="O1687" t="s">
        <v>35</v>
      </c>
      <c r="P1687" t="s">
        <v>11</v>
      </c>
      <c r="Q1687" t="s">
        <v>14</v>
      </c>
      <c r="R1687" t="s">
        <v>16621</v>
      </c>
      <c r="S1687" t="s">
        <v>83</v>
      </c>
      <c r="T1687" t="s">
        <v>224</v>
      </c>
      <c r="U1687" t="s">
        <v>337</v>
      </c>
      <c r="V1687" t="s">
        <v>1576</v>
      </c>
      <c r="W1687" t="s">
        <v>2275</v>
      </c>
      <c r="X1687" t="s">
        <v>14925</v>
      </c>
      <c r="Y1687" s="536" t="s">
        <v>23489</v>
      </c>
      <c r="Z1687" s="536" t="s">
        <v>23489</v>
      </c>
      <c r="AA1687" s="493" t="s">
        <v>17967</v>
      </c>
      <c r="AB1687" s="493" t="s">
        <v>23489</v>
      </c>
      <c r="AC1687" s="493" t="s">
        <v>20003</v>
      </c>
      <c r="AD1687" s="493" t="s">
        <v>23490</v>
      </c>
      <c r="AE1687"/>
      <c r="AF1687" t="s">
        <v>20919</v>
      </c>
      <c r="AG1687"/>
      <c r="AH1687"/>
      <c r="AI1687" t="s">
        <v>20668</v>
      </c>
      <c r="AJ1687" t="s">
        <v>32</v>
      </c>
      <c r="AK1687" t="s">
        <v>401</v>
      </c>
      <c r="AL1687" t="s">
        <v>64</v>
      </c>
      <c r="AM1687" t="s">
        <v>3311</v>
      </c>
      <c r="AN1687">
        <v>28</v>
      </c>
    </row>
    <row r="1688" spans="1:40" ht="14.4" x14ac:dyDescent="0.3">
      <c r="A1688" s="433" t="str">
        <v>2274</v>
      </c>
      <c r="D1688" t="str">
        <f>CONCATENATE(portada_F[[#This Row],[NIVEL]],".",portada_F[[#This Row],[CODINS]])</f>
        <v>1.02088</v>
      </c>
      <c r="E1688" s="444" t="s">
        <v>32309</v>
      </c>
      <c r="F1688" t="s">
        <v>3320</v>
      </c>
      <c r="G1688" t="s">
        <v>3317</v>
      </c>
      <c r="H1688" t="s">
        <v>3318</v>
      </c>
      <c r="I1688" t="s">
        <v>17778</v>
      </c>
      <c r="J1688" t="s">
        <v>5</v>
      </c>
      <c r="K1688" t="s">
        <v>32</v>
      </c>
      <c r="L1688" t="s">
        <v>20921</v>
      </c>
      <c r="M1688" t="s">
        <v>18492</v>
      </c>
      <c r="N1688">
        <v>21501</v>
      </c>
      <c r="O1688" t="s">
        <v>35</v>
      </c>
      <c r="P1688" t="s">
        <v>202</v>
      </c>
      <c r="Q1688" t="s">
        <v>1</v>
      </c>
      <c r="R1688" t="s">
        <v>16645</v>
      </c>
      <c r="S1688" t="s">
        <v>83</v>
      </c>
      <c r="T1688" t="s">
        <v>203</v>
      </c>
      <c r="U1688" t="s">
        <v>159</v>
      </c>
      <c r="V1688" t="s">
        <v>3319</v>
      </c>
      <c r="W1688" t="s">
        <v>15715</v>
      </c>
      <c r="X1688" t="s">
        <v>17252</v>
      </c>
      <c r="Y1688" s="536" t="s">
        <v>25335</v>
      </c>
      <c r="Z1688" s="536"/>
      <c r="AA1688" s="493" t="s">
        <v>17251</v>
      </c>
      <c r="AB1688" s="493" t="s">
        <v>25336</v>
      </c>
      <c r="AC1688" s="493" t="s">
        <v>19800</v>
      </c>
      <c r="AD1688" s="493" t="s">
        <v>21858</v>
      </c>
      <c r="AE1688"/>
      <c r="AF1688" t="s">
        <v>20919</v>
      </c>
      <c r="AG1688"/>
      <c r="AH1688"/>
      <c r="AI1688" t="s">
        <v>20668</v>
      </c>
      <c r="AJ1688" t="s">
        <v>32</v>
      </c>
      <c r="AK1688" t="s">
        <v>2512</v>
      </c>
      <c r="AL1688" t="s">
        <v>64</v>
      </c>
      <c r="AM1688" t="s">
        <v>3318</v>
      </c>
      <c r="AN1688">
        <v>10</v>
      </c>
    </row>
    <row r="1689" spans="1:40" ht="14.4" x14ac:dyDescent="0.3">
      <c r="A1689" s="433" t="str">
        <v>2275</v>
      </c>
      <c r="D1689" t="str">
        <f>CONCATENATE(portada_F[[#This Row],[NIVEL]],".",portada_F[[#This Row],[CODINS]])</f>
        <v>1.02880</v>
      </c>
      <c r="E1689" s="444" t="s">
        <v>33008</v>
      </c>
      <c r="F1689" t="s">
        <v>7512</v>
      </c>
      <c r="G1689" t="s">
        <v>10092</v>
      </c>
      <c r="H1689" t="s">
        <v>2695</v>
      </c>
      <c r="I1689" t="s">
        <v>205</v>
      </c>
      <c r="J1689" t="s">
        <v>1</v>
      </c>
      <c r="K1689" t="s">
        <v>32</v>
      </c>
      <c r="L1689" t="s">
        <v>20921</v>
      </c>
      <c r="M1689" t="s">
        <v>18492</v>
      </c>
      <c r="N1689">
        <v>20114</v>
      </c>
      <c r="O1689" t="s">
        <v>35</v>
      </c>
      <c r="P1689" t="s">
        <v>1</v>
      </c>
      <c r="Q1689" t="s">
        <v>225</v>
      </c>
      <c r="R1689" t="s">
        <v>16563</v>
      </c>
      <c r="S1689" t="s">
        <v>83</v>
      </c>
      <c r="T1689" t="s">
        <v>83</v>
      </c>
      <c r="U1689" t="s">
        <v>205</v>
      </c>
      <c r="V1689" t="s">
        <v>2695</v>
      </c>
      <c r="W1689" t="s">
        <v>846</v>
      </c>
      <c r="X1689" t="s">
        <v>15091</v>
      </c>
      <c r="Y1689" s="536" t="s">
        <v>26971</v>
      </c>
      <c r="Z1689" s="536"/>
      <c r="AA1689" s="493" t="s">
        <v>26972</v>
      </c>
      <c r="AB1689" s="493" t="s">
        <v>26971</v>
      </c>
      <c r="AC1689" s="493" t="s">
        <v>19789</v>
      </c>
      <c r="AD1689" s="493" t="s">
        <v>22237</v>
      </c>
      <c r="AE1689"/>
      <c r="AF1689" t="s">
        <v>20919</v>
      </c>
      <c r="AG1689"/>
      <c r="AH1689"/>
      <c r="AI1689" t="s">
        <v>20668</v>
      </c>
      <c r="AJ1689" t="s">
        <v>32</v>
      </c>
      <c r="AK1689" t="s">
        <v>10119</v>
      </c>
      <c r="AL1689" t="s">
        <v>64</v>
      </c>
      <c r="AM1689" t="s">
        <v>2695</v>
      </c>
      <c r="AN1689">
        <v>13</v>
      </c>
    </row>
    <row r="1690" spans="1:40" ht="14.4" x14ac:dyDescent="0.3">
      <c r="A1690" s="433" t="str">
        <v>2276</v>
      </c>
      <c r="D1690" t="str">
        <f>CONCATENATE(portada_F[[#This Row],[NIVEL]],".",portada_F[[#This Row],[CODINS]])</f>
        <v>1.04267</v>
      </c>
      <c r="E1690" s="444" t="s">
        <v>34108</v>
      </c>
      <c r="F1690" t="s">
        <v>10054</v>
      </c>
      <c r="G1690" t="s">
        <v>18694</v>
      </c>
      <c r="H1690" t="s">
        <v>2870</v>
      </c>
      <c r="I1690" t="s">
        <v>224</v>
      </c>
      <c r="J1690" t="s">
        <v>4</v>
      </c>
      <c r="K1690" t="s">
        <v>32</v>
      </c>
      <c r="L1690" t="s">
        <v>20921</v>
      </c>
      <c r="M1690" t="s">
        <v>18492</v>
      </c>
      <c r="N1690">
        <v>21004</v>
      </c>
      <c r="O1690" t="s">
        <v>35</v>
      </c>
      <c r="P1690" t="s">
        <v>11</v>
      </c>
      <c r="Q1690" t="s">
        <v>4</v>
      </c>
      <c r="R1690" t="s">
        <v>21834</v>
      </c>
      <c r="S1690" t="s">
        <v>83</v>
      </c>
      <c r="T1690" t="s">
        <v>224</v>
      </c>
      <c r="U1690" t="s">
        <v>2843</v>
      </c>
      <c r="V1690" t="s">
        <v>2870</v>
      </c>
      <c r="W1690" t="s">
        <v>18940</v>
      </c>
      <c r="X1690" t="s">
        <v>19656</v>
      </c>
      <c r="Y1690" s="536" t="s">
        <v>29796</v>
      </c>
      <c r="Z1690" s="536" t="s">
        <v>29797</v>
      </c>
      <c r="AA1690" s="493" t="s">
        <v>19655</v>
      </c>
      <c r="AB1690" s="493" t="s">
        <v>29797</v>
      </c>
      <c r="AC1690" s="493" t="s">
        <v>19793</v>
      </c>
      <c r="AD1690" s="493" t="s">
        <v>21838</v>
      </c>
      <c r="AE1690"/>
      <c r="AF1690" t="s">
        <v>20919</v>
      </c>
      <c r="AG1690"/>
      <c r="AH1690"/>
      <c r="AI1690" t="s">
        <v>20668</v>
      </c>
      <c r="AJ1690" t="s">
        <v>32</v>
      </c>
      <c r="AK1690" t="s">
        <v>1132</v>
      </c>
      <c r="AL1690" t="s">
        <v>64</v>
      </c>
      <c r="AM1690" t="s">
        <v>2870</v>
      </c>
      <c r="AN1690">
        <v>1</v>
      </c>
    </row>
    <row r="1691" spans="1:40" ht="14.4" x14ac:dyDescent="0.3">
      <c r="A1691" s="433" t="str">
        <v>2277</v>
      </c>
      <c r="D1691" t="str">
        <f>CONCATENATE(portada_F[[#This Row],[NIVEL]],".",portada_F[[#This Row],[CODINS]])</f>
        <v>1.00417</v>
      </c>
      <c r="E1691" s="444" t="s">
        <v>30812</v>
      </c>
      <c r="F1691" t="s">
        <v>1207</v>
      </c>
      <c r="G1691" t="s">
        <v>2699</v>
      </c>
      <c r="H1691" t="s">
        <v>2700</v>
      </c>
      <c r="I1691" t="s">
        <v>224</v>
      </c>
      <c r="J1691" t="s">
        <v>1</v>
      </c>
      <c r="K1691" t="s">
        <v>32</v>
      </c>
      <c r="L1691" t="s">
        <v>20921</v>
      </c>
      <c r="M1691" t="s">
        <v>18492</v>
      </c>
      <c r="N1691">
        <v>21005</v>
      </c>
      <c r="O1691" t="s">
        <v>35</v>
      </c>
      <c r="P1691" t="s">
        <v>11</v>
      </c>
      <c r="Q1691" t="s">
        <v>5</v>
      </c>
      <c r="R1691" t="s">
        <v>16617</v>
      </c>
      <c r="S1691" t="s">
        <v>83</v>
      </c>
      <c r="T1691" t="s">
        <v>224</v>
      </c>
      <c r="U1691" t="s">
        <v>2671</v>
      </c>
      <c r="V1691" t="s">
        <v>2671</v>
      </c>
      <c r="W1691" t="s">
        <v>9338</v>
      </c>
      <c r="X1691" t="s">
        <v>11526</v>
      </c>
      <c r="Y1691" s="536" t="s">
        <v>21799</v>
      </c>
      <c r="Z1691" s="536" t="s">
        <v>21800</v>
      </c>
      <c r="AA1691" s="493" t="s">
        <v>17057</v>
      </c>
      <c r="AB1691" s="493" t="s">
        <v>21799</v>
      </c>
      <c r="AC1691" s="493" t="s">
        <v>21801</v>
      </c>
      <c r="AD1691" s="493" t="s">
        <v>21802</v>
      </c>
      <c r="AE1691"/>
      <c r="AF1691" t="s">
        <v>20919</v>
      </c>
      <c r="AG1691"/>
      <c r="AH1691"/>
      <c r="AI1691" t="s">
        <v>20668</v>
      </c>
      <c r="AJ1691" t="s">
        <v>32</v>
      </c>
      <c r="AK1691" t="s">
        <v>245</v>
      </c>
      <c r="AL1691" t="s">
        <v>64</v>
      </c>
      <c r="AM1691" t="s">
        <v>2700</v>
      </c>
      <c r="AN1691">
        <v>85</v>
      </c>
    </row>
    <row r="1692" spans="1:40" ht="14.4" x14ac:dyDescent="0.3">
      <c r="A1692" s="433" t="str">
        <v>2278</v>
      </c>
      <c r="D1692" t="str">
        <f>CONCATENATE(portada_F[[#This Row],[NIVEL]],".",portada_F[[#This Row],[CODINS]])</f>
        <v>1.01008</v>
      </c>
      <c r="E1692" s="444" t="s">
        <v>31328</v>
      </c>
      <c r="F1692" t="s">
        <v>2612</v>
      </c>
      <c r="G1692" t="s">
        <v>2935</v>
      </c>
      <c r="H1692" t="s">
        <v>9372</v>
      </c>
      <c r="I1692" t="s">
        <v>224</v>
      </c>
      <c r="J1692" t="s">
        <v>5</v>
      </c>
      <c r="K1692" t="s">
        <v>32</v>
      </c>
      <c r="L1692" t="s">
        <v>20921</v>
      </c>
      <c r="M1692" t="s">
        <v>18492</v>
      </c>
      <c r="N1692">
        <v>21006</v>
      </c>
      <c r="O1692" t="s">
        <v>35</v>
      </c>
      <c r="P1692" t="s">
        <v>11</v>
      </c>
      <c r="Q1692" t="s">
        <v>6</v>
      </c>
      <c r="R1692" t="s">
        <v>16618</v>
      </c>
      <c r="S1692" t="s">
        <v>83</v>
      </c>
      <c r="T1692" t="s">
        <v>224</v>
      </c>
      <c r="U1692" t="s">
        <v>2903</v>
      </c>
      <c r="V1692" t="s">
        <v>1669</v>
      </c>
      <c r="W1692" t="s">
        <v>2936</v>
      </c>
      <c r="X1692" t="s">
        <v>10518</v>
      </c>
      <c r="Y1692" s="536" t="s">
        <v>23091</v>
      </c>
      <c r="Z1692" s="536"/>
      <c r="AA1692" s="493" t="s">
        <v>19958</v>
      </c>
      <c r="AB1692" s="493" t="s">
        <v>23091</v>
      </c>
      <c r="AC1692" s="493" t="s">
        <v>19794</v>
      </c>
      <c r="AD1692" s="493" t="s">
        <v>23092</v>
      </c>
      <c r="AE1692"/>
      <c r="AF1692" t="s">
        <v>20919</v>
      </c>
      <c r="AG1692"/>
      <c r="AH1692"/>
      <c r="AI1692" t="s">
        <v>20668</v>
      </c>
      <c r="AJ1692" t="s">
        <v>32</v>
      </c>
      <c r="AK1692" t="s">
        <v>2934</v>
      </c>
      <c r="AL1692" t="s">
        <v>64</v>
      </c>
      <c r="AM1692" t="s">
        <v>9372</v>
      </c>
      <c r="AN1692">
        <v>58</v>
      </c>
    </row>
    <row r="1693" spans="1:40" ht="14.4" x14ac:dyDescent="0.3">
      <c r="A1693" s="433" t="str">
        <v>2279</v>
      </c>
      <c r="D1693" t="str">
        <f>CONCATENATE(portada_F[[#This Row],[NIVEL]],".",portada_F[[#This Row],[CODINS]])</f>
        <v>1.01958</v>
      </c>
      <c r="E1693" s="444" t="s">
        <v>32189</v>
      </c>
      <c r="F1693" t="s">
        <v>3167</v>
      </c>
      <c r="G1693" t="s">
        <v>3166</v>
      </c>
      <c r="H1693" t="s">
        <v>1669</v>
      </c>
      <c r="I1693" t="s">
        <v>17778</v>
      </c>
      <c r="J1693" t="s">
        <v>9</v>
      </c>
      <c r="K1693" t="s">
        <v>32</v>
      </c>
      <c r="L1693" t="s">
        <v>20921</v>
      </c>
      <c r="M1693" t="s">
        <v>18492</v>
      </c>
      <c r="N1693">
        <v>21402</v>
      </c>
      <c r="O1693" t="s">
        <v>35</v>
      </c>
      <c r="P1693" t="s">
        <v>225</v>
      </c>
      <c r="Q1693" t="s">
        <v>2</v>
      </c>
      <c r="R1693" t="s">
        <v>16642</v>
      </c>
      <c r="S1693" t="s">
        <v>83</v>
      </c>
      <c r="T1693" t="s">
        <v>226</v>
      </c>
      <c r="U1693" t="s">
        <v>3149</v>
      </c>
      <c r="V1693" t="s">
        <v>1669</v>
      </c>
      <c r="W1693" t="s">
        <v>9392</v>
      </c>
      <c r="X1693" t="s">
        <v>14984</v>
      </c>
      <c r="Y1693" s="536" t="s">
        <v>25054</v>
      </c>
      <c r="Z1693" s="536" t="s">
        <v>25054</v>
      </c>
      <c r="AA1693" s="493" t="s">
        <v>18027</v>
      </c>
      <c r="AB1693" s="493" t="s">
        <v>25055</v>
      </c>
      <c r="AC1693" s="493" t="s">
        <v>20005</v>
      </c>
      <c r="AD1693" s="493" t="s">
        <v>23505</v>
      </c>
      <c r="AE1693"/>
      <c r="AF1693" t="s">
        <v>20919</v>
      </c>
      <c r="AG1693"/>
      <c r="AH1693"/>
      <c r="AI1693" t="s">
        <v>20668</v>
      </c>
      <c r="AJ1693" t="s">
        <v>32</v>
      </c>
      <c r="AK1693" t="s">
        <v>3165</v>
      </c>
      <c r="AL1693" t="s">
        <v>64</v>
      </c>
      <c r="AM1693" t="s">
        <v>1669</v>
      </c>
      <c r="AN1693">
        <v>14</v>
      </c>
    </row>
    <row r="1694" spans="1:40" ht="14.4" x14ac:dyDescent="0.3">
      <c r="A1694" s="433" t="str">
        <v>2280</v>
      </c>
      <c r="D1694" t="str">
        <f>CONCATENATE(portada_F[[#This Row],[NIVEL]],".",portada_F[[#This Row],[CODINS]])</f>
        <v>1.02354</v>
      </c>
      <c r="E1694" s="444" t="s">
        <v>32540</v>
      </c>
      <c r="F1694" t="s">
        <v>2997</v>
      </c>
      <c r="G1694" t="s">
        <v>2995</v>
      </c>
      <c r="H1694" t="s">
        <v>2996</v>
      </c>
      <c r="I1694" t="s">
        <v>224</v>
      </c>
      <c r="J1694" t="s">
        <v>6</v>
      </c>
      <c r="K1694" t="s">
        <v>32</v>
      </c>
      <c r="L1694" t="s">
        <v>20921</v>
      </c>
      <c r="M1694" t="s">
        <v>18492</v>
      </c>
      <c r="N1694">
        <v>21007</v>
      </c>
      <c r="O1694" t="s">
        <v>35</v>
      </c>
      <c r="P1694" t="s">
        <v>11</v>
      </c>
      <c r="Q1694" t="s">
        <v>7</v>
      </c>
      <c r="R1694" t="s">
        <v>18366</v>
      </c>
      <c r="S1694" t="s">
        <v>83</v>
      </c>
      <c r="T1694" t="s">
        <v>224</v>
      </c>
      <c r="U1694" t="s">
        <v>2961</v>
      </c>
      <c r="V1694" t="s">
        <v>2996</v>
      </c>
      <c r="W1694" t="s">
        <v>459</v>
      </c>
      <c r="X1694" t="s">
        <v>13126</v>
      </c>
      <c r="Y1694" s="536" t="s">
        <v>25883</v>
      </c>
      <c r="Z1694" s="536" t="s">
        <v>25883</v>
      </c>
      <c r="AA1694" s="493" t="s">
        <v>2990</v>
      </c>
      <c r="AB1694" s="493" t="s">
        <v>25883</v>
      </c>
      <c r="AC1694" s="493" t="s">
        <v>19321</v>
      </c>
      <c r="AD1694" s="493" t="s">
        <v>21849</v>
      </c>
      <c r="AE1694"/>
      <c r="AF1694" t="s">
        <v>20919</v>
      </c>
      <c r="AG1694"/>
      <c r="AH1694"/>
      <c r="AI1694" t="s">
        <v>20668</v>
      </c>
      <c r="AJ1694" t="s">
        <v>32</v>
      </c>
      <c r="AK1694" t="s">
        <v>2310</v>
      </c>
      <c r="AL1694" t="s">
        <v>64</v>
      </c>
      <c r="AM1694" t="s">
        <v>2996</v>
      </c>
      <c r="AN1694">
        <v>41</v>
      </c>
    </row>
    <row r="1695" spans="1:40" ht="14.4" x14ac:dyDescent="0.3">
      <c r="A1695" s="433" t="str">
        <v>2281</v>
      </c>
      <c r="D1695" t="str">
        <f>CONCATENATE(portada_F[[#This Row],[NIVEL]],".",portada_F[[#This Row],[CODINS]])</f>
        <v>1.02080</v>
      </c>
      <c r="E1695" s="444" t="s">
        <v>32301</v>
      </c>
      <c r="F1695" t="s">
        <v>2796</v>
      </c>
      <c r="G1695" t="s">
        <v>2794</v>
      </c>
      <c r="H1695" t="s">
        <v>2795</v>
      </c>
      <c r="I1695" t="s">
        <v>82</v>
      </c>
      <c r="J1695" t="s">
        <v>10</v>
      </c>
      <c r="K1695" t="s">
        <v>32</v>
      </c>
      <c r="L1695" t="s">
        <v>20921</v>
      </c>
      <c r="M1695" t="s">
        <v>18492</v>
      </c>
      <c r="N1695">
        <v>20213</v>
      </c>
      <c r="O1695" t="s">
        <v>35</v>
      </c>
      <c r="P1695" t="s">
        <v>2</v>
      </c>
      <c r="Q1695" t="s">
        <v>15</v>
      </c>
      <c r="R1695" t="s">
        <v>21843</v>
      </c>
      <c r="S1695" t="s">
        <v>83</v>
      </c>
      <c r="T1695" t="s">
        <v>84</v>
      </c>
      <c r="U1695" t="s">
        <v>1443</v>
      </c>
      <c r="V1695" t="s">
        <v>2795</v>
      </c>
      <c r="W1695" t="s">
        <v>25316</v>
      </c>
      <c r="X1695" t="s">
        <v>13051</v>
      </c>
      <c r="Y1695" s="536" t="s">
        <v>25317</v>
      </c>
      <c r="Z1695" s="536" t="s">
        <v>25317</v>
      </c>
      <c r="AA1695" s="493" t="s">
        <v>17250</v>
      </c>
      <c r="AB1695" s="493" t="s">
        <v>25318</v>
      </c>
      <c r="AC1695" s="493" t="s">
        <v>19795</v>
      </c>
      <c r="AD1695" s="493" t="s">
        <v>21847</v>
      </c>
      <c r="AE1695"/>
      <c r="AF1695" t="s">
        <v>20919</v>
      </c>
      <c r="AG1695"/>
      <c r="AH1695"/>
      <c r="AI1695" t="s">
        <v>20668</v>
      </c>
      <c r="AJ1695" t="s">
        <v>32</v>
      </c>
      <c r="AK1695" t="s">
        <v>1984</v>
      </c>
      <c r="AL1695" t="s">
        <v>64</v>
      </c>
      <c r="AM1695" t="s">
        <v>2795</v>
      </c>
      <c r="AN1695">
        <v>12</v>
      </c>
    </row>
    <row r="1696" spans="1:40" ht="14.4" x14ac:dyDescent="0.3">
      <c r="A1696" s="433" t="str">
        <v>2282</v>
      </c>
      <c r="D1696" t="str">
        <f>CONCATENATE(portada_F[[#This Row],[NIVEL]],".",portada_F[[#This Row],[CODINS]])</f>
        <v>1.01535</v>
      </c>
      <c r="E1696" s="444" t="s">
        <v>31811</v>
      </c>
      <c r="F1696" t="s">
        <v>3228</v>
      </c>
      <c r="G1696" t="s">
        <v>3226</v>
      </c>
      <c r="H1696" s="448" t="s">
        <v>637</v>
      </c>
      <c r="I1696" s="448" t="s">
        <v>17778</v>
      </c>
      <c r="J1696" s="447" t="s">
        <v>11</v>
      </c>
      <c r="K1696" t="s">
        <v>32</v>
      </c>
      <c r="L1696" t="s">
        <v>20921</v>
      </c>
      <c r="M1696" t="s">
        <v>18492</v>
      </c>
      <c r="N1696">
        <v>21404</v>
      </c>
      <c r="O1696" t="s">
        <v>35</v>
      </c>
      <c r="P1696" t="s">
        <v>225</v>
      </c>
      <c r="Q1696" t="s">
        <v>4</v>
      </c>
      <c r="R1696" t="s">
        <v>16644</v>
      </c>
      <c r="S1696" t="s">
        <v>83</v>
      </c>
      <c r="T1696" t="s">
        <v>226</v>
      </c>
      <c r="U1696" t="s">
        <v>86</v>
      </c>
      <c r="V1696" t="s">
        <v>3133</v>
      </c>
      <c r="W1696" t="s">
        <v>3227</v>
      </c>
      <c r="X1696" t="s">
        <v>12918</v>
      </c>
      <c r="Y1696" s="536" t="s">
        <v>24197</v>
      </c>
      <c r="Z1696" s="536"/>
      <c r="AA1696" s="493" t="s">
        <v>20073</v>
      </c>
      <c r="AB1696" s="493" t="s">
        <v>24197</v>
      </c>
      <c r="AC1696" s="493" t="s">
        <v>19798</v>
      </c>
      <c r="AD1696" s="493" t="s">
        <v>21853</v>
      </c>
      <c r="AE1696"/>
      <c r="AF1696" t="s">
        <v>20919</v>
      </c>
      <c r="AG1696"/>
      <c r="AH1696"/>
      <c r="AI1696" t="s">
        <v>20668</v>
      </c>
      <c r="AJ1696" t="s">
        <v>32</v>
      </c>
      <c r="AK1696" t="s">
        <v>3225</v>
      </c>
      <c r="AL1696" t="s">
        <v>64</v>
      </c>
      <c r="AM1696" t="s">
        <v>637</v>
      </c>
      <c r="AN1696">
        <v>20</v>
      </c>
    </row>
    <row r="1697" spans="1:40" ht="14.4" x14ac:dyDescent="0.3">
      <c r="A1697" s="433" t="str">
        <v>2283</v>
      </c>
      <c r="D1697" t="str">
        <f>CONCATENATE(portada_F[[#This Row],[NIVEL]],".",portada_F[[#This Row],[CODINS]])</f>
        <v>1.03597</v>
      </c>
      <c r="E1697" s="444" t="s">
        <v>33588</v>
      </c>
      <c r="F1697" t="s">
        <v>13702</v>
      </c>
      <c r="G1697" t="s">
        <v>13703</v>
      </c>
      <c r="H1697" t="s">
        <v>159</v>
      </c>
      <c r="I1697" s="448" t="s">
        <v>17778</v>
      </c>
      <c r="J1697" s="448" t="s">
        <v>11</v>
      </c>
      <c r="K1697" t="s">
        <v>32</v>
      </c>
      <c r="L1697" t="s">
        <v>20921</v>
      </c>
      <c r="M1697" t="s">
        <v>18492</v>
      </c>
      <c r="N1697">
        <v>21404</v>
      </c>
      <c r="O1697" t="s">
        <v>35</v>
      </c>
      <c r="P1697" t="s">
        <v>225</v>
      </c>
      <c r="Q1697" t="s">
        <v>4</v>
      </c>
      <c r="R1697" t="s">
        <v>16644</v>
      </c>
      <c r="S1697" t="s">
        <v>83</v>
      </c>
      <c r="T1697" t="s">
        <v>226</v>
      </c>
      <c r="U1697" t="s">
        <v>86</v>
      </c>
      <c r="V1697" t="s">
        <v>159</v>
      </c>
      <c r="W1697" t="s">
        <v>14348</v>
      </c>
      <c r="X1697" t="s">
        <v>14347</v>
      </c>
      <c r="Y1697" s="536" t="s">
        <v>28449</v>
      </c>
      <c r="Z1697" s="536"/>
      <c r="AA1697" s="493" t="s">
        <v>28450</v>
      </c>
      <c r="AB1697" s="493" t="s">
        <v>28451</v>
      </c>
      <c r="AC1697" s="493" t="s">
        <v>12753</v>
      </c>
      <c r="AD1697" s="493" t="s">
        <v>23488</v>
      </c>
      <c r="AE1697"/>
      <c r="AF1697" t="s">
        <v>20919</v>
      </c>
      <c r="AG1697"/>
      <c r="AH1697"/>
      <c r="AI1697" t="s">
        <v>20668</v>
      </c>
      <c r="AJ1697" t="s">
        <v>32</v>
      </c>
      <c r="AK1697" t="s">
        <v>14473</v>
      </c>
      <c r="AL1697" t="s">
        <v>64</v>
      </c>
      <c r="AM1697" t="s">
        <v>159</v>
      </c>
      <c r="AN1697">
        <v>6</v>
      </c>
    </row>
    <row r="1698" spans="1:40" ht="14.4" x14ac:dyDescent="0.3">
      <c r="A1698" s="433" t="str">
        <v>2285</v>
      </c>
      <c r="D1698" t="str">
        <f>CONCATENATE(portada_F[[#This Row],[NIVEL]],".",portada_F[[#This Row],[CODINS]])</f>
        <v>1.01686</v>
      </c>
      <c r="E1698" s="444" t="s">
        <v>31950</v>
      </c>
      <c r="F1698" t="s">
        <v>2698</v>
      </c>
      <c r="G1698" t="s">
        <v>2697</v>
      </c>
      <c r="H1698" t="s">
        <v>1260</v>
      </c>
      <c r="I1698" t="s">
        <v>224</v>
      </c>
      <c r="J1698" t="s">
        <v>1</v>
      </c>
      <c r="K1698" t="s">
        <v>32</v>
      </c>
      <c r="L1698" t="s">
        <v>20921</v>
      </c>
      <c r="M1698" t="s">
        <v>18492</v>
      </c>
      <c r="N1698">
        <v>21005</v>
      </c>
      <c r="O1698" t="s">
        <v>35</v>
      </c>
      <c r="P1698" t="s">
        <v>11</v>
      </c>
      <c r="Q1698" t="s">
        <v>5</v>
      </c>
      <c r="R1698" t="s">
        <v>16617</v>
      </c>
      <c r="S1698" t="s">
        <v>83</v>
      </c>
      <c r="T1698" t="s">
        <v>224</v>
      </c>
      <c r="U1698" t="s">
        <v>2671</v>
      </c>
      <c r="V1698" t="s">
        <v>1260</v>
      </c>
      <c r="W1698" t="s">
        <v>215</v>
      </c>
      <c r="X1698" t="s">
        <v>10701</v>
      </c>
      <c r="Y1698" s="536" t="s">
        <v>24522</v>
      </c>
      <c r="Z1698" s="536" t="s">
        <v>24523</v>
      </c>
      <c r="AA1698" s="493" t="s">
        <v>17995</v>
      </c>
      <c r="AB1698" s="493" t="s">
        <v>24524</v>
      </c>
      <c r="AC1698" s="493" t="s">
        <v>21801</v>
      </c>
      <c r="AD1698" s="493" t="s">
        <v>21802</v>
      </c>
      <c r="AE1698"/>
      <c r="AF1698" t="s">
        <v>20919</v>
      </c>
      <c r="AG1698"/>
      <c r="AH1698"/>
      <c r="AI1698" t="s">
        <v>20668</v>
      </c>
      <c r="AJ1698" t="s">
        <v>32</v>
      </c>
      <c r="AK1698" t="s">
        <v>2696</v>
      </c>
      <c r="AL1698" t="s">
        <v>64</v>
      </c>
      <c r="AM1698" t="s">
        <v>1260</v>
      </c>
      <c r="AN1698">
        <v>10</v>
      </c>
    </row>
    <row r="1699" spans="1:40" ht="14.4" x14ac:dyDescent="0.3">
      <c r="A1699" s="433" t="str">
        <v>2286</v>
      </c>
      <c r="D1699" t="str">
        <f>CONCATENATE(portada_F[[#This Row],[NIVEL]],".",portada_F[[#This Row],[CODINS]])</f>
        <v>1.02084</v>
      </c>
      <c r="E1699" s="444" t="s">
        <v>32305</v>
      </c>
      <c r="F1699" t="s">
        <v>3213</v>
      </c>
      <c r="G1699" t="s">
        <v>3212</v>
      </c>
      <c r="H1699" t="s">
        <v>68</v>
      </c>
      <c r="I1699" s="448" t="s">
        <v>17778</v>
      </c>
      <c r="J1699" s="448" t="s">
        <v>11</v>
      </c>
      <c r="K1699" t="s">
        <v>32</v>
      </c>
      <c r="L1699" t="s">
        <v>20921</v>
      </c>
      <c r="M1699" t="s">
        <v>18492</v>
      </c>
      <c r="N1699">
        <v>21403</v>
      </c>
      <c r="O1699" t="s">
        <v>35</v>
      </c>
      <c r="P1699" t="s">
        <v>225</v>
      </c>
      <c r="Q1699" t="s">
        <v>3</v>
      </c>
      <c r="R1699" t="s">
        <v>16643</v>
      </c>
      <c r="S1699" t="s">
        <v>83</v>
      </c>
      <c r="T1699" t="s">
        <v>226</v>
      </c>
      <c r="U1699" t="s">
        <v>22925</v>
      </c>
      <c r="V1699" t="s">
        <v>68</v>
      </c>
      <c r="W1699" t="s">
        <v>846</v>
      </c>
      <c r="X1699" t="s">
        <v>13053</v>
      </c>
      <c r="Y1699" s="536" t="s">
        <v>25325</v>
      </c>
      <c r="Z1699" s="536" t="s">
        <v>25325</v>
      </c>
      <c r="AA1699" s="493" t="s">
        <v>25326</v>
      </c>
      <c r="AB1699" s="493" t="s">
        <v>25327</v>
      </c>
      <c r="AC1699" s="493" t="s">
        <v>12753</v>
      </c>
      <c r="AD1699" s="493" t="s">
        <v>22928</v>
      </c>
      <c r="AE1699"/>
      <c r="AF1699" t="s">
        <v>20919</v>
      </c>
      <c r="AG1699"/>
      <c r="AH1699"/>
      <c r="AI1699" t="s">
        <v>20668</v>
      </c>
      <c r="AJ1699" t="s">
        <v>32</v>
      </c>
      <c r="AK1699" t="s">
        <v>3211</v>
      </c>
      <c r="AL1699" t="s">
        <v>64</v>
      </c>
      <c r="AM1699" t="s">
        <v>68</v>
      </c>
      <c r="AN1699">
        <v>22</v>
      </c>
    </row>
    <row r="1700" spans="1:40" ht="14.4" x14ac:dyDescent="0.3">
      <c r="A1700" s="433" t="str">
        <v>2287</v>
      </c>
      <c r="D1700" t="str">
        <f>CONCATENATE(portada_F[[#This Row],[NIVEL]],".",portada_F[[#This Row],[CODINS]])</f>
        <v>1.03305</v>
      </c>
      <c r="E1700" s="444" t="s">
        <v>33360</v>
      </c>
      <c r="F1700" t="s">
        <v>7419</v>
      </c>
      <c r="G1700" t="s">
        <v>7418</v>
      </c>
      <c r="H1700" t="s">
        <v>7420</v>
      </c>
      <c r="I1700" s="448" t="s">
        <v>17778</v>
      </c>
      <c r="J1700" s="448" t="s">
        <v>11</v>
      </c>
      <c r="K1700" t="s">
        <v>32</v>
      </c>
      <c r="L1700" t="s">
        <v>20921</v>
      </c>
      <c r="M1700" t="s">
        <v>18492</v>
      </c>
      <c r="N1700">
        <v>21404</v>
      </c>
      <c r="O1700" t="s">
        <v>35</v>
      </c>
      <c r="P1700" t="s">
        <v>225</v>
      </c>
      <c r="Q1700" t="s">
        <v>4</v>
      </c>
      <c r="R1700" t="s">
        <v>16644</v>
      </c>
      <c r="S1700" t="s">
        <v>83</v>
      </c>
      <c r="T1700" t="s">
        <v>226</v>
      </c>
      <c r="U1700" t="s">
        <v>86</v>
      </c>
      <c r="V1700" t="s">
        <v>86</v>
      </c>
      <c r="W1700" t="s">
        <v>9395</v>
      </c>
      <c r="X1700" t="s">
        <v>13344</v>
      </c>
      <c r="Y1700" s="536" t="s">
        <v>27804</v>
      </c>
      <c r="Z1700" s="536"/>
      <c r="AA1700" s="493" t="s">
        <v>27805</v>
      </c>
      <c r="AB1700" s="493" t="s">
        <v>27806</v>
      </c>
      <c r="AC1700" s="493" t="s">
        <v>12753</v>
      </c>
      <c r="AD1700" s="493" t="s">
        <v>23488</v>
      </c>
      <c r="AE1700"/>
      <c r="AF1700" t="s">
        <v>20919</v>
      </c>
      <c r="AG1700"/>
      <c r="AH1700"/>
      <c r="AI1700" t="s">
        <v>20668</v>
      </c>
      <c r="AJ1700" t="s">
        <v>32</v>
      </c>
      <c r="AK1700" t="s">
        <v>3214</v>
      </c>
      <c r="AL1700" t="s">
        <v>64</v>
      </c>
      <c r="AM1700" t="s">
        <v>7420</v>
      </c>
      <c r="AN1700">
        <v>12</v>
      </c>
    </row>
    <row r="1701" spans="1:40" ht="14.4" x14ac:dyDescent="0.3">
      <c r="A1701" s="433" t="str">
        <v>2288</v>
      </c>
      <c r="D1701" t="str">
        <f>CONCATENATE(portada_F[[#This Row],[NIVEL]],".",portada_F[[#This Row],[CODINS]])</f>
        <v>1.03655</v>
      </c>
      <c r="E1701" s="444" t="s">
        <v>33634</v>
      </c>
      <c r="F1701" t="s">
        <v>7610</v>
      </c>
      <c r="G1701" t="s">
        <v>13783</v>
      </c>
      <c r="H1701" t="s">
        <v>13784</v>
      </c>
      <c r="I1701" t="s">
        <v>17778</v>
      </c>
      <c r="J1701" t="s">
        <v>5</v>
      </c>
      <c r="K1701" t="s">
        <v>32</v>
      </c>
      <c r="L1701" t="s">
        <v>20921</v>
      </c>
      <c r="M1701" t="s">
        <v>18492</v>
      </c>
      <c r="N1701">
        <v>21404</v>
      </c>
      <c r="O1701" t="s">
        <v>35</v>
      </c>
      <c r="P1701" t="s">
        <v>225</v>
      </c>
      <c r="Q1701" t="s">
        <v>4</v>
      </c>
      <c r="R1701" t="s">
        <v>16644</v>
      </c>
      <c r="S1701" t="s">
        <v>83</v>
      </c>
      <c r="T1701" t="s">
        <v>226</v>
      </c>
      <c r="U1701" t="s">
        <v>86</v>
      </c>
      <c r="V1701" t="s">
        <v>13784</v>
      </c>
      <c r="W1701" t="s">
        <v>9134</v>
      </c>
      <c r="X1701" t="s">
        <v>18185</v>
      </c>
      <c r="Y1701" s="536" t="s">
        <v>27834</v>
      </c>
      <c r="Z1701" s="536" t="s">
        <v>21858</v>
      </c>
      <c r="AA1701" s="493" t="s">
        <v>20469</v>
      </c>
      <c r="AB1701" s="493" t="s">
        <v>28602</v>
      </c>
      <c r="AC1701" s="493" t="s">
        <v>19800</v>
      </c>
      <c r="AD1701" s="493" t="s">
        <v>21858</v>
      </c>
      <c r="AE1701"/>
      <c r="AF1701" t="s">
        <v>20919</v>
      </c>
      <c r="AG1701"/>
      <c r="AH1701"/>
      <c r="AI1701" t="s">
        <v>20668</v>
      </c>
      <c r="AJ1701" t="s">
        <v>32</v>
      </c>
      <c r="AK1701" t="s">
        <v>3244</v>
      </c>
      <c r="AL1701" t="s">
        <v>64</v>
      </c>
      <c r="AM1701" t="s">
        <v>13784</v>
      </c>
      <c r="AN1701">
        <v>6</v>
      </c>
    </row>
    <row r="1702" spans="1:40" ht="14.4" x14ac:dyDescent="0.3">
      <c r="A1702" s="433" t="str">
        <v>2289</v>
      </c>
      <c r="D1702" t="str">
        <f>CONCATENATE(portada_F[[#This Row],[NIVEL]],".",portada_F[[#This Row],[CODINS]])</f>
        <v>1.03339</v>
      </c>
      <c r="E1702" s="444" t="s">
        <v>33391</v>
      </c>
      <c r="F1702" t="s">
        <v>8255</v>
      </c>
      <c r="G1702" t="s">
        <v>27878</v>
      </c>
      <c r="H1702" t="s">
        <v>250</v>
      </c>
      <c r="I1702" t="s">
        <v>17778</v>
      </c>
      <c r="J1702" t="s">
        <v>9</v>
      </c>
      <c r="K1702" t="s">
        <v>32</v>
      </c>
      <c r="L1702" t="s">
        <v>20921</v>
      </c>
      <c r="M1702" t="s">
        <v>18492</v>
      </c>
      <c r="N1702">
        <v>21402</v>
      </c>
      <c r="O1702" t="s">
        <v>35</v>
      </c>
      <c r="P1702" t="s">
        <v>225</v>
      </c>
      <c r="Q1702" t="s">
        <v>2</v>
      </c>
      <c r="R1702" t="s">
        <v>16642</v>
      </c>
      <c r="S1702" t="s">
        <v>83</v>
      </c>
      <c r="T1702" t="s">
        <v>226</v>
      </c>
      <c r="U1702" t="s">
        <v>3149</v>
      </c>
      <c r="V1702" t="s">
        <v>250</v>
      </c>
      <c r="W1702" t="s">
        <v>474</v>
      </c>
      <c r="X1702" t="s">
        <v>27879</v>
      </c>
      <c r="Y1702" s="536" t="s">
        <v>27880</v>
      </c>
      <c r="Z1702" s="536"/>
      <c r="AA1702" s="493" t="s">
        <v>27881</v>
      </c>
      <c r="AB1702" s="493" t="s">
        <v>27882</v>
      </c>
      <c r="AC1702" s="493" t="s">
        <v>20005</v>
      </c>
      <c r="AD1702" s="493" t="s">
        <v>23505</v>
      </c>
      <c r="AE1702"/>
      <c r="AF1702" t="s">
        <v>20919</v>
      </c>
      <c r="AG1702"/>
      <c r="AH1702"/>
      <c r="AI1702" t="s">
        <v>20668</v>
      </c>
      <c r="AJ1702" t="s">
        <v>32</v>
      </c>
      <c r="AK1702" t="s">
        <v>8710</v>
      </c>
      <c r="AL1702" t="s">
        <v>64</v>
      </c>
      <c r="AM1702" t="s">
        <v>250</v>
      </c>
      <c r="AN1702">
        <v>7</v>
      </c>
    </row>
    <row r="1703" spans="1:40" ht="14.4" x14ac:dyDescent="0.3">
      <c r="A1703" s="433" t="str">
        <v>2290</v>
      </c>
      <c r="D1703" t="str">
        <f>CONCATENATE(portada_F[[#This Row],[NIVEL]],".",portada_F[[#This Row],[CODINS]])</f>
        <v>1.03419</v>
      </c>
      <c r="E1703" s="444" t="s">
        <v>33468</v>
      </c>
      <c r="F1703" t="s">
        <v>7683</v>
      </c>
      <c r="G1703" t="s">
        <v>11273</v>
      </c>
      <c r="H1703" t="s">
        <v>1138</v>
      </c>
      <c r="I1703" s="448" t="s">
        <v>17778</v>
      </c>
      <c r="J1703" s="448" t="s">
        <v>10</v>
      </c>
      <c r="K1703" t="s">
        <v>32</v>
      </c>
      <c r="L1703" t="s">
        <v>20921</v>
      </c>
      <c r="M1703" t="s">
        <v>18492</v>
      </c>
      <c r="N1703">
        <v>21401</v>
      </c>
      <c r="O1703" t="s">
        <v>35</v>
      </c>
      <c r="P1703" t="s">
        <v>225</v>
      </c>
      <c r="Q1703" t="s">
        <v>1</v>
      </c>
      <c r="R1703" t="s">
        <v>16641</v>
      </c>
      <c r="S1703" t="s">
        <v>83</v>
      </c>
      <c r="T1703" t="s">
        <v>226</v>
      </c>
      <c r="U1703" t="s">
        <v>226</v>
      </c>
      <c r="V1703" t="s">
        <v>1138</v>
      </c>
      <c r="W1703" t="s">
        <v>474</v>
      </c>
      <c r="X1703" t="s">
        <v>13373</v>
      </c>
      <c r="Y1703" s="536" t="s">
        <v>21856</v>
      </c>
      <c r="Z1703" s="536" t="s">
        <v>28063</v>
      </c>
      <c r="AA1703" s="493" t="s">
        <v>19473</v>
      </c>
      <c r="AB1703" s="493" t="s">
        <v>28064</v>
      </c>
      <c r="AC1703" s="493" t="s">
        <v>21855</v>
      </c>
      <c r="AD1703" s="493" t="s">
        <v>21856</v>
      </c>
      <c r="AE1703"/>
      <c r="AF1703" t="s">
        <v>20919</v>
      </c>
      <c r="AG1703"/>
      <c r="AH1703"/>
      <c r="AI1703" t="s">
        <v>20668</v>
      </c>
      <c r="AJ1703" t="s">
        <v>32</v>
      </c>
      <c r="AK1703" t="s">
        <v>8713</v>
      </c>
      <c r="AL1703" t="s">
        <v>64</v>
      </c>
      <c r="AM1703" t="s">
        <v>1138</v>
      </c>
      <c r="AN1703">
        <v>16</v>
      </c>
    </row>
    <row r="1704" spans="1:40" ht="14.4" x14ac:dyDescent="0.3">
      <c r="A1704" s="433" t="str">
        <v>2291</v>
      </c>
      <c r="D1704" t="str">
        <f>CONCATENATE(portada_F[[#This Row],[NIVEL]],".",portada_F[[#This Row],[CODINS]])</f>
        <v>1.01372</v>
      </c>
      <c r="E1704" s="444" t="s">
        <v>31655</v>
      </c>
      <c r="F1704" t="s">
        <v>2959</v>
      </c>
      <c r="G1704" t="s">
        <v>2957</v>
      </c>
      <c r="H1704" t="s">
        <v>2958</v>
      </c>
      <c r="I1704" t="s">
        <v>224</v>
      </c>
      <c r="J1704" t="s">
        <v>5</v>
      </c>
      <c r="K1704" t="s">
        <v>32</v>
      </c>
      <c r="L1704" t="s">
        <v>20921</v>
      </c>
      <c r="M1704" t="s">
        <v>18492</v>
      </c>
      <c r="N1704">
        <v>21006</v>
      </c>
      <c r="O1704" t="s">
        <v>35</v>
      </c>
      <c r="P1704" t="s">
        <v>11</v>
      </c>
      <c r="Q1704" t="s">
        <v>6</v>
      </c>
      <c r="R1704" t="s">
        <v>16618</v>
      </c>
      <c r="S1704" t="s">
        <v>83</v>
      </c>
      <c r="T1704" t="s">
        <v>224</v>
      </c>
      <c r="U1704" t="s">
        <v>2903</v>
      </c>
      <c r="V1704" t="s">
        <v>2958</v>
      </c>
      <c r="W1704" t="s">
        <v>9376</v>
      </c>
      <c r="X1704" t="s">
        <v>12882</v>
      </c>
      <c r="Y1704" s="536" t="s">
        <v>23845</v>
      </c>
      <c r="Z1704" s="536" t="s">
        <v>23845</v>
      </c>
      <c r="AA1704" s="493" t="s">
        <v>14894</v>
      </c>
      <c r="AB1704" s="493" t="s">
        <v>23845</v>
      </c>
      <c r="AC1704" s="493" t="s">
        <v>19794</v>
      </c>
      <c r="AD1704" s="493" t="s">
        <v>21841</v>
      </c>
      <c r="AE1704"/>
      <c r="AF1704" t="s">
        <v>20919</v>
      </c>
      <c r="AG1704"/>
      <c r="AH1704"/>
      <c r="AI1704" t="s">
        <v>20668</v>
      </c>
      <c r="AJ1704" t="s">
        <v>32</v>
      </c>
      <c r="AK1704" t="s">
        <v>651</v>
      </c>
      <c r="AL1704" t="s">
        <v>64</v>
      </c>
      <c r="AM1704" t="s">
        <v>2958</v>
      </c>
      <c r="AN1704">
        <v>79</v>
      </c>
    </row>
    <row r="1705" spans="1:40" ht="14.4" x14ac:dyDescent="0.3">
      <c r="A1705" s="433" t="str">
        <v>2292</v>
      </c>
      <c r="D1705" t="str">
        <f>CONCATENATE(portada_F[[#This Row],[NIVEL]],".",portada_F[[#This Row],[CODINS]])</f>
        <v>1.02356</v>
      </c>
      <c r="E1705" s="444" t="s">
        <v>32542</v>
      </c>
      <c r="F1705" t="s">
        <v>2999</v>
      </c>
      <c r="G1705" t="s">
        <v>2998</v>
      </c>
      <c r="H1705" t="s">
        <v>754</v>
      </c>
      <c r="I1705" t="s">
        <v>82</v>
      </c>
      <c r="J1705" t="s">
        <v>10</v>
      </c>
      <c r="K1705" t="s">
        <v>32</v>
      </c>
      <c r="L1705" t="s">
        <v>20921</v>
      </c>
      <c r="M1705" t="s">
        <v>18492</v>
      </c>
      <c r="N1705">
        <v>20213</v>
      </c>
      <c r="O1705" t="s">
        <v>35</v>
      </c>
      <c r="P1705" t="s">
        <v>2</v>
      </c>
      <c r="Q1705" t="s">
        <v>15</v>
      </c>
      <c r="R1705" t="s">
        <v>21843</v>
      </c>
      <c r="S1705" t="s">
        <v>83</v>
      </c>
      <c r="T1705" t="s">
        <v>84</v>
      </c>
      <c r="U1705" t="s">
        <v>1443</v>
      </c>
      <c r="V1705" t="s">
        <v>754</v>
      </c>
      <c r="W1705" t="s">
        <v>25886</v>
      </c>
      <c r="X1705" t="s">
        <v>13127</v>
      </c>
      <c r="Y1705" s="536" t="s">
        <v>25887</v>
      </c>
      <c r="Z1705" s="536"/>
      <c r="AA1705" s="493" t="s">
        <v>25888</v>
      </c>
      <c r="AB1705" s="493" t="s">
        <v>25889</v>
      </c>
      <c r="AC1705" s="493" t="s">
        <v>19795</v>
      </c>
      <c r="AD1705" s="493" t="s">
        <v>21847</v>
      </c>
      <c r="AE1705"/>
      <c r="AF1705" t="s">
        <v>20919</v>
      </c>
      <c r="AG1705"/>
      <c r="AH1705"/>
      <c r="AI1705" t="s">
        <v>20668</v>
      </c>
      <c r="AJ1705" t="s">
        <v>32</v>
      </c>
      <c r="AK1705" t="s">
        <v>856</v>
      </c>
      <c r="AL1705" t="s">
        <v>64</v>
      </c>
      <c r="AM1705" t="s">
        <v>754</v>
      </c>
      <c r="AN1705">
        <v>12</v>
      </c>
    </row>
    <row r="1706" spans="1:40" ht="14.4" x14ac:dyDescent="0.3">
      <c r="A1706" s="433" t="str">
        <v>2293</v>
      </c>
      <c r="D1706" t="str">
        <f>CONCATENATE(portada_F[[#This Row],[NIVEL]],".",portada_F[[#This Row],[CODINS]])</f>
        <v>1.03838</v>
      </c>
      <c r="E1706" s="444" t="s">
        <v>33770</v>
      </c>
      <c r="F1706" t="s">
        <v>14753</v>
      </c>
      <c r="G1706" t="s">
        <v>14752</v>
      </c>
      <c r="H1706" t="s">
        <v>14754</v>
      </c>
      <c r="I1706" t="s">
        <v>224</v>
      </c>
      <c r="J1706" t="s">
        <v>5</v>
      </c>
      <c r="K1706" t="s">
        <v>32</v>
      </c>
      <c r="L1706" t="s">
        <v>20921</v>
      </c>
      <c r="M1706" t="s">
        <v>18492</v>
      </c>
      <c r="N1706">
        <v>21006</v>
      </c>
      <c r="O1706" t="s">
        <v>35</v>
      </c>
      <c r="P1706" t="s">
        <v>11</v>
      </c>
      <c r="Q1706" t="s">
        <v>6</v>
      </c>
      <c r="R1706" t="s">
        <v>16618</v>
      </c>
      <c r="S1706" t="s">
        <v>83</v>
      </c>
      <c r="T1706" t="s">
        <v>224</v>
      </c>
      <c r="U1706" t="s">
        <v>2903</v>
      </c>
      <c r="V1706" t="s">
        <v>365</v>
      </c>
      <c r="W1706" t="s">
        <v>15273</v>
      </c>
      <c r="X1706" t="s">
        <v>15272</v>
      </c>
      <c r="Y1706" s="536" t="s">
        <v>28960</v>
      </c>
      <c r="Z1706" s="536"/>
      <c r="AA1706" s="493" t="s">
        <v>15923</v>
      </c>
      <c r="AB1706" s="493" t="s">
        <v>28961</v>
      </c>
      <c r="AC1706" s="493" t="s">
        <v>19794</v>
      </c>
      <c r="AD1706" s="493" t="s">
        <v>23092</v>
      </c>
      <c r="AE1706"/>
      <c r="AF1706" t="s">
        <v>20919</v>
      </c>
      <c r="AG1706"/>
      <c r="AH1706"/>
      <c r="AI1706" t="s">
        <v>20668</v>
      </c>
      <c r="AJ1706" t="s">
        <v>32</v>
      </c>
      <c r="AK1706" t="s">
        <v>2297</v>
      </c>
      <c r="AL1706" t="s">
        <v>64</v>
      </c>
      <c r="AM1706" t="s">
        <v>14754</v>
      </c>
      <c r="AN1706">
        <v>5</v>
      </c>
    </row>
    <row r="1707" spans="1:40" ht="14.4" x14ac:dyDescent="0.3">
      <c r="A1707" s="433" t="str">
        <v>2294</v>
      </c>
      <c r="D1707" t="str">
        <f>CONCATENATE(portada_F[[#This Row],[NIVEL]],".",portada_F[[#This Row],[CODINS]])</f>
        <v>1.01011</v>
      </c>
      <c r="E1707" s="444" t="s">
        <v>31331</v>
      </c>
      <c r="F1707" t="s">
        <v>2709</v>
      </c>
      <c r="G1707" t="s">
        <v>3174</v>
      </c>
      <c r="H1707" t="s">
        <v>3175</v>
      </c>
      <c r="I1707" s="448" t="s">
        <v>17778</v>
      </c>
      <c r="J1707" s="448" t="s">
        <v>10</v>
      </c>
      <c r="K1707" t="s">
        <v>32</v>
      </c>
      <c r="L1707" t="s">
        <v>20921</v>
      </c>
      <c r="M1707" t="s">
        <v>18492</v>
      </c>
      <c r="N1707">
        <v>21401</v>
      </c>
      <c r="O1707" t="s">
        <v>35</v>
      </c>
      <c r="P1707" t="s">
        <v>225</v>
      </c>
      <c r="Q1707" t="s">
        <v>1</v>
      </c>
      <c r="R1707" t="s">
        <v>16641</v>
      </c>
      <c r="S1707" t="s">
        <v>83</v>
      </c>
      <c r="T1707" t="s">
        <v>226</v>
      </c>
      <c r="U1707" t="s">
        <v>226</v>
      </c>
      <c r="V1707" t="s">
        <v>3175</v>
      </c>
      <c r="W1707" t="s">
        <v>23095</v>
      </c>
      <c r="X1707" t="s">
        <v>10520</v>
      </c>
      <c r="Y1707" s="536" t="s">
        <v>23096</v>
      </c>
      <c r="Z1707" s="536" t="s">
        <v>23096</v>
      </c>
      <c r="AA1707" s="493" t="s">
        <v>15601</v>
      </c>
      <c r="AB1707" s="493" t="s">
        <v>23096</v>
      </c>
      <c r="AC1707" s="493" t="s">
        <v>21855</v>
      </c>
      <c r="AD1707" s="493" t="s">
        <v>21856</v>
      </c>
      <c r="AE1707"/>
      <c r="AF1707" t="s">
        <v>20919</v>
      </c>
      <c r="AG1707"/>
      <c r="AH1707"/>
      <c r="AI1707" t="s">
        <v>20668</v>
      </c>
      <c r="AJ1707" t="s">
        <v>32</v>
      </c>
      <c r="AK1707" t="s">
        <v>7508</v>
      </c>
      <c r="AL1707" t="s">
        <v>64</v>
      </c>
      <c r="AM1707" t="s">
        <v>3175</v>
      </c>
      <c r="AN1707">
        <v>61</v>
      </c>
    </row>
    <row r="1708" spans="1:40" ht="14.4" x14ac:dyDescent="0.3">
      <c r="A1708" s="433" t="str">
        <v>2295</v>
      </c>
      <c r="D1708" t="str">
        <f>CONCATENATE(portada_F[[#This Row],[NIVEL]],".",portada_F[[#This Row],[CODINS]])</f>
        <v>1.03114</v>
      </c>
      <c r="E1708" s="444" t="s">
        <v>33205</v>
      </c>
      <c r="F1708" t="s">
        <v>3034</v>
      </c>
      <c r="G1708" t="s">
        <v>3033</v>
      </c>
      <c r="H1708" t="s">
        <v>1242</v>
      </c>
      <c r="I1708" t="s">
        <v>224</v>
      </c>
      <c r="J1708" t="s">
        <v>7</v>
      </c>
      <c r="K1708" t="s">
        <v>32</v>
      </c>
      <c r="L1708" t="s">
        <v>20921</v>
      </c>
      <c r="M1708" t="s">
        <v>18492</v>
      </c>
      <c r="N1708">
        <v>21011</v>
      </c>
      <c r="O1708" t="s">
        <v>35</v>
      </c>
      <c r="P1708" t="s">
        <v>11</v>
      </c>
      <c r="Q1708" t="s">
        <v>13</v>
      </c>
      <c r="R1708" t="s">
        <v>16620</v>
      </c>
      <c r="S1708" t="s">
        <v>83</v>
      </c>
      <c r="T1708" t="s">
        <v>224</v>
      </c>
      <c r="U1708" t="s">
        <v>262</v>
      </c>
      <c r="V1708" t="s">
        <v>1242</v>
      </c>
      <c r="W1708" t="s">
        <v>9383</v>
      </c>
      <c r="X1708" t="s">
        <v>11043</v>
      </c>
      <c r="Y1708" s="536" t="s">
        <v>27447</v>
      </c>
      <c r="Z1708" s="536"/>
      <c r="AA1708" s="493" t="s">
        <v>19415</v>
      </c>
      <c r="AB1708" s="493" t="s">
        <v>20668</v>
      </c>
      <c r="AC1708" s="493" t="s">
        <v>19797</v>
      </c>
      <c r="AD1708" s="493" t="s">
        <v>21851</v>
      </c>
      <c r="AE1708"/>
      <c r="AF1708" t="s">
        <v>20919</v>
      </c>
      <c r="AG1708"/>
      <c r="AH1708"/>
      <c r="AI1708" t="s">
        <v>20668</v>
      </c>
      <c r="AJ1708" t="s">
        <v>32</v>
      </c>
      <c r="AK1708" t="s">
        <v>7198</v>
      </c>
      <c r="AL1708" t="s">
        <v>64</v>
      </c>
      <c r="AM1708" t="s">
        <v>1242</v>
      </c>
      <c r="AN1708">
        <v>14</v>
      </c>
    </row>
    <row r="1709" spans="1:40" ht="14.4" x14ac:dyDescent="0.3">
      <c r="A1709" s="433" t="str">
        <v>2296</v>
      </c>
      <c r="D1709" t="str">
        <f>CONCATENATE(portada_F[[#This Row],[NIVEL]],".",portada_F[[#This Row],[CODINS]])</f>
        <v>1.01693</v>
      </c>
      <c r="E1709" s="444" t="s">
        <v>31957</v>
      </c>
      <c r="F1709" t="s">
        <v>2776</v>
      </c>
      <c r="G1709" t="s">
        <v>2774</v>
      </c>
      <c r="H1709" t="s">
        <v>455</v>
      </c>
      <c r="I1709" t="s">
        <v>224</v>
      </c>
      <c r="J1709" t="s">
        <v>2</v>
      </c>
      <c r="K1709" t="s">
        <v>32</v>
      </c>
      <c r="L1709" t="s">
        <v>20921</v>
      </c>
      <c r="M1709" t="s">
        <v>18492</v>
      </c>
      <c r="N1709">
        <v>21008</v>
      </c>
      <c r="O1709" t="s">
        <v>35</v>
      </c>
      <c r="P1709" t="s">
        <v>11</v>
      </c>
      <c r="Q1709" t="s">
        <v>9</v>
      </c>
      <c r="R1709" t="s">
        <v>19680</v>
      </c>
      <c r="S1709" t="s">
        <v>83</v>
      </c>
      <c r="T1709" t="s">
        <v>224</v>
      </c>
      <c r="U1709" t="s">
        <v>2749</v>
      </c>
      <c r="V1709" t="s">
        <v>455</v>
      </c>
      <c r="W1709" t="s">
        <v>287</v>
      </c>
      <c r="X1709" t="s">
        <v>12962</v>
      </c>
      <c r="Y1709" s="536" t="s">
        <v>24539</v>
      </c>
      <c r="Z1709" s="536" t="s">
        <v>24539</v>
      </c>
      <c r="AA1709" s="493" t="s">
        <v>14044</v>
      </c>
      <c r="AB1709" s="493" t="s">
        <v>24539</v>
      </c>
      <c r="AC1709" s="493" t="s">
        <v>21807</v>
      </c>
      <c r="AD1709" s="493" t="s">
        <v>21808</v>
      </c>
      <c r="AE1709"/>
      <c r="AF1709" t="s">
        <v>20919</v>
      </c>
      <c r="AG1709"/>
      <c r="AH1709"/>
      <c r="AI1709" t="s">
        <v>20668</v>
      </c>
      <c r="AJ1709" t="s">
        <v>32</v>
      </c>
      <c r="AK1709" t="s">
        <v>2773</v>
      </c>
      <c r="AL1709" t="s">
        <v>64</v>
      </c>
      <c r="AM1709" t="s">
        <v>455</v>
      </c>
      <c r="AN1709">
        <v>27</v>
      </c>
    </row>
    <row r="1710" spans="1:40" ht="14.4" x14ac:dyDescent="0.3">
      <c r="A1710" s="433" t="str">
        <v>2297</v>
      </c>
      <c r="D1710" t="str">
        <f>CONCATENATE(portada_F[[#This Row],[NIVEL]],".",portada_F[[#This Row],[CODINS]])</f>
        <v>1.01743</v>
      </c>
      <c r="E1710" s="444" t="s">
        <v>32002</v>
      </c>
      <c r="F1710" t="s">
        <v>3014</v>
      </c>
      <c r="G1710" t="s">
        <v>3013</v>
      </c>
      <c r="H1710" t="s">
        <v>159</v>
      </c>
      <c r="I1710" t="s">
        <v>82</v>
      </c>
      <c r="J1710" t="s">
        <v>10</v>
      </c>
      <c r="K1710" t="s">
        <v>32</v>
      </c>
      <c r="L1710" t="s">
        <v>20921</v>
      </c>
      <c r="M1710" t="s">
        <v>18492</v>
      </c>
      <c r="N1710">
        <v>20213</v>
      </c>
      <c r="O1710" t="s">
        <v>35</v>
      </c>
      <c r="P1710" t="s">
        <v>2</v>
      </c>
      <c r="Q1710" t="s">
        <v>15</v>
      </c>
      <c r="R1710" t="s">
        <v>21843</v>
      </c>
      <c r="S1710" t="s">
        <v>83</v>
      </c>
      <c r="T1710" t="s">
        <v>84</v>
      </c>
      <c r="U1710" t="s">
        <v>1443</v>
      </c>
      <c r="V1710" t="s">
        <v>159</v>
      </c>
      <c r="W1710" t="s">
        <v>24640</v>
      </c>
      <c r="X1710" t="s">
        <v>10720</v>
      </c>
      <c r="Y1710" s="536" t="s">
        <v>24641</v>
      </c>
      <c r="Z1710" s="536"/>
      <c r="AA1710" s="493" t="s">
        <v>15682</v>
      </c>
      <c r="AB1710" s="493" t="s">
        <v>24642</v>
      </c>
      <c r="AC1710" s="493" t="s">
        <v>19795</v>
      </c>
      <c r="AD1710" s="493" t="s">
        <v>21847</v>
      </c>
      <c r="AE1710"/>
      <c r="AF1710" t="s">
        <v>20919</v>
      </c>
      <c r="AG1710"/>
      <c r="AH1710"/>
      <c r="AI1710" t="s">
        <v>20668</v>
      </c>
      <c r="AJ1710" t="s">
        <v>32</v>
      </c>
      <c r="AK1710" t="s">
        <v>3012</v>
      </c>
      <c r="AL1710" t="s">
        <v>64</v>
      </c>
      <c r="AM1710" t="s">
        <v>159</v>
      </c>
      <c r="AN1710">
        <v>31</v>
      </c>
    </row>
    <row r="1711" spans="1:40" ht="14.4" x14ac:dyDescent="0.3">
      <c r="A1711" s="433" t="str">
        <v>2298</v>
      </c>
      <c r="D1711" t="str">
        <f>CONCATENATE(portada_F[[#This Row],[NIVEL]],".",portada_F[[#This Row],[CODINS]])</f>
        <v>1.04113</v>
      </c>
      <c r="E1711" s="444" t="s">
        <v>33998</v>
      </c>
      <c r="F1711" t="s">
        <v>17591</v>
      </c>
      <c r="G1711" t="s">
        <v>17592</v>
      </c>
      <c r="H1711" t="s">
        <v>2933</v>
      </c>
      <c r="I1711" t="s">
        <v>224</v>
      </c>
      <c r="J1711" t="s">
        <v>5</v>
      </c>
      <c r="K1711" t="s">
        <v>32</v>
      </c>
      <c r="L1711" t="s">
        <v>20921</v>
      </c>
      <c r="M1711" t="s">
        <v>18492</v>
      </c>
      <c r="N1711">
        <v>21006</v>
      </c>
      <c r="O1711" t="s">
        <v>35</v>
      </c>
      <c r="P1711" t="s">
        <v>11</v>
      </c>
      <c r="Q1711" t="s">
        <v>6</v>
      </c>
      <c r="R1711" t="s">
        <v>16618</v>
      </c>
      <c r="S1711" t="s">
        <v>83</v>
      </c>
      <c r="T1711" t="s">
        <v>224</v>
      </c>
      <c r="U1711" t="s">
        <v>2903</v>
      </c>
      <c r="V1711" t="s">
        <v>17593</v>
      </c>
      <c r="W1711" t="s">
        <v>474</v>
      </c>
      <c r="X1711" t="s">
        <v>17594</v>
      </c>
      <c r="Y1711" s="536" t="s">
        <v>29528</v>
      </c>
      <c r="Z1711" s="536"/>
      <c r="AA1711" s="493" t="s">
        <v>29529</v>
      </c>
      <c r="AB1711" s="493" t="s">
        <v>29528</v>
      </c>
      <c r="AC1711" s="493" t="s">
        <v>19794</v>
      </c>
      <c r="AD1711" s="493" t="s">
        <v>23092</v>
      </c>
      <c r="AE1711"/>
      <c r="AF1711" t="s">
        <v>20919</v>
      </c>
      <c r="AG1711"/>
      <c r="AH1711"/>
      <c r="AI1711" t="s">
        <v>20668</v>
      </c>
      <c r="AJ1711" t="s">
        <v>32</v>
      </c>
      <c r="AK1711" t="s">
        <v>2932</v>
      </c>
      <c r="AL1711" t="s">
        <v>64</v>
      </c>
      <c r="AM1711" t="s">
        <v>2933</v>
      </c>
      <c r="AN1711">
        <v>7</v>
      </c>
    </row>
    <row r="1712" spans="1:40" ht="14.4" x14ac:dyDescent="0.3">
      <c r="A1712" s="433" t="str">
        <v>2299</v>
      </c>
      <c r="D1712" t="str">
        <f>CONCATENATE(portada_F[[#This Row],[NIVEL]],".",portada_F[[#This Row],[CODINS]])</f>
        <v>1.01400</v>
      </c>
      <c r="E1712" s="444" t="s">
        <v>31683</v>
      </c>
      <c r="F1712" t="s">
        <v>3037</v>
      </c>
      <c r="G1712" t="s">
        <v>3035</v>
      </c>
      <c r="H1712" t="s">
        <v>3036</v>
      </c>
      <c r="I1712" t="s">
        <v>224</v>
      </c>
      <c r="J1712" t="s">
        <v>14</v>
      </c>
      <c r="K1712" t="s">
        <v>32</v>
      </c>
      <c r="L1712" t="s">
        <v>20921</v>
      </c>
      <c r="M1712" t="s">
        <v>18492</v>
      </c>
      <c r="N1712">
        <v>21011</v>
      </c>
      <c r="O1712" t="s">
        <v>35</v>
      </c>
      <c r="P1712" t="s">
        <v>11</v>
      </c>
      <c r="Q1712" t="s">
        <v>13</v>
      </c>
      <c r="R1712" t="s">
        <v>16620</v>
      </c>
      <c r="S1712" t="s">
        <v>83</v>
      </c>
      <c r="T1712" t="s">
        <v>224</v>
      </c>
      <c r="U1712" t="s">
        <v>262</v>
      </c>
      <c r="V1712" t="s">
        <v>3036</v>
      </c>
      <c r="W1712" t="s">
        <v>474</v>
      </c>
      <c r="X1712" t="s">
        <v>12889</v>
      </c>
      <c r="Y1712" s="536" t="s">
        <v>23901</v>
      </c>
      <c r="Z1712" s="536" t="s">
        <v>23902</v>
      </c>
      <c r="AA1712" s="493" t="s">
        <v>19553</v>
      </c>
      <c r="AB1712" s="493" t="s">
        <v>23902</v>
      </c>
      <c r="AC1712" s="493" t="s">
        <v>20044</v>
      </c>
      <c r="AD1712" s="493" t="s">
        <v>23903</v>
      </c>
      <c r="AE1712"/>
      <c r="AF1712" t="s">
        <v>20919</v>
      </c>
      <c r="AG1712"/>
      <c r="AH1712"/>
      <c r="AI1712" t="s">
        <v>20668</v>
      </c>
      <c r="AJ1712" t="s">
        <v>32</v>
      </c>
      <c r="AK1712" t="s">
        <v>2648</v>
      </c>
      <c r="AL1712" t="s">
        <v>64</v>
      </c>
      <c r="AM1712" t="s">
        <v>3036</v>
      </c>
      <c r="AN1712">
        <v>14</v>
      </c>
    </row>
    <row r="1713" spans="1:40" ht="14.4" x14ac:dyDescent="0.3">
      <c r="A1713" s="433" t="str">
        <v>2300</v>
      </c>
      <c r="D1713" t="str">
        <f>CONCATENATE(portada_F[[#This Row],[NIVEL]],".",portada_F[[#This Row],[CODINS]])</f>
        <v>1.04123</v>
      </c>
      <c r="E1713" s="444" t="s">
        <v>34007</v>
      </c>
      <c r="F1713" t="s">
        <v>7975</v>
      </c>
      <c r="G1713" t="s">
        <v>17621</v>
      </c>
      <c r="H1713" t="s">
        <v>70</v>
      </c>
      <c r="I1713" t="s">
        <v>17778</v>
      </c>
      <c r="J1713" t="s">
        <v>5</v>
      </c>
      <c r="K1713" t="s">
        <v>32</v>
      </c>
      <c r="L1713" t="s">
        <v>20921</v>
      </c>
      <c r="M1713" t="s">
        <v>18492</v>
      </c>
      <c r="N1713">
        <v>21501</v>
      </c>
      <c r="O1713" t="s">
        <v>35</v>
      </c>
      <c r="P1713" t="s">
        <v>202</v>
      </c>
      <c r="Q1713" t="s">
        <v>1</v>
      </c>
      <c r="R1713" t="s">
        <v>16645</v>
      </c>
      <c r="S1713" t="s">
        <v>83</v>
      </c>
      <c r="T1713" t="s">
        <v>203</v>
      </c>
      <c r="U1713" t="s">
        <v>159</v>
      </c>
      <c r="V1713" t="s">
        <v>70</v>
      </c>
      <c r="W1713" t="s">
        <v>17624</v>
      </c>
      <c r="X1713" t="s">
        <v>17623</v>
      </c>
      <c r="Y1713" s="536" t="s">
        <v>29551</v>
      </c>
      <c r="Z1713" s="536"/>
      <c r="AA1713" s="493" t="s">
        <v>17622</v>
      </c>
      <c r="AB1713" s="493" t="s">
        <v>29552</v>
      </c>
      <c r="AC1713" s="493" t="s">
        <v>19800</v>
      </c>
      <c r="AD1713" s="493" t="s">
        <v>21858</v>
      </c>
      <c r="AE1713"/>
      <c r="AF1713" t="s">
        <v>20919</v>
      </c>
      <c r="AG1713"/>
      <c r="AH1713"/>
      <c r="AI1713" t="s">
        <v>20668</v>
      </c>
      <c r="AJ1713" t="s">
        <v>32</v>
      </c>
      <c r="AK1713" t="s">
        <v>3323</v>
      </c>
      <c r="AL1713" t="s">
        <v>64</v>
      </c>
      <c r="AM1713" t="s">
        <v>70</v>
      </c>
      <c r="AN1713">
        <v>3</v>
      </c>
    </row>
    <row r="1714" spans="1:40" ht="14.4" x14ac:dyDescent="0.3">
      <c r="A1714" s="433" t="str">
        <v>2301</v>
      </c>
      <c r="D1714" t="str">
        <f>CONCATENATE(portada_F[[#This Row],[NIVEL]],".",portada_F[[#This Row],[CODINS]])</f>
        <v>1.02089</v>
      </c>
      <c r="E1714" s="444" t="s">
        <v>32310</v>
      </c>
      <c r="F1714" t="s">
        <v>3326</v>
      </c>
      <c r="G1714" t="s">
        <v>3324</v>
      </c>
      <c r="H1714" t="s">
        <v>3325</v>
      </c>
      <c r="I1714" t="s">
        <v>17778</v>
      </c>
      <c r="J1714" t="s">
        <v>5</v>
      </c>
      <c r="K1714" t="s">
        <v>32</v>
      </c>
      <c r="L1714" t="s">
        <v>20921</v>
      </c>
      <c r="M1714" t="s">
        <v>18492</v>
      </c>
      <c r="N1714">
        <v>21501</v>
      </c>
      <c r="O1714" t="s">
        <v>35</v>
      </c>
      <c r="P1714" t="s">
        <v>202</v>
      </c>
      <c r="Q1714" t="s">
        <v>1</v>
      </c>
      <c r="R1714" t="s">
        <v>16645</v>
      </c>
      <c r="S1714" t="s">
        <v>83</v>
      </c>
      <c r="T1714" t="s">
        <v>203</v>
      </c>
      <c r="U1714" t="s">
        <v>159</v>
      </c>
      <c r="V1714" t="s">
        <v>336</v>
      </c>
      <c r="W1714" t="s">
        <v>25337</v>
      </c>
      <c r="X1714" t="s">
        <v>14090</v>
      </c>
      <c r="Y1714" s="536" t="s">
        <v>25338</v>
      </c>
      <c r="Z1714" s="536"/>
      <c r="AA1714" s="493" t="s">
        <v>18184</v>
      </c>
      <c r="AB1714" s="493" t="s">
        <v>25339</v>
      </c>
      <c r="AC1714" s="493" t="s">
        <v>19800</v>
      </c>
      <c r="AD1714" s="493" t="s">
        <v>21858</v>
      </c>
      <c r="AE1714"/>
      <c r="AF1714" t="s">
        <v>20919</v>
      </c>
      <c r="AG1714"/>
      <c r="AH1714"/>
      <c r="AI1714" t="s">
        <v>20668</v>
      </c>
      <c r="AJ1714" t="s">
        <v>32</v>
      </c>
      <c r="AK1714" t="s">
        <v>2570</v>
      </c>
      <c r="AL1714" t="s">
        <v>64</v>
      </c>
      <c r="AM1714" t="s">
        <v>3325</v>
      </c>
      <c r="AN1714">
        <v>8</v>
      </c>
    </row>
    <row r="1715" spans="1:40" ht="14.4" x14ac:dyDescent="0.3">
      <c r="A1715" s="433" t="str">
        <v>2302</v>
      </c>
      <c r="D1715" t="str">
        <f>CONCATENATE(portada_F[[#This Row],[NIVEL]],".",portada_F[[#This Row],[CODINS]])</f>
        <v>1.03146</v>
      </c>
      <c r="E1715" s="444" t="s">
        <v>33230</v>
      </c>
      <c r="F1715" t="s">
        <v>3026</v>
      </c>
      <c r="G1715" t="s">
        <v>3024</v>
      </c>
      <c r="H1715" t="s">
        <v>3025</v>
      </c>
      <c r="I1715" t="s">
        <v>224</v>
      </c>
      <c r="J1715" t="s">
        <v>9</v>
      </c>
      <c r="K1715" t="s">
        <v>32</v>
      </c>
      <c r="L1715" t="s">
        <v>20921</v>
      </c>
      <c r="M1715" t="s">
        <v>18492</v>
      </c>
      <c r="N1715">
        <v>21013</v>
      </c>
      <c r="O1715" t="s">
        <v>35</v>
      </c>
      <c r="P1715" t="s">
        <v>11</v>
      </c>
      <c r="Q1715" t="s">
        <v>15</v>
      </c>
      <c r="R1715" t="s">
        <v>16622</v>
      </c>
      <c r="S1715" t="s">
        <v>83</v>
      </c>
      <c r="T1715" t="s">
        <v>224</v>
      </c>
      <c r="U1715" t="s">
        <v>271</v>
      </c>
      <c r="V1715" t="s">
        <v>3025</v>
      </c>
      <c r="W1715" t="s">
        <v>9382</v>
      </c>
      <c r="X1715" t="s">
        <v>12238</v>
      </c>
      <c r="Y1715" s="536" t="s">
        <v>27504</v>
      </c>
      <c r="Z1715" s="536" t="s">
        <v>27504</v>
      </c>
      <c r="AA1715" s="493" t="s">
        <v>9381</v>
      </c>
      <c r="AB1715" s="493" t="s">
        <v>27504</v>
      </c>
      <c r="AC1715" s="493" t="s">
        <v>19798</v>
      </c>
      <c r="AD1715" s="493" t="s">
        <v>21853</v>
      </c>
      <c r="AE1715"/>
      <c r="AF1715" t="s">
        <v>20919</v>
      </c>
      <c r="AG1715"/>
      <c r="AH1715"/>
      <c r="AI1715" t="s">
        <v>20668</v>
      </c>
      <c r="AJ1715" t="s">
        <v>32</v>
      </c>
      <c r="AK1715" t="s">
        <v>2426</v>
      </c>
      <c r="AL1715" t="s">
        <v>64</v>
      </c>
      <c r="AM1715" t="s">
        <v>3025</v>
      </c>
      <c r="AN1715">
        <v>27</v>
      </c>
    </row>
    <row r="1716" spans="1:40" ht="14.4" x14ac:dyDescent="0.3">
      <c r="A1716" s="433" t="str">
        <v>2303</v>
      </c>
      <c r="D1716" t="str">
        <f>CONCATENATE(portada_F[[#This Row],[NIVEL]],".",portada_F[[#This Row],[CODINS]])</f>
        <v>1.04324</v>
      </c>
      <c r="E1716" s="444" t="s">
        <v>34152</v>
      </c>
      <c r="F1716" t="s">
        <v>12395</v>
      </c>
      <c r="G1716" t="s">
        <v>20681</v>
      </c>
      <c r="H1716" t="s">
        <v>8498</v>
      </c>
      <c r="I1716" t="s">
        <v>224</v>
      </c>
      <c r="J1716" t="s">
        <v>13</v>
      </c>
      <c r="K1716" t="s">
        <v>32</v>
      </c>
      <c r="L1716" t="s">
        <v>20921</v>
      </c>
      <c r="M1716" t="s">
        <v>18492</v>
      </c>
      <c r="N1716">
        <v>21012</v>
      </c>
      <c r="O1716" t="s">
        <v>35</v>
      </c>
      <c r="P1716" t="s">
        <v>11</v>
      </c>
      <c r="Q1716" t="s">
        <v>14</v>
      </c>
      <c r="R1716" t="s">
        <v>16621</v>
      </c>
      <c r="S1716" t="s">
        <v>83</v>
      </c>
      <c r="T1716" t="s">
        <v>224</v>
      </c>
      <c r="U1716" t="s">
        <v>337</v>
      </c>
      <c r="V1716" t="s">
        <v>8498</v>
      </c>
      <c r="W1716" t="s">
        <v>29921</v>
      </c>
      <c r="X1716" t="s">
        <v>29922</v>
      </c>
      <c r="Y1716" s="536" t="s">
        <v>23490</v>
      </c>
      <c r="Z1716" s="536"/>
      <c r="AA1716" s="493" t="s">
        <v>20682</v>
      </c>
      <c r="AB1716" s="493" t="s">
        <v>29923</v>
      </c>
      <c r="AC1716" s="493" t="s">
        <v>20003</v>
      </c>
      <c r="AD1716" s="493" t="s">
        <v>23490</v>
      </c>
      <c r="AE1716"/>
      <c r="AF1716" t="s">
        <v>20919</v>
      </c>
      <c r="AG1716"/>
      <c r="AH1716"/>
      <c r="AI1716" t="s">
        <v>20668</v>
      </c>
      <c r="AJ1716" t="s">
        <v>32</v>
      </c>
      <c r="AK1716" t="s">
        <v>3002</v>
      </c>
      <c r="AL1716" t="s">
        <v>64</v>
      </c>
      <c r="AM1716" t="s">
        <v>8498</v>
      </c>
      <c r="AN1716">
        <v>5</v>
      </c>
    </row>
    <row r="1717" spans="1:40" ht="14.4" x14ac:dyDescent="0.3">
      <c r="A1717" s="433" t="str">
        <v>2305</v>
      </c>
      <c r="D1717" t="str">
        <f>CONCATENATE(portada_F[[#This Row],[NIVEL]],".",portada_F[[#This Row],[CODINS]])</f>
        <v>1.04007</v>
      </c>
      <c r="E1717" s="444" t="s">
        <v>33909</v>
      </c>
      <c r="F1717" t="s">
        <v>7970</v>
      </c>
      <c r="G1717" t="s">
        <v>16072</v>
      </c>
      <c r="H1717" t="s">
        <v>16073</v>
      </c>
      <c r="I1717" t="s">
        <v>224</v>
      </c>
      <c r="J1717" t="s">
        <v>14</v>
      </c>
      <c r="K1717" t="s">
        <v>32</v>
      </c>
      <c r="L1717" t="s">
        <v>20921</v>
      </c>
      <c r="M1717" t="s">
        <v>18492</v>
      </c>
      <c r="N1717">
        <v>21013</v>
      </c>
      <c r="O1717" t="s">
        <v>35</v>
      </c>
      <c r="P1717" t="s">
        <v>11</v>
      </c>
      <c r="Q1717" t="s">
        <v>15</v>
      </c>
      <c r="R1717" t="s">
        <v>16622</v>
      </c>
      <c r="S1717" t="s">
        <v>83</v>
      </c>
      <c r="T1717" t="s">
        <v>224</v>
      </c>
      <c r="U1717" t="s">
        <v>271</v>
      </c>
      <c r="V1717" t="s">
        <v>16073</v>
      </c>
      <c r="W1717" t="s">
        <v>16075</v>
      </c>
      <c r="X1717" t="s">
        <v>16074</v>
      </c>
      <c r="Y1717" s="536" t="s">
        <v>29302</v>
      </c>
      <c r="Z1717" s="536"/>
      <c r="AA1717" s="493" t="s">
        <v>20543</v>
      </c>
      <c r="AB1717" s="493" t="s">
        <v>29303</v>
      </c>
      <c r="AC1717" s="493" t="s">
        <v>20044</v>
      </c>
      <c r="AD1717" s="493" t="s">
        <v>23903</v>
      </c>
      <c r="AE1717"/>
      <c r="AF1717" t="s">
        <v>20919</v>
      </c>
      <c r="AG1717"/>
      <c r="AH1717"/>
      <c r="AI1717" t="s">
        <v>20668</v>
      </c>
      <c r="AJ1717" t="s">
        <v>32</v>
      </c>
      <c r="AK1717" t="s">
        <v>5773</v>
      </c>
      <c r="AL1717" t="s">
        <v>64</v>
      </c>
      <c r="AM1717" t="s">
        <v>16073</v>
      </c>
      <c r="AN1717">
        <v>3</v>
      </c>
    </row>
    <row r="1718" spans="1:40" ht="14.4" x14ac:dyDescent="0.3">
      <c r="A1718" s="433" t="str">
        <v>2306</v>
      </c>
      <c r="D1718" t="str">
        <f>CONCATENATE(portada_F[[#This Row],[NIVEL]],".",portada_F[[#This Row],[CODINS]])</f>
        <v>1.03001</v>
      </c>
      <c r="E1718" s="444" t="s">
        <v>33109</v>
      </c>
      <c r="F1718" t="s">
        <v>3072</v>
      </c>
      <c r="G1718" t="s">
        <v>3070</v>
      </c>
      <c r="H1718" t="s">
        <v>859</v>
      </c>
      <c r="I1718" t="s">
        <v>224</v>
      </c>
      <c r="J1718" t="s">
        <v>7</v>
      </c>
      <c r="K1718" t="s">
        <v>32</v>
      </c>
      <c r="L1718" t="s">
        <v>20921</v>
      </c>
      <c r="M1718" t="s">
        <v>18492</v>
      </c>
      <c r="N1718">
        <v>21011</v>
      </c>
      <c r="O1718" t="s">
        <v>35</v>
      </c>
      <c r="P1718" t="s">
        <v>11</v>
      </c>
      <c r="Q1718" t="s">
        <v>13</v>
      </c>
      <c r="R1718" t="s">
        <v>16620</v>
      </c>
      <c r="S1718" t="s">
        <v>83</v>
      </c>
      <c r="T1718" t="s">
        <v>224</v>
      </c>
      <c r="U1718" t="s">
        <v>262</v>
      </c>
      <c r="V1718" t="s">
        <v>859</v>
      </c>
      <c r="W1718" t="s">
        <v>3071</v>
      </c>
      <c r="X1718" t="s">
        <v>27209</v>
      </c>
      <c r="Y1718" s="536" t="s">
        <v>27210</v>
      </c>
      <c r="Z1718" s="536" t="s">
        <v>27210</v>
      </c>
      <c r="AA1718" s="493" t="s">
        <v>27211</v>
      </c>
      <c r="AB1718" s="493" t="s">
        <v>20668</v>
      </c>
      <c r="AC1718" s="493" t="s">
        <v>19797</v>
      </c>
      <c r="AD1718" s="493" t="s">
        <v>21851</v>
      </c>
      <c r="AE1718"/>
      <c r="AF1718" t="s">
        <v>20919</v>
      </c>
      <c r="AG1718"/>
      <c r="AH1718"/>
      <c r="AI1718" t="s">
        <v>20668</v>
      </c>
      <c r="AJ1718" t="s">
        <v>32</v>
      </c>
      <c r="AK1718" t="s">
        <v>7945</v>
      </c>
      <c r="AL1718" t="s">
        <v>64</v>
      </c>
      <c r="AM1718" t="s">
        <v>859</v>
      </c>
      <c r="AN1718">
        <v>25</v>
      </c>
    </row>
    <row r="1719" spans="1:40" ht="14.4" x14ac:dyDescent="0.3">
      <c r="A1719" s="433" t="str">
        <v>2307</v>
      </c>
      <c r="D1719" t="str">
        <f>CONCATENATE(portada_F[[#This Row],[NIVEL]],".",portada_F[[#This Row],[CODINS]])</f>
        <v>1.01742</v>
      </c>
      <c r="E1719" s="444" t="s">
        <v>32001</v>
      </c>
      <c r="F1719" t="s">
        <v>2666</v>
      </c>
      <c r="G1719" t="s">
        <v>2901</v>
      </c>
      <c r="H1719" t="s">
        <v>33</v>
      </c>
      <c r="I1719" t="s">
        <v>224</v>
      </c>
      <c r="J1719" t="s">
        <v>4</v>
      </c>
      <c r="K1719" t="s">
        <v>32</v>
      </c>
      <c r="L1719" t="s">
        <v>20921</v>
      </c>
      <c r="M1719" t="s">
        <v>18492</v>
      </c>
      <c r="N1719">
        <v>21004</v>
      </c>
      <c r="O1719" t="s">
        <v>35</v>
      </c>
      <c r="P1719" t="s">
        <v>11</v>
      </c>
      <c r="Q1719" t="s">
        <v>4</v>
      </c>
      <c r="R1719" t="s">
        <v>21834</v>
      </c>
      <c r="S1719" t="s">
        <v>83</v>
      </c>
      <c r="T1719" t="s">
        <v>224</v>
      </c>
      <c r="U1719" t="s">
        <v>2843</v>
      </c>
      <c r="V1719" t="s">
        <v>33</v>
      </c>
      <c r="W1719" t="s">
        <v>459</v>
      </c>
      <c r="X1719" t="s">
        <v>10719</v>
      </c>
      <c r="Y1719" s="536" t="s">
        <v>24637</v>
      </c>
      <c r="Z1719" s="536" t="s">
        <v>24637</v>
      </c>
      <c r="AA1719" s="493" t="s">
        <v>24638</v>
      </c>
      <c r="AB1719" s="493" t="s">
        <v>24639</v>
      </c>
      <c r="AC1719" s="493" t="s">
        <v>19793</v>
      </c>
      <c r="AD1719" s="493" t="s">
        <v>21838</v>
      </c>
      <c r="AE1719"/>
      <c r="AF1719" t="s">
        <v>20919</v>
      </c>
      <c r="AG1719"/>
      <c r="AH1719"/>
      <c r="AI1719" t="s">
        <v>20668</v>
      </c>
      <c r="AJ1719" t="s">
        <v>32</v>
      </c>
      <c r="AK1719" t="s">
        <v>2900</v>
      </c>
      <c r="AL1719" t="s">
        <v>64</v>
      </c>
      <c r="AM1719" t="s">
        <v>33</v>
      </c>
      <c r="AN1719">
        <v>35</v>
      </c>
    </row>
    <row r="1720" spans="1:40" ht="14.4" x14ac:dyDescent="0.3">
      <c r="A1720" s="433" t="str">
        <v>2308</v>
      </c>
      <c r="D1720" t="str">
        <f>CONCATENATE(portada_F[[#This Row],[NIVEL]],".",portada_F[[#This Row],[CODINS]])</f>
        <v>1.03428</v>
      </c>
      <c r="E1720" s="444" t="s">
        <v>33474</v>
      </c>
      <c r="F1720" t="s">
        <v>9908</v>
      </c>
      <c r="G1720" t="s">
        <v>11285</v>
      </c>
      <c r="H1720" t="s">
        <v>11286</v>
      </c>
      <c r="I1720" t="s">
        <v>17778</v>
      </c>
      <c r="J1720" t="s">
        <v>9</v>
      </c>
      <c r="K1720" t="s">
        <v>32</v>
      </c>
      <c r="L1720" t="s">
        <v>20921</v>
      </c>
      <c r="M1720" t="s">
        <v>18492</v>
      </c>
      <c r="N1720">
        <v>21402</v>
      </c>
      <c r="O1720" t="s">
        <v>35</v>
      </c>
      <c r="P1720" t="s">
        <v>225</v>
      </c>
      <c r="Q1720" t="s">
        <v>2</v>
      </c>
      <c r="R1720" t="s">
        <v>16642</v>
      </c>
      <c r="S1720" t="s">
        <v>83</v>
      </c>
      <c r="T1720" t="s">
        <v>226</v>
      </c>
      <c r="U1720" t="s">
        <v>3149</v>
      </c>
      <c r="V1720" t="s">
        <v>1636</v>
      </c>
      <c r="W1720" t="s">
        <v>28076</v>
      </c>
      <c r="X1720" t="s">
        <v>17425</v>
      </c>
      <c r="Y1720" s="536" t="s">
        <v>28077</v>
      </c>
      <c r="Z1720" s="536"/>
      <c r="AA1720" s="493" t="s">
        <v>17424</v>
      </c>
      <c r="AB1720" s="493" t="s">
        <v>28078</v>
      </c>
      <c r="AC1720" s="493" t="s">
        <v>20005</v>
      </c>
      <c r="AD1720" s="493" t="s">
        <v>23505</v>
      </c>
      <c r="AE1720"/>
      <c r="AF1720" t="s">
        <v>20919</v>
      </c>
      <c r="AG1720"/>
      <c r="AH1720"/>
      <c r="AI1720" t="s">
        <v>20668</v>
      </c>
      <c r="AJ1720" t="s">
        <v>32</v>
      </c>
      <c r="AK1720" t="s">
        <v>8724</v>
      </c>
      <c r="AL1720" t="s">
        <v>64</v>
      </c>
      <c r="AM1720" t="s">
        <v>11286</v>
      </c>
      <c r="AN1720">
        <v>9</v>
      </c>
    </row>
    <row r="1721" spans="1:40" ht="14.4" x14ac:dyDescent="0.3">
      <c r="A1721" s="433" t="str">
        <v>2310</v>
      </c>
      <c r="D1721" t="str">
        <f>CONCATENATE(portada_F[[#This Row],[NIVEL]],".",portada_F[[#This Row],[CODINS]])</f>
        <v>1.01727</v>
      </c>
      <c r="E1721" s="444" t="s">
        <v>31989</v>
      </c>
      <c r="F1721" t="s">
        <v>4151</v>
      </c>
      <c r="G1721" t="s">
        <v>6186</v>
      </c>
      <c r="H1721" t="s">
        <v>6187</v>
      </c>
      <c r="I1721" t="s">
        <v>224</v>
      </c>
      <c r="J1721" t="s">
        <v>9</v>
      </c>
      <c r="K1721" t="s">
        <v>32</v>
      </c>
      <c r="L1721" t="s">
        <v>20921</v>
      </c>
      <c r="M1721" t="s">
        <v>18492</v>
      </c>
      <c r="N1721">
        <v>21013</v>
      </c>
      <c r="O1721" t="s">
        <v>35</v>
      </c>
      <c r="P1721" t="s">
        <v>11</v>
      </c>
      <c r="Q1721" t="s">
        <v>15</v>
      </c>
      <c r="R1721" t="s">
        <v>16622</v>
      </c>
      <c r="S1721" t="s">
        <v>83</v>
      </c>
      <c r="T1721" t="s">
        <v>224</v>
      </c>
      <c r="U1721" t="s">
        <v>271</v>
      </c>
      <c r="V1721" t="s">
        <v>6187</v>
      </c>
      <c r="W1721" t="s">
        <v>467</v>
      </c>
      <c r="X1721" t="s">
        <v>10716</v>
      </c>
      <c r="Y1721" s="536" t="s">
        <v>24602</v>
      </c>
      <c r="Z1721" s="536" t="s">
        <v>24603</v>
      </c>
      <c r="AA1721" s="493" t="s">
        <v>17200</v>
      </c>
      <c r="AB1721" s="493" t="s">
        <v>24602</v>
      </c>
      <c r="AC1721" s="493" t="s">
        <v>19798</v>
      </c>
      <c r="AD1721" s="493" t="s">
        <v>21853</v>
      </c>
      <c r="AE1721"/>
      <c r="AF1721" t="s">
        <v>20919</v>
      </c>
      <c r="AG1721"/>
      <c r="AH1721"/>
      <c r="AI1721" t="s">
        <v>20668</v>
      </c>
      <c r="AJ1721" t="s">
        <v>32</v>
      </c>
      <c r="AK1721" t="s">
        <v>1261</v>
      </c>
      <c r="AL1721" t="s">
        <v>64</v>
      </c>
      <c r="AM1721" t="s">
        <v>6187</v>
      </c>
      <c r="AN1721">
        <v>23</v>
      </c>
    </row>
    <row r="1722" spans="1:40" ht="14.4" x14ac:dyDescent="0.3">
      <c r="A1722" s="433" t="str">
        <v>2311</v>
      </c>
      <c r="D1722" t="str">
        <f>CONCATENATE(portada_F[[#This Row],[NIVEL]],".",portada_F[[#This Row],[CODINS]])</f>
        <v>1.02848</v>
      </c>
      <c r="E1722" s="444" t="s">
        <v>32977</v>
      </c>
      <c r="F1722" t="s">
        <v>2821</v>
      </c>
      <c r="G1722" t="s">
        <v>2818</v>
      </c>
      <c r="H1722" t="s">
        <v>2819</v>
      </c>
      <c r="I1722" t="s">
        <v>224</v>
      </c>
      <c r="J1722" t="s">
        <v>225</v>
      </c>
      <c r="K1722" t="s">
        <v>32</v>
      </c>
      <c r="L1722" t="s">
        <v>20921</v>
      </c>
      <c r="M1722" t="s">
        <v>18492</v>
      </c>
      <c r="N1722">
        <v>21001</v>
      </c>
      <c r="O1722" t="s">
        <v>35</v>
      </c>
      <c r="P1722" t="s">
        <v>11</v>
      </c>
      <c r="Q1722" t="s">
        <v>1</v>
      </c>
      <c r="R1722" t="s">
        <v>16614</v>
      </c>
      <c r="S1722" t="s">
        <v>83</v>
      </c>
      <c r="T1722" t="s">
        <v>224</v>
      </c>
      <c r="U1722" t="s">
        <v>2798</v>
      </c>
      <c r="V1722" t="s">
        <v>2820</v>
      </c>
      <c r="W1722" t="s">
        <v>1268</v>
      </c>
      <c r="X1722" t="s">
        <v>10993</v>
      </c>
      <c r="Y1722" s="536" t="s">
        <v>26904</v>
      </c>
      <c r="Z1722" s="536"/>
      <c r="AA1722" s="493" t="s">
        <v>20304</v>
      </c>
      <c r="AB1722" s="493" t="s">
        <v>26905</v>
      </c>
      <c r="AC1722" s="493" t="s">
        <v>19792</v>
      </c>
      <c r="AD1722" s="493" t="s">
        <v>21823</v>
      </c>
      <c r="AE1722"/>
      <c r="AF1722" t="s">
        <v>20919</v>
      </c>
      <c r="AG1722"/>
      <c r="AH1722"/>
      <c r="AI1722" t="s">
        <v>20668</v>
      </c>
      <c r="AJ1722" t="s">
        <v>32</v>
      </c>
      <c r="AK1722" t="s">
        <v>911</v>
      </c>
      <c r="AL1722" t="s">
        <v>64</v>
      </c>
      <c r="AM1722" t="s">
        <v>2819</v>
      </c>
      <c r="AN1722">
        <v>16</v>
      </c>
    </row>
    <row r="1723" spans="1:40" ht="14.4" x14ac:dyDescent="0.3">
      <c r="A1723" s="433" t="str">
        <v>2312</v>
      </c>
      <c r="D1723" t="str">
        <f>CONCATENATE(portada_F[[#This Row],[NIVEL]],".",portada_F[[#This Row],[CODINS]])</f>
        <v>1.04325</v>
      </c>
      <c r="E1723" s="444" t="s">
        <v>34153</v>
      </c>
      <c r="F1723" t="s">
        <v>12396</v>
      </c>
      <c r="G1723" t="s">
        <v>20683</v>
      </c>
      <c r="H1723" t="s">
        <v>535</v>
      </c>
      <c r="I1723" t="s">
        <v>224</v>
      </c>
      <c r="J1723" t="s">
        <v>13</v>
      </c>
      <c r="K1723" t="s">
        <v>32</v>
      </c>
      <c r="L1723" t="s">
        <v>20921</v>
      </c>
      <c r="M1723" t="s">
        <v>18492</v>
      </c>
      <c r="N1723">
        <v>21012</v>
      </c>
      <c r="O1723" t="s">
        <v>35</v>
      </c>
      <c r="P1723" t="s">
        <v>11</v>
      </c>
      <c r="Q1723" t="s">
        <v>14</v>
      </c>
      <c r="R1723" t="s">
        <v>16621</v>
      </c>
      <c r="S1723" t="s">
        <v>83</v>
      </c>
      <c r="T1723" t="s">
        <v>224</v>
      </c>
      <c r="U1723" t="s">
        <v>337</v>
      </c>
      <c r="V1723" t="s">
        <v>2119</v>
      </c>
      <c r="W1723" t="s">
        <v>252</v>
      </c>
      <c r="X1723" t="s">
        <v>29924</v>
      </c>
      <c r="Y1723" s="536" t="s">
        <v>23490</v>
      </c>
      <c r="Z1723" s="536"/>
      <c r="AA1723" s="493" t="s">
        <v>29925</v>
      </c>
      <c r="AB1723" s="493" t="s">
        <v>29926</v>
      </c>
      <c r="AC1723" s="493" t="s">
        <v>20003</v>
      </c>
      <c r="AD1723" s="493" t="s">
        <v>23490</v>
      </c>
      <c r="AE1723"/>
      <c r="AF1723" t="s">
        <v>20919</v>
      </c>
      <c r="AG1723"/>
      <c r="AH1723"/>
      <c r="AI1723" t="s">
        <v>20668</v>
      </c>
      <c r="AJ1723" t="s">
        <v>32</v>
      </c>
      <c r="AK1723" t="s">
        <v>3242</v>
      </c>
      <c r="AL1723" t="s">
        <v>64</v>
      </c>
      <c r="AM1723" t="s">
        <v>535</v>
      </c>
      <c r="AN1723">
        <v>3</v>
      </c>
    </row>
    <row r="1724" spans="1:40" ht="14.4" x14ac:dyDescent="0.3">
      <c r="A1724" s="433" t="str">
        <v>2313</v>
      </c>
      <c r="D1724" t="str">
        <f>CONCATENATE(portada_F[[#This Row],[NIVEL]],".",portada_F[[#This Row],[CODINS]])</f>
        <v>1.03100</v>
      </c>
      <c r="E1724" s="444" t="s">
        <v>33192</v>
      </c>
      <c r="F1724" t="s">
        <v>3075</v>
      </c>
      <c r="G1724" t="s">
        <v>3073</v>
      </c>
      <c r="H1724" t="s">
        <v>7978</v>
      </c>
      <c r="I1724" t="s">
        <v>224</v>
      </c>
      <c r="J1724" t="s">
        <v>7</v>
      </c>
      <c r="K1724" t="s">
        <v>32</v>
      </c>
      <c r="L1724" t="s">
        <v>20921</v>
      </c>
      <c r="M1724" t="s">
        <v>18492</v>
      </c>
      <c r="N1724">
        <v>21011</v>
      </c>
      <c r="O1724" t="s">
        <v>35</v>
      </c>
      <c r="P1724" t="s">
        <v>11</v>
      </c>
      <c r="Q1724" t="s">
        <v>13</v>
      </c>
      <c r="R1724" t="s">
        <v>16620</v>
      </c>
      <c r="S1724" t="s">
        <v>83</v>
      </c>
      <c r="T1724" t="s">
        <v>224</v>
      </c>
      <c r="U1724" t="s">
        <v>262</v>
      </c>
      <c r="V1724" t="s">
        <v>3074</v>
      </c>
      <c r="W1724" t="s">
        <v>9386</v>
      </c>
      <c r="X1724" t="s">
        <v>27419</v>
      </c>
      <c r="Y1724" s="536" t="s">
        <v>27420</v>
      </c>
      <c r="Z1724" s="536"/>
      <c r="AA1724" s="493" t="s">
        <v>27421</v>
      </c>
      <c r="AB1724" s="493" t="s">
        <v>27420</v>
      </c>
      <c r="AC1724" s="493" t="s">
        <v>19797</v>
      </c>
      <c r="AD1724" s="493" t="s">
        <v>21851</v>
      </c>
      <c r="AE1724"/>
      <c r="AF1724" t="s">
        <v>20919</v>
      </c>
      <c r="AG1724"/>
      <c r="AH1724"/>
      <c r="AI1724" t="s">
        <v>20668</v>
      </c>
      <c r="AJ1724" t="s">
        <v>32</v>
      </c>
      <c r="AK1724" t="s">
        <v>7200</v>
      </c>
      <c r="AL1724" t="s">
        <v>64</v>
      </c>
      <c r="AM1724" t="s">
        <v>7978</v>
      </c>
      <c r="AN1724">
        <v>6</v>
      </c>
    </row>
    <row r="1725" spans="1:40" ht="14.4" x14ac:dyDescent="0.3">
      <c r="A1725" s="433" t="str">
        <v>2314</v>
      </c>
      <c r="D1725" t="str">
        <f>CONCATENATE(portada_F[[#This Row],[NIVEL]],".",portada_F[[#This Row],[CODINS]])</f>
        <v>1.02850</v>
      </c>
      <c r="E1725" s="444" t="s">
        <v>32979</v>
      </c>
      <c r="F1725" t="s">
        <v>2836</v>
      </c>
      <c r="G1725" t="s">
        <v>2835</v>
      </c>
      <c r="H1725" t="s">
        <v>778</v>
      </c>
      <c r="I1725" t="s">
        <v>224</v>
      </c>
      <c r="J1725" t="s">
        <v>3</v>
      </c>
      <c r="K1725" t="s">
        <v>32</v>
      </c>
      <c r="L1725" t="s">
        <v>20921</v>
      </c>
      <c r="M1725" t="s">
        <v>18492</v>
      </c>
      <c r="N1725">
        <v>21001</v>
      </c>
      <c r="O1725" t="s">
        <v>35</v>
      </c>
      <c r="P1725" t="s">
        <v>11</v>
      </c>
      <c r="Q1725" t="s">
        <v>1</v>
      </c>
      <c r="R1725" t="s">
        <v>16614</v>
      </c>
      <c r="S1725" t="s">
        <v>83</v>
      </c>
      <c r="T1725" t="s">
        <v>224</v>
      </c>
      <c r="U1725" t="s">
        <v>2798</v>
      </c>
      <c r="V1725" t="s">
        <v>778</v>
      </c>
      <c r="W1725" t="s">
        <v>9353</v>
      </c>
      <c r="X1725" t="s">
        <v>17355</v>
      </c>
      <c r="Y1725" s="536" t="s">
        <v>26907</v>
      </c>
      <c r="Z1725" s="536" t="s">
        <v>26907</v>
      </c>
      <c r="AA1725" s="493" t="s">
        <v>26908</v>
      </c>
      <c r="AB1725" s="493" t="s">
        <v>26909</v>
      </c>
      <c r="AC1725" s="493" t="s">
        <v>19791</v>
      </c>
      <c r="AD1725" s="493" t="s">
        <v>21815</v>
      </c>
      <c r="AE1725"/>
      <c r="AF1725" t="s">
        <v>20919</v>
      </c>
      <c r="AG1725"/>
      <c r="AH1725"/>
      <c r="AI1725" t="s">
        <v>20668</v>
      </c>
      <c r="AJ1725" t="s">
        <v>32</v>
      </c>
      <c r="AK1725" t="s">
        <v>2834</v>
      </c>
      <c r="AL1725" t="s">
        <v>64</v>
      </c>
      <c r="AM1725" t="s">
        <v>778</v>
      </c>
      <c r="AN1725">
        <v>17</v>
      </c>
    </row>
    <row r="1726" spans="1:40" ht="14.4" x14ac:dyDescent="0.3">
      <c r="A1726" s="433" t="str">
        <v>2315</v>
      </c>
      <c r="D1726" t="str">
        <f>CONCATENATE(portada_F[[#This Row],[NIVEL]],".",portada_F[[#This Row],[CODINS]])</f>
        <v>1.02497</v>
      </c>
      <c r="E1726" s="444" t="s">
        <v>32670</v>
      </c>
      <c r="F1726" t="s">
        <v>13580</v>
      </c>
      <c r="G1726" t="s">
        <v>13581</v>
      </c>
      <c r="H1726" t="s">
        <v>365</v>
      </c>
      <c r="I1726" t="s">
        <v>17778</v>
      </c>
      <c r="J1726" t="s">
        <v>5</v>
      </c>
      <c r="K1726" t="s">
        <v>32</v>
      </c>
      <c r="L1726" t="s">
        <v>20921</v>
      </c>
      <c r="M1726" t="s">
        <v>18492</v>
      </c>
      <c r="N1726">
        <v>21501</v>
      </c>
      <c r="O1726" t="s">
        <v>35</v>
      </c>
      <c r="P1726" t="s">
        <v>202</v>
      </c>
      <c r="Q1726" t="s">
        <v>1</v>
      </c>
      <c r="R1726" t="s">
        <v>16645</v>
      </c>
      <c r="S1726" t="s">
        <v>83</v>
      </c>
      <c r="T1726" t="s">
        <v>203</v>
      </c>
      <c r="U1726" t="s">
        <v>159</v>
      </c>
      <c r="V1726" t="s">
        <v>365</v>
      </c>
      <c r="W1726" t="s">
        <v>215</v>
      </c>
      <c r="X1726" t="s">
        <v>14148</v>
      </c>
      <c r="Y1726" s="536" t="s">
        <v>26175</v>
      </c>
      <c r="Z1726" s="536"/>
      <c r="AA1726" s="493" t="s">
        <v>14147</v>
      </c>
      <c r="AB1726" s="493" t="s">
        <v>26176</v>
      </c>
      <c r="AC1726" s="493" t="s">
        <v>19800</v>
      </c>
      <c r="AD1726" s="493" t="s">
        <v>21858</v>
      </c>
      <c r="AE1726"/>
      <c r="AF1726" t="s">
        <v>20919</v>
      </c>
      <c r="AG1726"/>
      <c r="AH1726"/>
      <c r="AI1726" t="s">
        <v>20668</v>
      </c>
      <c r="AJ1726" t="s">
        <v>32</v>
      </c>
      <c r="AK1726" t="s">
        <v>715</v>
      </c>
      <c r="AL1726" t="s">
        <v>64</v>
      </c>
      <c r="AM1726" t="s">
        <v>365</v>
      </c>
      <c r="AN1726">
        <v>2</v>
      </c>
    </row>
    <row r="1727" spans="1:40" ht="14.4" x14ac:dyDescent="0.3">
      <c r="A1727" s="433" t="str">
        <v>2316</v>
      </c>
      <c r="D1727" t="str">
        <f>CONCATENATE(portada_F[[#This Row],[NIVEL]],".",portada_F[[#This Row],[CODINS]])</f>
        <v>1.01718</v>
      </c>
      <c r="E1727" s="444" t="s">
        <v>31980</v>
      </c>
      <c r="F1727" t="s">
        <v>3029</v>
      </c>
      <c r="G1727" t="s">
        <v>3027</v>
      </c>
      <c r="H1727" t="s">
        <v>3028</v>
      </c>
      <c r="I1727" t="s">
        <v>224</v>
      </c>
      <c r="J1727" t="s">
        <v>7</v>
      </c>
      <c r="K1727" t="s">
        <v>32</v>
      </c>
      <c r="L1727" t="s">
        <v>20921</v>
      </c>
      <c r="M1727" t="s">
        <v>18492</v>
      </c>
      <c r="N1727">
        <v>21011</v>
      </c>
      <c r="O1727" t="s">
        <v>35</v>
      </c>
      <c r="P1727" t="s">
        <v>11</v>
      </c>
      <c r="Q1727" t="s">
        <v>13</v>
      </c>
      <c r="R1727" t="s">
        <v>16620</v>
      </c>
      <c r="S1727" t="s">
        <v>83</v>
      </c>
      <c r="T1727" t="s">
        <v>224</v>
      </c>
      <c r="U1727" t="s">
        <v>262</v>
      </c>
      <c r="V1727" t="s">
        <v>3028</v>
      </c>
      <c r="W1727" t="s">
        <v>24583</v>
      </c>
      <c r="X1727" t="s">
        <v>10711</v>
      </c>
      <c r="Y1727" s="536" t="s">
        <v>24584</v>
      </c>
      <c r="Z1727" s="536" t="s">
        <v>24584</v>
      </c>
      <c r="AA1727" s="493" t="s">
        <v>11384</v>
      </c>
      <c r="AB1727" s="493" t="s">
        <v>24584</v>
      </c>
      <c r="AC1727" s="493" t="s">
        <v>19797</v>
      </c>
      <c r="AD1727" s="493" t="s">
        <v>21851</v>
      </c>
      <c r="AE1727"/>
      <c r="AF1727" t="s">
        <v>20919</v>
      </c>
      <c r="AG1727"/>
      <c r="AH1727"/>
      <c r="AI1727" t="s">
        <v>20668</v>
      </c>
      <c r="AJ1727" t="s">
        <v>32</v>
      </c>
      <c r="AK1727" t="s">
        <v>2403</v>
      </c>
      <c r="AL1727" t="s">
        <v>64</v>
      </c>
      <c r="AM1727" t="s">
        <v>3028</v>
      </c>
      <c r="AN1727">
        <v>66</v>
      </c>
    </row>
    <row r="1728" spans="1:40" ht="14.4" x14ac:dyDescent="0.3">
      <c r="A1728" s="433" t="str">
        <v>2317</v>
      </c>
      <c r="D1728" t="str">
        <f>CONCATENATE(portada_F[[#This Row],[NIVEL]],".",portada_F[[#This Row],[CODINS]])</f>
        <v>1.04115</v>
      </c>
      <c r="E1728" s="444" t="s">
        <v>34000</v>
      </c>
      <c r="F1728" t="s">
        <v>13500</v>
      </c>
      <c r="G1728" t="s">
        <v>17598</v>
      </c>
      <c r="H1728" t="s">
        <v>1566</v>
      </c>
      <c r="I1728" t="s">
        <v>224</v>
      </c>
      <c r="J1728" t="s">
        <v>9</v>
      </c>
      <c r="K1728" t="s">
        <v>32</v>
      </c>
      <c r="L1728" t="s">
        <v>20921</v>
      </c>
      <c r="M1728" t="s">
        <v>18492</v>
      </c>
      <c r="N1728">
        <v>21013</v>
      </c>
      <c r="O1728" t="s">
        <v>35</v>
      </c>
      <c r="P1728" t="s">
        <v>11</v>
      </c>
      <c r="Q1728" t="s">
        <v>15</v>
      </c>
      <c r="R1728" t="s">
        <v>16622</v>
      </c>
      <c r="S1728" t="s">
        <v>83</v>
      </c>
      <c r="T1728" t="s">
        <v>224</v>
      </c>
      <c r="U1728" t="s">
        <v>271</v>
      </c>
      <c r="V1728" t="s">
        <v>1566</v>
      </c>
      <c r="W1728" t="s">
        <v>19592</v>
      </c>
      <c r="X1728" t="s">
        <v>17600</v>
      </c>
      <c r="Y1728" s="536"/>
      <c r="Z1728" s="536"/>
      <c r="AA1728" s="493" t="s">
        <v>17599</v>
      </c>
      <c r="AB1728" s="493" t="s">
        <v>29531</v>
      </c>
      <c r="AC1728" s="493" t="s">
        <v>19798</v>
      </c>
      <c r="AD1728" s="493" t="s">
        <v>21853</v>
      </c>
      <c r="AE1728"/>
      <c r="AF1728" t="s">
        <v>20919</v>
      </c>
      <c r="AG1728"/>
      <c r="AH1728"/>
      <c r="AI1728" t="s">
        <v>20668</v>
      </c>
      <c r="AJ1728" t="s">
        <v>32</v>
      </c>
      <c r="AK1728" t="s">
        <v>3134</v>
      </c>
      <c r="AL1728" t="s">
        <v>64</v>
      </c>
      <c r="AM1728" t="s">
        <v>1566</v>
      </c>
      <c r="AN1728">
        <v>8</v>
      </c>
    </row>
    <row r="1729" spans="1:40" ht="14.4" x14ac:dyDescent="0.3">
      <c r="A1729" s="433" t="str">
        <v>2318</v>
      </c>
      <c r="D1729" t="str">
        <f>CONCATENATE(portada_F[[#This Row],[NIVEL]],".",portada_F[[#This Row],[CODINS]])</f>
        <v>1.03836</v>
      </c>
      <c r="E1729" s="444" t="s">
        <v>33768</v>
      </c>
      <c r="F1729" t="s">
        <v>14748</v>
      </c>
      <c r="G1729" t="s">
        <v>14747</v>
      </c>
      <c r="H1729" s="448" t="s">
        <v>14749</v>
      </c>
      <c r="I1729" s="448" t="s">
        <v>17778</v>
      </c>
      <c r="J1729" s="447" t="s">
        <v>11</v>
      </c>
      <c r="K1729" t="s">
        <v>32</v>
      </c>
      <c r="L1729" t="s">
        <v>20921</v>
      </c>
      <c r="M1729" t="s">
        <v>18492</v>
      </c>
      <c r="N1729">
        <v>21404</v>
      </c>
      <c r="O1729" t="s">
        <v>35</v>
      </c>
      <c r="P1729" t="s">
        <v>225</v>
      </c>
      <c r="Q1729" t="s">
        <v>4</v>
      </c>
      <c r="R1729" t="s">
        <v>16644</v>
      </c>
      <c r="S1729" t="s">
        <v>83</v>
      </c>
      <c r="T1729" t="s">
        <v>226</v>
      </c>
      <c r="U1729" t="s">
        <v>86</v>
      </c>
      <c r="V1729" t="s">
        <v>14749</v>
      </c>
      <c r="W1729" t="s">
        <v>15269</v>
      </c>
      <c r="X1729" t="s">
        <v>15268</v>
      </c>
      <c r="Y1729" s="536" t="s">
        <v>28956</v>
      </c>
      <c r="Z1729" s="536"/>
      <c r="AA1729" s="493" t="s">
        <v>18207</v>
      </c>
      <c r="AB1729" s="493" t="s">
        <v>28957</v>
      </c>
      <c r="AC1729" s="493" t="s">
        <v>19798</v>
      </c>
      <c r="AD1729" s="493" t="s">
        <v>21853</v>
      </c>
      <c r="AE1729"/>
      <c r="AF1729" t="s">
        <v>20919</v>
      </c>
      <c r="AG1729"/>
      <c r="AH1729"/>
      <c r="AI1729" t="s">
        <v>20668</v>
      </c>
      <c r="AJ1729" t="s">
        <v>32</v>
      </c>
      <c r="AK1729" t="s">
        <v>3245</v>
      </c>
      <c r="AL1729" t="s">
        <v>64</v>
      </c>
      <c r="AM1729" t="s">
        <v>14749</v>
      </c>
      <c r="AN1729">
        <v>9</v>
      </c>
    </row>
    <row r="1730" spans="1:40" ht="14.4" x14ac:dyDescent="0.3">
      <c r="A1730" s="433" t="str">
        <v>2320</v>
      </c>
      <c r="D1730" t="str">
        <f>CONCATENATE(portada_F[[#This Row],[NIVEL]],".",portada_F[[#This Row],[CODINS]])</f>
        <v>1.04010</v>
      </c>
      <c r="E1730" s="444" t="s">
        <v>33912</v>
      </c>
      <c r="F1730" t="s">
        <v>10007</v>
      </c>
      <c r="G1730" t="s">
        <v>16083</v>
      </c>
      <c r="H1730" t="s">
        <v>16084</v>
      </c>
      <c r="I1730" t="s">
        <v>224</v>
      </c>
      <c r="J1730" t="s">
        <v>225</v>
      </c>
      <c r="K1730" t="s">
        <v>32</v>
      </c>
      <c r="L1730" t="s">
        <v>20921</v>
      </c>
      <c r="M1730" t="s">
        <v>18492</v>
      </c>
      <c r="N1730">
        <v>21001</v>
      </c>
      <c r="O1730" t="s">
        <v>35</v>
      </c>
      <c r="P1730" t="s">
        <v>11</v>
      </c>
      <c r="Q1730" t="s">
        <v>1</v>
      </c>
      <c r="R1730" t="s">
        <v>16614</v>
      </c>
      <c r="S1730" t="s">
        <v>83</v>
      </c>
      <c r="T1730" t="s">
        <v>224</v>
      </c>
      <c r="U1730" t="s">
        <v>2798</v>
      </c>
      <c r="V1730" t="s">
        <v>16084</v>
      </c>
      <c r="W1730" t="s">
        <v>29309</v>
      </c>
      <c r="X1730" t="s">
        <v>16085</v>
      </c>
      <c r="Y1730" s="536" t="s">
        <v>29310</v>
      </c>
      <c r="Z1730" s="536"/>
      <c r="AA1730" s="493" t="s">
        <v>19558</v>
      </c>
      <c r="AB1730" s="493" t="s">
        <v>29062</v>
      </c>
      <c r="AC1730" s="493" t="s">
        <v>19792</v>
      </c>
      <c r="AD1730" s="493" t="s">
        <v>21823</v>
      </c>
      <c r="AE1730"/>
      <c r="AF1730" t="s">
        <v>20919</v>
      </c>
      <c r="AG1730"/>
      <c r="AH1730"/>
      <c r="AI1730" t="s">
        <v>20668</v>
      </c>
      <c r="AJ1730" t="s">
        <v>32</v>
      </c>
      <c r="AK1730" t="s">
        <v>956</v>
      </c>
      <c r="AL1730" t="s">
        <v>64</v>
      </c>
      <c r="AM1730" t="s">
        <v>16084</v>
      </c>
      <c r="AN1730">
        <v>3</v>
      </c>
    </row>
    <row r="1731" spans="1:40" ht="14.4" x14ac:dyDescent="0.3">
      <c r="A1731" s="433" t="str">
        <v>2321</v>
      </c>
      <c r="D1731" t="str">
        <f>CONCATENATE(portada_F[[#This Row],[NIVEL]],".",portada_F[[#This Row],[CODINS]])</f>
        <v>1.01403</v>
      </c>
      <c r="E1731" s="444" t="s">
        <v>31686</v>
      </c>
      <c r="F1731" t="s">
        <v>3088</v>
      </c>
      <c r="G1731" t="s">
        <v>3087</v>
      </c>
      <c r="H1731" t="s">
        <v>2500</v>
      </c>
      <c r="I1731" t="s">
        <v>224</v>
      </c>
      <c r="J1731" t="s">
        <v>9</v>
      </c>
      <c r="K1731" t="s">
        <v>32</v>
      </c>
      <c r="L1731" t="s">
        <v>20921</v>
      </c>
      <c r="M1731" t="s">
        <v>18492</v>
      </c>
      <c r="N1731">
        <v>21013</v>
      </c>
      <c r="O1731" t="s">
        <v>35</v>
      </c>
      <c r="P1731" t="s">
        <v>11</v>
      </c>
      <c r="Q1731" t="s">
        <v>15</v>
      </c>
      <c r="R1731" t="s">
        <v>16622</v>
      </c>
      <c r="S1731" t="s">
        <v>83</v>
      </c>
      <c r="T1731" t="s">
        <v>224</v>
      </c>
      <c r="U1731" t="s">
        <v>271</v>
      </c>
      <c r="V1731" t="s">
        <v>2500</v>
      </c>
      <c r="W1731" t="s">
        <v>19005</v>
      </c>
      <c r="X1731" t="s">
        <v>11821</v>
      </c>
      <c r="Y1731" s="536" t="s">
        <v>23908</v>
      </c>
      <c r="Z1731" s="536" t="s">
        <v>23908</v>
      </c>
      <c r="AA1731" s="493" t="s">
        <v>13384</v>
      </c>
      <c r="AB1731" s="493" t="s">
        <v>23909</v>
      </c>
      <c r="AC1731" s="493" t="s">
        <v>19798</v>
      </c>
      <c r="AD1731" s="493" t="s">
        <v>21853</v>
      </c>
      <c r="AE1731"/>
      <c r="AF1731" t="s">
        <v>20919</v>
      </c>
      <c r="AG1731"/>
      <c r="AH1731"/>
      <c r="AI1731" t="s">
        <v>20668</v>
      </c>
      <c r="AJ1731" t="s">
        <v>32</v>
      </c>
      <c r="AK1731" t="s">
        <v>2091</v>
      </c>
      <c r="AL1731" t="s">
        <v>64</v>
      </c>
      <c r="AM1731" t="s">
        <v>2500</v>
      </c>
      <c r="AN1731">
        <v>9</v>
      </c>
    </row>
    <row r="1732" spans="1:40" ht="14.4" x14ac:dyDescent="0.3">
      <c r="A1732" s="433" t="str">
        <v>2323</v>
      </c>
      <c r="D1732" t="str">
        <f>CONCATENATE(portada_F[[#This Row],[NIVEL]],".",portada_F[[#This Row],[CODINS]])</f>
        <v>1.01404</v>
      </c>
      <c r="E1732" s="444" t="s">
        <v>31687</v>
      </c>
      <c r="F1732" t="s">
        <v>3102</v>
      </c>
      <c r="G1732" t="s">
        <v>3100</v>
      </c>
      <c r="H1732" t="s">
        <v>3101</v>
      </c>
      <c r="I1732" t="s">
        <v>224</v>
      </c>
      <c r="J1732" t="s">
        <v>9</v>
      </c>
      <c r="K1732" t="s">
        <v>32</v>
      </c>
      <c r="L1732" t="s">
        <v>20921</v>
      </c>
      <c r="M1732" t="s">
        <v>18492</v>
      </c>
      <c r="N1732">
        <v>21013</v>
      </c>
      <c r="O1732" t="s">
        <v>35</v>
      </c>
      <c r="P1732" t="s">
        <v>11</v>
      </c>
      <c r="Q1732" t="s">
        <v>15</v>
      </c>
      <c r="R1732" t="s">
        <v>16622</v>
      </c>
      <c r="S1732" t="s">
        <v>83</v>
      </c>
      <c r="T1732" t="s">
        <v>224</v>
      </c>
      <c r="U1732" t="s">
        <v>271</v>
      </c>
      <c r="V1732" t="s">
        <v>3101</v>
      </c>
      <c r="W1732" t="s">
        <v>215</v>
      </c>
      <c r="X1732" t="s">
        <v>12890</v>
      </c>
      <c r="Y1732" s="536" t="s">
        <v>23910</v>
      </c>
      <c r="Z1732" s="536" t="s">
        <v>23910</v>
      </c>
      <c r="AA1732" s="493" t="s">
        <v>8245</v>
      </c>
      <c r="AB1732" s="493" t="s">
        <v>23911</v>
      </c>
      <c r="AC1732" s="493" t="s">
        <v>19798</v>
      </c>
      <c r="AD1732" s="493" t="s">
        <v>21853</v>
      </c>
      <c r="AE1732"/>
      <c r="AF1732" t="s">
        <v>20919</v>
      </c>
      <c r="AG1732"/>
      <c r="AH1732"/>
      <c r="AI1732" t="s">
        <v>20668</v>
      </c>
      <c r="AJ1732" t="s">
        <v>32</v>
      </c>
      <c r="AK1732" t="s">
        <v>2269</v>
      </c>
      <c r="AL1732" t="s">
        <v>64</v>
      </c>
      <c r="AM1732" t="s">
        <v>3101</v>
      </c>
      <c r="AN1732">
        <v>26</v>
      </c>
    </row>
    <row r="1733" spans="1:40" ht="14.4" x14ac:dyDescent="0.3">
      <c r="A1733" s="433" t="str">
        <v>2324</v>
      </c>
      <c r="D1733" t="str">
        <f>CONCATENATE(portada_F[[#This Row],[NIVEL]],".",portada_F[[#This Row],[CODINS]])</f>
        <v>1.00452</v>
      </c>
      <c r="E1733" s="444" t="s">
        <v>30842</v>
      </c>
      <c r="F1733" t="s">
        <v>1300</v>
      </c>
      <c r="G1733" t="s">
        <v>3450</v>
      </c>
      <c r="H1733" t="s">
        <v>3451</v>
      </c>
      <c r="I1733" t="s">
        <v>242</v>
      </c>
      <c r="J1733" t="s">
        <v>1</v>
      </c>
      <c r="K1733" t="s">
        <v>32</v>
      </c>
      <c r="L1733" t="s">
        <v>20921</v>
      </c>
      <c r="M1733" t="s">
        <v>18492</v>
      </c>
      <c r="N1733">
        <v>30101</v>
      </c>
      <c r="O1733" t="s">
        <v>64</v>
      </c>
      <c r="P1733" t="s">
        <v>1</v>
      </c>
      <c r="Q1733" t="s">
        <v>1</v>
      </c>
      <c r="R1733" t="s">
        <v>16652</v>
      </c>
      <c r="S1733" t="s">
        <v>242</v>
      </c>
      <c r="T1733" t="s">
        <v>242</v>
      </c>
      <c r="U1733" t="s">
        <v>21877</v>
      </c>
      <c r="V1733" t="s">
        <v>70</v>
      </c>
      <c r="W1733" t="s">
        <v>21888</v>
      </c>
      <c r="X1733" t="s">
        <v>18784</v>
      </c>
      <c r="Y1733" s="536" t="s">
        <v>21889</v>
      </c>
      <c r="Z1733" s="536" t="s">
        <v>21889</v>
      </c>
      <c r="AA1733" s="493" t="s">
        <v>15657</v>
      </c>
      <c r="AB1733" s="493" t="s">
        <v>21889</v>
      </c>
      <c r="AC1733" s="493" t="s">
        <v>19803</v>
      </c>
      <c r="AD1733" s="493" t="s">
        <v>21876</v>
      </c>
      <c r="AE1733"/>
      <c r="AF1733" t="s">
        <v>20919</v>
      </c>
      <c r="AG1733"/>
      <c r="AH1733"/>
      <c r="AI1733" t="s">
        <v>20668</v>
      </c>
      <c r="AJ1733" t="s">
        <v>32</v>
      </c>
      <c r="AK1733" t="s">
        <v>2917</v>
      </c>
      <c r="AL1733" t="s">
        <v>64</v>
      </c>
      <c r="AM1733" t="s">
        <v>3451</v>
      </c>
      <c r="AN1733">
        <v>97</v>
      </c>
    </row>
    <row r="1734" spans="1:40" ht="14.4" x14ac:dyDescent="0.3">
      <c r="A1734" s="433" t="str">
        <v>2326</v>
      </c>
      <c r="D1734" t="str">
        <f>CONCATENATE(portada_F[[#This Row],[NIVEL]],".",portada_F[[#This Row],[CODINS]])</f>
        <v>1.00453</v>
      </c>
      <c r="E1734" s="444" t="s">
        <v>30843</v>
      </c>
      <c r="F1734" t="s">
        <v>1304</v>
      </c>
      <c r="G1734" t="s">
        <v>3454</v>
      </c>
      <c r="H1734" t="s">
        <v>3455</v>
      </c>
      <c r="I1734" t="s">
        <v>242</v>
      </c>
      <c r="J1734" t="s">
        <v>1</v>
      </c>
      <c r="K1734" t="s">
        <v>32</v>
      </c>
      <c r="L1734" t="s">
        <v>20921</v>
      </c>
      <c r="M1734" t="s">
        <v>18492</v>
      </c>
      <c r="N1734">
        <v>30102</v>
      </c>
      <c r="O1734" t="s">
        <v>64</v>
      </c>
      <c r="P1734" t="s">
        <v>1</v>
      </c>
      <c r="Q1734" t="s">
        <v>2</v>
      </c>
      <c r="R1734" t="s">
        <v>16653</v>
      </c>
      <c r="S1734" t="s">
        <v>242</v>
      </c>
      <c r="T1734" t="s">
        <v>242</v>
      </c>
      <c r="U1734" t="s">
        <v>21883</v>
      </c>
      <c r="V1734" t="s">
        <v>419</v>
      </c>
      <c r="W1734" t="s">
        <v>18785</v>
      </c>
      <c r="X1734" t="s">
        <v>12700</v>
      </c>
      <c r="Y1734" s="536" t="s">
        <v>21890</v>
      </c>
      <c r="Z1734" s="536" t="s">
        <v>21890</v>
      </c>
      <c r="AA1734" s="493" t="s">
        <v>3640</v>
      </c>
      <c r="AB1734" s="493" t="s">
        <v>21890</v>
      </c>
      <c r="AC1734" s="493" t="s">
        <v>19803</v>
      </c>
      <c r="AD1734" s="493" t="s">
        <v>21876</v>
      </c>
      <c r="AE1734"/>
      <c r="AF1734" t="s">
        <v>20919</v>
      </c>
      <c r="AG1734"/>
      <c r="AH1734"/>
      <c r="AI1734" t="s">
        <v>20668</v>
      </c>
      <c r="AJ1734" t="s">
        <v>32</v>
      </c>
      <c r="AK1734" t="s">
        <v>3453</v>
      </c>
      <c r="AL1734" t="s">
        <v>64</v>
      </c>
      <c r="AM1734" t="s">
        <v>3455</v>
      </c>
      <c r="AN1734">
        <v>75</v>
      </c>
    </row>
    <row r="1735" spans="1:40" ht="14.4" x14ac:dyDescent="0.3">
      <c r="A1735" s="433" t="str">
        <v>2327</v>
      </c>
      <c r="D1735" t="str">
        <f>CONCATENATE(portada_F[[#This Row],[NIVEL]],".",portada_F[[#This Row],[CODINS]])</f>
        <v>1.00508</v>
      </c>
      <c r="E1735" s="444" t="s">
        <v>30896</v>
      </c>
      <c r="F1735" t="s">
        <v>1446</v>
      </c>
      <c r="G1735" t="s">
        <v>3719</v>
      </c>
      <c r="H1735" t="s">
        <v>3720</v>
      </c>
      <c r="I1735" t="s">
        <v>242</v>
      </c>
      <c r="J1735" t="s">
        <v>6</v>
      </c>
      <c r="K1735" t="s">
        <v>32</v>
      </c>
      <c r="L1735" t="s">
        <v>20921</v>
      </c>
      <c r="M1735" t="s">
        <v>18492</v>
      </c>
      <c r="N1735">
        <v>30302</v>
      </c>
      <c r="O1735" t="s">
        <v>64</v>
      </c>
      <c r="P1735" t="s">
        <v>3</v>
      </c>
      <c r="Q1735" t="s">
        <v>2</v>
      </c>
      <c r="R1735" t="s">
        <v>16666</v>
      </c>
      <c r="S1735" t="s">
        <v>242</v>
      </c>
      <c r="T1735" t="s">
        <v>243</v>
      </c>
      <c r="U1735" t="s">
        <v>3025</v>
      </c>
      <c r="V1735" t="s">
        <v>3720</v>
      </c>
      <c r="W1735" t="s">
        <v>9444</v>
      </c>
      <c r="X1735" t="s">
        <v>11573</v>
      </c>
      <c r="Y1735" s="536" t="s">
        <v>21998</v>
      </c>
      <c r="Z1735" s="536" t="s">
        <v>21998</v>
      </c>
      <c r="AA1735" s="493" t="s">
        <v>21999</v>
      </c>
      <c r="AB1735" s="493" t="s">
        <v>21998</v>
      </c>
      <c r="AC1735" s="493" t="s">
        <v>19821</v>
      </c>
      <c r="AD1735" s="493" t="s">
        <v>22000</v>
      </c>
      <c r="AE1735"/>
      <c r="AF1735" t="s">
        <v>20919</v>
      </c>
      <c r="AG1735"/>
      <c r="AH1735"/>
      <c r="AI1735" t="s">
        <v>20668</v>
      </c>
      <c r="AJ1735" t="s">
        <v>32</v>
      </c>
      <c r="AK1735" t="s">
        <v>2225</v>
      </c>
      <c r="AL1735" t="s">
        <v>64</v>
      </c>
      <c r="AM1735" t="s">
        <v>3720</v>
      </c>
      <c r="AN1735">
        <v>71</v>
      </c>
    </row>
    <row r="1736" spans="1:40" ht="14.4" x14ac:dyDescent="0.3">
      <c r="A1736" s="433" t="str">
        <v>2328</v>
      </c>
      <c r="D1736" t="str">
        <f>CONCATENATE(portada_F[[#This Row],[NIVEL]],".",portada_F[[#This Row],[CODINS]])</f>
        <v>1.03752</v>
      </c>
      <c r="E1736" s="444" t="s">
        <v>30896</v>
      </c>
      <c r="F1736" t="s">
        <v>7860</v>
      </c>
      <c r="G1736" t="s">
        <v>3719</v>
      </c>
      <c r="H1736" t="s">
        <v>28790</v>
      </c>
      <c r="I1736" t="s">
        <v>242</v>
      </c>
      <c r="J1736" t="s">
        <v>6</v>
      </c>
      <c r="K1736" t="s">
        <v>32</v>
      </c>
      <c r="L1736" t="s">
        <v>20921</v>
      </c>
      <c r="M1736" t="s">
        <v>18492</v>
      </c>
      <c r="N1736">
        <v>30302</v>
      </c>
      <c r="O1736" t="s">
        <v>64</v>
      </c>
      <c r="P1736" t="s">
        <v>3</v>
      </c>
      <c r="Q1736" t="s">
        <v>2</v>
      </c>
      <c r="R1736" t="s">
        <v>16666</v>
      </c>
      <c r="S1736" t="s">
        <v>242</v>
      </c>
      <c r="T1736" t="s">
        <v>243</v>
      </c>
      <c r="U1736" t="s">
        <v>3025</v>
      </c>
      <c r="V1736" t="s">
        <v>3720</v>
      </c>
      <c r="W1736" t="s">
        <v>18459</v>
      </c>
      <c r="X1736" t="s">
        <v>16420</v>
      </c>
      <c r="Y1736" s="536" t="s">
        <v>28791</v>
      </c>
      <c r="Z1736" s="536"/>
      <c r="AA1736" s="493" t="s">
        <v>21999</v>
      </c>
      <c r="AB1736" s="493" t="s">
        <v>21998</v>
      </c>
      <c r="AC1736" s="493" t="s">
        <v>19821</v>
      </c>
      <c r="AD1736" s="493" t="s">
        <v>22000</v>
      </c>
      <c r="AE1736" t="s">
        <v>28173</v>
      </c>
      <c r="AF1736" t="s">
        <v>20919</v>
      </c>
      <c r="AG1736" t="s">
        <v>64</v>
      </c>
      <c r="AH1736" t="s">
        <v>19694</v>
      </c>
      <c r="AI1736" t="s">
        <v>28792</v>
      </c>
      <c r="AJ1736" t="s">
        <v>32</v>
      </c>
      <c r="AK1736" t="s">
        <v>2225</v>
      </c>
      <c r="AL1736" t="s">
        <v>64</v>
      </c>
      <c r="AM1736" t="s">
        <v>3720</v>
      </c>
      <c r="AN1736">
        <v>49</v>
      </c>
    </row>
    <row r="1737" spans="1:40" ht="14.4" x14ac:dyDescent="0.3">
      <c r="A1737" s="433" t="str">
        <v>2329</v>
      </c>
      <c r="D1737" t="str">
        <f>CONCATENATE(portada_F[[#This Row],[NIVEL]],".",portada_F[[#This Row],[CODINS]])</f>
        <v>1.01468</v>
      </c>
      <c r="E1737" s="444" t="s">
        <v>31747</v>
      </c>
      <c r="F1737" t="s">
        <v>3686</v>
      </c>
      <c r="G1737" t="s">
        <v>6222</v>
      </c>
      <c r="H1737" t="s">
        <v>6223</v>
      </c>
      <c r="I1737" t="s">
        <v>242</v>
      </c>
      <c r="J1737" t="s">
        <v>9</v>
      </c>
      <c r="K1737" t="s">
        <v>32</v>
      </c>
      <c r="L1737" t="s">
        <v>20921</v>
      </c>
      <c r="M1737" t="s">
        <v>18492</v>
      </c>
      <c r="N1737">
        <v>30202</v>
      </c>
      <c r="O1737" t="s">
        <v>64</v>
      </c>
      <c r="P1737" t="s">
        <v>2</v>
      </c>
      <c r="Q1737" t="s">
        <v>2</v>
      </c>
      <c r="R1737" t="s">
        <v>16661</v>
      </c>
      <c r="S1737" t="s">
        <v>242</v>
      </c>
      <c r="T1737" t="s">
        <v>3125</v>
      </c>
      <c r="U1737" t="s">
        <v>637</v>
      </c>
      <c r="V1737" t="s">
        <v>6223</v>
      </c>
      <c r="W1737" t="s">
        <v>9757</v>
      </c>
      <c r="X1737" t="s">
        <v>11841</v>
      </c>
      <c r="Y1737" s="536" t="s">
        <v>24057</v>
      </c>
      <c r="Z1737" s="536" t="s">
        <v>24058</v>
      </c>
      <c r="AA1737" s="493" t="s">
        <v>24059</v>
      </c>
      <c r="AB1737" s="493" t="s">
        <v>24058</v>
      </c>
      <c r="AC1737" s="493" t="s">
        <v>19819</v>
      </c>
      <c r="AD1737" s="493" t="s">
        <v>21984</v>
      </c>
      <c r="AE1737"/>
      <c r="AF1737" t="s">
        <v>20919</v>
      </c>
      <c r="AG1737"/>
      <c r="AH1737"/>
      <c r="AI1737" t="s">
        <v>20668</v>
      </c>
      <c r="AJ1737" t="s">
        <v>32</v>
      </c>
      <c r="AK1737" t="s">
        <v>7416</v>
      </c>
      <c r="AL1737" t="s">
        <v>64</v>
      </c>
      <c r="AM1737" t="s">
        <v>6223</v>
      </c>
      <c r="AN1737">
        <v>24</v>
      </c>
    </row>
    <row r="1738" spans="1:40" ht="14.4" x14ac:dyDescent="0.3">
      <c r="A1738" s="433" t="str">
        <v>2330</v>
      </c>
      <c r="D1738" t="str">
        <f>CONCATENATE(portada_F[[#This Row],[NIVEL]],".",portada_F[[#This Row],[CODINS]])</f>
        <v>1.00817</v>
      </c>
      <c r="E1738" s="444" t="s">
        <v>31173</v>
      </c>
      <c r="F1738" t="s">
        <v>847</v>
      </c>
      <c r="G1738" t="s">
        <v>6297</v>
      </c>
      <c r="H1738" t="s">
        <v>6298</v>
      </c>
      <c r="I1738" t="s">
        <v>242</v>
      </c>
      <c r="J1738" t="s">
        <v>6</v>
      </c>
      <c r="K1738" t="s">
        <v>32</v>
      </c>
      <c r="L1738" t="s">
        <v>20921</v>
      </c>
      <c r="M1738" t="s">
        <v>18492</v>
      </c>
      <c r="N1738">
        <v>30303</v>
      </c>
      <c r="O1738" t="s">
        <v>64</v>
      </c>
      <c r="P1738" t="s">
        <v>3</v>
      </c>
      <c r="Q1738" t="s">
        <v>3</v>
      </c>
      <c r="R1738" t="s">
        <v>16667</v>
      </c>
      <c r="S1738" t="s">
        <v>242</v>
      </c>
      <c r="T1738" t="s">
        <v>243</v>
      </c>
      <c r="U1738" t="s">
        <v>173</v>
      </c>
      <c r="V1738" t="s">
        <v>6298</v>
      </c>
      <c r="W1738" t="s">
        <v>18879</v>
      </c>
      <c r="X1738" t="s">
        <v>12767</v>
      </c>
      <c r="Y1738" s="536" t="s">
        <v>22727</v>
      </c>
      <c r="Z1738" s="536" t="s">
        <v>22727</v>
      </c>
      <c r="AA1738" s="493" t="s">
        <v>17067</v>
      </c>
      <c r="AB1738" s="493" t="s">
        <v>22727</v>
      </c>
      <c r="AC1738" s="493" t="s">
        <v>19821</v>
      </c>
      <c r="AD1738" s="493" t="s">
        <v>22000</v>
      </c>
      <c r="AE1738"/>
      <c r="AF1738" t="s">
        <v>20919</v>
      </c>
      <c r="AG1738"/>
      <c r="AH1738"/>
      <c r="AI1738" t="s">
        <v>20668</v>
      </c>
      <c r="AJ1738" t="s">
        <v>32</v>
      </c>
      <c r="AK1738" t="s">
        <v>7469</v>
      </c>
      <c r="AL1738" t="s">
        <v>64</v>
      </c>
      <c r="AM1738" t="s">
        <v>6298</v>
      </c>
      <c r="AN1738">
        <v>131</v>
      </c>
    </row>
    <row r="1739" spans="1:40" ht="14.4" x14ac:dyDescent="0.3">
      <c r="A1739" s="433" t="str">
        <v>2331</v>
      </c>
      <c r="D1739" t="str">
        <f>CONCATENATE(portada_F[[#This Row],[NIVEL]],".",portada_F[[#This Row],[CODINS]])</f>
        <v>1.01469</v>
      </c>
      <c r="E1739" s="444" t="s">
        <v>31748</v>
      </c>
      <c r="F1739" t="s">
        <v>3659</v>
      </c>
      <c r="G1739" t="s">
        <v>3657</v>
      </c>
      <c r="H1739" t="s">
        <v>10178</v>
      </c>
      <c r="I1739" t="s">
        <v>242</v>
      </c>
      <c r="J1739" t="s">
        <v>9</v>
      </c>
      <c r="K1739" t="s">
        <v>32</v>
      </c>
      <c r="L1739" t="s">
        <v>20921</v>
      </c>
      <c r="M1739" t="s">
        <v>18492</v>
      </c>
      <c r="N1739">
        <v>30202</v>
      </c>
      <c r="O1739" t="s">
        <v>64</v>
      </c>
      <c r="P1739" t="s">
        <v>2</v>
      </c>
      <c r="Q1739" t="s">
        <v>2</v>
      </c>
      <c r="R1739" t="s">
        <v>16661</v>
      </c>
      <c r="S1739" t="s">
        <v>242</v>
      </c>
      <c r="T1739" t="s">
        <v>3125</v>
      </c>
      <c r="U1739" t="s">
        <v>637</v>
      </c>
      <c r="V1739" t="s">
        <v>3658</v>
      </c>
      <c r="W1739" t="s">
        <v>24060</v>
      </c>
      <c r="X1739" t="s">
        <v>11842</v>
      </c>
      <c r="Y1739" s="536" t="s">
        <v>24061</v>
      </c>
      <c r="Z1739" s="536"/>
      <c r="AA1739" s="493" t="s">
        <v>17917</v>
      </c>
      <c r="AB1739" s="493" t="s">
        <v>24062</v>
      </c>
      <c r="AC1739" s="493" t="s">
        <v>19819</v>
      </c>
      <c r="AD1739" s="493" t="s">
        <v>21984</v>
      </c>
      <c r="AE1739"/>
      <c r="AF1739" t="s">
        <v>20919</v>
      </c>
      <c r="AG1739"/>
      <c r="AH1739"/>
      <c r="AI1739" t="s">
        <v>20668</v>
      </c>
      <c r="AJ1739" t="s">
        <v>32</v>
      </c>
      <c r="AK1739" t="s">
        <v>3532</v>
      </c>
      <c r="AL1739" t="s">
        <v>64</v>
      </c>
      <c r="AM1739" t="s">
        <v>10178</v>
      </c>
      <c r="AN1739">
        <v>26</v>
      </c>
    </row>
    <row r="1740" spans="1:40" ht="14.4" x14ac:dyDescent="0.3">
      <c r="A1740" s="433" t="str">
        <v>2332</v>
      </c>
      <c r="D1740" t="str">
        <f>CONCATENATE(portada_F[[#This Row],[NIVEL]],".",portada_F[[#This Row],[CODINS]])</f>
        <v>1.01885</v>
      </c>
      <c r="E1740" s="444" t="s">
        <v>32126</v>
      </c>
      <c r="F1740" t="s">
        <v>3710</v>
      </c>
      <c r="G1740" t="s">
        <v>3707</v>
      </c>
      <c r="H1740" t="s">
        <v>3708</v>
      </c>
      <c r="I1740" t="s">
        <v>242</v>
      </c>
      <c r="J1740" t="s">
        <v>9</v>
      </c>
      <c r="K1740" t="s">
        <v>32</v>
      </c>
      <c r="L1740" t="s">
        <v>20921</v>
      </c>
      <c r="M1740" t="s">
        <v>18492</v>
      </c>
      <c r="N1740">
        <v>30203</v>
      </c>
      <c r="O1740" t="s">
        <v>64</v>
      </c>
      <c r="P1740" t="s">
        <v>2</v>
      </c>
      <c r="Q1740" t="s">
        <v>3</v>
      </c>
      <c r="R1740" t="s">
        <v>16662</v>
      </c>
      <c r="S1740" t="s">
        <v>242</v>
      </c>
      <c r="T1740" t="s">
        <v>3125</v>
      </c>
      <c r="U1740" t="s">
        <v>3689</v>
      </c>
      <c r="V1740" t="s">
        <v>3709</v>
      </c>
      <c r="W1740" t="s">
        <v>24914</v>
      </c>
      <c r="X1740" t="s">
        <v>11971</v>
      </c>
      <c r="Y1740" s="536" t="s">
        <v>24915</v>
      </c>
      <c r="Z1740" s="536" t="s">
        <v>23178</v>
      </c>
      <c r="AA1740" s="493" t="s">
        <v>20135</v>
      </c>
      <c r="AB1740" s="493" t="s">
        <v>24916</v>
      </c>
      <c r="AC1740" s="493" t="s">
        <v>19819</v>
      </c>
      <c r="AD1740" s="493" t="s">
        <v>21984</v>
      </c>
      <c r="AE1740"/>
      <c r="AF1740" t="s">
        <v>20919</v>
      </c>
      <c r="AG1740"/>
      <c r="AH1740"/>
      <c r="AI1740" t="s">
        <v>20668</v>
      </c>
      <c r="AJ1740" t="s">
        <v>32</v>
      </c>
      <c r="AK1740" t="s">
        <v>1861</v>
      </c>
      <c r="AL1740" t="s">
        <v>64</v>
      </c>
      <c r="AM1740" t="s">
        <v>3708</v>
      </c>
      <c r="AN1740">
        <v>4</v>
      </c>
    </row>
    <row r="1741" spans="1:40" ht="14.4" x14ac:dyDescent="0.3">
      <c r="A1741" s="433" t="str">
        <v>2335</v>
      </c>
      <c r="D1741" t="str">
        <f>CONCATENATE(portada_F[[#This Row],[NIVEL]],".",portada_F[[#This Row],[CODINS]])</f>
        <v>1.02342</v>
      </c>
      <c r="E1741" s="444" t="s">
        <v>32530</v>
      </c>
      <c r="F1741" t="s">
        <v>6910</v>
      </c>
      <c r="G1741" t="s">
        <v>6404</v>
      </c>
      <c r="H1741" t="s">
        <v>6405</v>
      </c>
      <c r="I1741" t="s">
        <v>242</v>
      </c>
      <c r="J1741" t="s">
        <v>9</v>
      </c>
      <c r="K1741" t="s">
        <v>32</v>
      </c>
      <c r="L1741" t="s">
        <v>20921</v>
      </c>
      <c r="M1741" t="s">
        <v>18492</v>
      </c>
      <c r="N1741">
        <v>30203</v>
      </c>
      <c r="O1741" t="s">
        <v>64</v>
      </c>
      <c r="P1741" t="s">
        <v>2</v>
      </c>
      <c r="Q1741" t="s">
        <v>3</v>
      </c>
      <c r="R1741" t="s">
        <v>16662</v>
      </c>
      <c r="S1741" t="s">
        <v>242</v>
      </c>
      <c r="T1741" t="s">
        <v>3125</v>
      </c>
      <c r="U1741" t="s">
        <v>3689</v>
      </c>
      <c r="V1741" t="s">
        <v>6405</v>
      </c>
      <c r="W1741" t="s">
        <v>19216</v>
      </c>
      <c r="X1741" t="s">
        <v>12068</v>
      </c>
      <c r="Y1741" s="536" t="s">
        <v>25861</v>
      </c>
      <c r="Z1741" s="536" t="s">
        <v>25862</v>
      </c>
      <c r="AA1741" s="493" t="s">
        <v>18066</v>
      </c>
      <c r="AB1741" s="493" t="s">
        <v>25862</v>
      </c>
      <c r="AC1741" s="493" t="s">
        <v>19819</v>
      </c>
      <c r="AD1741" s="493" t="s">
        <v>21984</v>
      </c>
      <c r="AE1741"/>
      <c r="AF1741" t="s">
        <v>20919</v>
      </c>
      <c r="AG1741"/>
      <c r="AH1741"/>
      <c r="AI1741" t="s">
        <v>20668</v>
      </c>
      <c r="AJ1741" t="s">
        <v>32</v>
      </c>
      <c r="AK1741" t="s">
        <v>7787</v>
      </c>
      <c r="AL1741" t="s">
        <v>64</v>
      </c>
      <c r="AM1741" t="s">
        <v>6405</v>
      </c>
      <c r="AN1741">
        <v>4</v>
      </c>
    </row>
    <row r="1742" spans="1:40" ht="14.4" x14ac:dyDescent="0.3">
      <c r="A1742" s="433" t="str">
        <v>2338</v>
      </c>
      <c r="D1742" t="str">
        <f>CONCATENATE(portada_F[[#This Row],[NIVEL]],".",portada_F[[#This Row],[CODINS]])</f>
        <v>1.01868</v>
      </c>
      <c r="E1742" s="444" t="s">
        <v>32113</v>
      </c>
      <c r="F1742" t="s">
        <v>550</v>
      </c>
      <c r="G1742" t="s">
        <v>6294</v>
      </c>
      <c r="H1742" t="s">
        <v>6295</v>
      </c>
      <c r="I1742" t="s">
        <v>242</v>
      </c>
      <c r="J1742" t="s">
        <v>4</v>
      </c>
      <c r="K1742" t="s">
        <v>32</v>
      </c>
      <c r="L1742" t="s">
        <v>20921</v>
      </c>
      <c r="M1742" t="s">
        <v>18492</v>
      </c>
      <c r="N1742">
        <v>30704</v>
      </c>
      <c r="O1742" t="s">
        <v>64</v>
      </c>
      <c r="P1742" t="s">
        <v>7</v>
      </c>
      <c r="Q1742" t="s">
        <v>4</v>
      </c>
      <c r="R1742" t="s">
        <v>16692</v>
      </c>
      <c r="S1742" t="s">
        <v>242</v>
      </c>
      <c r="T1742" t="s">
        <v>21958</v>
      </c>
      <c r="U1742" t="s">
        <v>131</v>
      </c>
      <c r="V1742" t="s">
        <v>6296</v>
      </c>
      <c r="W1742" t="s">
        <v>24882</v>
      </c>
      <c r="X1742" t="s">
        <v>11964</v>
      </c>
      <c r="Y1742" s="536" t="s">
        <v>24883</v>
      </c>
      <c r="Z1742" s="536" t="s">
        <v>24883</v>
      </c>
      <c r="AA1742" s="493" t="s">
        <v>14877</v>
      </c>
      <c r="AB1742" s="493" t="s">
        <v>24884</v>
      </c>
      <c r="AC1742" s="493" t="s">
        <v>19816</v>
      </c>
      <c r="AD1742" s="493" t="s">
        <v>21957</v>
      </c>
      <c r="AE1742"/>
      <c r="AF1742" t="s">
        <v>20919</v>
      </c>
      <c r="AG1742"/>
      <c r="AH1742"/>
      <c r="AI1742" t="s">
        <v>20668</v>
      </c>
      <c r="AJ1742" t="s">
        <v>32</v>
      </c>
      <c r="AK1742" t="s">
        <v>7683</v>
      </c>
      <c r="AL1742" t="s">
        <v>64</v>
      </c>
      <c r="AM1742" t="s">
        <v>6295</v>
      </c>
      <c r="AN1742">
        <v>27</v>
      </c>
    </row>
    <row r="1743" spans="1:40" ht="14.4" x14ac:dyDescent="0.3">
      <c r="A1743" s="433" t="str">
        <v>2340</v>
      </c>
      <c r="D1743" t="str">
        <f>CONCATENATE(portada_F[[#This Row],[NIVEL]],".",portada_F[[#This Row],[CODINS]])</f>
        <v>1.01074</v>
      </c>
      <c r="E1743" s="444" t="s">
        <v>31391</v>
      </c>
      <c r="F1743" t="s">
        <v>1150</v>
      </c>
      <c r="G1743" t="s">
        <v>6292</v>
      </c>
      <c r="H1743" t="s">
        <v>2376</v>
      </c>
      <c r="I1743" t="s">
        <v>571</v>
      </c>
      <c r="J1743" t="s">
        <v>1</v>
      </c>
      <c r="K1743" t="s">
        <v>32</v>
      </c>
      <c r="L1743" t="s">
        <v>20921</v>
      </c>
      <c r="M1743" t="s">
        <v>18492</v>
      </c>
      <c r="N1743">
        <v>10501</v>
      </c>
      <c r="O1743" t="s">
        <v>32</v>
      </c>
      <c r="P1743" t="s">
        <v>5</v>
      </c>
      <c r="Q1743" t="s">
        <v>1</v>
      </c>
      <c r="R1743" t="s">
        <v>16475</v>
      </c>
      <c r="S1743" t="s">
        <v>33</v>
      </c>
      <c r="T1743" t="s">
        <v>20978</v>
      </c>
      <c r="U1743" t="s">
        <v>1242</v>
      </c>
      <c r="V1743" t="s">
        <v>2376</v>
      </c>
      <c r="W1743" t="s">
        <v>18927</v>
      </c>
      <c r="X1743" t="s">
        <v>12803</v>
      </c>
      <c r="Y1743" s="536" t="s">
        <v>23234</v>
      </c>
      <c r="Z1743" s="536" t="s">
        <v>23234</v>
      </c>
      <c r="AA1743" s="493" t="s">
        <v>19979</v>
      </c>
      <c r="AB1743" s="493" t="s">
        <v>23235</v>
      </c>
      <c r="AC1743" s="493" t="s">
        <v>19697</v>
      </c>
      <c r="AD1743" s="493" t="s">
        <v>20982</v>
      </c>
      <c r="AE1743"/>
      <c r="AF1743" t="s">
        <v>20919</v>
      </c>
      <c r="AG1743"/>
      <c r="AH1743"/>
      <c r="AI1743" t="s">
        <v>20668</v>
      </c>
      <c r="AJ1743" t="s">
        <v>32</v>
      </c>
      <c r="AK1743" t="s">
        <v>7532</v>
      </c>
      <c r="AL1743" t="s">
        <v>64</v>
      </c>
      <c r="AM1743" t="s">
        <v>2376</v>
      </c>
      <c r="AN1743">
        <v>36</v>
      </c>
    </row>
    <row r="1744" spans="1:40" ht="14.4" x14ac:dyDescent="0.3">
      <c r="A1744" s="433" t="str">
        <v>2341</v>
      </c>
      <c r="D1744" t="str">
        <f>CONCATENATE(portada_F[[#This Row],[NIVEL]],".",portada_F[[#This Row],[CODINS]])</f>
        <v>1.03576</v>
      </c>
      <c r="E1744" s="444" t="s">
        <v>33571</v>
      </c>
      <c r="F1744" t="s">
        <v>7697</v>
      </c>
      <c r="G1744" t="s">
        <v>20450</v>
      </c>
      <c r="H1744" t="s">
        <v>70</v>
      </c>
      <c r="I1744" t="s">
        <v>571</v>
      </c>
      <c r="J1744" t="s">
        <v>1</v>
      </c>
      <c r="K1744" t="s">
        <v>32</v>
      </c>
      <c r="L1744" t="s">
        <v>20921</v>
      </c>
      <c r="M1744" t="s">
        <v>18492</v>
      </c>
      <c r="N1744">
        <v>10502</v>
      </c>
      <c r="O1744" t="s">
        <v>32</v>
      </c>
      <c r="P1744" t="s">
        <v>5</v>
      </c>
      <c r="Q1744" t="s">
        <v>2</v>
      </c>
      <c r="R1744" t="s">
        <v>16476</v>
      </c>
      <c r="S1744" t="s">
        <v>33</v>
      </c>
      <c r="T1744" t="s">
        <v>20978</v>
      </c>
      <c r="U1744" t="s">
        <v>1387</v>
      </c>
      <c r="V1744" t="s">
        <v>70</v>
      </c>
      <c r="W1744" t="s">
        <v>354</v>
      </c>
      <c r="X1744" t="s">
        <v>20451</v>
      </c>
      <c r="Y1744" s="536" t="s">
        <v>28397</v>
      </c>
      <c r="Z1744" s="536"/>
      <c r="AA1744" s="493" t="s">
        <v>28398</v>
      </c>
      <c r="AB1744" s="493" t="s">
        <v>28397</v>
      </c>
      <c r="AC1744" s="493" t="s">
        <v>19697</v>
      </c>
      <c r="AD1744" s="493" t="s">
        <v>20982</v>
      </c>
      <c r="AE1744"/>
      <c r="AF1744" t="s">
        <v>20919</v>
      </c>
      <c r="AG1744"/>
      <c r="AH1744"/>
      <c r="AI1744" t="s">
        <v>20668</v>
      </c>
      <c r="AJ1744" t="s">
        <v>32</v>
      </c>
      <c r="AK1744" t="s">
        <v>12610</v>
      </c>
      <c r="AL1744" t="s">
        <v>64</v>
      </c>
      <c r="AM1744" t="s">
        <v>70</v>
      </c>
      <c r="AN1744">
        <v>9</v>
      </c>
    </row>
    <row r="1745" spans="1:40" ht="14.4" x14ac:dyDescent="0.3">
      <c r="A1745" s="433" t="str">
        <v>2342</v>
      </c>
      <c r="D1745" t="str">
        <f>CONCATENATE(portada_F[[#This Row],[NIVEL]],".",portada_F[[#This Row],[CODINS]])</f>
        <v>1.00881</v>
      </c>
      <c r="E1745" s="444" t="s">
        <v>31220</v>
      </c>
      <c r="F1745" t="s">
        <v>2381</v>
      </c>
      <c r="G1745" t="s">
        <v>6356</v>
      </c>
      <c r="H1745" t="s">
        <v>3036</v>
      </c>
      <c r="I1745" t="s">
        <v>242</v>
      </c>
      <c r="J1745" t="s">
        <v>7</v>
      </c>
      <c r="K1745" t="s">
        <v>32</v>
      </c>
      <c r="L1745" t="s">
        <v>20921</v>
      </c>
      <c r="M1745" t="s">
        <v>18492</v>
      </c>
      <c r="N1745">
        <v>30107</v>
      </c>
      <c r="O1745" t="s">
        <v>64</v>
      </c>
      <c r="P1745" t="s">
        <v>1</v>
      </c>
      <c r="Q1745" t="s">
        <v>7</v>
      </c>
      <c r="R1745" t="s">
        <v>16656</v>
      </c>
      <c r="S1745" t="s">
        <v>242</v>
      </c>
      <c r="T1745" t="s">
        <v>242</v>
      </c>
      <c r="U1745" t="s">
        <v>461</v>
      </c>
      <c r="V1745" t="s">
        <v>3036</v>
      </c>
      <c r="W1745" t="s">
        <v>9786</v>
      </c>
      <c r="X1745" t="s">
        <v>11681</v>
      </c>
      <c r="Y1745" s="536" t="s">
        <v>22839</v>
      </c>
      <c r="Z1745" s="536" t="s">
        <v>22840</v>
      </c>
      <c r="AA1745" s="493" t="s">
        <v>22841</v>
      </c>
      <c r="AB1745" s="493" t="s">
        <v>22839</v>
      </c>
      <c r="AC1745" s="493" t="s">
        <v>19808</v>
      </c>
      <c r="AD1745" s="493" t="s">
        <v>21911</v>
      </c>
      <c r="AE1745"/>
      <c r="AF1745" t="s">
        <v>20919</v>
      </c>
      <c r="AG1745"/>
      <c r="AH1745"/>
      <c r="AI1745" t="s">
        <v>20668</v>
      </c>
      <c r="AJ1745" t="s">
        <v>32</v>
      </c>
      <c r="AK1745" t="s">
        <v>7480</v>
      </c>
      <c r="AL1745" t="s">
        <v>64</v>
      </c>
      <c r="AM1745" t="s">
        <v>3036</v>
      </c>
      <c r="AN1745">
        <v>6</v>
      </c>
    </row>
    <row r="1746" spans="1:40" ht="14.4" x14ac:dyDescent="0.3">
      <c r="A1746" s="433" t="str">
        <v>2344</v>
      </c>
      <c r="D1746" t="str">
        <f>CONCATENATE(portada_F[[#This Row],[NIVEL]],".",portada_F[[#This Row],[CODINS]])</f>
        <v>1.00962</v>
      </c>
      <c r="E1746" s="444" t="s">
        <v>31287</v>
      </c>
      <c r="F1746" t="s">
        <v>2260</v>
      </c>
      <c r="G1746" t="s">
        <v>6355</v>
      </c>
      <c r="H1746" t="s">
        <v>539</v>
      </c>
      <c r="I1746" t="s">
        <v>242</v>
      </c>
      <c r="J1746" t="s">
        <v>6</v>
      </c>
      <c r="K1746" t="s">
        <v>32</v>
      </c>
      <c r="L1746" t="s">
        <v>20921</v>
      </c>
      <c r="M1746" t="s">
        <v>18492</v>
      </c>
      <c r="N1746">
        <v>30305</v>
      </c>
      <c r="O1746" t="s">
        <v>64</v>
      </c>
      <c r="P1746" t="s">
        <v>3</v>
      </c>
      <c r="Q1746" t="s">
        <v>5</v>
      </c>
      <c r="R1746" t="s">
        <v>16669</v>
      </c>
      <c r="S1746" t="s">
        <v>242</v>
      </c>
      <c r="T1746" t="s">
        <v>243</v>
      </c>
      <c r="U1746" t="s">
        <v>244</v>
      </c>
      <c r="V1746" t="s">
        <v>539</v>
      </c>
      <c r="W1746" t="s">
        <v>18895</v>
      </c>
      <c r="X1746" t="s">
        <v>11703</v>
      </c>
      <c r="Y1746" s="536" t="s">
        <v>23002</v>
      </c>
      <c r="Z1746" s="536"/>
      <c r="AA1746" s="493" t="s">
        <v>13943</v>
      </c>
      <c r="AB1746" s="493" t="s">
        <v>23002</v>
      </c>
      <c r="AC1746" s="493" t="s">
        <v>19821</v>
      </c>
      <c r="AD1746" s="493" t="s">
        <v>22000</v>
      </c>
      <c r="AE1746"/>
      <c r="AF1746" t="s">
        <v>20919</v>
      </c>
      <c r="AG1746"/>
      <c r="AH1746"/>
      <c r="AI1746" t="s">
        <v>20668</v>
      </c>
      <c r="AJ1746" t="s">
        <v>32</v>
      </c>
      <c r="AK1746" t="s">
        <v>7494</v>
      </c>
      <c r="AL1746" t="s">
        <v>64</v>
      </c>
      <c r="AM1746" t="s">
        <v>539</v>
      </c>
      <c r="AN1746">
        <v>49</v>
      </c>
    </row>
    <row r="1747" spans="1:40" ht="14.4" x14ac:dyDescent="0.3">
      <c r="A1747" s="433" t="str">
        <v>2345</v>
      </c>
      <c r="D1747" t="str">
        <f>CONCATENATE(portada_F[[#This Row],[NIVEL]],".",portada_F[[#This Row],[CODINS]])</f>
        <v>1.01494</v>
      </c>
      <c r="E1747" s="444" t="s">
        <v>31772</v>
      </c>
      <c r="F1747" t="s">
        <v>3653</v>
      </c>
      <c r="G1747" t="s">
        <v>3651</v>
      </c>
      <c r="H1747" t="s">
        <v>3652</v>
      </c>
      <c r="I1747" t="s">
        <v>242</v>
      </c>
      <c r="J1747" t="s">
        <v>9</v>
      </c>
      <c r="K1747" t="s">
        <v>32</v>
      </c>
      <c r="L1747" t="s">
        <v>20921</v>
      </c>
      <c r="M1747" t="s">
        <v>18492</v>
      </c>
      <c r="N1747">
        <v>30202</v>
      </c>
      <c r="O1747" t="s">
        <v>64</v>
      </c>
      <c r="P1747" t="s">
        <v>2</v>
      </c>
      <c r="Q1747" t="s">
        <v>2</v>
      </c>
      <c r="R1747" t="s">
        <v>16661</v>
      </c>
      <c r="S1747" t="s">
        <v>242</v>
      </c>
      <c r="T1747" t="s">
        <v>3125</v>
      </c>
      <c r="U1747" t="s">
        <v>637</v>
      </c>
      <c r="V1747" t="s">
        <v>3652</v>
      </c>
      <c r="W1747" t="s">
        <v>24109</v>
      </c>
      <c r="X1747" t="s">
        <v>11857</v>
      </c>
      <c r="Y1747" s="536" t="s">
        <v>24110</v>
      </c>
      <c r="Z1747" s="536"/>
      <c r="AA1747" s="493" t="s">
        <v>14976</v>
      </c>
      <c r="AB1747" s="493" t="s">
        <v>24111</v>
      </c>
      <c r="AC1747" s="493" t="s">
        <v>19819</v>
      </c>
      <c r="AD1747" s="493" t="s">
        <v>21984</v>
      </c>
      <c r="AE1747"/>
      <c r="AF1747" t="s">
        <v>20919</v>
      </c>
      <c r="AG1747"/>
      <c r="AH1747"/>
      <c r="AI1747" t="s">
        <v>20668</v>
      </c>
      <c r="AJ1747" t="s">
        <v>32</v>
      </c>
      <c r="AK1747" t="s">
        <v>1879</v>
      </c>
      <c r="AL1747" t="s">
        <v>64</v>
      </c>
      <c r="AM1747" t="s">
        <v>3652</v>
      </c>
      <c r="AN1747">
        <v>32</v>
      </c>
    </row>
    <row r="1748" spans="1:40" ht="14.4" x14ac:dyDescent="0.3">
      <c r="A1748" s="433" t="str">
        <v>2347</v>
      </c>
      <c r="D1748" t="str">
        <f>CONCATENATE(portada_F[[#This Row],[NIVEL]],".",portada_F[[#This Row],[CODINS]])</f>
        <v>1.01006</v>
      </c>
      <c r="E1748" s="444" t="s">
        <v>31326</v>
      </c>
      <c r="F1748" t="s">
        <v>245</v>
      </c>
      <c r="G1748" t="s">
        <v>240</v>
      </c>
      <c r="H1748" t="s">
        <v>241</v>
      </c>
      <c r="I1748" t="s">
        <v>242</v>
      </c>
      <c r="J1748" t="s">
        <v>6</v>
      </c>
      <c r="K1748" t="s">
        <v>32</v>
      </c>
      <c r="L1748" t="s">
        <v>20921</v>
      </c>
      <c r="M1748" t="s">
        <v>18492</v>
      </c>
      <c r="N1748">
        <v>30305</v>
      </c>
      <c r="O1748" t="s">
        <v>64</v>
      </c>
      <c r="P1748" t="s">
        <v>3</v>
      </c>
      <c r="Q1748" t="s">
        <v>5</v>
      </c>
      <c r="R1748" t="s">
        <v>16669</v>
      </c>
      <c r="S1748" t="s">
        <v>242</v>
      </c>
      <c r="T1748" t="s">
        <v>243</v>
      </c>
      <c r="U1748" t="s">
        <v>244</v>
      </c>
      <c r="V1748" t="s">
        <v>241</v>
      </c>
      <c r="W1748" t="s">
        <v>18903</v>
      </c>
      <c r="X1748" t="s">
        <v>11717</v>
      </c>
      <c r="Y1748" s="536" t="s">
        <v>23086</v>
      </c>
      <c r="Z1748" s="536" t="s">
        <v>23086</v>
      </c>
      <c r="AA1748" s="493" t="s">
        <v>23087</v>
      </c>
      <c r="AB1748" s="493" t="s">
        <v>23086</v>
      </c>
      <c r="AC1748" s="493" t="s">
        <v>19821</v>
      </c>
      <c r="AD1748" s="493" t="s">
        <v>22000</v>
      </c>
      <c r="AE1748"/>
      <c r="AF1748" t="s">
        <v>20919</v>
      </c>
      <c r="AG1748"/>
      <c r="AH1748"/>
      <c r="AI1748" t="s">
        <v>20668</v>
      </c>
      <c r="AJ1748" t="s">
        <v>32</v>
      </c>
      <c r="AK1748" t="s">
        <v>239</v>
      </c>
      <c r="AL1748" t="s">
        <v>64</v>
      </c>
      <c r="AM1748" t="s">
        <v>241</v>
      </c>
      <c r="AN1748">
        <v>67</v>
      </c>
    </row>
    <row r="1749" spans="1:40" ht="14.4" x14ac:dyDescent="0.3">
      <c r="A1749" s="433" t="str">
        <v>2352</v>
      </c>
      <c r="D1749" t="str">
        <f>CONCATENATE(portada_F[[#This Row],[NIVEL]],".",portada_F[[#This Row],[CODINS]])</f>
        <v>1.03577</v>
      </c>
      <c r="E1749" s="444" t="s">
        <v>33572</v>
      </c>
      <c r="F1749" t="s">
        <v>7782</v>
      </c>
      <c r="G1749" t="s">
        <v>13675</v>
      </c>
      <c r="H1749" t="s">
        <v>13676</v>
      </c>
      <c r="I1749" t="s">
        <v>571</v>
      </c>
      <c r="J1749" t="s">
        <v>1</v>
      </c>
      <c r="K1749" t="s">
        <v>32</v>
      </c>
      <c r="L1749" t="s">
        <v>20921</v>
      </c>
      <c r="M1749" t="s">
        <v>18492</v>
      </c>
      <c r="N1749">
        <v>10503</v>
      </c>
      <c r="O1749" t="s">
        <v>32</v>
      </c>
      <c r="P1749" t="s">
        <v>5</v>
      </c>
      <c r="Q1749" t="s">
        <v>3</v>
      </c>
      <c r="R1749" t="s">
        <v>16477</v>
      </c>
      <c r="S1749" t="s">
        <v>33</v>
      </c>
      <c r="T1749" t="s">
        <v>20978</v>
      </c>
      <c r="U1749" t="s">
        <v>224</v>
      </c>
      <c r="V1749" t="s">
        <v>13676</v>
      </c>
      <c r="W1749" t="s">
        <v>28399</v>
      </c>
      <c r="X1749" t="s">
        <v>14331</v>
      </c>
      <c r="Y1749" s="536" t="s">
        <v>28400</v>
      </c>
      <c r="Z1749" s="536"/>
      <c r="AA1749" s="493" t="s">
        <v>28401</v>
      </c>
      <c r="AB1749" s="493" t="s">
        <v>28400</v>
      </c>
      <c r="AC1749" s="493" t="s">
        <v>19697</v>
      </c>
      <c r="AD1749" s="493" t="s">
        <v>20982</v>
      </c>
      <c r="AE1749"/>
      <c r="AF1749" t="s">
        <v>20919</v>
      </c>
      <c r="AG1749"/>
      <c r="AH1749"/>
      <c r="AI1749" t="s">
        <v>20668</v>
      </c>
      <c r="AJ1749" t="s">
        <v>32</v>
      </c>
      <c r="AK1749" t="s">
        <v>12616</v>
      </c>
      <c r="AL1749" t="s">
        <v>64</v>
      </c>
      <c r="AM1749" t="s">
        <v>13676</v>
      </c>
      <c r="AN1749">
        <v>3</v>
      </c>
    </row>
    <row r="1750" spans="1:40" ht="14.4" x14ac:dyDescent="0.3">
      <c r="A1750" s="433" t="str">
        <v>2353</v>
      </c>
      <c r="D1750" t="str">
        <f>CONCATENATE(portada_F[[#This Row],[NIVEL]],".",portada_F[[#This Row],[CODINS]])</f>
        <v>1.02511</v>
      </c>
      <c r="E1750" s="444" t="s">
        <v>32682</v>
      </c>
      <c r="F1750" t="s">
        <v>5268</v>
      </c>
      <c r="G1750" t="s">
        <v>6358</v>
      </c>
      <c r="H1750" t="s">
        <v>6359</v>
      </c>
      <c r="I1750" t="s">
        <v>571</v>
      </c>
      <c r="J1750" t="s">
        <v>1</v>
      </c>
      <c r="K1750" t="s">
        <v>32</v>
      </c>
      <c r="L1750" t="s">
        <v>20921</v>
      </c>
      <c r="M1750" t="s">
        <v>18492</v>
      </c>
      <c r="N1750">
        <v>10503</v>
      </c>
      <c r="O1750" t="s">
        <v>32</v>
      </c>
      <c r="P1750" t="s">
        <v>5</v>
      </c>
      <c r="Q1750" t="s">
        <v>3</v>
      </c>
      <c r="R1750" t="s">
        <v>16477</v>
      </c>
      <c r="S1750" t="s">
        <v>33</v>
      </c>
      <c r="T1750" t="s">
        <v>20978</v>
      </c>
      <c r="U1750" t="s">
        <v>224</v>
      </c>
      <c r="V1750" t="s">
        <v>539</v>
      </c>
      <c r="W1750" t="s">
        <v>2983</v>
      </c>
      <c r="X1750" t="s">
        <v>15768</v>
      </c>
      <c r="Y1750" s="536" t="s">
        <v>26200</v>
      </c>
      <c r="Z1750" s="536" t="s">
        <v>26201</v>
      </c>
      <c r="AA1750" s="493" t="s">
        <v>17309</v>
      </c>
      <c r="AB1750" s="493" t="s">
        <v>26201</v>
      </c>
      <c r="AC1750" s="493" t="s">
        <v>19697</v>
      </c>
      <c r="AD1750" s="493" t="s">
        <v>20982</v>
      </c>
      <c r="AE1750"/>
      <c r="AF1750" t="s">
        <v>20919</v>
      </c>
      <c r="AG1750"/>
      <c r="AH1750"/>
      <c r="AI1750" t="s">
        <v>20668</v>
      </c>
      <c r="AJ1750" t="s">
        <v>32</v>
      </c>
      <c r="AK1750" t="s">
        <v>7826</v>
      </c>
      <c r="AL1750" t="s">
        <v>64</v>
      </c>
      <c r="AM1750" t="s">
        <v>6359</v>
      </c>
      <c r="AN1750">
        <v>3</v>
      </c>
    </row>
    <row r="1751" spans="1:40" ht="14.4" x14ac:dyDescent="0.3">
      <c r="A1751" s="433" t="str">
        <v>2355</v>
      </c>
      <c r="D1751" t="str">
        <f>CONCATENATE(portada_F[[#This Row],[NIVEL]],".",portada_F[[#This Row],[CODINS]])</f>
        <v>1.00485</v>
      </c>
      <c r="E1751" s="444" t="s">
        <v>30875</v>
      </c>
      <c r="F1751" t="s">
        <v>1385</v>
      </c>
      <c r="G1751" t="s">
        <v>3630</v>
      </c>
      <c r="H1751" t="s">
        <v>3631</v>
      </c>
      <c r="I1751" t="s">
        <v>242</v>
      </c>
      <c r="J1751" t="s">
        <v>2</v>
      </c>
      <c r="K1751" t="s">
        <v>32</v>
      </c>
      <c r="L1751" t="s">
        <v>20921</v>
      </c>
      <c r="M1751" t="s">
        <v>18492</v>
      </c>
      <c r="N1751">
        <v>30110</v>
      </c>
      <c r="O1751" t="s">
        <v>64</v>
      </c>
      <c r="P1751" t="s">
        <v>1</v>
      </c>
      <c r="Q1751" t="s">
        <v>11</v>
      </c>
      <c r="R1751" t="s">
        <v>16658</v>
      </c>
      <c r="S1751" t="s">
        <v>242</v>
      </c>
      <c r="T1751" t="s">
        <v>242</v>
      </c>
      <c r="U1751" t="s">
        <v>908</v>
      </c>
      <c r="V1751" t="s">
        <v>70</v>
      </c>
      <c r="W1751" t="s">
        <v>354</v>
      </c>
      <c r="X1751" t="s">
        <v>11557</v>
      </c>
      <c r="Y1751" s="536" t="s">
        <v>21954</v>
      </c>
      <c r="Z1751" s="536" t="s">
        <v>21954</v>
      </c>
      <c r="AA1751" s="493" t="s">
        <v>7075</v>
      </c>
      <c r="AB1751" s="493" t="s">
        <v>21954</v>
      </c>
      <c r="AC1751" s="493" t="s">
        <v>19807</v>
      </c>
      <c r="AD1751" s="493" t="s">
        <v>21906</v>
      </c>
      <c r="AE1751"/>
      <c r="AF1751" t="s">
        <v>20919</v>
      </c>
      <c r="AG1751"/>
      <c r="AH1751"/>
      <c r="AI1751" t="s">
        <v>20668</v>
      </c>
      <c r="AJ1751" t="s">
        <v>32</v>
      </c>
      <c r="AK1751" t="s">
        <v>1544</v>
      </c>
      <c r="AL1751" t="s">
        <v>64</v>
      </c>
      <c r="AM1751" t="s">
        <v>3631</v>
      </c>
      <c r="AN1751">
        <v>58</v>
      </c>
    </row>
    <row r="1752" spans="1:40" ht="14.4" x14ac:dyDescent="0.3">
      <c r="A1752" s="433" t="str">
        <v>2356</v>
      </c>
      <c r="D1752" t="str">
        <f>CONCATENATE(portada_F[[#This Row],[NIVEL]],".",portada_F[[#This Row],[CODINS]])</f>
        <v>1.03761</v>
      </c>
      <c r="E1752" s="444" t="s">
        <v>30875</v>
      </c>
      <c r="F1752" t="s">
        <v>8304</v>
      </c>
      <c r="G1752" t="s">
        <v>3630</v>
      </c>
      <c r="H1752" t="s">
        <v>28806</v>
      </c>
      <c r="I1752" t="s">
        <v>242</v>
      </c>
      <c r="J1752" t="s">
        <v>2</v>
      </c>
      <c r="K1752" t="s">
        <v>32</v>
      </c>
      <c r="L1752" t="s">
        <v>20921</v>
      </c>
      <c r="M1752" t="s">
        <v>18492</v>
      </c>
      <c r="N1752">
        <v>30110</v>
      </c>
      <c r="O1752" t="s">
        <v>64</v>
      </c>
      <c r="P1752" t="s">
        <v>1</v>
      </c>
      <c r="Q1752" t="s">
        <v>11</v>
      </c>
      <c r="R1752" t="s">
        <v>16658</v>
      </c>
      <c r="S1752" t="s">
        <v>242</v>
      </c>
      <c r="T1752" t="s">
        <v>242</v>
      </c>
      <c r="U1752" t="s">
        <v>908</v>
      </c>
      <c r="V1752" t="s">
        <v>16424</v>
      </c>
      <c r="W1752" t="s">
        <v>354</v>
      </c>
      <c r="X1752" t="s">
        <v>11557</v>
      </c>
      <c r="Y1752" s="536" t="s">
        <v>21954</v>
      </c>
      <c r="Z1752" s="536"/>
      <c r="AA1752" s="493" t="s">
        <v>7075</v>
      </c>
      <c r="AB1752" s="493" t="s">
        <v>21954</v>
      </c>
      <c r="AC1752" s="493" t="s">
        <v>19807</v>
      </c>
      <c r="AD1752" s="493" t="s">
        <v>21906</v>
      </c>
      <c r="AE1752" t="s">
        <v>28173</v>
      </c>
      <c r="AF1752" t="s">
        <v>20919</v>
      </c>
      <c r="AG1752" t="s">
        <v>64</v>
      </c>
      <c r="AH1752" t="s">
        <v>19694</v>
      </c>
      <c r="AI1752" t="s">
        <v>28807</v>
      </c>
      <c r="AJ1752" t="s">
        <v>32</v>
      </c>
      <c r="AK1752" t="s">
        <v>1544</v>
      </c>
      <c r="AL1752" t="s">
        <v>64</v>
      </c>
      <c r="AM1752" t="s">
        <v>3631</v>
      </c>
      <c r="AN1752">
        <v>10</v>
      </c>
    </row>
    <row r="1753" spans="1:40" ht="14.4" x14ac:dyDescent="0.3">
      <c r="A1753" s="433" t="str">
        <v>2358</v>
      </c>
      <c r="D1753" t="str">
        <f>CONCATENATE(portada_F[[#This Row],[NIVEL]],".",portada_F[[#This Row],[CODINS]])</f>
        <v>1.03570</v>
      </c>
      <c r="E1753" s="444" t="s">
        <v>33566</v>
      </c>
      <c r="F1753" t="s">
        <v>7505</v>
      </c>
      <c r="G1753" t="s">
        <v>17434</v>
      </c>
      <c r="H1753" t="s">
        <v>17435</v>
      </c>
      <c r="I1753" t="s">
        <v>571</v>
      </c>
      <c r="J1753" t="s">
        <v>3</v>
      </c>
      <c r="K1753" t="s">
        <v>32</v>
      </c>
      <c r="L1753" t="s">
        <v>20921</v>
      </c>
      <c r="M1753" t="s">
        <v>18492</v>
      </c>
      <c r="N1753">
        <v>12004</v>
      </c>
      <c r="O1753" t="s">
        <v>32</v>
      </c>
      <c r="P1753" t="s">
        <v>3374</v>
      </c>
      <c r="Q1753" t="s">
        <v>4</v>
      </c>
      <c r="R1753" t="s">
        <v>18357</v>
      </c>
      <c r="S1753" t="s">
        <v>33</v>
      </c>
      <c r="T1753" t="s">
        <v>3375</v>
      </c>
      <c r="U1753" t="s">
        <v>272</v>
      </c>
      <c r="V1753" t="s">
        <v>17435</v>
      </c>
      <c r="W1753" t="s">
        <v>17438</v>
      </c>
      <c r="X1753" t="s">
        <v>17437</v>
      </c>
      <c r="Y1753" s="536" t="s">
        <v>28392</v>
      </c>
      <c r="Z1753" s="536"/>
      <c r="AA1753" s="493" t="s">
        <v>17436</v>
      </c>
      <c r="AB1753" s="493" t="s">
        <v>28392</v>
      </c>
      <c r="AC1753" s="493" t="s">
        <v>19802</v>
      </c>
      <c r="AD1753" s="493" t="s">
        <v>21873</v>
      </c>
      <c r="AE1753"/>
      <c r="AF1753" t="s">
        <v>20919</v>
      </c>
      <c r="AG1753"/>
      <c r="AH1753"/>
      <c r="AI1753" t="s">
        <v>20668</v>
      </c>
      <c r="AJ1753" t="s">
        <v>32</v>
      </c>
      <c r="AK1753" t="s">
        <v>2899</v>
      </c>
      <c r="AL1753" t="s">
        <v>64</v>
      </c>
      <c r="AM1753" t="s">
        <v>17435</v>
      </c>
      <c r="AN1753">
        <v>7</v>
      </c>
    </row>
    <row r="1754" spans="1:40" ht="14.4" x14ac:dyDescent="0.3">
      <c r="A1754" s="433" t="str">
        <v>2360</v>
      </c>
      <c r="D1754" t="str">
        <f>CONCATENATE(portada_F[[#This Row],[NIVEL]],".",portada_F[[#This Row],[CODINS]])</f>
        <v>1.03571</v>
      </c>
      <c r="E1754" s="444" t="s">
        <v>33567</v>
      </c>
      <c r="F1754" t="s">
        <v>13669</v>
      </c>
      <c r="G1754" t="s">
        <v>13670</v>
      </c>
      <c r="H1754" t="s">
        <v>13671</v>
      </c>
      <c r="I1754" t="s">
        <v>571</v>
      </c>
      <c r="J1754" t="s">
        <v>3</v>
      </c>
      <c r="K1754" t="s">
        <v>32</v>
      </c>
      <c r="L1754" t="s">
        <v>20921</v>
      </c>
      <c r="M1754" t="s">
        <v>18492</v>
      </c>
      <c r="N1754">
        <v>12002</v>
      </c>
      <c r="O1754" t="s">
        <v>32</v>
      </c>
      <c r="P1754" t="s">
        <v>3374</v>
      </c>
      <c r="Q1754" t="s">
        <v>2</v>
      </c>
      <c r="R1754" t="s">
        <v>18355</v>
      </c>
      <c r="S1754" t="s">
        <v>33</v>
      </c>
      <c r="T1754" t="s">
        <v>3375</v>
      </c>
      <c r="U1754" t="s">
        <v>3053</v>
      </c>
      <c r="V1754" t="s">
        <v>13671</v>
      </c>
      <c r="W1754" t="s">
        <v>19498</v>
      </c>
      <c r="X1754" t="s">
        <v>14330</v>
      </c>
      <c r="Y1754" s="536" t="s">
        <v>28393</v>
      </c>
      <c r="Z1754" s="536"/>
      <c r="AA1754" s="493" t="s">
        <v>17439</v>
      </c>
      <c r="AB1754" s="493" t="s">
        <v>28393</v>
      </c>
      <c r="AC1754" s="493" t="s">
        <v>19802</v>
      </c>
      <c r="AD1754" s="493" t="s">
        <v>21873</v>
      </c>
      <c r="AE1754"/>
      <c r="AF1754" t="s">
        <v>20919</v>
      </c>
      <c r="AG1754"/>
      <c r="AH1754"/>
      <c r="AI1754" t="s">
        <v>20668</v>
      </c>
      <c r="AJ1754" t="s">
        <v>32</v>
      </c>
      <c r="AK1754" t="s">
        <v>1013</v>
      </c>
      <c r="AL1754" t="s">
        <v>64</v>
      </c>
      <c r="AM1754" t="s">
        <v>13671</v>
      </c>
      <c r="AN1754">
        <v>2</v>
      </c>
    </row>
    <row r="1755" spans="1:40" ht="14.4" x14ac:dyDescent="0.3">
      <c r="A1755" s="433" t="str">
        <v>2361</v>
      </c>
      <c r="D1755" t="str">
        <f>CONCATENATE(portada_F[[#This Row],[NIVEL]],".",portada_F[[#This Row],[CODINS]])</f>
        <v>1.03770</v>
      </c>
      <c r="E1755" s="444" t="s">
        <v>33712</v>
      </c>
      <c r="F1755" t="s">
        <v>7648</v>
      </c>
      <c r="G1755" t="s">
        <v>14672</v>
      </c>
      <c r="H1755" t="s">
        <v>535</v>
      </c>
      <c r="I1755" t="s">
        <v>571</v>
      </c>
      <c r="J1755" t="s">
        <v>1</v>
      </c>
      <c r="K1755" t="s">
        <v>32</v>
      </c>
      <c r="L1755" t="s">
        <v>20921</v>
      </c>
      <c r="M1755" t="s">
        <v>18492</v>
      </c>
      <c r="N1755">
        <v>10502</v>
      </c>
      <c r="O1755" t="s">
        <v>32</v>
      </c>
      <c r="P1755" t="s">
        <v>5</v>
      </c>
      <c r="Q1755" t="s">
        <v>2</v>
      </c>
      <c r="R1755" t="s">
        <v>16476</v>
      </c>
      <c r="S1755" t="s">
        <v>33</v>
      </c>
      <c r="T1755" t="s">
        <v>20978</v>
      </c>
      <c r="U1755" t="s">
        <v>1387</v>
      </c>
      <c r="V1755" t="s">
        <v>535</v>
      </c>
      <c r="W1755" t="s">
        <v>252</v>
      </c>
      <c r="X1755" t="s">
        <v>15179</v>
      </c>
      <c r="Y1755" s="536" t="s">
        <v>28832</v>
      </c>
      <c r="Z1755" s="536"/>
      <c r="AA1755" s="493" t="s">
        <v>19543</v>
      </c>
      <c r="AB1755" s="493" t="s">
        <v>28833</v>
      </c>
      <c r="AC1755" s="493" t="s">
        <v>19697</v>
      </c>
      <c r="AD1755" s="493" t="s">
        <v>20982</v>
      </c>
      <c r="AE1755"/>
      <c r="AF1755" t="s">
        <v>20919</v>
      </c>
      <c r="AG1755"/>
      <c r="AH1755"/>
      <c r="AI1755" t="s">
        <v>20668</v>
      </c>
      <c r="AJ1755" t="s">
        <v>32</v>
      </c>
      <c r="AK1755" t="s">
        <v>3173</v>
      </c>
      <c r="AL1755" t="s">
        <v>64</v>
      </c>
      <c r="AM1755" t="s">
        <v>535</v>
      </c>
      <c r="AN1755">
        <v>5</v>
      </c>
    </row>
    <row r="1756" spans="1:40" ht="14.4" x14ac:dyDescent="0.3">
      <c r="A1756" s="433" t="str">
        <v>2362</v>
      </c>
      <c r="D1756" t="str">
        <f>CONCATENATE(portada_F[[#This Row],[NIVEL]],".",portada_F[[#This Row],[CODINS]])</f>
        <v>1.03572</v>
      </c>
      <c r="E1756" s="444" t="s">
        <v>33568</v>
      </c>
      <c r="F1756" t="s">
        <v>13672</v>
      </c>
      <c r="G1756" t="s">
        <v>13673</v>
      </c>
      <c r="H1756" t="s">
        <v>13674</v>
      </c>
      <c r="I1756" t="s">
        <v>571</v>
      </c>
      <c r="J1756" t="s">
        <v>3</v>
      </c>
      <c r="K1756" t="s">
        <v>32</v>
      </c>
      <c r="L1756" t="s">
        <v>20921</v>
      </c>
      <c r="M1756" t="s">
        <v>18492</v>
      </c>
      <c r="N1756">
        <v>12004</v>
      </c>
      <c r="O1756" t="s">
        <v>32</v>
      </c>
      <c r="P1756" t="s">
        <v>3374</v>
      </c>
      <c r="Q1756" t="s">
        <v>4</v>
      </c>
      <c r="R1756" t="s">
        <v>18357</v>
      </c>
      <c r="S1756" t="s">
        <v>33</v>
      </c>
      <c r="T1756" t="s">
        <v>3375</v>
      </c>
      <c r="U1756" t="s">
        <v>272</v>
      </c>
      <c r="V1756" t="s">
        <v>504</v>
      </c>
      <c r="W1756" t="s">
        <v>19499</v>
      </c>
      <c r="X1756" t="s">
        <v>15889</v>
      </c>
      <c r="Y1756" s="536" t="s">
        <v>28394</v>
      </c>
      <c r="Z1756" s="536"/>
      <c r="AA1756" s="493" t="s">
        <v>18174</v>
      </c>
      <c r="AB1756" s="493" t="s">
        <v>28394</v>
      </c>
      <c r="AC1756" s="493" t="s">
        <v>19802</v>
      </c>
      <c r="AD1756" s="493" t="s">
        <v>21873</v>
      </c>
      <c r="AE1756"/>
      <c r="AF1756" t="s">
        <v>20919</v>
      </c>
      <c r="AG1756"/>
      <c r="AH1756"/>
      <c r="AI1756" t="s">
        <v>20668</v>
      </c>
      <c r="AJ1756" t="s">
        <v>32</v>
      </c>
      <c r="AK1756" t="s">
        <v>2856</v>
      </c>
      <c r="AL1756" t="s">
        <v>64</v>
      </c>
      <c r="AM1756" t="s">
        <v>13674</v>
      </c>
      <c r="AN1756">
        <v>3</v>
      </c>
    </row>
    <row r="1757" spans="1:40" ht="14.4" x14ac:dyDescent="0.3">
      <c r="A1757" s="433" t="str">
        <v>2364</v>
      </c>
      <c r="D1757" t="str">
        <f>CONCATENATE(portada_F[[#This Row],[NIVEL]],".",portada_F[[#This Row],[CODINS]])</f>
        <v>1.01541</v>
      </c>
      <c r="E1757" s="444" t="s">
        <v>31817</v>
      </c>
      <c r="F1757" t="s">
        <v>3371</v>
      </c>
      <c r="G1757" t="s">
        <v>3370</v>
      </c>
      <c r="H1757" t="s">
        <v>1377</v>
      </c>
      <c r="I1757" t="s">
        <v>571</v>
      </c>
      <c r="J1757" t="s">
        <v>2</v>
      </c>
      <c r="K1757" t="s">
        <v>32</v>
      </c>
      <c r="L1757" t="s">
        <v>20921</v>
      </c>
      <c r="M1757" t="s">
        <v>18492</v>
      </c>
      <c r="N1757">
        <v>10308</v>
      </c>
      <c r="O1757" t="s">
        <v>32</v>
      </c>
      <c r="P1757" t="s">
        <v>3</v>
      </c>
      <c r="Q1757" t="s">
        <v>9</v>
      </c>
      <c r="R1757" t="s">
        <v>16461</v>
      </c>
      <c r="S1757" t="s">
        <v>33</v>
      </c>
      <c r="T1757" t="s">
        <v>47</v>
      </c>
      <c r="U1757" t="s">
        <v>445</v>
      </c>
      <c r="V1757" t="s">
        <v>1377</v>
      </c>
      <c r="W1757" t="s">
        <v>9407</v>
      </c>
      <c r="X1757" t="s">
        <v>14025</v>
      </c>
      <c r="Y1757" s="536" t="s">
        <v>24208</v>
      </c>
      <c r="Z1757" s="536" t="s">
        <v>24208</v>
      </c>
      <c r="AA1757" s="493" t="s">
        <v>20074</v>
      </c>
      <c r="AB1757" s="493" t="s">
        <v>24208</v>
      </c>
      <c r="AC1757" s="493" t="s">
        <v>18782</v>
      </c>
      <c r="AD1757" s="493" t="s">
        <v>21870</v>
      </c>
      <c r="AE1757"/>
      <c r="AF1757" t="s">
        <v>20919</v>
      </c>
      <c r="AG1757"/>
      <c r="AH1757"/>
      <c r="AI1757" t="s">
        <v>20668</v>
      </c>
      <c r="AJ1757" t="s">
        <v>32</v>
      </c>
      <c r="AK1757" t="s">
        <v>735</v>
      </c>
      <c r="AL1757" t="s">
        <v>64</v>
      </c>
      <c r="AM1757" t="s">
        <v>1377</v>
      </c>
      <c r="AN1757">
        <v>26</v>
      </c>
    </row>
    <row r="1758" spans="1:40" ht="14.4" x14ac:dyDescent="0.3">
      <c r="A1758" s="433" t="str">
        <v>2366</v>
      </c>
      <c r="D1758" t="str">
        <f>CONCATENATE(portada_F[[#This Row],[NIVEL]],".",portada_F[[#This Row],[CODINS]])</f>
        <v>1.02147</v>
      </c>
      <c r="E1758" s="444" t="s">
        <v>32358</v>
      </c>
      <c r="F1758" t="s">
        <v>3525</v>
      </c>
      <c r="G1758" t="s">
        <v>3523</v>
      </c>
      <c r="H1758" t="s">
        <v>455</v>
      </c>
      <c r="I1758" t="s">
        <v>242</v>
      </c>
      <c r="J1758" t="s">
        <v>3</v>
      </c>
      <c r="K1758" t="s">
        <v>32</v>
      </c>
      <c r="L1758" t="s">
        <v>20921</v>
      </c>
      <c r="M1758" t="s">
        <v>18492</v>
      </c>
      <c r="N1758">
        <v>30802</v>
      </c>
      <c r="O1758" t="s">
        <v>64</v>
      </c>
      <c r="P1758" t="s">
        <v>9</v>
      </c>
      <c r="Q1758" t="s">
        <v>2</v>
      </c>
      <c r="R1758" t="s">
        <v>16694</v>
      </c>
      <c r="S1758" t="s">
        <v>242</v>
      </c>
      <c r="T1758" t="s">
        <v>21934</v>
      </c>
      <c r="U1758" t="s">
        <v>272</v>
      </c>
      <c r="V1758" t="s">
        <v>3524</v>
      </c>
      <c r="W1758" t="s">
        <v>25454</v>
      </c>
      <c r="X1758" t="s">
        <v>17257</v>
      </c>
      <c r="Y1758" s="536" t="s">
        <v>25455</v>
      </c>
      <c r="Z1758" s="536"/>
      <c r="AA1758" s="493" t="s">
        <v>18047</v>
      </c>
      <c r="AB1758" s="493" t="s">
        <v>25455</v>
      </c>
      <c r="AC1758" s="493" t="s">
        <v>21937</v>
      </c>
      <c r="AD1758" s="493" t="s">
        <v>21938</v>
      </c>
      <c r="AE1758"/>
      <c r="AF1758" t="s">
        <v>20919</v>
      </c>
      <c r="AG1758"/>
      <c r="AH1758"/>
      <c r="AI1758" t="s">
        <v>20668</v>
      </c>
      <c r="AJ1758" t="s">
        <v>32</v>
      </c>
      <c r="AK1758" t="s">
        <v>3088</v>
      </c>
      <c r="AL1758" t="s">
        <v>64</v>
      </c>
      <c r="AM1758" t="s">
        <v>455</v>
      </c>
      <c r="AN1758">
        <v>12</v>
      </c>
    </row>
    <row r="1759" spans="1:40" ht="14.4" x14ac:dyDescent="0.3">
      <c r="A1759" s="433" t="str">
        <v>2368</v>
      </c>
      <c r="D1759" t="str">
        <f>CONCATENATE(portada_F[[#This Row],[NIVEL]],".",portada_F[[#This Row],[CODINS]])</f>
        <v>1.02525</v>
      </c>
      <c r="E1759" s="444" t="s">
        <v>32694</v>
      </c>
      <c r="F1759" t="s">
        <v>6919</v>
      </c>
      <c r="G1759" t="s">
        <v>4117</v>
      </c>
      <c r="H1759" t="s">
        <v>4118</v>
      </c>
      <c r="I1759" t="s">
        <v>242</v>
      </c>
      <c r="J1759" t="s">
        <v>3</v>
      </c>
      <c r="K1759" t="s">
        <v>32</v>
      </c>
      <c r="L1759" t="s">
        <v>20921</v>
      </c>
      <c r="M1759" t="s">
        <v>18492</v>
      </c>
      <c r="N1759">
        <v>30802</v>
      </c>
      <c r="O1759" t="s">
        <v>64</v>
      </c>
      <c r="P1759" t="s">
        <v>9</v>
      </c>
      <c r="Q1759" t="s">
        <v>2</v>
      </c>
      <c r="R1759" t="s">
        <v>16694</v>
      </c>
      <c r="S1759" t="s">
        <v>242</v>
      </c>
      <c r="T1759" t="s">
        <v>21934</v>
      </c>
      <c r="U1759" t="s">
        <v>272</v>
      </c>
      <c r="V1759" t="s">
        <v>4118</v>
      </c>
      <c r="W1759" t="s">
        <v>26226</v>
      </c>
      <c r="X1759" t="s">
        <v>13162</v>
      </c>
      <c r="Y1759" s="536" t="s">
        <v>26227</v>
      </c>
      <c r="Z1759" s="536"/>
      <c r="AA1759" s="493" t="s">
        <v>19266</v>
      </c>
      <c r="AB1759" s="493" t="s">
        <v>20668</v>
      </c>
      <c r="AC1759" s="493" t="s">
        <v>21937</v>
      </c>
      <c r="AD1759" s="493" t="s">
        <v>21938</v>
      </c>
      <c r="AE1759"/>
      <c r="AF1759" t="s">
        <v>20919</v>
      </c>
      <c r="AG1759"/>
      <c r="AH1759"/>
      <c r="AI1759" t="s">
        <v>20668</v>
      </c>
      <c r="AJ1759" t="s">
        <v>32</v>
      </c>
      <c r="AK1759" t="s">
        <v>1587</v>
      </c>
      <c r="AL1759" t="s">
        <v>64</v>
      </c>
      <c r="AM1759" t="s">
        <v>4118</v>
      </c>
      <c r="AN1759">
        <v>10</v>
      </c>
    </row>
    <row r="1760" spans="1:40" ht="14.4" x14ac:dyDescent="0.3">
      <c r="A1760" s="433" t="str">
        <v>2369</v>
      </c>
      <c r="D1760" t="str">
        <f>CONCATENATE(portada_F[[#This Row],[NIVEL]],".",portada_F[[#This Row],[CODINS]])</f>
        <v>1.01079</v>
      </c>
      <c r="E1760" s="444" t="s">
        <v>31394</v>
      </c>
      <c r="F1760" t="s">
        <v>2893</v>
      </c>
      <c r="G1760" t="s">
        <v>3464</v>
      </c>
      <c r="H1760" t="s">
        <v>3465</v>
      </c>
      <c r="I1760" t="s">
        <v>242</v>
      </c>
      <c r="J1760" t="s">
        <v>7</v>
      </c>
      <c r="K1760" t="s">
        <v>32</v>
      </c>
      <c r="L1760" t="s">
        <v>20921</v>
      </c>
      <c r="M1760" t="s">
        <v>18492</v>
      </c>
      <c r="N1760">
        <v>30111</v>
      </c>
      <c r="O1760" t="s">
        <v>64</v>
      </c>
      <c r="P1760" t="s">
        <v>1</v>
      </c>
      <c r="Q1760" t="s">
        <v>13</v>
      </c>
      <c r="R1760" t="s">
        <v>16659</v>
      </c>
      <c r="S1760" t="s">
        <v>242</v>
      </c>
      <c r="T1760" t="s">
        <v>242</v>
      </c>
      <c r="U1760" t="s">
        <v>3466</v>
      </c>
      <c r="V1760" t="s">
        <v>3467</v>
      </c>
      <c r="W1760" t="s">
        <v>9414</v>
      </c>
      <c r="X1760" t="s">
        <v>11733</v>
      </c>
      <c r="Y1760" s="536"/>
      <c r="Z1760" s="536"/>
      <c r="AA1760" s="493" t="s">
        <v>17128</v>
      </c>
      <c r="AB1760" s="493" t="s">
        <v>23238</v>
      </c>
      <c r="AC1760" s="493" t="s">
        <v>19808</v>
      </c>
      <c r="AD1760" s="493" t="s">
        <v>21918</v>
      </c>
      <c r="AE1760"/>
      <c r="AF1760" t="s">
        <v>20919</v>
      </c>
      <c r="AG1760"/>
      <c r="AH1760"/>
      <c r="AI1760" t="s">
        <v>20668</v>
      </c>
      <c r="AJ1760" t="s">
        <v>32</v>
      </c>
      <c r="AK1760" t="s">
        <v>3463</v>
      </c>
      <c r="AL1760" t="s">
        <v>64</v>
      </c>
      <c r="AM1760" t="s">
        <v>3465</v>
      </c>
      <c r="AN1760">
        <v>52</v>
      </c>
    </row>
    <row r="1761" spans="1:40" ht="14.4" x14ac:dyDescent="0.3">
      <c r="A1761" s="433" t="str">
        <v>2371</v>
      </c>
      <c r="D1761" t="str">
        <f>CONCATENATE(portada_F[[#This Row],[NIVEL]],".",portada_F[[#This Row],[CODINS]])</f>
        <v>1.04357</v>
      </c>
      <c r="E1761" s="444" t="s">
        <v>30886</v>
      </c>
      <c r="F1761" t="s">
        <v>30089</v>
      </c>
      <c r="G1761" t="s">
        <v>3704</v>
      </c>
      <c r="H1761" t="s">
        <v>30090</v>
      </c>
      <c r="I1761" t="s">
        <v>242</v>
      </c>
      <c r="J1761" t="s">
        <v>5</v>
      </c>
      <c r="K1761" t="s">
        <v>32</v>
      </c>
      <c r="L1761" t="s">
        <v>20921</v>
      </c>
      <c r="M1761" t="s">
        <v>18492</v>
      </c>
      <c r="N1761">
        <v>30205</v>
      </c>
      <c r="O1761" t="s">
        <v>64</v>
      </c>
      <c r="P1761" t="s">
        <v>2</v>
      </c>
      <c r="Q1761" t="s">
        <v>5</v>
      </c>
      <c r="R1761" t="s">
        <v>16664</v>
      </c>
      <c r="S1761" t="s">
        <v>242</v>
      </c>
      <c r="T1761" t="s">
        <v>3125</v>
      </c>
      <c r="U1761" t="s">
        <v>21973</v>
      </c>
      <c r="V1761" t="s">
        <v>3706</v>
      </c>
      <c r="W1761" t="s">
        <v>30091</v>
      </c>
      <c r="X1761" t="s">
        <v>30092</v>
      </c>
      <c r="Y1761" s="536" t="s">
        <v>30093</v>
      </c>
      <c r="Z1761" s="536" t="s">
        <v>30094</v>
      </c>
      <c r="AA1761" s="493" t="s">
        <v>14879</v>
      </c>
      <c r="AB1761" s="493" t="s">
        <v>21977</v>
      </c>
      <c r="AC1761" s="493" t="s">
        <v>19818</v>
      </c>
      <c r="AD1761" s="493" t="s">
        <v>21976</v>
      </c>
      <c r="AE1761" t="s">
        <v>28173</v>
      </c>
      <c r="AF1761" t="s">
        <v>20919</v>
      </c>
      <c r="AG1761" t="s">
        <v>64</v>
      </c>
      <c r="AH1761" t="s">
        <v>19694</v>
      </c>
      <c r="AI1761" t="s">
        <v>30095</v>
      </c>
      <c r="AJ1761" t="s">
        <v>32</v>
      </c>
      <c r="AK1761" t="s">
        <v>2003</v>
      </c>
      <c r="AL1761" t="s">
        <v>64</v>
      </c>
      <c r="AM1761" t="s">
        <v>3705</v>
      </c>
      <c r="AN1761">
        <v>14</v>
      </c>
    </row>
    <row r="1762" spans="1:40" ht="14.4" x14ac:dyDescent="0.3">
      <c r="A1762" s="433" t="str">
        <v>2374</v>
      </c>
      <c r="D1762" t="str">
        <f>CONCATENATE(portada_F[[#This Row],[NIVEL]],".",portada_F[[#This Row],[CODINS]])</f>
        <v>1.00496</v>
      </c>
      <c r="E1762" s="444" t="s">
        <v>30886</v>
      </c>
      <c r="F1762" t="s">
        <v>1405</v>
      </c>
      <c r="G1762" t="s">
        <v>3704</v>
      </c>
      <c r="H1762" t="s">
        <v>3705</v>
      </c>
      <c r="I1762" t="s">
        <v>242</v>
      </c>
      <c r="J1762" t="s">
        <v>5</v>
      </c>
      <c r="K1762" t="s">
        <v>32</v>
      </c>
      <c r="L1762" t="s">
        <v>20921</v>
      </c>
      <c r="M1762" t="s">
        <v>18492</v>
      </c>
      <c r="N1762">
        <v>30205</v>
      </c>
      <c r="O1762" t="s">
        <v>64</v>
      </c>
      <c r="P1762" t="s">
        <v>2</v>
      </c>
      <c r="Q1762" t="s">
        <v>5</v>
      </c>
      <c r="R1762" t="s">
        <v>16664</v>
      </c>
      <c r="S1762" t="s">
        <v>242</v>
      </c>
      <c r="T1762" t="s">
        <v>3125</v>
      </c>
      <c r="U1762" t="s">
        <v>21973</v>
      </c>
      <c r="V1762" t="s">
        <v>3706</v>
      </c>
      <c r="W1762" t="s">
        <v>18797</v>
      </c>
      <c r="X1762" t="s">
        <v>17069</v>
      </c>
      <c r="Y1762" s="536" t="s">
        <v>21977</v>
      </c>
      <c r="Z1762" s="536" t="s">
        <v>21978</v>
      </c>
      <c r="AA1762" s="493" t="s">
        <v>14879</v>
      </c>
      <c r="AB1762" s="493" t="s">
        <v>21977</v>
      </c>
      <c r="AC1762" s="493" t="s">
        <v>19818</v>
      </c>
      <c r="AD1762" s="493" t="s">
        <v>21976</v>
      </c>
      <c r="AE1762"/>
      <c r="AF1762" t="s">
        <v>20919</v>
      </c>
      <c r="AG1762"/>
      <c r="AH1762"/>
      <c r="AI1762" t="s">
        <v>20668</v>
      </c>
      <c r="AJ1762" t="s">
        <v>32</v>
      </c>
      <c r="AK1762" t="s">
        <v>2003</v>
      </c>
      <c r="AL1762" t="s">
        <v>64</v>
      </c>
      <c r="AM1762" t="s">
        <v>3705</v>
      </c>
      <c r="AN1762">
        <v>183</v>
      </c>
    </row>
    <row r="1763" spans="1:40" ht="14.4" x14ac:dyDescent="0.3">
      <c r="A1763" s="433" t="str">
        <v>2376</v>
      </c>
      <c r="D1763" t="str">
        <f>CONCATENATE(portada_F[[#This Row],[NIVEL]],".",portada_F[[#This Row],[CODINS]])</f>
        <v>1.00822</v>
      </c>
      <c r="E1763" s="444" t="s">
        <v>31178</v>
      </c>
      <c r="F1763" t="s">
        <v>2226</v>
      </c>
      <c r="G1763" t="s">
        <v>4138</v>
      </c>
      <c r="H1763" t="s">
        <v>3411</v>
      </c>
      <c r="I1763" t="s">
        <v>242</v>
      </c>
      <c r="J1763" t="s">
        <v>6</v>
      </c>
      <c r="K1763" t="s">
        <v>32</v>
      </c>
      <c r="L1763" t="s">
        <v>20921</v>
      </c>
      <c r="M1763" t="s">
        <v>18492</v>
      </c>
      <c r="N1763">
        <v>30306</v>
      </c>
      <c r="O1763" t="s">
        <v>64</v>
      </c>
      <c r="P1763" t="s">
        <v>3</v>
      </c>
      <c r="Q1763" t="s">
        <v>6</v>
      </c>
      <c r="R1763" t="s">
        <v>22008</v>
      </c>
      <c r="S1763" t="s">
        <v>242</v>
      </c>
      <c r="T1763" t="s">
        <v>243</v>
      </c>
      <c r="U1763" t="s">
        <v>665</v>
      </c>
      <c r="V1763" t="s">
        <v>3411</v>
      </c>
      <c r="W1763" t="s">
        <v>22737</v>
      </c>
      <c r="X1763" t="s">
        <v>11662</v>
      </c>
      <c r="Y1763" s="536" t="s">
        <v>22738</v>
      </c>
      <c r="Z1763" s="536" t="s">
        <v>22739</v>
      </c>
      <c r="AA1763" s="493" t="s">
        <v>4139</v>
      </c>
      <c r="AB1763" s="493" t="s">
        <v>22738</v>
      </c>
      <c r="AC1763" s="493" t="s">
        <v>19821</v>
      </c>
      <c r="AD1763" s="493" t="s">
        <v>22000</v>
      </c>
      <c r="AE1763"/>
      <c r="AF1763" t="s">
        <v>20919</v>
      </c>
      <c r="AG1763"/>
      <c r="AH1763"/>
      <c r="AI1763" t="s">
        <v>20668</v>
      </c>
      <c r="AJ1763" t="s">
        <v>32</v>
      </c>
      <c r="AK1763" t="s">
        <v>3029</v>
      </c>
      <c r="AL1763" t="s">
        <v>64</v>
      </c>
      <c r="AM1763" t="s">
        <v>3411</v>
      </c>
      <c r="AN1763">
        <v>44</v>
      </c>
    </row>
    <row r="1764" spans="1:40" ht="14.4" x14ac:dyDescent="0.3">
      <c r="A1764" s="433" t="str">
        <v>2379</v>
      </c>
      <c r="D1764" t="str">
        <f>CONCATENATE(portada_F[[#This Row],[NIVEL]],".",portada_F[[#This Row],[CODINS]])</f>
        <v>1.01148</v>
      </c>
      <c r="E1764" s="444" t="s">
        <v>31457</v>
      </c>
      <c r="F1764" t="s">
        <v>3043</v>
      </c>
      <c r="G1764" t="s">
        <v>6436</v>
      </c>
      <c r="H1764" t="s">
        <v>3233</v>
      </c>
      <c r="I1764" t="s">
        <v>242</v>
      </c>
      <c r="J1764" t="s">
        <v>5</v>
      </c>
      <c r="K1764" t="s">
        <v>32</v>
      </c>
      <c r="L1764" t="s">
        <v>20921</v>
      </c>
      <c r="M1764" t="s">
        <v>18492</v>
      </c>
      <c r="N1764">
        <v>30205</v>
      </c>
      <c r="O1764" t="s">
        <v>64</v>
      </c>
      <c r="P1764" t="s">
        <v>2</v>
      </c>
      <c r="Q1764" t="s">
        <v>5</v>
      </c>
      <c r="R1764" t="s">
        <v>16664</v>
      </c>
      <c r="S1764" t="s">
        <v>242</v>
      </c>
      <c r="T1764" t="s">
        <v>3125</v>
      </c>
      <c r="U1764" t="s">
        <v>21973</v>
      </c>
      <c r="V1764" t="s">
        <v>3233</v>
      </c>
      <c r="W1764" t="s">
        <v>9800</v>
      </c>
      <c r="X1764" t="s">
        <v>17139</v>
      </c>
      <c r="Y1764" s="536" t="s">
        <v>23385</v>
      </c>
      <c r="Z1764" s="536" t="s">
        <v>23385</v>
      </c>
      <c r="AA1764" s="493" t="s">
        <v>11343</v>
      </c>
      <c r="AB1764" s="493" t="s">
        <v>23386</v>
      </c>
      <c r="AC1764" s="493" t="s">
        <v>19818</v>
      </c>
      <c r="AD1764" s="493" t="s">
        <v>21976</v>
      </c>
      <c r="AE1764"/>
      <c r="AF1764" t="s">
        <v>20919</v>
      </c>
      <c r="AG1764"/>
      <c r="AH1764"/>
      <c r="AI1764" t="s">
        <v>20668</v>
      </c>
      <c r="AJ1764" t="s">
        <v>32</v>
      </c>
      <c r="AK1764" t="s">
        <v>7544</v>
      </c>
      <c r="AL1764" t="s">
        <v>64</v>
      </c>
      <c r="AM1764" t="s">
        <v>3233</v>
      </c>
      <c r="AN1764">
        <v>105</v>
      </c>
    </row>
    <row r="1765" spans="1:40" ht="14.4" x14ac:dyDescent="0.3">
      <c r="A1765" s="433" t="str">
        <v>2383</v>
      </c>
      <c r="D1765" t="str">
        <f>CONCATENATE(portada_F[[#This Row],[NIVEL]],".",portada_F[[#This Row],[CODINS]])</f>
        <v>1.00497</v>
      </c>
      <c r="E1765" s="444" t="s">
        <v>30887</v>
      </c>
      <c r="F1765" t="s">
        <v>1406</v>
      </c>
      <c r="G1765" t="s">
        <v>3677</v>
      </c>
      <c r="H1765" t="s">
        <v>3678</v>
      </c>
      <c r="I1765" t="s">
        <v>242</v>
      </c>
      <c r="J1765" t="s">
        <v>5</v>
      </c>
      <c r="K1765" t="s">
        <v>32</v>
      </c>
      <c r="L1765" t="s">
        <v>20921</v>
      </c>
      <c r="M1765" t="s">
        <v>18492</v>
      </c>
      <c r="N1765">
        <v>30206</v>
      </c>
      <c r="O1765" t="s">
        <v>64</v>
      </c>
      <c r="P1765" t="s">
        <v>2</v>
      </c>
      <c r="Q1765" t="s">
        <v>6</v>
      </c>
      <c r="R1765" t="s">
        <v>18372</v>
      </c>
      <c r="S1765" t="s">
        <v>242</v>
      </c>
      <c r="T1765" t="s">
        <v>3125</v>
      </c>
      <c r="U1765" t="s">
        <v>3679</v>
      </c>
      <c r="V1765" t="s">
        <v>3679</v>
      </c>
      <c r="W1765" t="s">
        <v>18798</v>
      </c>
      <c r="X1765" t="s">
        <v>12706</v>
      </c>
      <c r="Y1765" s="536" t="s">
        <v>21979</v>
      </c>
      <c r="Z1765" s="536" t="s">
        <v>21980</v>
      </c>
      <c r="AA1765" s="493" t="s">
        <v>15570</v>
      </c>
      <c r="AB1765" s="493" t="s">
        <v>21981</v>
      </c>
      <c r="AC1765" s="493" t="s">
        <v>19818</v>
      </c>
      <c r="AD1765" s="493" t="s">
        <v>21976</v>
      </c>
      <c r="AE1765"/>
      <c r="AF1765" t="s">
        <v>20919</v>
      </c>
      <c r="AG1765"/>
      <c r="AH1765"/>
      <c r="AI1765" t="s">
        <v>20668</v>
      </c>
      <c r="AJ1765" t="s">
        <v>32</v>
      </c>
      <c r="AK1765" t="s">
        <v>2074</v>
      </c>
      <c r="AL1765" t="s">
        <v>64</v>
      </c>
      <c r="AM1765" t="s">
        <v>3678</v>
      </c>
      <c r="AN1765">
        <v>83</v>
      </c>
    </row>
    <row r="1766" spans="1:40" ht="14.4" x14ac:dyDescent="0.3">
      <c r="A1766" s="433" t="str">
        <v>2384</v>
      </c>
      <c r="D1766" t="str">
        <f>CONCATENATE(portada_F[[#This Row],[NIVEL]],".",portada_F[[#This Row],[CODINS]])</f>
        <v>1.01538</v>
      </c>
      <c r="E1766" s="444" t="s">
        <v>31814</v>
      </c>
      <c r="F1766" t="s">
        <v>3355</v>
      </c>
      <c r="G1766" t="s">
        <v>3353</v>
      </c>
      <c r="H1766" t="s">
        <v>3354</v>
      </c>
      <c r="I1766" t="s">
        <v>571</v>
      </c>
      <c r="J1766" t="s">
        <v>1</v>
      </c>
      <c r="K1766" t="s">
        <v>32</v>
      </c>
      <c r="L1766" t="s">
        <v>20921</v>
      </c>
      <c r="M1766" t="s">
        <v>18492</v>
      </c>
      <c r="N1766">
        <v>10503</v>
      </c>
      <c r="O1766" t="s">
        <v>32</v>
      </c>
      <c r="P1766" t="s">
        <v>5</v>
      </c>
      <c r="Q1766" t="s">
        <v>3</v>
      </c>
      <c r="R1766" t="s">
        <v>16477</v>
      </c>
      <c r="S1766" t="s">
        <v>33</v>
      </c>
      <c r="T1766" t="s">
        <v>20978</v>
      </c>
      <c r="U1766" t="s">
        <v>224</v>
      </c>
      <c r="V1766" t="s">
        <v>3354</v>
      </c>
      <c r="W1766" t="s">
        <v>467</v>
      </c>
      <c r="X1766" t="s">
        <v>10663</v>
      </c>
      <c r="Y1766" s="536" t="s">
        <v>24203</v>
      </c>
      <c r="Z1766" s="536" t="s">
        <v>24203</v>
      </c>
      <c r="AA1766" s="493" t="s">
        <v>15891</v>
      </c>
      <c r="AB1766" s="493" t="s">
        <v>24203</v>
      </c>
      <c r="AC1766" s="493" t="s">
        <v>19697</v>
      </c>
      <c r="AD1766" s="493" t="s">
        <v>20982</v>
      </c>
      <c r="AE1766"/>
      <c r="AF1766" t="s">
        <v>20919</v>
      </c>
      <c r="AG1766"/>
      <c r="AH1766"/>
      <c r="AI1766" t="s">
        <v>20668</v>
      </c>
      <c r="AJ1766" t="s">
        <v>32</v>
      </c>
      <c r="AK1766" t="s">
        <v>3352</v>
      </c>
      <c r="AL1766" t="s">
        <v>64</v>
      </c>
      <c r="AM1766" t="s">
        <v>3354</v>
      </c>
      <c r="AN1766">
        <v>7</v>
      </c>
    </row>
    <row r="1767" spans="1:40" ht="14.4" x14ac:dyDescent="0.3">
      <c r="A1767" s="433" t="str">
        <v>2385</v>
      </c>
      <c r="D1767" t="str">
        <f>CONCATENATE(portada_F[[#This Row],[NIVEL]],".",portada_F[[#This Row],[CODINS]])</f>
        <v>1.00462</v>
      </c>
      <c r="E1767" s="444" t="s">
        <v>30852</v>
      </c>
      <c r="F1767" t="s">
        <v>1330</v>
      </c>
      <c r="G1767" t="s">
        <v>3492</v>
      </c>
      <c r="H1767" t="s">
        <v>3493</v>
      </c>
      <c r="I1767" t="s">
        <v>242</v>
      </c>
      <c r="J1767" t="s">
        <v>2</v>
      </c>
      <c r="K1767" t="s">
        <v>32</v>
      </c>
      <c r="L1767" t="s">
        <v>20921</v>
      </c>
      <c r="M1767" t="s">
        <v>18492</v>
      </c>
      <c r="N1767">
        <v>30109</v>
      </c>
      <c r="O1767" t="s">
        <v>64</v>
      </c>
      <c r="P1767" t="s">
        <v>1</v>
      </c>
      <c r="Q1767" t="s">
        <v>10</v>
      </c>
      <c r="R1767" t="s">
        <v>21904</v>
      </c>
      <c r="S1767" t="s">
        <v>242</v>
      </c>
      <c r="T1767" t="s">
        <v>242</v>
      </c>
      <c r="U1767" t="s">
        <v>665</v>
      </c>
      <c r="V1767" t="s">
        <v>3494</v>
      </c>
      <c r="W1767" t="s">
        <v>9416</v>
      </c>
      <c r="X1767" t="s">
        <v>11538</v>
      </c>
      <c r="Y1767" s="536" t="s">
        <v>21905</v>
      </c>
      <c r="Z1767" s="536" t="s">
        <v>21905</v>
      </c>
      <c r="AA1767" s="493" t="s">
        <v>18789</v>
      </c>
      <c r="AB1767" s="493" t="s">
        <v>21905</v>
      </c>
      <c r="AC1767" s="493" t="s">
        <v>19807</v>
      </c>
      <c r="AD1767" s="493" t="s">
        <v>21906</v>
      </c>
      <c r="AE1767"/>
      <c r="AF1767" t="s">
        <v>20919</v>
      </c>
      <c r="AG1767"/>
      <c r="AH1767"/>
      <c r="AI1767" t="s">
        <v>20668</v>
      </c>
      <c r="AJ1767" t="s">
        <v>32</v>
      </c>
      <c r="AK1767" t="s">
        <v>3491</v>
      </c>
      <c r="AL1767" t="s">
        <v>64</v>
      </c>
      <c r="AM1767" t="s">
        <v>3493</v>
      </c>
      <c r="AN1767">
        <v>45</v>
      </c>
    </row>
    <row r="1768" spans="1:40" ht="14.4" x14ac:dyDescent="0.3">
      <c r="A1768" s="433" t="str">
        <v>2390</v>
      </c>
      <c r="D1768" t="str">
        <f>CONCATENATE(portada_F[[#This Row],[NIVEL]],".",portada_F[[#This Row],[CODINS]])</f>
        <v>1.00498</v>
      </c>
      <c r="E1768" s="444" t="s">
        <v>30888</v>
      </c>
      <c r="F1768" t="s">
        <v>1410</v>
      </c>
      <c r="G1768" t="s">
        <v>3680</v>
      </c>
      <c r="H1768" t="s">
        <v>3681</v>
      </c>
      <c r="I1768" t="s">
        <v>242</v>
      </c>
      <c r="J1768" t="s">
        <v>9</v>
      </c>
      <c r="K1768" t="s">
        <v>32</v>
      </c>
      <c r="L1768" t="s">
        <v>20921</v>
      </c>
      <c r="M1768" t="s">
        <v>18492</v>
      </c>
      <c r="N1768">
        <v>30204</v>
      </c>
      <c r="O1768" t="s">
        <v>64</v>
      </c>
      <c r="P1768" t="s">
        <v>2</v>
      </c>
      <c r="Q1768" t="s">
        <v>4</v>
      </c>
      <c r="R1768" t="s">
        <v>16663</v>
      </c>
      <c r="S1768" t="s">
        <v>242</v>
      </c>
      <c r="T1768" t="s">
        <v>3125</v>
      </c>
      <c r="U1768" t="s">
        <v>3646</v>
      </c>
      <c r="V1768" t="s">
        <v>3646</v>
      </c>
      <c r="W1768" t="s">
        <v>9439</v>
      </c>
      <c r="X1768" t="s">
        <v>11566</v>
      </c>
      <c r="Y1768" s="536" t="s">
        <v>21982</v>
      </c>
      <c r="Z1768" s="536"/>
      <c r="AA1768" s="493" t="s">
        <v>17915</v>
      </c>
      <c r="AB1768" s="493" t="s">
        <v>21983</v>
      </c>
      <c r="AC1768" s="493" t="s">
        <v>19819</v>
      </c>
      <c r="AD1768" s="493" t="s">
        <v>21984</v>
      </c>
      <c r="AE1768"/>
      <c r="AF1768" t="s">
        <v>20919</v>
      </c>
      <c r="AG1768"/>
      <c r="AH1768"/>
      <c r="AI1768" t="s">
        <v>20668</v>
      </c>
      <c r="AJ1768" t="s">
        <v>32</v>
      </c>
      <c r="AK1768" t="s">
        <v>2168</v>
      </c>
      <c r="AL1768" t="s">
        <v>64</v>
      </c>
      <c r="AM1768" t="s">
        <v>3681</v>
      </c>
      <c r="AN1768">
        <v>41</v>
      </c>
    </row>
    <row r="1769" spans="1:40" ht="14.4" x14ac:dyDescent="0.3">
      <c r="A1769" s="433" t="str">
        <v>2392</v>
      </c>
      <c r="D1769" t="str">
        <f>CONCATENATE(portada_F[[#This Row],[NIVEL]],".",portada_F[[#This Row],[CODINS]])</f>
        <v>1.00814</v>
      </c>
      <c r="E1769" s="444" t="s">
        <v>31171</v>
      </c>
      <c r="F1769" t="s">
        <v>380</v>
      </c>
      <c r="G1769" t="s">
        <v>6199</v>
      </c>
      <c r="H1769" t="s">
        <v>6200</v>
      </c>
      <c r="I1769" t="s">
        <v>242</v>
      </c>
      <c r="J1769" t="s">
        <v>3</v>
      </c>
      <c r="K1769" t="s">
        <v>32</v>
      </c>
      <c r="L1769" t="s">
        <v>20921</v>
      </c>
      <c r="M1769" t="s">
        <v>18492</v>
      </c>
      <c r="N1769">
        <v>30801</v>
      </c>
      <c r="O1769" t="s">
        <v>64</v>
      </c>
      <c r="P1769" t="s">
        <v>9</v>
      </c>
      <c r="Q1769" t="s">
        <v>1</v>
      </c>
      <c r="R1769" t="s">
        <v>18375</v>
      </c>
      <c r="S1769" t="s">
        <v>242</v>
      </c>
      <c r="T1769" t="s">
        <v>21934</v>
      </c>
      <c r="U1769" t="s">
        <v>21935</v>
      </c>
      <c r="V1769" t="s">
        <v>6201</v>
      </c>
      <c r="W1769" t="s">
        <v>22722</v>
      </c>
      <c r="X1769" t="s">
        <v>11660</v>
      </c>
      <c r="Y1769" s="536" t="s">
        <v>22723</v>
      </c>
      <c r="Z1769" s="536" t="s">
        <v>22723</v>
      </c>
      <c r="AA1769" s="493" t="s">
        <v>18878</v>
      </c>
      <c r="AB1769" s="493" t="s">
        <v>22724</v>
      </c>
      <c r="AC1769" s="493" t="s">
        <v>21937</v>
      </c>
      <c r="AD1769" s="493" t="s">
        <v>21938</v>
      </c>
      <c r="AE1769"/>
      <c r="AF1769" t="s">
        <v>20919</v>
      </c>
      <c r="AG1769"/>
      <c r="AH1769"/>
      <c r="AI1769" t="s">
        <v>20668</v>
      </c>
      <c r="AJ1769" t="s">
        <v>32</v>
      </c>
      <c r="AK1769" t="s">
        <v>6198</v>
      </c>
      <c r="AL1769" t="s">
        <v>64</v>
      </c>
      <c r="AM1769" t="s">
        <v>6200</v>
      </c>
      <c r="AN1769">
        <v>38</v>
      </c>
    </row>
    <row r="1770" spans="1:40" ht="14.4" x14ac:dyDescent="0.3">
      <c r="A1770" s="433" t="str">
        <v>2393</v>
      </c>
      <c r="D1770" t="str">
        <f>CONCATENATE(portada_F[[#This Row],[NIVEL]],".",portada_F[[#This Row],[CODINS]])</f>
        <v>1.03771</v>
      </c>
      <c r="E1770" s="444" t="s">
        <v>33713</v>
      </c>
      <c r="F1770" t="s">
        <v>14674</v>
      </c>
      <c r="G1770" t="s">
        <v>14673</v>
      </c>
      <c r="H1770" t="s">
        <v>3357</v>
      </c>
      <c r="I1770" t="s">
        <v>571</v>
      </c>
      <c r="J1770" t="s">
        <v>1</v>
      </c>
      <c r="K1770" t="s">
        <v>32</v>
      </c>
      <c r="L1770" t="s">
        <v>20921</v>
      </c>
      <c r="M1770" t="s">
        <v>18492</v>
      </c>
      <c r="N1770">
        <v>10501</v>
      </c>
      <c r="O1770" t="s">
        <v>32</v>
      </c>
      <c r="P1770" t="s">
        <v>5</v>
      </c>
      <c r="Q1770" t="s">
        <v>1</v>
      </c>
      <c r="R1770" t="s">
        <v>16475</v>
      </c>
      <c r="S1770" t="s">
        <v>33</v>
      </c>
      <c r="T1770" t="s">
        <v>20978</v>
      </c>
      <c r="U1770" t="s">
        <v>1242</v>
      </c>
      <c r="V1770" t="s">
        <v>3357</v>
      </c>
      <c r="W1770" t="s">
        <v>15181</v>
      </c>
      <c r="X1770" t="s">
        <v>15180</v>
      </c>
      <c r="Y1770" s="536" t="s">
        <v>28834</v>
      </c>
      <c r="Z1770" s="536"/>
      <c r="AA1770" s="493" t="s">
        <v>20483</v>
      </c>
      <c r="AB1770" s="493" t="s">
        <v>28834</v>
      </c>
      <c r="AC1770" s="493" t="s">
        <v>19697</v>
      </c>
      <c r="AD1770" s="493" t="s">
        <v>20982</v>
      </c>
      <c r="AE1770"/>
      <c r="AF1770" t="s">
        <v>20919</v>
      </c>
      <c r="AG1770"/>
      <c r="AH1770"/>
      <c r="AI1770" t="s">
        <v>20668</v>
      </c>
      <c r="AJ1770" t="s">
        <v>32</v>
      </c>
      <c r="AK1770" t="s">
        <v>3356</v>
      </c>
      <c r="AL1770" t="s">
        <v>64</v>
      </c>
      <c r="AM1770" t="s">
        <v>3357</v>
      </c>
      <c r="AN1770">
        <v>3</v>
      </c>
    </row>
    <row r="1771" spans="1:40" ht="14.4" x14ac:dyDescent="0.3">
      <c r="A1771" s="433" t="str">
        <v>2395</v>
      </c>
      <c r="D1771" t="str">
        <f>CONCATENATE(portada_F[[#This Row],[NIVEL]],".",portada_F[[#This Row],[CODINS]])</f>
        <v>1.03854</v>
      </c>
      <c r="E1771" s="444" t="s">
        <v>33784</v>
      </c>
      <c r="F1771" t="s">
        <v>9976</v>
      </c>
      <c r="G1771" t="s">
        <v>14778</v>
      </c>
      <c r="H1771" t="s">
        <v>14779</v>
      </c>
      <c r="I1771" t="s">
        <v>242</v>
      </c>
      <c r="J1771" t="s">
        <v>4</v>
      </c>
      <c r="K1771" t="s">
        <v>32</v>
      </c>
      <c r="L1771" t="s">
        <v>20921</v>
      </c>
      <c r="M1771" t="s">
        <v>18492</v>
      </c>
      <c r="N1771">
        <v>30703</v>
      </c>
      <c r="O1771" t="s">
        <v>64</v>
      </c>
      <c r="P1771" t="s">
        <v>7</v>
      </c>
      <c r="Q1771" t="s">
        <v>3</v>
      </c>
      <c r="R1771" t="s">
        <v>16691</v>
      </c>
      <c r="S1771" t="s">
        <v>242</v>
      </c>
      <c r="T1771" t="s">
        <v>21958</v>
      </c>
      <c r="U1771" t="s">
        <v>3604</v>
      </c>
      <c r="V1771" t="s">
        <v>15294</v>
      </c>
      <c r="W1771" t="s">
        <v>15296</v>
      </c>
      <c r="X1771" t="s">
        <v>15295</v>
      </c>
      <c r="Y1771" s="536" t="s">
        <v>28996</v>
      </c>
      <c r="Z1771" s="536"/>
      <c r="AA1771" s="493" t="s">
        <v>20505</v>
      </c>
      <c r="AB1771" s="493" t="s">
        <v>28997</v>
      </c>
      <c r="AC1771" s="493" t="s">
        <v>19816</v>
      </c>
      <c r="AD1771" s="493" t="s">
        <v>21957</v>
      </c>
      <c r="AE1771"/>
      <c r="AF1771" t="s">
        <v>20919</v>
      </c>
      <c r="AG1771"/>
      <c r="AH1771"/>
      <c r="AI1771" t="s">
        <v>20668</v>
      </c>
      <c r="AJ1771" t="s">
        <v>32</v>
      </c>
      <c r="AK1771" t="s">
        <v>1418</v>
      </c>
      <c r="AL1771" t="s">
        <v>64</v>
      </c>
      <c r="AM1771" t="s">
        <v>14779</v>
      </c>
      <c r="AN1771">
        <v>3</v>
      </c>
    </row>
    <row r="1772" spans="1:40" ht="14.4" x14ac:dyDescent="0.3">
      <c r="A1772" s="433" t="str">
        <v>2396</v>
      </c>
      <c r="D1772" t="str">
        <f>CONCATENATE(portada_F[[#This Row],[NIVEL]],".",portada_F[[#This Row],[CODINS]])</f>
        <v>1.00477</v>
      </c>
      <c r="E1772" s="444" t="s">
        <v>30867</v>
      </c>
      <c r="F1772" t="s">
        <v>1373</v>
      </c>
      <c r="G1772" t="s">
        <v>3575</v>
      </c>
      <c r="H1772" t="s">
        <v>3576</v>
      </c>
      <c r="I1772" t="s">
        <v>242</v>
      </c>
      <c r="J1772" t="s">
        <v>3</v>
      </c>
      <c r="K1772" t="s">
        <v>32</v>
      </c>
      <c r="L1772" t="s">
        <v>20921</v>
      </c>
      <c r="M1772" t="s">
        <v>18492</v>
      </c>
      <c r="N1772">
        <v>30801</v>
      </c>
      <c r="O1772" t="s">
        <v>64</v>
      </c>
      <c r="P1772" t="s">
        <v>9</v>
      </c>
      <c r="Q1772" t="s">
        <v>1</v>
      </c>
      <c r="R1772" t="s">
        <v>18375</v>
      </c>
      <c r="S1772" t="s">
        <v>242</v>
      </c>
      <c r="T1772" t="s">
        <v>21934</v>
      </c>
      <c r="U1772" t="s">
        <v>21935</v>
      </c>
      <c r="V1772" t="s">
        <v>3577</v>
      </c>
      <c r="W1772" t="s">
        <v>18793</v>
      </c>
      <c r="X1772" t="s">
        <v>11551</v>
      </c>
      <c r="Y1772" s="536" t="s">
        <v>21936</v>
      </c>
      <c r="Z1772" s="536"/>
      <c r="AA1772" s="493" t="s">
        <v>15571</v>
      </c>
      <c r="AB1772" s="493" t="s">
        <v>21936</v>
      </c>
      <c r="AC1772" s="493" t="s">
        <v>21937</v>
      </c>
      <c r="AD1772" s="493" t="s">
        <v>21938</v>
      </c>
      <c r="AE1772"/>
      <c r="AF1772" t="s">
        <v>20919</v>
      </c>
      <c r="AG1772"/>
      <c r="AH1772"/>
      <c r="AI1772" t="s">
        <v>20668</v>
      </c>
      <c r="AJ1772" t="s">
        <v>32</v>
      </c>
      <c r="AK1772" t="s">
        <v>2185</v>
      </c>
      <c r="AL1772" t="s">
        <v>64</v>
      </c>
      <c r="AM1772" t="s">
        <v>3576</v>
      </c>
      <c r="AN1772">
        <v>20</v>
      </c>
    </row>
    <row r="1773" spans="1:40" ht="14.4" x14ac:dyDescent="0.3">
      <c r="A1773" s="433" t="str">
        <v>2397</v>
      </c>
      <c r="D1773" t="str">
        <f>CONCATENATE(portada_F[[#This Row],[NIVEL]],".",portada_F[[#This Row],[CODINS]])</f>
        <v>1.00486</v>
      </c>
      <c r="E1773" s="444" t="s">
        <v>30876</v>
      </c>
      <c r="F1773" t="s">
        <v>1386</v>
      </c>
      <c r="G1773" t="s">
        <v>3583</v>
      </c>
      <c r="H1773" t="s">
        <v>3584</v>
      </c>
      <c r="I1773" t="s">
        <v>242</v>
      </c>
      <c r="J1773" t="s">
        <v>4</v>
      </c>
      <c r="K1773" t="s">
        <v>32</v>
      </c>
      <c r="L1773" t="s">
        <v>20921</v>
      </c>
      <c r="M1773" t="s">
        <v>18492</v>
      </c>
      <c r="N1773">
        <v>30603</v>
      </c>
      <c r="O1773" t="s">
        <v>64</v>
      </c>
      <c r="P1773" t="s">
        <v>6</v>
      </c>
      <c r="Q1773" t="s">
        <v>3</v>
      </c>
      <c r="R1773" t="s">
        <v>16688</v>
      </c>
      <c r="S1773" t="s">
        <v>242</v>
      </c>
      <c r="T1773" t="s">
        <v>21955</v>
      </c>
      <c r="U1773" t="s">
        <v>3585</v>
      </c>
      <c r="V1773" t="s">
        <v>3585</v>
      </c>
      <c r="W1773" t="s">
        <v>3586</v>
      </c>
      <c r="X1773" t="s">
        <v>11558</v>
      </c>
      <c r="Y1773" s="536" t="s">
        <v>21956</v>
      </c>
      <c r="Z1773" s="536" t="s">
        <v>21956</v>
      </c>
      <c r="AA1773" s="493" t="s">
        <v>17065</v>
      </c>
      <c r="AB1773" s="493" t="s">
        <v>21956</v>
      </c>
      <c r="AC1773" s="493" t="s">
        <v>19816</v>
      </c>
      <c r="AD1773" s="493" t="s">
        <v>21957</v>
      </c>
      <c r="AE1773"/>
      <c r="AF1773" t="s">
        <v>20919</v>
      </c>
      <c r="AG1773"/>
      <c r="AH1773"/>
      <c r="AI1773" t="s">
        <v>20668</v>
      </c>
      <c r="AJ1773" t="s">
        <v>32</v>
      </c>
      <c r="AK1773" t="s">
        <v>7431</v>
      </c>
      <c r="AL1773" t="s">
        <v>64</v>
      </c>
      <c r="AM1773" t="s">
        <v>3584</v>
      </c>
      <c r="AN1773">
        <v>45</v>
      </c>
    </row>
    <row r="1774" spans="1:40" ht="14.4" x14ac:dyDescent="0.3">
      <c r="A1774" s="433" t="str">
        <v>2399</v>
      </c>
      <c r="D1774" t="str">
        <f>CONCATENATE(portada_F[[#This Row],[NIVEL]],".",portada_F[[#This Row],[CODINS]])</f>
        <v>1.01889</v>
      </c>
      <c r="E1774" s="444" t="s">
        <v>32129</v>
      </c>
      <c r="F1774" t="s">
        <v>3527</v>
      </c>
      <c r="G1774" t="s">
        <v>3526</v>
      </c>
      <c r="H1774" t="s">
        <v>757</v>
      </c>
      <c r="I1774" t="s">
        <v>242</v>
      </c>
      <c r="J1774" t="s">
        <v>3</v>
      </c>
      <c r="K1774" t="s">
        <v>32</v>
      </c>
      <c r="L1774" t="s">
        <v>20921</v>
      </c>
      <c r="M1774" t="s">
        <v>18492</v>
      </c>
      <c r="N1774">
        <v>30804</v>
      </c>
      <c r="O1774" t="s">
        <v>64</v>
      </c>
      <c r="P1774" t="s">
        <v>9</v>
      </c>
      <c r="Q1774" t="s">
        <v>4</v>
      </c>
      <c r="R1774" t="s">
        <v>16696</v>
      </c>
      <c r="S1774" t="s">
        <v>242</v>
      </c>
      <c r="T1774" t="s">
        <v>21934</v>
      </c>
      <c r="U1774" t="s">
        <v>654</v>
      </c>
      <c r="V1774" t="s">
        <v>757</v>
      </c>
      <c r="W1774" t="s">
        <v>19113</v>
      </c>
      <c r="X1774" t="s">
        <v>19112</v>
      </c>
      <c r="Y1774" s="536" t="s">
        <v>24921</v>
      </c>
      <c r="Z1774" s="536" t="s">
        <v>24921</v>
      </c>
      <c r="AA1774" s="493" t="s">
        <v>18016</v>
      </c>
      <c r="AB1774" s="493" t="s">
        <v>24921</v>
      </c>
      <c r="AC1774" s="493" t="s">
        <v>24922</v>
      </c>
      <c r="AD1774" s="493" t="s">
        <v>21938</v>
      </c>
      <c r="AE1774"/>
      <c r="AF1774" t="s">
        <v>20919</v>
      </c>
      <c r="AG1774"/>
      <c r="AH1774"/>
      <c r="AI1774" t="s">
        <v>20668</v>
      </c>
      <c r="AJ1774" t="s">
        <v>32</v>
      </c>
      <c r="AK1774" t="s">
        <v>3102</v>
      </c>
      <c r="AL1774" t="s">
        <v>64</v>
      </c>
      <c r="AM1774" t="s">
        <v>757</v>
      </c>
      <c r="AN1774">
        <v>11</v>
      </c>
    </row>
    <row r="1775" spans="1:40" ht="14.4" x14ac:dyDescent="0.3">
      <c r="A1775" s="433" t="str">
        <v>2400</v>
      </c>
      <c r="D1775" t="str">
        <f>CONCATENATE(portada_F[[#This Row],[NIVEL]],".",portada_F[[#This Row],[CODINS]])</f>
        <v>1.01543</v>
      </c>
      <c r="E1775" s="444" t="s">
        <v>31819</v>
      </c>
      <c r="F1775" t="s">
        <v>3420</v>
      </c>
      <c r="G1775" t="s">
        <v>3419</v>
      </c>
      <c r="H1775" t="s">
        <v>1949</v>
      </c>
      <c r="I1775" t="s">
        <v>571</v>
      </c>
      <c r="J1775" t="s">
        <v>3</v>
      </c>
      <c r="K1775" t="s">
        <v>32</v>
      </c>
      <c r="L1775" t="s">
        <v>20921</v>
      </c>
      <c r="M1775" t="s">
        <v>18492</v>
      </c>
      <c r="N1775">
        <v>12001</v>
      </c>
      <c r="O1775" t="s">
        <v>32</v>
      </c>
      <c r="P1775" t="s">
        <v>3374</v>
      </c>
      <c r="Q1775" t="s">
        <v>1</v>
      </c>
      <c r="R1775" t="s">
        <v>18354</v>
      </c>
      <c r="S1775" t="s">
        <v>33</v>
      </c>
      <c r="T1775" t="s">
        <v>3375</v>
      </c>
      <c r="U1775" t="s">
        <v>1085</v>
      </c>
      <c r="V1775" t="s">
        <v>1949</v>
      </c>
      <c r="W1775" t="s">
        <v>9408</v>
      </c>
      <c r="X1775" t="s">
        <v>12922</v>
      </c>
      <c r="Y1775" s="536" t="s">
        <v>24212</v>
      </c>
      <c r="Z1775" s="536" t="s">
        <v>24212</v>
      </c>
      <c r="AA1775" s="493" t="s">
        <v>12921</v>
      </c>
      <c r="AB1775" s="493" t="s">
        <v>24212</v>
      </c>
      <c r="AC1775" s="493" t="s">
        <v>19802</v>
      </c>
      <c r="AD1775" s="493" t="s">
        <v>21873</v>
      </c>
      <c r="AE1775"/>
      <c r="AF1775" t="s">
        <v>20919</v>
      </c>
      <c r="AG1775"/>
      <c r="AH1775"/>
      <c r="AI1775" t="s">
        <v>20668</v>
      </c>
      <c r="AJ1775" t="s">
        <v>32</v>
      </c>
      <c r="AK1775" t="s">
        <v>3418</v>
      </c>
      <c r="AL1775" t="s">
        <v>64</v>
      </c>
      <c r="AM1775" t="s">
        <v>1949</v>
      </c>
      <c r="AN1775">
        <v>27</v>
      </c>
    </row>
    <row r="1776" spans="1:40" ht="14.4" x14ac:dyDescent="0.3">
      <c r="A1776" s="433" t="str">
        <v>2405</v>
      </c>
      <c r="D1776" t="str">
        <f>CONCATENATE(portada_F[[#This Row],[NIVEL]],".",portada_F[[#This Row],[CODINS]])</f>
        <v>1.00509</v>
      </c>
      <c r="E1776" s="444" t="s">
        <v>30897</v>
      </c>
      <c r="F1776" t="s">
        <v>947</v>
      </c>
      <c r="G1776" t="s">
        <v>3730</v>
      </c>
      <c r="H1776" t="s">
        <v>685</v>
      </c>
      <c r="I1776" t="s">
        <v>242</v>
      </c>
      <c r="J1776" t="s">
        <v>6</v>
      </c>
      <c r="K1776" t="s">
        <v>32</v>
      </c>
      <c r="L1776" t="s">
        <v>20921</v>
      </c>
      <c r="M1776" t="s">
        <v>18492</v>
      </c>
      <c r="N1776">
        <v>30304</v>
      </c>
      <c r="O1776" t="s">
        <v>64</v>
      </c>
      <c r="P1776" t="s">
        <v>3</v>
      </c>
      <c r="Q1776" t="s">
        <v>4</v>
      </c>
      <c r="R1776" t="s">
        <v>16668</v>
      </c>
      <c r="S1776" t="s">
        <v>242</v>
      </c>
      <c r="T1776" t="s">
        <v>243</v>
      </c>
      <c r="U1776" t="s">
        <v>159</v>
      </c>
      <c r="V1776" t="s">
        <v>685</v>
      </c>
      <c r="W1776" t="s">
        <v>18800</v>
      </c>
      <c r="X1776" t="s">
        <v>12707</v>
      </c>
      <c r="Y1776" s="536" t="s">
        <v>22001</v>
      </c>
      <c r="Z1776" s="536" t="s">
        <v>22002</v>
      </c>
      <c r="AA1776" s="493" t="s">
        <v>22003</v>
      </c>
      <c r="AB1776" s="493" t="s">
        <v>22002</v>
      </c>
      <c r="AC1776" s="493" t="s">
        <v>19821</v>
      </c>
      <c r="AD1776" s="493" t="s">
        <v>22000</v>
      </c>
      <c r="AE1776"/>
      <c r="AF1776" t="s">
        <v>20919</v>
      </c>
      <c r="AG1776"/>
      <c r="AH1776"/>
      <c r="AI1776" t="s">
        <v>20668</v>
      </c>
      <c r="AJ1776" t="s">
        <v>32</v>
      </c>
      <c r="AK1776" t="s">
        <v>2249</v>
      </c>
      <c r="AL1776" t="s">
        <v>64</v>
      </c>
      <c r="AM1776" t="s">
        <v>685</v>
      </c>
      <c r="AN1776">
        <v>74</v>
      </c>
    </row>
    <row r="1777" spans="1:40" ht="14.4" x14ac:dyDescent="0.3">
      <c r="A1777" s="433" t="str">
        <v>2408</v>
      </c>
      <c r="D1777" t="str">
        <f>CONCATENATE(portada_F[[#This Row],[NIVEL]],".",portada_F[[#This Row],[CODINS]])</f>
        <v>1.00887</v>
      </c>
      <c r="E1777" s="444" t="s">
        <v>31223</v>
      </c>
      <c r="F1777" t="s">
        <v>2398</v>
      </c>
      <c r="G1777" t="s">
        <v>3528</v>
      </c>
      <c r="H1777" t="s">
        <v>3529</v>
      </c>
      <c r="I1777" t="s">
        <v>242</v>
      </c>
      <c r="J1777" t="s">
        <v>3</v>
      </c>
      <c r="K1777" t="s">
        <v>32</v>
      </c>
      <c r="L1777" t="s">
        <v>20921</v>
      </c>
      <c r="M1777" t="s">
        <v>18492</v>
      </c>
      <c r="N1777">
        <v>30801</v>
      </c>
      <c r="O1777" t="s">
        <v>64</v>
      </c>
      <c r="P1777" t="s">
        <v>9</v>
      </c>
      <c r="Q1777" t="s">
        <v>1</v>
      </c>
      <c r="R1777" t="s">
        <v>18375</v>
      </c>
      <c r="S1777" t="s">
        <v>242</v>
      </c>
      <c r="T1777" t="s">
        <v>21934</v>
      </c>
      <c r="U1777" t="s">
        <v>21935</v>
      </c>
      <c r="V1777" t="s">
        <v>3529</v>
      </c>
      <c r="W1777" t="s">
        <v>22849</v>
      </c>
      <c r="X1777" t="s">
        <v>11683</v>
      </c>
      <c r="Y1777" s="536" t="s">
        <v>22850</v>
      </c>
      <c r="Z1777" s="536" t="s">
        <v>22850</v>
      </c>
      <c r="AA1777" s="493" t="s">
        <v>22851</v>
      </c>
      <c r="AB1777" s="493" t="s">
        <v>22850</v>
      </c>
      <c r="AC1777" s="493" t="s">
        <v>21937</v>
      </c>
      <c r="AD1777" s="493" t="s">
        <v>21945</v>
      </c>
      <c r="AE1777"/>
      <c r="AF1777" t="s">
        <v>20919</v>
      </c>
      <c r="AG1777"/>
      <c r="AH1777"/>
      <c r="AI1777" t="s">
        <v>20668</v>
      </c>
      <c r="AJ1777" t="s">
        <v>32</v>
      </c>
      <c r="AK1777" t="s">
        <v>7216</v>
      </c>
      <c r="AL1777" t="s">
        <v>64</v>
      </c>
      <c r="AM1777" t="s">
        <v>3529</v>
      </c>
      <c r="AN1777">
        <v>49</v>
      </c>
    </row>
    <row r="1778" spans="1:40" ht="14.4" x14ac:dyDescent="0.3">
      <c r="A1778" s="433" t="str">
        <v>2410</v>
      </c>
      <c r="D1778" t="str">
        <f>CONCATENATE(portada_F[[#This Row],[NIVEL]],".",portada_F[[#This Row],[CODINS]])</f>
        <v>1.03578</v>
      </c>
      <c r="E1778" s="444" t="s">
        <v>33573</v>
      </c>
      <c r="F1778" t="s">
        <v>13677</v>
      </c>
      <c r="G1778" t="s">
        <v>13678</v>
      </c>
      <c r="H1778" t="s">
        <v>13679</v>
      </c>
      <c r="I1778" t="s">
        <v>571</v>
      </c>
      <c r="J1778" t="s">
        <v>1</v>
      </c>
      <c r="K1778" t="s">
        <v>32</v>
      </c>
      <c r="L1778" t="s">
        <v>20921</v>
      </c>
      <c r="M1778" t="s">
        <v>18492</v>
      </c>
      <c r="N1778">
        <v>60603</v>
      </c>
      <c r="O1778" t="s">
        <v>136</v>
      </c>
      <c r="P1778" t="s">
        <v>6</v>
      </c>
      <c r="Q1778" t="s">
        <v>3</v>
      </c>
      <c r="R1778" t="s">
        <v>20990</v>
      </c>
      <c r="S1778" t="s">
        <v>137</v>
      </c>
      <c r="T1778" t="s">
        <v>20991</v>
      </c>
      <c r="U1778" t="s">
        <v>5204</v>
      </c>
      <c r="V1778" t="s">
        <v>13679</v>
      </c>
      <c r="W1778" t="s">
        <v>9303</v>
      </c>
      <c r="X1778" t="s">
        <v>17440</v>
      </c>
      <c r="Y1778" s="536" t="s">
        <v>28402</v>
      </c>
      <c r="Z1778" s="536"/>
      <c r="AA1778" s="493" t="s">
        <v>19502</v>
      </c>
      <c r="AB1778" s="493" t="s">
        <v>28402</v>
      </c>
      <c r="AC1778" s="493" t="s">
        <v>19697</v>
      </c>
      <c r="AD1778" s="493" t="s">
        <v>20982</v>
      </c>
      <c r="AE1778"/>
      <c r="AF1778" t="s">
        <v>20919</v>
      </c>
      <c r="AG1778"/>
      <c r="AH1778"/>
      <c r="AI1778" t="s">
        <v>20668</v>
      </c>
      <c r="AJ1778" t="s">
        <v>32</v>
      </c>
      <c r="AK1778" t="s">
        <v>3358</v>
      </c>
      <c r="AL1778" t="s">
        <v>64</v>
      </c>
      <c r="AM1778" t="s">
        <v>13679</v>
      </c>
      <c r="AN1778">
        <v>4</v>
      </c>
    </row>
    <row r="1779" spans="1:40" ht="14.4" x14ac:dyDescent="0.3">
      <c r="A1779" s="433" t="str">
        <v>2411</v>
      </c>
      <c r="D1779" t="str">
        <f>CONCATENATE(portada_F[[#This Row],[NIVEL]],".",portada_F[[#This Row],[CODINS]])</f>
        <v>1.00499</v>
      </c>
      <c r="E1779" s="444" t="s">
        <v>30889</v>
      </c>
      <c r="F1779" t="s">
        <v>1414</v>
      </c>
      <c r="G1779" t="s">
        <v>3697</v>
      </c>
      <c r="H1779" t="s">
        <v>3698</v>
      </c>
      <c r="I1779" t="s">
        <v>242</v>
      </c>
      <c r="J1779" t="s">
        <v>5</v>
      </c>
      <c r="K1779" t="s">
        <v>32</v>
      </c>
      <c r="L1779" t="s">
        <v>20921</v>
      </c>
      <c r="M1779" t="s">
        <v>18492</v>
      </c>
      <c r="N1779">
        <v>30602</v>
      </c>
      <c r="O1779" t="s">
        <v>64</v>
      </c>
      <c r="P1779" t="s">
        <v>6</v>
      </c>
      <c r="Q1779" t="s">
        <v>2</v>
      </c>
      <c r="R1779" t="s">
        <v>16687</v>
      </c>
      <c r="S1779" t="s">
        <v>242</v>
      </c>
      <c r="T1779" t="s">
        <v>21955</v>
      </c>
      <c r="U1779" t="s">
        <v>3699</v>
      </c>
      <c r="V1779" t="s">
        <v>3699</v>
      </c>
      <c r="W1779" t="s">
        <v>3700</v>
      </c>
      <c r="X1779" t="s">
        <v>11567</v>
      </c>
      <c r="Y1779" s="536" t="s">
        <v>21985</v>
      </c>
      <c r="Z1779" s="536" t="s">
        <v>21985</v>
      </c>
      <c r="AA1779" s="493" t="s">
        <v>17173</v>
      </c>
      <c r="AB1779" s="493" t="s">
        <v>21985</v>
      </c>
      <c r="AC1779" s="493" t="s">
        <v>19818</v>
      </c>
      <c r="AD1779" s="493" t="s">
        <v>21976</v>
      </c>
      <c r="AE1779"/>
      <c r="AF1779" t="s">
        <v>20919</v>
      </c>
      <c r="AG1779"/>
      <c r="AH1779"/>
      <c r="AI1779" t="s">
        <v>20668</v>
      </c>
      <c r="AJ1779" t="s">
        <v>32</v>
      </c>
      <c r="AK1779" t="s">
        <v>1187</v>
      </c>
      <c r="AL1779" t="s">
        <v>64</v>
      </c>
      <c r="AM1779" t="s">
        <v>3698</v>
      </c>
      <c r="AN1779">
        <v>173</v>
      </c>
    </row>
    <row r="1780" spans="1:40" ht="14.4" x14ac:dyDescent="0.3">
      <c r="A1780" s="433" t="str">
        <v>2412</v>
      </c>
      <c r="D1780" t="str">
        <f>CONCATENATE(portada_F[[#This Row],[NIVEL]],".",portada_F[[#This Row],[CODINS]])</f>
        <v>1.01005</v>
      </c>
      <c r="E1780" s="444" t="s">
        <v>31325</v>
      </c>
      <c r="F1780" t="s">
        <v>2696</v>
      </c>
      <c r="G1780" t="s">
        <v>3475</v>
      </c>
      <c r="H1780" t="s">
        <v>1377</v>
      </c>
      <c r="I1780" t="s">
        <v>242</v>
      </c>
      <c r="J1780" t="s">
        <v>7</v>
      </c>
      <c r="K1780" t="s">
        <v>32</v>
      </c>
      <c r="L1780" t="s">
        <v>20921</v>
      </c>
      <c r="M1780" t="s">
        <v>18492</v>
      </c>
      <c r="N1780">
        <v>30107</v>
      </c>
      <c r="O1780" t="s">
        <v>64</v>
      </c>
      <c r="P1780" t="s">
        <v>1</v>
      </c>
      <c r="Q1780" t="s">
        <v>7</v>
      </c>
      <c r="R1780" t="s">
        <v>16656</v>
      </c>
      <c r="S1780" t="s">
        <v>242</v>
      </c>
      <c r="T1780" t="s">
        <v>242</v>
      </c>
      <c r="U1780" t="s">
        <v>461</v>
      </c>
      <c r="V1780" t="s">
        <v>1377</v>
      </c>
      <c r="W1780" t="s">
        <v>18902</v>
      </c>
      <c r="X1780" t="s">
        <v>11716</v>
      </c>
      <c r="Y1780" s="536" t="s">
        <v>23084</v>
      </c>
      <c r="Z1780" s="536" t="s">
        <v>23085</v>
      </c>
      <c r="AA1780" s="493" t="s">
        <v>17120</v>
      </c>
      <c r="AB1780" s="493" t="s">
        <v>23084</v>
      </c>
      <c r="AC1780" s="493" t="s">
        <v>19808</v>
      </c>
      <c r="AD1780" s="493" t="s">
        <v>21918</v>
      </c>
      <c r="AE1780"/>
      <c r="AF1780" t="s">
        <v>20919</v>
      </c>
      <c r="AG1780"/>
      <c r="AH1780"/>
      <c r="AI1780" t="s">
        <v>20668</v>
      </c>
      <c r="AJ1780" t="s">
        <v>32</v>
      </c>
      <c r="AK1780" t="s">
        <v>3474</v>
      </c>
      <c r="AL1780" t="s">
        <v>64</v>
      </c>
      <c r="AM1780" t="s">
        <v>1377</v>
      </c>
      <c r="AN1780">
        <v>36</v>
      </c>
    </row>
    <row r="1781" spans="1:40" ht="14.4" x14ac:dyDescent="0.3">
      <c r="A1781" s="433" t="str">
        <v>2416</v>
      </c>
      <c r="D1781" t="str">
        <f>CONCATENATE(portada_F[[#This Row],[NIVEL]],".",portada_F[[#This Row],[CODINS]])</f>
        <v>1.03769</v>
      </c>
      <c r="E1781" s="444" t="s">
        <v>33711</v>
      </c>
      <c r="F1781" t="s">
        <v>14670</v>
      </c>
      <c r="G1781" t="s">
        <v>14669</v>
      </c>
      <c r="H1781" t="s">
        <v>14671</v>
      </c>
      <c r="I1781" t="s">
        <v>571</v>
      </c>
      <c r="J1781" t="s">
        <v>3</v>
      </c>
      <c r="K1781" t="s">
        <v>32</v>
      </c>
      <c r="L1781" t="s">
        <v>20921</v>
      </c>
      <c r="M1781" t="s">
        <v>18492</v>
      </c>
      <c r="N1781">
        <v>12003</v>
      </c>
      <c r="O1781" t="s">
        <v>32</v>
      </c>
      <c r="P1781" t="s">
        <v>3374</v>
      </c>
      <c r="Q1781" t="s">
        <v>3</v>
      </c>
      <c r="R1781" t="s">
        <v>18356</v>
      </c>
      <c r="S1781" t="s">
        <v>33</v>
      </c>
      <c r="T1781" t="s">
        <v>3375</v>
      </c>
      <c r="U1781" t="s">
        <v>473</v>
      </c>
      <c r="V1781" t="s">
        <v>14671</v>
      </c>
      <c r="W1781" t="s">
        <v>15178</v>
      </c>
      <c r="X1781" t="s">
        <v>15177</v>
      </c>
      <c r="Y1781" s="536" t="s">
        <v>28830</v>
      </c>
      <c r="Z1781" s="536" t="s">
        <v>28830</v>
      </c>
      <c r="AA1781" s="493" t="s">
        <v>19542</v>
      </c>
      <c r="AB1781" s="493" t="s">
        <v>28831</v>
      </c>
      <c r="AC1781" s="493" t="s">
        <v>19802</v>
      </c>
      <c r="AD1781" s="493" t="s">
        <v>21873</v>
      </c>
      <c r="AE1781"/>
      <c r="AF1781" t="s">
        <v>20919</v>
      </c>
      <c r="AG1781"/>
      <c r="AH1781"/>
      <c r="AI1781" t="s">
        <v>20668</v>
      </c>
      <c r="AJ1781" t="s">
        <v>32</v>
      </c>
      <c r="AK1781" t="s">
        <v>936</v>
      </c>
      <c r="AL1781" t="s">
        <v>64</v>
      </c>
      <c r="AM1781" t="s">
        <v>14671</v>
      </c>
      <c r="AN1781">
        <v>4</v>
      </c>
    </row>
    <row r="1782" spans="1:40" ht="14.4" x14ac:dyDescent="0.3">
      <c r="A1782" s="433" t="str">
        <v>2417</v>
      </c>
      <c r="D1782" t="str">
        <f>CONCATENATE(portada_F[[#This Row],[NIVEL]],".",portada_F[[#This Row],[CODINS]])</f>
        <v>1.00487</v>
      </c>
      <c r="E1782" s="444" t="s">
        <v>30877</v>
      </c>
      <c r="F1782" t="s">
        <v>1388</v>
      </c>
      <c r="G1782" t="s">
        <v>3629</v>
      </c>
      <c r="H1782" t="s">
        <v>131</v>
      </c>
      <c r="I1782" t="s">
        <v>242</v>
      </c>
      <c r="J1782" t="s">
        <v>4</v>
      </c>
      <c r="K1782" t="s">
        <v>32</v>
      </c>
      <c r="L1782" t="s">
        <v>20921</v>
      </c>
      <c r="M1782" t="s">
        <v>18492</v>
      </c>
      <c r="N1782">
        <v>30704</v>
      </c>
      <c r="O1782" t="s">
        <v>64</v>
      </c>
      <c r="P1782" t="s">
        <v>7</v>
      </c>
      <c r="Q1782" t="s">
        <v>4</v>
      </c>
      <c r="R1782" t="s">
        <v>16692</v>
      </c>
      <c r="S1782" t="s">
        <v>242</v>
      </c>
      <c r="T1782" t="s">
        <v>21958</v>
      </c>
      <c r="U1782" t="s">
        <v>131</v>
      </c>
      <c r="V1782" t="s">
        <v>131</v>
      </c>
      <c r="W1782" t="s">
        <v>941</v>
      </c>
      <c r="X1782" t="s">
        <v>12705</v>
      </c>
      <c r="Y1782" s="536" t="s">
        <v>21959</v>
      </c>
      <c r="Z1782" s="536" t="s">
        <v>21960</v>
      </c>
      <c r="AA1782" s="493" t="s">
        <v>19812</v>
      </c>
      <c r="AB1782" s="493" t="s">
        <v>21959</v>
      </c>
      <c r="AC1782" s="493" t="s">
        <v>19816</v>
      </c>
      <c r="AD1782" s="493" t="s">
        <v>21957</v>
      </c>
      <c r="AE1782"/>
      <c r="AF1782" t="s">
        <v>20919</v>
      </c>
      <c r="AG1782"/>
      <c r="AH1782"/>
      <c r="AI1782" t="s">
        <v>20668</v>
      </c>
      <c r="AJ1782" t="s">
        <v>32</v>
      </c>
      <c r="AK1782" t="s">
        <v>1552</v>
      </c>
      <c r="AL1782" t="s">
        <v>64</v>
      </c>
      <c r="AM1782" t="s">
        <v>131</v>
      </c>
      <c r="AN1782">
        <v>71</v>
      </c>
    </row>
    <row r="1783" spans="1:40" ht="14.4" x14ac:dyDescent="0.3">
      <c r="A1783" s="433" t="str">
        <v>2422</v>
      </c>
      <c r="D1783" t="str">
        <f>CONCATENATE(portada_F[[#This Row],[NIVEL]],".",portada_F[[#This Row],[CODINS]])</f>
        <v>1.01867</v>
      </c>
      <c r="E1783" s="444" t="s">
        <v>32112</v>
      </c>
      <c r="F1783" t="s">
        <v>4425</v>
      </c>
      <c r="G1783" t="s">
        <v>6202</v>
      </c>
      <c r="H1783" t="s">
        <v>1609</v>
      </c>
      <c r="I1783" t="s">
        <v>242</v>
      </c>
      <c r="J1783" t="s">
        <v>4</v>
      </c>
      <c r="K1783" t="s">
        <v>32</v>
      </c>
      <c r="L1783" t="s">
        <v>20921</v>
      </c>
      <c r="M1783" t="s">
        <v>18492</v>
      </c>
      <c r="N1783">
        <v>30704</v>
      </c>
      <c r="O1783" t="s">
        <v>64</v>
      </c>
      <c r="P1783" t="s">
        <v>7</v>
      </c>
      <c r="Q1783" t="s">
        <v>4</v>
      </c>
      <c r="R1783" t="s">
        <v>16692</v>
      </c>
      <c r="S1783" t="s">
        <v>242</v>
      </c>
      <c r="T1783" t="s">
        <v>21958</v>
      </c>
      <c r="U1783" t="s">
        <v>131</v>
      </c>
      <c r="V1783" t="s">
        <v>1609</v>
      </c>
      <c r="W1783" t="s">
        <v>19108</v>
      </c>
      <c r="X1783" t="s">
        <v>11963</v>
      </c>
      <c r="Y1783" s="536" t="s">
        <v>24879</v>
      </c>
      <c r="Z1783" s="536" t="s">
        <v>24052</v>
      </c>
      <c r="AA1783" s="493" t="s">
        <v>24880</v>
      </c>
      <c r="AB1783" s="493" t="s">
        <v>24881</v>
      </c>
      <c r="AC1783" s="493" t="s">
        <v>19816</v>
      </c>
      <c r="AD1783" s="493" t="s">
        <v>21957</v>
      </c>
      <c r="AE1783"/>
      <c r="AF1783" t="s">
        <v>20919</v>
      </c>
      <c r="AG1783"/>
      <c r="AH1783"/>
      <c r="AI1783" t="s">
        <v>20668</v>
      </c>
      <c r="AJ1783" t="s">
        <v>32</v>
      </c>
      <c r="AK1783" t="s">
        <v>7682</v>
      </c>
      <c r="AL1783" t="s">
        <v>64</v>
      </c>
      <c r="AM1783" t="s">
        <v>1609</v>
      </c>
      <c r="AN1783">
        <v>4</v>
      </c>
    </row>
    <row r="1784" spans="1:40" ht="14.4" x14ac:dyDescent="0.3">
      <c r="A1784" s="433" t="str">
        <v>2423</v>
      </c>
      <c r="D1784" t="str">
        <f>CONCATENATE(portada_F[[#This Row],[NIVEL]],".",portada_F[[#This Row],[CODINS]])</f>
        <v>1.00510</v>
      </c>
      <c r="E1784" s="444" t="s">
        <v>30898</v>
      </c>
      <c r="F1784" t="s">
        <v>1088</v>
      </c>
      <c r="G1784" t="s">
        <v>3745</v>
      </c>
      <c r="H1784" t="s">
        <v>3746</v>
      </c>
      <c r="I1784" t="s">
        <v>242</v>
      </c>
      <c r="J1784" t="s">
        <v>6</v>
      </c>
      <c r="K1784" t="s">
        <v>32</v>
      </c>
      <c r="L1784" t="s">
        <v>20921</v>
      </c>
      <c r="M1784" t="s">
        <v>18492</v>
      </c>
      <c r="N1784">
        <v>30305</v>
      </c>
      <c r="O1784" t="s">
        <v>64</v>
      </c>
      <c r="P1784" t="s">
        <v>3</v>
      </c>
      <c r="Q1784" t="s">
        <v>5</v>
      </c>
      <c r="R1784" t="s">
        <v>16669</v>
      </c>
      <c r="S1784" t="s">
        <v>242</v>
      </c>
      <c r="T1784" t="s">
        <v>243</v>
      </c>
      <c r="U1784" t="s">
        <v>244</v>
      </c>
      <c r="V1784" t="s">
        <v>244</v>
      </c>
      <c r="W1784" t="s">
        <v>9454</v>
      </c>
      <c r="X1784" t="s">
        <v>12708</v>
      </c>
      <c r="Y1784" s="536" t="s">
        <v>22004</v>
      </c>
      <c r="Z1784" s="536" t="s">
        <v>22004</v>
      </c>
      <c r="AA1784" s="493" t="s">
        <v>15049</v>
      </c>
      <c r="AB1784" s="493" t="s">
        <v>22004</v>
      </c>
      <c r="AC1784" s="493" t="s">
        <v>19821</v>
      </c>
      <c r="AD1784" s="493" t="s">
        <v>22000</v>
      </c>
      <c r="AE1784"/>
      <c r="AF1784" t="s">
        <v>20919</v>
      </c>
      <c r="AG1784"/>
      <c r="AH1784"/>
      <c r="AI1784" t="s">
        <v>20668</v>
      </c>
      <c r="AJ1784" t="s">
        <v>32</v>
      </c>
      <c r="AK1784" t="s">
        <v>2340</v>
      </c>
      <c r="AL1784" t="s">
        <v>64</v>
      </c>
      <c r="AM1784" t="s">
        <v>3746</v>
      </c>
      <c r="AN1784">
        <v>154</v>
      </c>
    </row>
    <row r="1785" spans="1:40" ht="14.4" x14ac:dyDescent="0.3">
      <c r="A1785" s="433" t="str">
        <v>2424</v>
      </c>
      <c r="D1785" t="str">
        <f>CONCATENATE(portada_F[[#This Row],[NIVEL]],".",portada_F[[#This Row],[CODINS]])</f>
        <v>1.02106</v>
      </c>
      <c r="E1785" s="444" t="s">
        <v>32324</v>
      </c>
      <c r="F1785" t="s">
        <v>2218</v>
      </c>
      <c r="G1785" t="s">
        <v>3514</v>
      </c>
      <c r="H1785" t="s">
        <v>3515</v>
      </c>
      <c r="I1785" t="s">
        <v>242</v>
      </c>
      <c r="J1785" t="s">
        <v>7</v>
      </c>
      <c r="K1785" t="s">
        <v>32</v>
      </c>
      <c r="L1785" t="s">
        <v>20921</v>
      </c>
      <c r="M1785" t="s">
        <v>18492</v>
      </c>
      <c r="N1785">
        <v>30111</v>
      </c>
      <c r="O1785" t="s">
        <v>64</v>
      </c>
      <c r="P1785" t="s">
        <v>1</v>
      </c>
      <c r="Q1785" t="s">
        <v>13</v>
      </c>
      <c r="R1785" t="s">
        <v>16659</v>
      </c>
      <c r="S1785" t="s">
        <v>242</v>
      </c>
      <c r="T1785" t="s">
        <v>242</v>
      </c>
      <c r="U1785" t="s">
        <v>3466</v>
      </c>
      <c r="V1785" t="s">
        <v>3515</v>
      </c>
      <c r="W1785" t="s">
        <v>25365</v>
      </c>
      <c r="X1785" t="s">
        <v>12016</v>
      </c>
      <c r="Y1785" s="536" t="s">
        <v>25366</v>
      </c>
      <c r="Z1785" s="536" t="s">
        <v>23084</v>
      </c>
      <c r="AA1785" s="493" t="s">
        <v>19163</v>
      </c>
      <c r="AB1785" s="493" t="s">
        <v>25367</v>
      </c>
      <c r="AC1785" s="493" t="s">
        <v>19808</v>
      </c>
      <c r="AD1785" s="493" t="s">
        <v>21911</v>
      </c>
      <c r="AE1785"/>
      <c r="AF1785" t="s">
        <v>20919</v>
      </c>
      <c r="AG1785"/>
      <c r="AH1785"/>
      <c r="AI1785" t="s">
        <v>20668</v>
      </c>
      <c r="AJ1785" t="s">
        <v>32</v>
      </c>
      <c r="AK1785" t="s">
        <v>3037</v>
      </c>
      <c r="AL1785" t="s">
        <v>64</v>
      </c>
      <c r="AM1785" t="s">
        <v>3515</v>
      </c>
      <c r="AN1785">
        <v>8</v>
      </c>
    </row>
    <row r="1786" spans="1:40" ht="14.4" x14ac:dyDescent="0.3">
      <c r="A1786" s="433" t="str">
        <v>2425</v>
      </c>
      <c r="D1786" t="str">
        <f>CONCATENATE(portada_F[[#This Row],[NIVEL]],".",portada_F[[#This Row],[CODINS]])</f>
        <v>1.01812</v>
      </c>
      <c r="E1786" s="444" t="s">
        <v>32059</v>
      </c>
      <c r="F1786" t="s">
        <v>6897</v>
      </c>
      <c r="G1786" t="s">
        <v>3483</v>
      </c>
      <c r="H1786" t="s">
        <v>3484</v>
      </c>
      <c r="I1786" t="s">
        <v>242</v>
      </c>
      <c r="J1786" t="s">
        <v>7</v>
      </c>
      <c r="K1786" t="s">
        <v>32</v>
      </c>
      <c r="L1786" t="s">
        <v>20921</v>
      </c>
      <c r="M1786" t="s">
        <v>18492</v>
      </c>
      <c r="N1786">
        <v>30111</v>
      </c>
      <c r="O1786" t="s">
        <v>64</v>
      </c>
      <c r="P1786" t="s">
        <v>1</v>
      </c>
      <c r="Q1786" t="s">
        <v>13</v>
      </c>
      <c r="R1786" t="s">
        <v>16659</v>
      </c>
      <c r="S1786" t="s">
        <v>242</v>
      </c>
      <c r="T1786" t="s">
        <v>242</v>
      </c>
      <c r="U1786" t="s">
        <v>3466</v>
      </c>
      <c r="V1786" t="s">
        <v>3484</v>
      </c>
      <c r="W1786" t="s">
        <v>9415</v>
      </c>
      <c r="X1786" t="s">
        <v>11942</v>
      </c>
      <c r="Y1786" s="536" t="s">
        <v>24772</v>
      </c>
      <c r="Z1786" s="536" t="s">
        <v>24772</v>
      </c>
      <c r="AA1786" s="493" t="s">
        <v>18008</v>
      </c>
      <c r="AB1786" s="493" t="s">
        <v>24772</v>
      </c>
      <c r="AC1786" s="493" t="s">
        <v>19808</v>
      </c>
      <c r="AD1786" s="493" t="s">
        <v>21918</v>
      </c>
      <c r="AE1786"/>
      <c r="AF1786" t="s">
        <v>20919</v>
      </c>
      <c r="AG1786"/>
      <c r="AH1786"/>
      <c r="AI1786" t="s">
        <v>20668</v>
      </c>
      <c r="AJ1786" t="s">
        <v>32</v>
      </c>
      <c r="AK1786" t="s">
        <v>3482</v>
      </c>
      <c r="AL1786" t="s">
        <v>64</v>
      </c>
      <c r="AM1786" t="s">
        <v>3484</v>
      </c>
      <c r="AN1786">
        <v>15</v>
      </c>
    </row>
    <row r="1787" spans="1:40" ht="14.4" x14ac:dyDescent="0.3">
      <c r="A1787" s="433" t="str">
        <v>2427</v>
      </c>
      <c r="D1787" t="str">
        <f>CONCATENATE(portada_F[[#This Row],[NIVEL]],".",portada_F[[#This Row],[CODINS]])</f>
        <v>1.00463</v>
      </c>
      <c r="E1787" s="444" t="s">
        <v>30853</v>
      </c>
      <c r="F1787" t="s">
        <v>298</v>
      </c>
      <c r="G1787" t="s">
        <v>3512</v>
      </c>
      <c r="H1787" t="s">
        <v>461</v>
      </c>
      <c r="I1787" t="s">
        <v>242</v>
      </c>
      <c r="J1787" t="s">
        <v>7</v>
      </c>
      <c r="K1787" t="s">
        <v>32</v>
      </c>
      <c r="L1787" t="s">
        <v>20921</v>
      </c>
      <c r="M1787" t="s">
        <v>18492</v>
      </c>
      <c r="N1787">
        <v>30107</v>
      </c>
      <c r="O1787" t="s">
        <v>64</v>
      </c>
      <c r="P1787" t="s">
        <v>1</v>
      </c>
      <c r="Q1787" t="s">
        <v>7</v>
      </c>
      <c r="R1787" t="s">
        <v>16656</v>
      </c>
      <c r="S1787" t="s">
        <v>242</v>
      </c>
      <c r="T1787" t="s">
        <v>242</v>
      </c>
      <c r="U1787" t="s">
        <v>461</v>
      </c>
      <c r="V1787" t="s">
        <v>461</v>
      </c>
      <c r="W1787" t="s">
        <v>21907</v>
      </c>
      <c r="X1787" t="s">
        <v>11539</v>
      </c>
      <c r="Y1787" s="536" t="s">
        <v>21908</v>
      </c>
      <c r="Z1787" s="536" t="s">
        <v>21909</v>
      </c>
      <c r="AA1787" s="493" t="s">
        <v>17043</v>
      </c>
      <c r="AB1787" s="493" t="s">
        <v>21910</v>
      </c>
      <c r="AC1787" s="493" t="s">
        <v>19808</v>
      </c>
      <c r="AD1787" s="493" t="s">
        <v>21911</v>
      </c>
      <c r="AE1787"/>
      <c r="AF1787" t="s">
        <v>20919</v>
      </c>
      <c r="AG1787"/>
      <c r="AH1787"/>
      <c r="AI1787" t="s">
        <v>20668</v>
      </c>
      <c r="AJ1787" t="s">
        <v>32</v>
      </c>
      <c r="AK1787" t="s">
        <v>2941</v>
      </c>
      <c r="AL1787" t="s">
        <v>64</v>
      </c>
      <c r="AM1787" t="s">
        <v>461</v>
      </c>
      <c r="AN1787">
        <v>34</v>
      </c>
    </row>
    <row r="1788" spans="1:40" ht="14.4" x14ac:dyDescent="0.3">
      <c r="A1788" s="433" t="str">
        <v>2429</v>
      </c>
      <c r="D1788" t="str">
        <f>CONCATENATE(portada_F[[#This Row],[NIVEL]],".",portada_F[[#This Row],[CODINS]])</f>
        <v>1.00488</v>
      </c>
      <c r="E1788" s="444" t="s">
        <v>30878</v>
      </c>
      <c r="F1788" t="s">
        <v>1389</v>
      </c>
      <c r="G1788" t="s">
        <v>3626</v>
      </c>
      <c r="H1788" t="s">
        <v>1956</v>
      </c>
      <c r="I1788" t="s">
        <v>242</v>
      </c>
      <c r="J1788" t="s">
        <v>4</v>
      </c>
      <c r="K1788" t="s">
        <v>32</v>
      </c>
      <c r="L1788" t="s">
        <v>20921</v>
      </c>
      <c r="M1788" t="s">
        <v>18492</v>
      </c>
      <c r="N1788">
        <v>30702</v>
      </c>
      <c r="O1788" t="s">
        <v>64</v>
      </c>
      <c r="P1788" t="s">
        <v>7</v>
      </c>
      <c r="Q1788" t="s">
        <v>2</v>
      </c>
      <c r="R1788" t="s">
        <v>16690</v>
      </c>
      <c r="S1788" t="s">
        <v>242</v>
      </c>
      <c r="T1788" t="s">
        <v>21958</v>
      </c>
      <c r="U1788" t="s">
        <v>3598</v>
      </c>
      <c r="V1788" t="s">
        <v>3598</v>
      </c>
      <c r="W1788" t="s">
        <v>18796</v>
      </c>
      <c r="X1788" t="s">
        <v>11559</v>
      </c>
      <c r="Y1788" s="536" t="s">
        <v>21961</v>
      </c>
      <c r="Z1788" s="536" t="s">
        <v>21962</v>
      </c>
      <c r="AA1788" s="493" t="s">
        <v>19817</v>
      </c>
      <c r="AB1788" s="493" t="s">
        <v>21961</v>
      </c>
      <c r="AC1788" s="493" t="s">
        <v>19816</v>
      </c>
      <c r="AD1788" s="493" t="s">
        <v>21957</v>
      </c>
      <c r="AE1788"/>
      <c r="AF1788" t="s">
        <v>20919</v>
      </c>
      <c r="AG1788"/>
      <c r="AH1788"/>
      <c r="AI1788" t="s">
        <v>20668</v>
      </c>
      <c r="AJ1788" t="s">
        <v>32</v>
      </c>
      <c r="AK1788" t="s">
        <v>1515</v>
      </c>
      <c r="AL1788" t="s">
        <v>64</v>
      </c>
      <c r="AM1788" t="s">
        <v>1956</v>
      </c>
      <c r="AN1788">
        <v>242</v>
      </c>
    </row>
    <row r="1789" spans="1:40" ht="14.4" x14ac:dyDescent="0.3">
      <c r="A1789" s="433" t="str">
        <v>2430</v>
      </c>
      <c r="D1789" t="str">
        <f>CONCATENATE(portada_F[[#This Row],[NIVEL]],".",portada_F[[#This Row],[CODINS]])</f>
        <v>1.01459</v>
      </c>
      <c r="E1789" s="444" t="s">
        <v>31739</v>
      </c>
      <c r="F1789" t="s">
        <v>3532</v>
      </c>
      <c r="G1789" t="s">
        <v>3530</v>
      </c>
      <c r="H1789" t="s">
        <v>3531</v>
      </c>
      <c r="I1789" t="s">
        <v>242</v>
      </c>
      <c r="J1789" t="s">
        <v>3</v>
      </c>
      <c r="K1789" t="s">
        <v>32</v>
      </c>
      <c r="L1789" t="s">
        <v>20921</v>
      </c>
      <c r="M1789" t="s">
        <v>18492</v>
      </c>
      <c r="N1789">
        <v>10308</v>
      </c>
      <c r="O1789" t="s">
        <v>32</v>
      </c>
      <c r="P1789" t="s">
        <v>3</v>
      </c>
      <c r="Q1789" t="s">
        <v>9</v>
      </c>
      <c r="R1789" t="s">
        <v>16461</v>
      </c>
      <c r="S1789" t="s">
        <v>33</v>
      </c>
      <c r="T1789" t="s">
        <v>47</v>
      </c>
      <c r="U1789" t="s">
        <v>445</v>
      </c>
      <c r="V1789" t="s">
        <v>9419</v>
      </c>
      <c r="W1789" t="s">
        <v>9420</v>
      </c>
      <c r="X1789" t="s">
        <v>11837</v>
      </c>
      <c r="Y1789" s="536" t="s">
        <v>24039</v>
      </c>
      <c r="Z1789" s="536" t="s">
        <v>24039</v>
      </c>
      <c r="AA1789" s="493" t="s">
        <v>19013</v>
      </c>
      <c r="AB1789" s="493" t="s">
        <v>24039</v>
      </c>
      <c r="AC1789" s="493" t="s">
        <v>21937</v>
      </c>
      <c r="AD1789" s="493" t="s">
        <v>21938</v>
      </c>
      <c r="AE1789"/>
      <c r="AF1789" t="s">
        <v>20919</v>
      </c>
      <c r="AG1789"/>
      <c r="AH1789"/>
      <c r="AI1789" t="s">
        <v>20668</v>
      </c>
      <c r="AJ1789" t="s">
        <v>32</v>
      </c>
      <c r="AK1789" t="s">
        <v>7599</v>
      </c>
      <c r="AL1789" t="s">
        <v>64</v>
      </c>
      <c r="AM1789" t="s">
        <v>3531</v>
      </c>
      <c r="AN1789">
        <v>33</v>
      </c>
    </row>
    <row r="1790" spans="1:40" ht="14.4" x14ac:dyDescent="0.3">
      <c r="A1790" s="433" t="str">
        <v>2431</v>
      </c>
      <c r="D1790" t="str">
        <f>CONCATENATE(portada_F[[#This Row],[NIVEL]],".",portada_F[[#This Row],[CODINS]])</f>
        <v>1.00489</v>
      </c>
      <c r="E1790" s="444" t="s">
        <v>30879</v>
      </c>
      <c r="F1790" t="s">
        <v>1390</v>
      </c>
      <c r="G1790" t="s">
        <v>3627</v>
      </c>
      <c r="H1790" t="s">
        <v>143</v>
      </c>
      <c r="I1790" t="s">
        <v>242</v>
      </c>
      <c r="J1790" t="s">
        <v>4</v>
      </c>
      <c r="K1790" t="s">
        <v>32</v>
      </c>
      <c r="L1790" t="s">
        <v>20921</v>
      </c>
      <c r="M1790" t="s">
        <v>18492</v>
      </c>
      <c r="N1790">
        <v>30701</v>
      </c>
      <c r="O1790" t="s">
        <v>64</v>
      </c>
      <c r="P1790" t="s">
        <v>7</v>
      </c>
      <c r="Q1790" t="s">
        <v>1</v>
      </c>
      <c r="R1790" t="s">
        <v>16689</v>
      </c>
      <c r="S1790" t="s">
        <v>242</v>
      </c>
      <c r="T1790" t="s">
        <v>21958</v>
      </c>
      <c r="U1790" t="s">
        <v>159</v>
      </c>
      <c r="V1790" t="s">
        <v>143</v>
      </c>
      <c r="W1790" t="s">
        <v>10410</v>
      </c>
      <c r="X1790" t="s">
        <v>11560</v>
      </c>
      <c r="Y1790" s="536" t="s">
        <v>21963</v>
      </c>
      <c r="Z1790" s="536" t="s">
        <v>21963</v>
      </c>
      <c r="AA1790" s="493" t="s">
        <v>21964</v>
      </c>
      <c r="AB1790" s="493" t="s">
        <v>21963</v>
      </c>
      <c r="AC1790" s="493" t="s">
        <v>19816</v>
      </c>
      <c r="AD1790" s="493" t="s">
        <v>21957</v>
      </c>
      <c r="AE1790"/>
      <c r="AF1790" t="s">
        <v>20919</v>
      </c>
      <c r="AG1790"/>
      <c r="AH1790"/>
      <c r="AI1790" t="s">
        <v>20668</v>
      </c>
      <c r="AJ1790" t="s">
        <v>32</v>
      </c>
      <c r="AK1790" t="s">
        <v>1549</v>
      </c>
      <c r="AL1790" t="s">
        <v>64</v>
      </c>
      <c r="AM1790" t="s">
        <v>143</v>
      </c>
      <c r="AN1790">
        <v>61</v>
      </c>
    </row>
    <row r="1791" spans="1:40" ht="14.4" x14ac:dyDescent="0.3">
      <c r="A1791" s="433" t="str">
        <v>2433</v>
      </c>
      <c r="D1791" t="str">
        <f>CONCATENATE(portada_F[[#This Row],[NIVEL]],".",portada_F[[#This Row],[CODINS]])</f>
        <v>1.00511</v>
      </c>
      <c r="E1791" s="444" t="s">
        <v>30899</v>
      </c>
      <c r="F1791" t="s">
        <v>1457</v>
      </c>
      <c r="G1791" t="s">
        <v>3734</v>
      </c>
      <c r="H1791" t="s">
        <v>3735</v>
      </c>
      <c r="I1791" t="s">
        <v>242</v>
      </c>
      <c r="J1791" t="s">
        <v>6</v>
      </c>
      <c r="K1791" t="s">
        <v>32</v>
      </c>
      <c r="L1791" t="s">
        <v>20921</v>
      </c>
      <c r="M1791" t="s">
        <v>18492</v>
      </c>
      <c r="N1791">
        <v>30304</v>
      </c>
      <c r="O1791" t="s">
        <v>64</v>
      </c>
      <c r="P1791" t="s">
        <v>3</v>
      </c>
      <c r="Q1791" t="s">
        <v>4</v>
      </c>
      <c r="R1791" t="s">
        <v>16668</v>
      </c>
      <c r="S1791" t="s">
        <v>242</v>
      </c>
      <c r="T1791" t="s">
        <v>243</v>
      </c>
      <c r="U1791" t="s">
        <v>159</v>
      </c>
      <c r="V1791" t="s">
        <v>3735</v>
      </c>
      <c r="W1791" t="s">
        <v>9450</v>
      </c>
      <c r="X1791" t="s">
        <v>11574</v>
      </c>
      <c r="Y1791" s="536" t="s">
        <v>22005</v>
      </c>
      <c r="Z1791" s="536" t="s">
        <v>22006</v>
      </c>
      <c r="AA1791" s="493" t="s">
        <v>22007</v>
      </c>
      <c r="AB1791" s="493" t="s">
        <v>22005</v>
      </c>
      <c r="AC1791" s="493" t="s">
        <v>19821</v>
      </c>
      <c r="AD1791" s="493" t="s">
        <v>22000</v>
      </c>
      <c r="AE1791"/>
      <c r="AF1791" t="s">
        <v>20919</v>
      </c>
      <c r="AG1791"/>
      <c r="AH1791"/>
      <c r="AI1791" t="s">
        <v>20668</v>
      </c>
      <c r="AJ1791" t="s">
        <v>32</v>
      </c>
      <c r="AK1791" t="s">
        <v>2319</v>
      </c>
      <c r="AL1791" t="s">
        <v>64</v>
      </c>
      <c r="AM1791" t="s">
        <v>3735</v>
      </c>
      <c r="AN1791">
        <v>6</v>
      </c>
    </row>
    <row r="1792" spans="1:40" ht="14.4" x14ac:dyDescent="0.3">
      <c r="A1792" s="433" t="str">
        <v>2434</v>
      </c>
      <c r="D1792" t="str">
        <f>CONCATENATE(portada_F[[#This Row],[NIVEL]],".",portada_F[[#This Row],[CODINS]])</f>
        <v>1.01461</v>
      </c>
      <c r="E1792" s="444" t="s">
        <v>31741</v>
      </c>
      <c r="F1792" t="s">
        <v>3536</v>
      </c>
      <c r="G1792" t="s">
        <v>3533</v>
      </c>
      <c r="H1792" t="s">
        <v>9421</v>
      </c>
      <c r="I1792" t="s">
        <v>242</v>
      </c>
      <c r="J1792" t="s">
        <v>3</v>
      </c>
      <c r="K1792" t="s">
        <v>32</v>
      </c>
      <c r="L1792" t="s">
        <v>20921</v>
      </c>
      <c r="M1792" t="s">
        <v>18492</v>
      </c>
      <c r="N1792">
        <v>30803</v>
      </c>
      <c r="O1792" t="s">
        <v>64</v>
      </c>
      <c r="P1792" t="s">
        <v>9</v>
      </c>
      <c r="Q1792" t="s">
        <v>3</v>
      </c>
      <c r="R1792" t="s">
        <v>16695</v>
      </c>
      <c r="S1792" t="s">
        <v>242</v>
      </c>
      <c r="T1792" t="s">
        <v>21934</v>
      </c>
      <c r="U1792" t="s">
        <v>3534</v>
      </c>
      <c r="V1792" t="s">
        <v>3535</v>
      </c>
      <c r="W1792" t="s">
        <v>19014</v>
      </c>
      <c r="X1792" t="s">
        <v>12900</v>
      </c>
      <c r="Y1792" s="536" t="s">
        <v>24042</v>
      </c>
      <c r="Z1792" s="536" t="s">
        <v>24043</v>
      </c>
      <c r="AA1792" s="493" t="s">
        <v>24044</v>
      </c>
      <c r="AB1792" s="493" t="s">
        <v>24043</v>
      </c>
      <c r="AC1792" s="493" t="s">
        <v>21937</v>
      </c>
      <c r="AD1792" s="493" t="s">
        <v>21938</v>
      </c>
      <c r="AE1792"/>
      <c r="AF1792" t="s">
        <v>20919</v>
      </c>
      <c r="AG1792"/>
      <c r="AH1792"/>
      <c r="AI1792" t="s">
        <v>20668</v>
      </c>
      <c r="AJ1792" t="s">
        <v>32</v>
      </c>
      <c r="AK1792" t="s">
        <v>221</v>
      </c>
      <c r="AL1792" t="s">
        <v>64</v>
      </c>
      <c r="AM1792" t="s">
        <v>9421</v>
      </c>
      <c r="AN1792">
        <v>36</v>
      </c>
    </row>
    <row r="1793" spans="1:40" ht="14.4" x14ac:dyDescent="0.3">
      <c r="A1793" s="433" t="str">
        <v>2438</v>
      </c>
      <c r="D1793" t="str">
        <f>CONCATENATE(portada_F[[#This Row],[NIVEL]],".",portada_F[[#This Row],[CODINS]])</f>
        <v>1.03158</v>
      </c>
      <c r="E1793" s="444" t="s">
        <v>33241</v>
      </c>
      <c r="F1793" t="s">
        <v>3439</v>
      </c>
      <c r="G1793" t="s">
        <v>3437</v>
      </c>
      <c r="H1793" t="s">
        <v>1321</v>
      </c>
      <c r="I1793" t="s">
        <v>571</v>
      </c>
      <c r="J1793" t="s">
        <v>3</v>
      </c>
      <c r="K1793" t="s">
        <v>32</v>
      </c>
      <c r="L1793" t="s">
        <v>20921</v>
      </c>
      <c r="M1793" t="s">
        <v>18492</v>
      </c>
      <c r="N1793">
        <v>12002</v>
      </c>
      <c r="O1793" t="s">
        <v>32</v>
      </c>
      <c r="P1793" t="s">
        <v>3374</v>
      </c>
      <c r="Q1793" t="s">
        <v>2</v>
      </c>
      <c r="R1793" t="s">
        <v>18355</v>
      </c>
      <c r="S1793" t="s">
        <v>33</v>
      </c>
      <c r="T1793" t="s">
        <v>3375</v>
      </c>
      <c r="U1793" t="s">
        <v>3053</v>
      </c>
      <c r="V1793" t="s">
        <v>1321</v>
      </c>
      <c r="W1793" t="s">
        <v>3438</v>
      </c>
      <c r="X1793" t="s">
        <v>15854</v>
      </c>
      <c r="Y1793" s="536" t="s">
        <v>27526</v>
      </c>
      <c r="Z1793" s="536"/>
      <c r="AA1793" s="493" t="s">
        <v>14012</v>
      </c>
      <c r="AB1793" s="493" t="s">
        <v>27527</v>
      </c>
      <c r="AC1793" s="493" t="s">
        <v>19802</v>
      </c>
      <c r="AD1793" s="493" t="s">
        <v>21873</v>
      </c>
      <c r="AE1793"/>
      <c r="AF1793" t="s">
        <v>20919</v>
      </c>
      <c r="AG1793"/>
      <c r="AH1793"/>
      <c r="AI1793" t="s">
        <v>20668</v>
      </c>
      <c r="AJ1793" t="s">
        <v>32</v>
      </c>
      <c r="AK1793" t="s">
        <v>2872</v>
      </c>
      <c r="AL1793" t="s">
        <v>64</v>
      </c>
      <c r="AM1793" t="s">
        <v>1321</v>
      </c>
      <c r="AN1793">
        <v>4</v>
      </c>
    </row>
    <row r="1794" spans="1:40" ht="14.4" x14ac:dyDescent="0.3">
      <c r="A1794" s="433" t="str">
        <v>2439</v>
      </c>
      <c r="D1794" t="str">
        <f>CONCATENATE(portada_F[[#This Row],[NIVEL]],".",portada_F[[#This Row],[CODINS]])</f>
        <v>1.00464</v>
      </c>
      <c r="E1794" s="444" t="s">
        <v>30854</v>
      </c>
      <c r="F1794" t="s">
        <v>293</v>
      </c>
      <c r="G1794" t="s">
        <v>3503</v>
      </c>
      <c r="H1794" t="s">
        <v>6990</v>
      </c>
      <c r="I1794" t="s">
        <v>242</v>
      </c>
      <c r="J1794" t="s">
        <v>2</v>
      </c>
      <c r="K1794" t="s">
        <v>32</v>
      </c>
      <c r="L1794" t="s">
        <v>20921</v>
      </c>
      <c r="M1794" t="s">
        <v>18492</v>
      </c>
      <c r="N1794">
        <v>30109</v>
      </c>
      <c r="O1794" t="s">
        <v>64</v>
      </c>
      <c r="P1794" t="s">
        <v>1</v>
      </c>
      <c r="Q1794" t="s">
        <v>10</v>
      </c>
      <c r="R1794" t="s">
        <v>21904</v>
      </c>
      <c r="S1794" t="s">
        <v>242</v>
      </c>
      <c r="T1794" t="s">
        <v>242</v>
      </c>
      <c r="U1794" t="s">
        <v>665</v>
      </c>
      <c r="V1794" t="s">
        <v>665</v>
      </c>
      <c r="W1794" t="s">
        <v>3504</v>
      </c>
      <c r="X1794" t="s">
        <v>11540</v>
      </c>
      <c r="Y1794" s="536" t="s">
        <v>21912</v>
      </c>
      <c r="Z1794" s="536" t="s">
        <v>21912</v>
      </c>
      <c r="AA1794" s="493" t="s">
        <v>17914</v>
      </c>
      <c r="AB1794" s="493" t="s">
        <v>21912</v>
      </c>
      <c r="AC1794" s="493" t="s">
        <v>19807</v>
      </c>
      <c r="AD1794" s="493" t="s">
        <v>21906</v>
      </c>
      <c r="AE1794"/>
      <c r="AF1794" t="s">
        <v>20919</v>
      </c>
      <c r="AG1794"/>
      <c r="AH1794"/>
      <c r="AI1794" t="s">
        <v>20668</v>
      </c>
      <c r="AJ1794" t="s">
        <v>32</v>
      </c>
      <c r="AK1794" t="s">
        <v>7430</v>
      </c>
      <c r="AL1794" t="s">
        <v>64</v>
      </c>
      <c r="AM1794" t="s">
        <v>6990</v>
      </c>
      <c r="AN1794">
        <v>93</v>
      </c>
    </row>
    <row r="1795" spans="1:40" ht="14.4" x14ac:dyDescent="0.3">
      <c r="A1795" s="433" t="str">
        <v>2441</v>
      </c>
      <c r="D1795" t="str">
        <f>CONCATENATE(portada_F[[#This Row],[NIVEL]],".",portada_F[[#This Row],[CODINS]])</f>
        <v>1.04218</v>
      </c>
      <c r="E1795" s="444" t="s">
        <v>30854</v>
      </c>
      <c r="F1795" t="s">
        <v>18326</v>
      </c>
      <c r="G1795" t="s">
        <v>3503</v>
      </c>
      <c r="H1795" t="s">
        <v>29716</v>
      </c>
      <c r="I1795" t="s">
        <v>242</v>
      </c>
      <c r="J1795" t="s">
        <v>2</v>
      </c>
      <c r="K1795" t="s">
        <v>32</v>
      </c>
      <c r="L1795" t="s">
        <v>20921</v>
      </c>
      <c r="M1795" t="s">
        <v>18492</v>
      </c>
      <c r="N1795">
        <v>30109</v>
      </c>
      <c r="O1795" t="s">
        <v>64</v>
      </c>
      <c r="P1795" t="s">
        <v>1</v>
      </c>
      <c r="Q1795" t="s">
        <v>10</v>
      </c>
      <c r="R1795" t="s">
        <v>21904</v>
      </c>
      <c r="S1795" t="s">
        <v>242</v>
      </c>
      <c r="T1795" t="s">
        <v>242</v>
      </c>
      <c r="U1795" t="s">
        <v>665</v>
      </c>
      <c r="V1795" t="s">
        <v>18344</v>
      </c>
      <c r="W1795" t="s">
        <v>29717</v>
      </c>
      <c r="X1795" t="s">
        <v>18345</v>
      </c>
      <c r="Y1795" s="536" t="s">
        <v>29718</v>
      </c>
      <c r="Z1795" s="536"/>
      <c r="AA1795" s="493" t="s">
        <v>17914</v>
      </c>
      <c r="AB1795" s="493" t="s">
        <v>21912</v>
      </c>
      <c r="AC1795" s="493" t="s">
        <v>19807</v>
      </c>
      <c r="AD1795" s="493" t="s">
        <v>21906</v>
      </c>
      <c r="AE1795" t="s">
        <v>28173</v>
      </c>
      <c r="AF1795" t="s">
        <v>20919</v>
      </c>
      <c r="AG1795" t="s">
        <v>64</v>
      </c>
      <c r="AH1795" t="s">
        <v>19694</v>
      </c>
      <c r="AI1795" t="s">
        <v>29719</v>
      </c>
      <c r="AJ1795" t="s">
        <v>32</v>
      </c>
      <c r="AK1795" t="s">
        <v>7430</v>
      </c>
      <c r="AL1795" t="s">
        <v>64</v>
      </c>
      <c r="AM1795" t="s">
        <v>6990</v>
      </c>
      <c r="AN1795">
        <v>11</v>
      </c>
    </row>
    <row r="1796" spans="1:40" ht="14.4" x14ac:dyDescent="0.3">
      <c r="A1796" s="433" t="str">
        <v>2443</v>
      </c>
      <c r="D1796" t="str">
        <f>CONCATENATE(portada_F[[#This Row],[NIVEL]],".",portada_F[[#This Row],[CODINS]])</f>
        <v>1.00512</v>
      </c>
      <c r="E1796" s="444" t="s">
        <v>30900</v>
      </c>
      <c r="F1796" t="s">
        <v>1463</v>
      </c>
      <c r="G1796" t="s">
        <v>3742</v>
      </c>
      <c r="H1796" t="s">
        <v>3743</v>
      </c>
      <c r="I1796" t="s">
        <v>242</v>
      </c>
      <c r="J1796" t="s">
        <v>6</v>
      </c>
      <c r="K1796" t="s">
        <v>32</v>
      </c>
      <c r="L1796" t="s">
        <v>20921</v>
      </c>
      <c r="M1796" t="s">
        <v>18492</v>
      </c>
      <c r="N1796">
        <v>30306</v>
      </c>
      <c r="O1796" t="s">
        <v>64</v>
      </c>
      <c r="P1796" t="s">
        <v>3</v>
      </c>
      <c r="Q1796" t="s">
        <v>6</v>
      </c>
      <c r="R1796" t="s">
        <v>22008</v>
      </c>
      <c r="S1796" t="s">
        <v>242</v>
      </c>
      <c r="T1796" t="s">
        <v>243</v>
      </c>
      <c r="U1796" t="s">
        <v>665</v>
      </c>
      <c r="V1796" t="s">
        <v>665</v>
      </c>
      <c r="W1796" t="s">
        <v>18801</v>
      </c>
      <c r="X1796" t="s">
        <v>11575</v>
      </c>
      <c r="Y1796" s="536" t="s">
        <v>22009</v>
      </c>
      <c r="Z1796" s="536" t="s">
        <v>22009</v>
      </c>
      <c r="AA1796" s="493" t="s">
        <v>19822</v>
      </c>
      <c r="AB1796" s="493" t="s">
        <v>22009</v>
      </c>
      <c r="AC1796" s="493" t="s">
        <v>19821</v>
      </c>
      <c r="AD1796" s="493" t="s">
        <v>22000</v>
      </c>
      <c r="AE1796"/>
      <c r="AF1796" t="s">
        <v>20919</v>
      </c>
      <c r="AG1796"/>
      <c r="AH1796"/>
      <c r="AI1796" t="s">
        <v>20668</v>
      </c>
      <c r="AJ1796" t="s">
        <v>32</v>
      </c>
      <c r="AK1796" t="s">
        <v>2333</v>
      </c>
      <c r="AL1796" t="s">
        <v>64</v>
      </c>
      <c r="AM1796" t="s">
        <v>3743</v>
      </c>
      <c r="AN1796">
        <v>62</v>
      </c>
    </row>
    <row r="1797" spans="1:40" ht="14.4" x14ac:dyDescent="0.3">
      <c r="A1797" s="433" t="str">
        <v>2444</v>
      </c>
      <c r="D1797" t="str">
        <f>CONCATENATE(portada_F[[#This Row],[NIVEL]],".",portada_F[[#This Row],[CODINS]])</f>
        <v>1.00490</v>
      </c>
      <c r="E1797" s="444" t="s">
        <v>30880</v>
      </c>
      <c r="F1797" t="s">
        <v>1392</v>
      </c>
      <c r="G1797" t="s">
        <v>3632</v>
      </c>
      <c r="H1797" t="s">
        <v>2985</v>
      </c>
      <c r="I1797" t="s">
        <v>242</v>
      </c>
      <c r="J1797" t="s">
        <v>4</v>
      </c>
      <c r="K1797" t="s">
        <v>32</v>
      </c>
      <c r="L1797" t="s">
        <v>20921</v>
      </c>
      <c r="M1797" t="s">
        <v>18492</v>
      </c>
      <c r="N1797">
        <v>30701</v>
      </c>
      <c r="O1797" t="s">
        <v>64</v>
      </c>
      <c r="P1797" t="s">
        <v>7</v>
      </c>
      <c r="Q1797" t="s">
        <v>1</v>
      </c>
      <c r="R1797" t="s">
        <v>16689</v>
      </c>
      <c r="S1797" t="s">
        <v>242</v>
      </c>
      <c r="T1797" t="s">
        <v>21958</v>
      </c>
      <c r="U1797" t="s">
        <v>159</v>
      </c>
      <c r="V1797" t="s">
        <v>2985</v>
      </c>
      <c r="W1797" t="s">
        <v>9433</v>
      </c>
      <c r="X1797" t="s">
        <v>11561</v>
      </c>
      <c r="Y1797" s="536" t="s">
        <v>21965</v>
      </c>
      <c r="Z1797" s="536" t="s">
        <v>21965</v>
      </c>
      <c r="AA1797" s="493" t="s">
        <v>11344</v>
      </c>
      <c r="AB1797" s="493" t="s">
        <v>21965</v>
      </c>
      <c r="AC1797" s="493" t="s">
        <v>19816</v>
      </c>
      <c r="AD1797" s="493" t="s">
        <v>21957</v>
      </c>
      <c r="AE1797"/>
      <c r="AF1797" t="s">
        <v>20919</v>
      </c>
      <c r="AG1797"/>
      <c r="AH1797"/>
      <c r="AI1797" t="s">
        <v>20668</v>
      </c>
      <c r="AJ1797" t="s">
        <v>32</v>
      </c>
      <c r="AK1797" t="s">
        <v>1538</v>
      </c>
      <c r="AL1797" t="s">
        <v>64</v>
      </c>
      <c r="AM1797" t="s">
        <v>2985</v>
      </c>
      <c r="AN1797">
        <v>54</v>
      </c>
    </row>
    <row r="1798" spans="1:40" ht="14.4" x14ac:dyDescent="0.3">
      <c r="A1798" s="433" t="str">
        <v>2446</v>
      </c>
      <c r="D1798" t="str">
        <f>CONCATENATE(portada_F[[#This Row],[NIVEL]],".",portada_F[[#This Row],[CODINS]])</f>
        <v>1.01540</v>
      </c>
      <c r="E1798" s="444" t="s">
        <v>31816</v>
      </c>
      <c r="F1798" t="s">
        <v>3407</v>
      </c>
      <c r="G1798" t="s">
        <v>3405</v>
      </c>
      <c r="H1798" t="s">
        <v>334</v>
      </c>
      <c r="I1798" t="s">
        <v>571</v>
      </c>
      <c r="J1798" t="s">
        <v>2</v>
      </c>
      <c r="K1798" t="s">
        <v>32</v>
      </c>
      <c r="L1798" t="s">
        <v>20921</v>
      </c>
      <c r="M1798" t="s">
        <v>18492</v>
      </c>
      <c r="N1798">
        <v>30802</v>
      </c>
      <c r="O1798" t="s">
        <v>64</v>
      </c>
      <c r="P1798" t="s">
        <v>9</v>
      </c>
      <c r="Q1798" t="s">
        <v>2</v>
      </c>
      <c r="R1798" t="s">
        <v>16694</v>
      </c>
      <c r="S1798" t="s">
        <v>242</v>
      </c>
      <c r="T1798" t="s">
        <v>21934</v>
      </c>
      <c r="U1798" t="s">
        <v>272</v>
      </c>
      <c r="V1798" t="s">
        <v>3406</v>
      </c>
      <c r="W1798" t="s">
        <v>19034</v>
      </c>
      <c r="X1798" t="s">
        <v>12920</v>
      </c>
      <c r="Y1798" s="536" t="s">
        <v>24206</v>
      </c>
      <c r="Z1798" s="536"/>
      <c r="AA1798" s="493" t="s">
        <v>24207</v>
      </c>
      <c r="AB1798" s="493" t="s">
        <v>21870</v>
      </c>
      <c r="AC1798" s="493" t="s">
        <v>18782</v>
      </c>
      <c r="AD1798" s="493" t="s">
        <v>21870</v>
      </c>
      <c r="AE1798"/>
      <c r="AF1798" t="s">
        <v>20919</v>
      </c>
      <c r="AG1798"/>
      <c r="AH1798"/>
      <c r="AI1798" t="s">
        <v>20668</v>
      </c>
      <c r="AJ1798" t="s">
        <v>32</v>
      </c>
      <c r="AK1798" t="s">
        <v>3404</v>
      </c>
      <c r="AL1798" t="s">
        <v>64</v>
      </c>
      <c r="AM1798" t="s">
        <v>334</v>
      </c>
      <c r="AN1798">
        <v>10</v>
      </c>
    </row>
    <row r="1799" spans="1:40" ht="14.4" x14ac:dyDescent="0.3">
      <c r="A1799" s="433" t="str">
        <v>2447</v>
      </c>
      <c r="D1799" t="str">
        <f>CONCATENATE(portada_F[[#This Row],[NIVEL]],".",portada_F[[#This Row],[CODINS]])</f>
        <v>1.00455</v>
      </c>
      <c r="E1799" s="444" t="s">
        <v>30845</v>
      </c>
      <c r="F1799" t="s">
        <v>983</v>
      </c>
      <c r="G1799" t="s">
        <v>3461</v>
      </c>
      <c r="H1799" t="s">
        <v>3462</v>
      </c>
      <c r="I1799" t="s">
        <v>242</v>
      </c>
      <c r="J1799" t="s">
        <v>1</v>
      </c>
      <c r="K1799" t="s">
        <v>32</v>
      </c>
      <c r="L1799" t="s">
        <v>20921</v>
      </c>
      <c r="M1799" t="s">
        <v>18492</v>
      </c>
      <c r="N1799">
        <v>30103</v>
      </c>
      <c r="O1799" t="s">
        <v>64</v>
      </c>
      <c r="P1799" t="s">
        <v>1</v>
      </c>
      <c r="Q1799" t="s">
        <v>3</v>
      </c>
      <c r="R1799" t="s">
        <v>16654</v>
      </c>
      <c r="S1799" t="s">
        <v>242</v>
      </c>
      <c r="T1799" t="s">
        <v>242</v>
      </c>
      <c r="U1799" t="s">
        <v>18489</v>
      </c>
      <c r="V1799" t="s">
        <v>365</v>
      </c>
      <c r="W1799" t="s">
        <v>9413</v>
      </c>
      <c r="X1799" t="s">
        <v>11533</v>
      </c>
      <c r="Y1799" s="536" t="s">
        <v>21892</v>
      </c>
      <c r="Z1799" s="536"/>
      <c r="AA1799" s="493" t="s">
        <v>11321</v>
      </c>
      <c r="AB1799" s="493" t="s">
        <v>21892</v>
      </c>
      <c r="AC1799" s="493" t="s">
        <v>19803</v>
      </c>
      <c r="AD1799" s="493" t="s">
        <v>21876</v>
      </c>
      <c r="AE1799"/>
      <c r="AF1799" t="s">
        <v>20919</v>
      </c>
      <c r="AG1799"/>
      <c r="AH1799"/>
      <c r="AI1799" t="s">
        <v>20668</v>
      </c>
      <c r="AJ1799" t="s">
        <v>32</v>
      </c>
      <c r="AK1799" t="s">
        <v>2880</v>
      </c>
      <c r="AL1799" t="s">
        <v>64</v>
      </c>
      <c r="AM1799" t="s">
        <v>3462</v>
      </c>
      <c r="AN1799">
        <v>88</v>
      </c>
    </row>
    <row r="1800" spans="1:40" ht="14.4" x14ac:dyDescent="0.3">
      <c r="A1800" s="433" t="str">
        <v>2448</v>
      </c>
      <c r="D1800" t="str">
        <f>CONCATENATE(portada_F[[#This Row],[NIVEL]],".",portada_F[[#This Row],[CODINS]])</f>
        <v>1.04196</v>
      </c>
      <c r="E1800" s="444" t="s">
        <v>30845</v>
      </c>
      <c r="F1800" t="s">
        <v>18325</v>
      </c>
      <c r="G1800" t="s">
        <v>3461</v>
      </c>
      <c r="H1800" t="s">
        <v>29691</v>
      </c>
      <c r="I1800" t="s">
        <v>242</v>
      </c>
      <c r="J1800" t="s">
        <v>1</v>
      </c>
      <c r="K1800" t="s">
        <v>32</v>
      </c>
      <c r="L1800" t="s">
        <v>20921</v>
      </c>
      <c r="M1800" t="s">
        <v>18492</v>
      </c>
      <c r="N1800">
        <v>30103</v>
      </c>
      <c r="O1800" t="s">
        <v>64</v>
      </c>
      <c r="P1800" t="s">
        <v>1</v>
      </c>
      <c r="Q1800" t="s">
        <v>3</v>
      </c>
      <c r="R1800" t="s">
        <v>16654</v>
      </c>
      <c r="S1800" t="s">
        <v>242</v>
      </c>
      <c r="T1800" t="s">
        <v>242</v>
      </c>
      <c r="U1800" t="s">
        <v>18489</v>
      </c>
      <c r="V1800" t="s">
        <v>365</v>
      </c>
      <c r="W1800" t="s">
        <v>18343</v>
      </c>
      <c r="X1800" t="s">
        <v>11533</v>
      </c>
      <c r="Y1800" s="536" t="s">
        <v>21892</v>
      </c>
      <c r="Z1800" s="536"/>
      <c r="AA1800" s="493" t="s">
        <v>11321</v>
      </c>
      <c r="AB1800" s="493" t="s">
        <v>21892</v>
      </c>
      <c r="AC1800" s="493" t="s">
        <v>19803</v>
      </c>
      <c r="AD1800" s="493" t="s">
        <v>21876</v>
      </c>
      <c r="AE1800" t="s">
        <v>28173</v>
      </c>
      <c r="AF1800" t="s">
        <v>20919</v>
      </c>
      <c r="AG1800" t="s">
        <v>64</v>
      </c>
      <c r="AH1800" t="s">
        <v>19694</v>
      </c>
      <c r="AI1800" t="s">
        <v>29692</v>
      </c>
      <c r="AJ1800" t="s">
        <v>32</v>
      </c>
      <c r="AK1800" t="s">
        <v>2880</v>
      </c>
      <c r="AL1800" t="s">
        <v>64</v>
      </c>
      <c r="AM1800" t="s">
        <v>3462</v>
      </c>
      <c r="AN1800">
        <v>15</v>
      </c>
    </row>
    <row r="1801" spans="1:40" ht="14.4" x14ac:dyDescent="0.3">
      <c r="A1801" s="433" t="str">
        <v>2451</v>
      </c>
      <c r="D1801" t="str">
        <f>CONCATENATE(portada_F[[#This Row],[NIVEL]],".",portada_F[[#This Row],[CODINS]])</f>
        <v>1.02252</v>
      </c>
      <c r="E1801" s="444" t="s">
        <v>32452</v>
      </c>
      <c r="F1801" t="s">
        <v>3376</v>
      </c>
      <c r="G1801" t="s">
        <v>3373</v>
      </c>
      <c r="H1801" t="s">
        <v>1556</v>
      </c>
      <c r="I1801" t="s">
        <v>571</v>
      </c>
      <c r="J1801" t="s">
        <v>2</v>
      </c>
      <c r="K1801" t="s">
        <v>32</v>
      </c>
      <c r="L1801" t="s">
        <v>20921</v>
      </c>
      <c r="M1801" t="s">
        <v>18492</v>
      </c>
      <c r="N1801">
        <v>12005</v>
      </c>
      <c r="O1801" t="s">
        <v>32</v>
      </c>
      <c r="P1801" t="s">
        <v>3374</v>
      </c>
      <c r="Q1801" t="s">
        <v>5</v>
      </c>
      <c r="R1801" t="s">
        <v>18358</v>
      </c>
      <c r="S1801" t="s">
        <v>33</v>
      </c>
      <c r="T1801" t="s">
        <v>3375</v>
      </c>
      <c r="U1801" t="s">
        <v>235</v>
      </c>
      <c r="V1801" t="s">
        <v>1556</v>
      </c>
      <c r="W1801" t="s">
        <v>19191</v>
      </c>
      <c r="X1801" t="s">
        <v>10850</v>
      </c>
      <c r="Y1801" s="536" t="s">
        <v>25668</v>
      </c>
      <c r="Z1801" s="536"/>
      <c r="AA1801" s="493" t="s">
        <v>20193</v>
      </c>
      <c r="AB1801" s="493" t="s">
        <v>25668</v>
      </c>
      <c r="AC1801" s="493" t="s">
        <v>18782</v>
      </c>
      <c r="AD1801" s="493" t="s">
        <v>21870</v>
      </c>
      <c r="AE1801"/>
      <c r="AF1801" t="s">
        <v>20919</v>
      </c>
      <c r="AG1801"/>
      <c r="AH1801"/>
      <c r="AI1801" t="s">
        <v>20668</v>
      </c>
      <c r="AJ1801" t="s">
        <v>32</v>
      </c>
      <c r="AK1801" t="s">
        <v>3372</v>
      </c>
      <c r="AL1801" t="s">
        <v>64</v>
      </c>
      <c r="AM1801" t="s">
        <v>1556</v>
      </c>
      <c r="AN1801">
        <v>12</v>
      </c>
    </row>
    <row r="1802" spans="1:40" ht="14.4" x14ac:dyDescent="0.3">
      <c r="A1802" s="433" t="str">
        <v>2454</v>
      </c>
      <c r="D1802" t="str">
        <f>CONCATENATE(portada_F[[#This Row],[NIVEL]],".",portada_F[[#This Row],[CODINS]])</f>
        <v>1.01536</v>
      </c>
      <c r="E1802" s="444" t="s">
        <v>31812</v>
      </c>
      <c r="F1802" t="s">
        <v>3381</v>
      </c>
      <c r="G1802" t="s">
        <v>3377</v>
      </c>
      <c r="H1802" t="s">
        <v>3378</v>
      </c>
      <c r="I1802" t="s">
        <v>571</v>
      </c>
      <c r="J1802" t="s">
        <v>2</v>
      </c>
      <c r="K1802" t="s">
        <v>32</v>
      </c>
      <c r="L1802" t="s">
        <v>20921</v>
      </c>
      <c r="M1802" t="s">
        <v>18492</v>
      </c>
      <c r="N1802">
        <v>11703</v>
      </c>
      <c r="O1802" t="s">
        <v>32</v>
      </c>
      <c r="P1802" t="s">
        <v>3379</v>
      </c>
      <c r="Q1802" t="s">
        <v>3</v>
      </c>
      <c r="R1802" t="s">
        <v>16535</v>
      </c>
      <c r="S1802" t="s">
        <v>33</v>
      </c>
      <c r="T1802" t="s">
        <v>21868</v>
      </c>
      <c r="U1802" t="s">
        <v>3380</v>
      </c>
      <c r="V1802" t="s">
        <v>3380</v>
      </c>
      <c r="W1802" t="s">
        <v>19031</v>
      </c>
      <c r="X1802" t="s">
        <v>12919</v>
      </c>
      <c r="Y1802" s="536" t="s">
        <v>24198</v>
      </c>
      <c r="Z1802" s="536"/>
      <c r="AA1802" s="493" t="s">
        <v>14949</v>
      </c>
      <c r="AB1802" s="493" t="s">
        <v>24199</v>
      </c>
      <c r="AC1802" s="493" t="s">
        <v>18782</v>
      </c>
      <c r="AD1802" s="493" t="s">
        <v>21870</v>
      </c>
      <c r="AE1802"/>
      <c r="AF1802" t="s">
        <v>20919</v>
      </c>
      <c r="AG1802"/>
      <c r="AH1802"/>
      <c r="AI1802" t="s">
        <v>20668</v>
      </c>
      <c r="AJ1802" t="s">
        <v>32</v>
      </c>
      <c r="AK1802" t="s">
        <v>1176</v>
      </c>
      <c r="AL1802" t="s">
        <v>64</v>
      </c>
      <c r="AM1802" t="s">
        <v>3378</v>
      </c>
      <c r="AN1802">
        <v>16</v>
      </c>
    </row>
    <row r="1803" spans="1:40" ht="14.4" x14ac:dyDescent="0.3">
      <c r="A1803" s="433" t="str">
        <v>2455</v>
      </c>
      <c r="D1803" t="str">
        <f>CONCATENATE(portada_F[[#This Row],[NIVEL]],".",portada_F[[#This Row],[CODINS]])</f>
        <v>1.01462</v>
      </c>
      <c r="E1803" s="444" t="s">
        <v>31742</v>
      </c>
      <c r="F1803" t="s">
        <v>3569</v>
      </c>
      <c r="G1803" t="s">
        <v>3568</v>
      </c>
      <c r="H1803" t="s">
        <v>2487</v>
      </c>
      <c r="I1803" t="s">
        <v>242</v>
      </c>
      <c r="J1803" t="s">
        <v>3</v>
      </c>
      <c r="K1803" t="s">
        <v>32</v>
      </c>
      <c r="L1803" t="s">
        <v>20921</v>
      </c>
      <c r="M1803" t="s">
        <v>18492</v>
      </c>
      <c r="N1803">
        <v>10308</v>
      </c>
      <c r="O1803" t="s">
        <v>32</v>
      </c>
      <c r="P1803" t="s">
        <v>3</v>
      </c>
      <c r="Q1803" t="s">
        <v>9</v>
      </c>
      <c r="R1803" t="s">
        <v>16461</v>
      </c>
      <c r="S1803" t="s">
        <v>33</v>
      </c>
      <c r="T1803" t="s">
        <v>47</v>
      </c>
      <c r="U1803" t="s">
        <v>445</v>
      </c>
      <c r="V1803" t="s">
        <v>2487</v>
      </c>
      <c r="W1803" t="s">
        <v>20060</v>
      </c>
      <c r="X1803" t="s">
        <v>19015</v>
      </c>
      <c r="Y1803" s="536" t="s">
        <v>24045</v>
      </c>
      <c r="Z1803" s="536" t="s">
        <v>24046</v>
      </c>
      <c r="AA1803" s="493" t="s">
        <v>20059</v>
      </c>
      <c r="AB1803" s="493" t="s">
        <v>24047</v>
      </c>
      <c r="AC1803" s="493" t="s">
        <v>21937</v>
      </c>
      <c r="AD1803" s="493" t="s">
        <v>21938</v>
      </c>
      <c r="AE1803"/>
      <c r="AF1803" t="s">
        <v>20919</v>
      </c>
      <c r="AG1803"/>
      <c r="AH1803"/>
      <c r="AI1803" t="s">
        <v>20668</v>
      </c>
      <c r="AJ1803" t="s">
        <v>32</v>
      </c>
      <c r="AK1803" t="s">
        <v>3567</v>
      </c>
      <c r="AL1803" t="s">
        <v>64</v>
      </c>
      <c r="AM1803" t="s">
        <v>2487</v>
      </c>
      <c r="AN1803">
        <v>3</v>
      </c>
    </row>
    <row r="1804" spans="1:40" ht="14.4" x14ac:dyDescent="0.3">
      <c r="A1804" s="433" t="str">
        <v>2456</v>
      </c>
      <c r="D1804" t="str">
        <f>CONCATENATE(portada_F[[#This Row],[NIVEL]],".",portada_F[[#This Row],[CODINS]])</f>
        <v>1.03573</v>
      </c>
      <c r="E1804" s="444" t="s">
        <v>33569</v>
      </c>
      <c r="F1804" t="s">
        <v>7787</v>
      </c>
      <c r="G1804" t="s">
        <v>15890</v>
      </c>
      <c r="H1804" t="s">
        <v>732</v>
      </c>
      <c r="I1804" t="s">
        <v>571</v>
      </c>
      <c r="J1804" t="s">
        <v>3</v>
      </c>
      <c r="K1804" t="s">
        <v>32</v>
      </c>
      <c r="L1804" t="s">
        <v>20921</v>
      </c>
      <c r="M1804" t="s">
        <v>18492</v>
      </c>
      <c r="N1804">
        <v>12003</v>
      </c>
      <c r="O1804" t="s">
        <v>32</v>
      </c>
      <c r="P1804" t="s">
        <v>3374</v>
      </c>
      <c r="Q1804" t="s">
        <v>3</v>
      </c>
      <c r="R1804" t="s">
        <v>18356</v>
      </c>
      <c r="S1804" t="s">
        <v>33</v>
      </c>
      <c r="T1804" t="s">
        <v>3375</v>
      </c>
      <c r="U1804" t="s">
        <v>473</v>
      </c>
      <c r="V1804" t="s">
        <v>732</v>
      </c>
      <c r="W1804" t="s">
        <v>19501</v>
      </c>
      <c r="X1804" t="s">
        <v>15892</v>
      </c>
      <c r="Y1804" s="536"/>
      <c r="Z1804" s="536"/>
      <c r="AA1804" s="493" t="s">
        <v>19500</v>
      </c>
      <c r="AB1804" s="493" t="s">
        <v>28395</v>
      </c>
      <c r="AC1804" s="493" t="s">
        <v>19802</v>
      </c>
      <c r="AD1804" s="493" t="s">
        <v>21873</v>
      </c>
      <c r="AE1804"/>
      <c r="AF1804" t="s">
        <v>20919</v>
      </c>
      <c r="AG1804"/>
      <c r="AH1804"/>
      <c r="AI1804" t="s">
        <v>20668</v>
      </c>
      <c r="AJ1804" t="s">
        <v>32</v>
      </c>
      <c r="AK1804" t="s">
        <v>15893</v>
      </c>
      <c r="AL1804" t="s">
        <v>64</v>
      </c>
      <c r="AM1804" t="s">
        <v>732</v>
      </c>
      <c r="AN1804">
        <v>1</v>
      </c>
    </row>
    <row r="1805" spans="1:40" ht="14.4" x14ac:dyDescent="0.3">
      <c r="A1805" s="433" t="str">
        <v>2457</v>
      </c>
      <c r="D1805" t="str">
        <f>CONCATENATE(portada_F[[#This Row],[NIVEL]],".",portada_F[[#This Row],[CODINS]])</f>
        <v>1.02514</v>
      </c>
      <c r="E1805" s="444" t="s">
        <v>32685</v>
      </c>
      <c r="F1805" t="s">
        <v>3396</v>
      </c>
      <c r="G1805" t="s">
        <v>3394</v>
      </c>
      <c r="H1805" t="s">
        <v>2908</v>
      </c>
      <c r="I1805" t="s">
        <v>571</v>
      </c>
      <c r="J1805" t="s">
        <v>2</v>
      </c>
      <c r="K1805" t="s">
        <v>32</v>
      </c>
      <c r="L1805" t="s">
        <v>20921</v>
      </c>
      <c r="M1805" t="s">
        <v>18492</v>
      </c>
      <c r="N1805">
        <v>11702</v>
      </c>
      <c r="O1805" t="s">
        <v>32</v>
      </c>
      <c r="P1805" t="s">
        <v>3379</v>
      </c>
      <c r="Q1805" t="s">
        <v>2</v>
      </c>
      <c r="R1805" t="s">
        <v>16534</v>
      </c>
      <c r="S1805" t="s">
        <v>33</v>
      </c>
      <c r="T1805" t="s">
        <v>21868</v>
      </c>
      <c r="U1805" t="s">
        <v>3395</v>
      </c>
      <c r="V1805" t="s">
        <v>2908</v>
      </c>
      <c r="W1805" t="s">
        <v>2385</v>
      </c>
      <c r="X1805" t="s">
        <v>10899</v>
      </c>
      <c r="Y1805" s="536" t="s">
        <v>26207</v>
      </c>
      <c r="Z1805" s="536" t="s">
        <v>26208</v>
      </c>
      <c r="AA1805" s="493" t="s">
        <v>15769</v>
      </c>
      <c r="AB1805" s="493" t="s">
        <v>26207</v>
      </c>
      <c r="AC1805" s="493" t="s">
        <v>18782</v>
      </c>
      <c r="AD1805" s="493" t="s">
        <v>21870</v>
      </c>
      <c r="AE1805"/>
      <c r="AF1805" t="s">
        <v>20919</v>
      </c>
      <c r="AG1805"/>
      <c r="AH1805"/>
      <c r="AI1805" t="s">
        <v>20668</v>
      </c>
      <c r="AJ1805" t="s">
        <v>32</v>
      </c>
      <c r="AK1805" t="s">
        <v>3393</v>
      </c>
      <c r="AL1805" t="s">
        <v>64</v>
      </c>
      <c r="AM1805" t="s">
        <v>2908</v>
      </c>
      <c r="AN1805">
        <v>2</v>
      </c>
    </row>
    <row r="1806" spans="1:40" ht="14.4" x14ac:dyDescent="0.3">
      <c r="A1806" s="433" t="str">
        <v>2461</v>
      </c>
      <c r="D1806" t="str">
        <f>CONCATENATE(portada_F[[#This Row],[NIVEL]],".",portada_F[[#This Row],[CODINS]])</f>
        <v>1.04260</v>
      </c>
      <c r="E1806" s="444" t="s">
        <v>34102</v>
      </c>
      <c r="F1806" t="s">
        <v>17770</v>
      </c>
      <c r="G1806" t="s">
        <v>18682</v>
      </c>
      <c r="H1806" t="s">
        <v>18683</v>
      </c>
      <c r="I1806" t="s">
        <v>242</v>
      </c>
      <c r="J1806" t="s">
        <v>7</v>
      </c>
      <c r="K1806" t="s">
        <v>32</v>
      </c>
      <c r="L1806" t="s">
        <v>20921</v>
      </c>
      <c r="M1806" t="s">
        <v>18492</v>
      </c>
      <c r="N1806">
        <v>30105</v>
      </c>
      <c r="O1806" t="s">
        <v>64</v>
      </c>
      <c r="P1806" t="s">
        <v>1</v>
      </c>
      <c r="Q1806" t="s">
        <v>5</v>
      </c>
      <c r="R1806" t="s">
        <v>18369</v>
      </c>
      <c r="S1806" t="s">
        <v>242</v>
      </c>
      <c r="T1806" t="s">
        <v>242</v>
      </c>
      <c r="U1806" t="s">
        <v>21915</v>
      </c>
      <c r="V1806" t="s">
        <v>18717</v>
      </c>
      <c r="W1806" t="s">
        <v>19645</v>
      </c>
      <c r="X1806" t="s">
        <v>19644</v>
      </c>
      <c r="Y1806" s="536" t="s">
        <v>29785</v>
      </c>
      <c r="Z1806" s="536"/>
      <c r="AA1806" s="493" t="s">
        <v>19643</v>
      </c>
      <c r="AB1806" s="493" t="s">
        <v>29785</v>
      </c>
      <c r="AC1806" s="493" t="s">
        <v>19808</v>
      </c>
      <c r="AD1806" s="493" t="s">
        <v>21918</v>
      </c>
      <c r="AE1806"/>
      <c r="AF1806" t="s">
        <v>20919</v>
      </c>
      <c r="AG1806"/>
      <c r="AH1806"/>
      <c r="AI1806" t="s">
        <v>20668</v>
      </c>
      <c r="AJ1806" t="s">
        <v>32</v>
      </c>
      <c r="AK1806" t="s">
        <v>103</v>
      </c>
      <c r="AL1806" t="s">
        <v>64</v>
      </c>
      <c r="AM1806" t="s">
        <v>18683</v>
      </c>
      <c r="AN1806">
        <v>2</v>
      </c>
    </row>
    <row r="1807" spans="1:40" ht="14.4" x14ac:dyDescent="0.3">
      <c r="A1807" s="433" t="str">
        <v>2462</v>
      </c>
      <c r="D1807" t="str">
        <f>CONCATENATE(portada_F[[#This Row],[NIVEL]],".",portada_F[[#This Row],[CODINS]])</f>
        <v>1.00500</v>
      </c>
      <c r="E1807" s="444" t="s">
        <v>30890</v>
      </c>
      <c r="F1807" t="s">
        <v>1420</v>
      </c>
      <c r="G1807" t="s">
        <v>3687</v>
      </c>
      <c r="H1807" t="s">
        <v>3688</v>
      </c>
      <c r="I1807" t="s">
        <v>242</v>
      </c>
      <c r="J1807" t="s">
        <v>9</v>
      </c>
      <c r="K1807" t="s">
        <v>32</v>
      </c>
      <c r="L1807" t="s">
        <v>20921</v>
      </c>
      <c r="M1807" t="s">
        <v>18492</v>
      </c>
      <c r="N1807">
        <v>30203</v>
      </c>
      <c r="O1807" t="s">
        <v>64</v>
      </c>
      <c r="P1807" t="s">
        <v>2</v>
      </c>
      <c r="Q1807" t="s">
        <v>3</v>
      </c>
      <c r="R1807" t="s">
        <v>16662</v>
      </c>
      <c r="S1807" t="s">
        <v>242</v>
      </c>
      <c r="T1807" t="s">
        <v>3125</v>
      </c>
      <c r="U1807" t="s">
        <v>3689</v>
      </c>
      <c r="V1807" t="s">
        <v>3690</v>
      </c>
      <c r="W1807" t="s">
        <v>3691</v>
      </c>
      <c r="X1807" t="s">
        <v>18799</v>
      </c>
      <c r="Y1807" s="536" t="s">
        <v>21986</v>
      </c>
      <c r="Z1807" s="536" t="s">
        <v>21987</v>
      </c>
      <c r="AA1807" s="493" t="s">
        <v>19820</v>
      </c>
      <c r="AB1807" s="493" t="s">
        <v>21988</v>
      </c>
      <c r="AC1807" s="493" t="s">
        <v>19819</v>
      </c>
      <c r="AD1807" s="493" t="s">
        <v>21984</v>
      </c>
      <c r="AE1807"/>
      <c r="AF1807" t="s">
        <v>20919</v>
      </c>
      <c r="AG1807"/>
      <c r="AH1807"/>
      <c r="AI1807" t="s">
        <v>20668</v>
      </c>
      <c r="AJ1807" t="s">
        <v>32</v>
      </c>
      <c r="AK1807" t="s">
        <v>3686</v>
      </c>
      <c r="AL1807" t="s">
        <v>64</v>
      </c>
      <c r="AM1807" t="s">
        <v>3688</v>
      </c>
      <c r="AN1807">
        <v>14</v>
      </c>
    </row>
    <row r="1808" spans="1:40" ht="14.4" x14ac:dyDescent="0.3">
      <c r="A1808" s="433" t="str">
        <v>2465</v>
      </c>
      <c r="D1808" t="str">
        <f>CONCATENATE(portada_F[[#This Row],[NIVEL]],".",portada_F[[#This Row],[CODINS]])</f>
        <v>1.00030</v>
      </c>
      <c r="E1808" s="444" t="s">
        <v>30483</v>
      </c>
      <c r="F1808" t="s">
        <v>93</v>
      </c>
      <c r="G1808" t="s">
        <v>3335</v>
      </c>
      <c r="H1808" t="s">
        <v>1104</v>
      </c>
      <c r="I1808" t="s">
        <v>571</v>
      </c>
      <c r="J1808" t="s">
        <v>1</v>
      </c>
      <c r="K1808" t="s">
        <v>32</v>
      </c>
      <c r="L1808" t="s">
        <v>20921</v>
      </c>
      <c r="M1808" t="s">
        <v>18492</v>
      </c>
      <c r="N1808">
        <v>10501</v>
      </c>
      <c r="O1808" t="s">
        <v>32</v>
      </c>
      <c r="P1808" t="s">
        <v>5</v>
      </c>
      <c r="Q1808" t="s">
        <v>1</v>
      </c>
      <c r="R1808" t="s">
        <v>16475</v>
      </c>
      <c r="S1808" t="s">
        <v>33</v>
      </c>
      <c r="T1808" t="s">
        <v>20978</v>
      </c>
      <c r="U1808" t="s">
        <v>1242</v>
      </c>
      <c r="V1808" t="s">
        <v>1104</v>
      </c>
      <c r="W1808" t="s">
        <v>18725</v>
      </c>
      <c r="X1808" t="s">
        <v>10349</v>
      </c>
      <c r="Y1808" s="536" t="s">
        <v>20979</v>
      </c>
      <c r="Z1808" s="536" t="s">
        <v>20979</v>
      </c>
      <c r="AA1808" s="493" t="s">
        <v>20980</v>
      </c>
      <c r="AB1808" s="493" t="s">
        <v>20981</v>
      </c>
      <c r="AC1808" s="493" t="s">
        <v>19697</v>
      </c>
      <c r="AD1808" s="493" t="s">
        <v>20982</v>
      </c>
      <c r="AE1808"/>
      <c r="AF1808" t="s">
        <v>20919</v>
      </c>
      <c r="AG1808"/>
      <c r="AH1808"/>
      <c r="AI1808" t="s">
        <v>20668</v>
      </c>
      <c r="AJ1808" t="s">
        <v>32</v>
      </c>
      <c r="AK1808" t="s">
        <v>3334</v>
      </c>
      <c r="AL1808" t="s">
        <v>64</v>
      </c>
      <c r="AM1808" t="s">
        <v>1104</v>
      </c>
      <c r="AN1808">
        <v>32</v>
      </c>
    </row>
    <row r="1809" spans="1:40" ht="14.4" x14ac:dyDescent="0.3">
      <c r="A1809" s="433" t="str">
        <v>2466</v>
      </c>
      <c r="D1809" t="str">
        <f>CONCATENATE(portada_F[[#This Row],[NIVEL]],".",portada_F[[#This Row],[CODINS]])</f>
        <v>1.03579</v>
      </c>
      <c r="E1809" s="444" t="s">
        <v>33574</v>
      </c>
      <c r="F1809" t="s">
        <v>7891</v>
      </c>
      <c r="G1809" t="s">
        <v>28403</v>
      </c>
      <c r="H1809" t="s">
        <v>28404</v>
      </c>
      <c r="I1809" t="s">
        <v>571</v>
      </c>
      <c r="J1809" t="s">
        <v>1</v>
      </c>
      <c r="K1809" t="s">
        <v>32</v>
      </c>
      <c r="L1809" t="s">
        <v>20921</v>
      </c>
      <c r="M1809" t="s">
        <v>18492</v>
      </c>
      <c r="N1809">
        <v>10502</v>
      </c>
      <c r="O1809" t="s">
        <v>32</v>
      </c>
      <c r="P1809" t="s">
        <v>5</v>
      </c>
      <c r="Q1809" t="s">
        <v>2</v>
      </c>
      <c r="R1809" t="s">
        <v>16476</v>
      </c>
      <c r="S1809" t="s">
        <v>33</v>
      </c>
      <c r="T1809" t="s">
        <v>20978</v>
      </c>
      <c r="U1809" t="s">
        <v>1387</v>
      </c>
      <c r="V1809" t="s">
        <v>51</v>
      </c>
      <c r="W1809" t="s">
        <v>28405</v>
      </c>
      <c r="X1809" t="s">
        <v>28406</v>
      </c>
      <c r="Y1809" s="536" t="s">
        <v>28407</v>
      </c>
      <c r="Z1809" s="536"/>
      <c r="AA1809" s="493" t="s">
        <v>18724</v>
      </c>
      <c r="AB1809" s="493" t="s">
        <v>28408</v>
      </c>
      <c r="AC1809" s="493" t="s">
        <v>19697</v>
      </c>
      <c r="AD1809" s="493" t="s">
        <v>20982</v>
      </c>
      <c r="AE1809"/>
      <c r="AF1809" t="s">
        <v>20919</v>
      </c>
      <c r="AG1809"/>
      <c r="AH1809"/>
      <c r="AI1809" t="s">
        <v>20668</v>
      </c>
      <c r="AJ1809" t="s">
        <v>32</v>
      </c>
      <c r="AK1809" t="s">
        <v>3359</v>
      </c>
      <c r="AL1809" t="s">
        <v>64</v>
      </c>
      <c r="AM1809" t="s">
        <v>28404</v>
      </c>
      <c r="AN1809">
        <v>2</v>
      </c>
    </row>
    <row r="1810" spans="1:40" ht="14.4" x14ac:dyDescent="0.3">
      <c r="A1810" s="433" t="str">
        <v>2469</v>
      </c>
      <c r="D1810" t="str">
        <f>CONCATENATE(portada_F[[#This Row],[NIVEL]],".",portada_F[[#This Row],[CODINS]])</f>
        <v>1.01495</v>
      </c>
      <c r="E1810" s="444" t="s">
        <v>31773</v>
      </c>
      <c r="F1810" t="s">
        <v>3664</v>
      </c>
      <c r="G1810" t="s">
        <v>3661</v>
      </c>
      <c r="H1810" t="s">
        <v>3662</v>
      </c>
      <c r="I1810" t="s">
        <v>242</v>
      </c>
      <c r="J1810" t="s">
        <v>9</v>
      </c>
      <c r="K1810" t="s">
        <v>32</v>
      </c>
      <c r="L1810" t="s">
        <v>20921</v>
      </c>
      <c r="M1810" t="s">
        <v>18492</v>
      </c>
      <c r="N1810">
        <v>30202</v>
      </c>
      <c r="O1810" t="s">
        <v>64</v>
      </c>
      <c r="P1810" t="s">
        <v>2</v>
      </c>
      <c r="Q1810" t="s">
        <v>2</v>
      </c>
      <c r="R1810" t="s">
        <v>16661</v>
      </c>
      <c r="S1810" t="s">
        <v>242</v>
      </c>
      <c r="T1810" t="s">
        <v>3125</v>
      </c>
      <c r="U1810" t="s">
        <v>637</v>
      </c>
      <c r="V1810" t="s">
        <v>3663</v>
      </c>
      <c r="W1810" t="s">
        <v>19021</v>
      </c>
      <c r="X1810" t="s">
        <v>11858</v>
      </c>
      <c r="Y1810" s="536" t="s">
        <v>24112</v>
      </c>
      <c r="Z1810" s="536" t="s">
        <v>24113</v>
      </c>
      <c r="AA1810" s="493" t="s">
        <v>12901</v>
      </c>
      <c r="AB1810" s="493" t="s">
        <v>24114</v>
      </c>
      <c r="AC1810" s="493" t="s">
        <v>19819</v>
      </c>
      <c r="AD1810" s="493" t="s">
        <v>21984</v>
      </c>
      <c r="AE1810"/>
      <c r="AF1810" t="s">
        <v>20919</v>
      </c>
      <c r="AG1810"/>
      <c r="AH1810"/>
      <c r="AI1810" t="s">
        <v>20668</v>
      </c>
      <c r="AJ1810" t="s">
        <v>32</v>
      </c>
      <c r="AK1810" t="s">
        <v>3660</v>
      </c>
      <c r="AL1810" t="s">
        <v>64</v>
      </c>
      <c r="AM1810" t="s">
        <v>3662</v>
      </c>
      <c r="AN1810">
        <v>21</v>
      </c>
    </row>
    <row r="1811" spans="1:40" ht="14.4" x14ac:dyDescent="0.3">
      <c r="A1811" s="433" t="str">
        <v>2471</v>
      </c>
      <c r="D1811" t="str">
        <f>CONCATENATE(portada_F[[#This Row],[NIVEL]],".",portada_F[[#This Row],[CODINS]])</f>
        <v>1.01073</v>
      </c>
      <c r="E1811" s="444" t="s">
        <v>31390</v>
      </c>
      <c r="F1811" t="s">
        <v>1146</v>
      </c>
      <c r="G1811" t="s">
        <v>3338</v>
      </c>
      <c r="H1811" t="s">
        <v>616</v>
      </c>
      <c r="I1811" t="s">
        <v>571</v>
      </c>
      <c r="J1811" t="s">
        <v>1</v>
      </c>
      <c r="K1811" t="s">
        <v>32</v>
      </c>
      <c r="L1811" t="s">
        <v>20921</v>
      </c>
      <c r="M1811" t="s">
        <v>18492</v>
      </c>
      <c r="N1811">
        <v>10501</v>
      </c>
      <c r="O1811" t="s">
        <v>32</v>
      </c>
      <c r="P1811" t="s">
        <v>5</v>
      </c>
      <c r="Q1811" t="s">
        <v>1</v>
      </c>
      <c r="R1811" t="s">
        <v>16475</v>
      </c>
      <c r="S1811" t="s">
        <v>33</v>
      </c>
      <c r="T1811" t="s">
        <v>20978</v>
      </c>
      <c r="U1811" t="s">
        <v>1242</v>
      </c>
      <c r="V1811" t="s">
        <v>616</v>
      </c>
      <c r="W1811" t="s">
        <v>18926</v>
      </c>
      <c r="X1811" t="s">
        <v>10541</v>
      </c>
      <c r="Y1811" s="536" t="s">
        <v>23231</v>
      </c>
      <c r="Z1811" s="536" t="s">
        <v>23232</v>
      </c>
      <c r="AA1811" s="493" t="s">
        <v>19978</v>
      </c>
      <c r="AB1811" s="493" t="s">
        <v>23233</v>
      </c>
      <c r="AC1811" s="493" t="s">
        <v>19697</v>
      </c>
      <c r="AD1811" s="493" t="s">
        <v>20982</v>
      </c>
      <c r="AE1811"/>
      <c r="AF1811" t="s">
        <v>20919</v>
      </c>
      <c r="AG1811"/>
      <c r="AH1811"/>
      <c r="AI1811" t="s">
        <v>20668</v>
      </c>
      <c r="AJ1811" t="s">
        <v>32</v>
      </c>
      <c r="AK1811" t="s">
        <v>3337</v>
      </c>
      <c r="AL1811" t="s">
        <v>64</v>
      </c>
      <c r="AM1811" t="s">
        <v>616</v>
      </c>
      <c r="AN1811">
        <v>35</v>
      </c>
    </row>
    <row r="1812" spans="1:40" ht="14.4" x14ac:dyDescent="0.3">
      <c r="A1812" s="433" t="str">
        <v>2472</v>
      </c>
      <c r="D1812" t="str">
        <f>CONCATENATE(portada_F[[#This Row],[NIVEL]],".",portada_F[[#This Row],[CODINS]])</f>
        <v>1.00465</v>
      </c>
      <c r="E1812" s="444" t="s">
        <v>30855</v>
      </c>
      <c r="F1812" t="s">
        <v>831</v>
      </c>
      <c r="G1812" t="s">
        <v>6805</v>
      </c>
      <c r="H1812" t="s">
        <v>9110</v>
      </c>
      <c r="I1812" t="s">
        <v>242</v>
      </c>
      <c r="J1812" t="s">
        <v>2</v>
      </c>
      <c r="K1812" t="s">
        <v>32</v>
      </c>
      <c r="L1812" t="s">
        <v>20929</v>
      </c>
      <c r="M1812" t="s">
        <v>18492</v>
      </c>
      <c r="N1812">
        <v>30106</v>
      </c>
      <c r="O1812" t="s">
        <v>64</v>
      </c>
      <c r="P1812" t="s">
        <v>1</v>
      </c>
      <c r="Q1812" t="s">
        <v>6</v>
      </c>
      <c r="R1812" t="s">
        <v>18370</v>
      </c>
      <c r="S1812" t="s">
        <v>242</v>
      </c>
      <c r="T1812" t="s">
        <v>242</v>
      </c>
      <c r="U1812" t="s">
        <v>21913</v>
      </c>
      <c r="V1812" t="s">
        <v>616</v>
      </c>
      <c r="W1812" t="s">
        <v>19810</v>
      </c>
      <c r="X1812" t="s">
        <v>11541</v>
      </c>
      <c r="Y1812" s="536" t="s">
        <v>21914</v>
      </c>
      <c r="Z1812" s="536"/>
      <c r="AA1812" s="493" t="s">
        <v>19809</v>
      </c>
      <c r="AB1812" s="493" t="s">
        <v>21914</v>
      </c>
      <c r="AC1812" s="493" t="s">
        <v>19807</v>
      </c>
      <c r="AD1812" s="493" t="s">
        <v>21906</v>
      </c>
      <c r="AE1812"/>
      <c r="AF1812" t="s">
        <v>20920</v>
      </c>
      <c r="AG1812"/>
      <c r="AH1812" t="s">
        <v>9814</v>
      </c>
      <c r="AI1812" t="s">
        <v>20668</v>
      </c>
      <c r="AJ1812" t="s">
        <v>35</v>
      </c>
      <c r="AK1812" t="s">
        <v>19693</v>
      </c>
      <c r="AL1812" t="s">
        <v>20934</v>
      </c>
      <c r="AM1812"/>
      <c r="AN1812">
        <v>176</v>
      </c>
    </row>
    <row r="1813" spans="1:40" ht="14.4" x14ac:dyDescent="0.3">
      <c r="A1813" s="433" t="str">
        <v>2473</v>
      </c>
      <c r="D1813" t="str">
        <f>CONCATENATE(portada_F[[#This Row],[NIVEL]],".",portada_F[[#This Row],[CODINS]])</f>
        <v>1.03711</v>
      </c>
      <c r="E1813" s="444" t="s">
        <v>30855</v>
      </c>
      <c r="F1813" t="s">
        <v>9814</v>
      </c>
      <c r="G1813" t="s">
        <v>6805</v>
      </c>
      <c r="H1813" t="s">
        <v>28704</v>
      </c>
      <c r="I1813" t="s">
        <v>242</v>
      </c>
      <c r="J1813" t="s">
        <v>2</v>
      </c>
      <c r="K1813" t="s">
        <v>32</v>
      </c>
      <c r="L1813" t="s">
        <v>20921</v>
      </c>
      <c r="M1813" t="s">
        <v>18492</v>
      </c>
      <c r="N1813">
        <v>30106</v>
      </c>
      <c r="O1813" t="s">
        <v>64</v>
      </c>
      <c r="P1813" t="s">
        <v>1</v>
      </c>
      <c r="Q1813" t="s">
        <v>6</v>
      </c>
      <c r="R1813" t="s">
        <v>18370</v>
      </c>
      <c r="S1813" t="s">
        <v>242</v>
      </c>
      <c r="T1813" t="s">
        <v>242</v>
      </c>
      <c r="U1813" t="s">
        <v>21913</v>
      </c>
      <c r="V1813" t="s">
        <v>616</v>
      </c>
      <c r="W1813" t="s">
        <v>28705</v>
      </c>
      <c r="X1813" t="s">
        <v>11541</v>
      </c>
      <c r="Y1813" s="536" t="s">
        <v>21914</v>
      </c>
      <c r="Z1813" s="536"/>
      <c r="AA1813" s="493" t="s">
        <v>19809</v>
      </c>
      <c r="AB1813" s="493" t="s">
        <v>21914</v>
      </c>
      <c r="AC1813" s="493" t="s">
        <v>19807</v>
      </c>
      <c r="AD1813" s="493" t="s">
        <v>21906</v>
      </c>
      <c r="AE1813" t="s">
        <v>28173</v>
      </c>
      <c r="AF1813" t="s">
        <v>20919</v>
      </c>
      <c r="AG1813" t="s">
        <v>32</v>
      </c>
      <c r="AH1813" t="s">
        <v>19694</v>
      </c>
      <c r="AI1813" t="s">
        <v>20855</v>
      </c>
      <c r="AJ1813" t="s">
        <v>32</v>
      </c>
      <c r="AK1813" t="s">
        <v>831</v>
      </c>
      <c r="AL1813" t="s">
        <v>32</v>
      </c>
      <c r="AM1813" t="s">
        <v>9110</v>
      </c>
      <c r="AN1813">
        <v>10</v>
      </c>
    </row>
    <row r="1814" spans="1:40" ht="14.4" x14ac:dyDescent="0.3">
      <c r="A1814" s="433" t="str">
        <v>2478</v>
      </c>
      <c r="D1814" t="str">
        <f>CONCATENATE(portada_F[[#This Row],[NIVEL]],".",portada_F[[#This Row],[CODINS]])</f>
        <v>1.00456</v>
      </c>
      <c r="E1814" s="444" t="s">
        <v>30846</v>
      </c>
      <c r="F1814" t="s">
        <v>1114</v>
      </c>
      <c r="G1814" t="s">
        <v>6803</v>
      </c>
      <c r="H1814" t="s">
        <v>7002</v>
      </c>
      <c r="I1814" t="s">
        <v>242</v>
      </c>
      <c r="J1814" t="s">
        <v>1</v>
      </c>
      <c r="K1814" t="s">
        <v>32</v>
      </c>
      <c r="L1814" t="s">
        <v>20929</v>
      </c>
      <c r="M1814" t="s">
        <v>18492</v>
      </c>
      <c r="N1814">
        <v>30101</v>
      </c>
      <c r="O1814" t="s">
        <v>64</v>
      </c>
      <c r="P1814" t="s">
        <v>1</v>
      </c>
      <c r="Q1814" t="s">
        <v>1</v>
      </c>
      <c r="R1814" t="s">
        <v>16652</v>
      </c>
      <c r="S1814" t="s">
        <v>242</v>
      </c>
      <c r="T1814" t="s">
        <v>242</v>
      </c>
      <c r="U1814" t="s">
        <v>21877</v>
      </c>
      <c r="V1814" t="s">
        <v>2514</v>
      </c>
      <c r="W1814" t="s">
        <v>19804</v>
      </c>
      <c r="X1814" t="s">
        <v>12701</v>
      </c>
      <c r="Y1814" s="536" t="s">
        <v>21893</v>
      </c>
      <c r="Z1814" s="536" t="s">
        <v>21893</v>
      </c>
      <c r="AA1814" s="493" t="s">
        <v>17060</v>
      </c>
      <c r="AB1814" s="493" t="s">
        <v>21893</v>
      </c>
      <c r="AC1814" s="493" t="s">
        <v>19803</v>
      </c>
      <c r="AD1814" s="493" t="s">
        <v>21876</v>
      </c>
      <c r="AE1814"/>
      <c r="AF1814" t="s">
        <v>20919</v>
      </c>
      <c r="AG1814"/>
      <c r="AH1814"/>
      <c r="AI1814" t="s">
        <v>20668</v>
      </c>
      <c r="AJ1814" t="s">
        <v>35</v>
      </c>
      <c r="AK1814" t="s">
        <v>19693</v>
      </c>
      <c r="AL1814" t="s">
        <v>20934</v>
      </c>
      <c r="AM1814"/>
      <c r="AN1814">
        <v>188</v>
      </c>
    </row>
    <row r="1815" spans="1:40" ht="14.4" x14ac:dyDescent="0.3">
      <c r="A1815" s="433" t="str">
        <v>2479</v>
      </c>
      <c r="D1815" t="str">
        <f>CONCATENATE(portada_F[[#This Row],[NIVEL]],".",portada_F[[#This Row],[CODINS]])</f>
        <v>1.02239</v>
      </c>
      <c r="E1815" s="444" t="s">
        <v>32441</v>
      </c>
      <c r="F1815" t="s">
        <v>3129</v>
      </c>
      <c r="G1815" t="s">
        <v>3588</v>
      </c>
      <c r="H1815" t="s">
        <v>3589</v>
      </c>
      <c r="I1815" t="s">
        <v>242</v>
      </c>
      <c r="J1815" t="s">
        <v>4</v>
      </c>
      <c r="K1815" t="s">
        <v>32</v>
      </c>
      <c r="L1815" t="s">
        <v>20921</v>
      </c>
      <c r="M1815" t="s">
        <v>18492</v>
      </c>
      <c r="N1815">
        <v>30601</v>
      </c>
      <c r="O1815" t="s">
        <v>64</v>
      </c>
      <c r="P1815" t="s">
        <v>6</v>
      </c>
      <c r="Q1815" t="s">
        <v>1</v>
      </c>
      <c r="R1815" t="s">
        <v>16686</v>
      </c>
      <c r="S1815" t="s">
        <v>242</v>
      </c>
      <c r="T1815" t="s">
        <v>21955</v>
      </c>
      <c r="U1815" t="s">
        <v>3590</v>
      </c>
      <c r="V1815" t="s">
        <v>929</v>
      </c>
      <c r="W1815" t="s">
        <v>9427</v>
      </c>
      <c r="X1815" t="s">
        <v>12049</v>
      </c>
      <c r="Y1815" s="536" t="s">
        <v>25643</v>
      </c>
      <c r="Z1815" s="536" t="s">
        <v>25643</v>
      </c>
      <c r="AA1815" s="493" t="s">
        <v>25644</v>
      </c>
      <c r="AB1815" s="493" t="s">
        <v>25643</v>
      </c>
      <c r="AC1815" s="493" t="s">
        <v>19816</v>
      </c>
      <c r="AD1815" s="493" t="s">
        <v>25645</v>
      </c>
      <c r="AE1815"/>
      <c r="AF1815" t="s">
        <v>20919</v>
      </c>
      <c r="AG1815"/>
      <c r="AH1815"/>
      <c r="AI1815" t="s">
        <v>20668</v>
      </c>
      <c r="AJ1815" t="s">
        <v>32</v>
      </c>
      <c r="AK1815" t="s">
        <v>3587</v>
      </c>
      <c r="AL1815" t="s">
        <v>64</v>
      </c>
      <c r="AM1815" t="s">
        <v>3589</v>
      </c>
      <c r="AN1815">
        <v>11</v>
      </c>
    </row>
    <row r="1816" spans="1:40" ht="14.4" x14ac:dyDescent="0.3">
      <c r="A1816" s="433" t="str">
        <v>2480</v>
      </c>
      <c r="D1816" t="str">
        <f>CONCATENATE(portada_F[[#This Row],[NIVEL]],".",portada_F[[#This Row],[CODINS]])</f>
        <v>1.02510</v>
      </c>
      <c r="E1816" s="444" t="s">
        <v>32681</v>
      </c>
      <c r="F1816" t="s">
        <v>12487</v>
      </c>
      <c r="G1816" t="s">
        <v>12488</v>
      </c>
      <c r="H1816" t="s">
        <v>12489</v>
      </c>
      <c r="I1816" t="s">
        <v>571</v>
      </c>
      <c r="J1816" t="s">
        <v>1</v>
      </c>
      <c r="K1816" t="s">
        <v>32</v>
      </c>
      <c r="L1816" t="s">
        <v>20921</v>
      </c>
      <c r="M1816" t="s">
        <v>18492</v>
      </c>
      <c r="N1816">
        <v>10503</v>
      </c>
      <c r="O1816" t="s">
        <v>32</v>
      </c>
      <c r="P1816" t="s">
        <v>5</v>
      </c>
      <c r="Q1816" t="s">
        <v>3</v>
      </c>
      <c r="R1816" t="s">
        <v>16477</v>
      </c>
      <c r="S1816" t="s">
        <v>33</v>
      </c>
      <c r="T1816" t="s">
        <v>20978</v>
      </c>
      <c r="U1816" t="s">
        <v>224</v>
      </c>
      <c r="V1816" t="s">
        <v>13158</v>
      </c>
      <c r="W1816" t="s">
        <v>19260</v>
      </c>
      <c r="X1816" t="s">
        <v>14150</v>
      </c>
      <c r="Y1816" s="536" t="s">
        <v>26199</v>
      </c>
      <c r="Z1816" s="536"/>
      <c r="AA1816" s="493" t="s">
        <v>14149</v>
      </c>
      <c r="AB1816" s="493" t="s">
        <v>26199</v>
      </c>
      <c r="AC1816" s="493" t="s">
        <v>19697</v>
      </c>
      <c r="AD1816" s="493" t="s">
        <v>20982</v>
      </c>
      <c r="AE1816"/>
      <c r="AF1816" t="s">
        <v>20919</v>
      </c>
      <c r="AG1816"/>
      <c r="AH1816"/>
      <c r="AI1816" t="s">
        <v>20668</v>
      </c>
      <c r="AJ1816" t="s">
        <v>32</v>
      </c>
      <c r="AK1816" t="s">
        <v>3361</v>
      </c>
      <c r="AL1816" t="s">
        <v>64</v>
      </c>
      <c r="AM1816" t="s">
        <v>12489</v>
      </c>
      <c r="AN1816">
        <v>1</v>
      </c>
    </row>
    <row r="1817" spans="1:40" ht="14.4" x14ac:dyDescent="0.3">
      <c r="A1817" s="433" t="str">
        <v>2482</v>
      </c>
      <c r="D1817" t="str">
        <f>CONCATENATE(portada_F[[#This Row],[NIVEL]],".",portada_F[[#This Row],[CODINS]])</f>
        <v>1.01796</v>
      </c>
      <c r="E1817" s="444" t="s">
        <v>32046</v>
      </c>
      <c r="F1817" t="s">
        <v>3424</v>
      </c>
      <c r="G1817" t="s">
        <v>3423</v>
      </c>
      <c r="H1817" t="s">
        <v>952</v>
      </c>
      <c r="I1817" t="s">
        <v>571</v>
      </c>
      <c r="J1817" t="s">
        <v>3</v>
      </c>
      <c r="K1817" t="s">
        <v>32</v>
      </c>
      <c r="L1817" t="s">
        <v>20921</v>
      </c>
      <c r="M1817" t="s">
        <v>18492</v>
      </c>
      <c r="N1817">
        <v>12002</v>
      </c>
      <c r="O1817" t="s">
        <v>32</v>
      </c>
      <c r="P1817" t="s">
        <v>3374</v>
      </c>
      <c r="Q1817" t="s">
        <v>2</v>
      </c>
      <c r="R1817" t="s">
        <v>18355</v>
      </c>
      <c r="S1817" t="s">
        <v>33</v>
      </c>
      <c r="T1817" t="s">
        <v>3375</v>
      </c>
      <c r="U1817" t="s">
        <v>3053</v>
      </c>
      <c r="V1817" t="s">
        <v>952</v>
      </c>
      <c r="W1817" t="s">
        <v>19091</v>
      </c>
      <c r="X1817" t="s">
        <v>10738</v>
      </c>
      <c r="Y1817" s="536"/>
      <c r="Z1817" s="536"/>
      <c r="AA1817" s="493" t="s">
        <v>20121</v>
      </c>
      <c r="AB1817" s="493" t="s">
        <v>24739</v>
      </c>
      <c r="AC1817" s="493" t="s">
        <v>19802</v>
      </c>
      <c r="AD1817" s="493" t="s">
        <v>21873</v>
      </c>
      <c r="AE1817"/>
      <c r="AF1817" t="s">
        <v>20919</v>
      </c>
      <c r="AG1817"/>
      <c r="AH1817"/>
      <c r="AI1817" t="s">
        <v>20668</v>
      </c>
      <c r="AJ1817" t="s">
        <v>32</v>
      </c>
      <c r="AK1817" t="s">
        <v>3422</v>
      </c>
      <c r="AL1817" t="s">
        <v>64</v>
      </c>
      <c r="AM1817" t="s">
        <v>952</v>
      </c>
      <c r="AN1817">
        <v>3</v>
      </c>
    </row>
    <row r="1818" spans="1:40" ht="14.4" x14ac:dyDescent="0.3">
      <c r="A1818" s="433" t="str">
        <v>2484</v>
      </c>
      <c r="D1818" t="str">
        <f>CONCATENATE(portada_F[[#This Row],[NIVEL]],".",portada_F[[#This Row],[CODINS]])</f>
        <v>1.01539</v>
      </c>
      <c r="E1818" s="444" t="s">
        <v>31815</v>
      </c>
      <c r="F1818" t="s">
        <v>3412</v>
      </c>
      <c r="G1818" t="s">
        <v>3409</v>
      </c>
      <c r="H1818" t="s">
        <v>3410</v>
      </c>
      <c r="I1818" t="s">
        <v>571</v>
      </c>
      <c r="J1818" t="s">
        <v>2</v>
      </c>
      <c r="K1818" t="s">
        <v>32</v>
      </c>
      <c r="L1818" t="s">
        <v>20921</v>
      </c>
      <c r="M1818" t="s">
        <v>18492</v>
      </c>
      <c r="N1818">
        <v>11703</v>
      </c>
      <c r="O1818" t="s">
        <v>32</v>
      </c>
      <c r="P1818" t="s">
        <v>3379</v>
      </c>
      <c r="Q1818" t="s">
        <v>3</v>
      </c>
      <c r="R1818" t="s">
        <v>16535</v>
      </c>
      <c r="S1818" t="s">
        <v>33</v>
      </c>
      <c r="T1818" t="s">
        <v>21868</v>
      </c>
      <c r="U1818" t="s">
        <v>3380</v>
      </c>
      <c r="V1818" t="s">
        <v>3411</v>
      </c>
      <c r="W1818" t="s">
        <v>19033</v>
      </c>
      <c r="X1818" t="s">
        <v>10664</v>
      </c>
      <c r="Y1818" s="536" t="s">
        <v>24204</v>
      </c>
      <c r="Z1818" s="536"/>
      <c r="AA1818" s="493" t="s">
        <v>24205</v>
      </c>
      <c r="AB1818" s="493" t="s">
        <v>24204</v>
      </c>
      <c r="AC1818" s="493" t="s">
        <v>18782</v>
      </c>
      <c r="AD1818" s="493" t="s">
        <v>21870</v>
      </c>
      <c r="AE1818"/>
      <c r="AF1818" t="s">
        <v>20919</v>
      </c>
      <c r="AG1818"/>
      <c r="AH1818"/>
      <c r="AI1818" t="s">
        <v>20668</v>
      </c>
      <c r="AJ1818" t="s">
        <v>32</v>
      </c>
      <c r="AK1818" t="s">
        <v>3408</v>
      </c>
      <c r="AL1818" t="s">
        <v>64</v>
      </c>
      <c r="AM1818" t="s">
        <v>3410</v>
      </c>
      <c r="AN1818">
        <v>21</v>
      </c>
    </row>
    <row r="1819" spans="1:40" ht="14.4" x14ac:dyDescent="0.3">
      <c r="A1819" s="433" t="str">
        <v>2487</v>
      </c>
      <c r="D1819" t="str">
        <f>CONCATENATE(portada_F[[#This Row],[NIVEL]],".",portada_F[[#This Row],[CODINS]])</f>
        <v>1.02581</v>
      </c>
      <c r="E1819" s="444" t="s">
        <v>32738</v>
      </c>
      <c r="F1819" t="s">
        <v>3443</v>
      </c>
      <c r="G1819" t="s">
        <v>3441</v>
      </c>
      <c r="H1819" t="s">
        <v>3442</v>
      </c>
      <c r="I1819" t="s">
        <v>571</v>
      </c>
      <c r="J1819" t="s">
        <v>3</v>
      </c>
      <c r="K1819" t="s">
        <v>32</v>
      </c>
      <c r="L1819" t="s">
        <v>20921</v>
      </c>
      <c r="M1819" t="s">
        <v>18492</v>
      </c>
      <c r="N1819">
        <v>12006</v>
      </c>
      <c r="O1819" t="s">
        <v>32</v>
      </c>
      <c r="P1819" t="s">
        <v>3374</v>
      </c>
      <c r="Q1819" t="s">
        <v>6</v>
      </c>
      <c r="R1819" t="s">
        <v>18359</v>
      </c>
      <c r="S1819" t="s">
        <v>33</v>
      </c>
      <c r="T1819" t="s">
        <v>3375</v>
      </c>
      <c r="U1819" t="s">
        <v>250</v>
      </c>
      <c r="V1819" t="s">
        <v>3442</v>
      </c>
      <c r="W1819" t="s">
        <v>19280</v>
      </c>
      <c r="X1819" t="s">
        <v>14154</v>
      </c>
      <c r="Y1819" s="536" t="s">
        <v>26331</v>
      </c>
      <c r="Z1819" s="536" t="s">
        <v>26331</v>
      </c>
      <c r="AA1819" s="493" t="s">
        <v>19279</v>
      </c>
      <c r="AB1819" s="493" t="s">
        <v>26332</v>
      </c>
      <c r="AC1819" s="493" t="s">
        <v>19802</v>
      </c>
      <c r="AD1819" s="493" t="s">
        <v>21873</v>
      </c>
      <c r="AE1819"/>
      <c r="AF1819" t="s">
        <v>20919</v>
      </c>
      <c r="AG1819"/>
      <c r="AH1819"/>
      <c r="AI1819" t="s">
        <v>20668</v>
      </c>
      <c r="AJ1819" t="s">
        <v>32</v>
      </c>
      <c r="AK1819" t="s">
        <v>3440</v>
      </c>
      <c r="AL1819" t="s">
        <v>64</v>
      </c>
      <c r="AM1819" t="s">
        <v>3442</v>
      </c>
      <c r="AN1819">
        <v>4</v>
      </c>
    </row>
    <row r="1820" spans="1:40" ht="14.4" x14ac:dyDescent="0.3">
      <c r="A1820" s="433" t="str">
        <v>2488</v>
      </c>
      <c r="D1820" t="str">
        <f>CONCATENATE(portada_F[[#This Row],[NIVEL]],".",portada_F[[#This Row],[CODINS]])</f>
        <v>1.02148</v>
      </c>
      <c r="E1820" s="444" t="s">
        <v>32359</v>
      </c>
      <c r="F1820" t="s">
        <v>3540</v>
      </c>
      <c r="G1820" t="s">
        <v>3537</v>
      </c>
      <c r="H1820" t="s">
        <v>3538</v>
      </c>
      <c r="I1820" t="s">
        <v>242</v>
      </c>
      <c r="J1820" t="s">
        <v>3</v>
      </c>
      <c r="K1820" t="s">
        <v>32</v>
      </c>
      <c r="L1820" t="s">
        <v>20921</v>
      </c>
      <c r="M1820" t="s">
        <v>18492</v>
      </c>
      <c r="N1820">
        <v>30802</v>
      </c>
      <c r="O1820" t="s">
        <v>64</v>
      </c>
      <c r="P1820" t="s">
        <v>9</v>
      </c>
      <c r="Q1820" t="s">
        <v>2</v>
      </c>
      <c r="R1820" t="s">
        <v>16694</v>
      </c>
      <c r="S1820" t="s">
        <v>242</v>
      </c>
      <c r="T1820" t="s">
        <v>21934</v>
      </c>
      <c r="U1820" t="s">
        <v>272</v>
      </c>
      <c r="V1820" t="s">
        <v>3539</v>
      </c>
      <c r="W1820" t="s">
        <v>354</v>
      </c>
      <c r="X1820" t="s">
        <v>13072</v>
      </c>
      <c r="Y1820" s="536" t="s">
        <v>25456</v>
      </c>
      <c r="Z1820" s="536" t="s">
        <v>25456</v>
      </c>
      <c r="AA1820" s="493" t="s">
        <v>25457</v>
      </c>
      <c r="AB1820" s="493" t="s">
        <v>25456</v>
      </c>
      <c r="AC1820" s="493" t="s">
        <v>21937</v>
      </c>
      <c r="AD1820" s="493" t="s">
        <v>21945</v>
      </c>
      <c r="AE1820"/>
      <c r="AF1820" t="s">
        <v>20919</v>
      </c>
      <c r="AG1820"/>
      <c r="AH1820"/>
      <c r="AI1820" t="s">
        <v>20668</v>
      </c>
      <c r="AJ1820" t="s">
        <v>32</v>
      </c>
      <c r="AK1820" t="s">
        <v>3201</v>
      </c>
      <c r="AL1820" t="s">
        <v>64</v>
      </c>
      <c r="AM1820" t="s">
        <v>3538</v>
      </c>
      <c r="AN1820">
        <v>6</v>
      </c>
    </row>
    <row r="1821" spans="1:40" ht="14.4" x14ac:dyDescent="0.3">
      <c r="A1821" s="433" t="str">
        <v>2491</v>
      </c>
      <c r="D1821" t="str">
        <f>CONCATENATE(portada_F[[#This Row],[NIVEL]],".",portada_F[[#This Row],[CODINS]])</f>
        <v>1.03580</v>
      </c>
      <c r="E1821" s="444" t="s">
        <v>33575</v>
      </c>
      <c r="F1821" t="s">
        <v>10781</v>
      </c>
      <c r="G1821" t="s">
        <v>13680</v>
      </c>
      <c r="H1821" t="s">
        <v>750</v>
      </c>
      <c r="I1821" t="s">
        <v>571</v>
      </c>
      <c r="J1821" t="s">
        <v>1</v>
      </c>
      <c r="K1821" t="s">
        <v>32</v>
      </c>
      <c r="L1821" t="s">
        <v>20921</v>
      </c>
      <c r="M1821" t="s">
        <v>18492</v>
      </c>
      <c r="N1821">
        <v>10502</v>
      </c>
      <c r="O1821" t="s">
        <v>32</v>
      </c>
      <c r="P1821" t="s">
        <v>5</v>
      </c>
      <c r="Q1821" t="s">
        <v>2</v>
      </c>
      <c r="R1821" t="s">
        <v>16476</v>
      </c>
      <c r="S1821" t="s">
        <v>33</v>
      </c>
      <c r="T1821" t="s">
        <v>20978</v>
      </c>
      <c r="U1821" t="s">
        <v>1387</v>
      </c>
      <c r="V1821" t="s">
        <v>750</v>
      </c>
      <c r="W1821" t="s">
        <v>7124</v>
      </c>
      <c r="X1821" t="s">
        <v>14332</v>
      </c>
      <c r="Y1821" s="536"/>
      <c r="Z1821" s="536"/>
      <c r="AA1821" s="493" t="s">
        <v>20452</v>
      </c>
      <c r="AB1821" s="493" t="s">
        <v>28409</v>
      </c>
      <c r="AC1821" s="493" t="s">
        <v>19697</v>
      </c>
      <c r="AD1821" s="493" t="s">
        <v>20982</v>
      </c>
      <c r="AE1821"/>
      <c r="AF1821" t="s">
        <v>20919</v>
      </c>
      <c r="AG1821"/>
      <c r="AH1821"/>
      <c r="AI1821" t="s">
        <v>20668</v>
      </c>
      <c r="AJ1821" t="s">
        <v>32</v>
      </c>
      <c r="AK1821" t="s">
        <v>545</v>
      </c>
      <c r="AL1821" t="s">
        <v>64</v>
      </c>
      <c r="AM1821" t="s">
        <v>750</v>
      </c>
      <c r="AN1821">
        <v>4</v>
      </c>
    </row>
    <row r="1822" spans="1:40" ht="14.4" x14ac:dyDescent="0.3">
      <c r="A1822" s="433" t="str">
        <v>2492</v>
      </c>
      <c r="D1822" t="str">
        <f>CONCATENATE(portada_F[[#This Row],[NIVEL]],".",portada_F[[#This Row],[CODINS]])</f>
        <v>1.02145</v>
      </c>
      <c r="E1822" s="444" t="s">
        <v>32356</v>
      </c>
      <c r="F1822" t="s">
        <v>3572</v>
      </c>
      <c r="G1822" t="s">
        <v>3570</v>
      </c>
      <c r="H1822" t="s">
        <v>3571</v>
      </c>
      <c r="I1822" t="s">
        <v>242</v>
      </c>
      <c r="J1822" t="s">
        <v>3</v>
      </c>
      <c r="K1822" t="s">
        <v>32</v>
      </c>
      <c r="L1822" t="s">
        <v>20921</v>
      </c>
      <c r="M1822" t="s">
        <v>18492</v>
      </c>
      <c r="N1822">
        <v>30802</v>
      </c>
      <c r="O1822" t="s">
        <v>64</v>
      </c>
      <c r="P1822" t="s">
        <v>9</v>
      </c>
      <c r="Q1822" t="s">
        <v>2</v>
      </c>
      <c r="R1822" t="s">
        <v>16694</v>
      </c>
      <c r="S1822" t="s">
        <v>242</v>
      </c>
      <c r="T1822" t="s">
        <v>21934</v>
      </c>
      <c r="U1822" t="s">
        <v>272</v>
      </c>
      <c r="V1822" t="s">
        <v>3571</v>
      </c>
      <c r="W1822" t="s">
        <v>9423</v>
      </c>
      <c r="X1822" t="s">
        <v>13071</v>
      </c>
      <c r="Y1822" s="536" t="s">
        <v>25449</v>
      </c>
      <c r="Z1822" s="536" t="s">
        <v>25450</v>
      </c>
      <c r="AA1822" s="493" t="s">
        <v>19172</v>
      </c>
      <c r="AB1822" s="493" t="s">
        <v>25449</v>
      </c>
      <c r="AC1822" s="493" t="s">
        <v>21937</v>
      </c>
      <c r="AD1822" s="493" t="s">
        <v>21938</v>
      </c>
      <c r="AE1822"/>
      <c r="AF1822" t="s">
        <v>20919</v>
      </c>
      <c r="AG1822"/>
      <c r="AH1822"/>
      <c r="AI1822" t="s">
        <v>20668</v>
      </c>
      <c r="AJ1822" t="s">
        <v>32</v>
      </c>
      <c r="AK1822" t="s">
        <v>1280</v>
      </c>
      <c r="AL1822" t="s">
        <v>64</v>
      </c>
      <c r="AM1822" t="s">
        <v>3571</v>
      </c>
      <c r="AN1822">
        <v>7</v>
      </c>
    </row>
    <row r="1823" spans="1:40" ht="14.4" x14ac:dyDescent="0.3">
      <c r="A1823" s="433" t="str">
        <v>2497</v>
      </c>
      <c r="D1823" t="str">
        <f>CONCATENATE(portada_F[[#This Row],[NIVEL]],".",portada_F[[#This Row],[CODINS]])</f>
        <v>1.00457</v>
      </c>
      <c r="E1823" s="444" t="s">
        <v>30847</v>
      </c>
      <c r="F1823" t="s">
        <v>1316</v>
      </c>
      <c r="G1823" t="s">
        <v>6804</v>
      </c>
      <c r="H1823" t="s">
        <v>7003</v>
      </c>
      <c r="I1823" t="s">
        <v>242</v>
      </c>
      <c r="J1823" t="s">
        <v>1</v>
      </c>
      <c r="K1823" t="s">
        <v>32</v>
      </c>
      <c r="L1823" t="s">
        <v>20929</v>
      </c>
      <c r="M1823" t="s">
        <v>18492</v>
      </c>
      <c r="N1823">
        <v>30102</v>
      </c>
      <c r="O1823" t="s">
        <v>64</v>
      </c>
      <c r="P1823" t="s">
        <v>1</v>
      </c>
      <c r="Q1823" t="s">
        <v>2</v>
      </c>
      <c r="R1823" t="s">
        <v>16653</v>
      </c>
      <c r="S1823" t="s">
        <v>242</v>
      </c>
      <c r="T1823" t="s">
        <v>242</v>
      </c>
      <c r="U1823" t="s">
        <v>21883</v>
      </c>
      <c r="V1823" t="s">
        <v>2514</v>
      </c>
      <c r="W1823" t="s">
        <v>10408</v>
      </c>
      <c r="X1823" t="s">
        <v>11534</v>
      </c>
      <c r="Y1823" s="536" t="s">
        <v>21894</v>
      </c>
      <c r="Z1823" s="536" t="s">
        <v>21894</v>
      </c>
      <c r="AA1823" s="493" t="s">
        <v>7063</v>
      </c>
      <c r="AB1823" s="493" t="s">
        <v>21894</v>
      </c>
      <c r="AC1823" s="493" t="s">
        <v>19803</v>
      </c>
      <c r="AD1823" s="493" t="s">
        <v>21876</v>
      </c>
      <c r="AE1823"/>
      <c r="AF1823" t="s">
        <v>20919</v>
      </c>
      <c r="AG1823"/>
      <c r="AH1823"/>
      <c r="AI1823" t="s">
        <v>20668</v>
      </c>
      <c r="AJ1823" t="s">
        <v>35</v>
      </c>
      <c r="AK1823" t="s">
        <v>19693</v>
      </c>
      <c r="AL1823" t="s">
        <v>20934</v>
      </c>
      <c r="AM1823"/>
      <c r="AN1823">
        <v>147</v>
      </c>
    </row>
    <row r="1824" spans="1:40" ht="14.4" x14ac:dyDescent="0.3">
      <c r="A1824" s="433" t="str">
        <v>2498</v>
      </c>
      <c r="D1824" t="str">
        <f>CONCATENATE(portada_F[[#This Row],[NIVEL]],".",portada_F[[#This Row],[CODINS]])</f>
        <v>1.01496</v>
      </c>
      <c r="E1824" s="444" t="s">
        <v>31774</v>
      </c>
      <c r="F1824" t="s">
        <v>3656</v>
      </c>
      <c r="G1824" t="s">
        <v>3655</v>
      </c>
      <c r="H1824" t="s">
        <v>9437</v>
      </c>
      <c r="I1824" t="s">
        <v>242</v>
      </c>
      <c r="J1824" t="s">
        <v>9</v>
      </c>
      <c r="K1824" t="s">
        <v>32</v>
      </c>
      <c r="L1824" t="s">
        <v>20921</v>
      </c>
      <c r="M1824" t="s">
        <v>18492</v>
      </c>
      <c r="N1824">
        <v>30202</v>
      </c>
      <c r="O1824" t="s">
        <v>64</v>
      </c>
      <c r="P1824" t="s">
        <v>2</v>
      </c>
      <c r="Q1824" t="s">
        <v>2</v>
      </c>
      <c r="R1824" t="s">
        <v>16661</v>
      </c>
      <c r="S1824" t="s">
        <v>242</v>
      </c>
      <c r="T1824" t="s">
        <v>3125</v>
      </c>
      <c r="U1824" t="s">
        <v>637</v>
      </c>
      <c r="V1824" t="s">
        <v>2711</v>
      </c>
      <c r="W1824" t="s">
        <v>19022</v>
      </c>
      <c r="X1824" t="s">
        <v>11859</v>
      </c>
      <c r="Y1824" s="536" t="s">
        <v>24115</v>
      </c>
      <c r="Z1824" s="536" t="s">
        <v>24116</v>
      </c>
      <c r="AA1824" s="493" t="s">
        <v>24117</v>
      </c>
      <c r="AB1824" s="493" t="s">
        <v>24116</v>
      </c>
      <c r="AC1824" s="493" t="s">
        <v>19819</v>
      </c>
      <c r="AD1824" s="493" t="s">
        <v>21984</v>
      </c>
      <c r="AE1824"/>
      <c r="AF1824" t="s">
        <v>20919</v>
      </c>
      <c r="AG1824"/>
      <c r="AH1824"/>
      <c r="AI1824" t="s">
        <v>20668</v>
      </c>
      <c r="AJ1824" t="s">
        <v>32</v>
      </c>
      <c r="AK1824" t="s">
        <v>7219</v>
      </c>
      <c r="AL1824" t="s">
        <v>64</v>
      </c>
      <c r="AM1824" t="s">
        <v>9437</v>
      </c>
      <c r="AN1824">
        <v>20</v>
      </c>
    </row>
    <row r="1825" spans="1:40" ht="14.4" x14ac:dyDescent="0.3">
      <c r="A1825" s="433" t="str">
        <v>2499</v>
      </c>
      <c r="D1825" t="str">
        <f>CONCATENATE(portada_F[[#This Row],[NIVEL]],".",portada_F[[#This Row],[CODINS]])</f>
        <v>1.02513</v>
      </c>
      <c r="E1825" s="444" t="s">
        <v>32684</v>
      </c>
      <c r="F1825" t="s">
        <v>3400</v>
      </c>
      <c r="G1825" t="s">
        <v>3398</v>
      </c>
      <c r="H1825" t="s">
        <v>3399</v>
      </c>
      <c r="I1825" t="s">
        <v>571</v>
      </c>
      <c r="J1825" t="s">
        <v>2</v>
      </c>
      <c r="K1825" t="s">
        <v>32</v>
      </c>
      <c r="L1825" t="s">
        <v>20921</v>
      </c>
      <c r="M1825" t="s">
        <v>18492</v>
      </c>
      <c r="N1825">
        <v>11703</v>
      </c>
      <c r="O1825" t="s">
        <v>32</v>
      </c>
      <c r="P1825" t="s">
        <v>3379</v>
      </c>
      <c r="Q1825" t="s">
        <v>3</v>
      </c>
      <c r="R1825" t="s">
        <v>16535</v>
      </c>
      <c r="S1825" t="s">
        <v>33</v>
      </c>
      <c r="T1825" t="s">
        <v>21868</v>
      </c>
      <c r="U1825" t="s">
        <v>3380</v>
      </c>
      <c r="V1825" t="s">
        <v>3399</v>
      </c>
      <c r="W1825" t="s">
        <v>374</v>
      </c>
      <c r="X1825" t="s">
        <v>10898</v>
      </c>
      <c r="Y1825" s="536" t="s">
        <v>26205</v>
      </c>
      <c r="Z1825" s="536"/>
      <c r="AA1825" s="493" t="s">
        <v>18083</v>
      </c>
      <c r="AB1825" s="493" t="s">
        <v>26206</v>
      </c>
      <c r="AC1825" s="493" t="s">
        <v>18782</v>
      </c>
      <c r="AD1825" s="493" t="s">
        <v>21870</v>
      </c>
      <c r="AE1825"/>
      <c r="AF1825" t="s">
        <v>20919</v>
      </c>
      <c r="AG1825"/>
      <c r="AH1825"/>
      <c r="AI1825" t="s">
        <v>20668</v>
      </c>
      <c r="AJ1825" t="s">
        <v>32</v>
      </c>
      <c r="AK1825" t="s">
        <v>3397</v>
      </c>
      <c r="AL1825" t="s">
        <v>64</v>
      </c>
      <c r="AM1825" t="s">
        <v>3399</v>
      </c>
      <c r="AN1825">
        <v>7</v>
      </c>
    </row>
    <row r="1826" spans="1:40" ht="14.4" x14ac:dyDescent="0.3">
      <c r="A1826" s="433" t="str">
        <v>2500</v>
      </c>
      <c r="D1826" t="str">
        <f>CONCATENATE(portada_F[[#This Row],[NIVEL]],".",portada_F[[#This Row],[CODINS]])</f>
        <v>1.01794</v>
      </c>
      <c r="E1826" s="444" t="s">
        <v>32044</v>
      </c>
      <c r="F1826" t="s">
        <v>3386</v>
      </c>
      <c r="G1826" t="s">
        <v>3385</v>
      </c>
      <c r="H1826" t="s">
        <v>504</v>
      </c>
      <c r="I1826" t="s">
        <v>571</v>
      </c>
      <c r="J1826" t="s">
        <v>2</v>
      </c>
      <c r="K1826" t="s">
        <v>32</v>
      </c>
      <c r="L1826" t="s">
        <v>20921</v>
      </c>
      <c r="M1826" t="s">
        <v>18492</v>
      </c>
      <c r="N1826">
        <v>11703</v>
      </c>
      <c r="O1826" t="s">
        <v>32</v>
      </c>
      <c r="P1826" t="s">
        <v>3379</v>
      </c>
      <c r="Q1826" t="s">
        <v>3</v>
      </c>
      <c r="R1826" t="s">
        <v>16535</v>
      </c>
      <c r="S1826" t="s">
        <v>33</v>
      </c>
      <c r="T1826" t="s">
        <v>21868</v>
      </c>
      <c r="U1826" t="s">
        <v>3380</v>
      </c>
      <c r="V1826" t="s">
        <v>504</v>
      </c>
      <c r="W1826" t="s">
        <v>19089</v>
      </c>
      <c r="X1826" t="s">
        <v>12987</v>
      </c>
      <c r="Y1826" s="536" t="s">
        <v>24735</v>
      </c>
      <c r="Z1826" s="536" t="s">
        <v>24736</v>
      </c>
      <c r="AA1826" s="493" t="s">
        <v>18005</v>
      </c>
      <c r="AB1826" s="493" t="s">
        <v>24735</v>
      </c>
      <c r="AC1826" s="493" t="s">
        <v>18782</v>
      </c>
      <c r="AD1826" s="493" t="s">
        <v>21870</v>
      </c>
      <c r="AE1826"/>
      <c r="AF1826" t="s">
        <v>20919</v>
      </c>
      <c r="AG1826"/>
      <c r="AH1826"/>
      <c r="AI1826" t="s">
        <v>20668</v>
      </c>
      <c r="AJ1826" t="s">
        <v>32</v>
      </c>
      <c r="AK1826" t="s">
        <v>771</v>
      </c>
      <c r="AL1826" t="s">
        <v>64</v>
      </c>
      <c r="AM1826" t="s">
        <v>504</v>
      </c>
      <c r="AN1826">
        <v>15</v>
      </c>
    </row>
    <row r="1827" spans="1:40" ht="14.4" x14ac:dyDescent="0.3">
      <c r="A1827" s="433" t="str">
        <v>2501</v>
      </c>
      <c r="D1827" t="str">
        <f>CONCATENATE(portada_F[[#This Row],[NIVEL]],".",portada_F[[#This Row],[CODINS]])</f>
        <v>1.02343</v>
      </c>
      <c r="E1827" s="444" t="s">
        <v>32531</v>
      </c>
      <c r="F1827" t="s">
        <v>3713</v>
      </c>
      <c r="G1827" t="s">
        <v>3711</v>
      </c>
      <c r="H1827" t="s">
        <v>3712</v>
      </c>
      <c r="I1827" t="s">
        <v>242</v>
      </c>
      <c r="J1827" t="s">
        <v>5</v>
      </c>
      <c r="K1827" t="s">
        <v>32</v>
      </c>
      <c r="L1827" t="s">
        <v>20921</v>
      </c>
      <c r="M1827" t="s">
        <v>18492</v>
      </c>
      <c r="N1827">
        <v>30202</v>
      </c>
      <c r="O1827" t="s">
        <v>64</v>
      </c>
      <c r="P1827" t="s">
        <v>2</v>
      </c>
      <c r="Q1827" t="s">
        <v>2</v>
      </c>
      <c r="R1827" t="s">
        <v>16661</v>
      </c>
      <c r="S1827" t="s">
        <v>242</v>
      </c>
      <c r="T1827" t="s">
        <v>3125</v>
      </c>
      <c r="U1827" t="s">
        <v>637</v>
      </c>
      <c r="V1827" t="s">
        <v>1652</v>
      </c>
      <c r="W1827" t="s">
        <v>9441</v>
      </c>
      <c r="X1827" t="s">
        <v>12069</v>
      </c>
      <c r="Y1827" s="536" t="s">
        <v>25863</v>
      </c>
      <c r="Z1827" s="536" t="s">
        <v>25864</v>
      </c>
      <c r="AA1827" s="493" t="s">
        <v>19217</v>
      </c>
      <c r="AB1827" s="493" t="s">
        <v>25863</v>
      </c>
      <c r="AC1827" s="493" t="s">
        <v>19818</v>
      </c>
      <c r="AD1827" s="493" t="s">
        <v>21976</v>
      </c>
      <c r="AE1827"/>
      <c r="AF1827" t="s">
        <v>20919</v>
      </c>
      <c r="AG1827"/>
      <c r="AH1827"/>
      <c r="AI1827" t="s">
        <v>20668</v>
      </c>
      <c r="AJ1827" t="s">
        <v>32</v>
      </c>
      <c r="AK1827" t="s">
        <v>1810</v>
      </c>
      <c r="AL1827" t="s">
        <v>64</v>
      </c>
      <c r="AM1827" t="s">
        <v>3712</v>
      </c>
      <c r="AN1827">
        <v>6</v>
      </c>
    </row>
    <row r="1828" spans="1:40" ht="14.4" x14ac:dyDescent="0.3">
      <c r="A1828" s="433" t="str">
        <v>2503</v>
      </c>
      <c r="D1828" t="str">
        <f>CONCATENATE(portada_F[[#This Row],[NIVEL]],".",portada_F[[#This Row],[CODINS]])</f>
        <v>1.01452</v>
      </c>
      <c r="E1828" s="444" t="s">
        <v>31733</v>
      </c>
      <c r="F1828" t="s">
        <v>1428</v>
      </c>
      <c r="G1828" t="s">
        <v>3425</v>
      </c>
      <c r="H1828" t="s">
        <v>473</v>
      </c>
      <c r="I1828" t="s">
        <v>571</v>
      </c>
      <c r="J1828" t="s">
        <v>3</v>
      </c>
      <c r="K1828" t="s">
        <v>32</v>
      </c>
      <c r="L1828" t="s">
        <v>20921</v>
      </c>
      <c r="M1828" t="s">
        <v>18492</v>
      </c>
      <c r="N1828">
        <v>12003</v>
      </c>
      <c r="O1828" t="s">
        <v>32</v>
      </c>
      <c r="P1828" t="s">
        <v>3374</v>
      </c>
      <c r="Q1828" t="s">
        <v>3</v>
      </c>
      <c r="R1828" t="s">
        <v>18356</v>
      </c>
      <c r="S1828" t="s">
        <v>33</v>
      </c>
      <c r="T1828" t="s">
        <v>3375</v>
      </c>
      <c r="U1828" t="s">
        <v>473</v>
      </c>
      <c r="V1828" t="s">
        <v>473</v>
      </c>
      <c r="W1828" t="s">
        <v>9410</v>
      </c>
      <c r="X1828" t="s">
        <v>10642</v>
      </c>
      <c r="Y1828" s="536" t="s">
        <v>24020</v>
      </c>
      <c r="Z1828" s="536"/>
      <c r="AA1828" s="493" t="s">
        <v>19011</v>
      </c>
      <c r="AB1828" s="493" t="s">
        <v>24021</v>
      </c>
      <c r="AC1828" s="493" t="s">
        <v>19802</v>
      </c>
      <c r="AD1828" s="493" t="s">
        <v>21873</v>
      </c>
      <c r="AE1828"/>
      <c r="AF1828" t="s">
        <v>20919</v>
      </c>
      <c r="AG1828"/>
      <c r="AH1828"/>
      <c r="AI1828" t="s">
        <v>20668</v>
      </c>
      <c r="AJ1828" t="s">
        <v>32</v>
      </c>
      <c r="AK1828" t="s">
        <v>2826</v>
      </c>
      <c r="AL1828" t="s">
        <v>64</v>
      </c>
      <c r="AM1828" t="s">
        <v>473</v>
      </c>
      <c r="AN1828">
        <v>20</v>
      </c>
    </row>
    <row r="1829" spans="1:40" ht="14.4" x14ac:dyDescent="0.3">
      <c r="A1829" s="433" t="str">
        <v>2504</v>
      </c>
      <c r="D1829" t="str">
        <f>CONCATENATE(portada_F[[#This Row],[NIVEL]],".",portada_F[[#This Row],[CODINS]])</f>
        <v>1.00491</v>
      </c>
      <c r="E1829" s="444" t="s">
        <v>30881</v>
      </c>
      <c r="F1829" t="s">
        <v>1397</v>
      </c>
      <c r="G1829" t="s">
        <v>3628</v>
      </c>
      <c r="H1829" t="s">
        <v>908</v>
      </c>
      <c r="I1829" t="s">
        <v>242</v>
      </c>
      <c r="J1829" t="s">
        <v>2</v>
      </c>
      <c r="K1829" t="s">
        <v>32</v>
      </c>
      <c r="L1829" t="s">
        <v>20921</v>
      </c>
      <c r="M1829" t="s">
        <v>18492</v>
      </c>
      <c r="N1829">
        <v>30110</v>
      </c>
      <c r="O1829" t="s">
        <v>64</v>
      </c>
      <c r="P1829" t="s">
        <v>1</v>
      </c>
      <c r="Q1829" t="s">
        <v>11</v>
      </c>
      <c r="R1829" t="s">
        <v>16658</v>
      </c>
      <c r="S1829" t="s">
        <v>242</v>
      </c>
      <c r="T1829" t="s">
        <v>242</v>
      </c>
      <c r="U1829" t="s">
        <v>908</v>
      </c>
      <c r="V1829" t="s">
        <v>908</v>
      </c>
      <c r="W1829" t="s">
        <v>21966</v>
      </c>
      <c r="X1829" t="s">
        <v>11562</v>
      </c>
      <c r="Y1829" s="536" t="s">
        <v>21967</v>
      </c>
      <c r="Z1829" s="536"/>
      <c r="AA1829" s="493" t="s">
        <v>18887</v>
      </c>
      <c r="AB1829" s="493" t="s">
        <v>21967</v>
      </c>
      <c r="AC1829" s="493" t="s">
        <v>19807</v>
      </c>
      <c r="AD1829" s="493" t="s">
        <v>21906</v>
      </c>
      <c r="AE1829"/>
      <c r="AF1829" t="s">
        <v>20919</v>
      </c>
      <c r="AG1829"/>
      <c r="AH1829"/>
      <c r="AI1829" t="s">
        <v>20668</v>
      </c>
      <c r="AJ1829" t="s">
        <v>32</v>
      </c>
      <c r="AK1829" t="s">
        <v>1541</v>
      </c>
      <c r="AL1829" t="s">
        <v>64</v>
      </c>
      <c r="AM1829" t="s">
        <v>908</v>
      </c>
      <c r="AN1829">
        <v>62</v>
      </c>
    </row>
    <row r="1830" spans="1:40" ht="14.4" x14ac:dyDescent="0.3">
      <c r="A1830" s="433" t="str">
        <v>2505</v>
      </c>
      <c r="D1830" t="str">
        <f>CONCATENATE(portada_F[[#This Row],[NIVEL]],".",portada_F[[#This Row],[CODINS]])</f>
        <v>1.01521</v>
      </c>
      <c r="E1830" s="444" t="s">
        <v>31798</v>
      </c>
      <c r="F1830" t="s">
        <v>3594</v>
      </c>
      <c r="G1830" t="s">
        <v>3592</v>
      </c>
      <c r="H1830" t="s">
        <v>3593</v>
      </c>
      <c r="I1830" t="s">
        <v>242</v>
      </c>
      <c r="J1830" t="s">
        <v>4</v>
      </c>
      <c r="K1830" t="s">
        <v>32</v>
      </c>
      <c r="L1830" t="s">
        <v>20921</v>
      </c>
      <c r="M1830" t="s">
        <v>18492</v>
      </c>
      <c r="N1830">
        <v>30601</v>
      </c>
      <c r="O1830" t="s">
        <v>64</v>
      </c>
      <c r="P1830" t="s">
        <v>6</v>
      </c>
      <c r="Q1830" t="s">
        <v>1</v>
      </c>
      <c r="R1830" t="s">
        <v>16686</v>
      </c>
      <c r="S1830" t="s">
        <v>242</v>
      </c>
      <c r="T1830" t="s">
        <v>21955</v>
      </c>
      <c r="U1830" t="s">
        <v>3590</v>
      </c>
      <c r="V1830" t="s">
        <v>908</v>
      </c>
      <c r="W1830" t="s">
        <v>9428</v>
      </c>
      <c r="X1830" t="s">
        <v>11868</v>
      </c>
      <c r="Y1830" s="536" t="s">
        <v>24165</v>
      </c>
      <c r="Z1830" s="536" t="s">
        <v>24165</v>
      </c>
      <c r="AA1830" s="493" t="s">
        <v>20069</v>
      </c>
      <c r="AB1830" s="493" t="s">
        <v>24165</v>
      </c>
      <c r="AC1830" s="493" t="s">
        <v>19816</v>
      </c>
      <c r="AD1830" s="493" t="s">
        <v>21957</v>
      </c>
      <c r="AE1830"/>
      <c r="AF1830" t="s">
        <v>20919</v>
      </c>
      <c r="AG1830"/>
      <c r="AH1830"/>
      <c r="AI1830" t="s">
        <v>20668</v>
      </c>
      <c r="AJ1830" t="s">
        <v>32</v>
      </c>
      <c r="AK1830" t="s">
        <v>3591</v>
      </c>
      <c r="AL1830" t="s">
        <v>64</v>
      </c>
      <c r="AM1830" t="s">
        <v>3593</v>
      </c>
      <c r="AN1830">
        <v>5</v>
      </c>
    </row>
    <row r="1831" spans="1:40" ht="14.4" x14ac:dyDescent="0.3">
      <c r="A1831" s="433" t="str">
        <v>2506</v>
      </c>
      <c r="D1831" t="str">
        <f>CONCATENATE(portada_F[[#This Row],[NIVEL]],".",portada_F[[#This Row],[CODINS]])</f>
        <v>1.01542</v>
      </c>
      <c r="E1831" s="444" t="s">
        <v>31818</v>
      </c>
      <c r="F1831" t="s">
        <v>3647</v>
      </c>
      <c r="G1831" t="s">
        <v>3644</v>
      </c>
      <c r="H1831" t="s">
        <v>3645</v>
      </c>
      <c r="I1831" t="s">
        <v>242</v>
      </c>
      <c r="J1831" t="s">
        <v>9</v>
      </c>
      <c r="K1831" t="s">
        <v>32</v>
      </c>
      <c r="L1831" t="s">
        <v>20921</v>
      </c>
      <c r="M1831" t="s">
        <v>18492</v>
      </c>
      <c r="N1831">
        <v>30204</v>
      </c>
      <c r="O1831" t="s">
        <v>64</v>
      </c>
      <c r="P1831" t="s">
        <v>2</v>
      </c>
      <c r="Q1831" t="s">
        <v>4</v>
      </c>
      <c r="R1831" t="s">
        <v>16663</v>
      </c>
      <c r="S1831" t="s">
        <v>242</v>
      </c>
      <c r="T1831" t="s">
        <v>3125</v>
      </c>
      <c r="U1831" t="s">
        <v>3646</v>
      </c>
      <c r="V1831" t="s">
        <v>3645</v>
      </c>
      <c r="W1831" t="s">
        <v>9436</v>
      </c>
      <c r="X1831" t="s">
        <v>11873</v>
      </c>
      <c r="Y1831" s="536" t="s">
        <v>24209</v>
      </c>
      <c r="Z1831" s="536" t="s">
        <v>24210</v>
      </c>
      <c r="AA1831" s="493" t="s">
        <v>20075</v>
      </c>
      <c r="AB1831" s="493" t="s">
        <v>24211</v>
      </c>
      <c r="AC1831" s="493" t="s">
        <v>19819</v>
      </c>
      <c r="AD1831" s="493" t="s">
        <v>21984</v>
      </c>
      <c r="AE1831"/>
      <c r="AF1831" t="s">
        <v>20919</v>
      </c>
      <c r="AG1831"/>
      <c r="AH1831"/>
      <c r="AI1831" t="s">
        <v>20668</v>
      </c>
      <c r="AJ1831" t="s">
        <v>32</v>
      </c>
      <c r="AK1831" t="s">
        <v>1449</v>
      </c>
      <c r="AL1831" t="s">
        <v>64</v>
      </c>
      <c r="AM1831" t="s">
        <v>3645</v>
      </c>
      <c r="AN1831">
        <v>2</v>
      </c>
    </row>
    <row r="1832" spans="1:40" ht="14.4" x14ac:dyDescent="0.3">
      <c r="A1832" s="433" t="str">
        <v>2507</v>
      </c>
      <c r="D1832" t="str">
        <f>CONCATENATE(portada_F[[#This Row],[NIVEL]],".",portada_F[[#This Row],[CODINS]])</f>
        <v>1.00467</v>
      </c>
      <c r="E1832" s="444" t="s">
        <v>30857</v>
      </c>
      <c r="F1832" t="s">
        <v>1346</v>
      </c>
      <c r="G1832" t="s">
        <v>3470</v>
      </c>
      <c r="H1832" t="s">
        <v>3471</v>
      </c>
      <c r="I1832" t="s">
        <v>242</v>
      </c>
      <c r="J1832" t="s">
        <v>2</v>
      </c>
      <c r="K1832" t="s">
        <v>32</v>
      </c>
      <c r="L1832" t="s">
        <v>20921</v>
      </c>
      <c r="M1832" t="s">
        <v>18492</v>
      </c>
      <c r="N1832">
        <v>30104</v>
      </c>
      <c r="O1832" t="s">
        <v>64</v>
      </c>
      <c r="P1832" t="s">
        <v>1</v>
      </c>
      <c r="Q1832" t="s">
        <v>4</v>
      </c>
      <c r="R1832" t="s">
        <v>16655</v>
      </c>
      <c r="S1832" t="s">
        <v>242</v>
      </c>
      <c r="T1832" t="s">
        <v>242</v>
      </c>
      <c r="U1832" t="s">
        <v>3472</v>
      </c>
      <c r="V1832" t="s">
        <v>3473</v>
      </c>
      <c r="W1832" t="s">
        <v>21919</v>
      </c>
      <c r="X1832" t="s">
        <v>11543</v>
      </c>
      <c r="Y1832" s="536" t="s">
        <v>21920</v>
      </c>
      <c r="Z1832" s="536" t="s">
        <v>21920</v>
      </c>
      <c r="AA1832" s="493" t="s">
        <v>15611</v>
      </c>
      <c r="AB1832" s="493" t="s">
        <v>21920</v>
      </c>
      <c r="AC1832" s="493" t="s">
        <v>19807</v>
      </c>
      <c r="AD1832" s="493" t="s">
        <v>21906</v>
      </c>
      <c r="AE1832"/>
      <c r="AF1832" t="s">
        <v>20919</v>
      </c>
      <c r="AG1832"/>
      <c r="AH1832"/>
      <c r="AI1832" t="s">
        <v>20668</v>
      </c>
      <c r="AJ1832" t="s">
        <v>32</v>
      </c>
      <c r="AK1832" t="s">
        <v>3469</v>
      </c>
      <c r="AL1832" t="s">
        <v>64</v>
      </c>
      <c r="AM1832" t="s">
        <v>3471</v>
      </c>
      <c r="AN1832">
        <v>106</v>
      </c>
    </row>
    <row r="1833" spans="1:40" ht="14.4" x14ac:dyDescent="0.3">
      <c r="A1833" s="433" t="str">
        <v>2508</v>
      </c>
      <c r="D1833" t="str">
        <f>CONCATENATE(portada_F[[#This Row],[NIVEL]],".",portada_F[[#This Row],[CODINS]])</f>
        <v>1.00458</v>
      </c>
      <c r="E1833" s="444" t="s">
        <v>30848</v>
      </c>
      <c r="F1833" t="s">
        <v>1318</v>
      </c>
      <c r="G1833" t="s">
        <v>3456</v>
      </c>
      <c r="H1833" t="s">
        <v>70</v>
      </c>
      <c r="I1833" t="s">
        <v>242</v>
      </c>
      <c r="J1833" t="s">
        <v>1</v>
      </c>
      <c r="K1833" t="s">
        <v>32</v>
      </c>
      <c r="L1833" t="s">
        <v>20921</v>
      </c>
      <c r="M1833" t="s">
        <v>18492</v>
      </c>
      <c r="N1833">
        <v>30101</v>
      </c>
      <c r="O1833" t="s">
        <v>64</v>
      </c>
      <c r="P1833" t="s">
        <v>1</v>
      </c>
      <c r="Q1833" t="s">
        <v>1</v>
      </c>
      <c r="R1833" t="s">
        <v>16652</v>
      </c>
      <c r="S1833" t="s">
        <v>242</v>
      </c>
      <c r="T1833" t="s">
        <v>242</v>
      </c>
      <c r="U1833" t="s">
        <v>21877</v>
      </c>
      <c r="V1833" t="s">
        <v>70</v>
      </c>
      <c r="W1833" t="s">
        <v>21895</v>
      </c>
      <c r="X1833" t="s">
        <v>18786</v>
      </c>
      <c r="Y1833" s="536" t="s">
        <v>21896</v>
      </c>
      <c r="Z1833" s="536"/>
      <c r="AA1833" s="493" t="s">
        <v>14024</v>
      </c>
      <c r="AB1833" s="493" t="s">
        <v>21896</v>
      </c>
      <c r="AC1833" s="493" t="s">
        <v>19803</v>
      </c>
      <c r="AD1833" s="493" t="s">
        <v>21876</v>
      </c>
      <c r="AE1833"/>
      <c r="AF1833" t="s">
        <v>20919</v>
      </c>
      <c r="AG1833"/>
      <c r="AH1833"/>
      <c r="AI1833" t="s">
        <v>20668</v>
      </c>
      <c r="AJ1833" t="s">
        <v>32</v>
      </c>
      <c r="AK1833" t="s">
        <v>2959</v>
      </c>
      <c r="AL1833" t="s">
        <v>64</v>
      </c>
      <c r="AM1833" t="s">
        <v>70</v>
      </c>
      <c r="AN1833">
        <v>92</v>
      </c>
    </row>
    <row r="1834" spans="1:40" ht="14.4" x14ac:dyDescent="0.3">
      <c r="A1834" s="433" t="str">
        <v>2509</v>
      </c>
      <c r="D1834" t="str">
        <f>CONCATENATE(portada_F[[#This Row],[NIVEL]],".",portada_F[[#This Row],[CODINS]])</f>
        <v>1.00468</v>
      </c>
      <c r="E1834" s="444" t="s">
        <v>30858</v>
      </c>
      <c r="F1834" t="s">
        <v>1352</v>
      </c>
      <c r="G1834" t="s">
        <v>3498</v>
      </c>
      <c r="H1834" t="s">
        <v>3499</v>
      </c>
      <c r="I1834" t="s">
        <v>242</v>
      </c>
      <c r="J1834" t="s">
        <v>7</v>
      </c>
      <c r="K1834" t="s">
        <v>32</v>
      </c>
      <c r="L1834" t="s">
        <v>20921</v>
      </c>
      <c r="M1834" t="s">
        <v>18492</v>
      </c>
      <c r="N1834">
        <v>30105</v>
      </c>
      <c r="O1834" t="s">
        <v>64</v>
      </c>
      <c r="P1834" t="s">
        <v>1</v>
      </c>
      <c r="Q1834" t="s">
        <v>5</v>
      </c>
      <c r="R1834" t="s">
        <v>18369</v>
      </c>
      <c r="S1834" t="s">
        <v>242</v>
      </c>
      <c r="T1834" t="s">
        <v>242</v>
      </c>
      <c r="U1834" t="s">
        <v>21915</v>
      </c>
      <c r="V1834" t="s">
        <v>525</v>
      </c>
      <c r="W1834" t="s">
        <v>10409</v>
      </c>
      <c r="X1834" t="s">
        <v>18788</v>
      </c>
      <c r="Y1834" s="536" t="s">
        <v>21921</v>
      </c>
      <c r="Z1834" s="536"/>
      <c r="AA1834" s="493" t="s">
        <v>17061</v>
      </c>
      <c r="AB1834" s="493" t="s">
        <v>21921</v>
      </c>
      <c r="AC1834" s="493" t="s">
        <v>19808</v>
      </c>
      <c r="AD1834" s="493" t="s">
        <v>21911</v>
      </c>
      <c r="AE1834"/>
      <c r="AF1834" t="s">
        <v>20919</v>
      </c>
      <c r="AG1834"/>
      <c r="AH1834"/>
      <c r="AI1834" t="s">
        <v>20668</v>
      </c>
      <c r="AJ1834" t="s">
        <v>32</v>
      </c>
      <c r="AK1834" t="s">
        <v>3497</v>
      </c>
      <c r="AL1834" t="s">
        <v>64</v>
      </c>
      <c r="AM1834" t="s">
        <v>3499</v>
      </c>
      <c r="AN1834">
        <v>78</v>
      </c>
    </row>
    <row r="1835" spans="1:40" ht="14.4" x14ac:dyDescent="0.3">
      <c r="A1835" s="433" t="str">
        <v>2510</v>
      </c>
      <c r="D1835" t="str">
        <f>CONCATENATE(portada_F[[#This Row],[NIVEL]],".",portada_F[[#This Row],[CODINS]])</f>
        <v>1.01793</v>
      </c>
      <c r="E1835" s="444" t="s">
        <v>32043</v>
      </c>
      <c r="F1835" t="s">
        <v>6896</v>
      </c>
      <c r="G1835" t="s">
        <v>3387</v>
      </c>
      <c r="H1835" t="s">
        <v>10188</v>
      </c>
      <c r="I1835" t="s">
        <v>571</v>
      </c>
      <c r="J1835" t="s">
        <v>2</v>
      </c>
      <c r="K1835" t="s">
        <v>32</v>
      </c>
      <c r="L1835" t="s">
        <v>20921</v>
      </c>
      <c r="M1835" t="s">
        <v>18492</v>
      </c>
      <c r="N1835">
        <v>30802</v>
      </c>
      <c r="O1835" t="s">
        <v>64</v>
      </c>
      <c r="P1835" t="s">
        <v>9</v>
      </c>
      <c r="Q1835" t="s">
        <v>2</v>
      </c>
      <c r="R1835" t="s">
        <v>16694</v>
      </c>
      <c r="S1835" t="s">
        <v>242</v>
      </c>
      <c r="T1835" t="s">
        <v>21934</v>
      </c>
      <c r="U1835" t="s">
        <v>272</v>
      </c>
      <c r="V1835" t="s">
        <v>3388</v>
      </c>
      <c r="W1835" t="s">
        <v>24731</v>
      </c>
      <c r="X1835" t="s">
        <v>12986</v>
      </c>
      <c r="Y1835" s="536" t="s">
        <v>24732</v>
      </c>
      <c r="Z1835" s="536"/>
      <c r="AA1835" s="493" t="s">
        <v>20410</v>
      </c>
      <c r="AB1835" s="493" t="s">
        <v>24733</v>
      </c>
      <c r="AC1835" s="493" t="s">
        <v>18782</v>
      </c>
      <c r="AD1835" s="493" t="s">
        <v>24734</v>
      </c>
      <c r="AE1835"/>
      <c r="AF1835" t="s">
        <v>20919</v>
      </c>
      <c r="AG1835"/>
      <c r="AH1835"/>
      <c r="AI1835" t="s">
        <v>20668</v>
      </c>
      <c r="AJ1835" t="s">
        <v>32</v>
      </c>
      <c r="AK1835" t="s">
        <v>490</v>
      </c>
      <c r="AL1835" t="s">
        <v>64</v>
      </c>
      <c r="AM1835" t="s">
        <v>10188</v>
      </c>
      <c r="AN1835">
        <v>15</v>
      </c>
    </row>
    <row r="1836" spans="1:40" ht="14.4" x14ac:dyDescent="0.3">
      <c r="A1836" s="433" t="str">
        <v>2511</v>
      </c>
      <c r="D1836" t="str">
        <f>CONCATENATE(portada_F[[#This Row],[NIVEL]],".",portada_F[[#This Row],[CODINS]])</f>
        <v>1.00469</v>
      </c>
      <c r="E1836" s="444" t="s">
        <v>30859</v>
      </c>
      <c r="F1836" t="s">
        <v>1357</v>
      </c>
      <c r="G1836" t="s">
        <v>3520</v>
      </c>
      <c r="H1836" t="s">
        <v>3521</v>
      </c>
      <c r="I1836" t="s">
        <v>242</v>
      </c>
      <c r="J1836" t="s">
        <v>7</v>
      </c>
      <c r="K1836" t="s">
        <v>32</v>
      </c>
      <c r="L1836" t="s">
        <v>20921</v>
      </c>
      <c r="M1836" t="s">
        <v>18492</v>
      </c>
      <c r="N1836">
        <v>30107</v>
      </c>
      <c r="O1836" t="s">
        <v>64</v>
      </c>
      <c r="P1836" t="s">
        <v>1</v>
      </c>
      <c r="Q1836" t="s">
        <v>7</v>
      </c>
      <c r="R1836" t="s">
        <v>16656</v>
      </c>
      <c r="S1836" t="s">
        <v>242</v>
      </c>
      <c r="T1836" t="s">
        <v>242</v>
      </c>
      <c r="U1836" t="s">
        <v>461</v>
      </c>
      <c r="V1836" t="s">
        <v>3522</v>
      </c>
      <c r="W1836" t="s">
        <v>99</v>
      </c>
      <c r="X1836" t="s">
        <v>11544</v>
      </c>
      <c r="Y1836" s="536" t="s">
        <v>21922</v>
      </c>
      <c r="Z1836" s="536" t="s">
        <v>21922</v>
      </c>
      <c r="AA1836" s="493" t="s">
        <v>6357</v>
      </c>
      <c r="AB1836" s="493" t="s">
        <v>21923</v>
      </c>
      <c r="AC1836" s="493" t="s">
        <v>19808</v>
      </c>
      <c r="AD1836" s="493" t="s">
        <v>21918</v>
      </c>
      <c r="AE1836"/>
      <c r="AF1836" t="s">
        <v>20919</v>
      </c>
      <c r="AG1836"/>
      <c r="AH1836"/>
      <c r="AI1836" t="s">
        <v>20668</v>
      </c>
      <c r="AJ1836" t="s">
        <v>32</v>
      </c>
      <c r="AK1836" t="s">
        <v>3077</v>
      </c>
      <c r="AL1836" t="s">
        <v>64</v>
      </c>
      <c r="AM1836" t="s">
        <v>3521</v>
      </c>
      <c r="AN1836">
        <v>30</v>
      </c>
    </row>
    <row r="1837" spans="1:40" ht="14.4" x14ac:dyDescent="0.3">
      <c r="A1837" s="433" t="str">
        <v>2512</v>
      </c>
      <c r="D1837" t="str">
        <f>CONCATENATE(portada_F[[#This Row],[NIVEL]],".",portada_F[[#This Row],[CODINS]])</f>
        <v>1.02665</v>
      </c>
      <c r="E1837" s="444" t="s">
        <v>32810</v>
      </c>
      <c r="F1837" t="s">
        <v>13587</v>
      </c>
      <c r="G1837" t="s">
        <v>13588</v>
      </c>
      <c r="H1837" t="s">
        <v>13589</v>
      </c>
      <c r="I1837" t="s">
        <v>571</v>
      </c>
      <c r="J1837" t="s">
        <v>1</v>
      </c>
      <c r="K1837" t="s">
        <v>32</v>
      </c>
      <c r="L1837" t="s">
        <v>20921</v>
      </c>
      <c r="M1837" t="s">
        <v>18492</v>
      </c>
      <c r="N1837">
        <v>10502</v>
      </c>
      <c r="O1837" t="s">
        <v>32</v>
      </c>
      <c r="P1837" t="s">
        <v>5</v>
      </c>
      <c r="Q1837" t="s">
        <v>2</v>
      </c>
      <c r="R1837" t="s">
        <v>16476</v>
      </c>
      <c r="S1837" t="s">
        <v>33</v>
      </c>
      <c r="T1837" t="s">
        <v>20978</v>
      </c>
      <c r="U1837" t="s">
        <v>1387</v>
      </c>
      <c r="V1837" t="s">
        <v>13589</v>
      </c>
      <c r="W1837" t="s">
        <v>9492</v>
      </c>
      <c r="X1837" t="s">
        <v>14166</v>
      </c>
      <c r="Y1837" s="536" t="s">
        <v>26501</v>
      </c>
      <c r="Z1837" s="536" t="s">
        <v>26501</v>
      </c>
      <c r="AA1837" s="493" t="s">
        <v>15788</v>
      </c>
      <c r="AB1837" s="493" t="s">
        <v>26502</v>
      </c>
      <c r="AC1837" s="493" t="s">
        <v>19697</v>
      </c>
      <c r="AD1837" s="493" t="s">
        <v>20982</v>
      </c>
      <c r="AE1837"/>
      <c r="AF1837" t="s">
        <v>20919</v>
      </c>
      <c r="AG1837"/>
      <c r="AH1837"/>
      <c r="AI1837" t="s">
        <v>20668</v>
      </c>
      <c r="AJ1837" t="s">
        <v>32</v>
      </c>
      <c r="AK1837" t="s">
        <v>3366</v>
      </c>
      <c r="AL1837" t="s">
        <v>64</v>
      </c>
      <c r="AM1837" t="s">
        <v>13589</v>
      </c>
      <c r="AN1837">
        <v>6</v>
      </c>
    </row>
    <row r="1838" spans="1:40" ht="14.4" x14ac:dyDescent="0.3">
      <c r="A1838" s="433" t="str">
        <v>2513</v>
      </c>
      <c r="D1838" t="str">
        <f>CONCATENATE(portada_F[[#This Row],[NIVEL]],".",portada_F[[#This Row],[CODINS]])</f>
        <v>1.02520</v>
      </c>
      <c r="E1838" s="444" t="s">
        <v>32690</v>
      </c>
      <c r="F1838" t="s">
        <v>3511</v>
      </c>
      <c r="G1838" t="s">
        <v>3508</v>
      </c>
      <c r="H1838" t="s">
        <v>3509</v>
      </c>
      <c r="I1838" t="s">
        <v>242</v>
      </c>
      <c r="J1838" t="s">
        <v>9</v>
      </c>
      <c r="K1838" t="s">
        <v>32</v>
      </c>
      <c r="L1838" t="s">
        <v>20921</v>
      </c>
      <c r="M1838" t="s">
        <v>18492</v>
      </c>
      <c r="N1838">
        <v>30109</v>
      </c>
      <c r="O1838" t="s">
        <v>64</v>
      </c>
      <c r="P1838" t="s">
        <v>1</v>
      </c>
      <c r="Q1838" t="s">
        <v>10</v>
      </c>
      <c r="R1838" t="s">
        <v>21904</v>
      </c>
      <c r="S1838" t="s">
        <v>242</v>
      </c>
      <c r="T1838" t="s">
        <v>242</v>
      </c>
      <c r="U1838" t="s">
        <v>665</v>
      </c>
      <c r="V1838" t="s">
        <v>3510</v>
      </c>
      <c r="W1838" t="s">
        <v>26216</v>
      </c>
      <c r="X1838" t="s">
        <v>12111</v>
      </c>
      <c r="Y1838" s="536" t="s">
        <v>26217</v>
      </c>
      <c r="Z1838" s="536" t="s">
        <v>26218</v>
      </c>
      <c r="AA1838" s="493" t="s">
        <v>19264</v>
      </c>
      <c r="AB1838" s="493" t="s">
        <v>26217</v>
      </c>
      <c r="AC1838" s="493" t="s">
        <v>19819</v>
      </c>
      <c r="AD1838" s="493" t="s">
        <v>21984</v>
      </c>
      <c r="AE1838"/>
      <c r="AF1838" t="s">
        <v>20919</v>
      </c>
      <c r="AG1838"/>
      <c r="AH1838"/>
      <c r="AI1838" t="s">
        <v>20668</v>
      </c>
      <c r="AJ1838" t="s">
        <v>32</v>
      </c>
      <c r="AK1838" t="s">
        <v>186</v>
      </c>
      <c r="AL1838" t="s">
        <v>64</v>
      </c>
      <c r="AM1838" t="s">
        <v>3509</v>
      </c>
      <c r="AN1838">
        <v>4</v>
      </c>
    </row>
    <row r="1839" spans="1:40" ht="14.4" x14ac:dyDescent="0.3">
      <c r="A1839" s="433" t="str">
        <v>2514</v>
      </c>
      <c r="D1839" t="str">
        <f>CONCATENATE(portada_F[[#This Row],[NIVEL]],".",portada_F[[#This Row],[CODINS]])</f>
        <v>1.03382</v>
      </c>
      <c r="E1839" s="444" t="s">
        <v>33432</v>
      </c>
      <c r="F1839" t="s">
        <v>7473</v>
      </c>
      <c r="G1839" t="s">
        <v>10318</v>
      </c>
      <c r="H1839" t="s">
        <v>10319</v>
      </c>
      <c r="I1839" t="s">
        <v>571</v>
      </c>
      <c r="J1839" t="s">
        <v>1</v>
      </c>
      <c r="K1839" t="s">
        <v>32</v>
      </c>
      <c r="L1839" t="s">
        <v>20921</v>
      </c>
      <c r="M1839" t="s">
        <v>18492</v>
      </c>
      <c r="N1839">
        <v>10501</v>
      </c>
      <c r="O1839" t="s">
        <v>32</v>
      </c>
      <c r="P1839" t="s">
        <v>5</v>
      </c>
      <c r="Q1839" t="s">
        <v>1</v>
      </c>
      <c r="R1839" t="s">
        <v>16475</v>
      </c>
      <c r="S1839" t="s">
        <v>33</v>
      </c>
      <c r="T1839" t="s">
        <v>20978</v>
      </c>
      <c r="U1839" t="s">
        <v>1242</v>
      </c>
      <c r="V1839" t="s">
        <v>10319</v>
      </c>
      <c r="W1839" t="s">
        <v>11118</v>
      </c>
      <c r="X1839" t="s">
        <v>14265</v>
      </c>
      <c r="Y1839" s="536" t="s">
        <v>27970</v>
      </c>
      <c r="Z1839" s="536" t="s">
        <v>27970</v>
      </c>
      <c r="AA1839" s="493" t="s">
        <v>20429</v>
      </c>
      <c r="AB1839" s="493" t="s">
        <v>27971</v>
      </c>
      <c r="AC1839" s="493" t="s">
        <v>19697</v>
      </c>
      <c r="AD1839" s="493" t="s">
        <v>20982</v>
      </c>
      <c r="AE1839"/>
      <c r="AF1839" t="s">
        <v>20919</v>
      </c>
      <c r="AG1839"/>
      <c r="AH1839"/>
      <c r="AI1839" t="s">
        <v>20668</v>
      </c>
      <c r="AJ1839" t="s">
        <v>32</v>
      </c>
      <c r="AK1839" t="s">
        <v>3368</v>
      </c>
      <c r="AL1839" t="s">
        <v>64</v>
      </c>
      <c r="AM1839" t="s">
        <v>10319</v>
      </c>
      <c r="AN1839">
        <v>5</v>
      </c>
    </row>
    <row r="1840" spans="1:40" ht="14.4" x14ac:dyDescent="0.3">
      <c r="A1840" s="433" t="str">
        <v>2515</v>
      </c>
      <c r="D1840" t="str">
        <f>CONCATENATE(portada_F[[#This Row],[NIVEL]],".",portada_F[[#This Row],[CODINS]])</f>
        <v>1.00470</v>
      </c>
      <c r="E1840" s="444" t="s">
        <v>30860</v>
      </c>
      <c r="F1840" t="s">
        <v>1361</v>
      </c>
      <c r="G1840" t="s">
        <v>3477</v>
      </c>
      <c r="H1840" t="s">
        <v>3478</v>
      </c>
      <c r="I1840" t="s">
        <v>242</v>
      </c>
      <c r="J1840" t="s">
        <v>2</v>
      </c>
      <c r="K1840" t="s">
        <v>32</v>
      </c>
      <c r="L1840" t="s">
        <v>20921</v>
      </c>
      <c r="M1840" t="s">
        <v>18492</v>
      </c>
      <c r="N1840">
        <v>30104</v>
      </c>
      <c r="O1840" t="s">
        <v>64</v>
      </c>
      <c r="P1840" t="s">
        <v>1</v>
      </c>
      <c r="Q1840" t="s">
        <v>4</v>
      </c>
      <c r="R1840" t="s">
        <v>16655</v>
      </c>
      <c r="S1840" t="s">
        <v>242</v>
      </c>
      <c r="T1840" t="s">
        <v>242</v>
      </c>
      <c r="U1840" t="s">
        <v>3472</v>
      </c>
      <c r="V1840" t="s">
        <v>3479</v>
      </c>
      <c r="W1840" t="s">
        <v>3480</v>
      </c>
      <c r="X1840" t="s">
        <v>11545</v>
      </c>
      <c r="Y1840" s="536" t="s">
        <v>21924</v>
      </c>
      <c r="Z1840" s="536"/>
      <c r="AA1840" s="493" t="s">
        <v>19811</v>
      </c>
      <c r="AB1840" s="493" t="s">
        <v>21924</v>
      </c>
      <c r="AC1840" s="493" t="s">
        <v>19807</v>
      </c>
      <c r="AD1840" s="493" t="s">
        <v>21906</v>
      </c>
      <c r="AE1840"/>
      <c r="AF1840" t="s">
        <v>20919</v>
      </c>
      <c r="AG1840"/>
      <c r="AH1840"/>
      <c r="AI1840" t="s">
        <v>20668</v>
      </c>
      <c r="AJ1840" t="s">
        <v>32</v>
      </c>
      <c r="AK1840" t="s">
        <v>3476</v>
      </c>
      <c r="AL1840" t="s">
        <v>64</v>
      </c>
      <c r="AM1840" t="s">
        <v>3478</v>
      </c>
      <c r="AN1840">
        <v>55</v>
      </c>
    </row>
    <row r="1841" spans="1:40" ht="14.4" x14ac:dyDescent="0.3">
      <c r="A1841" s="433" t="str">
        <v>2516</v>
      </c>
      <c r="D1841" t="str">
        <f>CONCATENATE(portada_F[[#This Row],[NIVEL]],".",portada_F[[#This Row],[CODINS]])</f>
        <v>1.00501</v>
      </c>
      <c r="E1841" s="444" t="s">
        <v>30891</v>
      </c>
      <c r="F1841" t="s">
        <v>1424</v>
      </c>
      <c r="G1841" t="s">
        <v>3701</v>
      </c>
      <c r="H1841" t="s">
        <v>3689</v>
      </c>
      <c r="I1841" t="s">
        <v>242</v>
      </c>
      <c r="J1841" t="s">
        <v>9</v>
      </c>
      <c r="K1841" t="s">
        <v>32</v>
      </c>
      <c r="L1841" t="s">
        <v>20921</v>
      </c>
      <c r="M1841" t="s">
        <v>18492</v>
      </c>
      <c r="N1841">
        <v>30203</v>
      </c>
      <c r="O1841" t="s">
        <v>64</v>
      </c>
      <c r="P1841" t="s">
        <v>2</v>
      </c>
      <c r="Q1841" t="s">
        <v>3</v>
      </c>
      <c r="R1841" t="s">
        <v>16662</v>
      </c>
      <c r="S1841" t="s">
        <v>242</v>
      </c>
      <c r="T1841" t="s">
        <v>3125</v>
      </c>
      <c r="U1841" t="s">
        <v>3689</v>
      </c>
      <c r="V1841" t="s">
        <v>3689</v>
      </c>
      <c r="W1841" t="s">
        <v>21989</v>
      </c>
      <c r="X1841" t="s">
        <v>11568</v>
      </c>
      <c r="Y1841" s="536" t="s">
        <v>21990</v>
      </c>
      <c r="Z1841" s="536" t="s">
        <v>21991</v>
      </c>
      <c r="AA1841" s="493" t="s">
        <v>14878</v>
      </c>
      <c r="AB1841" s="493" t="s">
        <v>21990</v>
      </c>
      <c r="AC1841" s="493" t="s">
        <v>19819</v>
      </c>
      <c r="AD1841" s="493" t="s">
        <v>21984</v>
      </c>
      <c r="AE1841"/>
      <c r="AF1841" t="s">
        <v>20919</v>
      </c>
      <c r="AG1841"/>
      <c r="AH1841"/>
      <c r="AI1841" t="s">
        <v>20668</v>
      </c>
      <c r="AJ1841" t="s">
        <v>32</v>
      </c>
      <c r="AK1841" t="s">
        <v>1997</v>
      </c>
      <c r="AL1841" t="s">
        <v>64</v>
      </c>
      <c r="AM1841" t="s">
        <v>3689</v>
      </c>
      <c r="AN1841">
        <v>95</v>
      </c>
    </row>
    <row r="1842" spans="1:40" ht="14.4" x14ac:dyDescent="0.3">
      <c r="A1842" s="433" t="str">
        <v>2517</v>
      </c>
      <c r="D1842" t="str">
        <f>CONCATENATE(portada_F[[#This Row],[NIVEL]],".",portada_F[[#This Row],[CODINS]])</f>
        <v>1.01467</v>
      </c>
      <c r="E1842" s="444" t="s">
        <v>31746</v>
      </c>
      <c r="F1842" t="s">
        <v>3682</v>
      </c>
      <c r="G1842" t="s">
        <v>6485</v>
      </c>
      <c r="H1842" t="s">
        <v>6486</v>
      </c>
      <c r="I1842" t="s">
        <v>242</v>
      </c>
      <c r="J1842" t="s">
        <v>9</v>
      </c>
      <c r="K1842" t="s">
        <v>32</v>
      </c>
      <c r="L1842" t="s">
        <v>20921</v>
      </c>
      <c r="M1842" t="s">
        <v>18492</v>
      </c>
      <c r="N1842">
        <v>30203</v>
      </c>
      <c r="O1842" t="s">
        <v>64</v>
      </c>
      <c r="P1842" t="s">
        <v>2</v>
      </c>
      <c r="Q1842" t="s">
        <v>3</v>
      </c>
      <c r="R1842" t="s">
        <v>16662</v>
      </c>
      <c r="S1842" t="s">
        <v>242</v>
      </c>
      <c r="T1842" t="s">
        <v>3125</v>
      </c>
      <c r="U1842" t="s">
        <v>3689</v>
      </c>
      <c r="V1842" t="s">
        <v>9817</v>
      </c>
      <c r="W1842" t="s">
        <v>24054</v>
      </c>
      <c r="X1842" t="s">
        <v>12902</v>
      </c>
      <c r="Y1842" s="536" t="s">
        <v>24055</v>
      </c>
      <c r="Z1842" s="536" t="s">
        <v>24056</v>
      </c>
      <c r="AA1842" s="493" t="s">
        <v>15647</v>
      </c>
      <c r="AB1842" s="493" t="s">
        <v>24055</v>
      </c>
      <c r="AC1842" s="493" t="s">
        <v>19819</v>
      </c>
      <c r="AD1842" s="493" t="s">
        <v>21984</v>
      </c>
      <c r="AE1842"/>
      <c r="AF1842" t="s">
        <v>20919</v>
      </c>
      <c r="AG1842"/>
      <c r="AH1842"/>
      <c r="AI1842" t="s">
        <v>20668</v>
      </c>
      <c r="AJ1842" t="s">
        <v>32</v>
      </c>
      <c r="AK1842" t="s">
        <v>7601</v>
      </c>
      <c r="AL1842" t="s">
        <v>64</v>
      </c>
      <c r="AM1842" t="s">
        <v>6486</v>
      </c>
      <c r="AN1842">
        <v>10</v>
      </c>
    </row>
    <row r="1843" spans="1:40" ht="14.4" x14ac:dyDescent="0.3">
      <c r="A1843" s="433" t="str">
        <v>2518</v>
      </c>
      <c r="D1843" t="str">
        <f>CONCATENATE(portada_F[[#This Row],[NIVEL]],".",portada_F[[#This Row],[CODINS]])</f>
        <v>1.00492</v>
      </c>
      <c r="E1843" s="444" t="s">
        <v>30882</v>
      </c>
      <c r="F1843" t="s">
        <v>1398</v>
      </c>
      <c r="G1843" t="s">
        <v>3625</v>
      </c>
      <c r="H1843" t="s">
        <v>9431</v>
      </c>
      <c r="I1843" t="s">
        <v>242</v>
      </c>
      <c r="J1843" t="s">
        <v>4</v>
      </c>
      <c r="K1843" t="s">
        <v>32</v>
      </c>
      <c r="L1843" t="s">
        <v>20921</v>
      </c>
      <c r="M1843" t="s">
        <v>18492</v>
      </c>
      <c r="N1843">
        <v>30601</v>
      </c>
      <c r="O1843" t="s">
        <v>64</v>
      </c>
      <c r="P1843" t="s">
        <v>6</v>
      </c>
      <c r="Q1843" t="s">
        <v>1</v>
      </c>
      <c r="R1843" t="s">
        <v>16686</v>
      </c>
      <c r="S1843" t="s">
        <v>242</v>
      </c>
      <c r="T1843" t="s">
        <v>21955</v>
      </c>
      <c r="U1843" t="s">
        <v>3590</v>
      </c>
      <c r="V1843" t="s">
        <v>3590</v>
      </c>
      <c r="W1843" t="s">
        <v>9432</v>
      </c>
      <c r="X1843" t="s">
        <v>11563</v>
      </c>
      <c r="Y1843" s="536" t="s">
        <v>21968</v>
      </c>
      <c r="Z1843" s="536" t="s">
        <v>21968</v>
      </c>
      <c r="AA1843" s="493" t="s">
        <v>17068</v>
      </c>
      <c r="AB1843" s="493" t="s">
        <v>21968</v>
      </c>
      <c r="AC1843" s="493" t="s">
        <v>19816</v>
      </c>
      <c r="AD1843" s="493" t="s">
        <v>21957</v>
      </c>
      <c r="AE1843"/>
      <c r="AF1843" t="s">
        <v>20919</v>
      </c>
      <c r="AG1843"/>
      <c r="AH1843"/>
      <c r="AI1843" t="s">
        <v>20668</v>
      </c>
      <c r="AJ1843" t="s">
        <v>32</v>
      </c>
      <c r="AK1843" t="s">
        <v>1503</v>
      </c>
      <c r="AL1843" t="s">
        <v>64</v>
      </c>
      <c r="AM1843" t="s">
        <v>9431</v>
      </c>
      <c r="AN1843">
        <v>92</v>
      </c>
    </row>
    <row r="1844" spans="1:40" ht="14.4" x14ac:dyDescent="0.3">
      <c r="A1844" s="433" t="str">
        <v>2519</v>
      </c>
      <c r="D1844" t="str">
        <f>CONCATENATE(portada_F[[#This Row],[NIVEL]],".",portada_F[[#This Row],[CODINS]])</f>
        <v>1.00459</v>
      </c>
      <c r="E1844" s="444" t="s">
        <v>30849</v>
      </c>
      <c r="F1844" t="s">
        <v>1319</v>
      </c>
      <c r="G1844" t="s">
        <v>3460</v>
      </c>
      <c r="H1844" t="s">
        <v>10149</v>
      </c>
      <c r="I1844" t="s">
        <v>242</v>
      </c>
      <c r="J1844" t="s">
        <v>1</v>
      </c>
      <c r="K1844" t="s">
        <v>32</v>
      </c>
      <c r="L1844" t="s">
        <v>20921</v>
      </c>
      <c r="M1844" t="s">
        <v>18492</v>
      </c>
      <c r="N1844">
        <v>30101</v>
      </c>
      <c r="O1844" t="s">
        <v>64</v>
      </c>
      <c r="P1844" t="s">
        <v>1</v>
      </c>
      <c r="Q1844" t="s">
        <v>1</v>
      </c>
      <c r="R1844" t="s">
        <v>16652</v>
      </c>
      <c r="S1844" t="s">
        <v>242</v>
      </c>
      <c r="T1844" t="s">
        <v>242</v>
      </c>
      <c r="U1844" t="s">
        <v>21877</v>
      </c>
      <c r="V1844" t="s">
        <v>70</v>
      </c>
      <c r="W1844" t="s">
        <v>21897</v>
      </c>
      <c r="X1844" t="s">
        <v>11535</v>
      </c>
      <c r="Y1844" s="536" t="s">
        <v>21898</v>
      </c>
      <c r="Z1844" s="536" t="s">
        <v>21898</v>
      </c>
      <c r="AA1844" s="493" t="s">
        <v>12990</v>
      </c>
      <c r="AB1844" s="493" t="s">
        <v>21899</v>
      </c>
      <c r="AC1844" s="493" t="s">
        <v>19803</v>
      </c>
      <c r="AD1844" s="493" t="s">
        <v>21876</v>
      </c>
      <c r="AE1844"/>
      <c r="AF1844" t="s">
        <v>20919</v>
      </c>
      <c r="AG1844"/>
      <c r="AH1844"/>
      <c r="AI1844" t="s">
        <v>20668</v>
      </c>
      <c r="AJ1844" t="s">
        <v>32</v>
      </c>
      <c r="AK1844" t="s">
        <v>3459</v>
      </c>
      <c r="AL1844" t="s">
        <v>64</v>
      </c>
      <c r="AM1844" t="s">
        <v>10149</v>
      </c>
      <c r="AN1844">
        <v>56</v>
      </c>
    </row>
    <row r="1845" spans="1:40" ht="14.4" x14ac:dyDescent="0.3">
      <c r="A1845" s="433" t="str">
        <v>2520</v>
      </c>
      <c r="D1845" t="str">
        <f>CONCATENATE(portada_F[[#This Row],[NIVEL]],".",portada_F[[#This Row],[CODINS]])</f>
        <v>1.02341</v>
      </c>
      <c r="E1845" s="444" t="s">
        <v>32529</v>
      </c>
      <c r="F1845" t="s">
        <v>3547</v>
      </c>
      <c r="G1845" t="s">
        <v>3545</v>
      </c>
      <c r="H1845" t="s">
        <v>3546</v>
      </c>
      <c r="I1845" t="s">
        <v>242</v>
      </c>
      <c r="J1845" t="s">
        <v>3</v>
      </c>
      <c r="K1845" t="s">
        <v>32</v>
      </c>
      <c r="L1845" t="s">
        <v>20921</v>
      </c>
      <c r="M1845" t="s">
        <v>18492</v>
      </c>
      <c r="N1845">
        <v>30802</v>
      </c>
      <c r="O1845" t="s">
        <v>64</v>
      </c>
      <c r="P1845" t="s">
        <v>9</v>
      </c>
      <c r="Q1845" t="s">
        <v>2</v>
      </c>
      <c r="R1845" t="s">
        <v>16694</v>
      </c>
      <c r="S1845" t="s">
        <v>242</v>
      </c>
      <c r="T1845" t="s">
        <v>21934</v>
      </c>
      <c r="U1845" t="s">
        <v>272</v>
      </c>
      <c r="V1845" t="s">
        <v>1476</v>
      </c>
      <c r="W1845" t="s">
        <v>19215</v>
      </c>
      <c r="X1845" t="s">
        <v>12067</v>
      </c>
      <c r="Y1845" s="536" t="s">
        <v>25860</v>
      </c>
      <c r="Z1845" s="536"/>
      <c r="AA1845" s="493" t="s">
        <v>19214</v>
      </c>
      <c r="AB1845" s="493" t="s">
        <v>25860</v>
      </c>
      <c r="AC1845" s="493" t="s">
        <v>21937</v>
      </c>
      <c r="AD1845" s="493" t="s">
        <v>21938</v>
      </c>
      <c r="AE1845"/>
      <c r="AF1845" t="s">
        <v>20919</v>
      </c>
      <c r="AG1845"/>
      <c r="AH1845"/>
      <c r="AI1845" t="s">
        <v>20668</v>
      </c>
      <c r="AJ1845" t="s">
        <v>32</v>
      </c>
      <c r="AK1845" t="s">
        <v>3154</v>
      </c>
      <c r="AL1845" t="s">
        <v>64</v>
      </c>
      <c r="AM1845" t="s">
        <v>3546</v>
      </c>
      <c r="AN1845">
        <v>6</v>
      </c>
    </row>
    <row r="1846" spans="1:40" ht="14.4" x14ac:dyDescent="0.3">
      <c r="A1846" s="433" t="str">
        <v>2522</v>
      </c>
      <c r="D1846" t="str">
        <f>CONCATENATE(portada_F[[#This Row],[NIVEL]],".",portada_F[[#This Row],[CODINS]])</f>
        <v>1.02789</v>
      </c>
      <c r="E1846" s="444" t="s">
        <v>32928</v>
      </c>
      <c r="F1846" t="s">
        <v>3544</v>
      </c>
      <c r="G1846" t="s">
        <v>3541</v>
      </c>
      <c r="H1846" t="s">
        <v>18636</v>
      </c>
      <c r="I1846" t="s">
        <v>242</v>
      </c>
      <c r="J1846" t="s">
        <v>3</v>
      </c>
      <c r="K1846" t="s">
        <v>32</v>
      </c>
      <c r="L1846" t="s">
        <v>20921</v>
      </c>
      <c r="M1846" t="s">
        <v>18492</v>
      </c>
      <c r="N1846">
        <v>30802</v>
      </c>
      <c r="O1846" t="s">
        <v>64</v>
      </c>
      <c r="P1846" t="s">
        <v>9</v>
      </c>
      <c r="Q1846" t="s">
        <v>2</v>
      </c>
      <c r="R1846" t="s">
        <v>16694</v>
      </c>
      <c r="S1846" t="s">
        <v>242</v>
      </c>
      <c r="T1846" t="s">
        <v>21934</v>
      </c>
      <c r="U1846" t="s">
        <v>272</v>
      </c>
      <c r="V1846" t="s">
        <v>3542</v>
      </c>
      <c r="W1846" t="s">
        <v>3543</v>
      </c>
      <c r="X1846" t="s">
        <v>20293</v>
      </c>
      <c r="Y1846" s="536" t="s">
        <v>26794</v>
      </c>
      <c r="Z1846" s="536" t="s">
        <v>26794</v>
      </c>
      <c r="AA1846" s="493" t="s">
        <v>26795</v>
      </c>
      <c r="AB1846" s="493" t="s">
        <v>26796</v>
      </c>
      <c r="AC1846" s="493" t="s">
        <v>21937</v>
      </c>
      <c r="AD1846" s="493" t="s">
        <v>21938</v>
      </c>
      <c r="AE1846"/>
      <c r="AF1846" t="s">
        <v>20919</v>
      </c>
      <c r="AG1846"/>
      <c r="AH1846"/>
      <c r="AI1846" t="s">
        <v>20668</v>
      </c>
      <c r="AJ1846" t="s">
        <v>32</v>
      </c>
      <c r="AK1846" t="s">
        <v>7217</v>
      </c>
      <c r="AL1846" t="s">
        <v>64</v>
      </c>
      <c r="AM1846" t="s">
        <v>18636</v>
      </c>
      <c r="AN1846">
        <v>8</v>
      </c>
    </row>
    <row r="1847" spans="1:40" ht="14.4" x14ac:dyDescent="0.3">
      <c r="A1847" s="433" t="str">
        <v>2523</v>
      </c>
      <c r="D1847" t="str">
        <f>CONCATENATE(portada_F[[#This Row],[NIVEL]],".",portada_F[[#This Row],[CODINS]])</f>
        <v>1.00502</v>
      </c>
      <c r="E1847" s="444" t="s">
        <v>30892</v>
      </c>
      <c r="F1847" t="s">
        <v>1429</v>
      </c>
      <c r="G1847" t="s">
        <v>3702</v>
      </c>
      <c r="H1847" t="s">
        <v>3703</v>
      </c>
      <c r="I1847" t="s">
        <v>242</v>
      </c>
      <c r="J1847" t="s">
        <v>9</v>
      </c>
      <c r="K1847" t="s">
        <v>32</v>
      </c>
      <c r="L1847" t="s">
        <v>20921</v>
      </c>
      <c r="M1847" t="s">
        <v>18492</v>
      </c>
      <c r="N1847">
        <v>30203</v>
      </c>
      <c r="O1847" t="s">
        <v>64</v>
      </c>
      <c r="P1847" t="s">
        <v>2</v>
      </c>
      <c r="Q1847" t="s">
        <v>3</v>
      </c>
      <c r="R1847" t="s">
        <v>16662</v>
      </c>
      <c r="S1847" t="s">
        <v>242</v>
      </c>
      <c r="T1847" t="s">
        <v>3125</v>
      </c>
      <c r="U1847" t="s">
        <v>3689</v>
      </c>
      <c r="V1847" t="s">
        <v>3703</v>
      </c>
      <c r="W1847" t="s">
        <v>9440</v>
      </c>
      <c r="X1847" t="s">
        <v>11569</v>
      </c>
      <c r="Y1847" s="536" t="s">
        <v>21992</v>
      </c>
      <c r="Z1847" s="536"/>
      <c r="AA1847" s="493" t="s">
        <v>17071</v>
      </c>
      <c r="AB1847" s="493" t="s">
        <v>21992</v>
      </c>
      <c r="AC1847" s="493" t="s">
        <v>19819</v>
      </c>
      <c r="AD1847" s="493" t="s">
        <v>21984</v>
      </c>
      <c r="AE1847"/>
      <c r="AF1847" t="s">
        <v>20919</v>
      </c>
      <c r="AG1847"/>
      <c r="AH1847"/>
      <c r="AI1847" t="s">
        <v>20668</v>
      </c>
      <c r="AJ1847" t="s">
        <v>32</v>
      </c>
      <c r="AK1847" t="s">
        <v>2007</v>
      </c>
      <c r="AL1847" t="s">
        <v>64</v>
      </c>
      <c r="AM1847" t="s">
        <v>3703</v>
      </c>
      <c r="AN1847">
        <v>38</v>
      </c>
    </row>
    <row r="1848" spans="1:40" ht="14.4" x14ac:dyDescent="0.3">
      <c r="A1848" s="433" t="str">
        <v>2524</v>
      </c>
      <c r="D1848" t="str">
        <f>CONCATENATE(portada_F[[#This Row],[NIVEL]],".",portada_F[[#This Row],[CODINS]])</f>
        <v>1.01883</v>
      </c>
      <c r="E1848" s="444" t="s">
        <v>32125</v>
      </c>
      <c r="F1848" t="s">
        <v>9064</v>
      </c>
      <c r="G1848" t="s">
        <v>9096</v>
      </c>
      <c r="H1848" t="s">
        <v>10190</v>
      </c>
      <c r="I1848" t="s">
        <v>242</v>
      </c>
      <c r="J1848" t="s">
        <v>9</v>
      </c>
      <c r="K1848" t="s">
        <v>32</v>
      </c>
      <c r="L1848" t="s">
        <v>20921</v>
      </c>
      <c r="M1848" t="s">
        <v>18492</v>
      </c>
      <c r="N1848">
        <v>30203</v>
      </c>
      <c r="O1848" t="s">
        <v>64</v>
      </c>
      <c r="P1848" t="s">
        <v>2</v>
      </c>
      <c r="Q1848" t="s">
        <v>3</v>
      </c>
      <c r="R1848" t="s">
        <v>16662</v>
      </c>
      <c r="S1848" t="s">
        <v>242</v>
      </c>
      <c r="T1848" t="s">
        <v>3125</v>
      </c>
      <c r="U1848" t="s">
        <v>3689</v>
      </c>
      <c r="V1848" t="s">
        <v>6534</v>
      </c>
      <c r="W1848" t="s">
        <v>9827</v>
      </c>
      <c r="X1848" t="s">
        <v>11970</v>
      </c>
      <c r="Y1848" s="536" t="s">
        <v>24911</v>
      </c>
      <c r="Z1848" s="536" t="s">
        <v>24912</v>
      </c>
      <c r="AA1848" s="493" t="s">
        <v>19111</v>
      </c>
      <c r="AB1848" s="493" t="s">
        <v>24913</v>
      </c>
      <c r="AC1848" s="493" t="s">
        <v>19819</v>
      </c>
      <c r="AD1848" s="493" t="s">
        <v>21984</v>
      </c>
      <c r="AE1848"/>
      <c r="AF1848" t="s">
        <v>20919</v>
      </c>
      <c r="AG1848"/>
      <c r="AH1848"/>
      <c r="AI1848" t="s">
        <v>20668</v>
      </c>
      <c r="AJ1848" t="s">
        <v>32</v>
      </c>
      <c r="AK1848" t="s">
        <v>9828</v>
      </c>
      <c r="AL1848" t="s">
        <v>64</v>
      </c>
      <c r="AM1848" t="s">
        <v>10190</v>
      </c>
      <c r="AN1848">
        <v>7</v>
      </c>
    </row>
    <row r="1849" spans="1:40" ht="14.4" x14ac:dyDescent="0.3">
      <c r="A1849" s="433" t="str">
        <v>2525</v>
      </c>
      <c r="D1849" t="str">
        <f>CONCATENATE(portada_F[[#This Row],[NIVEL]],".",portada_F[[#This Row],[CODINS]])</f>
        <v>1.00503</v>
      </c>
      <c r="E1849" s="444" t="s">
        <v>30893</v>
      </c>
      <c r="F1849" t="s">
        <v>1433</v>
      </c>
      <c r="G1849" t="s">
        <v>3683</v>
      </c>
      <c r="H1849" t="s">
        <v>3684</v>
      </c>
      <c r="I1849" t="s">
        <v>242</v>
      </c>
      <c r="J1849" t="s">
        <v>5</v>
      </c>
      <c r="K1849" t="s">
        <v>32</v>
      </c>
      <c r="L1849" t="s">
        <v>20921</v>
      </c>
      <c r="M1849" t="s">
        <v>18492</v>
      </c>
      <c r="N1849">
        <v>30201</v>
      </c>
      <c r="O1849" t="s">
        <v>64</v>
      </c>
      <c r="P1849" t="s">
        <v>2</v>
      </c>
      <c r="Q1849" t="s">
        <v>1</v>
      </c>
      <c r="R1849" t="s">
        <v>16660</v>
      </c>
      <c r="S1849" t="s">
        <v>242</v>
      </c>
      <c r="T1849" t="s">
        <v>3125</v>
      </c>
      <c r="U1849" t="s">
        <v>3125</v>
      </c>
      <c r="V1849" t="s">
        <v>3125</v>
      </c>
      <c r="W1849" t="s">
        <v>10412</v>
      </c>
      <c r="X1849" t="s">
        <v>11570</v>
      </c>
      <c r="Y1849" s="536" t="s">
        <v>21993</v>
      </c>
      <c r="Z1849" s="536" t="s">
        <v>21993</v>
      </c>
      <c r="AA1849" s="493" t="s">
        <v>17916</v>
      </c>
      <c r="AB1849" s="493" t="s">
        <v>21993</v>
      </c>
      <c r="AC1849" s="493" t="s">
        <v>19818</v>
      </c>
      <c r="AD1849" s="493" t="s">
        <v>21976</v>
      </c>
      <c r="AE1849"/>
      <c r="AF1849" t="s">
        <v>20919</v>
      </c>
      <c r="AG1849"/>
      <c r="AH1849"/>
      <c r="AI1849" t="s">
        <v>20668</v>
      </c>
      <c r="AJ1849" t="s">
        <v>32</v>
      </c>
      <c r="AK1849" t="s">
        <v>3682</v>
      </c>
      <c r="AL1849" t="s">
        <v>64</v>
      </c>
      <c r="AM1849" t="s">
        <v>3684</v>
      </c>
      <c r="AN1849">
        <v>123</v>
      </c>
    </row>
    <row r="1850" spans="1:40" ht="14.4" x14ac:dyDescent="0.3">
      <c r="A1850" s="433" t="str">
        <v>2526</v>
      </c>
      <c r="D1850" t="str">
        <f>CONCATENATE(portada_F[[#This Row],[NIVEL]],".",portada_F[[#This Row],[CODINS]])</f>
        <v>1.04358</v>
      </c>
      <c r="E1850" s="444" t="s">
        <v>30893</v>
      </c>
      <c r="F1850" t="s">
        <v>15462</v>
      </c>
      <c r="G1850" t="s">
        <v>3683</v>
      </c>
      <c r="H1850" t="s">
        <v>30096</v>
      </c>
      <c r="I1850" t="s">
        <v>242</v>
      </c>
      <c r="J1850" t="s">
        <v>5</v>
      </c>
      <c r="K1850" t="s">
        <v>32</v>
      </c>
      <c r="L1850" t="s">
        <v>20921</v>
      </c>
      <c r="M1850" t="s">
        <v>18492</v>
      </c>
      <c r="N1850">
        <v>30201</v>
      </c>
      <c r="O1850" t="s">
        <v>64</v>
      </c>
      <c r="P1850" t="s">
        <v>2</v>
      </c>
      <c r="Q1850" t="s">
        <v>1</v>
      </c>
      <c r="R1850" t="s">
        <v>16660</v>
      </c>
      <c r="S1850" t="s">
        <v>242</v>
      </c>
      <c r="T1850" t="s">
        <v>3125</v>
      </c>
      <c r="U1850" t="s">
        <v>3125</v>
      </c>
      <c r="V1850" t="s">
        <v>30097</v>
      </c>
      <c r="W1850" t="s">
        <v>30098</v>
      </c>
      <c r="X1850" t="s">
        <v>30099</v>
      </c>
      <c r="Y1850" s="536" t="s">
        <v>30100</v>
      </c>
      <c r="Z1850" s="536"/>
      <c r="AA1850" s="493" t="s">
        <v>17916</v>
      </c>
      <c r="AB1850" s="493" t="s">
        <v>21993</v>
      </c>
      <c r="AC1850" s="493" t="s">
        <v>19818</v>
      </c>
      <c r="AD1850" s="493" t="s">
        <v>21976</v>
      </c>
      <c r="AE1850" t="s">
        <v>28173</v>
      </c>
      <c r="AF1850" t="s">
        <v>20919</v>
      </c>
      <c r="AG1850" t="s">
        <v>64</v>
      </c>
      <c r="AH1850" t="s">
        <v>19694</v>
      </c>
      <c r="AI1850" t="s">
        <v>30101</v>
      </c>
      <c r="AJ1850" t="s">
        <v>32</v>
      </c>
      <c r="AK1850" t="s">
        <v>3682</v>
      </c>
      <c r="AL1850" t="s">
        <v>64</v>
      </c>
      <c r="AM1850" t="s">
        <v>3684</v>
      </c>
      <c r="AN1850">
        <v>13</v>
      </c>
    </row>
    <row r="1851" spans="1:40" ht="14.4" x14ac:dyDescent="0.3">
      <c r="A1851" s="433" t="str">
        <v>2527</v>
      </c>
      <c r="D1851" t="str">
        <f>CONCATENATE(portada_F[[#This Row],[NIVEL]],".",portada_F[[#This Row],[CODINS]])</f>
        <v>1.00504</v>
      </c>
      <c r="E1851" s="444" t="s">
        <v>30894</v>
      </c>
      <c r="F1851" t="s">
        <v>1437</v>
      </c>
      <c r="G1851" t="s">
        <v>3692</v>
      </c>
      <c r="H1851" t="s">
        <v>10150</v>
      </c>
      <c r="I1851" t="s">
        <v>242</v>
      </c>
      <c r="J1851" t="s">
        <v>5</v>
      </c>
      <c r="K1851" t="s">
        <v>32</v>
      </c>
      <c r="L1851" t="s">
        <v>20921</v>
      </c>
      <c r="M1851" t="s">
        <v>18492</v>
      </c>
      <c r="N1851">
        <v>30201</v>
      </c>
      <c r="O1851" t="s">
        <v>64</v>
      </c>
      <c r="P1851" t="s">
        <v>2</v>
      </c>
      <c r="Q1851" t="s">
        <v>1</v>
      </c>
      <c r="R1851" t="s">
        <v>16660</v>
      </c>
      <c r="S1851" t="s">
        <v>242</v>
      </c>
      <c r="T1851" t="s">
        <v>3125</v>
      </c>
      <c r="U1851" t="s">
        <v>3125</v>
      </c>
      <c r="V1851" t="s">
        <v>74</v>
      </c>
      <c r="W1851" t="s">
        <v>21994</v>
      </c>
      <c r="X1851" t="s">
        <v>11571</v>
      </c>
      <c r="Y1851" s="536" t="s">
        <v>21995</v>
      </c>
      <c r="Z1851" s="536" t="s">
        <v>21995</v>
      </c>
      <c r="AA1851" s="493" t="s">
        <v>12704</v>
      </c>
      <c r="AB1851" s="493" t="s">
        <v>21995</v>
      </c>
      <c r="AC1851" s="493" t="s">
        <v>19818</v>
      </c>
      <c r="AD1851" s="493" t="s">
        <v>21976</v>
      </c>
      <c r="AE1851"/>
      <c r="AF1851" t="s">
        <v>20919</v>
      </c>
      <c r="AG1851"/>
      <c r="AH1851"/>
      <c r="AI1851" t="s">
        <v>20668</v>
      </c>
      <c r="AJ1851" t="s">
        <v>32</v>
      </c>
      <c r="AK1851" t="s">
        <v>3659</v>
      </c>
      <c r="AL1851" t="s">
        <v>64</v>
      </c>
      <c r="AM1851" t="s">
        <v>10150</v>
      </c>
      <c r="AN1851">
        <v>172</v>
      </c>
    </row>
    <row r="1852" spans="1:40" ht="14.4" x14ac:dyDescent="0.3">
      <c r="A1852" s="433" t="str">
        <v>2528</v>
      </c>
      <c r="D1852" t="str">
        <f>CONCATENATE(portada_F[[#This Row],[NIVEL]],".",portada_F[[#This Row],[CODINS]])</f>
        <v>1.01882</v>
      </c>
      <c r="E1852" s="444" t="s">
        <v>32124</v>
      </c>
      <c r="F1852" t="s">
        <v>4418</v>
      </c>
      <c r="G1852" t="s">
        <v>6543</v>
      </c>
      <c r="H1852" t="s">
        <v>590</v>
      </c>
      <c r="I1852" t="s">
        <v>242</v>
      </c>
      <c r="J1852" t="s">
        <v>5</v>
      </c>
      <c r="K1852" t="s">
        <v>32</v>
      </c>
      <c r="L1852" t="s">
        <v>20921</v>
      </c>
      <c r="M1852" t="s">
        <v>18492</v>
      </c>
      <c r="N1852">
        <v>30201</v>
      </c>
      <c r="O1852" t="s">
        <v>64</v>
      </c>
      <c r="P1852" t="s">
        <v>2</v>
      </c>
      <c r="Q1852" t="s">
        <v>1</v>
      </c>
      <c r="R1852" t="s">
        <v>16660</v>
      </c>
      <c r="S1852" t="s">
        <v>242</v>
      </c>
      <c r="T1852" t="s">
        <v>3125</v>
      </c>
      <c r="U1852" t="s">
        <v>3125</v>
      </c>
      <c r="V1852" t="s">
        <v>590</v>
      </c>
      <c r="W1852" t="s">
        <v>24909</v>
      </c>
      <c r="X1852" t="s">
        <v>11969</v>
      </c>
      <c r="Y1852" s="536" t="s">
        <v>24910</v>
      </c>
      <c r="Z1852" s="536"/>
      <c r="AA1852" s="493" t="s">
        <v>10649</v>
      </c>
      <c r="AB1852" s="493" t="s">
        <v>24910</v>
      </c>
      <c r="AC1852" s="493" t="s">
        <v>19818</v>
      </c>
      <c r="AD1852" s="493" t="s">
        <v>21976</v>
      </c>
      <c r="AE1852"/>
      <c r="AF1852" t="s">
        <v>20919</v>
      </c>
      <c r="AG1852"/>
      <c r="AH1852"/>
      <c r="AI1852" t="s">
        <v>20668</v>
      </c>
      <c r="AJ1852" t="s">
        <v>32</v>
      </c>
      <c r="AK1852" t="s">
        <v>7686</v>
      </c>
      <c r="AL1852" t="s">
        <v>64</v>
      </c>
      <c r="AM1852" t="s">
        <v>590</v>
      </c>
      <c r="AN1852">
        <v>67</v>
      </c>
    </row>
    <row r="1853" spans="1:40" ht="14.4" x14ac:dyDescent="0.3">
      <c r="A1853" s="433" t="str">
        <v>2529</v>
      </c>
      <c r="D1853" t="str">
        <f>CONCATENATE(portada_F[[#This Row],[NIVEL]],".",portada_F[[#This Row],[CODINS]])</f>
        <v>1.01747</v>
      </c>
      <c r="E1853" s="444" t="s">
        <v>32006</v>
      </c>
      <c r="F1853" t="s">
        <v>3600</v>
      </c>
      <c r="G1853" t="s">
        <v>3596</v>
      </c>
      <c r="H1853" t="s">
        <v>3597</v>
      </c>
      <c r="I1853" t="s">
        <v>242</v>
      </c>
      <c r="J1853" t="s">
        <v>4</v>
      </c>
      <c r="K1853" t="s">
        <v>32</v>
      </c>
      <c r="L1853" t="s">
        <v>20921</v>
      </c>
      <c r="M1853" t="s">
        <v>18492</v>
      </c>
      <c r="N1853">
        <v>30702</v>
      </c>
      <c r="O1853" t="s">
        <v>64</v>
      </c>
      <c r="P1853" t="s">
        <v>7</v>
      </c>
      <c r="Q1853" t="s">
        <v>2</v>
      </c>
      <c r="R1853" t="s">
        <v>16690</v>
      </c>
      <c r="S1853" t="s">
        <v>242</v>
      </c>
      <c r="T1853" t="s">
        <v>21958</v>
      </c>
      <c r="U1853" t="s">
        <v>3598</v>
      </c>
      <c r="V1853" t="s">
        <v>324</v>
      </c>
      <c r="W1853" t="s">
        <v>3599</v>
      </c>
      <c r="X1853" t="s">
        <v>11930</v>
      </c>
      <c r="Y1853" s="536" t="s">
        <v>24650</v>
      </c>
      <c r="Z1853" s="536" t="s">
        <v>24650</v>
      </c>
      <c r="AA1853" s="493" t="s">
        <v>15115</v>
      </c>
      <c r="AB1853" s="493" t="s">
        <v>24650</v>
      </c>
      <c r="AC1853" s="493" t="s">
        <v>19816</v>
      </c>
      <c r="AD1853" s="493" t="s">
        <v>21957</v>
      </c>
      <c r="AE1853"/>
      <c r="AF1853" t="s">
        <v>20919</v>
      </c>
      <c r="AG1853"/>
      <c r="AH1853"/>
      <c r="AI1853" t="s">
        <v>20668</v>
      </c>
      <c r="AJ1853" t="s">
        <v>32</v>
      </c>
      <c r="AK1853" t="s">
        <v>3595</v>
      </c>
      <c r="AL1853" t="s">
        <v>64</v>
      </c>
      <c r="AM1853" t="s">
        <v>3597</v>
      </c>
      <c r="AN1853">
        <v>36</v>
      </c>
    </row>
    <row r="1854" spans="1:40" ht="14.4" x14ac:dyDescent="0.3">
      <c r="A1854" s="433" t="str">
        <v>2530</v>
      </c>
      <c r="D1854" t="str">
        <f>CONCATENATE(portada_F[[#This Row],[NIVEL]],".",portada_F[[#This Row],[CODINS]])</f>
        <v>1.01464</v>
      </c>
      <c r="E1854" s="444" t="s">
        <v>31743</v>
      </c>
      <c r="F1854" t="s">
        <v>2030</v>
      </c>
      <c r="G1854" t="s">
        <v>3602</v>
      </c>
      <c r="H1854" t="s">
        <v>3603</v>
      </c>
      <c r="I1854" t="s">
        <v>242</v>
      </c>
      <c r="J1854" t="s">
        <v>4</v>
      </c>
      <c r="K1854" t="s">
        <v>32</v>
      </c>
      <c r="L1854" t="s">
        <v>20921</v>
      </c>
      <c r="M1854" t="s">
        <v>18492</v>
      </c>
      <c r="N1854">
        <v>30703</v>
      </c>
      <c r="O1854" t="s">
        <v>64</v>
      </c>
      <c r="P1854" t="s">
        <v>7</v>
      </c>
      <c r="Q1854" t="s">
        <v>3</v>
      </c>
      <c r="R1854" t="s">
        <v>16691</v>
      </c>
      <c r="S1854" t="s">
        <v>242</v>
      </c>
      <c r="T1854" t="s">
        <v>21958</v>
      </c>
      <c r="U1854" t="s">
        <v>3604</v>
      </c>
      <c r="V1854" t="s">
        <v>3604</v>
      </c>
      <c r="W1854" t="s">
        <v>9429</v>
      </c>
      <c r="X1854" t="s">
        <v>11838</v>
      </c>
      <c r="Y1854" s="536" t="s">
        <v>24048</v>
      </c>
      <c r="Z1854" s="536" t="s">
        <v>24048</v>
      </c>
      <c r="AA1854" s="493" t="s">
        <v>13120</v>
      </c>
      <c r="AB1854" s="493" t="s">
        <v>24048</v>
      </c>
      <c r="AC1854" s="493" t="s">
        <v>19816</v>
      </c>
      <c r="AD1854" s="493" t="s">
        <v>21957</v>
      </c>
      <c r="AE1854"/>
      <c r="AF1854" t="s">
        <v>20919</v>
      </c>
      <c r="AG1854"/>
      <c r="AH1854"/>
      <c r="AI1854" t="s">
        <v>20668</v>
      </c>
      <c r="AJ1854" t="s">
        <v>32</v>
      </c>
      <c r="AK1854" t="s">
        <v>3601</v>
      </c>
      <c r="AL1854" t="s">
        <v>64</v>
      </c>
      <c r="AM1854" t="s">
        <v>3603</v>
      </c>
      <c r="AN1854">
        <v>22</v>
      </c>
    </row>
    <row r="1855" spans="1:40" ht="14.4" x14ac:dyDescent="0.3">
      <c r="A1855" s="433" t="str">
        <v>2531</v>
      </c>
      <c r="D1855" t="str">
        <f>CONCATENATE(portada_F[[#This Row],[NIVEL]],".",portada_F[[#This Row],[CODINS]])</f>
        <v>1.01547</v>
      </c>
      <c r="E1855" s="444" t="s">
        <v>31822</v>
      </c>
      <c r="F1855" t="s">
        <v>3714</v>
      </c>
      <c r="G1855" t="s">
        <v>9080</v>
      </c>
      <c r="H1855" t="s">
        <v>9442</v>
      </c>
      <c r="I1855" t="s">
        <v>242</v>
      </c>
      <c r="J1855" t="s">
        <v>9</v>
      </c>
      <c r="K1855" t="s">
        <v>32</v>
      </c>
      <c r="L1855" t="s">
        <v>20921</v>
      </c>
      <c r="M1855" t="s">
        <v>18492</v>
      </c>
      <c r="N1855">
        <v>30203</v>
      </c>
      <c r="O1855" t="s">
        <v>64</v>
      </c>
      <c r="P1855" t="s">
        <v>2</v>
      </c>
      <c r="Q1855" t="s">
        <v>3</v>
      </c>
      <c r="R1855" t="s">
        <v>16662</v>
      </c>
      <c r="S1855" t="s">
        <v>242</v>
      </c>
      <c r="T1855" t="s">
        <v>3125</v>
      </c>
      <c r="U1855" t="s">
        <v>3689</v>
      </c>
      <c r="V1855" t="s">
        <v>9443</v>
      </c>
      <c r="W1855" t="s">
        <v>24219</v>
      </c>
      <c r="X1855" t="s">
        <v>12924</v>
      </c>
      <c r="Y1855" s="536" t="s">
        <v>24220</v>
      </c>
      <c r="Z1855" s="536"/>
      <c r="AA1855" s="493" t="s">
        <v>24221</v>
      </c>
      <c r="AB1855" s="493" t="s">
        <v>24222</v>
      </c>
      <c r="AC1855" s="493" t="s">
        <v>19819</v>
      </c>
      <c r="AD1855" s="493" t="s">
        <v>21984</v>
      </c>
      <c r="AE1855"/>
      <c r="AF1855" t="s">
        <v>20919</v>
      </c>
      <c r="AG1855"/>
      <c r="AH1855"/>
      <c r="AI1855" t="s">
        <v>20668</v>
      </c>
      <c r="AJ1855" t="s">
        <v>32</v>
      </c>
      <c r="AK1855" t="s">
        <v>2154</v>
      </c>
      <c r="AL1855" t="s">
        <v>64</v>
      </c>
      <c r="AM1855" t="s">
        <v>9442</v>
      </c>
      <c r="AN1855">
        <v>6</v>
      </c>
    </row>
    <row r="1856" spans="1:40" ht="14.4" x14ac:dyDescent="0.3">
      <c r="A1856" s="433" t="str">
        <v>2532</v>
      </c>
      <c r="D1856" t="str">
        <f>CONCATENATE(portada_F[[#This Row],[NIVEL]],".",portada_F[[#This Row],[CODINS]])</f>
        <v>1.01080</v>
      </c>
      <c r="E1856" s="444" t="s">
        <v>31395</v>
      </c>
      <c r="F1856" t="s">
        <v>2896</v>
      </c>
      <c r="G1856" t="s">
        <v>3573</v>
      </c>
      <c r="H1856" t="s">
        <v>3574</v>
      </c>
      <c r="I1856" t="s">
        <v>242</v>
      </c>
      <c r="J1856" t="s">
        <v>3</v>
      </c>
      <c r="K1856" t="s">
        <v>32</v>
      </c>
      <c r="L1856" t="s">
        <v>20921</v>
      </c>
      <c r="M1856" t="s">
        <v>18492</v>
      </c>
      <c r="N1856">
        <v>30803</v>
      </c>
      <c r="O1856" t="s">
        <v>64</v>
      </c>
      <c r="P1856" t="s">
        <v>9</v>
      </c>
      <c r="Q1856" t="s">
        <v>3</v>
      </c>
      <c r="R1856" t="s">
        <v>16695</v>
      </c>
      <c r="S1856" t="s">
        <v>242</v>
      </c>
      <c r="T1856" t="s">
        <v>21934</v>
      </c>
      <c r="U1856" t="s">
        <v>3534</v>
      </c>
      <c r="V1856" t="s">
        <v>9424</v>
      </c>
      <c r="W1856" t="s">
        <v>9425</v>
      </c>
      <c r="X1856" t="s">
        <v>12804</v>
      </c>
      <c r="Y1856" s="536" t="s">
        <v>23239</v>
      </c>
      <c r="Z1856" s="536" t="s">
        <v>23240</v>
      </c>
      <c r="AA1856" s="493" t="s">
        <v>17129</v>
      </c>
      <c r="AB1856" s="493" t="s">
        <v>23239</v>
      </c>
      <c r="AC1856" s="493" t="s">
        <v>21937</v>
      </c>
      <c r="AD1856" s="493" t="s">
        <v>21938</v>
      </c>
      <c r="AE1856"/>
      <c r="AF1856" t="s">
        <v>20919</v>
      </c>
      <c r="AG1856"/>
      <c r="AH1856"/>
      <c r="AI1856" t="s">
        <v>20668</v>
      </c>
      <c r="AJ1856" t="s">
        <v>32</v>
      </c>
      <c r="AK1856" t="s">
        <v>1284</v>
      </c>
      <c r="AL1856" t="s">
        <v>64</v>
      </c>
      <c r="AM1856" t="s">
        <v>3574</v>
      </c>
      <c r="AN1856">
        <v>18</v>
      </c>
    </row>
    <row r="1857" spans="1:40" ht="14.4" x14ac:dyDescent="0.3">
      <c r="A1857" s="433" t="str">
        <v>2534</v>
      </c>
      <c r="D1857" t="str">
        <f>CONCATENATE(portada_F[[#This Row],[NIVEL]],".",portada_F[[#This Row],[CODINS]])</f>
        <v>1.01497</v>
      </c>
      <c r="E1857" s="444" t="s">
        <v>31775</v>
      </c>
      <c r="F1857" t="s">
        <v>3718</v>
      </c>
      <c r="G1857" t="s">
        <v>3716</v>
      </c>
      <c r="H1857" t="s">
        <v>3717</v>
      </c>
      <c r="I1857" t="s">
        <v>242</v>
      </c>
      <c r="J1857" t="s">
        <v>9</v>
      </c>
      <c r="K1857" t="s">
        <v>32</v>
      </c>
      <c r="L1857" t="s">
        <v>20921</v>
      </c>
      <c r="M1857" t="s">
        <v>18492</v>
      </c>
      <c r="N1857">
        <v>30203</v>
      </c>
      <c r="O1857" t="s">
        <v>64</v>
      </c>
      <c r="P1857" t="s">
        <v>2</v>
      </c>
      <c r="Q1857" t="s">
        <v>3</v>
      </c>
      <c r="R1857" t="s">
        <v>16662</v>
      </c>
      <c r="S1857" t="s">
        <v>242</v>
      </c>
      <c r="T1857" t="s">
        <v>3125</v>
      </c>
      <c r="U1857" t="s">
        <v>3689</v>
      </c>
      <c r="V1857" t="s">
        <v>3717</v>
      </c>
      <c r="W1857" t="s">
        <v>215</v>
      </c>
      <c r="X1857" t="s">
        <v>12908</v>
      </c>
      <c r="Y1857" s="536" t="s">
        <v>24118</v>
      </c>
      <c r="Z1857" s="536" t="s">
        <v>24119</v>
      </c>
      <c r="AA1857" s="493" t="s">
        <v>19023</v>
      </c>
      <c r="AB1857" s="493" t="s">
        <v>24119</v>
      </c>
      <c r="AC1857" s="493" t="s">
        <v>19819</v>
      </c>
      <c r="AD1857" s="493" t="s">
        <v>21984</v>
      </c>
      <c r="AE1857"/>
      <c r="AF1857" t="s">
        <v>20919</v>
      </c>
      <c r="AG1857"/>
      <c r="AH1857"/>
      <c r="AI1857" t="s">
        <v>20668</v>
      </c>
      <c r="AJ1857" t="s">
        <v>32</v>
      </c>
      <c r="AK1857" t="s">
        <v>3715</v>
      </c>
      <c r="AL1857" t="s">
        <v>64</v>
      </c>
      <c r="AM1857" t="s">
        <v>3717</v>
      </c>
      <c r="AN1857">
        <v>8</v>
      </c>
    </row>
    <row r="1858" spans="1:40" ht="14.4" x14ac:dyDescent="0.3">
      <c r="A1858" s="433" t="str">
        <v>2535</v>
      </c>
      <c r="D1858" t="str">
        <f>CONCATENATE(portada_F[[#This Row],[NIVEL]],".",portada_F[[#This Row],[CODINS]])</f>
        <v>1.00471</v>
      </c>
      <c r="E1858" s="444" t="s">
        <v>30861</v>
      </c>
      <c r="F1858" t="s">
        <v>6858</v>
      </c>
      <c r="G1858" t="s">
        <v>3501</v>
      </c>
      <c r="H1858" t="s">
        <v>3466</v>
      </c>
      <c r="I1858" t="s">
        <v>242</v>
      </c>
      <c r="J1858" t="s">
        <v>7</v>
      </c>
      <c r="K1858" t="s">
        <v>32</v>
      </c>
      <c r="L1858" t="s">
        <v>20921</v>
      </c>
      <c r="M1858" t="s">
        <v>18492</v>
      </c>
      <c r="N1858">
        <v>30111</v>
      </c>
      <c r="O1858" t="s">
        <v>64</v>
      </c>
      <c r="P1858" t="s">
        <v>1</v>
      </c>
      <c r="Q1858" t="s">
        <v>13</v>
      </c>
      <c r="R1858" t="s">
        <v>16659</v>
      </c>
      <c r="S1858" t="s">
        <v>242</v>
      </c>
      <c r="T1858" t="s">
        <v>242</v>
      </c>
      <c r="U1858" t="s">
        <v>3466</v>
      </c>
      <c r="V1858" t="s">
        <v>3466</v>
      </c>
      <c r="W1858" t="s">
        <v>3502</v>
      </c>
      <c r="X1858" t="s">
        <v>11546</v>
      </c>
      <c r="Y1858" s="536" t="s">
        <v>21925</v>
      </c>
      <c r="Z1858" s="536" t="s">
        <v>21926</v>
      </c>
      <c r="AA1858" s="493" t="s">
        <v>20134</v>
      </c>
      <c r="AB1858" s="493" t="s">
        <v>21925</v>
      </c>
      <c r="AC1858" s="493" t="s">
        <v>19808</v>
      </c>
      <c r="AD1858" s="493" t="s">
        <v>21911</v>
      </c>
      <c r="AE1858"/>
      <c r="AF1858" t="s">
        <v>20919</v>
      </c>
      <c r="AG1858"/>
      <c r="AH1858"/>
      <c r="AI1858" t="s">
        <v>20668</v>
      </c>
      <c r="AJ1858" t="s">
        <v>32</v>
      </c>
      <c r="AK1858" t="s">
        <v>7215</v>
      </c>
      <c r="AL1858" t="s">
        <v>64</v>
      </c>
      <c r="AM1858" t="s">
        <v>3466</v>
      </c>
      <c r="AN1858">
        <v>135</v>
      </c>
    </row>
    <row r="1859" spans="1:40" ht="14.4" x14ac:dyDescent="0.3">
      <c r="A1859" s="433" t="str">
        <v>2536</v>
      </c>
      <c r="D1859" t="str">
        <f>CONCATENATE(portada_F[[#This Row],[NIVEL]],".",portada_F[[#This Row],[CODINS]])</f>
        <v>1.01647</v>
      </c>
      <c r="E1859" s="444" t="s">
        <v>31915</v>
      </c>
      <c r="F1859" t="s">
        <v>4015</v>
      </c>
      <c r="G1859" t="s">
        <v>6497</v>
      </c>
      <c r="H1859" t="s">
        <v>6498</v>
      </c>
      <c r="I1859" t="s">
        <v>242</v>
      </c>
      <c r="J1859" t="s">
        <v>7</v>
      </c>
      <c r="K1859" t="s">
        <v>32</v>
      </c>
      <c r="L1859" t="s">
        <v>20921</v>
      </c>
      <c r="M1859" t="s">
        <v>18492</v>
      </c>
      <c r="N1859">
        <v>30111</v>
      </c>
      <c r="O1859" t="s">
        <v>64</v>
      </c>
      <c r="P1859" t="s">
        <v>1</v>
      </c>
      <c r="Q1859" t="s">
        <v>13</v>
      </c>
      <c r="R1859" t="s">
        <v>16659</v>
      </c>
      <c r="S1859" t="s">
        <v>242</v>
      </c>
      <c r="T1859" t="s">
        <v>242</v>
      </c>
      <c r="U1859" t="s">
        <v>3466</v>
      </c>
      <c r="V1859" t="s">
        <v>617</v>
      </c>
      <c r="W1859" t="s">
        <v>9818</v>
      </c>
      <c r="X1859" t="s">
        <v>11898</v>
      </c>
      <c r="Y1859" s="536" t="s">
        <v>24440</v>
      </c>
      <c r="Z1859" s="536" t="s">
        <v>24441</v>
      </c>
      <c r="AA1859" s="493" t="s">
        <v>15002</v>
      </c>
      <c r="AB1859" s="493" t="s">
        <v>24442</v>
      </c>
      <c r="AC1859" s="493" t="s">
        <v>19808</v>
      </c>
      <c r="AD1859" s="493" t="s">
        <v>21918</v>
      </c>
      <c r="AE1859"/>
      <c r="AF1859" t="s">
        <v>20919</v>
      </c>
      <c r="AG1859"/>
      <c r="AH1859"/>
      <c r="AI1859" t="s">
        <v>20668</v>
      </c>
      <c r="AJ1859" t="s">
        <v>32</v>
      </c>
      <c r="AK1859" t="s">
        <v>7623</v>
      </c>
      <c r="AL1859" t="s">
        <v>64</v>
      </c>
      <c r="AM1859" t="s">
        <v>6498</v>
      </c>
      <c r="AN1859">
        <v>14</v>
      </c>
    </row>
    <row r="1860" spans="1:40" ht="14.4" x14ac:dyDescent="0.3">
      <c r="A1860" s="433" t="str">
        <v>2537</v>
      </c>
      <c r="D1860" t="str">
        <f>CONCATENATE(portada_F[[#This Row],[NIVEL]],".",portada_F[[#This Row],[CODINS]])</f>
        <v>1.00472</v>
      </c>
      <c r="E1860" s="444" t="s">
        <v>30862</v>
      </c>
      <c r="F1860" t="s">
        <v>1363</v>
      </c>
      <c r="G1860" t="s">
        <v>3486</v>
      </c>
      <c r="H1860" t="s">
        <v>3487</v>
      </c>
      <c r="I1860" t="s">
        <v>242</v>
      </c>
      <c r="J1860" t="s">
        <v>2</v>
      </c>
      <c r="K1860" t="s">
        <v>32</v>
      </c>
      <c r="L1860" t="s">
        <v>20921</v>
      </c>
      <c r="M1860" t="s">
        <v>18492</v>
      </c>
      <c r="N1860">
        <v>30104</v>
      </c>
      <c r="O1860" t="s">
        <v>64</v>
      </c>
      <c r="P1860" t="s">
        <v>1</v>
      </c>
      <c r="Q1860" t="s">
        <v>4</v>
      </c>
      <c r="R1860" t="s">
        <v>16655</v>
      </c>
      <c r="S1860" t="s">
        <v>242</v>
      </c>
      <c r="T1860" t="s">
        <v>242</v>
      </c>
      <c r="U1860" t="s">
        <v>3472</v>
      </c>
      <c r="V1860" t="s">
        <v>3487</v>
      </c>
      <c r="W1860" t="s">
        <v>3488</v>
      </c>
      <c r="X1860" t="s">
        <v>12702</v>
      </c>
      <c r="Y1860" s="536" t="s">
        <v>21927</v>
      </c>
      <c r="Z1860" s="536" t="s">
        <v>21927</v>
      </c>
      <c r="AA1860" s="493" t="s">
        <v>13121</v>
      </c>
      <c r="AB1860" s="493" t="s">
        <v>21927</v>
      </c>
      <c r="AC1860" s="493" t="s">
        <v>19807</v>
      </c>
      <c r="AD1860" s="493" t="s">
        <v>21906</v>
      </c>
      <c r="AE1860"/>
      <c r="AF1860" t="s">
        <v>20919</v>
      </c>
      <c r="AG1860"/>
      <c r="AH1860"/>
      <c r="AI1860" t="s">
        <v>20668</v>
      </c>
      <c r="AJ1860" t="s">
        <v>32</v>
      </c>
      <c r="AK1860" t="s">
        <v>3485</v>
      </c>
      <c r="AL1860" t="s">
        <v>64</v>
      </c>
      <c r="AM1860" t="s">
        <v>3487</v>
      </c>
      <c r="AN1860">
        <v>66</v>
      </c>
    </row>
    <row r="1861" spans="1:40" ht="14.4" x14ac:dyDescent="0.3">
      <c r="A1861" s="433" t="str">
        <v>2538</v>
      </c>
      <c r="D1861" t="str">
        <f>CONCATENATE(portada_F[[#This Row],[NIVEL]],".",portada_F[[#This Row],[CODINS]])</f>
        <v>1.00460</v>
      </c>
      <c r="E1861" s="444" t="s">
        <v>30850</v>
      </c>
      <c r="F1861" t="s">
        <v>1324</v>
      </c>
      <c r="G1861" t="s">
        <v>3452</v>
      </c>
      <c r="H1861" t="s">
        <v>19805</v>
      </c>
      <c r="I1861" t="s">
        <v>242</v>
      </c>
      <c r="J1861" t="s">
        <v>1</v>
      </c>
      <c r="K1861" t="s">
        <v>32</v>
      </c>
      <c r="L1861" t="s">
        <v>20921</v>
      </c>
      <c r="M1861" t="s">
        <v>18492</v>
      </c>
      <c r="N1861">
        <v>30102</v>
      </c>
      <c r="O1861" t="s">
        <v>64</v>
      </c>
      <c r="P1861" t="s">
        <v>1</v>
      </c>
      <c r="Q1861" t="s">
        <v>2</v>
      </c>
      <c r="R1861" t="s">
        <v>16653</v>
      </c>
      <c r="S1861" t="s">
        <v>242</v>
      </c>
      <c r="T1861" t="s">
        <v>242</v>
      </c>
      <c r="U1861" t="s">
        <v>21883</v>
      </c>
      <c r="V1861" t="s">
        <v>2782</v>
      </c>
      <c r="W1861" t="s">
        <v>21900</v>
      </c>
      <c r="X1861" t="s">
        <v>11536</v>
      </c>
      <c r="Y1861" s="536" t="s">
        <v>21901</v>
      </c>
      <c r="Z1861" s="536" t="s">
        <v>21901</v>
      </c>
      <c r="AA1861" s="493" t="s">
        <v>17913</v>
      </c>
      <c r="AB1861" s="493" t="s">
        <v>21901</v>
      </c>
      <c r="AC1861" s="493" t="s">
        <v>19803</v>
      </c>
      <c r="AD1861" s="493" t="s">
        <v>21876</v>
      </c>
      <c r="AE1861"/>
      <c r="AF1861" t="s">
        <v>20919</v>
      </c>
      <c r="AG1861"/>
      <c r="AH1861"/>
      <c r="AI1861" t="s">
        <v>20668</v>
      </c>
      <c r="AJ1861" t="s">
        <v>32</v>
      </c>
      <c r="AK1861" t="s">
        <v>2684</v>
      </c>
      <c r="AL1861" t="s">
        <v>64</v>
      </c>
      <c r="AM1861" t="s">
        <v>19805</v>
      </c>
      <c r="AN1861">
        <v>30</v>
      </c>
    </row>
    <row r="1862" spans="1:40" ht="14.4" x14ac:dyDescent="0.3">
      <c r="A1862" s="433" t="str">
        <v>2539</v>
      </c>
      <c r="D1862" t="str">
        <f>CONCATENATE(portada_F[[#This Row],[NIVEL]],".",portada_F[[#This Row],[CODINS]])</f>
        <v>1.01498</v>
      </c>
      <c r="E1862" s="444" t="s">
        <v>31776</v>
      </c>
      <c r="F1862" t="s">
        <v>3650</v>
      </c>
      <c r="G1862" t="s">
        <v>3648</v>
      </c>
      <c r="H1862" t="s">
        <v>151</v>
      </c>
      <c r="I1862" t="s">
        <v>242</v>
      </c>
      <c r="J1862" t="s">
        <v>5</v>
      </c>
      <c r="K1862" t="s">
        <v>32</v>
      </c>
      <c r="L1862" t="s">
        <v>20921</v>
      </c>
      <c r="M1862" t="s">
        <v>18492</v>
      </c>
      <c r="N1862">
        <v>30202</v>
      </c>
      <c r="O1862" t="s">
        <v>64</v>
      </c>
      <c r="P1862" t="s">
        <v>2</v>
      </c>
      <c r="Q1862" t="s">
        <v>2</v>
      </c>
      <c r="R1862" t="s">
        <v>16661</v>
      </c>
      <c r="S1862" t="s">
        <v>242</v>
      </c>
      <c r="T1862" t="s">
        <v>3125</v>
      </c>
      <c r="U1862" t="s">
        <v>637</v>
      </c>
      <c r="V1862" t="s">
        <v>3649</v>
      </c>
      <c r="W1862" t="s">
        <v>19024</v>
      </c>
      <c r="X1862" t="s">
        <v>12909</v>
      </c>
      <c r="Y1862" s="536" t="s">
        <v>24120</v>
      </c>
      <c r="Z1862" s="536"/>
      <c r="AA1862" s="493" t="s">
        <v>24121</v>
      </c>
      <c r="AB1862" s="493" t="s">
        <v>24120</v>
      </c>
      <c r="AC1862" s="493" t="s">
        <v>19818</v>
      </c>
      <c r="AD1862" s="493" t="s">
        <v>21976</v>
      </c>
      <c r="AE1862"/>
      <c r="AF1862" t="s">
        <v>20919</v>
      </c>
      <c r="AG1862"/>
      <c r="AH1862"/>
      <c r="AI1862" t="s">
        <v>20668</v>
      </c>
      <c r="AJ1862" t="s">
        <v>32</v>
      </c>
      <c r="AK1862" t="s">
        <v>1838</v>
      </c>
      <c r="AL1862" t="s">
        <v>64</v>
      </c>
      <c r="AM1862" t="s">
        <v>151</v>
      </c>
      <c r="AN1862">
        <v>6</v>
      </c>
    </row>
    <row r="1863" spans="1:40" ht="14.4" x14ac:dyDescent="0.3">
      <c r="A1863" s="433" t="str">
        <v>2540</v>
      </c>
      <c r="D1863" t="str">
        <f>CONCATENATE(portada_F[[#This Row],[NIVEL]],".",portada_F[[#This Row],[CODINS]])</f>
        <v>1.02512</v>
      </c>
      <c r="E1863" s="444" t="s">
        <v>32683</v>
      </c>
      <c r="F1863" t="s">
        <v>3392</v>
      </c>
      <c r="G1863" t="s">
        <v>3391</v>
      </c>
      <c r="H1863" t="s">
        <v>750</v>
      </c>
      <c r="I1863" t="s">
        <v>571</v>
      </c>
      <c r="J1863" t="s">
        <v>2</v>
      </c>
      <c r="K1863" t="s">
        <v>32</v>
      </c>
      <c r="L1863" t="s">
        <v>20921</v>
      </c>
      <c r="M1863" t="s">
        <v>18492</v>
      </c>
      <c r="N1863">
        <v>30802</v>
      </c>
      <c r="O1863" t="s">
        <v>64</v>
      </c>
      <c r="P1863" t="s">
        <v>9</v>
      </c>
      <c r="Q1863" t="s">
        <v>2</v>
      </c>
      <c r="R1863" t="s">
        <v>16694</v>
      </c>
      <c r="S1863" t="s">
        <v>242</v>
      </c>
      <c r="T1863" t="s">
        <v>21934</v>
      </c>
      <c r="U1863" t="s">
        <v>272</v>
      </c>
      <c r="V1863" t="s">
        <v>750</v>
      </c>
      <c r="W1863" t="s">
        <v>26202</v>
      </c>
      <c r="X1863" t="s">
        <v>13159</v>
      </c>
      <c r="Y1863" s="536" t="s">
        <v>26203</v>
      </c>
      <c r="Z1863" s="536" t="s">
        <v>26203</v>
      </c>
      <c r="AA1863" s="493" t="s">
        <v>20292</v>
      </c>
      <c r="AB1863" s="493" t="s">
        <v>26204</v>
      </c>
      <c r="AC1863" s="493" t="s">
        <v>18782</v>
      </c>
      <c r="AD1863" s="493" t="s">
        <v>21870</v>
      </c>
      <c r="AE1863"/>
      <c r="AF1863" t="s">
        <v>20919</v>
      </c>
      <c r="AG1863"/>
      <c r="AH1863"/>
      <c r="AI1863" t="s">
        <v>20668</v>
      </c>
      <c r="AJ1863" t="s">
        <v>32</v>
      </c>
      <c r="AK1863" t="s">
        <v>3390</v>
      </c>
      <c r="AL1863" t="s">
        <v>64</v>
      </c>
      <c r="AM1863" t="s">
        <v>750</v>
      </c>
      <c r="AN1863">
        <v>1</v>
      </c>
    </row>
    <row r="1864" spans="1:40" ht="14.4" x14ac:dyDescent="0.3">
      <c r="A1864" s="433" t="str">
        <v>2544</v>
      </c>
      <c r="D1864" t="str">
        <f>CONCATENATE(portada_F[[#This Row],[NIVEL]],".",portada_F[[#This Row],[CODINS]])</f>
        <v>1.02101</v>
      </c>
      <c r="E1864" s="444" t="s">
        <v>32321</v>
      </c>
      <c r="F1864" t="s">
        <v>3384</v>
      </c>
      <c r="G1864" t="s">
        <v>3382</v>
      </c>
      <c r="H1864" t="s">
        <v>3383</v>
      </c>
      <c r="I1864" t="s">
        <v>571</v>
      </c>
      <c r="J1864" t="s">
        <v>2</v>
      </c>
      <c r="K1864" t="s">
        <v>32</v>
      </c>
      <c r="L1864" t="s">
        <v>20921</v>
      </c>
      <c r="M1864" t="s">
        <v>18492</v>
      </c>
      <c r="N1864">
        <v>30802</v>
      </c>
      <c r="O1864" t="s">
        <v>64</v>
      </c>
      <c r="P1864" t="s">
        <v>9</v>
      </c>
      <c r="Q1864" t="s">
        <v>2</v>
      </c>
      <c r="R1864" t="s">
        <v>16694</v>
      </c>
      <c r="S1864" t="s">
        <v>242</v>
      </c>
      <c r="T1864" t="s">
        <v>21934</v>
      </c>
      <c r="U1864" t="s">
        <v>272</v>
      </c>
      <c r="V1864" t="s">
        <v>3383</v>
      </c>
      <c r="W1864" t="s">
        <v>10825</v>
      </c>
      <c r="X1864" t="s">
        <v>13057</v>
      </c>
      <c r="Y1864" s="536" t="s">
        <v>25360</v>
      </c>
      <c r="Z1864" s="536"/>
      <c r="AA1864" s="493" t="s">
        <v>10931</v>
      </c>
      <c r="AB1864" s="493" t="s">
        <v>25361</v>
      </c>
      <c r="AC1864" s="493" t="s">
        <v>18782</v>
      </c>
      <c r="AD1864" s="493" t="s">
        <v>21870</v>
      </c>
      <c r="AE1864"/>
      <c r="AF1864" t="s">
        <v>20919</v>
      </c>
      <c r="AG1864"/>
      <c r="AH1864"/>
      <c r="AI1864" t="s">
        <v>20668</v>
      </c>
      <c r="AJ1864" t="s">
        <v>32</v>
      </c>
      <c r="AK1864" t="s">
        <v>7211</v>
      </c>
      <c r="AL1864" t="s">
        <v>64</v>
      </c>
      <c r="AM1864" t="s">
        <v>3383</v>
      </c>
      <c r="AN1864">
        <v>10</v>
      </c>
    </row>
    <row r="1865" spans="1:40" ht="14.4" x14ac:dyDescent="0.3">
      <c r="A1865" s="433" t="str">
        <v>2545</v>
      </c>
      <c r="D1865" t="str">
        <f>CONCATENATE(portada_F[[#This Row],[NIVEL]],".",portada_F[[#This Row],[CODINS]])</f>
        <v>1.01544</v>
      </c>
      <c r="E1865" s="444" t="s">
        <v>31820</v>
      </c>
      <c r="F1865" t="s">
        <v>3607</v>
      </c>
      <c r="G1865" t="s">
        <v>3606</v>
      </c>
      <c r="H1865" t="s">
        <v>1636</v>
      </c>
      <c r="I1865" t="s">
        <v>242</v>
      </c>
      <c r="J1865" t="s">
        <v>4</v>
      </c>
      <c r="K1865" t="s">
        <v>32</v>
      </c>
      <c r="L1865" t="s">
        <v>20921</v>
      </c>
      <c r="M1865" t="s">
        <v>18492</v>
      </c>
      <c r="N1865">
        <v>30601</v>
      </c>
      <c r="O1865" t="s">
        <v>64</v>
      </c>
      <c r="P1865" t="s">
        <v>6</v>
      </c>
      <c r="Q1865" t="s">
        <v>1</v>
      </c>
      <c r="R1865" t="s">
        <v>16686</v>
      </c>
      <c r="S1865" t="s">
        <v>242</v>
      </c>
      <c r="T1865" t="s">
        <v>21955</v>
      </c>
      <c r="U1865" t="s">
        <v>3590</v>
      </c>
      <c r="V1865" t="s">
        <v>1636</v>
      </c>
      <c r="W1865" t="s">
        <v>9430</v>
      </c>
      <c r="X1865" t="s">
        <v>11874</v>
      </c>
      <c r="Y1865" s="536" t="s">
        <v>24213</v>
      </c>
      <c r="Z1865" s="536" t="s">
        <v>24213</v>
      </c>
      <c r="AA1865" s="493" t="s">
        <v>24214</v>
      </c>
      <c r="AB1865" s="493" t="s">
        <v>24215</v>
      </c>
      <c r="AC1865" s="493" t="s">
        <v>19816</v>
      </c>
      <c r="AD1865" s="493" t="s">
        <v>21957</v>
      </c>
      <c r="AE1865"/>
      <c r="AF1865" t="s">
        <v>20919</v>
      </c>
      <c r="AG1865"/>
      <c r="AH1865"/>
      <c r="AI1865" t="s">
        <v>20668</v>
      </c>
      <c r="AJ1865" t="s">
        <v>32</v>
      </c>
      <c r="AK1865" t="s">
        <v>3605</v>
      </c>
      <c r="AL1865" t="s">
        <v>64</v>
      </c>
      <c r="AM1865" t="s">
        <v>1636</v>
      </c>
      <c r="AN1865">
        <v>4</v>
      </c>
    </row>
    <row r="1866" spans="1:40" ht="14.4" x14ac:dyDescent="0.3">
      <c r="A1866" s="433" t="str">
        <v>2547</v>
      </c>
      <c r="D1866" t="str">
        <f>CONCATENATE(portada_F[[#This Row],[NIVEL]],".",portada_F[[#This Row],[CODINS]])</f>
        <v>1.00473</v>
      </c>
      <c r="E1866" s="444" t="s">
        <v>30863</v>
      </c>
      <c r="F1866" t="s">
        <v>6859</v>
      </c>
      <c r="G1866" t="s">
        <v>3506</v>
      </c>
      <c r="H1866" t="s">
        <v>3507</v>
      </c>
      <c r="I1866" t="s">
        <v>242</v>
      </c>
      <c r="J1866" t="s">
        <v>7</v>
      </c>
      <c r="K1866" t="s">
        <v>32</v>
      </c>
      <c r="L1866" t="s">
        <v>20921</v>
      </c>
      <c r="M1866" t="s">
        <v>18492</v>
      </c>
      <c r="N1866">
        <v>30107</v>
      </c>
      <c r="O1866" t="s">
        <v>64</v>
      </c>
      <c r="P1866" t="s">
        <v>1</v>
      </c>
      <c r="Q1866" t="s">
        <v>7</v>
      </c>
      <c r="R1866" t="s">
        <v>16656</v>
      </c>
      <c r="S1866" t="s">
        <v>242</v>
      </c>
      <c r="T1866" t="s">
        <v>242</v>
      </c>
      <c r="U1866" t="s">
        <v>461</v>
      </c>
      <c r="V1866" t="s">
        <v>250</v>
      </c>
      <c r="W1866" t="s">
        <v>9417</v>
      </c>
      <c r="X1866" t="s">
        <v>11547</v>
      </c>
      <c r="Y1866" s="536" t="s">
        <v>21928</v>
      </c>
      <c r="Z1866" s="536"/>
      <c r="AA1866" s="493" t="s">
        <v>18790</v>
      </c>
      <c r="AB1866" s="493" t="s">
        <v>21929</v>
      </c>
      <c r="AC1866" s="493" t="s">
        <v>19808</v>
      </c>
      <c r="AD1866" s="493" t="s">
        <v>21918</v>
      </c>
      <c r="AE1866"/>
      <c r="AF1866" t="s">
        <v>20919</v>
      </c>
      <c r="AG1866"/>
      <c r="AH1866"/>
      <c r="AI1866" t="s">
        <v>20668</v>
      </c>
      <c r="AJ1866" t="s">
        <v>32</v>
      </c>
      <c r="AK1866" t="s">
        <v>144</v>
      </c>
      <c r="AL1866" t="s">
        <v>64</v>
      </c>
      <c r="AM1866" t="s">
        <v>3507</v>
      </c>
      <c r="AN1866">
        <v>14</v>
      </c>
    </row>
    <row r="1867" spans="1:40" ht="14.4" x14ac:dyDescent="0.3">
      <c r="A1867" s="433" t="str">
        <v>2548</v>
      </c>
      <c r="D1867" t="str">
        <f>CONCATENATE(portada_F[[#This Row],[NIVEL]],".",portada_F[[#This Row],[CODINS]])</f>
        <v>1.00514</v>
      </c>
      <c r="E1867" s="444" t="s">
        <v>30901</v>
      </c>
      <c r="F1867" t="s">
        <v>1467</v>
      </c>
      <c r="G1867" t="s">
        <v>3736</v>
      </c>
      <c r="H1867" t="s">
        <v>3737</v>
      </c>
      <c r="I1867" t="s">
        <v>242</v>
      </c>
      <c r="J1867" t="s">
        <v>6</v>
      </c>
      <c r="K1867" t="s">
        <v>32</v>
      </c>
      <c r="L1867" t="s">
        <v>20921</v>
      </c>
      <c r="M1867" t="s">
        <v>18492</v>
      </c>
      <c r="N1867">
        <v>30305</v>
      </c>
      <c r="O1867" t="s">
        <v>64</v>
      </c>
      <c r="P1867" t="s">
        <v>3</v>
      </c>
      <c r="Q1867" t="s">
        <v>5</v>
      </c>
      <c r="R1867" t="s">
        <v>16669</v>
      </c>
      <c r="S1867" t="s">
        <v>242</v>
      </c>
      <c r="T1867" t="s">
        <v>243</v>
      </c>
      <c r="U1867" t="s">
        <v>244</v>
      </c>
      <c r="V1867" t="s">
        <v>3738</v>
      </c>
      <c r="W1867" t="s">
        <v>18802</v>
      </c>
      <c r="X1867" t="s">
        <v>12709</v>
      </c>
      <c r="Y1867" s="536" t="s">
        <v>22010</v>
      </c>
      <c r="Z1867" s="536"/>
      <c r="AA1867" s="493" t="s">
        <v>12907</v>
      </c>
      <c r="AB1867" s="493" t="s">
        <v>22010</v>
      </c>
      <c r="AC1867" s="493" t="s">
        <v>19821</v>
      </c>
      <c r="AD1867" s="493" t="s">
        <v>22000</v>
      </c>
      <c r="AE1867"/>
      <c r="AF1867" t="s">
        <v>20919</v>
      </c>
      <c r="AG1867"/>
      <c r="AH1867"/>
      <c r="AI1867" t="s">
        <v>20668</v>
      </c>
      <c r="AJ1867" t="s">
        <v>32</v>
      </c>
      <c r="AK1867" t="s">
        <v>2361</v>
      </c>
      <c r="AL1867" t="s">
        <v>64</v>
      </c>
      <c r="AM1867" t="s">
        <v>3737</v>
      </c>
      <c r="AN1867">
        <v>47</v>
      </c>
    </row>
    <row r="1868" spans="1:40" ht="14.4" x14ac:dyDescent="0.3">
      <c r="A1868" s="433" t="str">
        <v>2549</v>
      </c>
      <c r="D1868" t="str">
        <f>CONCATENATE(portada_F[[#This Row],[NIVEL]],".",portada_F[[#This Row],[CODINS]])</f>
        <v>1.04102</v>
      </c>
      <c r="E1868" s="444" t="s">
        <v>33990</v>
      </c>
      <c r="F1868" t="s">
        <v>7942</v>
      </c>
      <c r="G1868" t="s">
        <v>29504</v>
      </c>
      <c r="H1868" t="s">
        <v>88</v>
      </c>
      <c r="I1868" t="s">
        <v>571</v>
      </c>
      <c r="J1868" t="s">
        <v>2</v>
      </c>
      <c r="K1868" t="s">
        <v>32</v>
      </c>
      <c r="L1868" t="s">
        <v>20921</v>
      </c>
      <c r="M1868" t="s">
        <v>18492</v>
      </c>
      <c r="N1868">
        <v>11703</v>
      </c>
      <c r="O1868" t="s">
        <v>32</v>
      </c>
      <c r="P1868" t="s">
        <v>3379</v>
      </c>
      <c r="Q1868" t="s">
        <v>3</v>
      </c>
      <c r="R1868" t="s">
        <v>16535</v>
      </c>
      <c r="S1868" t="s">
        <v>33</v>
      </c>
      <c r="T1868" t="s">
        <v>21868</v>
      </c>
      <c r="U1868" t="s">
        <v>3380</v>
      </c>
      <c r="V1868" t="s">
        <v>88</v>
      </c>
      <c r="W1868" t="s">
        <v>29505</v>
      </c>
      <c r="X1868" t="s">
        <v>29506</v>
      </c>
      <c r="Y1868" s="536" t="s">
        <v>29507</v>
      </c>
      <c r="Z1868" s="536"/>
      <c r="AA1868" s="493" t="s">
        <v>29508</v>
      </c>
      <c r="AB1868" s="493" t="s">
        <v>29509</v>
      </c>
      <c r="AC1868" s="493" t="s">
        <v>18782</v>
      </c>
      <c r="AD1868" s="493" t="s">
        <v>21870</v>
      </c>
      <c r="AE1868"/>
      <c r="AF1868" t="s">
        <v>20919</v>
      </c>
      <c r="AG1868"/>
      <c r="AH1868"/>
      <c r="AI1868" t="s">
        <v>20668</v>
      </c>
      <c r="AJ1868" t="s">
        <v>32</v>
      </c>
      <c r="AK1868" t="s">
        <v>3210</v>
      </c>
      <c r="AL1868" t="s">
        <v>64</v>
      </c>
      <c r="AM1868" t="s">
        <v>88</v>
      </c>
      <c r="AN1868">
        <v>1</v>
      </c>
    </row>
    <row r="1869" spans="1:40" ht="14.4" x14ac:dyDescent="0.3">
      <c r="A1869" s="433" t="str">
        <v>2550</v>
      </c>
      <c r="D1869" t="str">
        <f>CONCATENATE(portada_F[[#This Row],[NIVEL]],".",portada_F[[#This Row],[CODINS]])</f>
        <v>1.01795</v>
      </c>
      <c r="E1869" s="444" t="s">
        <v>32045</v>
      </c>
      <c r="F1869" t="s">
        <v>3428</v>
      </c>
      <c r="G1869" t="s">
        <v>3427</v>
      </c>
      <c r="H1869" t="s">
        <v>3053</v>
      </c>
      <c r="I1869" t="s">
        <v>571</v>
      </c>
      <c r="J1869" t="s">
        <v>3</v>
      </c>
      <c r="K1869" t="s">
        <v>32</v>
      </c>
      <c r="L1869" t="s">
        <v>20921</v>
      </c>
      <c r="M1869" t="s">
        <v>18492</v>
      </c>
      <c r="N1869">
        <v>12002</v>
      </c>
      <c r="O1869" t="s">
        <v>32</v>
      </c>
      <c r="P1869" t="s">
        <v>3374</v>
      </c>
      <c r="Q1869" t="s">
        <v>2</v>
      </c>
      <c r="R1869" t="s">
        <v>18355</v>
      </c>
      <c r="S1869" t="s">
        <v>33</v>
      </c>
      <c r="T1869" t="s">
        <v>3375</v>
      </c>
      <c r="U1869" t="s">
        <v>3053</v>
      </c>
      <c r="V1869" t="s">
        <v>3053</v>
      </c>
      <c r="W1869" t="s">
        <v>19090</v>
      </c>
      <c r="X1869" t="s">
        <v>10737</v>
      </c>
      <c r="Y1869" s="536" t="s">
        <v>24737</v>
      </c>
      <c r="Z1869" s="536" t="s">
        <v>24737</v>
      </c>
      <c r="AA1869" s="493" t="s">
        <v>20120</v>
      </c>
      <c r="AB1869" s="493" t="s">
        <v>24738</v>
      </c>
      <c r="AC1869" s="493" t="s">
        <v>19802</v>
      </c>
      <c r="AD1869" s="493" t="s">
        <v>21873</v>
      </c>
      <c r="AE1869"/>
      <c r="AF1869" t="s">
        <v>20919</v>
      </c>
      <c r="AG1869"/>
      <c r="AH1869"/>
      <c r="AI1869" t="s">
        <v>20668</v>
      </c>
      <c r="AJ1869" t="s">
        <v>32</v>
      </c>
      <c r="AK1869" t="s">
        <v>3426</v>
      </c>
      <c r="AL1869" t="s">
        <v>64</v>
      </c>
      <c r="AM1869" t="s">
        <v>3053</v>
      </c>
      <c r="AN1869">
        <v>16</v>
      </c>
    </row>
    <row r="1870" spans="1:40" ht="14.4" x14ac:dyDescent="0.3">
      <c r="A1870" s="433" t="str">
        <v>2551</v>
      </c>
      <c r="D1870" t="str">
        <f>CONCATENATE(portada_F[[#This Row],[NIVEL]],".",portada_F[[#This Row],[CODINS]])</f>
        <v>1.00461</v>
      </c>
      <c r="E1870" s="444" t="s">
        <v>30851</v>
      </c>
      <c r="F1870" t="s">
        <v>1325</v>
      </c>
      <c r="G1870" t="s">
        <v>3457</v>
      </c>
      <c r="H1870" t="s">
        <v>693</v>
      </c>
      <c r="I1870" t="s">
        <v>242</v>
      </c>
      <c r="J1870" t="s">
        <v>1</v>
      </c>
      <c r="K1870" t="s">
        <v>32</v>
      </c>
      <c r="L1870" t="s">
        <v>20921</v>
      </c>
      <c r="M1870" t="s">
        <v>18492</v>
      </c>
      <c r="N1870">
        <v>30103</v>
      </c>
      <c r="O1870" t="s">
        <v>64</v>
      </c>
      <c r="P1870" t="s">
        <v>1</v>
      </c>
      <c r="Q1870" t="s">
        <v>3</v>
      </c>
      <c r="R1870" t="s">
        <v>16654</v>
      </c>
      <c r="S1870" t="s">
        <v>242</v>
      </c>
      <c r="T1870" t="s">
        <v>242</v>
      </c>
      <c r="U1870" t="s">
        <v>18489</v>
      </c>
      <c r="V1870" t="s">
        <v>693</v>
      </c>
      <c r="W1870" t="s">
        <v>3458</v>
      </c>
      <c r="X1870" t="s">
        <v>11537</v>
      </c>
      <c r="Y1870" s="536" t="s">
        <v>21902</v>
      </c>
      <c r="Z1870" s="536" t="s">
        <v>21903</v>
      </c>
      <c r="AA1870" s="493" t="s">
        <v>19806</v>
      </c>
      <c r="AB1870" s="493" t="s">
        <v>21903</v>
      </c>
      <c r="AC1870" s="493" t="s">
        <v>19803</v>
      </c>
      <c r="AD1870" s="493" t="s">
        <v>21876</v>
      </c>
      <c r="AE1870"/>
      <c r="AF1870" t="s">
        <v>20919</v>
      </c>
      <c r="AG1870"/>
      <c r="AH1870"/>
      <c r="AI1870" t="s">
        <v>20668</v>
      </c>
      <c r="AJ1870" t="s">
        <v>32</v>
      </c>
      <c r="AK1870" t="s">
        <v>2751</v>
      </c>
      <c r="AL1870" t="s">
        <v>64</v>
      </c>
      <c r="AM1870" t="s">
        <v>693</v>
      </c>
      <c r="AN1870">
        <v>72</v>
      </c>
    </row>
    <row r="1871" spans="1:40" ht="14.4" x14ac:dyDescent="0.3">
      <c r="A1871" s="433" t="str">
        <v>2552</v>
      </c>
      <c r="D1871" t="str">
        <f>CONCATENATE(portada_F[[#This Row],[NIVEL]],".",portada_F[[#This Row],[CODINS]])</f>
        <v>1.01537</v>
      </c>
      <c r="E1871" s="444" t="s">
        <v>31813</v>
      </c>
      <c r="F1871" t="s">
        <v>3341</v>
      </c>
      <c r="G1871" t="s">
        <v>3340</v>
      </c>
      <c r="H1871" t="s">
        <v>224</v>
      </c>
      <c r="I1871" t="s">
        <v>571</v>
      </c>
      <c r="J1871" t="s">
        <v>1</v>
      </c>
      <c r="K1871" t="s">
        <v>32</v>
      </c>
      <c r="L1871" t="s">
        <v>20921</v>
      </c>
      <c r="M1871" t="s">
        <v>18492</v>
      </c>
      <c r="N1871">
        <v>10503</v>
      </c>
      <c r="O1871" t="s">
        <v>32</v>
      </c>
      <c r="P1871" t="s">
        <v>5</v>
      </c>
      <c r="Q1871" t="s">
        <v>3</v>
      </c>
      <c r="R1871" t="s">
        <v>16477</v>
      </c>
      <c r="S1871" t="s">
        <v>33</v>
      </c>
      <c r="T1871" t="s">
        <v>20978</v>
      </c>
      <c r="U1871" t="s">
        <v>224</v>
      </c>
      <c r="V1871" t="s">
        <v>224</v>
      </c>
      <c r="W1871" t="s">
        <v>19032</v>
      </c>
      <c r="X1871" t="s">
        <v>10662</v>
      </c>
      <c r="Y1871" s="536" t="s">
        <v>24200</v>
      </c>
      <c r="Z1871" s="536" t="s">
        <v>24201</v>
      </c>
      <c r="AA1871" s="493" t="s">
        <v>18144</v>
      </c>
      <c r="AB1871" s="493" t="s">
        <v>24202</v>
      </c>
      <c r="AC1871" s="493" t="s">
        <v>19697</v>
      </c>
      <c r="AD1871" s="493" t="s">
        <v>20982</v>
      </c>
      <c r="AE1871"/>
      <c r="AF1871" t="s">
        <v>20919</v>
      </c>
      <c r="AG1871"/>
      <c r="AH1871"/>
      <c r="AI1871" t="s">
        <v>20668</v>
      </c>
      <c r="AJ1871" t="s">
        <v>32</v>
      </c>
      <c r="AK1871" t="s">
        <v>3339</v>
      </c>
      <c r="AL1871" t="s">
        <v>64</v>
      </c>
      <c r="AM1871" t="s">
        <v>224</v>
      </c>
      <c r="AN1871">
        <v>10</v>
      </c>
    </row>
    <row r="1872" spans="1:40" ht="14.4" x14ac:dyDescent="0.3">
      <c r="A1872" s="433" t="str">
        <v>2555</v>
      </c>
      <c r="D1872" t="str">
        <f>CONCATENATE(portada_F[[#This Row],[NIVEL]],".",portada_F[[#This Row],[CODINS]])</f>
        <v>1.00515</v>
      </c>
      <c r="E1872" s="444" t="s">
        <v>30902</v>
      </c>
      <c r="F1872" t="s">
        <v>1471</v>
      </c>
      <c r="G1872" t="s">
        <v>3744</v>
      </c>
      <c r="H1872" t="s">
        <v>19823</v>
      </c>
      <c r="I1872" t="s">
        <v>242</v>
      </c>
      <c r="J1872" t="s">
        <v>6</v>
      </c>
      <c r="K1872" t="s">
        <v>32</v>
      </c>
      <c r="L1872" t="s">
        <v>20921</v>
      </c>
      <c r="M1872" t="s">
        <v>18492</v>
      </c>
      <c r="N1872">
        <v>30302</v>
      </c>
      <c r="O1872" t="s">
        <v>64</v>
      </c>
      <c r="P1872" t="s">
        <v>3</v>
      </c>
      <c r="Q1872" t="s">
        <v>2</v>
      </c>
      <c r="R1872" t="s">
        <v>16666</v>
      </c>
      <c r="S1872" t="s">
        <v>242</v>
      </c>
      <c r="T1872" t="s">
        <v>243</v>
      </c>
      <c r="U1872" t="s">
        <v>3025</v>
      </c>
      <c r="V1872" t="s">
        <v>3025</v>
      </c>
      <c r="W1872" t="s">
        <v>9453</v>
      </c>
      <c r="X1872" t="s">
        <v>17072</v>
      </c>
      <c r="Y1872" s="536" t="s">
        <v>22011</v>
      </c>
      <c r="Z1872" s="536" t="s">
        <v>22011</v>
      </c>
      <c r="AA1872" s="493" t="s">
        <v>22012</v>
      </c>
      <c r="AB1872" s="493" t="s">
        <v>22013</v>
      </c>
      <c r="AC1872" s="493" t="s">
        <v>19821</v>
      </c>
      <c r="AD1872" s="493" t="s">
        <v>22000</v>
      </c>
      <c r="AE1872"/>
      <c r="AF1872" t="s">
        <v>20919</v>
      </c>
      <c r="AG1872"/>
      <c r="AH1872"/>
      <c r="AI1872" t="s">
        <v>20668</v>
      </c>
      <c r="AJ1872" t="s">
        <v>32</v>
      </c>
      <c r="AK1872" t="s">
        <v>2336</v>
      </c>
      <c r="AL1872" t="s">
        <v>64</v>
      </c>
      <c r="AM1872" t="s">
        <v>19823</v>
      </c>
      <c r="AN1872">
        <v>86</v>
      </c>
    </row>
    <row r="1873" spans="1:40" ht="14.4" x14ac:dyDescent="0.3">
      <c r="A1873" s="433" t="str">
        <v>2556</v>
      </c>
      <c r="D1873" t="str">
        <f>CONCATENATE(portada_F[[#This Row],[NIVEL]],".",portada_F[[#This Row],[CODINS]])</f>
        <v>1.01872</v>
      </c>
      <c r="E1873" s="444" t="s">
        <v>32115</v>
      </c>
      <c r="F1873" t="s">
        <v>3669</v>
      </c>
      <c r="G1873" t="s">
        <v>3665</v>
      </c>
      <c r="H1873" t="s">
        <v>3666</v>
      </c>
      <c r="I1873" t="s">
        <v>242</v>
      </c>
      <c r="J1873" t="s">
        <v>9</v>
      </c>
      <c r="K1873" t="s">
        <v>32</v>
      </c>
      <c r="L1873" t="s">
        <v>20921</v>
      </c>
      <c r="M1873" t="s">
        <v>18492</v>
      </c>
      <c r="N1873">
        <v>30204</v>
      </c>
      <c r="O1873" t="s">
        <v>64</v>
      </c>
      <c r="P1873" t="s">
        <v>2</v>
      </c>
      <c r="Q1873" t="s">
        <v>4</v>
      </c>
      <c r="R1873" t="s">
        <v>16663</v>
      </c>
      <c r="S1873" t="s">
        <v>242</v>
      </c>
      <c r="T1873" t="s">
        <v>3125</v>
      </c>
      <c r="U1873" t="s">
        <v>3646</v>
      </c>
      <c r="V1873" t="s">
        <v>3667</v>
      </c>
      <c r="W1873" t="s">
        <v>19109</v>
      </c>
      <c r="X1873" t="s">
        <v>13002</v>
      </c>
      <c r="Y1873" s="536" t="s">
        <v>24888</v>
      </c>
      <c r="Z1873" s="536" t="s">
        <v>24888</v>
      </c>
      <c r="AA1873" s="493" t="s">
        <v>24889</v>
      </c>
      <c r="AB1873" s="493" t="s">
        <v>24888</v>
      </c>
      <c r="AC1873" s="493" t="s">
        <v>19819</v>
      </c>
      <c r="AD1873" s="493" t="s">
        <v>21984</v>
      </c>
      <c r="AE1873"/>
      <c r="AF1873" t="s">
        <v>20919</v>
      </c>
      <c r="AG1873"/>
      <c r="AH1873"/>
      <c r="AI1873" t="s">
        <v>20668</v>
      </c>
      <c r="AJ1873" t="s">
        <v>32</v>
      </c>
      <c r="AK1873" t="s">
        <v>3536</v>
      </c>
      <c r="AL1873" t="s">
        <v>64</v>
      </c>
      <c r="AM1873" t="s">
        <v>3666</v>
      </c>
      <c r="AN1873">
        <v>3</v>
      </c>
    </row>
    <row r="1874" spans="1:40" ht="14.4" x14ac:dyDescent="0.3">
      <c r="A1874" s="433" t="str">
        <v>2558</v>
      </c>
      <c r="D1874" t="str">
        <f>CONCATENATE(portada_F[[#This Row],[NIVEL]],".",portada_F[[#This Row],[CODINS]])</f>
        <v>1.01861</v>
      </c>
      <c r="E1874" s="444" t="s">
        <v>32106</v>
      </c>
      <c r="F1874" t="s">
        <v>3610</v>
      </c>
      <c r="G1874" t="s">
        <v>3608</v>
      </c>
      <c r="H1874" t="s">
        <v>1459</v>
      </c>
      <c r="I1874" t="s">
        <v>242</v>
      </c>
      <c r="J1874" t="s">
        <v>4</v>
      </c>
      <c r="K1874" t="s">
        <v>32</v>
      </c>
      <c r="L1874" t="s">
        <v>20921</v>
      </c>
      <c r="M1874" t="s">
        <v>18492</v>
      </c>
      <c r="N1874">
        <v>30705</v>
      </c>
      <c r="O1874" t="s">
        <v>64</v>
      </c>
      <c r="P1874" t="s">
        <v>7</v>
      </c>
      <c r="Q1874" t="s">
        <v>5</v>
      </c>
      <c r="R1874" t="s">
        <v>16693</v>
      </c>
      <c r="S1874" t="s">
        <v>242</v>
      </c>
      <c r="T1874" t="s">
        <v>21958</v>
      </c>
      <c r="U1874" t="s">
        <v>1213</v>
      </c>
      <c r="V1874" t="s">
        <v>1459</v>
      </c>
      <c r="W1874" t="s">
        <v>3609</v>
      </c>
      <c r="X1874" t="s">
        <v>11924</v>
      </c>
      <c r="Y1874" s="536" t="s">
        <v>24870</v>
      </c>
      <c r="Z1874" s="536"/>
      <c r="AA1874" s="493" t="s">
        <v>14972</v>
      </c>
      <c r="AB1874" s="493" t="s">
        <v>24870</v>
      </c>
      <c r="AC1874" s="493" t="s">
        <v>19816</v>
      </c>
      <c r="AD1874" s="493" t="s">
        <v>21957</v>
      </c>
      <c r="AE1874"/>
      <c r="AF1874" t="s">
        <v>20919</v>
      </c>
      <c r="AG1874"/>
      <c r="AH1874"/>
      <c r="AI1874" t="s">
        <v>20668</v>
      </c>
      <c r="AJ1874" t="s">
        <v>32</v>
      </c>
      <c r="AK1874" t="s">
        <v>1336</v>
      </c>
      <c r="AL1874" t="s">
        <v>64</v>
      </c>
      <c r="AM1874" t="s">
        <v>1459</v>
      </c>
      <c r="AN1874">
        <v>7</v>
      </c>
    </row>
    <row r="1875" spans="1:40" ht="14.4" x14ac:dyDescent="0.3">
      <c r="A1875" s="433" t="str">
        <v>2559</v>
      </c>
      <c r="D1875" t="str">
        <f>CONCATENATE(portada_F[[#This Row],[NIVEL]],".",portada_F[[#This Row],[CODINS]])</f>
        <v>1.04264</v>
      </c>
      <c r="E1875" s="444" t="s">
        <v>34105</v>
      </c>
      <c r="F1875" t="s">
        <v>13511</v>
      </c>
      <c r="G1875" t="s">
        <v>18687</v>
      </c>
      <c r="H1875" t="s">
        <v>18688</v>
      </c>
      <c r="I1875" t="s">
        <v>571</v>
      </c>
      <c r="J1875" t="s">
        <v>1</v>
      </c>
      <c r="K1875" t="s">
        <v>32</v>
      </c>
      <c r="L1875" t="s">
        <v>20921</v>
      </c>
      <c r="M1875" t="s">
        <v>18492</v>
      </c>
      <c r="N1875">
        <v>10501</v>
      </c>
      <c r="O1875" t="s">
        <v>32</v>
      </c>
      <c r="P1875" t="s">
        <v>5</v>
      </c>
      <c r="Q1875" t="s">
        <v>1</v>
      </c>
      <c r="R1875" t="s">
        <v>16475</v>
      </c>
      <c r="S1875" t="s">
        <v>33</v>
      </c>
      <c r="T1875" t="s">
        <v>20978</v>
      </c>
      <c r="U1875" t="s">
        <v>1242</v>
      </c>
      <c r="V1875" t="s">
        <v>18688</v>
      </c>
      <c r="W1875" t="s">
        <v>19651</v>
      </c>
      <c r="X1875" t="s">
        <v>19650</v>
      </c>
      <c r="Y1875" s="536" t="s">
        <v>29791</v>
      </c>
      <c r="Z1875" s="536"/>
      <c r="AA1875" s="493" t="s">
        <v>19649</v>
      </c>
      <c r="AB1875" s="493" t="s">
        <v>29791</v>
      </c>
      <c r="AC1875" s="493" t="s">
        <v>19697</v>
      </c>
      <c r="AD1875" s="493" t="s">
        <v>20982</v>
      </c>
      <c r="AE1875"/>
      <c r="AF1875" t="s">
        <v>20919</v>
      </c>
      <c r="AG1875"/>
      <c r="AH1875"/>
      <c r="AI1875" t="s">
        <v>20668</v>
      </c>
      <c r="AJ1875" t="s">
        <v>32</v>
      </c>
      <c r="AK1875" t="s">
        <v>3367</v>
      </c>
      <c r="AL1875" t="s">
        <v>64</v>
      </c>
      <c r="AM1875" t="s">
        <v>18688</v>
      </c>
      <c r="AN1875">
        <v>1</v>
      </c>
    </row>
    <row r="1876" spans="1:40" ht="14.4" x14ac:dyDescent="0.3">
      <c r="A1876" s="433" t="str">
        <v>2563</v>
      </c>
      <c r="D1876" t="str">
        <f>CONCATENATE(portada_F[[#This Row],[NIVEL]],".",portada_F[[#This Row],[CODINS]])</f>
        <v>1.01077</v>
      </c>
      <c r="E1876" s="444" t="s">
        <v>31393</v>
      </c>
      <c r="F1876" t="s">
        <v>2885</v>
      </c>
      <c r="G1876" t="s">
        <v>3449</v>
      </c>
      <c r="H1876" t="s">
        <v>272</v>
      </c>
      <c r="I1876" t="s">
        <v>571</v>
      </c>
      <c r="J1876" t="s">
        <v>3</v>
      </c>
      <c r="K1876" t="s">
        <v>32</v>
      </c>
      <c r="L1876" t="s">
        <v>20921</v>
      </c>
      <c r="M1876" t="s">
        <v>18492</v>
      </c>
      <c r="N1876">
        <v>12004</v>
      </c>
      <c r="O1876" t="s">
        <v>32</v>
      </c>
      <c r="P1876" t="s">
        <v>3374</v>
      </c>
      <c r="Q1876" t="s">
        <v>4</v>
      </c>
      <c r="R1876" t="s">
        <v>18357</v>
      </c>
      <c r="S1876" t="s">
        <v>33</v>
      </c>
      <c r="T1876" t="s">
        <v>3375</v>
      </c>
      <c r="U1876" t="s">
        <v>272</v>
      </c>
      <c r="V1876" t="s">
        <v>272</v>
      </c>
      <c r="W1876" t="s">
        <v>18928</v>
      </c>
      <c r="X1876" t="s">
        <v>15610</v>
      </c>
      <c r="Y1876" s="536" t="s">
        <v>23237</v>
      </c>
      <c r="Z1876" s="536" t="s">
        <v>23237</v>
      </c>
      <c r="AA1876" s="493" t="s">
        <v>14950</v>
      </c>
      <c r="AB1876" s="493" t="s">
        <v>23237</v>
      </c>
      <c r="AC1876" s="493" t="s">
        <v>19802</v>
      </c>
      <c r="AD1876" s="493" t="s">
        <v>21873</v>
      </c>
      <c r="AE1876"/>
      <c r="AF1876" t="s">
        <v>20919</v>
      </c>
      <c r="AG1876"/>
      <c r="AH1876"/>
      <c r="AI1876" t="s">
        <v>20668</v>
      </c>
      <c r="AJ1876" t="s">
        <v>32</v>
      </c>
      <c r="AK1876" t="s">
        <v>3448</v>
      </c>
      <c r="AL1876" t="s">
        <v>64</v>
      </c>
      <c r="AM1876" t="s">
        <v>272</v>
      </c>
      <c r="AN1876">
        <v>31</v>
      </c>
    </row>
    <row r="1877" spans="1:40" ht="14.4" x14ac:dyDescent="0.3">
      <c r="A1877" s="433" t="str">
        <v>2564</v>
      </c>
      <c r="D1877" t="str">
        <f>CONCATENATE(portada_F[[#This Row],[NIVEL]],".",portada_F[[#This Row],[CODINS]])</f>
        <v>1.00478</v>
      </c>
      <c r="E1877" s="444" t="s">
        <v>30868</v>
      </c>
      <c r="F1877" t="s">
        <v>1375</v>
      </c>
      <c r="G1877" t="s">
        <v>3580</v>
      </c>
      <c r="H1877" t="s">
        <v>3581</v>
      </c>
      <c r="I1877" t="s">
        <v>242</v>
      </c>
      <c r="J1877" t="s">
        <v>3</v>
      </c>
      <c r="K1877" t="s">
        <v>32</v>
      </c>
      <c r="L1877" t="s">
        <v>20921</v>
      </c>
      <c r="M1877" t="s">
        <v>18492</v>
      </c>
      <c r="N1877">
        <v>30802</v>
      </c>
      <c r="O1877" t="s">
        <v>64</v>
      </c>
      <c r="P1877" t="s">
        <v>9</v>
      </c>
      <c r="Q1877" t="s">
        <v>2</v>
      </c>
      <c r="R1877" t="s">
        <v>16694</v>
      </c>
      <c r="S1877" t="s">
        <v>242</v>
      </c>
      <c r="T1877" t="s">
        <v>21934</v>
      </c>
      <c r="U1877" t="s">
        <v>272</v>
      </c>
      <c r="V1877" t="s">
        <v>272</v>
      </c>
      <c r="W1877" t="s">
        <v>1043</v>
      </c>
      <c r="X1877" t="s">
        <v>17063</v>
      </c>
      <c r="Y1877" s="536" t="s">
        <v>21939</v>
      </c>
      <c r="Z1877" s="536" t="s">
        <v>21940</v>
      </c>
      <c r="AA1877" s="493" t="s">
        <v>21941</v>
      </c>
      <c r="AB1877" s="493" t="s">
        <v>21940</v>
      </c>
      <c r="AC1877" s="493" t="s">
        <v>21937</v>
      </c>
      <c r="AD1877" s="493" t="s">
        <v>21938</v>
      </c>
      <c r="AE1877"/>
      <c r="AF1877" t="s">
        <v>20919</v>
      </c>
      <c r="AG1877"/>
      <c r="AH1877"/>
      <c r="AI1877" t="s">
        <v>20668</v>
      </c>
      <c r="AJ1877" t="s">
        <v>32</v>
      </c>
      <c r="AK1877" t="s">
        <v>3579</v>
      </c>
      <c r="AL1877" t="s">
        <v>64</v>
      </c>
      <c r="AM1877" t="s">
        <v>3581</v>
      </c>
      <c r="AN1877">
        <v>71</v>
      </c>
    </row>
    <row r="1878" spans="1:40" ht="14.4" x14ac:dyDescent="0.3">
      <c r="A1878" s="433" t="str">
        <v>2565</v>
      </c>
      <c r="D1878" t="str">
        <f>CONCATENATE(portada_F[[#This Row],[NIVEL]],".",portada_F[[#This Row],[CODINS]])</f>
        <v>1.02645</v>
      </c>
      <c r="E1878" s="444" t="s">
        <v>32794</v>
      </c>
      <c r="F1878" t="s">
        <v>3344</v>
      </c>
      <c r="G1878" t="s">
        <v>3343</v>
      </c>
      <c r="H1878" t="s">
        <v>441</v>
      </c>
      <c r="I1878" t="s">
        <v>571</v>
      </c>
      <c r="J1878" t="s">
        <v>1</v>
      </c>
      <c r="K1878" t="s">
        <v>32</v>
      </c>
      <c r="L1878" t="s">
        <v>20921</v>
      </c>
      <c r="M1878" t="s">
        <v>18492</v>
      </c>
      <c r="N1878">
        <v>10503</v>
      </c>
      <c r="O1878" t="s">
        <v>32</v>
      </c>
      <c r="P1878" t="s">
        <v>5</v>
      </c>
      <c r="Q1878" t="s">
        <v>3</v>
      </c>
      <c r="R1878" t="s">
        <v>16477</v>
      </c>
      <c r="S1878" t="s">
        <v>33</v>
      </c>
      <c r="T1878" t="s">
        <v>20978</v>
      </c>
      <c r="U1878" t="s">
        <v>224</v>
      </c>
      <c r="V1878" t="s">
        <v>224</v>
      </c>
      <c r="W1878" t="s">
        <v>9406</v>
      </c>
      <c r="X1878" t="s">
        <v>10938</v>
      </c>
      <c r="Y1878" s="536" t="s">
        <v>26463</v>
      </c>
      <c r="Z1878" s="536"/>
      <c r="AA1878" s="493" t="s">
        <v>20265</v>
      </c>
      <c r="AB1878" s="493" t="s">
        <v>26464</v>
      </c>
      <c r="AC1878" s="493" t="s">
        <v>19697</v>
      </c>
      <c r="AD1878" s="493" t="s">
        <v>20982</v>
      </c>
      <c r="AE1878"/>
      <c r="AF1878" t="s">
        <v>20919</v>
      </c>
      <c r="AG1878"/>
      <c r="AH1878"/>
      <c r="AI1878" t="s">
        <v>20668</v>
      </c>
      <c r="AJ1878" t="s">
        <v>32</v>
      </c>
      <c r="AK1878" t="s">
        <v>3342</v>
      </c>
      <c r="AL1878" t="s">
        <v>64</v>
      </c>
      <c r="AM1878" t="s">
        <v>441</v>
      </c>
      <c r="AN1878">
        <v>19</v>
      </c>
    </row>
    <row r="1879" spans="1:40" ht="14.4" x14ac:dyDescent="0.3">
      <c r="A1879" s="433" t="str">
        <v>2566</v>
      </c>
      <c r="D1879" t="str">
        <f>CONCATENATE(portada_F[[#This Row],[NIVEL]],".",portada_F[[#This Row],[CODINS]])</f>
        <v>1.03574</v>
      </c>
      <c r="E1879" s="444" t="s">
        <v>33570</v>
      </c>
      <c r="F1879" t="s">
        <v>7636</v>
      </c>
      <c r="G1879" t="s">
        <v>20446</v>
      </c>
      <c r="H1879" t="s">
        <v>3036</v>
      </c>
      <c r="I1879" t="s">
        <v>571</v>
      </c>
      <c r="J1879" t="s">
        <v>2</v>
      </c>
      <c r="K1879" t="s">
        <v>32</v>
      </c>
      <c r="L1879" t="s">
        <v>20921</v>
      </c>
      <c r="M1879" t="s">
        <v>18492</v>
      </c>
      <c r="N1879">
        <v>10502</v>
      </c>
      <c r="O1879" t="s">
        <v>32</v>
      </c>
      <c r="P1879" t="s">
        <v>5</v>
      </c>
      <c r="Q1879" t="s">
        <v>2</v>
      </c>
      <c r="R1879" t="s">
        <v>16476</v>
      </c>
      <c r="S1879" t="s">
        <v>33</v>
      </c>
      <c r="T1879" t="s">
        <v>20978</v>
      </c>
      <c r="U1879" t="s">
        <v>1387</v>
      </c>
      <c r="V1879" t="s">
        <v>3036</v>
      </c>
      <c r="W1879" t="s">
        <v>20449</v>
      </c>
      <c r="X1879" t="s">
        <v>20448</v>
      </c>
      <c r="Y1879" s="536" t="s">
        <v>28396</v>
      </c>
      <c r="Z1879" s="536"/>
      <c r="AA1879" s="493" t="s">
        <v>20447</v>
      </c>
      <c r="AB1879" s="493" t="s">
        <v>28396</v>
      </c>
      <c r="AC1879" s="493" t="s">
        <v>18782</v>
      </c>
      <c r="AD1879" s="493" t="s">
        <v>21870</v>
      </c>
      <c r="AE1879"/>
      <c r="AF1879" t="s">
        <v>20919</v>
      </c>
      <c r="AG1879"/>
      <c r="AH1879"/>
      <c r="AI1879" t="s">
        <v>20668</v>
      </c>
      <c r="AJ1879" t="s">
        <v>32</v>
      </c>
      <c r="AK1879" t="s">
        <v>7419</v>
      </c>
      <c r="AL1879" t="s">
        <v>64</v>
      </c>
      <c r="AM1879" t="s">
        <v>3036</v>
      </c>
      <c r="AN1879">
        <v>3</v>
      </c>
    </row>
    <row r="1880" spans="1:40" ht="14.4" x14ac:dyDescent="0.3">
      <c r="A1880" s="433" t="str">
        <v>2567</v>
      </c>
      <c r="D1880" t="str">
        <f>CONCATENATE(portada_F[[#This Row],[NIVEL]],".",portada_F[[#This Row],[CODINS]])</f>
        <v>1.01863</v>
      </c>
      <c r="E1880" s="444" t="s">
        <v>32108</v>
      </c>
      <c r="F1880" s="446" t="s">
        <v>3615</v>
      </c>
      <c r="G1880" t="s">
        <v>3612</v>
      </c>
      <c r="H1880" t="s">
        <v>3613</v>
      </c>
      <c r="I1880" t="s">
        <v>242</v>
      </c>
      <c r="J1880" t="s">
        <v>4</v>
      </c>
      <c r="K1880" t="s">
        <v>32</v>
      </c>
      <c r="L1880" t="s">
        <v>20921</v>
      </c>
      <c r="M1880" t="s">
        <v>18492</v>
      </c>
      <c r="N1880">
        <v>30703</v>
      </c>
      <c r="O1880" t="s">
        <v>64</v>
      </c>
      <c r="P1880" t="s">
        <v>7</v>
      </c>
      <c r="Q1880" t="s">
        <v>3</v>
      </c>
      <c r="R1880" t="s">
        <v>16691</v>
      </c>
      <c r="S1880" t="s">
        <v>242</v>
      </c>
      <c r="T1880" t="s">
        <v>21958</v>
      </c>
      <c r="U1880" t="s">
        <v>3604</v>
      </c>
      <c r="V1880" t="s">
        <v>18012</v>
      </c>
      <c r="W1880" t="s">
        <v>3614</v>
      </c>
      <c r="X1880" t="s">
        <v>11960</v>
      </c>
      <c r="Y1880" s="536" t="s">
        <v>24871</v>
      </c>
      <c r="Z1880" s="536" t="s">
        <v>24872</v>
      </c>
      <c r="AA1880" s="493" t="s">
        <v>12984</v>
      </c>
      <c r="AB1880" s="493" t="s">
        <v>24871</v>
      </c>
      <c r="AC1880" s="493" t="s">
        <v>19816</v>
      </c>
      <c r="AD1880" s="493" t="s">
        <v>21957</v>
      </c>
      <c r="AE1880"/>
      <c r="AF1880" t="s">
        <v>20919</v>
      </c>
      <c r="AG1880"/>
      <c r="AH1880"/>
      <c r="AI1880" t="s">
        <v>20668</v>
      </c>
      <c r="AJ1880" t="s">
        <v>32</v>
      </c>
      <c r="AK1880" t="s">
        <v>3611</v>
      </c>
      <c r="AL1880" t="s">
        <v>64</v>
      </c>
      <c r="AM1880" t="s">
        <v>3613</v>
      </c>
      <c r="AN1880">
        <v>21</v>
      </c>
    </row>
    <row r="1881" spans="1:40" ht="14.4" x14ac:dyDescent="0.3">
      <c r="A1881" s="433" t="str">
        <v>2568</v>
      </c>
      <c r="D1881" t="str">
        <f>CONCATENATE(portada_F[[#This Row],[NIVEL]],".",portada_F[[#This Row],[CODINS]])</f>
        <v>1.00516</v>
      </c>
      <c r="E1881" s="444" t="s">
        <v>30903</v>
      </c>
      <c r="F1881" t="s">
        <v>1474</v>
      </c>
      <c r="G1881" t="s">
        <v>3732</v>
      </c>
      <c r="H1881" t="s">
        <v>9449</v>
      </c>
      <c r="I1881" t="s">
        <v>242</v>
      </c>
      <c r="J1881" t="s">
        <v>6</v>
      </c>
      <c r="K1881" t="s">
        <v>32</v>
      </c>
      <c r="L1881" t="s">
        <v>20921</v>
      </c>
      <c r="M1881" t="s">
        <v>18492</v>
      </c>
      <c r="N1881">
        <v>30303</v>
      </c>
      <c r="O1881" t="s">
        <v>64</v>
      </c>
      <c r="P1881" t="s">
        <v>3</v>
      </c>
      <c r="Q1881" t="s">
        <v>3</v>
      </c>
      <c r="R1881" t="s">
        <v>16667</v>
      </c>
      <c r="S1881" t="s">
        <v>242</v>
      </c>
      <c r="T1881" t="s">
        <v>243</v>
      </c>
      <c r="U1881" t="s">
        <v>173</v>
      </c>
      <c r="V1881" t="s">
        <v>173</v>
      </c>
      <c r="W1881" t="s">
        <v>18803</v>
      </c>
      <c r="X1881" t="s">
        <v>11576</v>
      </c>
      <c r="Y1881" s="536" t="s">
        <v>22014</v>
      </c>
      <c r="Z1881" s="536" t="s">
        <v>22015</v>
      </c>
      <c r="AA1881" s="493" t="s">
        <v>14951</v>
      </c>
      <c r="AB1881" s="493" t="s">
        <v>22014</v>
      </c>
      <c r="AC1881" s="493" t="s">
        <v>19821</v>
      </c>
      <c r="AD1881" s="493" t="s">
        <v>22000</v>
      </c>
      <c r="AE1881"/>
      <c r="AF1881" t="s">
        <v>20919</v>
      </c>
      <c r="AG1881"/>
      <c r="AH1881"/>
      <c r="AI1881" t="s">
        <v>20668</v>
      </c>
      <c r="AJ1881" t="s">
        <v>32</v>
      </c>
      <c r="AK1881" t="s">
        <v>3731</v>
      </c>
      <c r="AL1881" t="s">
        <v>64</v>
      </c>
      <c r="AM1881" t="s">
        <v>9449</v>
      </c>
      <c r="AN1881">
        <v>24</v>
      </c>
    </row>
    <row r="1882" spans="1:40" ht="14.4" x14ac:dyDescent="0.3">
      <c r="A1882" s="433" t="str">
        <v>2569</v>
      </c>
      <c r="D1882" t="str">
        <f>CONCATENATE(portada_F[[#This Row],[NIVEL]],".",portada_F[[#This Row],[CODINS]])</f>
        <v>1.00441</v>
      </c>
      <c r="E1882" s="444" t="s">
        <v>30835</v>
      </c>
      <c r="F1882" t="s">
        <v>641</v>
      </c>
      <c r="G1882" t="s">
        <v>3349</v>
      </c>
      <c r="H1882" t="s">
        <v>1387</v>
      </c>
      <c r="I1882" t="s">
        <v>571</v>
      </c>
      <c r="J1882" t="s">
        <v>1</v>
      </c>
      <c r="K1882" t="s">
        <v>32</v>
      </c>
      <c r="L1882" t="s">
        <v>20921</v>
      </c>
      <c r="M1882" t="s">
        <v>18492</v>
      </c>
      <c r="N1882">
        <v>10502</v>
      </c>
      <c r="O1882" t="s">
        <v>32</v>
      </c>
      <c r="P1882" t="s">
        <v>5</v>
      </c>
      <c r="Q1882" t="s">
        <v>2</v>
      </c>
      <c r="R1882" t="s">
        <v>16476</v>
      </c>
      <c r="S1882" t="s">
        <v>33</v>
      </c>
      <c r="T1882" t="s">
        <v>20978</v>
      </c>
      <c r="U1882" t="s">
        <v>1387</v>
      </c>
      <c r="V1882" t="s">
        <v>1387</v>
      </c>
      <c r="W1882" t="s">
        <v>7059</v>
      </c>
      <c r="X1882" t="s">
        <v>12698</v>
      </c>
      <c r="Y1882" s="536" t="s">
        <v>21862</v>
      </c>
      <c r="Z1882" s="536" t="s">
        <v>21863</v>
      </c>
      <c r="AA1882" s="493" t="s">
        <v>9409</v>
      </c>
      <c r="AB1882" s="493" t="s">
        <v>21864</v>
      </c>
      <c r="AC1882" s="493" t="s">
        <v>19697</v>
      </c>
      <c r="AD1882" s="493" t="s">
        <v>20982</v>
      </c>
      <c r="AE1882"/>
      <c r="AF1882" t="s">
        <v>20919</v>
      </c>
      <c r="AG1882"/>
      <c r="AH1882"/>
      <c r="AI1882" t="s">
        <v>20668</v>
      </c>
      <c r="AJ1882" t="s">
        <v>32</v>
      </c>
      <c r="AK1882" t="s">
        <v>3348</v>
      </c>
      <c r="AL1882" t="s">
        <v>64</v>
      </c>
      <c r="AM1882" t="s">
        <v>1387</v>
      </c>
      <c r="AN1882">
        <v>45</v>
      </c>
    </row>
    <row r="1883" spans="1:40" ht="14.4" x14ac:dyDescent="0.3">
      <c r="A1883" s="433" t="str">
        <v>2570</v>
      </c>
      <c r="D1883" t="str">
        <f>CONCATENATE(portada_F[[#This Row],[NIVEL]],".",portada_F[[#This Row],[CODINS]])</f>
        <v>1.00442</v>
      </c>
      <c r="E1883" s="444" t="s">
        <v>30836</v>
      </c>
      <c r="F1883" t="s">
        <v>367</v>
      </c>
      <c r="G1883" t="s">
        <v>3351</v>
      </c>
      <c r="H1883" t="s">
        <v>1956</v>
      </c>
      <c r="I1883" t="s">
        <v>571</v>
      </c>
      <c r="J1883" t="s">
        <v>1</v>
      </c>
      <c r="K1883" t="s">
        <v>32</v>
      </c>
      <c r="L1883" t="s">
        <v>20921</v>
      </c>
      <c r="M1883" t="s">
        <v>18492</v>
      </c>
      <c r="N1883">
        <v>10501</v>
      </c>
      <c r="O1883" t="s">
        <v>32</v>
      </c>
      <c r="P1883" t="s">
        <v>5</v>
      </c>
      <c r="Q1883" t="s">
        <v>1</v>
      </c>
      <c r="R1883" t="s">
        <v>16475</v>
      </c>
      <c r="S1883" t="s">
        <v>33</v>
      </c>
      <c r="T1883" t="s">
        <v>20978</v>
      </c>
      <c r="U1883" t="s">
        <v>1242</v>
      </c>
      <c r="V1883" t="s">
        <v>1242</v>
      </c>
      <c r="W1883" t="s">
        <v>18783</v>
      </c>
      <c r="X1883" t="s">
        <v>10406</v>
      </c>
      <c r="Y1883" s="536" t="s">
        <v>21865</v>
      </c>
      <c r="Z1883" s="536" t="s">
        <v>21866</v>
      </c>
      <c r="AA1883" s="493" t="s">
        <v>14875</v>
      </c>
      <c r="AB1883" s="493" t="s">
        <v>21867</v>
      </c>
      <c r="AC1883" s="493" t="s">
        <v>19697</v>
      </c>
      <c r="AD1883" s="493" t="s">
        <v>20982</v>
      </c>
      <c r="AE1883"/>
      <c r="AF1883" t="s">
        <v>20919</v>
      </c>
      <c r="AG1883"/>
      <c r="AH1883"/>
      <c r="AI1883" t="s">
        <v>20668</v>
      </c>
      <c r="AJ1883" t="s">
        <v>32</v>
      </c>
      <c r="AK1883" t="s">
        <v>3350</v>
      </c>
      <c r="AL1883" t="s">
        <v>64</v>
      </c>
      <c r="AM1883" t="s">
        <v>1956</v>
      </c>
      <c r="AN1883">
        <v>71</v>
      </c>
    </row>
    <row r="1884" spans="1:40" ht="14.4" x14ac:dyDescent="0.3">
      <c r="A1884" s="433" t="str">
        <v>2571</v>
      </c>
      <c r="D1884" t="str">
        <f>CONCATENATE(portada_F[[#This Row],[NIVEL]],".",portada_F[[#This Row],[CODINS]])</f>
        <v>1.02886</v>
      </c>
      <c r="E1884" s="444" t="s">
        <v>33014</v>
      </c>
      <c r="F1884" t="s">
        <v>3414</v>
      </c>
      <c r="G1884" t="s">
        <v>3413</v>
      </c>
      <c r="H1884" t="s">
        <v>929</v>
      </c>
      <c r="I1884" t="s">
        <v>571</v>
      </c>
      <c r="J1884" t="s">
        <v>2</v>
      </c>
      <c r="K1884" t="s">
        <v>32</v>
      </c>
      <c r="L1884" t="s">
        <v>20921</v>
      </c>
      <c r="M1884" t="s">
        <v>18492</v>
      </c>
      <c r="N1884">
        <v>12005</v>
      </c>
      <c r="O1884" t="s">
        <v>32</v>
      </c>
      <c r="P1884" t="s">
        <v>3374</v>
      </c>
      <c r="Q1884" t="s">
        <v>5</v>
      </c>
      <c r="R1884" t="s">
        <v>18358</v>
      </c>
      <c r="S1884" t="s">
        <v>33</v>
      </c>
      <c r="T1884" t="s">
        <v>3375</v>
      </c>
      <c r="U1884" t="s">
        <v>235</v>
      </c>
      <c r="V1884" t="s">
        <v>929</v>
      </c>
      <c r="W1884" t="s">
        <v>9176</v>
      </c>
      <c r="X1884" t="s">
        <v>13253</v>
      </c>
      <c r="Y1884" s="536" t="s">
        <v>26984</v>
      </c>
      <c r="Z1884" s="536" t="s">
        <v>26984</v>
      </c>
      <c r="AA1884" s="493" t="s">
        <v>15816</v>
      </c>
      <c r="AB1884" s="493" t="s">
        <v>26985</v>
      </c>
      <c r="AC1884" s="493" t="s">
        <v>18782</v>
      </c>
      <c r="AD1884" s="493" t="s">
        <v>21870</v>
      </c>
      <c r="AE1884"/>
      <c r="AF1884" t="s">
        <v>20919</v>
      </c>
      <c r="AG1884"/>
      <c r="AH1884"/>
      <c r="AI1884" t="s">
        <v>20668</v>
      </c>
      <c r="AJ1884" t="s">
        <v>32</v>
      </c>
      <c r="AK1884" t="s">
        <v>3261</v>
      </c>
      <c r="AL1884" t="s">
        <v>64</v>
      </c>
      <c r="AM1884" t="s">
        <v>929</v>
      </c>
      <c r="AN1884">
        <v>4</v>
      </c>
    </row>
    <row r="1885" spans="1:40" ht="14.4" x14ac:dyDescent="0.3">
      <c r="A1885" s="433" t="str">
        <v>2572</v>
      </c>
      <c r="D1885" t="str">
        <f>CONCATENATE(portada_F[[#This Row],[NIVEL]],".",portada_F[[#This Row],[CODINS]])</f>
        <v>1.01731</v>
      </c>
      <c r="E1885" s="444" t="s">
        <v>31991</v>
      </c>
      <c r="F1885" t="s">
        <v>3619</v>
      </c>
      <c r="G1885" t="s">
        <v>3617</v>
      </c>
      <c r="H1885" t="s">
        <v>1085</v>
      </c>
      <c r="I1885" t="s">
        <v>242</v>
      </c>
      <c r="J1885" t="s">
        <v>4</v>
      </c>
      <c r="K1885" t="s">
        <v>32</v>
      </c>
      <c r="L1885" t="s">
        <v>20921</v>
      </c>
      <c r="M1885" t="s">
        <v>18492</v>
      </c>
      <c r="N1885">
        <v>30705</v>
      </c>
      <c r="O1885" t="s">
        <v>64</v>
      </c>
      <c r="P1885" t="s">
        <v>7</v>
      </c>
      <c r="Q1885" t="s">
        <v>5</v>
      </c>
      <c r="R1885" t="s">
        <v>16693</v>
      </c>
      <c r="S1885" t="s">
        <v>242</v>
      </c>
      <c r="T1885" t="s">
        <v>21958</v>
      </c>
      <c r="U1885" t="s">
        <v>1213</v>
      </c>
      <c r="V1885" t="s">
        <v>1085</v>
      </c>
      <c r="W1885" t="s">
        <v>3618</v>
      </c>
      <c r="X1885" t="s">
        <v>12968</v>
      </c>
      <c r="Y1885" s="536" t="s">
        <v>24607</v>
      </c>
      <c r="Z1885" s="536" t="s">
        <v>24607</v>
      </c>
      <c r="AA1885" s="493" t="s">
        <v>19075</v>
      </c>
      <c r="AB1885" s="493" t="s">
        <v>24607</v>
      </c>
      <c r="AC1885" s="493" t="s">
        <v>19816</v>
      </c>
      <c r="AD1885" s="493" t="s">
        <v>21957</v>
      </c>
      <c r="AE1885"/>
      <c r="AF1885" t="s">
        <v>20919</v>
      </c>
      <c r="AG1885"/>
      <c r="AH1885"/>
      <c r="AI1885" t="s">
        <v>20668</v>
      </c>
      <c r="AJ1885" t="s">
        <v>32</v>
      </c>
      <c r="AK1885" t="s">
        <v>3616</v>
      </c>
      <c r="AL1885" t="s">
        <v>64</v>
      </c>
      <c r="AM1885" t="s">
        <v>1085</v>
      </c>
      <c r="AN1885">
        <v>18</v>
      </c>
    </row>
    <row r="1886" spans="1:40" ht="14.4" x14ac:dyDescent="0.3">
      <c r="A1886" s="433" t="str">
        <v>2573</v>
      </c>
      <c r="D1886" t="str">
        <f>CONCATENATE(portada_F[[#This Row],[NIVEL]],".",portada_F[[#This Row],[CODINS]])</f>
        <v>1.00444</v>
      </c>
      <c r="E1886" s="444" t="s">
        <v>30838</v>
      </c>
      <c r="F1886" t="s">
        <v>1277</v>
      </c>
      <c r="G1886" t="s">
        <v>3434</v>
      </c>
      <c r="H1886" t="s">
        <v>3435</v>
      </c>
      <c r="I1886" t="s">
        <v>571</v>
      </c>
      <c r="J1886" t="s">
        <v>3</v>
      </c>
      <c r="K1886" t="s">
        <v>32</v>
      </c>
      <c r="L1886" t="s">
        <v>20921</v>
      </c>
      <c r="M1886" t="s">
        <v>18492</v>
      </c>
      <c r="N1886">
        <v>12001</v>
      </c>
      <c r="O1886" t="s">
        <v>32</v>
      </c>
      <c r="P1886" t="s">
        <v>3374</v>
      </c>
      <c r="Q1886" t="s">
        <v>1</v>
      </c>
      <c r="R1886" t="s">
        <v>18354</v>
      </c>
      <c r="S1886" t="s">
        <v>33</v>
      </c>
      <c r="T1886" t="s">
        <v>3375</v>
      </c>
      <c r="U1886" t="s">
        <v>1085</v>
      </c>
      <c r="V1886" t="s">
        <v>1085</v>
      </c>
      <c r="W1886" t="s">
        <v>3436</v>
      </c>
      <c r="X1886" t="s">
        <v>12699</v>
      </c>
      <c r="Y1886" s="536" t="s">
        <v>21871</v>
      </c>
      <c r="Z1886" s="536" t="s">
        <v>21872</v>
      </c>
      <c r="AA1886" s="493" t="s">
        <v>19801</v>
      </c>
      <c r="AB1886" s="493" t="s">
        <v>21871</v>
      </c>
      <c r="AC1886" s="493" t="s">
        <v>19802</v>
      </c>
      <c r="AD1886" s="493" t="s">
        <v>21873</v>
      </c>
      <c r="AE1886"/>
      <c r="AF1886" t="s">
        <v>20919</v>
      </c>
      <c r="AG1886"/>
      <c r="AH1886"/>
      <c r="AI1886" t="s">
        <v>20668</v>
      </c>
      <c r="AJ1886" t="s">
        <v>32</v>
      </c>
      <c r="AK1886" t="s">
        <v>2406</v>
      </c>
      <c r="AL1886" t="s">
        <v>64</v>
      </c>
      <c r="AM1886" t="s">
        <v>3435</v>
      </c>
      <c r="AN1886">
        <v>87</v>
      </c>
    </row>
    <row r="1887" spans="1:40" ht="14.4" x14ac:dyDescent="0.3">
      <c r="A1887" s="433" t="str">
        <v>2574</v>
      </c>
      <c r="D1887" t="str">
        <f>CONCATENATE(portada_F[[#This Row],[NIVEL]],".",portada_F[[#This Row],[CODINS]])</f>
        <v>1.01791</v>
      </c>
      <c r="E1887" s="444" t="s">
        <v>32042</v>
      </c>
      <c r="F1887" t="s">
        <v>3347</v>
      </c>
      <c r="G1887" t="s">
        <v>3346</v>
      </c>
      <c r="H1887" t="s">
        <v>674</v>
      </c>
      <c r="I1887" t="s">
        <v>571</v>
      </c>
      <c r="J1887" t="s">
        <v>1</v>
      </c>
      <c r="K1887" t="s">
        <v>32</v>
      </c>
      <c r="L1887" t="s">
        <v>20921</v>
      </c>
      <c r="M1887" t="s">
        <v>18492</v>
      </c>
      <c r="N1887">
        <v>10501</v>
      </c>
      <c r="O1887" t="s">
        <v>32</v>
      </c>
      <c r="P1887" t="s">
        <v>5</v>
      </c>
      <c r="Q1887" t="s">
        <v>1</v>
      </c>
      <c r="R1887" t="s">
        <v>16475</v>
      </c>
      <c r="S1887" t="s">
        <v>33</v>
      </c>
      <c r="T1887" t="s">
        <v>20978</v>
      </c>
      <c r="U1887" t="s">
        <v>1242</v>
      </c>
      <c r="V1887" t="s">
        <v>674</v>
      </c>
      <c r="W1887" t="s">
        <v>19088</v>
      </c>
      <c r="X1887" t="s">
        <v>10736</v>
      </c>
      <c r="Y1887" s="536" t="s">
        <v>24730</v>
      </c>
      <c r="Z1887" s="536" t="s">
        <v>24730</v>
      </c>
      <c r="AA1887" s="493" t="s">
        <v>14120</v>
      </c>
      <c r="AB1887" s="493" t="s">
        <v>24730</v>
      </c>
      <c r="AC1887" s="493" t="s">
        <v>19697</v>
      </c>
      <c r="AD1887" s="493" t="s">
        <v>20982</v>
      </c>
      <c r="AE1887"/>
      <c r="AF1887" t="s">
        <v>20919</v>
      </c>
      <c r="AG1887"/>
      <c r="AH1887"/>
      <c r="AI1887" t="s">
        <v>20668</v>
      </c>
      <c r="AJ1887" t="s">
        <v>32</v>
      </c>
      <c r="AK1887" t="s">
        <v>3345</v>
      </c>
      <c r="AL1887" t="s">
        <v>64</v>
      </c>
      <c r="AM1887" t="s">
        <v>674</v>
      </c>
      <c r="AN1887">
        <v>7</v>
      </c>
    </row>
    <row r="1888" spans="1:40" ht="14.4" x14ac:dyDescent="0.3">
      <c r="A1888" s="433" t="str">
        <v>2575</v>
      </c>
      <c r="D1888" t="str">
        <f>CONCATENATE(portada_F[[#This Row],[NIVEL]],".",portada_F[[#This Row],[CODINS]])</f>
        <v>1.01453</v>
      </c>
      <c r="E1888" s="444" t="s">
        <v>31734</v>
      </c>
      <c r="F1888" t="s">
        <v>2864</v>
      </c>
      <c r="G1888" t="s">
        <v>3430</v>
      </c>
      <c r="H1888" t="s">
        <v>330</v>
      </c>
      <c r="I1888" t="s">
        <v>571</v>
      </c>
      <c r="J1888" t="s">
        <v>3</v>
      </c>
      <c r="K1888" t="s">
        <v>32</v>
      </c>
      <c r="L1888" t="s">
        <v>20921</v>
      </c>
      <c r="M1888" t="s">
        <v>18492</v>
      </c>
      <c r="N1888">
        <v>12003</v>
      </c>
      <c r="O1888" t="s">
        <v>32</v>
      </c>
      <c r="P1888" t="s">
        <v>3374</v>
      </c>
      <c r="Q1888" t="s">
        <v>3</v>
      </c>
      <c r="R1888" t="s">
        <v>18356</v>
      </c>
      <c r="S1888" t="s">
        <v>33</v>
      </c>
      <c r="T1888" t="s">
        <v>3375</v>
      </c>
      <c r="U1888" t="s">
        <v>473</v>
      </c>
      <c r="V1888" t="s">
        <v>330</v>
      </c>
      <c r="W1888" t="s">
        <v>9411</v>
      </c>
      <c r="X1888" t="s">
        <v>10643</v>
      </c>
      <c r="Y1888" s="536" t="s">
        <v>24022</v>
      </c>
      <c r="Z1888" s="536"/>
      <c r="AA1888" s="493" t="s">
        <v>17167</v>
      </c>
      <c r="AB1888" s="493" t="s">
        <v>24023</v>
      </c>
      <c r="AC1888" s="493" t="s">
        <v>19802</v>
      </c>
      <c r="AD1888" s="493" t="s">
        <v>21873</v>
      </c>
      <c r="AE1888"/>
      <c r="AF1888" t="s">
        <v>20919</v>
      </c>
      <c r="AG1888"/>
      <c r="AH1888"/>
      <c r="AI1888" t="s">
        <v>20668</v>
      </c>
      <c r="AJ1888" t="s">
        <v>32</v>
      </c>
      <c r="AK1888" t="s">
        <v>2891</v>
      </c>
      <c r="AL1888" t="s">
        <v>64</v>
      </c>
      <c r="AM1888" t="s">
        <v>330</v>
      </c>
      <c r="AN1888">
        <v>19</v>
      </c>
    </row>
    <row r="1889" spans="1:40" ht="14.4" x14ac:dyDescent="0.3">
      <c r="A1889" s="433" t="str">
        <v>2577</v>
      </c>
      <c r="D1889" t="str">
        <f>CONCATENATE(portada_F[[#This Row],[NIVEL]],".",portada_F[[#This Row],[CODINS]])</f>
        <v>1.00517</v>
      </c>
      <c r="E1889" s="444" t="s">
        <v>30904</v>
      </c>
      <c r="F1889" t="s">
        <v>1475</v>
      </c>
      <c r="G1889" t="s">
        <v>3740</v>
      </c>
      <c r="H1889" t="s">
        <v>9451</v>
      </c>
      <c r="I1889" t="s">
        <v>242</v>
      </c>
      <c r="J1889" t="s">
        <v>6</v>
      </c>
      <c r="K1889" t="s">
        <v>32</v>
      </c>
      <c r="L1889" t="s">
        <v>20921</v>
      </c>
      <c r="M1889" t="s">
        <v>18492</v>
      </c>
      <c r="N1889">
        <v>30304</v>
      </c>
      <c r="O1889" t="s">
        <v>64</v>
      </c>
      <c r="P1889" t="s">
        <v>3</v>
      </c>
      <c r="Q1889" t="s">
        <v>4</v>
      </c>
      <c r="R1889" t="s">
        <v>16668</v>
      </c>
      <c r="S1889" t="s">
        <v>242</v>
      </c>
      <c r="T1889" t="s">
        <v>243</v>
      </c>
      <c r="U1889" t="s">
        <v>159</v>
      </c>
      <c r="V1889" t="s">
        <v>51</v>
      </c>
      <c r="W1889" t="s">
        <v>9452</v>
      </c>
      <c r="X1889" t="s">
        <v>17073</v>
      </c>
      <c r="Y1889" s="536" t="s">
        <v>22016</v>
      </c>
      <c r="Z1889" s="536" t="s">
        <v>22017</v>
      </c>
      <c r="AA1889" s="493" t="s">
        <v>17918</v>
      </c>
      <c r="AB1889" s="493" t="s">
        <v>22017</v>
      </c>
      <c r="AC1889" s="493" t="s">
        <v>19821</v>
      </c>
      <c r="AD1889" s="493" t="s">
        <v>22000</v>
      </c>
      <c r="AE1889"/>
      <c r="AF1889" t="s">
        <v>20919</v>
      </c>
      <c r="AG1889"/>
      <c r="AH1889"/>
      <c r="AI1889" t="s">
        <v>20668</v>
      </c>
      <c r="AJ1889" t="s">
        <v>32</v>
      </c>
      <c r="AK1889" t="s">
        <v>2326</v>
      </c>
      <c r="AL1889" t="s">
        <v>64</v>
      </c>
      <c r="AM1889" t="s">
        <v>9451</v>
      </c>
      <c r="AN1889">
        <v>104</v>
      </c>
    </row>
    <row r="1890" spans="1:40" ht="14.4" x14ac:dyDescent="0.3">
      <c r="A1890" s="433" t="str">
        <v>2578</v>
      </c>
      <c r="D1890" t="str">
        <f>CONCATENATE(portada_F[[#This Row],[NIVEL]],".",portada_F[[#This Row],[CODINS]])</f>
        <v>1.00518</v>
      </c>
      <c r="E1890" s="444" t="s">
        <v>30905</v>
      </c>
      <c r="F1890" t="s">
        <v>1478</v>
      </c>
      <c r="G1890" t="s">
        <v>3733</v>
      </c>
      <c r="H1890" t="s">
        <v>6990</v>
      </c>
      <c r="I1890" t="s">
        <v>242</v>
      </c>
      <c r="J1890" t="s">
        <v>6</v>
      </c>
      <c r="K1890" t="s">
        <v>32</v>
      </c>
      <c r="L1890" t="s">
        <v>20921</v>
      </c>
      <c r="M1890" t="s">
        <v>18492</v>
      </c>
      <c r="N1890">
        <v>30307</v>
      </c>
      <c r="O1890" t="s">
        <v>64</v>
      </c>
      <c r="P1890" t="s">
        <v>3</v>
      </c>
      <c r="Q1890" t="s">
        <v>7</v>
      </c>
      <c r="R1890" t="s">
        <v>16670</v>
      </c>
      <c r="S1890" t="s">
        <v>242</v>
      </c>
      <c r="T1890" t="s">
        <v>243</v>
      </c>
      <c r="U1890" t="s">
        <v>84</v>
      </c>
      <c r="V1890" t="s">
        <v>84</v>
      </c>
      <c r="W1890" t="s">
        <v>18804</v>
      </c>
      <c r="X1890" t="s">
        <v>11577</v>
      </c>
      <c r="Y1890" s="536" t="s">
        <v>22018</v>
      </c>
      <c r="Z1890" s="536" t="s">
        <v>22018</v>
      </c>
      <c r="AA1890" s="493" t="s">
        <v>15058</v>
      </c>
      <c r="AB1890" s="493" t="s">
        <v>22018</v>
      </c>
      <c r="AC1890" s="493" t="s">
        <v>19821</v>
      </c>
      <c r="AD1890" s="493" t="s">
        <v>22000</v>
      </c>
      <c r="AE1890"/>
      <c r="AF1890" t="s">
        <v>20919</v>
      </c>
      <c r="AG1890"/>
      <c r="AH1890"/>
      <c r="AI1890" t="s">
        <v>20668</v>
      </c>
      <c r="AJ1890" t="s">
        <v>32</v>
      </c>
      <c r="AK1890" t="s">
        <v>2307</v>
      </c>
      <c r="AL1890" t="s">
        <v>64</v>
      </c>
      <c r="AM1890" t="s">
        <v>6990</v>
      </c>
      <c r="AN1890">
        <v>39</v>
      </c>
    </row>
    <row r="1891" spans="1:40" ht="14.4" x14ac:dyDescent="0.3">
      <c r="A1891" s="433" t="str">
        <v>2579</v>
      </c>
      <c r="D1891" t="str">
        <f>CONCATENATE(portada_F[[#This Row],[NIVEL]],".",portada_F[[#This Row],[CODINS]])</f>
        <v>1.04317</v>
      </c>
      <c r="E1891" s="444" t="s">
        <v>34145</v>
      </c>
      <c r="F1891" t="s">
        <v>11109</v>
      </c>
      <c r="G1891" t="s">
        <v>20666</v>
      </c>
      <c r="H1891" t="s">
        <v>84</v>
      </c>
      <c r="I1891" t="s">
        <v>571</v>
      </c>
      <c r="J1891" t="s">
        <v>1</v>
      </c>
      <c r="K1891" t="s">
        <v>32</v>
      </c>
      <c r="L1891" t="s">
        <v>20921</v>
      </c>
      <c r="M1891" t="s">
        <v>18492</v>
      </c>
      <c r="N1891">
        <v>10502</v>
      </c>
      <c r="O1891" t="s">
        <v>32</v>
      </c>
      <c r="P1891" t="s">
        <v>5</v>
      </c>
      <c r="Q1891" t="s">
        <v>2</v>
      </c>
      <c r="R1891" t="s">
        <v>16476</v>
      </c>
      <c r="S1891" t="s">
        <v>33</v>
      </c>
      <c r="T1891" t="s">
        <v>20978</v>
      </c>
      <c r="U1891" t="s">
        <v>1387</v>
      </c>
      <c r="V1891" t="s">
        <v>84</v>
      </c>
      <c r="W1891" t="s">
        <v>467</v>
      </c>
      <c r="X1891" t="s">
        <v>20669</v>
      </c>
      <c r="Y1891" s="536"/>
      <c r="Z1891" s="536"/>
      <c r="AA1891" s="493" t="s">
        <v>20667</v>
      </c>
      <c r="AB1891" s="493" t="s">
        <v>29897</v>
      </c>
      <c r="AC1891" s="493" t="s">
        <v>19697</v>
      </c>
      <c r="AD1891" s="493" t="s">
        <v>20982</v>
      </c>
      <c r="AE1891"/>
      <c r="AF1891" t="s">
        <v>20919</v>
      </c>
      <c r="AG1891"/>
      <c r="AH1891"/>
      <c r="AI1891" t="s">
        <v>20668</v>
      </c>
      <c r="AJ1891" t="s">
        <v>32</v>
      </c>
      <c r="AK1891" t="s">
        <v>3360</v>
      </c>
      <c r="AL1891" t="s">
        <v>64</v>
      </c>
      <c r="AM1891" t="s">
        <v>84</v>
      </c>
      <c r="AN1891">
        <v>3</v>
      </c>
    </row>
    <row r="1892" spans="1:40" ht="14.4" x14ac:dyDescent="0.3">
      <c r="A1892" s="433" t="str">
        <v>2580</v>
      </c>
      <c r="D1892" t="str">
        <f>CONCATENATE(portada_F[[#This Row],[NIVEL]],".",portada_F[[#This Row],[CODINS]])</f>
        <v>1.00479</v>
      </c>
      <c r="E1892" s="444" t="s">
        <v>30869</v>
      </c>
      <c r="F1892" t="s">
        <v>1376</v>
      </c>
      <c r="G1892" t="s">
        <v>3548</v>
      </c>
      <c r="H1892" t="s">
        <v>203</v>
      </c>
      <c r="I1892" t="s">
        <v>242</v>
      </c>
      <c r="J1892" t="s">
        <v>3</v>
      </c>
      <c r="K1892" t="s">
        <v>32</v>
      </c>
      <c r="L1892" t="s">
        <v>20921</v>
      </c>
      <c r="M1892" t="s">
        <v>18492</v>
      </c>
      <c r="N1892">
        <v>30802</v>
      </c>
      <c r="O1892" t="s">
        <v>64</v>
      </c>
      <c r="P1892" t="s">
        <v>9</v>
      </c>
      <c r="Q1892" t="s">
        <v>2</v>
      </c>
      <c r="R1892" t="s">
        <v>16694</v>
      </c>
      <c r="S1892" t="s">
        <v>242</v>
      </c>
      <c r="T1892" t="s">
        <v>21934</v>
      </c>
      <c r="U1892" t="s">
        <v>272</v>
      </c>
      <c r="V1892" t="s">
        <v>203</v>
      </c>
      <c r="W1892" t="s">
        <v>18794</v>
      </c>
      <c r="X1892" t="s">
        <v>11552</v>
      </c>
      <c r="Y1892" s="536" t="s">
        <v>21942</v>
      </c>
      <c r="Z1892" s="536" t="s">
        <v>21943</v>
      </c>
      <c r="AA1892" s="493" t="s">
        <v>3668</v>
      </c>
      <c r="AB1892" s="493" t="s">
        <v>21943</v>
      </c>
      <c r="AC1892" s="493" t="s">
        <v>21937</v>
      </c>
      <c r="AD1892" s="493" t="s">
        <v>21938</v>
      </c>
      <c r="AE1892"/>
      <c r="AF1892" t="s">
        <v>20919</v>
      </c>
      <c r="AG1892"/>
      <c r="AH1892"/>
      <c r="AI1892" t="s">
        <v>20668</v>
      </c>
      <c r="AJ1892" t="s">
        <v>32</v>
      </c>
      <c r="AK1892" t="s">
        <v>7218</v>
      </c>
      <c r="AL1892" t="s">
        <v>64</v>
      </c>
      <c r="AM1892" t="s">
        <v>203</v>
      </c>
      <c r="AN1892">
        <v>22</v>
      </c>
    </row>
    <row r="1893" spans="1:40" ht="14.4" x14ac:dyDescent="0.3">
      <c r="A1893" s="433" t="str">
        <v>2581</v>
      </c>
      <c r="D1893" t="str">
        <f>CONCATENATE(portada_F[[#This Row],[NIVEL]],".",portada_F[[#This Row],[CODINS]])</f>
        <v>1.00519</v>
      </c>
      <c r="E1893" s="444" t="s">
        <v>30906</v>
      </c>
      <c r="F1893" t="s">
        <v>1480</v>
      </c>
      <c r="G1893" t="s">
        <v>3722</v>
      </c>
      <c r="H1893" t="s">
        <v>3723</v>
      </c>
      <c r="I1893" t="s">
        <v>242</v>
      </c>
      <c r="J1893" t="s">
        <v>6</v>
      </c>
      <c r="K1893" t="s">
        <v>32</v>
      </c>
      <c r="L1893" t="s">
        <v>20921</v>
      </c>
      <c r="M1893" t="s">
        <v>18492</v>
      </c>
      <c r="N1893">
        <v>30306</v>
      </c>
      <c r="O1893" t="s">
        <v>64</v>
      </c>
      <c r="P1893" t="s">
        <v>3</v>
      </c>
      <c r="Q1893" t="s">
        <v>6</v>
      </c>
      <c r="R1893" t="s">
        <v>22008</v>
      </c>
      <c r="S1893" t="s">
        <v>242</v>
      </c>
      <c r="T1893" t="s">
        <v>243</v>
      </c>
      <c r="U1893" t="s">
        <v>665</v>
      </c>
      <c r="V1893" t="s">
        <v>365</v>
      </c>
      <c r="W1893" t="s">
        <v>9445</v>
      </c>
      <c r="X1893" t="s">
        <v>11578</v>
      </c>
      <c r="Y1893" s="536" t="s">
        <v>22019</v>
      </c>
      <c r="Z1893" s="536"/>
      <c r="AA1893" s="493" t="s">
        <v>17175</v>
      </c>
      <c r="AB1893" s="493" t="s">
        <v>22019</v>
      </c>
      <c r="AC1893" s="493" t="s">
        <v>19821</v>
      </c>
      <c r="AD1893" s="493" t="s">
        <v>22000</v>
      </c>
      <c r="AE1893"/>
      <c r="AF1893" t="s">
        <v>20919</v>
      </c>
      <c r="AG1893"/>
      <c r="AH1893"/>
      <c r="AI1893" t="s">
        <v>20668</v>
      </c>
      <c r="AJ1893" t="s">
        <v>32</v>
      </c>
      <c r="AK1893" t="s">
        <v>2206</v>
      </c>
      <c r="AL1893" t="s">
        <v>64</v>
      </c>
      <c r="AM1893" t="s">
        <v>3723</v>
      </c>
      <c r="AN1893">
        <v>52</v>
      </c>
    </row>
    <row r="1894" spans="1:40" ht="14.4" x14ac:dyDescent="0.3">
      <c r="A1894" s="433" t="str">
        <v>2582</v>
      </c>
      <c r="D1894" t="str">
        <f>CONCATENATE(portada_F[[#This Row],[NIVEL]],".",portada_F[[#This Row],[CODINS]])</f>
        <v>1.01076</v>
      </c>
      <c r="E1894" s="444" t="s">
        <v>31392</v>
      </c>
      <c r="F1894" t="s">
        <v>1117</v>
      </c>
      <c r="G1894" t="s">
        <v>3432</v>
      </c>
      <c r="H1894" t="s">
        <v>3433</v>
      </c>
      <c r="I1894" t="s">
        <v>571</v>
      </c>
      <c r="J1894" t="s">
        <v>3</v>
      </c>
      <c r="K1894" t="s">
        <v>32</v>
      </c>
      <c r="L1894" t="s">
        <v>20921</v>
      </c>
      <c r="M1894" t="s">
        <v>18492</v>
      </c>
      <c r="N1894">
        <v>12005</v>
      </c>
      <c r="O1894" t="s">
        <v>32</v>
      </c>
      <c r="P1894" t="s">
        <v>3374</v>
      </c>
      <c r="Q1894" t="s">
        <v>5</v>
      </c>
      <c r="R1894" t="s">
        <v>18358</v>
      </c>
      <c r="S1894" t="s">
        <v>33</v>
      </c>
      <c r="T1894" t="s">
        <v>3375</v>
      </c>
      <c r="U1894" t="s">
        <v>235</v>
      </c>
      <c r="V1894" t="s">
        <v>235</v>
      </c>
      <c r="W1894" t="s">
        <v>526</v>
      </c>
      <c r="X1894" t="s">
        <v>10542</v>
      </c>
      <c r="Y1894" s="536" t="s">
        <v>23236</v>
      </c>
      <c r="Z1894" s="536"/>
      <c r="AA1894" s="493" t="s">
        <v>19802</v>
      </c>
      <c r="AB1894" s="493" t="s">
        <v>21873</v>
      </c>
      <c r="AC1894" s="493" t="s">
        <v>19802</v>
      </c>
      <c r="AD1894" s="493" t="s">
        <v>21873</v>
      </c>
      <c r="AE1894"/>
      <c r="AF1894" t="s">
        <v>20919</v>
      </c>
      <c r="AG1894"/>
      <c r="AH1894"/>
      <c r="AI1894" t="s">
        <v>20668</v>
      </c>
      <c r="AJ1894" t="s">
        <v>32</v>
      </c>
      <c r="AK1894" t="s">
        <v>986</v>
      </c>
      <c r="AL1894" t="s">
        <v>64</v>
      </c>
      <c r="AM1894" t="s">
        <v>3433</v>
      </c>
      <c r="AN1894">
        <v>32</v>
      </c>
    </row>
    <row r="1895" spans="1:40" ht="14.4" x14ac:dyDescent="0.3">
      <c r="A1895" s="433" t="str">
        <v>2583</v>
      </c>
      <c r="D1895" t="str">
        <f>CONCATENATE(portada_F[[#This Row],[NIVEL]],".",portada_F[[#This Row],[CODINS]])</f>
        <v>1.01465</v>
      </c>
      <c r="E1895" s="444" t="s">
        <v>31744</v>
      </c>
      <c r="F1895" t="s">
        <v>2074</v>
      </c>
      <c r="G1895" t="s">
        <v>3621</v>
      </c>
      <c r="H1895" t="s">
        <v>3622</v>
      </c>
      <c r="I1895" t="s">
        <v>242</v>
      </c>
      <c r="J1895" t="s">
        <v>4</v>
      </c>
      <c r="K1895" t="s">
        <v>32</v>
      </c>
      <c r="L1895" t="s">
        <v>20921</v>
      </c>
      <c r="M1895" t="s">
        <v>18492</v>
      </c>
      <c r="N1895">
        <v>30705</v>
      </c>
      <c r="O1895" t="s">
        <v>64</v>
      </c>
      <c r="P1895" t="s">
        <v>7</v>
      </c>
      <c r="Q1895" t="s">
        <v>5</v>
      </c>
      <c r="R1895" t="s">
        <v>16693</v>
      </c>
      <c r="S1895" t="s">
        <v>242</v>
      </c>
      <c r="T1895" t="s">
        <v>21958</v>
      </c>
      <c r="U1895" t="s">
        <v>1213</v>
      </c>
      <c r="V1895" t="s">
        <v>1213</v>
      </c>
      <c r="W1895" t="s">
        <v>459</v>
      </c>
      <c r="X1895" t="s">
        <v>11839</v>
      </c>
      <c r="Y1895" s="536" t="s">
        <v>24049</v>
      </c>
      <c r="Z1895" s="536" t="s">
        <v>24049</v>
      </c>
      <c r="AA1895" s="493" t="s">
        <v>14933</v>
      </c>
      <c r="AB1895" s="493" t="s">
        <v>24050</v>
      </c>
      <c r="AC1895" s="493" t="s">
        <v>19816</v>
      </c>
      <c r="AD1895" s="493" t="s">
        <v>21957</v>
      </c>
      <c r="AE1895"/>
      <c r="AF1895" t="s">
        <v>20919</v>
      </c>
      <c r="AG1895"/>
      <c r="AH1895"/>
      <c r="AI1895" t="s">
        <v>20668</v>
      </c>
      <c r="AJ1895" t="s">
        <v>32</v>
      </c>
      <c r="AK1895" t="s">
        <v>3620</v>
      </c>
      <c r="AL1895" t="s">
        <v>64</v>
      </c>
      <c r="AM1895" t="s">
        <v>3622</v>
      </c>
      <c r="AN1895">
        <v>36</v>
      </c>
    </row>
    <row r="1896" spans="1:40" ht="14.4" x14ac:dyDescent="0.3">
      <c r="A1896" s="433" t="str">
        <v>2584</v>
      </c>
      <c r="D1896" t="str">
        <f>CONCATENATE(portada_F[[#This Row],[NIVEL]],".",portada_F[[#This Row],[CODINS]])</f>
        <v>1.03137</v>
      </c>
      <c r="E1896" s="444" t="s">
        <v>33223</v>
      </c>
      <c r="F1896" t="s">
        <v>3447</v>
      </c>
      <c r="G1896" t="s">
        <v>3445</v>
      </c>
      <c r="H1896" t="s">
        <v>3446</v>
      </c>
      <c r="I1896" t="s">
        <v>571</v>
      </c>
      <c r="J1896" t="s">
        <v>3</v>
      </c>
      <c r="K1896" t="s">
        <v>32</v>
      </c>
      <c r="L1896" t="s">
        <v>20921</v>
      </c>
      <c r="M1896" t="s">
        <v>18492</v>
      </c>
      <c r="N1896">
        <v>12003</v>
      </c>
      <c r="O1896" t="s">
        <v>32</v>
      </c>
      <c r="P1896" t="s">
        <v>3374</v>
      </c>
      <c r="Q1896" t="s">
        <v>3</v>
      </c>
      <c r="R1896" t="s">
        <v>18356</v>
      </c>
      <c r="S1896" t="s">
        <v>33</v>
      </c>
      <c r="T1896" t="s">
        <v>3375</v>
      </c>
      <c r="U1896" t="s">
        <v>473</v>
      </c>
      <c r="V1896" t="s">
        <v>3446</v>
      </c>
      <c r="W1896" t="s">
        <v>9412</v>
      </c>
      <c r="X1896" t="s">
        <v>15116</v>
      </c>
      <c r="Y1896" s="536" t="s">
        <v>27489</v>
      </c>
      <c r="Z1896" s="536"/>
      <c r="AA1896" s="493" t="s">
        <v>27490</v>
      </c>
      <c r="AB1896" s="493" t="s">
        <v>27491</v>
      </c>
      <c r="AC1896" s="493" t="s">
        <v>19802</v>
      </c>
      <c r="AD1896" s="493" t="s">
        <v>21873</v>
      </c>
      <c r="AE1896"/>
      <c r="AF1896" t="s">
        <v>20919</v>
      </c>
      <c r="AG1896"/>
      <c r="AH1896"/>
      <c r="AI1896" t="s">
        <v>20668</v>
      </c>
      <c r="AJ1896" t="s">
        <v>32</v>
      </c>
      <c r="AK1896" t="s">
        <v>3444</v>
      </c>
      <c r="AL1896" t="s">
        <v>64</v>
      </c>
      <c r="AM1896" t="s">
        <v>3446</v>
      </c>
      <c r="AN1896">
        <v>3</v>
      </c>
    </row>
    <row r="1897" spans="1:40" ht="14.4" x14ac:dyDescent="0.3">
      <c r="A1897" s="433" t="str">
        <v>2586</v>
      </c>
      <c r="D1897" t="str">
        <f>CONCATENATE(portada_F[[#This Row],[NIVEL]],".",portada_F[[#This Row],[CODINS]])</f>
        <v>1.01466</v>
      </c>
      <c r="E1897" s="444" t="s">
        <v>31745</v>
      </c>
      <c r="F1897" t="s">
        <v>2168</v>
      </c>
      <c r="G1897" t="s">
        <v>3637</v>
      </c>
      <c r="H1897" t="s">
        <v>9434</v>
      </c>
      <c r="I1897" t="s">
        <v>242</v>
      </c>
      <c r="J1897" t="s">
        <v>4</v>
      </c>
      <c r="K1897" t="s">
        <v>32</v>
      </c>
      <c r="L1897" t="s">
        <v>20921</v>
      </c>
      <c r="M1897" t="s">
        <v>18492</v>
      </c>
      <c r="N1897">
        <v>30603</v>
      </c>
      <c r="O1897" t="s">
        <v>64</v>
      </c>
      <c r="P1897" t="s">
        <v>6</v>
      </c>
      <c r="Q1897" t="s">
        <v>3</v>
      </c>
      <c r="R1897" t="s">
        <v>16688</v>
      </c>
      <c r="S1897" t="s">
        <v>242</v>
      </c>
      <c r="T1897" t="s">
        <v>21955</v>
      </c>
      <c r="U1897" t="s">
        <v>3585</v>
      </c>
      <c r="V1897" t="s">
        <v>1501</v>
      </c>
      <c r="W1897" t="s">
        <v>9435</v>
      </c>
      <c r="X1897" t="s">
        <v>11840</v>
      </c>
      <c r="Y1897" s="536" t="s">
        <v>24051</v>
      </c>
      <c r="Z1897" s="536" t="s">
        <v>24052</v>
      </c>
      <c r="AA1897" s="493" t="s">
        <v>24053</v>
      </c>
      <c r="AB1897" s="493" t="s">
        <v>24051</v>
      </c>
      <c r="AC1897" s="493" t="s">
        <v>19816</v>
      </c>
      <c r="AD1897" s="493" t="s">
        <v>21957</v>
      </c>
      <c r="AE1897"/>
      <c r="AF1897" t="s">
        <v>20919</v>
      </c>
      <c r="AG1897"/>
      <c r="AH1897"/>
      <c r="AI1897" t="s">
        <v>20668</v>
      </c>
      <c r="AJ1897" t="s">
        <v>32</v>
      </c>
      <c r="AK1897" t="s">
        <v>1255</v>
      </c>
      <c r="AL1897" t="s">
        <v>64</v>
      </c>
      <c r="AM1897" t="s">
        <v>9434</v>
      </c>
      <c r="AN1897">
        <v>12</v>
      </c>
    </row>
    <row r="1898" spans="1:40" ht="14.4" x14ac:dyDescent="0.3">
      <c r="A1898" s="433" t="str">
        <v>2587</v>
      </c>
      <c r="D1898" t="str">
        <f>CONCATENATE(portada_F[[#This Row],[NIVEL]],".",portada_F[[#This Row],[CODINS]])</f>
        <v>1.00505</v>
      </c>
      <c r="E1898" s="444" t="s">
        <v>30895</v>
      </c>
      <c r="F1898" t="s">
        <v>1440</v>
      </c>
      <c r="G1898" t="s">
        <v>3693</v>
      </c>
      <c r="H1898" t="s">
        <v>3694</v>
      </c>
      <c r="I1898" t="s">
        <v>242</v>
      </c>
      <c r="J1898" t="s">
        <v>5</v>
      </c>
      <c r="K1898" t="s">
        <v>32</v>
      </c>
      <c r="L1898" t="s">
        <v>20921</v>
      </c>
      <c r="M1898" t="s">
        <v>18492</v>
      </c>
      <c r="N1898">
        <v>30202</v>
      </c>
      <c r="O1898" t="s">
        <v>64</v>
      </c>
      <c r="P1898" t="s">
        <v>2</v>
      </c>
      <c r="Q1898" t="s">
        <v>2</v>
      </c>
      <c r="R1898" t="s">
        <v>16661</v>
      </c>
      <c r="S1898" t="s">
        <v>242</v>
      </c>
      <c r="T1898" t="s">
        <v>3125</v>
      </c>
      <c r="U1898" t="s">
        <v>637</v>
      </c>
      <c r="V1898" t="s">
        <v>637</v>
      </c>
      <c r="W1898" t="s">
        <v>3696</v>
      </c>
      <c r="X1898" t="s">
        <v>11572</v>
      </c>
      <c r="Y1898" s="536" t="s">
        <v>21996</v>
      </c>
      <c r="Z1898" s="536" t="s">
        <v>21997</v>
      </c>
      <c r="AA1898" s="493" t="s">
        <v>3695</v>
      </c>
      <c r="AB1898" s="493" t="s">
        <v>21997</v>
      </c>
      <c r="AC1898" s="493" t="s">
        <v>19818</v>
      </c>
      <c r="AD1898" s="493" t="s">
        <v>21976</v>
      </c>
      <c r="AE1898"/>
      <c r="AF1898" t="s">
        <v>20919</v>
      </c>
      <c r="AG1898"/>
      <c r="AH1898"/>
      <c r="AI1898" t="s">
        <v>20668</v>
      </c>
      <c r="AJ1898" t="s">
        <v>32</v>
      </c>
      <c r="AK1898" t="s">
        <v>1360</v>
      </c>
      <c r="AL1898" t="s">
        <v>64</v>
      </c>
      <c r="AM1898" t="s">
        <v>3694</v>
      </c>
      <c r="AN1898">
        <v>53</v>
      </c>
    </row>
    <row r="1899" spans="1:40" ht="14.4" x14ac:dyDescent="0.3">
      <c r="A1899" s="433" t="str">
        <v>2588</v>
      </c>
      <c r="D1899" t="str">
        <f>CONCATENATE(portada_F[[#This Row],[NIVEL]],".",portada_F[[#This Row],[CODINS]])</f>
        <v>1.00520</v>
      </c>
      <c r="E1899" s="444" t="s">
        <v>30907</v>
      </c>
      <c r="F1899" t="s">
        <v>1482</v>
      </c>
      <c r="G1899" t="s">
        <v>3725</v>
      </c>
      <c r="H1899" t="s">
        <v>3726</v>
      </c>
      <c r="I1899" t="s">
        <v>242</v>
      </c>
      <c r="J1899" t="s">
        <v>6</v>
      </c>
      <c r="K1899" t="s">
        <v>32</v>
      </c>
      <c r="L1899" t="s">
        <v>20921</v>
      </c>
      <c r="M1899" t="s">
        <v>18492</v>
      </c>
      <c r="N1899">
        <v>30302</v>
      </c>
      <c r="O1899" t="s">
        <v>64</v>
      </c>
      <c r="P1899" t="s">
        <v>3</v>
      </c>
      <c r="Q1899" t="s">
        <v>2</v>
      </c>
      <c r="R1899" t="s">
        <v>16666</v>
      </c>
      <c r="S1899" t="s">
        <v>242</v>
      </c>
      <c r="T1899" t="s">
        <v>243</v>
      </c>
      <c r="U1899" t="s">
        <v>3025</v>
      </c>
      <c r="V1899" t="s">
        <v>637</v>
      </c>
      <c r="W1899" t="s">
        <v>9446</v>
      </c>
      <c r="X1899" t="s">
        <v>11579</v>
      </c>
      <c r="Y1899" s="536" t="s">
        <v>22020</v>
      </c>
      <c r="Z1899" s="536"/>
      <c r="AA1899" s="493" t="s">
        <v>12985</v>
      </c>
      <c r="AB1899" s="493" t="s">
        <v>22020</v>
      </c>
      <c r="AC1899" s="493" t="s">
        <v>19821</v>
      </c>
      <c r="AD1899" s="493" t="s">
        <v>22000</v>
      </c>
      <c r="AE1899"/>
      <c r="AF1899" t="s">
        <v>20919</v>
      </c>
      <c r="AG1899"/>
      <c r="AH1899"/>
      <c r="AI1899" t="s">
        <v>20668</v>
      </c>
      <c r="AJ1899" t="s">
        <v>32</v>
      </c>
      <c r="AK1899" t="s">
        <v>2209</v>
      </c>
      <c r="AL1899" t="s">
        <v>64</v>
      </c>
      <c r="AM1899" t="s">
        <v>3726</v>
      </c>
      <c r="AN1899">
        <v>143</v>
      </c>
    </row>
    <row r="1900" spans="1:40" ht="14.4" x14ac:dyDescent="0.3">
      <c r="A1900" s="433" t="str">
        <v>2589</v>
      </c>
      <c r="D1900" t="str">
        <f>CONCATENATE(portada_F[[#This Row],[NIVEL]],".",portada_F[[#This Row],[CODINS]])</f>
        <v>1.01865</v>
      </c>
      <c r="E1900" s="444" t="s">
        <v>32110</v>
      </c>
      <c r="F1900" t="s">
        <v>3624</v>
      </c>
      <c r="G1900" t="s">
        <v>3623</v>
      </c>
      <c r="H1900" t="s">
        <v>929</v>
      </c>
      <c r="I1900" t="s">
        <v>242</v>
      </c>
      <c r="J1900" t="s">
        <v>4</v>
      </c>
      <c r="K1900" t="s">
        <v>32</v>
      </c>
      <c r="L1900" t="s">
        <v>20921</v>
      </c>
      <c r="M1900" t="s">
        <v>18492</v>
      </c>
      <c r="N1900">
        <v>30705</v>
      </c>
      <c r="O1900" t="s">
        <v>64</v>
      </c>
      <c r="P1900" t="s">
        <v>7</v>
      </c>
      <c r="Q1900" t="s">
        <v>5</v>
      </c>
      <c r="R1900" t="s">
        <v>16693</v>
      </c>
      <c r="S1900" t="s">
        <v>242</v>
      </c>
      <c r="T1900" t="s">
        <v>21958</v>
      </c>
      <c r="U1900" t="s">
        <v>1213</v>
      </c>
      <c r="V1900" t="s">
        <v>929</v>
      </c>
      <c r="W1900" t="s">
        <v>19106</v>
      </c>
      <c r="X1900" t="s">
        <v>11962</v>
      </c>
      <c r="Y1900" s="536" t="s">
        <v>24876</v>
      </c>
      <c r="Z1900" s="536" t="s">
        <v>24876</v>
      </c>
      <c r="AA1900" s="493" t="s">
        <v>18014</v>
      </c>
      <c r="AB1900" s="493" t="s">
        <v>24876</v>
      </c>
      <c r="AC1900" s="493" t="s">
        <v>19816</v>
      </c>
      <c r="AD1900" s="493" t="s">
        <v>21957</v>
      </c>
      <c r="AE1900"/>
      <c r="AF1900" t="s">
        <v>20919</v>
      </c>
      <c r="AG1900"/>
      <c r="AH1900"/>
      <c r="AI1900" t="s">
        <v>20668</v>
      </c>
      <c r="AJ1900" t="s">
        <v>32</v>
      </c>
      <c r="AK1900" t="s">
        <v>1494</v>
      </c>
      <c r="AL1900" t="s">
        <v>64</v>
      </c>
      <c r="AM1900" t="s">
        <v>929</v>
      </c>
      <c r="AN1900">
        <v>18</v>
      </c>
    </row>
    <row r="1901" spans="1:40" ht="14.4" x14ac:dyDescent="0.3">
      <c r="A1901" s="433" t="str">
        <v>2590</v>
      </c>
      <c r="D1901" t="str">
        <f>CONCATENATE(portada_F[[#This Row],[NIVEL]],".",portada_F[[#This Row],[CODINS]])</f>
        <v>1.02887</v>
      </c>
      <c r="E1901" s="444" t="s">
        <v>34227</v>
      </c>
      <c r="F1901" s="458" t="s">
        <v>7453</v>
      </c>
      <c r="G1901" s="1" t="s">
        <v>20314</v>
      </c>
      <c r="H1901" s="1" t="s">
        <v>539</v>
      </c>
      <c r="I1901" s="1" t="s">
        <v>571</v>
      </c>
      <c r="J1901" s="1" t="s">
        <v>3</v>
      </c>
      <c r="K1901" s="1" t="s">
        <v>32</v>
      </c>
      <c r="L1901" s="1" t="s">
        <v>20921</v>
      </c>
      <c r="M1901" s="1" t="s">
        <v>18492</v>
      </c>
      <c r="N1901" s="1">
        <v>12003</v>
      </c>
      <c r="O1901" s="1" t="s">
        <v>32</v>
      </c>
      <c r="P1901" s="1" t="s">
        <v>3374</v>
      </c>
      <c r="Q1901" s="1" t="s">
        <v>3</v>
      </c>
      <c r="R1901" s="1" t="s">
        <v>18356</v>
      </c>
      <c r="S1901" s="1" t="s">
        <v>33</v>
      </c>
      <c r="T1901" s="1" t="s">
        <v>3375</v>
      </c>
      <c r="U1901" s="1" t="s">
        <v>473</v>
      </c>
      <c r="V1901" s="1" t="s">
        <v>539</v>
      </c>
      <c r="W1901" s="1" t="s">
        <v>7311</v>
      </c>
      <c r="X1901" s="1" t="s">
        <v>20315</v>
      </c>
      <c r="Y1901" s="536" t="s">
        <v>30408</v>
      </c>
      <c r="Z1901" s="536"/>
      <c r="AA1901" s="492" t="s">
        <v>30409</v>
      </c>
      <c r="AB1901" s="492" t="s">
        <v>30410</v>
      </c>
      <c r="AC1901" s="492" t="s">
        <v>19802</v>
      </c>
      <c r="AD1901" s="492" t="s">
        <v>21873</v>
      </c>
      <c r="AE1901" s="1"/>
      <c r="AF1901" s="1"/>
      <c r="AG1901" s="1"/>
      <c r="AH1901" s="1"/>
      <c r="AI1901" s="1" t="s">
        <v>20668</v>
      </c>
      <c r="AJ1901" s="1" t="s">
        <v>32</v>
      </c>
      <c r="AK1901" s="441" t="s">
        <v>7214</v>
      </c>
      <c r="AL1901" s="1" t="s">
        <v>64</v>
      </c>
      <c r="AM1901" s="1" t="s">
        <v>539</v>
      </c>
      <c r="AN1901" s="1"/>
    </row>
    <row r="1902" spans="1:40" ht="14.4" x14ac:dyDescent="0.3">
      <c r="A1902" s="433" t="str">
        <v>2591</v>
      </c>
      <c r="D1902" t="str">
        <f>CONCATENATE(portada_F[[#This Row],[NIVEL]],".",portada_F[[#This Row],[CODINS]])</f>
        <v>1.02172</v>
      </c>
      <c r="E1902" s="444" t="s">
        <v>32382</v>
      </c>
      <c r="F1902" t="s">
        <v>9063</v>
      </c>
      <c r="G1902" t="s">
        <v>9095</v>
      </c>
      <c r="H1902" t="s">
        <v>9815</v>
      </c>
      <c r="I1902" t="s">
        <v>571</v>
      </c>
      <c r="J1902" t="s">
        <v>3</v>
      </c>
      <c r="K1902" t="s">
        <v>32</v>
      </c>
      <c r="L1902" t="s">
        <v>20921</v>
      </c>
      <c r="M1902" t="s">
        <v>18492</v>
      </c>
      <c r="N1902">
        <v>12003</v>
      </c>
      <c r="O1902" t="s">
        <v>32</v>
      </c>
      <c r="P1902" t="s">
        <v>3374</v>
      </c>
      <c r="Q1902" t="s">
        <v>3</v>
      </c>
      <c r="R1902" t="s">
        <v>18356</v>
      </c>
      <c r="S1902" t="s">
        <v>33</v>
      </c>
      <c r="T1902" t="s">
        <v>3375</v>
      </c>
      <c r="U1902" t="s">
        <v>473</v>
      </c>
      <c r="V1902" t="s">
        <v>9815</v>
      </c>
      <c r="W1902" t="s">
        <v>19177</v>
      </c>
      <c r="X1902" t="s">
        <v>14100</v>
      </c>
      <c r="Y1902" s="536" t="s">
        <v>25513</v>
      </c>
      <c r="Z1902" s="536" t="s">
        <v>25513</v>
      </c>
      <c r="AA1902" s="493" t="s">
        <v>9161</v>
      </c>
      <c r="AB1902" s="493" t="s">
        <v>25513</v>
      </c>
      <c r="AC1902" s="493" t="s">
        <v>19802</v>
      </c>
      <c r="AD1902" s="493" t="s">
        <v>21873</v>
      </c>
      <c r="AE1902"/>
      <c r="AF1902" t="s">
        <v>20919</v>
      </c>
      <c r="AG1902"/>
      <c r="AH1902"/>
      <c r="AI1902" t="s">
        <v>20668</v>
      </c>
      <c r="AJ1902" t="s">
        <v>32</v>
      </c>
      <c r="AK1902" t="s">
        <v>9816</v>
      </c>
      <c r="AL1902" t="s">
        <v>64</v>
      </c>
      <c r="AM1902" t="s">
        <v>9815</v>
      </c>
      <c r="AN1902">
        <v>3</v>
      </c>
    </row>
    <row r="1903" spans="1:40" ht="14.4" x14ac:dyDescent="0.3">
      <c r="A1903" s="433" t="str">
        <v>2592</v>
      </c>
      <c r="D1903" t="str">
        <f>CONCATENATE(portada_F[[#This Row],[NIVEL]],".",portada_F[[#This Row],[CODINS]])</f>
        <v>1.03177</v>
      </c>
      <c r="E1903" s="444" t="s">
        <v>33258</v>
      </c>
      <c r="F1903" t="s">
        <v>3365</v>
      </c>
      <c r="G1903" t="s">
        <v>3363</v>
      </c>
      <c r="H1903" t="s">
        <v>3364</v>
      </c>
      <c r="I1903" t="s">
        <v>571</v>
      </c>
      <c r="J1903" t="s">
        <v>1</v>
      </c>
      <c r="K1903" t="s">
        <v>32</v>
      </c>
      <c r="L1903" t="s">
        <v>20921</v>
      </c>
      <c r="M1903" t="s">
        <v>18492</v>
      </c>
      <c r="N1903">
        <v>10502</v>
      </c>
      <c r="O1903" t="s">
        <v>32</v>
      </c>
      <c r="P1903" t="s">
        <v>5</v>
      </c>
      <c r="Q1903" t="s">
        <v>2</v>
      </c>
      <c r="R1903" t="s">
        <v>16476</v>
      </c>
      <c r="S1903" t="s">
        <v>33</v>
      </c>
      <c r="T1903" t="s">
        <v>20978</v>
      </c>
      <c r="U1903" t="s">
        <v>1387</v>
      </c>
      <c r="V1903" t="s">
        <v>929</v>
      </c>
      <c r="W1903" t="s">
        <v>19430</v>
      </c>
      <c r="X1903" t="s">
        <v>17403</v>
      </c>
      <c r="Y1903" s="536" t="s">
        <v>27561</v>
      </c>
      <c r="Z1903" s="536" t="s">
        <v>27562</v>
      </c>
      <c r="AA1903" s="493" t="s">
        <v>20381</v>
      </c>
      <c r="AB1903" s="493" t="s">
        <v>27563</v>
      </c>
      <c r="AC1903" s="493" t="s">
        <v>19697</v>
      </c>
      <c r="AD1903" s="493" t="s">
        <v>20982</v>
      </c>
      <c r="AE1903"/>
      <c r="AF1903" t="s">
        <v>20919</v>
      </c>
      <c r="AG1903"/>
      <c r="AH1903"/>
      <c r="AI1903" t="s">
        <v>20668</v>
      </c>
      <c r="AJ1903" t="s">
        <v>32</v>
      </c>
      <c r="AK1903" t="s">
        <v>3362</v>
      </c>
      <c r="AL1903" t="s">
        <v>64</v>
      </c>
      <c r="AM1903" t="s">
        <v>3364</v>
      </c>
      <c r="AN1903">
        <v>13</v>
      </c>
    </row>
    <row r="1904" spans="1:40" ht="14.4" x14ac:dyDescent="0.3">
      <c r="A1904" s="433" t="str">
        <v>2593</v>
      </c>
      <c r="D1904" t="str">
        <f>CONCATENATE(portada_F[[#This Row],[NIVEL]],".",portada_F[[#This Row],[CODINS]])</f>
        <v>1.03136</v>
      </c>
      <c r="E1904" s="444" t="s">
        <v>33222</v>
      </c>
      <c r="F1904" t="s">
        <v>6081</v>
      </c>
      <c r="G1904" t="s">
        <v>6483</v>
      </c>
      <c r="H1904" t="s">
        <v>4968</v>
      </c>
      <c r="I1904" t="s">
        <v>571</v>
      </c>
      <c r="J1904" t="s">
        <v>1</v>
      </c>
      <c r="K1904" t="s">
        <v>32</v>
      </c>
      <c r="L1904" t="s">
        <v>20921</v>
      </c>
      <c r="M1904" t="s">
        <v>18492</v>
      </c>
      <c r="N1904">
        <v>10502</v>
      </c>
      <c r="O1904" t="s">
        <v>32</v>
      </c>
      <c r="P1904" t="s">
        <v>5</v>
      </c>
      <c r="Q1904" t="s">
        <v>2</v>
      </c>
      <c r="R1904" t="s">
        <v>16476</v>
      </c>
      <c r="S1904" t="s">
        <v>33</v>
      </c>
      <c r="T1904" t="s">
        <v>20978</v>
      </c>
      <c r="U1904" t="s">
        <v>1387</v>
      </c>
      <c r="V1904" t="s">
        <v>4968</v>
      </c>
      <c r="W1904" t="s">
        <v>526</v>
      </c>
      <c r="X1904" t="s">
        <v>18143</v>
      </c>
      <c r="Y1904" s="536" t="s">
        <v>27487</v>
      </c>
      <c r="Z1904" s="536" t="s">
        <v>27488</v>
      </c>
      <c r="AA1904" s="493" t="s">
        <v>19421</v>
      </c>
      <c r="AB1904" s="493" t="s">
        <v>27487</v>
      </c>
      <c r="AC1904" s="493" t="s">
        <v>19697</v>
      </c>
      <c r="AD1904" s="493" t="s">
        <v>20982</v>
      </c>
      <c r="AE1904"/>
      <c r="AF1904" t="s">
        <v>20919</v>
      </c>
      <c r="AG1904"/>
      <c r="AH1904"/>
      <c r="AI1904" t="s">
        <v>20668</v>
      </c>
      <c r="AJ1904" t="s">
        <v>32</v>
      </c>
      <c r="AK1904" t="s">
        <v>7991</v>
      </c>
      <c r="AL1904" t="s">
        <v>64</v>
      </c>
      <c r="AM1904" t="s">
        <v>4968</v>
      </c>
      <c r="AN1904">
        <v>9</v>
      </c>
    </row>
    <row r="1905" spans="1:40" ht="14.4" x14ac:dyDescent="0.3">
      <c r="A1905" s="433" t="str">
        <v>2594</v>
      </c>
      <c r="D1905" t="str">
        <f>CONCATENATE(portada_F[[#This Row],[NIVEL]],".",portada_F[[#This Row],[CODINS]])</f>
        <v>1.02666</v>
      </c>
      <c r="E1905" s="444" t="s">
        <v>32811</v>
      </c>
      <c r="F1905" t="s">
        <v>3641</v>
      </c>
      <c r="G1905" t="s">
        <v>3638</v>
      </c>
      <c r="H1905" t="s">
        <v>3639</v>
      </c>
      <c r="I1905" t="s">
        <v>242</v>
      </c>
      <c r="J1905" t="s">
        <v>4</v>
      </c>
      <c r="K1905" t="s">
        <v>32</v>
      </c>
      <c r="L1905" t="s">
        <v>20921</v>
      </c>
      <c r="M1905" t="s">
        <v>18492</v>
      </c>
      <c r="N1905">
        <v>30601</v>
      </c>
      <c r="O1905" t="s">
        <v>64</v>
      </c>
      <c r="P1905" t="s">
        <v>6</v>
      </c>
      <c r="Q1905" t="s">
        <v>1</v>
      </c>
      <c r="R1905" t="s">
        <v>16686</v>
      </c>
      <c r="S1905" t="s">
        <v>242</v>
      </c>
      <c r="T1905" t="s">
        <v>21955</v>
      </c>
      <c r="U1905" t="s">
        <v>3590</v>
      </c>
      <c r="V1905" t="s">
        <v>3639</v>
      </c>
      <c r="W1905" t="s">
        <v>26503</v>
      </c>
      <c r="X1905" t="s">
        <v>19309</v>
      </c>
      <c r="Y1905" s="536" t="s">
        <v>26504</v>
      </c>
      <c r="Z1905" s="536"/>
      <c r="AA1905" s="493" t="s">
        <v>19308</v>
      </c>
      <c r="AB1905" s="493" t="s">
        <v>26505</v>
      </c>
      <c r="AC1905" s="493" t="s">
        <v>19816</v>
      </c>
      <c r="AD1905" s="493" t="s">
        <v>21957</v>
      </c>
      <c r="AE1905"/>
      <c r="AF1905" t="s">
        <v>20919</v>
      </c>
      <c r="AG1905"/>
      <c r="AH1905"/>
      <c r="AI1905" t="s">
        <v>20668</v>
      </c>
      <c r="AJ1905" t="s">
        <v>32</v>
      </c>
      <c r="AK1905" t="s">
        <v>1428</v>
      </c>
      <c r="AL1905" t="s">
        <v>64</v>
      </c>
      <c r="AM1905" t="s">
        <v>3639</v>
      </c>
      <c r="AN1905">
        <v>11</v>
      </c>
    </row>
    <row r="1906" spans="1:40" ht="14.4" x14ac:dyDescent="0.3">
      <c r="A1906" s="433" t="str">
        <v>2595</v>
      </c>
      <c r="D1906" t="str">
        <f>CONCATENATE(portada_F[[#This Row],[NIVEL]],".",portada_F[[#This Row],[CODINS]])</f>
        <v>1.04369</v>
      </c>
      <c r="E1906" s="450" t="s">
        <v>30837</v>
      </c>
      <c r="F1906" s="474" t="s">
        <v>20772</v>
      </c>
      <c r="G1906" s="478" t="s">
        <v>3401</v>
      </c>
      <c r="H1906" s="480" t="s">
        <v>30411</v>
      </c>
      <c r="I1906" s="1" t="s">
        <v>571</v>
      </c>
      <c r="J1906" s="483" t="s">
        <v>2</v>
      </c>
      <c r="K1906" s="1" t="s">
        <v>32</v>
      </c>
      <c r="L1906" s="1" t="s">
        <v>20921</v>
      </c>
      <c r="M1906" s="484" t="s">
        <v>18492</v>
      </c>
      <c r="N1906" s="478">
        <v>11701</v>
      </c>
      <c r="O1906" s="478" t="s">
        <v>32</v>
      </c>
      <c r="P1906" s="478" t="s">
        <v>3379</v>
      </c>
      <c r="Q1906" s="478" t="s">
        <v>1</v>
      </c>
      <c r="R1906" s="478" t="s">
        <v>16533</v>
      </c>
      <c r="S1906" s="478" t="s">
        <v>33</v>
      </c>
      <c r="T1906" s="478" t="s">
        <v>21868</v>
      </c>
      <c r="U1906" s="478" t="s">
        <v>3101</v>
      </c>
      <c r="V1906" s="478" t="s">
        <v>3101</v>
      </c>
      <c r="W1906"/>
      <c r="X1906"/>
      <c r="Y1906" s="536">
        <v>25411101</v>
      </c>
      <c r="Z1906" s="536">
        <v>25411101</v>
      </c>
      <c r="AA1906" s="500" t="s">
        <v>17912</v>
      </c>
      <c r="AB1906" s="500">
        <v>25411101</v>
      </c>
      <c r="AC1906" s="500" t="s">
        <v>18782</v>
      </c>
      <c r="AD1906" s="500">
        <v>25412000</v>
      </c>
      <c r="AE1906" t="s">
        <v>28173</v>
      </c>
      <c r="AF1906" s="478" t="s">
        <v>20919</v>
      </c>
      <c r="AG1906" s="486" t="s">
        <v>64</v>
      </c>
      <c r="AH1906" s="483"/>
      <c r="AI1906" s="483" t="s">
        <v>30412</v>
      </c>
      <c r="AJ1906" s="482" t="s">
        <v>32</v>
      </c>
      <c r="AK1906" s="478" t="s">
        <v>7429</v>
      </c>
      <c r="AL1906" s="482" t="s">
        <v>64</v>
      </c>
      <c r="AM1906" s="485" t="s">
        <v>3402</v>
      </c>
      <c r="AN1906"/>
    </row>
    <row r="1907" spans="1:40" ht="14.4" x14ac:dyDescent="0.3">
      <c r="A1907" s="433" t="str">
        <v>2596</v>
      </c>
      <c r="D1907" t="str">
        <f>CONCATENATE(portada_F[[#This Row],[NIVEL]],".",portada_F[[#This Row],[CODINS]])</f>
        <v>1.00443</v>
      </c>
      <c r="E1907" s="444" t="s">
        <v>30837</v>
      </c>
      <c r="F1907" t="s">
        <v>1275</v>
      </c>
      <c r="G1907" t="s">
        <v>3401</v>
      </c>
      <c r="H1907" t="s">
        <v>3402</v>
      </c>
      <c r="I1907" t="s">
        <v>571</v>
      </c>
      <c r="J1907" t="s">
        <v>2</v>
      </c>
      <c r="K1907" t="s">
        <v>32</v>
      </c>
      <c r="L1907" t="s">
        <v>20921</v>
      </c>
      <c r="M1907" t="s">
        <v>18492</v>
      </c>
      <c r="N1907">
        <v>11701</v>
      </c>
      <c r="O1907" t="s">
        <v>32</v>
      </c>
      <c r="P1907" t="s">
        <v>3379</v>
      </c>
      <c r="Q1907" t="s">
        <v>1</v>
      </c>
      <c r="R1907" t="s">
        <v>16533</v>
      </c>
      <c r="S1907" t="s">
        <v>33</v>
      </c>
      <c r="T1907" t="s">
        <v>21868</v>
      </c>
      <c r="U1907" t="s">
        <v>3101</v>
      </c>
      <c r="V1907" t="s">
        <v>3101</v>
      </c>
      <c r="W1907" t="s">
        <v>3403</v>
      </c>
      <c r="X1907" t="s">
        <v>10407</v>
      </c>
      <c r="Y1907" s="536" t="s">
        <v>21869</v>
      </c>
      <c r="Z1907" s="536" t="s">
        <v>21869</v>
      </c>
      <c r="AA1907" s="493" t="s">
        <v>17912</v>
      </c>
      <c r="AB1907" s="493" t="s">
        <v>21869</v>
      </c>
      <c r="AC1907" s="493" t="s">
        <v>18782</v>
      </c>
      <c r="AD1907" s="493" t="s">
        <v>21870</v>
      </c>
      <c r="AE1907"/>
      <c r="AF1907" t="s">
        <v>20919</v>
      </c>
      <c r="AG1907"/>
      <c r="AH1907"/>
      <c r="AI1907" t="s">
        <v>20668</v>
      </c>
      <c r="AJ1907" t="s">
        <v>32</v>
      </c>
      <c r="AK1907" t="s">
        <v>7429</v>
      </c>
      <c r="AL1907" t="s">
        <v>64</v>
      </c>
      <c r="AM1907" t="s">
        <v>3402</v>
      </c>
      <c r="AN1907">
        <v>108</v>
      </c>
    </row>
    <row r="1908" spans="1:40" ht="14.4" x14ac:dyDescent="0.3">
      <c r="A1908" s="433" t="str">
        <v>2597</v>
      </c>
      <c r="D1908" t="str">
        <f>CONCATENATE(portada_F[[#This Row],[NIVEL]],".",portada_F[[#This Row],[CODINS]])</f>
        <v>1.00480</v>
      </c>
      <c r="E1908" s="444" t="s">
        <v>30870</v>
      </c>
      <c r="F1908" t="s">
        <v>6861</v>
      </c>
      <c r="G1908" t="s">
        <v>3550</v>
      </c>
      <c r="H1908" t="s">
        <v>3551</v>
      </c>
      <c r="I1908" t="s">
        <v>242</v>
      </c>
      <c r="J1908" t="s">
        <v>3</v>
      </c>
      <c r="K1908" t="s">
        <v>32</v>
      </c>
      <c r="L1908" t="s">
        <v>20921</v>
      </c>
      <c r="M1908" t="s">
        <v>18492</v>
      </c>
      <c r="N1908">
        <v>30803</v>
      </c>
      <c r="O1908" t="s">
        <v>64</v>
      </c>
      <c r="P1908" t="s">
        <v>9</v>
      </c>
      <c r="Q1908" t="s">
        <v>3</v>
      </c>
      <c r="R1908" t="s">
        <v>16695</v>
      </c>
      <c r="S1908" t="s">
        <v>242</v>
      </c>
      <c r="T1908" t="s">
        <v>21934</v>
      </c>
      <c r="U1908" t="s">
        <v>3534</v>
      </c>
      <c r="V1908" t="s">
        <v>3552</v>
      </c>
      <c r="W1908" t="s">
        <v>3553</v>
      </c>
      <c r="X1908" t="s">
        <v>11553</v>
      </c>
      <c r="Y1908" s="536" t="s">
        <v>21944</v>
      </c>
      <c r="Z1908" s="536" t="s">
        <v>21944</v>
      </c>
      <c r="AA1908" s="493" t="s">
        <v>17064</v>
      </c>
      <c r="AB1908" s="493" t="s">
        <v>21944</v>
      </c>
      <c r="AC1908" s="493" t="s">
        <v>21937</v>
      </c>
      <c r="AD1908" s="493" t="s">
        <v>21945</v>
      </c>
      <c r="AE1908"/>
      <c r="AF1908" t="s">
        <v>20919</v>
      </c>
      <c r="AG1908"/>
      <c r="AH1908"/>
      <c r="AI1908" t="s">
        <v>20668</v>
      </c>
      <c r="AJ1908" t="s">
        <v>32</v>
      </c>
      <c r="AK1908" t="s">
        <v>3549</v>
      </c>
      <c r="AL1908" t="s">
        <v>64</v>
      </c>
      <c r="AM1908" t="s">
        <v>3551</v>
      </c>
      <c r="AN1908">
        <v>18</v>
      </c>
    </row>
    <row r="1909" spans="1:40" ht="14.4" x14ac:dyDescent="0.3">
      <c r="A1909" s="433" t="str">
        <v>2599</v>
      </c>
      <c r="D1909" t="str">
        <f>CONCATENATE(portada_F[[#This Row],[NIVEL]],".",portada_F[[#This Row],[CODINS]])</f>
        <v>1.00481</v>
      </c>
      <c r="E1909" s="444" t="s">
        <v>30871</v>
      </c>
      <c r="F1909" t="s">
        <v>1378</v>
      </c>
      <c r="G1909" t="s">
        <v>6808</v>
      </c>
      <c r="H1909" t="s">
        <v>9112</v>
      </c>
      <c r="I1909" t="s">
        <v>242</v>
      </c>
      <c r="J1909" t="s">
        <v>3</v>
      </c>
      <c r="K1909" t="s">
        <v>32</v>
      </c>
      <c r="L1909" t="s">
        <v>20929</v>
      </c>
      <c r="M1909" t="s">
        <v>18492</v>
      </c>
      <c r="N1909">
        <v>30801</v>
      </c>
      <c r="O1909" t="s">
        <v>64</v>
      </c>
      <c r="P1909" t="s">
        <v>9</v>
      </c>
      <c r="Q1909" t="s">
        <v>1</v>
      </c>
      <c r="R1909" t="s">
        <v>18375</v>
      </c>
      <c r="S1909" t="s">
        <v>242</v>
      </c>
      <c r="T1909" t="s">
        <v>21934</v>
      </c>
      <c r="U1909" t="s">
        <v>21935</v>
      </c>
      <c r="V1909" t="s">
        <v>3577</v>
      </c>
      <c r="W1909" t="s">
        <v>18795</v>
      </c>
      <c r="X1909" t="s">
        <v>11554</v>
      </c>
      <c r="Y1909" s="536" t="s">
        <v>21946</v>
      </c>
      <c r="Z1909" s="536" t="s">
        <v>21946</v>
      </c>
      <c r="AA1909" s="493" t="s">
        <v>7065</v>
      </c>
      <c r="AB1909" s="493" t="s">
        <v>21946</v>
      </c>
      <c r="AC1909" s="493" t="s">
        <v>21937</v>
      </c>
      <c r="AD1909" s="493" t="s">
        <v>21938</v>
      </c>
      <c r="AE1909"/>
      <c r="AF1909" t="s">
        <v>20919</v>
      </c>
      <c r="AG1909"/>
      <c r="AH1909"/>
      <c r="AI1909" t="s">
        <v>20668</v>
      </c>
      <c r="AJ1909" t="s">
        <v>35</v>
      </c>
      <c r="AK1909" t="s">
        <v>19693</v>
      </c>
      <c r="AL1909" t="s">
        <v>20934</v>
      </c>
      <c r="AM1909"/>
      <c r="AN1909">
        <v>234</v>
      </c>
    </row>
    <row r="1910" spans="1:40" ht="14.4" x14ac:dyDescent="0.3">
      <c r="A1910" s="433" t="str">
        <v>2600</v>
      </c>
      <c r="D1910" t="str">
        <f>CONCATENATE(portada_F[[#This Row],[NIVEL]],".",portada_F[[#This Row],[CODINS]])</f>
        <v>1.00493</v>
      </c>
      <c r="E1910" s="444" t="s">
        <v>30883</v>
      </c>
      <c r="F1910" t="s">
        <v>1400</v>
      </c>
      <c r="G1910" t="s">
        <v>3634</v>
      </c>
      <c r="H1910" t="s">
        <v>3635</v>
      </c>
      <c r="I1910" t="s">
        <v>242</v>
      </c>
      <c r="J1910" t="s">
        <v>4</v>
      </c>
      <c r="K1910" t="s">
        <v>32</v>
      </c>
      <c r="L1910" t="s">
        <v>20921</v>
      </c>
      <c r="M1910" t="s">
        <v>18492</v>
      </c>
      <c r="N1910">
        <v>30108</v>
      </c>
      <c r="O1910" t="s">
        <v>64</v>
      </c>
      <c r="P1910" t="s">
        <v>1</v>
      </c>
      <c r="Q1910" t="s">
        <v>9</v>
      </c>
      <c r="R1910" t="s">
        <v>16657</v>
      </c>
      <c r="S1910" t="s">
        <v>242</v>
      </c>
      <c r="T1910" t="s">
        <v>242</v>
      </c>
      <c r="U1910" t="s">
        <v>3636</v>
      </c>
      <c r="V1910" t="s">
        <v>3636</v>
      </c>
      <c r="W1910" t="s">
        <v>10411</v>
      </c>
      <c r="X1910" t="s">
        <v>11564</v>
      </c>
      <c r="Y1910" s="536" t="s">
        <v>21969</v>
      </c>
      <c r="Z1910" s="536" t="s">
        <v>21969</v>
      </c>
      <c r="AA1910" s="493" t="s">
        <v>17066</v>
      </c>
      <c r="AB1910" s="493" t="s">
        <v>21969</v>
      </c>
      <c r="AC1910" s="493" t="s">
        <v>19816</v>
      </c>
      <c r="AD1910" s="493" t="s">
        <v>21957</v>
      </c>
      <c r="AE1910"/>
      <c r="AF1910" t="s">
        <v>20919</v>
      </c>
      <c r="AG1910"/>
      <c r="AH1910"/>
      <c r="AI1910" t="s">
        <v>20668</v>
      </c>
      <c r="AJ1910" t="s">
        <v>32</v>
      </c>
      <c r="AK1910" t="s">
        <v>3633</v>
      </c>
      <c r="AL1910" t="s">
        <v>64</v>
      </c>
      <c r="AM1910" t="s">
        <v>3635</v>
      </c>
      <c r="AN1910">
        <v>102</v>
      </c>
    </row>
    <row r="1911" spans="1:40" ht="14.4" x14ac:dyDescent="0.3">
      <c r="A1911" s="433" t="str">
        <v>2601</v>
      </c>
      <c r="D1911" t="str">
        <f>CONCATENATE(portada_F[[#This Row],[NIVEL]],".",portada_F[[#This Row],[CODINS]])</f>
        <v>1.03485</v>
      </c>
      <c r="E1911" s="444" t="s">
        <v>30883</v>
      </c>
      <c r="F1911" t="s">
        <v>8105</v>
      </c>
      <c r="G1911" t="s">
        <v>3634</v>
      </c>
      <c r="H1911" t="s">
        <v>28199</v>
      </c>
      <c r="I1911" t="s">
        <v>242</v>
      </c>
      <c r="J1911" t="s">
        <v>4</v>
      </c>
      <c r="K1911" t="s">
        <v>32</v>
      </c>
      <c r="L1911" t="s">
        <v>20921</v>
      </c>
      <c r="M1911" t="s">
        <v>18492</v>
      </c>
      <c r="N1911">
        <v>30108</v>
      </c>
      <c r="O1911" t="s">
        <v>64</v>
      </c>
      <c r="P1911" t="s">
        <v>1</v>
      </c>
      <c r="Q1911" t="s">
        <v>9</v>
      </c>
      <c r="R1911" t="s">
        <v>16657</v>
      </c>
      <c r="S1911" t="s">
        <v>242</v>
      </c>
      <c r="T1911" t="s">
        <v>242</v>
      </c>
      <c r="U1911" t="s">
        <v>3636</v>
      </c>
      <c r="V1911" t="s">
        <v>3636</v>
      </c>
      <c r="W1911" t="s">
        <v>10411</v>
      </c>
      <c r="X1911" t="s">
        <v>17650</v>
      </c>
      <c r="Y1911" s="536" t="s">
        <v>28200</v>
      </c>
      <c r="Z1911" s="536"/>
      <c r="AA1911" s="493" t="s">
        <v>17066</v>
      </c>
      <c r="AB1911" s="493" t="s">
        <v>21969</v>
      </c>
      <c r="AC1911" s="493" t="s">
        <v>19816</v>
      </c>
      <c r="AD1911" s="493" t="s">
        <v>21957</v>
      </c>
      <c r="AE1911" t="s">
        <v>28173</v>
      </c>
      <c r="AF1911" t="s">
        <v>20919</v>
      </c>
      <c r="AG1911" t="s">
        <v>64</v>
      </c>
      <c r="AH1911" t="s">
        <v>19694</v>
      </c>
      <c r="AI1911" t="s">
        <v>28201</v>
      </c>
      <c r="AJ1911" t="s">
        <v>32</v>
      </c>
      <c r="AK1911" t="s">
        <v>3633</v>
      </c>
      <c r="AL1911" t="s">
        <v>64</v>
      </c>
      <c r="AM1911" t="s">
        <v>3635</v>
      </c>
      <c r="AN1911">
        <v>16</v>
      </c>
    </row>
    <row r="1912" spans="1:40" ht="14.4" x14ac:dyDescent="0.3">
      <c r="A1912" s="433" t="str">
        <v>2603</v>
      </c>
      <c r="D1912" t="str">
        <f>CONCATENATE(portada_F[[#This Row],[NIVEL]],".",portada_F[[#This Row],[CODINS]])</f>
        <v>1.00482</v>
      </c>
      <c r="E1912" s="444" t="s">
        <v>30872</v>
      </c>
      <c r="F1912" t="s">
        <v>1382</v>
      </c>
      <c r="G1912" t="s">
        <v>3563</v>
      </c>
      <c r="H1912" t="s">
        <v>3564</v>
      </c>
      <c r="I1912" t="s">
        <v>242</v>
      </c>
      <c r="J1912" t="s">
        <v>3</v>
      </c>
      <c r="K1912" t="s">
        <v>32</v>
      </c>
      <c r="L1912" t="s">
        <v>20921</v>
      </c>
      <c r="M1912" t="s">
        <v>18492</v>
      </c>
      <c r="N1912">
        <v>30803</v>
      </c>
      <c r="O1912" t="s">
        <v>64</v>
      </c>
      <c r="P1912" t="s">
        <v>9</v>
      </c>
      <c r="Q1912" t="s">
        <v>3</v>
      </c>
      <c r="R1912" t="s">
        <v>16695</v>
      </c>
      <c r="S1912" t="s">
        <v>242</v>
      </c>
      <c r="T1912" t="s">
        <v>21934</v>
      </c>
      <c r="U1912" t="s">
        <v>3534</v>
      </c>
      <c r="V1912" t="s">
        <v>3534</v>
      </c>
      <c r="W1912" t="s">
        <v>19814</v>
      </c>
      <c r="X1912" t="s">
        <v>11555</v>
      </c>
      <c r="Y1912" s="536" t="s">
        <v>21947</v>
      </c>
      <c r="Z1912" s="536" t="s">
        <v>21947</v>
      </c>
      <c r="AA1912" s="493" t="s">
        <v>21948</v>
      </c>
      <c r="AB1912" s="493" t="s">
        <v>21949</v>
      </c>
      <c r="AC1912" s="493" t="s">
        <v>21937</v>
      </c>
      <c r="AD1912" s="493" t="s">
        <v>21938</v>
      </c>
      <c r="AE1912"/>
      <c r="AF1912" t="s">
        <v>20919</v>
      </c>
      <c r="AG1912"/>
      <c r="AH1912"/>
      <c r="AI1912" t="s">
        <v>20668</v>
      </c>
      <c r="AJ1912" t="s">
        <v>32</v>
      </c>
      <c r="AK1912" t="s">
        <v>3562</v>
      </c>
      <c r="AL1912" t="s">
        <v>64</v>
      </c>
      <c r="AM1912" t="s">
        <v>3564</v>
      </c>
      <c r="AN1912">
        <v>136</v>
      </c>
    </row>
    <row r="1913" spans="1:40" ht="14.4" x14ac:dyDescent="0.3">
      <c r="A1913" s="433" t="str">
        <v>2604</v>
      </c>
      <c r="D1913" t="str">
        <f>CONCATENATE(portada_F[[#This Row],[NIVEL]],".",portada_F[[#This Row],[CODINS]])</f>
        <v>1.01546</v>
      </c>
      <c r="E1913" s="444" t="s">
        <v>31821</v>
      </c>
      <c r="F1913" t="s">
        <v>3672</v>
      </c>
      <c r="G1913" t="s">
        <v>3670</v>
      </c>
      <c r="H1913" t="s">
        <v>3671</v>
      </c>
      <c r="I1913" t="s">
        <v>242</v>
      </c>
      <c r="J1913" t="s">
        <v>9</v>
      </c>
      <c r="K1913" t="s">
        <v>32</v>
      </c>
      <c r="L1913" t="s">
        <v>20921</v>
      </c>
      <c r="M1913" t="s">
        <v>18492</v>
      </c>
      <c r="N1913">
        <v>30201</v>
      </c>
      <c r="O1913" t="s">
        <v>64</v>
      </c>
      <c r="P1913" t="s">
        <v>2</v>
      </c>
      <c r="Q1913" t="s">
        <v>1</v>
      </c>
      <c r="R1913" t="s">
        <v>16660</v>
      </c>
      <c r="S1913" t="s">
        <v>242</v>
      </c>
      <c r="T1913" t="s">
        <v>3125</v>
      </c>
      <c r="U1913" t="s">
        <v>3125</v>
      </c>
      <c r="V1913" t="s">
        <v>2695</v>
      </c>
      <c r="W1913" t="s">
        <v>24216</v>
      </c>
      <c r="X1913" t="s">
        <v>12923</v>
      </c>
      <c r="Y1913" s="536" t="s">
        <v>24217</v>
      </c>
      <c r="Z1913" s="536" t="s">
        <v>24218</v>
      </c>
      <c r="AA1913" s="493" t="s">
        <v>17070</v>
      </c>
      <c r="AB1913" s="493" t="s">
        <v>24217</v>
      </c>
      <c r="AC1913" s="493" t="s">
        <v>19819</v>
      </c>
      <c r="AD1913" s="493" t="s">
        <v>21984</v>
      </c>
      <c r="AE1913"/>
      <c r="AF1913" t="s">
        <v>20919</v>
      </c>
      <c r="AG1913"/>
      <c r="AH1913"/>
      <c r="AI1913" t="s">
        <v>20668</v>
      </c>
      <c r="AJ1913" t="s">
        <v>32</v>
      </c>
      <c r="AK1913" t="s">
        <v>3569</v>
      </c>
      <c r="AL1913" t="s">
        <v>64</v>
      </c>
      <c r="AM1913" t="s">
        <v>3671</v>
      </c>
      <c r="AN1913">
        <v>16</v>
      </c>
    </row>
    <row r="1914" spans="1:40" ht="14.4" x14ac:dyDescent="0.3">
      <c r="A1914" s="433" t="str">
        <v>2605</v>
      </c>
      <c r="D1914" t="str">
        <f>CONCATENATE(portada_F[[#This Row],[NIVEL]],".",portada_F[[#This Row],[CODINS]])</f>
        <v>1.01081</v>
      </c>
      <c r="E1914" s="444" t="s">
        <v>31396</v>
      </c>
      <c r="F1914" t="s">
        <v>2900</v>
      </c>
      <c r="G1914" t="s">
        <v>3673</v>
      </c>
      <c r="H1914" t="s">
        <v>3674</v>
      </c>
      <c r="I1914" t="s">
        <v>242</v>
      </c>
      <c r="J1914" t="s">
        <v>9</v>
      </c>
      <c r="K1914" t="s">
        <v>32</v>
      </c>
      <c r="L1914" t="s">
        <v>20921</v>
      </c>
      <c r="M1914" t="s">
        <v>18492</v>
      </c>
      <c r="N1914">
        <v>30204</v>
      </c>
      <c r="O1914" t="s">
        <v>64</v>
      </c>
      <c r="P1914" t="s">
        <v>2</v>
      </c>
      <c r="Q1914" t="s">
        <v>4</v>
      </c>
      <c r="R1914" t="s">
        <v>16663</v>
      </c>
      <c r="S1914" t="s">
        <v>242</v>
      </c>
      <c r="T1914" t="s">
        <v>3125</v>
      </c>
      <c r="U1914" t="s">
        <v>3646</v>
      </c>
      <c r="V1914" t="s">
        <v>3674</v>
      </c>
      <c r="W1914" t="s">
        <v>23241</v>
      </c>
      <c r="X1914" t="s">
        <v>17130</v>
      </c>
      <c r="Y1914" s="536" t="s">
        <v>23242</v>
      </c>
      <c r="Z1914" s="536"/>
      <c r="AA1914" s="493" t="s">
        <v>23243</v>
      </c>
      <c r="AB1914" s="493" t="s">
        <v>23242</v>
      </c>
      <c r="AC1914" s="493" t="s">
        <v>19819</v>
      </c>
      <c r="AD1914" s="493" t="s">
        <v>21984</v>
      </c>
      <c r="AE1914"/>
      <c r="AF1914" t="s">
        <v>20919</v>
      </c>
      <c r="AG1914"/>
      <c r="AH1914"/>
      <c r="AI1914" t="s">
        <v>20668</v>
      </c>
      <c r="AJ1914" t="s">
        <v>32</v>
      </c>
      <c r="AK1914" t="s">
        <v>7533</v>
      </c>
      <c r="AL1914" t="s">
        <v>64</v>
      </c>
      <c r="AM1914" t="s">
        <v>3674</v>
      </c>
      <c r="AN1914">
        <v>13</v>
      </c>
    </row>
    <row r="1915" spans="1:40" ht="14.4" x14ac:dyDescent="0.3">
      <c r="A1915" s="433" t="str">
        <v>2606</v>
      </c>
      <c r="D1915" t="str">
        <f>CONCATENATE(portada_F[[#This Row],[NIVEL]],".",portada_F[[#This Row],[CODINS]])</f>
        <v>1.02149</v>
      </c>
      <c r="E1915" s="444" t="s">
        <v>32360</v>
      </c>
      <c r="F1915" t="s">
        <v>3557</v>
      </c>
      <c r="G1915" t="s">
        <v>3555</v>
      </c>
      <c r="H1915" t="s">
        <v>3556</v>
      </c>
      <c r="I1915" t="s">
        <v>242</v>
      </c>
      <c r="J1915" t="s">
        <v>3</v>
      </c>
      <c r="K1915" t="s">
        <v>32</v>
      </c>
      <c r="L1915" t="s">
        <v>20921</v>
      </c>
      <c r="M1915" t="s">
        <v>18492</v>
      </c>
      <c r="N1915">
        <v>30802</v>
      </c>
      <c r="O1915" t="s">
        <v>64</v>
      </c>
      <c r="P1915" t="s">
        <v>9</v>
      </c>
      <c r="Q1915" t="s">
        <v>2</v>
      </c>
      <c r="R1915" t="s">
        <v>16694</v>
      </c>
      <c r="S1915" t="s">
        <v>242</v>
      </c>
      <c r="T1915" t="s">
        <v>21934</v>
      </c>
      <c r="U1915" t="s">
        <v>272</v>
      </c>
      <c r="V1915" t="s">
        <v>3556</v>
      </c>
      <c r="W1915" t="s">
        <v>25458</v>
      </c>
      <c r="X1915" t="s">
        <v>19173</v>
      </c>
      <c r="Y1915" s="536" t="s">
        <v>25459</v>
      </c>
      <c r="Z1915" s="536" t="s">
        <v>25459</v>
      </c>
      <c r="AA1915" s="493" t="s">
        <v>25460</v>
      </c>
      <c r="AB1915" s="493" t="s">
        <v>25459</v>
      </c>
      <c r="AC1915" s="493" t="s">
        <v>21937</v>
      </c>
      <c r="AD1915" s="493" t="s">
        <v>21938</v>
      </c>
      <c r="AE1915"/>
      <c r="AF1915" t="s">
        <v>20919</v>
      </c>
      <c r="AG1915"/>
      <c r="AH1915"/>
      <c r="AI1915" t="s">
        <v>20668</v>
      </c>
      <c r="AJ1915" t="s">
        <v>32</v>
      </c>
      <c r="AK1915" t="s">
        <v>3554</v>
      </c>
      <c r="AL1915" t="s">
        <v>64</v>
      </c>
      <c r="AM1915" t="s">
        <v>3556</v>
      </c>
      <c r="AN1915">
        <v>9</v>
      </c>
    </row>
    <row r="1916" spans="1:40" ht="14.4" x14ac:dyDescent="0.3">
      <c r="A1916" s="433" t="str">
        <v>2608</v>
      </c>
      <c r="D1916" t="str">
        <f>CONCATENATE(portada_F[[#This Row],[NIVEL]],".",portada_F[[#This Row],[CODINS]])</f>
        <v>1.01007</v>
      </c>
      <c r="E1916" s="444" t="s">
        <v>31327</v>
      </c>
      <c r="F1916" t="s">
        <v>2594</v>
      </c>
      <c r="G1916" t="s">
        <v>6389</v>
      </c>
      <c r="H1916" t="s">
        <v>6390</v>
      </c>
      <c r="I1916" t="s">
        <v>242</v>
      </c>
      <c r="J1916" t="s">
        <v>6</v>
      </c>
      <c r="K1916" t="s">
        <v>32</v>
      </c>
      <c r="L1916" t="s">
        <v>20921</v>
      </c>
      <c r="M1916" t="s">
        <v>18492</v>
      </c>
      <c r="N1916">
        <v>30302</v>
      </c>
      <c r="O1916" t="s">
        <v>64</v>
      </c>
      <c r="P1916" t="s">
        <v>3</v>
      </c>
      <c r="Q1916" t="s">
        <v>2</v>
      </c>
      <c r="R1916" t="s">
        <v>16666</v>
      </c>
      <c r="S1916" t="s">
        <v>242</v>
      </c>
      <c r="T1916" t="s">
        <v>243</v>
      </c>
      <c r="U1916" t="s">
        <v>3025</v>
      </c>
      <c r="V1916" t="s">
        <v>6390</v>
      </c>
      <c r="W1916" t="s">
        <v>23088</v>
      </c>
      <c r="X1916" t="s">
        <v>12791</v>
      </c>
      <c r="Y1916" s="536" t="s">
        <v>23089</v>
      </c>
      <c r="Z1916" s="536"/>
      <c r="AA1916" s="493" t="s">
        <v>9489</v>
      </c>
      <c r="AB1916" s="493" t="s">
        <v>23090</v>
      </c>
      <c r="AC1916" s="493" t="s">
        <v>19821</v>
      </c>
      <c r="AD1916" s="493" t="s">
        <v>22000</v>
      </c>
      <c r="AE1916"/>
      <c r="AF1916" t="s">
        <v>20919</v>
      </c>
      <c r="AG1916"/>
      <c r="AH1916"/>
      <c r="AI1916" t="s">
        <v>20668</v>
      </c>
      <c r="AJ1916" t="s">
        <v>32</v>
      </c>
      <c r="AK1916" t="s">
        <v>7507</v>
      </c>
      <c r="AL1916" t="s">
        <v>64</v>
      </c>
      <c r="AM1916" t="s">
        <v>6390</v>
      </c>
      <c r="AN1916">
        <v>80</v>
      </c>
    </row>
    <row r="1917" spans="1:40" ht="14.4" x14ac:dyDescent="0.3">
      <c r="A1917" s="433" t="str">
        <v>2609</v>
      </c>
      <c r="D1917" t="str">
        <f>CONCATENATE(portada_F[[#This Row],[NIVEL]],".",portada_F[[#This Row],[CODINS]])</f>
        <v>1.04101</v>
      </c>
      <c r="E1917" s="444" t="s">
        <v>33989</v>
      </c>
      <c r="F1917" t="s">
        <v>16065</v>
      </c>
      <c r="G1917" t="s">
        <v>17572</v>
      </c>
      <c r="H1917" t="s">
        <v>1571</v>
      </c>
      <c r="I1917" t="s">
        <v>571</v>
      </c>
      <c r="J1917" t="s">
        <v>1</v>
      </c>
      <c r="K1917" t="s">
        <v>32</v>
      </c>
      <c r="L1917" t="s">
        <v>20921</v>
      </c>
      <c r="M1917" t="s">
        <v>18492</v>
      </c>
      <c r="N1917">
        <v>10502</v>
      </c>
      <c r="O1917" t="s">
        <v>32</v>
      </c>
      <c r="P1917" t="s">
        <v>5</v>
      </c>
      <c r="Q1917" t="s">
        <v>2</v>
      </c>
      <c r="R1917" t="s">
        <v>16476</v>
      </c>
      <c r="S1917" t="s">
        <v>33</v>
      </c>
      <c r="T1917" t="s">
        <v>20978</v>
      </c>
      <c r="U1917" t="s">
        <v>1387</v>
      </c>
      <c r="V1917" t="s">
        <v>1571</v>
      </c>
      <c r="W1917" t="s">
        <v>29502</v>
      </c>
      <c r="X1917" t="s">
        <v>17573</v>
      </c>
      <c r="Y1917" s="536" t="s">
        <v>29503</v>
      </c>
      <c r="Z1917" s="536"/>
      <c r="AA1917" s="493" t="s">
        <v>20552</v>
      </c>
      <c r="AB1917" s="493" t="s">
        <v>29503</v>
      </c>
      <c r="AC1917" s="493" t="s">
        <v>19697</v>
      </c>
      <c r="AD1917" s="493" t="s">
        <v>20982</v>
      </c>
      <c r="AE1917"/>
      <c r="AF1917" t="s">
        <v>20919</v>
      </c>
      <c r="AG1917"/>
      <c r="AH1917"/>
      <c r="AI1917" t="s">
        <v>20668</v>
      </c>
      <c r="AJ1917" t="s">
        <v>32</v>
      </c>
      <c r="AK1917" t="s">
        <v>549</v>
      </c>
      <c r="AL1917" t="s">
        <v>64</v>
      </c>
      <c r="AM1917" t="s">
        <v>1571</v>
      </c>
      <c r="AN1917">
        <v>2</v>
      </c>
    </row>
    <row r="1918" spans="1:40" ht="14.4" x14ac:dyDescent="0.3">
      <c r="A1918" s="433" t="str">
        <v>2610</v>
      </c>
      <c r="D1918" t="str">
        <f>CONCATENATE(portada_F[[#This Row],[NIVEL]],".",portada_F[[#This Row],[CODINS]])</f>
        <v>1.00494</v>
      </c>
      <c r="E1918" s="444" t="s">
        <v>30884</v>
      </c>
      <c r="F1918" t="s">
        <v>1401</v>
      </c>
      <c r="G1918" t="s">
        <v>6809</v>
      </c>
      <c r="H1918" t="s">
        <v>7005</v>
      </c>
      <c r="I1918" t="s">
        <v>242</v>
      </c>
      <c r="J1918" t="s">
        <v>4</v>
      </c>
      <c r="K1918" t="s">
        <v>32</v>
      </c>
      <c r="L1918" t="s">
        <v>20929</v>
      </c>
      <c r="M1918" t="s">
        <v>18492</v>
      </c>
      <c r="N1918">
        <v>30701</v>
      </c>
      <c r="O1918" t="s">
        <v>64</v>
      </c>
      <c r="P1918" t="s">
        <v>7</v>
      </c>
      <c r="Q1918" t="s">
        <v>1</v>
      </c>
      <c r="R1918" t="s">
        <v>16689</v>
      </c>
      <c r="S1918" t="s">
        <v>242</v>
      </c>
      <c r="T1918" t="s">
        <v>21958</v>
      </c>
      <c r="U1918" t="s">
        <v>159</v>
      </c>
      <c r="V1918" t="s">
        <v>159</v>
      </c>
      <c r="W1918" t="s">
        <v>7066</v>
      </c>
      <c r="X1918" t="s">
        <v>11565</v>
      </c>
      <c r="Y1918" s="536" t="s">
        <v>21970</v>
      </c>
      <c r="Z1918" s="536" t="s">
        <v>21971</v>
      </c>
      <c r="AA1918" s="493" t="s">
        <v>21972</v>
      </c>
      <c r="AB1918" s="493" t="s">
        <v>21970</v>
      </c>
      <c r="AC1918" s="493" t="s">
        <v>19816</v>
      </c>
      <c r="AD1918" s="493" t="s">
        <v>21957</v>
      </c>
      <c r="AE1918"/>
      <c r="AF1918" t="s">
        <v>20919</v>
      </c>
      <c r="AG1918"/>
      <c r="AH1918"/>
      <c r="AI1918" t="s">
        <v>20668</v>
      </c>
      <c r="AJ1918" t="s">
        <v>35</v>
      </c>
      <c r="AK1918" t="s">
        <v>19693</v>
      </c>
      <c r="AL1918" t="s">
        <v>20934</v>
      </c>
      <c r="AM1918"/>
      <c r="AN1918">
        <v>251</v>
      </c>
    </row>
    <row r="1919" spans="1:40" ht="14.4" x14ac:dyDescent="0.3">
      <c r="A1919" s="433" t="str">
        <v>2611</v>
      </c>
      <c r="D1919" t="str">
        <f>CONCATENATE(portada_F[[#This Row],[NIVEL]],".",portada_F[[#This Row],[CODINS]])</f>
        <v>1.01149</v>
      </c>
      <c r="E1919" s="444" t="s">
        <v>31458</v>
      </c>
      <c r="F1919" t="s">
        <v>3048</v>
      </c>
      <c r="G1919" t="s">
        <v>3728</v>
      </c>
      <c r="H1919" t="s">
        <v>3729</v>
      </c>
      <c r="I1919" t="s">
        <v>242</v>
      </c>
      <c r="J1919" t="s">
        <v>6</v>
      </c>
      <c r="K1919" t="s">
        <v>32</v>
      </c>
      <c r="L1919" t="s">
        <v>20921</v>
      </c>
      <c r="M1919" t="s">
        <v>18492</v>
      </c>
      <c r="N1919">
        <v>30304</v>
      </c>
      <c r="O1919" t="s">
        <v>64</v>
      </c>
      <c r="P1919" t="s">
        <v>3</v>
      </c>
      <c r="Q1919" t="s">
        <v>4</v>
      </c>
      <c r="R1919" t="s">
        <v>16668</v>
      </c>
      <c r="S1919" t="s">
        <v>242</v>
      </c>
      <c r="T1919" t="s">
        <v>243</v>
      </c>
      <c r="U1919" t="s">
        <v>159</v>
      </c>
      <c r="V1919" t="s">
        <v>9447</v>
      </c>
      <c r="W1919" t="s">
        <v>9448</v>
      </c>
      <c r="X1919" t="s">
        <v>7199</v>
      </c>
      <c r="Y1919" s="536" t="s">
        <v>23387</v>
      </c>
      <c r="Z1919" s="536" t="s">
        <v>23387</v>
      </c>
      <c r="AA1919" s="493" t="s">
        <v>17332</v>
      </c>
      <c r="AB1919" s="493" t="s">
        <v>23388</v>
      </c>
      <c r="AC1919" s="493" t="s">
        <v>19821</v>
      </c>
      <c r="AD1919" s="493" t="s">
        <v>22000</v>
      </c>
      <c r="AE1919"/>
      <c r="AF1919" t="s">
        <v>20919</v>
      </c>
      <c r="AG1919"/>
      <c r="AH1919"/>
      <c r="AI1919" t="s">
        <v>20668</v>
      </c>
      <c r="AJ1919" t="s">
        <v>32</v>
      </c>
      <c r="AK1919" t="s">
        <v>2272</v>
      </c>
      <c r="AL1919" t="s">
        <v>64</v>
      </c>
      <c r="AM1919" t="s">
        <v>3729</v>
      </c>
      <c r="AN1919">
        <v>31</v>
      </c>
    </row>
    <row r="1920" spans="1:40" ht="14.4" x14ac:dyDescent="0.3">
      <c r="A1920" s="433" t="str">
        <v>2612</v>
      </c>
      <c r="D1920" t="str">
        <f>CONCATENATE(portada_F[[#This Row],[NIVEL]],".",portada_F[[#This Row],[CODINS]])</f>
        <v>1.02316</v>
      </c>
      <c r="E1920" s="444" t="s">
        <v>32508</v>
      </c>
      <c r="F1920" t="s">
        <v>3417</v>
      </c>
      <c r="G1920" t="s">
        <v>3415</v>
      </c>
      <c r="H1920" t="s">
        <v>3416</v>
      </c>
      <c r="I1920" t="s">
        <v>571</v>
      </c>
      <c r="J1920" t="s">
        <v>2</v>
      </c>
      <c r="K1920" t="s">
        <v>32</v>
      </c>
      <c r="L1920" t="s">
        <v>20921</v>
      </c>
      <c r="M1920" t="s">
        <v>18492</v>
      </c>
      <c r="N1920">
        <v>11703</v>
      </c>
      <c r="O1920" t="s">
        <v>32</v>
      </c>
      <c r="P1920" t="s">
        <v>3379</v>
      </c>
      <c r="Q1920" t="s">
        <v>3</v>
      </c>
      <c r="R1920" t="s">
        <v>16535</v>
      </c>
      <c r="S1920" t="s">
        <v>33</v>
      </c>
      <c r="T1920" t="s">
        <v>21868</v>
      </c>
      <c r="U1920" t="s">
        <v>3380</v>
      </c>
      <c r="V1920" t="s">
        <v>1459</v>
      </c>
      <c r="W1920" t="s">
        <v>697</v>
      </c>
      <c r="X1920" t="s">
        <v>13107</v>
      </c>
      <c r="Y1920" s="536" t="s">
        <v>25806</v>
      </c>
      <c r="Z1920" s="536" t="s">
        <v>25806</v>
      </c>
      <c r="AA1920" s="493" t="s">
        <v>20204</v>
      </c>
      <c r="AB1920" s="493" t="s">
        <v>25807</v>
      </c>
      <c r="AC1920" s="493" t="s">
        <v>18782</v>
      </c>
      <c r="AD1920" s="493" t="s">
        <v>21870</v>
      </c>
      <c r="AE1920"/>
      <c r="AF1920" t="s">
        <v>20919</v>
      </c>
      <c r="AG1920"/>
      <c r="AH1920"/>
      <c r="AI1920" t="s">
        <v>20668</v>
      </c>
      <c r="AJ1920" t="s">
        <v>32</v>
      </c>
      <c r="AK1920" t="s">
        <v>3294</v>
      </c>
      <c r="AL1920" t="s">
        <v>64</v>
      </c>
      <c r="AM1920" t="s">
        <v>3416</v>
      </c>
      <c r="AN1920">
        <v>3</v>
      </c>
    </row>
    <row r="1921" spans="1:40" ht="14.4" x14ac:dyDescent="0.3">
      <c r="A1921" s="433" t="str">
        <v>2615</v>
      </c>
      <c r="D1921" t="str">
        <f>CONCATENATE(portada_F[[#This Row],[NIVEL]],".",portada_F[[#This Row],[CODINS]])</f>
        <v>1.02102</v>
      </c>
      <c r="E1921" s="444" t="s">
        <v>32322</v>
      </c>
      <c r="F1921" t="s">
        <v>2276</v>
      </c>
      <c r="G1921" t="s">
        <v>3431</v>
      </c>
      <c r="H1921" t="s">
        <v>250</v>
      </c>
      <c r="I1921" t="s">
        <v>571</v>
      </c>
      <c r="J1921" t="s">
        <v>3</v>
      </c>
      <c r="K1921" t="s">
        <v>32</v>
      </c>
      <c r="L1921" t="s">
        <v>20921</v>
      </c>
      <c r="M1921" t="s">
        <v>18492</v>
      </c>
      <c r="N1921">
        <v>12006</v>
      </c>
      <c r="O1921" t="s">
        <v>32</v>
      </c>
      <c r="P1921" t="s">
        <v>3374</v>
      </c>
      <c r="Q1921" t="s">
        <v>6</v>
      </c>
      <c r="R1921" t="s">
        <v>18359</v>
      </c>
      <c r="S1921" t="s">
        <v>33</v>
      </c>
      <c r="T1921" t="s">
        <v>3375</v>
      </c>
      <c r="U1921" t="s">
        <v>250</v>
      </c>
      <c r="V1921" t="s">
        <v>250</v>
      </c>
      <c r="W1921" t="s">
        <v>215</v>
      </c>
      <c r="X1921" t="s">
        <v>18044</v>
      </c>
      <c r="Y1921" s="536" t="s">
        <v>25362</v>
      </c>
      <c r="Z1921" s="536"/>
      <c r="AA1921" s="493" t="s">
        <v>17392</v>
      </c>
      <c r="AB1921" s="493" t="s">
        <v>25362</v>
      </c>
      <c r="AC1921" s="493" t="s">
        <v>19802</v>
      </c>
      <c r="AD1921" s="493" t="s">
        <v>21873</v>
      </c>
      <c r="AE1921"/>
      <c r="AF1921" t="s">
        <v>20919</v>
      </c>
      <c r="AG1921"/>
      <c r="AH1921"/>
      <c r="AI1921" t="s">
        <v>20668</v>
      </c>
      <c r="AJ1921" t="s">
        <v>32</v>
      </c>
      <c r="AK1921" t="s">
        <v>2868</v>
      </c>
      <c r="AL1921" t="s">
        <v>64</v>
      </c>
      <c r="AM1921" t="s">
        <v>250</v>
      </c>
      <c r="AN1921">
        <v>14</v>
      </c>
    </row>
    <row r="1922" spans="1:40" ht="14.4" x14ac:dyDescent="0.3">
      <c r="A1922" s="433" t="str">
        <v>2616</v>
      </c>
      <c r="D1922" t="str">
        <f>CONCATENATE(portada_F[[#This Row],[NIVEL]],".",portada_F[[#This Row],[CODINS]])</f>
        <v>1.03982</v>
      </c>
      <c r="E1922" s="444" t="s">
        <v>33888</v>
      </c>
      <c r="F1922" t="s">
        <v>7816</v>
      </c>
      <c r="G1922" t="s">
        <v>16008</v>
      </c>
      <c r="H1922" t="s">
        <v>3429</v>
      </c>
      <c r="I1922" t="s">
        <v>571</v>
      </c>
      <c r="J1922" t="s">
        <v>3</v>
      </c>
      <c r="K1922" t="s">
        <v>32</v>
      </c>
      <c r="L1922" t="s">
        <v>20921</v>
      </c>
      <c r="M1922" t="s">
        <v>18492</v>
      </c>
      <c r="N1922">
        <v>12002</v>
      </c>
      <c r="O1922" t="s">
        <v>32</v>
      </c>
      <c r="P1922" t="s">
        <v>3374</v>
      </c>
      <c r="Q1922" t="s">
        <v>2</v>
      </c>
      <c r="R1922" t="s">
        <v>18355</v>
      </c>
      <c r="S1922" t="s">
        <v>33</v>
      </c>
      <c r="T1922" t="s">
        <v>3375</v>
      </c>
      <c r="U1922" t="s">
        <v>3053</v>
      </c>
      <c r="V1922" t="s">
        <v>3429</v>
      </c>
      <c r="W1922" t="s">
        <v>19573</v>
      </c>
      <c r="X1922" t="s">
        <v>16009</v>
      </c>
      <c r="Y1922" s="536" t="s">
        <v>29242</v>
      </c>
      <c r="Z1922" s="536" t="s">
        <v>29243</v>
      </c>
      <c r="AA1922" s="493" t="s">
        <v>29244</v>
      </c>
      <c r="AB1922" s="493" t="s">
        <v>29242</v>
      </c>
      <c r="AC1922" s="493" t="s">
        <v>19802</v>
      </c>
      <c r="AD1922" s="493" t="s">
        <v>21873</v>
      </c>
      <c r="AE1922"/>
      <c r="AF1922" t="s">
        <v>20919</v>
      </c>
      <c r="AG1922"/>
      <c r="AH1922"/>
      <c r="AI1922" t="s">
        <v>20668</v>
      </c>
      <c r="AJ1922" t="s">
        <v>32</v>
      </c>
      <c r="AK1922" t="s">
        <v>894</v>
      </c>
      <c r="AL1922" t="s">
        <v>64</v>
      </c>
      <c r="AM1922" t="s">
        <v>3429</v>
      </c>
      <c r="AN1922">
        <v>5</v>
      </c>
    </row>
    <row r="1923" spans="1:40" ht="14.4" x14ac:dyDescent="0.3">
      <c r="A1923" s="433" t="str">
        <v>2617</v>
      </c>
      <c r="D1923" t="str">
        <f>CONCATENATE(portada_F[[#This Row],[NIVEL]],".",portada_F[[#This Row],[CODINS]])</f>
        <v>1.03853</v>
      </c>
      <c r="E1923" s="444" t="s">
        <v>33783</v>
      </c>
      <c r="F1923" t="s">
        <v>14777</v>
      </c>
      <c r="G1923" t="s">
        <v>14776</v>
      </c>
      <c r="H1923" t="s">
        <v>1469</v>
      </c>
      <c r="I1923" t="s">
        <v>242</v>
      </c>
      <c r="J1923" t="s">
        <v>4</v>
      </c>
      <c r="K1923" t="s">
        <v>32</v>
      </c>
      <c r="L1923" t="s">
        <v>20921</v>
      </c>
      <c r="M1923" t="s">
        <v>18492</v>
      </c>
      <c r="N1923">
        <v>30601</v>
      </c>
      <c r="O1923" t="s">
        <v>64</v>
      </c>
      <c r="P1923" t="s">
        <v>6</v>
      </c>
      <c r="Q1923" t="s">
        <v>1</v>
      </c>
      <c r="R1923" t="s">
        <v>16686</v>
      </c>
      <c r="S1923" t="s">
        <v>242</v>
      </c>
      <c r="T1923" t="s">
        <v>21955</v>
      </c>
      <c r="U1923" t="s">
        <v>3590</v>
      </c>
      <c r="V1923" t="s">
        <v>1469</v>
      </c>
      <c r="W1923" t="s">
        <v>15293</v>
      </c>
      <c r="X1923" t="s">
        <v>15292</v>
      </c>
      <c r="Y1923" s="536" t="s">
        <v>28993</v>
      </c>
      <c r="Z1923" s="536"/>
      <c r="AA1923" s="493" t="s">
        <v>28994</v>
      </c>
      <c r="AB1923" s="493" t="s">
        <v>28995</v>
      </c>
      <c r="AC1923" s="493" t="s">
        <v>19816</v>
      </c>
      <c r="AD1923" s="493" t="s">
        <v>21957</v>
      </c>
      <c r="AE1923"/>
      <c r="AF1923" t="s">
        <v>20919</v>
      </c>
      <c r="AG1923"/>
      <c r="AH1923"/>
      <c r="AI1923" t="s">
        <v>20668</v>
      </c>
      <c r="AJ1923" t="s">
        <v>32</v>
      </c>
      <c r="AK1923" t="s">
        <v>1489</v>
      </c>
      <c r="AL1923" t="s">
        <v>64</v>
      </c>
      <c r="AM1923" t="s">
        <v>1469</v>
      </c>
      <c r="AN1923">
        <v>5</v>
      </c>
    </row>
    <row r="1924" spans="1:40" ht="14.4" x14ac:dyDescent="0.3">
      <c r="A1924" s="433" t="str">
        <v>2618</v>
      </c>
      <c r="D1924" t="str">
        <f>CONCATENATE(portada_F[[#This Row],[NIVEL]],".",portada_F[[#This Row],[CODINS]])</f>
        <v>1.03753</v>
      </c>
      <c r="E1924" s="444" t="s">
        <v>30873</v>
      </c>
      <c r="F1924" t="s">
        <v>7856</v>
      </c>
      <c r="G1924" t="s">
        <v>3578</v>
      </c>
      <c r="H1924" t="s">
        <v>28793</v>
      </c>
      <c r="I1924" t="s">
        <v>242</v>
      </c>
      <c r="J1924" t="s">
        <v>3</v>
      </c>
      <c r="K1924" t="s">
        <v>32</v>
      </c>
      <c r="L1924" t="s">
        <v>20921</v>
      </c>
      <c r="M1924" t="s">
        <v>18492</v>
      </c>
      <c r="N1924">
        <v>30801</v>
      </c>
      <c r="O1924" t="s">
        <v>64</v>
      </c>
      <c r="P1924" t="s">
        <v>9</v>
      </c>
      <c r="Q1924" t="s">
        <v>1</v>
      </c>
      <c r="R1924" t="s">
        <v>18375</v>
      </c>
      <c r="S1924" t="s">
        <v>242</v>
      </c>
      <c r="T1924" t="s">
        <v>21934</v>
      </c>
      <c r="U1924" t="s">
        <v>21935</v>
      </c>
      <c r="V1924" t="s">
        <v>16421</v>
      </c>
      <c r="W1924" t="s">
        <v>18460</v>
      </c>
      <c r="X1924" t="s">
        <v>11556</v>
      </c>
      <c r="Y1924" s="536" t="s">
        <v>28794</v>
      </c>
      <c r="Z1924" s="536"/>
      <c r="AA1924" s="493" t="s">
        <v>9797</v>
      </c>
      <c r="AB1924" s="493" t="s">
        <v>21950</v>
      </c>
      <c r="AC1924" s="493" t="s">
        <v>21937</v>
      </c>
      <c r="AD1924" s="493" t="s">
        <v>21938</v>
      </c>
      <c r="AE1924" t="s">
        <v>28173</v>
      </c>
      <c r="AF1924" t="s">
        <v>20919</v>
      </c>
      <c r="AG1924" t="s">
        <v>64</v>
      </c>
      <c r="AH1924" t="s">
        <v>19694</v>
      </c>
      <c r="AI1924" t="s">
        <v>28795</v>
      </c>
      <c r="AJ1924" t="s">
        <v>32</v>
      </c>
      <c r="AK1924" t="s">
        <v>1344</v>
      </c>
      <c r="AL1924" t="s">
        <v>64</v>
      </c>
      <c r="AM1924" t="s">
        <v>19815</v>
      </c>
      <c r="AN1924">
        <v>26</v>
      </c>
    </row>
    <row r="1925" spans="1:40" ht="14.4" x14ac:dyDescent="0.3">
      <c r="A1925" s="433" t="str">
        <v>2619</v>
      </c>
      <c r="D1925" t="str">
        <f>CONCATENATE(portada_F[[#This Row],[NIVEL]],".",portada_F[[#This Row],[CODINS]])</f>
        <v>1.00483</v>
      </c>
      <c r="E1925" s="444" t="s">
        <v>30873</v>
      </c>
      <c r="F1925" t="s">
        <v>1383</v>
      </c>
      <c r="G1925" t="s">
        <v>3578</v>
      </c>
      <c r="H1925" t="s">
        <v>19815</v>
      </c>
      <c r="I1925" t="s">
        <v>242</v>
      </c>
      <c r="J1925" t="s">
        <v>3</v>
      </c>
      <c r="K1925" t="s">
        <v>32</v>
      </c>
      <c r="L1925" t="s">
        <v>20921</v>
      </c>
      <c r="M1925" t="s">
        <v>18492</v>
      </c>
      <c r="N1925">
        <v>30801</v>
      </c>
      <c r="O1925" t="s">
        <v>64</v>
      </c>
      <c r="P1925" t="s">
        <v>9</v>
      </c>
      <c r="Q1925" t="s">
        <v>1</v>
      </c>
      <c r="R1925" t="s">
        <v>18375</v>
      </c>
      <c r="S1925" t="s">
        <v>242</v>
      </c>
      <c r="T1925" t="s">
        <v>21934</v>
      </c>
      <c r="U1925" t="s">
        <v>21935</v>
      </c>
      <c r="V1925" t="s">
        <v>1641</v>
      </c>
      <c r="W1925" t="s">
        <v>9426</v>
      </c>
      <c r="X1925" t="s">
        <v>11556</v>
      </c>
      <c r="Y1925" s="536" t="s">
        <v>21950</v>
      </c>
      <c r="Z1925" s="536" t="s">
        <v>21950</v>
      </c>
      <c r="AA1925" s="493" t="s">
        <v>21951</v>
      </c>
      <c r="AB1925" s="493" t="s">
        <v>21950</v>
      </c>
      <c r="AC1925" s="493" t="s">
        <v>21937</v>
      </c>
      <c r="AD1925" s="493" t="s">
        <v>21938</v>
      </c>
      <c r="AE1925"/>
      <c r="AF1925" t="s">
        <v>20919</v>
      </c>
      <c r="AG1925"/>
      <c r="AH1925"/>
      <c r="AI1925" t="s">
        <v>20668</v>
      </c>
      <c r="AJ1925" t="s">
        <v>32</v>
      </c>
      <c r="AK1925" t="s">
        <v>1344</v>
      </c>
      <c r="AL1925" t="s">
        <v>64</v>
      </c>
      <c r="AM1925" t="s">
        <v>19815</v>
      </c>
      <c r="AN1925">
        <v>100</v>
      </c>
    </row>
    <row r="1926" spans="1:40" ht="14.4" x14ac:dyDescent="0.3">
      <c r="A1926" s="433" t="str">
        <v>2620</v>
      </c>
      <c r="D1926" t="str">
        <f>CONCATENATE(portada_F[[#This Row],[NIVEL]],".",portada_F[[#This Row],[CODINS]])</f>
        <v>1.00521</v>
      </c>
      <c r="E1926" s="444" t="s">
        <v>30908</v>
      </c>
      <c r="F1926" t="s">
        <v>1483</v>
      </c>
      <c r="G1926" t="s">
        <v>6810</v>
      </c>
      <c r="H1926" t="s">
        <v>7006</v>
      </c>
      <c r="I1926" t="s">
        <v>242</v>
      </c>
      <c r="J1926" t="s">
        <v>6</v>
      </c>
      <c r="K1926" t="s">
        <v>32</v>
      </c>
      <c r="L1926" t="s">
        <v>20929</v>
      </c>
      <c r="M1926" t="s">
        <v>18492</v>
      </c>
      <c r="N1926">
        <v>30301</v>
      </c>
      <c r="O1926" t="s">
        <v>64</v>
      </c>
      <c r="P1926" t="s">
        <v>3</v>
      </c>
      <c r="Q1926" t="s">
        <v>1</v>
      </c>
      <c r="R1926" t="s">
        <v>16665</v>
      </c>
      <c r="S1926" t="s">
        <v>242</v>
      </c>
      <c r="T1926" t="s">
        <v>243</v>
      </c>
      <c r="U1926" t="s">
        <v>3747</v>
      </c>
      <c r="V1926" t="s">
        <v>3747</v>
      </c>
      <c r="W1926" t="s">
        <v>22021</v>
      </c>
      <c r="X1926" t="s">
        <v>12710</v>
      </c>
      <c r="Y1926" s="536" t="s">
        <v>22022</v>
      </c>
      <c r="Z1926" s="536" t="s">
        <v>22022</v>
      </c>
      <c r="AA1926" s="493" t="s">
        <v>18805</v>
      </c>
      <c r="AB1926" s="493" t="s">
        <v>22022</v>
      </c>
      <c r="AC1926" s="493" t="s">
        <v>19821</v>
      </c>
      <c r="AD1926" s="493" t="s">
        <v>22000</v>
      </c>
      <c r="AE1926"/>
      <c r="AF1926" t="s">
        <v>20919</v>
      </c>
      <c r="AG1926"/>
      <c r="AH1926"/>
      <c r="AI1926" t="s">
        <v>20668</v>
      </c>
      <c r="AJ1926" t="s">
        <v>35</v>
      </c>
      <c r="AK1926" t="s">
        <v>19693</v>
      </c>
      <c r="AL1926" t="s">
        <v>20934</v>
      </c>
      <c r="AM1926"/>
      <c r="AN1926">
        <v>198</v>
      </c>
    </row>
    <row r="1927" spans="1:40" ht="14.4" x14ac:dyDescent="0.3">
      <c r="A1927" s="433" t="str">
        <v>2621</v>
      </c>
      <c r="D1927" t="str">
        <f>CONCATENATE(portada_F[[#This Row],[NIVEL]],".",portada_F[[#This Row],[CODINS]])</f>
        <v>1.00475</v>
      </c>
      <c r="E1927" s="444" t="s">
        <v>30865</v>
      </c>
      <c r="F1927" t="s">
        <v>869</v>
      </c>
      <c r="G1927" t="s">
        <v>3513</v>
      </c>
      <c r="H1927" t="s">
        <v>56</v>
      </c>
      <c r="I1927" t="s">
        <v>242</v>
      </c>
      <c r="J1927" t="s">
        <v>2</v>
      </c>
      <c r="K1927" t="s">
        <v>32</v>
      </c>
      <c r="L1927" t="s">
        <v>20921</v>
      </c>
      <c r="M1927" t="s">
        <v>18492</v>
      </c>
      <c r="N1927">
        <v>30105</v>
      </c>
      <c r="O1927" t="s">
        <v>64</v>
      </c>
      <c r="P1927" t="s">
        <v>1</v>
      </c>
      <c r="Q1927" t="s">
        <v>5</v>
      </c>
      <c r="R1927" t="s">
        <v>18369</v>
      </c>
      <c r="S1927" t="s">
        <v>242</v>
      </c>
      <c r="T1927" t="s">
        <v>242</v>
      </c>
      <c r="U1927" t="s">
        <v>21915</v>
      </c>
      <c r="V1927" t="s">
        <v>56</v>
      </c>
      <c r="W1927" t="s">
        <v>18792</v>
      </c>
      <c r="X1927" t="s">
        <v>11549</v>
      </c>
      <c r="Y1927" s="536" t="s">
        <v>21932</v>
      </c>
      <c r="Z1927" s="536" t="s">
        <v>21932</v>
      </c>
      <c r="AA1927" s="493" t="s">
        <v>14876</v>
      </c>
      <c r="AB1927" s="493" t="s">
        <v>21932</v>
      </c>
      <c r="AC1927" s="493" t="s">
        <v>19807</v>
      </c>
      <c r="AD1927" s="493" t="s">
        <v>21906</v>
      </c>
      <c r="AE1927"/>
      <c r="AF1927" t="s">
        <v>20919</v>
      </c>
      <c r="AG1927"/>
      <c r="AH1927"/>
      <c r="AI1927" t="s">
        <v>20668</v>
      </c>
      <c r="AJ1927" t="s">
        <v>32</v>
      </c>
      <c r="AK1927" t="s">
        <v>156</v>
      </c>
      <c r="AL1927" t="s">
        <v>64</v>
      </c>
      <c r="AM1927" t="s">
        <v>56</v>
      </c>
      <c r="AN1927">
        <v>96</v>
      </c>
    </row>
    <row r="1928" spans="1:40" ht="14.4" x14ac:dyDescent="0.3">
      <c r="A1928" s="433" t="str">
        <v>2622</v>
      </c>
      <c r="D1928" t="str">
        <f>CONCATENATE(portada_F[[#This Row],[NIVEL]],".",portada_F[[#This Row],[CODINS]])</f>
        <v>1.01082</v>
      </c>
      <c r="E1928" s="444" t="s">
        <v>31397</v>
      </c>
      <c r="F1928" t="s">
        <v>2484</v>
      </c>
      <c r="G1928" t="s">
        <v>3675</v>
      </c>
      <c r="H1928" t="s">
        <v>3676</v>
      </c>
      <c r="I1928" t="s">
        <v>242</v>
      </c>
      <c r="J1928" t="s">
        <v>9</v>
      </c>
      <c r="K1928" t="s">
        <v>32</v>
      </c>
      <c r="L1928" t="s">
        <v>20921</v>
      </c>
      <c r="M1928" t="s">
        <v>18492</v>
      </c>
      <c r="N1928">
        <v>30204</v>
      </c>
      <c r="O1928" t="s">
        <v>64</v>
      </c>
      <c r="P1928" t="s">
        <v>2</v>
      </c>
      <c r="Q1928" t="s">
        <v>4</v>
      </c>
      <c r="R1928" t="s">
        <v>16663</v>
      </c>
      <c r="S1928" t="s">
        <v>242</v>
      </c>
      <c r="T1928" t="s">
        <v>3125</v>
      </c>
      <c r="U1928" t="s">
        <v>3646</v>
      </c>
      <c r="V1928" t="s">
        <v>1443</v>
      </c>
      <c r="W1928" t="s">
        <v>9438</v>
      </c>
      <c r="X1928" t="s">
        <v>11734</v>
      </c>
      <c r="Y1928" s="536" t="s">
        <v>23244</v>
      </c>
      <c r="Z1928" s="536" t="s">
        <v>21940</v>
      </c>
      <c r="AA1928" s="493" t="s">
        <v>23245</v>
      </c>
      <c r="AB1928" s="493" t="s">
        <v>21940</v>
      </c>
      <c r="AC1928" s="493" t="s">
        <v>19819</v>
      </c>
      <c r="AD1928" s="493" t="s">
        <v>21984</v>
      </c>
      <c r="AE1928"/>
      <c r="AF1928" t="s">
        <v>20919</v>
      </c>
      <c r="AG1928"/>
      <c r="AH1928"/>
      <c r="AI1928" t="s">
        <v>20668</v>
      </c>
      <c r="AJ1928" t="s">
        <v>32</v>
      </c>
      <c r="AK1928" t="s">
        <v>2030</v>
      </c>
      <c r="AL1928" t="s">
        <v>64</v>
      </c>
      <c r="AM1928" t="s">
        <v>3676</v>
      </c>
      <c r="AN1928">
        <v>22</v>
      </c>
    </row>
    <row r="1929" spans="1:40" ht="14.4" x14ac:dyDescent="0.3">
      <c r="A1929" s="433" t="str">
        <v>2623</v>
      </c>
      <c r="D1929" t="str">
        <f>CONCATENATE(portada_F[[#This Row],[NIVEL]],".",portada_F[[#This Row],[CODINS]])</f>
        <v>1.00476</v>
      </c>
      <c r="E1929" s="444" t="s">
        <v>30866</v>
      </c>
      <c r="F1929" t="s">
        <v>1368</v>
      </c>
      <c r="G1929" t="s">
        <v>3517</v>
      </c>
      <c r="H1929" t="s">
        <v>3518</v>
      </c>
      <c r="I1929" t="s">
        <v>242</v>
      </c>
      <c r="J1929" t="s">
        <v>7</v>
      </c>
      <c r="K1929" t="s">
        <v>32</v>
      </c>
      <c r="L1929" t="s">
        <v>20921</v>
      </c>
      <c r="M1929" t="s">
        <v>18492</v>
      </c>
      <c r="N1929">
        <v>30104</v>
      </c>
      <c r="O1929" t="s">
        <v>64</v>
      </c>
      <c r="P1929" t="s">
        <v>1</v>
      </c>
      <c r="Q1929" t="s">
        <v>4</v>
      </c>
      <c r="R1929" t="s">
        <v>16655</v>
      </c>
      <c r="S1929" t="s">
        <v>242</v>
      </c>
      <c r="T1929" t="s">
        <v>242</v>
      </c>
      <c r="U1929" t="s">
        <v>3472</v>
      </c>
      <c r="V1929" t="s">
        <v>3519</v>
      </c>
      <c r="W1929" t="s">
        <v>9418</v>
      </c>
      <c r="X1929" t="s">
        <v>11550</v>
      </c>
      <c r="Y1929" s="536" t="s">
        <v>21933</v>
      </c>
      <c r="Z1929" s="536" t="s">
        <v>21933</v>
      </c>
      <c r="AA1929" s="493" t="s">
        <v>11379</v>
      </c>
      <c r="AB1929" s="493" t="s">
        <v>21933</v>
      </c>
      <c r="AC1929" s="493" t="s">
        <v>19808</v>
      </c>
      <c r="AD1929" s="493" t="s">
        <v>21918</v>
      </c>
      <c r="AE1929"/>
      <c r="AF1929" t="s">
        <v>20919</v>
      </c>
      <c r="AG1929"/>
      <c r="AH1929"/>
      <c r="AI1929" t="s">
        <v>20668</v>
      </c>
      <c r="AJ1929" t="s">
        <v>32</v>
      </c>
      <c r="AK1929" t="s">
        <v>3516</v>
      </c>
      <c r="AL1929" t="s">
        <v>64</v>
      </c>
      <c r="AM1929" t="s">
        <v>3518</v>
      </c>
      <c r="AN1929">
        <v>59</v>
      </c>
    </row>
    <row r="1930" spans="1:40" ht="14.4" x14ac:dyDescent="0.3">
      <c r="A1930" s="433" t="str">
        <v>2625</v>
      </c>
      <c r="D1930" t="str">
        <f>CONCATENATE(portada_F[[#This Row],[NIVEL]],".",portada_F[[#This Row],[CODINS]])</f>
        <v>1.00484</v>
      </c>
      <c r="E1930" s="444" t="s">
        <v>30874</v>
      </c>
      <c r="F1930" t="s">
        <v>1384</v>
      </c>
      <c r="G1930" t="s">
        <v>3558</v>
      </c>
      <c r="H1930" t="s">
        <v>3559</v>
      </c>
      <c r="I1930" t="s">
        <v>242</v>
      </c>
      <c r="J1930" t="s">
        <v>3</v>
      </c>
      <c r="K1930" t="s">
        <v>32</v>
      </c>
      <c r="L1930" t="s">
        <v>20921</v>
      </c>
      <c r="M1930" t="s">
        <v>18492</v>
      </c>
      <c r="N1930">
        <v>30802</v>
      </c>
      <c r="O1930" t="s">
        <v>64</v>
      </c>
      <c r="P1930" t="s">
        <v>9</v>
      </c>
      <c r="Q1930" t="s">
        <v>2</v>
      </c>
      <c r="R1930" t="s">
        <v>16694</v>
      </c>
      <c r="S1930" t="s">
        <v>242</v>
      </c>
      <c r="T1930" t="s">
        <v>21934</v>
      </c>
      <c r="U1930" t="s">
        <v>272</v>
      </c>
      <c r="V1930" t="s">
        <v>3560</v>
      </c>
      <c r="W1930" t="s">
        <v>9422</v>
      </c>
      <c r="X1930" t="s">
        <v>12703</v>
      </c>
      <c r="Y1930" s="536" t="s">
        <v>21952</v>
      </c>
      <c r="Z1930" s="536"/>
      <c r="AA1930" s="493" t="s">
        <v>13008</v>
      </c>
      <c r="AB1930" s="493" t="s">
        <v>21953</v>
      </c>
      <c r="AC1930" s="493" t="s">
        <v>21937</v>
      </c>
      <c r="AD1930" s="493" t="s">
        <v>21945</v>
      </c>
      <c r="AE1930"/>
      <c r="AF1930" t="s">
        <v>20919</v>
      </c>
      <c r="AG1930"/>
      <c r="AH1930"/>
      <c r="AI1930" t="s">
        <v>20668</v>
      </c>
      <c r="AJ1930" t="s">
        <v>32</v>
      </c>
      <c r="AK1930" t="s">
        <v>1219</v>
      </c>
      <c r="AL1930" t="s">
        <v>64</v>
      </c>
      <c r="AM1930" t="s">
        <v>3559</v>
      </c>
      <c r="AN1930">
        <v>51</v>
      </c>
    </row>
    <row r="1931" spans="1:40" ht="14.4" x14ac:dyDescent="0.3">
      <c r="A1931" s="433" t="str">
        <v>2627</v>
      </c>
      <c r="D1931" t="str">
        <f>CONCATENATE(portada_F[[#This Row],[NIVEL]],".",portada_F[[#This Row],[CODINS]])</f>
        <v>1.00813</v>
      </c>
      <c r="E1931" s="444" t="s">
        <v>31170</v>
      </c>
      <c r="F1931" t="s">
        <v>2203</v>
      </c>
      <c r="G1931" t="s">
        <v>6293</v>
      </c>
      <c r="H1931" t="s">
        <v>1293</v>
      </c>
      <c r="I1931" t="s">
        <v>242</v>
      </c>
      <c r="J1931" t="s">
        <v>7</v>
      </c>
      <c r="K1931" t="s">
        <v>32</v>
      </c>
      <c r="L1931" t="s">
        <v>20921</v>
      </c>
      <c r="M1931" t="s">
        <v>18492</v>
      </c>
      <c r="N1931">
        <v>30105</v>
      </c>
      <c r="O1931" t="s">
        <v>64</v>
      </c>
      <c r="P1931" t="s">
        <v>1</v>
      </c>
      <c r="Q1931" t="s">
        <v>5</v>
      </c>
      <c r="R1931" t="s">
        <v>18369</v>
      </c>
      <c r="S1931" t="s">
        <v>242</v>
      </c>
      <c r="T1931" t="s">
        <v>242</v>
      </c>
      <c r="U1931" t="s">
        <v>21915</v>
      </c>
      <c r="V1931" t="s">
        <v>1293</v>
      </c>
      <c r="W1931" t="s">
        <v>22720</v>
      </c>
      <c r="X1931" t="s">
        <v>11659</v>
      </c>
      <c r="Y1931" s="536" t="s">
        <v>22721</v>
      </c>
      <c r="Z1931" s="536" t="s">
        <v>22721</v>
      </c>
      <c r="AA1931" s="493" t="s">
        <v>19927</v>
      </c>
      <c r="AB1931" s="493" t="s">
        <v>22721</v>
      </c>
      <c r="AC1931" s="493" t="s">
        <v>19808</v>
      </c>
      <c r="AD1931" s="493" t="s">
        <v>21918</v>
      </c>
      <c r="AE1931"/>
      <c r="AF1931" t="s">
        <v>20919</v>
      </c>
      <c r="AG1931"/>
      <c r="AH1931"/>
      <c r="AI1931" t="s">
        <v>20668</v>
      </c>
      <c r="AJ1931" t="s">
        <v>32</v>
      </c>
      <c r="AK1931" t="s">
        <v>7467</v>
      </c>
      <c r="AL1931" t="s">
        <v>64</v>
      </c>
      <c r="AM1931" t="s">
        <v>1293</v>
      </c>
      <c r="AN1931">
        <v>81</v>
      </c>
    </row>
    <row r="1932" spans="1:40" ht="14.4" x14ac:dyDescent="0.3">
      <c r="A1932" s="433" t="str">
        <v>2629</v>
      </c>
      <c r="D1932" t="str">
        <f>CONCATENATE(portada_F[[#This Row],[NIVEL]],".",portada_F[[#This Row],[CODINS]])</f>
        <v>1.03950</v>
      </c>
      <c r="E1932" s="444" t="s">
        <v>33864</v>
      </c>
      <c r="F1932" t="s">
        <v>9851</v>
      </c>
      <c r="G1932" t="s">
        <v>15966</v>
      </c>
      <c r="H1932" t="s">
        <v>1844</v>
      </c>
      <c r="I1932" t="s">
        <v>3749</v>
      </c>
      <c r="J1932" t="s">
        <v>3</v>
      </c>
      <c r="K1932" t="s">
        <v>32</v>
      </c>
      <c r="L1932" t="s">
        <v>20921</v>
      </c>
      <c r="M1932" t="s">
        <v>18492</v>
      </c>
      <c r="N1932">
        <v>30502</v>
      </c>
      <c r="O1932" t="s">
        <v>64</v>
      </c>
      <c r="P1932" t="s">
        <v>5</v>
      </c>
      <c r="Q1932" t="s">
        <v>2</v>
      </c>
      <c r="R1932" t="s">
        <v>16676</v>
      </c>
      <c r="S1932" t="s">
        <v>242</v>
      </c>
      <c r="T1932" t="s">
        <v>3749</v>
      </c>
      <c r="U1932" t="s">
        <v>1617</v>
      </c>
      <c r="V1932" t="s">
        <v>1844</v>
      </c>
      <c r="W1932" t="s">
        <v>1820</v>
      </c>
      <c r="X1932" t="s">
        <v>15967</v>
      </c>
      <c r="Y1932" s="536" t="s">
        <v>29176</v>
      </c>
      <c r="Z1932" s="536"/>
      <c r="AA1932" s="493" t="s">
        <v>29177</v>
      </c>
      <c r="AB1932" s="493" t="s">
        <v>29176</v>
      </c>
      <c r="AC1932" s="493" t="s">
        <v>19828</v>
      </c>
      <c r="AD1932" s="493" t="s">
        <v>22068</v>
      </c>
      <c r="AE1932"/>
      <c r="AF1932" t="s">
        <v>20919</v>
      </c>
      <c r="AG1932"/>
      <c r="AH1932"/>
      <c r="AI1932" t="s">
        <v>20668</v>
      </c>
      <c r="AJ1932" t="s">
        <v>32</v>
      </c>
      <c r="AK1932" t="s">
        <v>1028</v>
      </c>
      <c r="AL1932" t="s">
        <v>64</v>
      </c>
      <c r="AM1932" t="s">
        <v>1844</v>
      </c>
      <c r="AN1932">
        <v>6</v>
      </c>
    </row>
    <row r="1933" spans="1:40" ht="14.4" x14ac:dyDescent="0.3">
      <c r="A1933" s="433" t="str">
        <v>2630</v>
      </c>
      <c r="D1933" t="str">
        <f>CONCATENATE(portada_F[[#This Row],[NIVEL]],".",portada_F[[#This Row],[CODINS]])</f>
        <v>1.02108</v>
      </c>
      <c r="E1933" s="444" t="s">
        <v>32326</v>
      </c>
      <c r="F1933" t="s">
        <v>3794</v>
      </c>
      <c r="G1933" t="s">
        <v>3793</v>
      </c>
      <c r="H1933" t="s">
        <v>159</v>
      </c>
      <c r="I1933" t="s">
        <v>3749</v>
      </c>
      <c r="J1933" t="s">
        <v>2</v>
      </c>
      <c r="K1933" t="s">
        <v>32</v>
      </c>
      <c r="L1933" t="s">
        <v>20921</v>
      </c>
      <c r="M1933" t="s">
        <v>18492</v>
      </c>
      <c r="N1933">
        <v>30501</v>
      </c>
      <c r="O1933" t="s">
        <v>64</v>
      </c>
      <c r="P1933" t="s">
        <v>5</v>
      </c>
      <c r="Q1933" t="s">
        <v>1</v>
      </c>
      <c r="R1933" t="s">
        <v>16675</v>
      </c>
      <c r="S1933" t="s">
        <v>242</v>
      </c>
      <c r="T1933" t="s">
        <v>3749</v>
      </c>
      <c r="U1933" t="s">
        <v>3749</v>
      </c>
      <c r="V1933" t="s">
        <v>159</v>
      </c>
      <c r="W1933" t="s">
        <v>9465</v>
      </c>
      <c r="X1933" t="s">
        <v>17253</v>
      </c>
      <c r="Y1933" s="536" t="s">
        <v>25372</v>
      </c>
      <c r="Z1933" s="536"/>
      <c r="AA1933" s="493" t="s">
        <v>18808</v>
      </c>
      <c r="AB1933" s="493" t="s">
        <v>25373</v>
      </c>
      <c r="AC1933" s="493" t="s">
        <v>22038</v>
      </c>
      <c r="AD1933" s="493" t="s">
        <v>22030</v>
      </c>
      <c r="AE1933"/>
      <c r="AF1933" t="s">
        <v>20919</v>
      </c>
      <c r="AG1933"/>
      <c r="AH1933"/>
      <c r="AI1933" t="s">
        <v>20668</v>
      </c>
      <c r="AJ1933" t="s">
        <v>32</v>
      </c>
      <c r="AK1933" t="s">
        <v>7735</v>
      </c>
      <c r="AL1933" t="s">
        <v>64</v>
      </c>
      <c r="AM1933" t="s">
        <v>159</v>
      </c>
      <c r="AN1933">
        <v>10</v>
      </c>
    </row>
    <row r="1934" spans="1:40" ht="14.4" x14ac:dyDescent="0.3">
      <c r="A1934" s="433" t="str">
        <v>2631</v>
      </c>
      <c r="D1934" t="str">
        <f>CONCATENATE(portada_F[[#This Row],[NIVEL]],".",portada_F[[#This Row],[CODINS]])</f>
        <v>1.02793</v>
      </c>
      <c r="E1934" s="444" t="s">
        <v>34224</v>
      </c>
      <c r="F1934" s="445" t="s">
        <v>8026</v>
      </c>
      <c r="G1934" s="445" t="s">
        <v>13592</v>
      </c>
      <c r="H1934" s="445" t="s">
        <v>13593</v>
      </c>
      <c r="I1934" s="449" t="s">
        <v>3749</v>
      </c>
      <c r="J1934" s="449" t="s">
        <v>9</v>
      </c>
      <c r="K1934" s="449" t="s">
        <v>32</v>
      </c>
      <c r="L1934" s="449" t="s">
        <v>20921</v>
      </c>
      <c r="M1934" s="449" t="s">
        <v>18492</v>
      </c>
      <c r="N1934" s="449">
        <v>30511</v>
      </c>
      <c r="O1934" s="449" t="s">
        <v>64</v>
      </c>
      <c r="P1934" s="449" t="s">
        <v>5</v>
      </c>
      <c r="Q1934" s="449" t="s">
        <v>13</v>
      </c>
      <c r="R1934" s="449" t="s">
        <v>16685</v>
      </c>
      <c r="S1934" s="449" t="s">
        <v>242</v>
      </c>
      <c r="T1934" s="449" t="s">
        <v>3749</v>
      </c>
      <c r="U1934" s="449" t="s">
        <v>3786</v>
      </c>
      <c r="V1934" s="449" t="s">
        <v>13593</v>
      </c>
      <c r="W1934" s="449" t="s">
        <v>374</v>
      </c>
      <c r="X1934" s="449" t="s">
        <v>17343</v>
      </c>
      <c r="Y1934" s="536" t="s">
        <v>30396</v>
      </c>
      <c r="Z1934" s="536"/>
      <c r="AA1934" s="498" t="s">
        <v>14181</v>
      </c>
      <c r="AB1934" s="498" t="s">
        <v>30396</v>
      </c>
      <c r="AC1934" s="498" t="s">
        <v>19541</v>
      </c>
      <c r="AD1934" s="498" t="s">
        <v>22048</v>
      </c>
      <c r="AE1934" s="449"/>
      <c r="AF1934" s="449"/>
      <c r="AG1934" s="449"/>
      <c r="AH1934" s="449"/>
      <c r="AI1934" s="449" t="s">
        <v>20668</v>
      </c>
      <c r="AJ1934" t="s">
        <v>32</v>
      </c>
      <c r="AK1934" s="449" t="s">
        <v>2669</v>
      </c>
      <c r="AL1934" t="s">
        <v>64</v>
      </c>
      <c r="AM1934" s="445" t="s">
        <v>13593</v>
      </c>
      <c r="AN1934" s="449"/>
    </row>
    <row r="1935" spans="1:40" ht="14.4" x14ac:dyDescent="0.3">
      <c r="A1935" s="433" t="str">
        <v>2632</v>
      </c>
      <c r="D1935" t="str">
        <f>CONCATENATE(portada_F[[#This Row],[NIVEL]],".",portada_F[[#This Row],[CODINS]])</f>
        <v>1.00794</v>
      </c>
      <c r="E1935" s="444" t="s">
        <v>31154</v>
      </c>
      <c r="F1935" t="s">
        <v>2148</v>
      </c>
      <c r="G1935" t="s">
        <v>3849</v>
      </c>
      <c r="H1935" t="s">
        <v>3850</v>
      </c>
      <c r="I1935" t="s">
        <v>3749</v>
      </c>
      <c r="J1935" t="s">
        <v>4</v>
      </c>
      <c r="K1935" t="s">
        <v>32</v>
      </c>
      <c r="L1935" t="s">
        <v>20921</v>
      </c>
      <c r="M1935" t="s">
        <v>18492</v>
      </c>
      <c r="N1935">
        <v>30509</v>
      </c>
      <c r="O1935" t="s">
        <v>64</v>
      </c>
      <c r="P1935" t="s">
        <v>5</v>
      </c>
      <c r="Q1935" t="s">
        <v>10</v>
      </c>
      <c r="R1935" t="s">
        <v>16683</v>
      </c>
      <c r="S1935" t="s">
        <v>242</v>
      </c>
      <c r="T1935" t="s">
        <v>3749</v>
      </c>
      <c r="U1935" t="s">
        <v>1213</v>
      </c>
      <c r="V1935" t="s">
        <v>3850</v>
      </c>
      <c r="W1935" t="s">
        <v>22685</v>
      </c>
      <c r="X1935" t="s">
        <v>15587</v>
      </c>
      <c r="Y1935" s="536" t="s">
        <v>22686</v>
      </c>
      <c r="Z1935" s="536"/>
      <c r="AA1935" s="493" t="s">
        <v>12838</v>
      </c>
      <c r="AB1935" s="493" t="s">
        <v>22687</v>
      </c>
      <c r="AC1935" s="493" t="s">
        <v>19830</v>
      </c>
      <c r="AD1935" s="493" t="s">
        <v>22030</v>
      </c>
      <c r="AE1935"/>
      <c r="AF1935" t="s">
        <v>20919</v>
      </c>
      <c r="AG1935"/>
      <c r="AH1935"/>
      <c r="AI1935" t="s">
        <v>20668</v>
      </c>
      <c r="AJ1935" t="s">
        <v>32</v>
      </c>
      <c r="AK1935" t="s">
        <v>2690</v>
      </c>
      <c r="AL1935" t="s">
        <v>64</v>
      </c>
      <c r="AM1935" t="s">
        <v>3850</v>
      </c>
      <c r="AN1935">
        <v>19</v>
      </c>
    </row>
    <row r="1936" spans="1:40" ht="14.4" x14ac:dyDescent="0.3">
      <c r="A1936" s="433" t="str">
        <v>2633</v>
      </c>
      <c r="D1936" t="str">
        <f>CONCATENATE(portada_F[[#This Row],[NIVEL]],".",portada_F[[#This Row],[CODINS]])</f>
        <v>1.03441</v>
      </c>
      <c r="E1936" s="444" t="s">
        <v>33485</v>
      </c>
      <c r="F1936" t="s">
        <v>7463</v>
      </c>
      <c r="G1936" t="s">
        <v>28108</v>
      </c>
      <c r="H1936" t="s">
        <v>1626</v>
      </c>
      <c r="I1936" t="s">
        <v>3749</v>
      </c>
      <c r="J1936" t="s">
        <v>5</v>
      </c>
      <c r="K1936" t="s">
        <v>32</v>
      </c>
      <c r="L1936" t="s">
        <v>20921</v>
      </c>
      <c r="M1936" t="s">
        <v>18492</v>
      </c>
      <c r="N1936">
        <v>30507</v>
      </c>
      <c r="O1936" t="s">
        <v>64</v>
      </c>
      <c r="P1936" t="s">
        <v>5</v>
      </c>
      <c r="Q1936" t="s">
        <v>7</v>
      </c>
      <c r="R1936" t="s">
        <v>16681</v>
      </c>
      <c r="S1936" t="s">
        <v>242</v>
      </c>
      <c r="T1936" t="s">
        <v>3749</v>
      </c>
      <c r="U1936" t="s">
        <v>3910</v>
      </c>
      <c r="V1936" t="s">
        <v>1062</v>
      </c>
      <c r="W1936" t="s">
        <v>28109</v>
      </c>
      <c r="X1936" t="s">
        <v>28110</v>
      </c>
      <c r="Y1936" s="536"/>
      <c r="Z1936" s="536"/>
      <c r="AA1936" s="493" t="s">
        <v>28111</v>
      </c>
      <c r="AB1936" s="493" t="s">
        <v>28112</v>
      </c>
      <c r="AC1936" s="493" t="s">
        <v>19826</v>
      </c>
      <c r="AD1936" s="493" t="s">
        <v>22073</v>
      </c>
      <c r="AE1936"/>
      <c r="AF1936" t="s">
        <v>20919</v>
      </c>
      <c r="AG1936"/>
      <c r="AH1936"/>
      <c r="AI1936" t="s">
        <v>20668</v>
      </c>
      <c r="AJ1936" t="s">
        <v>32</v>
      </c>
      <c r="AK1936" t="s">
        <v>3928</v>
      </c>
      <c r="AL1936" t="s">
        <v>64</v>
      </c>
      <c r="AM1936" t="s">
        <v>1626</v>
      </c>
      <c r="AN1936">
        <v>1</v>
      </c>
    </row>
    <row r="1937" spans="1:40" ht="14.4" x14ac:dyDescent="0.3">
      <c r="A1937" s="433" t="str">
        <v>2635</v>
      </c>
      <c r="D1937" t="str">
        <f>CONCATENATE(portada_F[[#This Row],[NIVEL]],".",portada_F[[#This Row],[CODINS]])</f>
        <v>1.01573</v>
      </c>
      <c r="E1937" s="444" t="s">
        <v>31848</v>
      </c>
      <c r="F1937" t="s">
        <v>3886</v>
      </c>
      <c r="G1937" t="s">
        <v>3890</v>
      </c>
      <c r="H1937" t="s">
        <v>2596</v>
      </c>
      <c r="I1937" t="s">
        <v>3749</v>
      </c>
      <c r="J1937" t="s">
        <v>4</v>
      </c>
      <c r="K1937" t="s">
        <v>32</v>
      </c>
      <c r="L1937" t="s">
        <v>20921</v>
      </c>
      <c r="M1937" t="s">
        <v>18492</v>
      </c>
      <c r="N1937">
        <v>30504</v>
      </c>
      <c r="O1937" t="s">
        <v>64</v>
      </c>
      <c r="P1937" t="s">
        <v>5</v>
      </c>
      <c r="Q1937" t="s">
        <v>4</v>
      </c>
      <c r="R1937" t="s">
        <v>16678</v>
      </c>
      <c r="S1937" t="s">
        <v>242</v>
      </c>
      <c r="T1937" t="s">
        <v>3749</v>
      </c>
      <c r="U1937" t="s">
        <v>235</v>
      </c>
      <c r="V1937" t="s">
        <v>2596</v>
      </c>
      <c r="W1937" t="s">
        <v>19041</v>
      </c>
      <c r="X1937" t="s">
        <v>11883</v>
      </c>
      <c r="Y1937" s="536" t="s">
        <v>24280</v>
      </c>
      <c r="Z1937" s="536"/>
      <c r="AA1937" s="493" t="s">
        <v>20081</v>
      </c>
      <c r="AB1937" s="493" t="s">
        <v>24281</v>
      </c>
      <c r="AC1937" s="493" t="s">
        <v>19830</v>
      </c>
      <c r="AD1937" s="493" t="s">
        <v>22078</v>
      </c>
      <c r="AE1937"/>
      <c r="AF1937" t="s">
        <v>20919</v>
      </c>
      <c r="AG1937"/>
      <c r="AH1937"/>
      <c r="AI1937" t="s">
        <v>20668</v>
      </c>
      <c r="AJ1937" t="s">
        <v>32</v>
      </c>
      <c r="AK1937" t="s">
        <v>3889</v>
      </c>
      <c r="AL1937" t="s">
        <v>64</v>
      </c>
      <c r="AM1937" t="s">
        <v>2596</v>
      </c>
      <c r="AN1937">
        <v>9</v>
      </c>
    </row>
    <row r="1938" spans="1:40" ht="14.4" x14ac:dyDescent="0.3">
      <c r="A1938" s="433" t="str">
        <v>2636</v>
      </c>
      <c r="D1938" t="str">
        <f>CONCATENATE(portada_F[[#This Row],[NIVEL]],".",portada_F[[#This Row],[CODINS]])</f>
        <v>1.01572</v>
      </c>
      <c r="E1938" s="444" t="s">
        <v>31847</v>
      </c>
      <c r="F1938" t="s">
        <v>3873</v>
      </c>
      <c r="G1938" t="s">
        <v>3872</v>
      </c>
      <c r="H1938" t="s">
        <v>159</v>
      </c>
      <c r="I1938" t="s">
        <v>3749</v>
      </c>
      <c r="J1938" t="s">
        <v>4</v>
      </c>
      <c r="K1938" t="s">
        <v>32</v>
      </c>
      <c r="L1938" t="s">
        <v>20921</v>
      </c>
      <c r="M1938" t="s">
        <v>18492</v>
      </c>
      <c r="N1938">
        <v>30504</v>
      </c>
      <c r="O1938" t="s">
        <v>64</v>
      </c>
      <c r="P1938" t="s">
        <v>5</v>
      </c>
      <c r="Q1938" t="s">
        <v>4</v>
      </c>
      <c r="R1938" t="s">
        <v>16678</v>
      </c>
      <c r="S1938" t="s">
        <v>242</v>
      </c>
      <c r="T1938" t="s">
        <v>3749</v>
      </c>
      <c r="U1938" t="s">
        <v>235</v>
      </c>
      <c r="V1938" t="s">
        <v>159</v>
      </c>
      <c r="W1938" t="s">
        <v>2037</v>
      </c>
      <c r="X1938" t="s">
        <v>12929</v>
      </c>
      <c r="Y1938" s="536" t="s">
        <v>24276</v>
      </c>
      <c r="Z1938" s="536" t="s">
        <v>24277</v>
      </c>
      <c r="AA1938" s="493" t="s">
        <v>24278</v>
      </c>
      <c r="AB1938" s="493" t="s">
        <v>24279</v>
      </c>
      <c r="AC1938" s="493" t="s">
        <v>19830</v>
      </c>
      <c r="AD1938" s="493" t="s">
        <v>22030</v>
      </c>
      <c r="AE1938"/>
      <c r="AF1938" t="s">
        <v>20919</v>
      </c>
      <c r="AG1938"/>
      <c r="AH1938"/>
      <c r="AI1938" t="s">
        <v>20668</v>
      </c>
      <c r="AJ1938" t="s">
        <v>32</v>
      </c>
      <c r="AK1938" t="s">
        <v>3871</v>
      </c>
      <c r="AL1938" t="s">
        <v>64</v>
      </c>
      <c r="AM1938" t="s">
        <v>159</v>
      </c>
      <c r="AN1938">
        <v>7</v>
      </c>
    </row>
    <row r="1939" spans="1:40" ht="14.4" x14ac:dyDescent="0.3">
      <c r="A1939" s="433" t="str">
        <v>2638</v>
      </c>
      <c r="D1939" t="str">
        <f>CONCATENATE(portada_F[[#This Row],[NIVEL]],".",portada_F[[#This Row],[CODINS]])</f>
        <v>1.03362</v>
      </c>
      <c r="E1939" s="444" t="s">
        <v>33412</v>
      </c>
      <c r="F1939" t="s">
        <v>8383</v>
      </c>
      <c r="G1939" t="s">
        <v>10281</v>
      </c>
      <c r="H1939" t="s">
        <v>10282</v>
      </c>
      <c r="I1939" t="s">
        <v>3749</v>
      </c>
      <c r="J1939" t="s">
        <v>1</v>
      </c>
      <c r="K1939" t="s">
        <v>32</v>
      </c>
      <c r="L1939" t="s">
        <v>20921</v>
      </c>
      <c r="M1939" t="s">
        <v>18492</v>
      </c>
      <c r="N1939">
        <v>30502</v>
      </c>
      <c r="O1939" t="s">
        <v>64</v>
      </c>
      <c r="P1939" t="s">
        <v>5</v>
      </c>
      <c r="Q1939" t="s">
        <v>2</v>
      </c>
      <c r="R1939" t="s">
        <v>16676</v>
      </c>
      <c r="S1939" t="s">
        <v>242</v>
      </c>
      <c r="T1939" t="s">
        <v>3749</v>
      </c>
      <c r="U1939" t="s">
        <v>1617</v>
      </c>
      <c r="V1939" t="s">
        <v>10282</v>
      </c>
      <c r="W1939" t="s">
        <v>5143</v>
      </c>
      <c r="X1939" t="s">
        <v>11091</v>
      </c>
      <c r="Y1939" s="536" t="s">
        <v>27929</v>
      </c>
      <c r="Z1939" s="536"/>
      <c r="AA1939" s="493" t="s">
        <v>27930</v>
      </c>
      <c r="AB1939" s="493" t="s">
        <v>24051</v>
      </c>
      <c r="AC1939" s="493" t="s">
        <v>3791</v>
      </c>
      <c r="AD1939" s="493" t="s">
        <v>22030</v>
      </c>
      <c r="AE1939"/>
      <c r="AF1939" t="s">
        <v>20919</v>
      </c>
      <c r="AG1939"/>
      <c r="AH1939"/>
      <c r="AI1939" t="s">
        <v>20668</v>
      </c>
      <c r="AJ1939" t="s">
        <v>32</v>
      </c>
      <c r="AK1939" t="s">
        <v>6886</v>
      </c>
      <c r="AL1939" t="s">
        <v>64</v>
      </c>
      <c r="AM1939" t="s">
        <v>10282</v>
      </c>
      <c r="AN1939">
        <v>5</v>
      </c>
    </row>
    <row r="1940" spans="1:40" ht="14.4" x14ac:dyDescent="0.3">
      <c r="A1940" s="433" t="str">
        <v>2639</v>
      </c>
      <c r="D1940" t="str">
        <f>CONCATENATE(portada_F[[#This Row],[NIVEL]],".",portada_F[[#This Row],[CODINS]])</f>
        <v>1.00531</v>
      </c>
      <c r="E1940" s="444" t="s">
        <v>30916</v>
      </c>
      <c r="F1940" t="s">
        <v>1523</v>
      </c>
      <c r="G1940" t="s">
        <v>3787</v>
      </c>
      <c r="H1940" t="s">
        <v>3788</v>
      </c>
      <c r="I1940" t="s">
        <v>3749</v>
      </c>
      <c r="J1940" t="s">
        <v>9</v>
      </c>
      <c r="K1940" t="s">
        <v>32</v>
      </c>
      <c r="L1940" t="s">
        <v>20921</v>
      </c>
      <c r="M1940" t="s">
        <v>18492</v>
      </c>
      <c r="N1940">
        <v>30511</v>
      </c>
      <c r="O1940" t="s">
        <v>64</v>
      </c>
      <c r="P1940" t="s">
        <v>5</v>
      </c>
      <c r="Q1940" t="s">
        <v>13</v>
      </c>
      <c r="R1940" t="s">
        <v>16685</v>
      </c>
      <c r="S1940" t="s">
        <v>242</v>
      </c>
      <c r="T1940" t="s">
        <v>3749</v>
      </c>
      <c r="U1940" t="s">
        <v>3786</v>
      </c>
      <c r="V1940" t="s">
        <v>3788</v>
      </c>
      <c r="W1940" t="s">
        <v>22045</v>
      </c>
      <c r="X1940" t="s">
        <v>11582</v>
      </c>
      <c r="Y1940" s="536" t="s">
        <v>22046</v>
      </c>
      <c r="Z1940" s="536"/>
      <c r="AA1940" s="493" t="s">
        <v>17105</v>
      </c>
      <c r="AB1940" s="493" t="s">
        <v>22047</v>
      </c>
      <c r="AC1940" s="493" t="s">
        <v>19541</v>
      </c>
      <c r="AD1940" s="493" t="s">
        <v>22048</v>
      </c>
      <c r="AE1940"/>
      <c r="AF1940" t="s">
        <v>20919</v>
      </c>
      <c r="AG1940"/>
      <c r="AH1940"/>
      <c r="AI1940" t="s">
        <v>20668</v>
      </c>
      <c r="AJ1940" t="s">
        <v>32</v>
      </c>
      <c r="AK1940" t="s">
        <v>7225</v>
      </c>
      <c r="AL1940" t="s">
        <v>64</v>
      </c>
      <c r="AM1940" t="s">
        <v>3788</v>
      </c>
      <c r="AN1940">
        <v>22</v>
      </c>
    </row>
    <row r="1941" spans="1:40" ht="14.4" x14ac:dyDescent="0.3">
      <c r="A1941" s="433" t="str">
        <v>2640</v>
      </c>
      <c r="D1941" t="str">
        <f>CONCATENATE(portada_F[[#This Row],[NIVEL]],".",portada_F[[#This Row],[CODINS]])</f>
        <v>1.01280</v>
      </c>
      <c r="E1941" s="444" t="s">
        <v>31564</v>
      </c>
      <c r="F1941" t="s">
        <v>3291</v>
      </c>
      <c r="G1941" t="s">
        <v>3851</v>
      </c>
      <c r="H1941" t="s">
        <v>3852</v>
      </c>
      <c r="I1941" t="s">
        <v>3749</v>
      </c>
      <c r="J1941" t="s">
        <v>9</v>
      </c>
      <c r="K1941" t="s">
        <v>32</v>
      </c>
      <c r="L1941" t="s">
        <v>20921</v>
      </c>
      <c r="M1941" t="s">
        <v>18492</v>
      </c>
      <c r="N1941">
        <v>30505</v>
      </c>
      <c r="O1941" t="s">
        <v>64</v>
      </c>
      <c r="P1941" t="s">
        <v>5</v>
      </c>
      <c r="Q1941" t="s">
        <v>5</v>
      </c>
      <c r="R1941" t="s">
        <v>16679</v>
      </c>
      <c r="S1941" t="s">
        <v>242</v>
      </c>
      <c r="T1941" t="s">
        <v>3749</v>
      </c>
      <c r="U1941" t="s">
        <v>567</v>
      </c>
      <c r="V1941" t="s">
        <v>3853</v>
      </c>
      <c r="W1941" t="s">
        <v>18964</v>
      </c>
      <c r="X1941" t="s">
        <v>10585</v>
      </c>
      <c r="Y1941" s="536" t="s">
        <v>23663</v>
      </c>
      <c r="Z1941" s="536"/>
      <c r="AA1941" s="493" t="s">
        <v>10666</v>
      </c>
      <c r="AB1941" s="493" t="s">
        <v>23664</v>
      </c>
      <c r="AC1941" s="493" t="s">
        <v>19541</v>
      </c>
      <c r="AD1941" s="493" t="s">
        <v>22030</v>
      </c>
      <c r="AE1941"/>
      <c r="AF1941" t="s">
        <v>20919</v>
      </c>
      <c r="AG1941"/>
      <c r="AH1941"/>
      <c r="AI1941" t="s">
        <v>20668</v>
      </c>
      <c r="AJ1941" t="s">
        <v>32</v>
      </c>
      <c r="AK1941" t="s">
        <v>3759</v>
      </c>
      <c r="AL1941" t="s">
        <v>64</v>
      </c>
      <c r="AM1941" t="s">
        <v>3852</v>
      </c>
      <c r="AN1941">
        <v>15</v>
      </c>
    </row>
    <row r="1942" spans="1:40" ht="14.4" x14ac:dyDescent="0.3">
      <c r="A1942" s="433" t="str">
        <v>2641</v>
      </c>
      <c r="D1942" t="str">
        <f>CONCATENATE(portada_F[[#This Row],[NIVEL]],".",portada_F[[#This Row],[CODINS]])</f>
        <v>1.03020</v>
      </c>
      <c r="E1942" s="444" t="s">
        <v>33126</v>
      </c>
      <c r="F1942" t="s">
        <v>3909</v>
      </c>
      <c r="G1942" t="s">
        <v>3907</v>
      </c>
      <c r="H1942" t="s">
        <v>3908</v>
      </c>
      <c r="I1942" t="s">
        <v>3749</v>
      </c>
      <c r="J1942" t="s">
        <v>10</v>
      </c>
      <c r="K1942" t="s">
        <v>32</v>
      </c>
      <c r="L1942" t="s">
        <v>20921</v>
      </c>
      <c r="M1942" t="s">
        <v>18492</v>
      </c>
      <c r="N1942">
        <v>30512</v>
      </c>
      <c r="O1942" t="s">
        <v>64</v>
      </c>
      <c r="P1942" t="s">
        <v>5</v>
      </c>
      <c r="Q1942" t="s">
        <v>14</v>
      </c>
      <c r="R1942" t="s">
        <v>19682</v>
      </c>
      <c r="S1942" t="s">
        <v>242</v>
      </c>
      <c r="T1942" t="s">
        <v>3749</v>
      </c>
      <c r="U1942" t="s">
        <v>25376</v>
      </c>
      <c r="V1942" t="s">
        <v>9480</v>
      </c>
      <c r="W1942" t="s">
        <v>27249</v>
      </c>
      <c r="X1942" t="s">
        <v>11029</v>
      </c>
      <c r="Y1942" s="536" t="s">
        <v>27250</v>
      </c>
      <c r="Z1942" s="536"/>
      <c r="AA1942" s="493" t="s">
        <v>20343</v>
      </c>
      <c r="AB1942" s="493" t="s">
        <v>27250</v>
      </c>
      <c r="AC1942" s="493" t="s">
        <v>20343</v>
      </c>
      <c r="AD1942" s="493" t="s">
        <v>27250</v>
      </c>
      <c r="AE1942"/>
      <c r="AF1942" t="s">
        <v>20919</v>
      </c>
      <c r="AG1942"/>
      <c r="AH1942"/>
      <c r="AI1942" t="s">
        <v>20668</v>
      </c>
      <c r="AJ1942" t="s">
        <v>32</v>
      </c>
      <c r="AK1942" t="s">
        <v>362</v>
      </c>
      <c r="AL1942" t="s">
        <v>64</v>
      </c>
      <c r="AM1942" t="s">
        <v>3908</v>
      </c>
      <c r="AN1942">
        <v>6</v>
      </c>
    </row>
    <row r="1943" spans="1:40" ht="14.4" x14ac:dyDescent="0.3">
      <c r="A1943" s="433" t="str">
        <v>2643</v>
      </c>
      <c r="D1943" t="str">
        <f>CONCATENATE(portada_F[[#This Row],[NIVEL]],".",portada_F[[#This Row],[CODINS]])</f>
        <v>1.03122</v>
      </c>
      <c r="E1943" s="444" t="s">
        <v>33212</v>
      </c>
      <c r="F1943" t="s">
        <v>3926</v>
      </c>
      <c r="G1943" t="s">
        <v>3925</v>
      </c>
      <c r="H1943" t="s">
        <v>7986</v>
      </c>
      <c r="I1943" t="s">
        <v>3749</v>
      </c>
      <c r="J1943" t="s">
        <v>7</v>
      </c>
      <c r="K1943" t="s">
        <v>32</v>
      </c>
      <c r="L1943" t="s">
        <v>20921</v>
      </c>
      <c r="M1943" t="s">
        <v>18492</v>
      </c>
      <c r="N1943">
        <v>30512</v>
      </c>
      <c r="O1943" t="s">
        <v>64</v>
      </c>
      <c r="P1943" t="s">
        <v>5</v>
      </c>
      <c r="Q1943" t="s">
        <v>14</v>
      </c>
      <c r="R1943" t="s">
        <v>19682</v>
      </c>
      <c r="S1943" t="s">
        <v>242</v>
      </c>
      <c r="T1943" t="s">
        <v>3749</v>
      </c>
      <c r="U1943" t="s">
        <v>25376</v>
      </c>
      <c r="V1943" t="s">
        <v>7986</v>
      </c>
      <c r="W1943" t="s">
        <v>19420</v>
      </c>
      <c r="X1943" t="s">
        <v>12234</v>
      </c>
      <c r="Y1943" s="536" t="s">
        <v>27464</v>
      </c>
      <c r="Z1943" s="536"/>
      <c r="AA1943" s="493" t="s">
        <v>27465</v>
      </c>
      <c r="AB1943" s="493" t="s">
        <v>27464</v>
      </c>
      <c r="AC1943" s="493" t="s">
        <v>7379</v>
      </c>
      <c r="AD1943" s="493" t="s">
        <v>26132</v>
      </c>
      <c r="AE1943"/>
      <c r="AF1943" t="s">
        <v>20919</v>
      </c>
      <c r="AG1943"/>
      <c r="AH1943"/>
      <c r="AI1943" t="s">
        <v>20668</v>
      </c>
      <c r="AJ1943" t="s">
        <v>32</v>
      </c>
      <c r="AK1943" t="s">
        <v>3924</v>
      </c>
      <c r="AL1943" t="s">
        <v>64</v>
      </c>
      <c r="AM1943" t="s">
        <v>7986</v>
      </c>
      <c r="AN1943">
        <v>14</v>
      </c>
    </row>
    <row r="1944" spans="1:40" ht="14.4" x14ac:dyDescent="0.3">
      <c r="A1944" s="433" t="str">
        <v>2645</v>
      </c>
      <c r="D1944" t="str">
        <f>CONCATENATE(portada_F[[#This Row],[NIVEL]],".",portada_F[[#This Row],[CODINS]])</f>
        <v>1.03391</v>
      </c>
      <c r="E1944" s="444" t="s">
        <v>33441</v>
      </c>
      <c r="F1944" t="s">
        <v>7487</v>
      </c>
      <c r="G1944" t="s">
        <v>10332</v>
      </c>
      <c r="H1944" t="s">
        <v>12339</v>
      </c>
      <c r="I1944" t="s">
        <v>3749</v>
      </c>
      <c r="J1944" t="s">
        <v>10</v>
      </c>
      <c r="K1944" t="s">
        <v>32</v>
      </c>
      <c r="L1944" t="s">
        <v>20921</v>
      </c>
      <c r="M1944" t="s">
        <v>18492</v>
      </c>
      <c r="N1944">
        <v>30512</v>
      </c>
      <c r="O1944" t="s">
        <v>64</v>
      </c>
      <c r="P1944" t="s">
        <v>5</v>
      </c>
      <c r="Q1944" t="s">
        <v>14</v>
      </c>
      <c r="R1944" t="s">
        <v>19682</v>
      </c>
      <c r="S1944" t="s">
        <v>242</v>
      </c>
      <c r="T1944" t="s">
        <v>3749</v>
      </c>
      <c r="U1944" t="s">
        <v>25376</v>
      </c>
      <c r="V1944" t="s">
        <v>3894</v>
      </c>
      <c r="W1944" t="s">
        <v>27993</v>
      </c>
      <c r="X1944" t="s">
        <v>13367</v>
      </c>
      <c r="Y1944" s="536"/>
      <c r="Z1944" s="536"/>
      <c r="AA1944" s="493" t="s">
        <v>20189</v>
      </c>
      <c r="AB1944" s="493" t="s">
        <v>27994</v>
      </c>
      <c r="AC1944" s="493" t="s">
        <v>20343</v>
      </c>
      <c r="AD1944" s="493" t="s">
        <v>22030</v>
      </c>
      <c r="AE1944"/>
      <c r="AF1944" t="s">
        <v>20919</v>
      </c>
      <c r="AG1944"/>
      <c r="AH1944"/>
      <c r="AI1944" t="s">
        <v>20668</v>
      </c>
      <c r="AJ1944" t="s">
        <v>32</v>
      </c>
      <c r="AK1944" t="s">
        <v>12313</v>
      </c>
      <c r="AL1944" t="s">
        <v>64</v>
      </c>
      <c r="AM1944" t="s">
        <v>12339</v>
      </c>
      <c r="AN1944">
        <v>3</v>
      </c>
    </row>
    <row r="1945" spans="1:40" ht="14.4" x14ac:dyDescent="0.3">
      <c r="A1945" s="433" t="str">
        <v>2647</v>
      </c>
      <c r="D1945" t="str">
        <f>CONCATENATE(portada_F[[#This Row],[NIVEL]],".",portada_F[[#This Row],[CODINS]])</f>
        <v>1.02474</v>
      </c>
      <c r="E1945" s="444" t="s">
        <v>32650</v>
      </c>
      <c r="F1945" t="s">
        <v>3915</v>
      </c>
      <c r="G1945" t="s">
        <v>3913</v>
      </c>
      <c r="H1945" t="s">
        <v>3914</v>
      </c>
      <c r="I1945" t="s">
        <v>3749</v>
      </c>
      <c r="J1945" t="s">
        <v>5</v>
      </c>
      <c r="K1945" t="s">
        <v>32</v>
      </c>
      <c r="L1945" t="s">
        <v>20921</v>
      </c>
      <c r="M1945" t="s">
        <v>18492</v>
      </c>
      <c r="N1945">
        <v>30508</v>
      </c>
      <c r="O1945" t="s">
        <v>64</v>
      </c>
      <c r="P1945" t="s">
        <v>5</v>
      </c>
      <c r="Q1945" t="s">
        <v>9</v>
      </c>
      <c r="R1945" t="s">
        <v>16682</v>
      </c>
      <c r="S1945" t="s">
        <v>242</v>
      </c>
      <c r="T1945" t="s">
        <v>3749</v>
      </c>
      <c r="U1945" t="s">
        <v>3899</v>
      </c>
      <c r="V1945" t="s">
        <v>665</v>
      </c>
      <c r="W1945" t="s">
        <v>252</v>
      </c>
      <c r="X1945" t="s">
        <v>10897</v>
      </c>
      <c r="Y1945" s="536" t="s">
        <v>26129</v>
      </c>
      <c r="Z1945" s="536"/>
      <c r="AA1945" s="493" t="s">
        <v>15912</v>
      </c>
      <c r="AB1945" s="493" t="s">
        <v>26129</v>
      </c>
      <c r="AC1945" s="493" t="s">
        <v>19826</v>
      </c>
      <c r="AD1945" s="493" t="s">
        <v>22073</v>
      </c>
      <c r="AE1945"/>
      <c r="AF1945" t="s">
        <v>20919</v>
      </c>
      <c r="AG1945"/>
      <c r="AH1945"/>
      <c r="AI1945" t="s">
        <v>20668</v>
      </c>
      <c r="AJ1945" t="s">
        <v>32</v>
      </c>
      <c r="AK1945" t="s">
        <v>1951</v>
      </c>
      <c r="AL1945" t="s">
        <v>64</v>
      </c>
      <c r="AM1945" t="s">
        <v>3914</v>
      </c>
      <c r="AN1945">
        <v>6</v>
      </c>
    </row>
    <row r="1946" spans="1:40" ht="14.4" x14ac:dyDescent="0.3">
      <c r="A1946" s="433" t="str">
        <v>2648</v>
      </c>
      <c r="D1946" t="str">
        <f>CONCATENATE(portada_F[[#This Row],[NIVEL]],".",portada_F[[#This Row],[CODINS]])</f>
        <v>1.00868</v>
      </c>
      <c r="E1946" s="444" t="s">
        <v>31211</v>
      </c>
      <c r="F1946" t="s">
        <v>2346</v>
      </c>
      <c r="G1946" t="s">
        <v>5403</v>
      </c>
      <c r="H1946" t="s">
        <v>274</v>
      </c>
      <c r="I1946" t="s">
        <v>3749</v>
      </c>
      <c r="J1946" t="s">
        <v>9</v>
      </c>
      <c r="K1946" t="s">
        <v>32</v>
      </c>
      <c r="L1946" t="s">
        <v>20921</v>
      </c>
      <c r="M1946" t="s">
        <v>18492</v>
      </c>
      <c r="N1946">
        <v>30501</v>
      </c>
      <c r="O1946" t="s">
        <v>64</v>
      </c>
      <c r="P1946" t="s">
        <v>5</v>
      </c>
      <c r="Q1946" t="s">
        <v>1</v>
      </c>
      <c r="R1946" t="s">
        <v>16675</v>
      </c>
      <c r="S1946" t="s">
        <v>242</v>
      </c>
      <c r="T1946" t="s">
        <v>3749</v>
      </c>
      <c r="U1946" t="s">
        <v>3749</v>
      </c>
      <c r="V1946" t="s">
        <v>274</v>
      </c>
      <c r="W1946" t="s">
        <v>22817</v>
      </c>
      <c r="X1946" t="s">
        <v>17943</v>
      </c>
      <c r="Y1946" s="536" t="s">
        <v>22818</v>
      </c>
      <c r="Z1946" s="536"/>
      <c r="AA1946" s="493" t="s">
        <v>15839</v>
      </c>
      <c r="AB1946" s="493" t="s">
        <v>22819</v>
      </c>
      <c r="AC1946" s="493" t="s">
        <v>19541</v>
      </c>
      <c r="AD1946" s="493" t="s">
        <v>22030</v>
      </c>
      <c r="AE1946"/>
      <c r="AF1946" t="s">
        <v>20919</v>
      </c>
      <c r="AG1946"/>
      <c r="AH1946"/>
      <c r="AI1946" t="s">
        <v>20668</v>
      </c>
      <c r="AJ1946" t="s">
        <v>32</v>
      </c>
      <c r="AK1946" t="s">
        <v>7305</v>
      </c>
      <c r="AL1946" t="s">
        <v>64</v>
      </c>
      <c r="AM1946" t="s">
        <v>274</v>
      </c>
      <c r="AN1946">
        <v>36</v>
      </c>
    </row>
    <row r="1947" spans="1:40" ht="14.4" x14ac:dyDescent="0.3">
      <c r="A1947" s="433" t="str">
        <v>2649</v>
      </c>
      <c r="D1947" t="str">
        <f>CONCATENATE(portada_F[[#This Row],[NIVEL]],".",portada_F[[#This Row],[CODINS]])</f>
        <v>1.00539</v>
      </c>
      <c r="E1947" s="444" t="s">
        <v>30923</v>
      </c>
      <c r="F1947" t="s">
        <v>1003</v>
      </c>
      <c r="G1947" t="s">
        <v>3831</v>
      </c>
      <c r="H1947" t="s">
        <v>3832</v>
      </c>
      <c r="I1947" t="s">
        <v>3749</v>
      </c>
      <c r="J1947" t="s">
        <v>3</v>
      </c>
      <c r="K1947" t="s">
        <v>32</v>
      </c>
      <c r="L1947" t="s">
        <v>20921</v>
      </c>
      <c r="M1947" t="s">
        <v>18492</v>
      </c>
      <c r="N1947">
        <v>30502</v>
      </c>
      <c r="O1947" t="s">
        <v>64</v>
      </c>
      <c r="P1947" t="s">
        <v>5</v>
      </c>
      <c r="Q1947" t="s">
        <v>2</v>
      </c>
      <c r="R1947" t="s">
        <v>16676</v>
      </c>
      <c r="S1947" t="s">
        <v>242</v>
      </c>
      <c r="T1947" t="s">
        <v>3749</v>
      </c>
      <c r="U1947" t="s">
        <v>1617</v>
      </c>
      <c r="V1947" t="s">
        <v>3832</v>
      </c>
      <c r="W1947" t="s">
        <v>7134</v>
      </c>
      <c r="X1947" t="s">
        <v>10416</v>
      </c>
      <c r="Y1947" s="536" t="s">
        <v>22066</v>
      </c>
      <c r="Z1947" s="536"/>
      <c r="AA1947" s="493" t="s">
        <v>9455</v>
      </c>
      <c r="AB1947" s="493" t="s">
        <v>22067</v>
      </c>
      <c r="AC1947" s="493" t="s">
        <v>19828</v>
      </c>
      <c r="AD1947" s="493" t="s">
        <v>22068</v>
      </c>
      <c r="AE1947"/>
      <c r="AF1947" t="s">
        <v>20919</v>
      </c>
      <c r="AG1947"/>
      <c r="AH1947"/>
      <c r="AI1947" t="s">
        <v>20668</v>
      </c>
      <c r="AJ1947" t="s">
        <v>32</v>
      </c>
      <c r="AK1947" t="s">
        <v>3355</v>
      </c>
      <c r="AL1947" t="s">
        <v>64</v>
      </c>
      <c r="AM1947" t="s">
        <v>3832</v>
      </c>
      <c r="AN1947">
        <v>37</v>
      </c>
    </row>
    <row r="1948" spans="1:40" ht="14.4" x14ac:dyDescent="0.3">
      <c r="A1948" s="433" t="str">
        <v>2650</v>
      </c>
      <c r="D1948" t="str">
        <f>CONCATENATE(portada_F[[#This Row],[NIVEL]],".",portada_F[[#This Row],[CODINS]])</f>
        <v>1.03949</v>
      </c>
      <c r="E1948" s="444" t="s">
        <v>33863</v>
      </c>
      <c r="F1948" t="s">
        <v>15963</v>
      </c>
      <c r="G1948" t="s">
        <v>15962</v>
      </c>
      <c r="H1948" t="s">
        <v>750</v>
      </c>
      <c r="I1948" t="s">
        <v>3749</v>
      </c>
      <c r="J1948" t="s">
        <v>1</v>
      </c>
      <c r="K1948" t="s">
        <v>32</v>
      </c>
      <c r="L1948" t="s">
        <v>20921</v>
      </c>
      <c r="M1948" t="s">
        <v>18492</v>
      </c>
      <c r="N1948">
        <v>30403</v>
      </c>
      <c r="O1948" t="s">
        <v>64</v>
      </c>
      <c r="P1948" t="s">
        <v>4</v>
      </c>
      <c r="Q1948" t="s">
        <v>3</v>
      </c>
      <c r="R1948" t="s">
        <v>16674</v>
      </c>
      <c r="S1948" t="s">
        <v>242</v>
      </c>
      <c r="T1948" t="s">
        <v>3750</v>
      </c>
      <c r="U1948" t="s">
        <v>1642</v>
      </c>
      <c r="V1948" t="s">
        <v>750</v>
      </c>
      <c r="W1948" t="s">
        <v>15965</v>
      </c>
      <c r="X1948" t="s">
        <v>15964</v>
      </c>
      <c r="Y1948" s="536" t="s">
        <v>29175</v>
      </c>
      <c r="Z1948" s="536"/>
      <c r="AA1948" s="493" t="s">
        <v>19567</v>
      </c>
      <c r="AB1948" s="493" t="s">
        <v>29175</v>
      </c>
      <c r="AC1948" s="493" t="s">
        <v>3791</v>
      </c>
      <c r="AD1948" s="493" t="s">
        <v>22926</v>
      </c>
      <c r="AE1948"/>
      <c r="AF1948" t="s">
        <v>20919</v>
      </c>
      <c r="AG1948"/>
      <c r="AH1948"/>
      <c r="AI1948" t="s">
        <v>20668</v>
      </c>
      <c r="AJ1948" t="s">
        <v>32</v>
      </c>
      <c r="AK1948" t="s">
        <v>13785</v>
      </c>
      <c r="AL1948" t="s">
        <v>64</v>
      </c>
      <c r="AM1948" t="s">
        <v>750</v>
      </c>
      <c r="AN1948">
        <v>10</v>
      </c>
    </row>
    <row r="1949" spans="1:40" ht="14.4" x14ac:dyDescent="0.3">
      <c r="A1949" s="433" t="str">
        <v>2651</v>
      </c>
      <c r="D1949" t="str">
        <f>CONCATENATE(portada_F[[#This Row],[NIVEL]],".",portada_F[[#This Row],[CODINS]])</f>
        <v>1.03022</v>
      </c>
      <c r="E1949" s="444" t="s">
        <v>33128</v>
      </c>
      <c r="F1949" t="s">
        <v>7455</v>
      </c>
      <c r="G1949" t="s">
        <v>11225</v>
      </c>
      <c r="H1949" t="s">
        <v>11226</v>
      </c>
      <c r="I1949" t="s">
        <v>3749</v>
      </c>
      <c r="J1949" t="s">
        <v>10</v>
      </c>
      <c r="K1949" t="s">
        <v>32</v>
      </c>
      <c r="L1949" t="s">
        <v>20921</v>
      </c>
      <c r="M1949" t="s">
        <v>18492</v>
      </c>
      <c r="N1949">
        <v>30512</v>
      </c>
      <c r="O1949" t="s">
        <v>64</v>
      </c>
      <c r="P1949" t="s">
        <v>5</v>
      </c>
      <c r="Q1949" t="s">
        <v>14</v>
      </c>
      <c r="R1949" t="s">
        <v>19682</v>
      </c>
      <c r="S1949" t="s">
        <v>242</v>
      </c>
      <c r="T1949" t="s">
        <v>3749</v>
      </c>
      <c r="U1949" t="s">
        <v>25376</v>
      </c>
      <c r="V1949" t="s">
        <v>11226</v>
      </c>
      <c r="W1949" t="s">
        <v>12214</v>
      </c>
      <c r="X1949" t="s">
        <v>12213</v>
      </c>
      <c r="Y1949" s="536" t="s">
        <v>27253</v>
      </c>
      <c r="Z1949" s="536"/>
      <c r="AA1949" s="493" t="s">
        <v>20345</v>
      </c>
      <c r="AB1949" s="493" t="s">
        <v>27253</v>
      </c>
      <c r="AC1949" s="493" t="s">
        <v>20343</v>
      </c>
      <c r="AD1949" s="493" t="s">
        <v>22030</v>
      </c>
      <c r="AE1949"/>
      <c r="AF1949" t="s">
        <v>20919</v>
      </c>
      <c r="AG1949"/>
      <c r="AH1949"/>
      <c r="AI1949" t="s">
        <v>20668</v>
      </c>
      <c r="AJ1949" t="s">
        <v>32</v>
      </c>
      <c r="AK1949" t="s">
        <v>12307</v>
      </c>
      <c r="AL1949" t="s">
        <v>64</v>
      </c>
      <c r="AM1949" t="s">
        <v>11226</v>
      </c>
      <c r="AN1949">
        <v>1</v>
      </c>
    </row>
    <row r="1950" spans="1:40" ht="14.4" x14ac:dyDescent="0.3">
      <c r="A1950" s="433" t="str">
        <v>2652</v>
      </c>
      <c r="D1950" t="str">
        <f>CONCATENATE(portada_F[[#This Row],[NIVEL]],".",portada_F[[#This Row],[CODINS]])</f>
        <v>1.02418</v>
      </c>
      <c r="E1950" s="444" t="s">
        <v>32596</v>
      </c>
      <c r="F1950" t="s">
        <v>1944</v>
      </c>
      <c r="G1950" t="s">
        <v>6466</v>
      </c>
      <c r="H1950" t="s">
        <v>6467</v>
      </c>
      <c r="I1950" t="s">
        <v>3749</v>
      </c>
      <c r="J1950" t="s">
        <v>7</v>
      </c>
      <c r="K1950" t="s">
        <v>32</v>
      </c>
      <c r="L1950" t="s">
        <v>20921</v>
      </c>
      <c r="M1950" t="s">
        <v>18492</v>
      </c>
      <c r="N1950">
        <v>30512</v>
      </c>
      <c r="O1950" t="s">
        <v>64</v>
      </c>
      <c r="P1950" t="s">
        <v>5</v>
      </c>
      <c r="Q1950" t="s">
        <v>14</v>
      </c>
      <c r="R1950" t="s">
        <v>19682</v>
      </c>
      <c r="S1950" t="s">
        <v>242</v>
      </c>
      <c r="T1950" t="s">
        <v>3749</v>
      </c>
      <c r="U1950" t="s">
        <v>25376</v>
      </c>
      <c r="V1950" t="s">
        <v>6468</v>
      </c>
      <c r="W1950" t="s">
        <v>26000</v>
      </c>
      <c r="X1950" t="s">
        <v>15756</v>
      </c>
      <c r="Y1950" s="536" t="s">
        <v>26001</v>
      </c>
      <c r="Z1950" s="536"/>
      <c r="AA1950" s="493" t="s">
        <v>20216</v>
      </c>
      <c r="AB1950" s="493" t="s">
        <v>26002</v>
      </c>
      <c r="AC1950" s="493" t="s">
        <v>7379</v>
      </c>
      <c r="AD1950" s="493" t="s">
        <v>22030</v>
      </c>
      <c r="AE1950"/>
      <c r="AF1950" t="s">
        <v>20919</v>
      </c>
      <c r="AG1950"/>
      <c r="AH1950"/>
      <c r="AI1950" t="s">
        <v>20668</v>
      </c>
      <c r="AJ1950" t="s">
        <v>32</v>
      </c>
      <c r="AK1950" t="s">
        <v>7805</v>
      </c>
      <c r="AL1950" t="s">
        <v>64</v>
      </c>
      <c r="AM1950" t="s">
        <v>6467</v>
      </c>
      <c r="AN1950">
        <v>9</v>
      </c>
    </row>
    <row r="1951" spans="1:40" ht="14.4" x14ac:dyDescent="0.3">
      <c r="A1951" s="433" t="str">
        <v>2655</v>
      </c>
      <c r="D1951" t="str">
        <f>CONCATENATE(portada_F[[#This Row],[NIVEL]],".",portada_F[[#This Row],[CODINS]])</f>
        <v>1.02426</v>
      </c>
      <c r="E1951" s="444" t="s">
        <v>32603</v>
      </c>
      <c r="F1951" t="s">
        <v>3778</v>
      </c>
      <c r="G1951" t="s">
        <v>3777</v>
      </c>
      <c r="H1951" t="s">
        <v>525</v>
      </c>
      <c r="I1951" t="s">
        <v>3749</v>
      </c>
      <c r="J1951" t="s">
        <v>1</v>
      </c>
      <c r="K1951" t="s">
        <v>32</v>
      </c>
      <c r="L1951" t="s">
        <v>20921</v>
      </c>
      <c r="M1951" t="s">
        <v>18492</v>
      </c>
      <c r="N1951">
        <v>30401</v>
      </c>
      <c r="O1951" t="s">
        <v>64</v>
      </c>
      <c r="P1951" t="s">
        <v>4</v>
      </c>
      <c r="Q1951" t="s">
        <v>1</v>
      </c>
      <c r="R1951" t="s">
        <v>16672</v>
      </c>
      <c r="S1951" t="s">
        <v>242</v>
      </c>
      <c r="T1951" t="s">
        <v>3750</v>
      </c>
      <c r="U1951" t="s">
        <v>3756</v>
      </c>
      <c r="V1951" t="s">
        <v>525</v>
      </c>
      <c r="W1951" t="s">
        <v>4897</v>
      </c>
      <c r="X1951" t="s">
        <v>10665</v>
      </c>
      <c r="Y1951" s="536" t="s">
        <v>26016</v>
      </c>
      <c r="Z1951" s="536"/>
      <c r="AA1951" s="493" t="s">
        <v>7290</v>
      </c>
      <c r="AB1951" s="493" t="s">
        <v>26016</v>
      </c>
      <c r="AC1951" s="493" t="s">
        <v>3791</v>
      </c>
      <c r="AD1951" s="493" t="s">
        <v>22030</v>
      </c>
      <c r="AE1951"/>
      <c r="AF1951" t="s">
        <v>20919</v>
      </c>
      <c r="AG1951"/>
      <c r="AH1951"/>
      <c r="AI1951" t="s">
        <v>20668</v>
      </c>
      <c r="AJ1951" t="s">
        <v>32</v>
      </c>
      <c r="AK1951" t="s">
        <v>595</v>
      </c>
      <c r="AL1951" t="s">
        <v>64</v>
      </c>
      <c r="AM1951" t="s">
        <v>525</v>
      </c>
      <c r="AN1951">
        <v>3</v>
      </c>
    </row>
    <row r="1952" spans="1:40" ht="14.4" x14ac:dyDescent="0.3">
      <c r="A1952" s="433" t="str">
        <v>2656</v>
      </c>
      <c r="D1952" t="str">
        <f>CONCATENATE(portada_F[[#This Row],[NIVEL]],".",portada_F[[#This Row],[CODINS]])</f>
        <v>1.03695</v>
      </c>
      <c r="E1952" s="444" t="s">
        <v>33667</v>
      </c>
      <c r="F1952" t="s">
        <v>13839</v>
      </c>
      <c r="G1952" t="s">
        <v>13840</v>
      </c>
      <c r="H1952" t="s">
        <v>2711</v>
      </c>
      <c r="I1952" t="s">
        <v>3749</v>
      </c>
      <c r="J1952" t="s">
        <v>3</v>
      </c>
      <c r="K1952" t="s">
        <v>32</v>
      </c>
      <c r="L1952" t="s">
        <v>20921</v>
      </c>
      <c r="M1952" t="s">
        <v>18492</v>
      </c>
      <c r="N1952">
        <v>30510</v>
      </c>
      <c r="O1952" t="s">
        <v>64</v>
      </c>
      <c r="P1952" t="s">
        <v>5</v>
      </c>
      <c r="Q1952" t="s">
        <v>11</v>
      </c>
      <c r="R1952" t="s">
        <v>16684</v>
      </c>
      <c r="S1952" t="s">
        <v>242</v>
      </c>
      <c r="T1952" t="s">
        <v>3749</v>
      </c>
      <c r="U1952" t="s">
        <v>3903</v>
      </c>
      <c r="V1952" t="s">
        <v>2711</v>
      </c>
      <c r="W1952" t="s">
        <v>14443</v>
      </c>
      <c r="X1952" t="s">
        <v>17457</v>
      </c>
      <c r="Y1952" s="536" t="s">
        <v>22068</v>
      </c>
      <c r="Z1952" s="536"/>
      <c r="AA1952" s="493" t="s">
        <v>19531</v>
      </c>
      <c r="AB1952" s="493" t="s">
        <v>28688</v>
      </c>
      <c r="AC1952" s="493" t="s">
        <v>19828</v>
      </c>
      <c r="AD1952" s="493" t="s">
        <v>22030</v>
      </c>
      <c r="AE1952"/>
      <c r="AF1952" t="s">
        <v>20919</v>
      </c>
      <c r="AG1952"/>
      <c r="AH1952"/>
      <c r="AI1952" t="s">
        <v>20668</v>
      </c>
      <c r="AJ1952" t="s">
        <v>32</v>
      </c>
      <c r="AK1952" t="s">
        <v>3912</v>
      </c>
      <c r="AL1952" t="s">
        <v>64</v>
      </c>
      <c r="AM1952" t="s">
        <v>2711</v>
      </c>
      <c r="AN1952">
        <v>3</v>
      </c>
    </row>
    <row r="1953" spans="1:40" ht="14.4" x14ac:dyDescent="0.3">
      <c r="A1953" s="433" t="str">
        <v>2657</v>
      </c>
      <c r="D1953" t="str">
        <f>CONCATENATE(portada_F[[#This Row],[NIVEL]],".",portada_F[[#This Row],[CODINS]])</f>
        <v>1.01552</v>
      </c>
      <c r="E1953" s="444" t="s">
        <v>31827</v>
      </c>
      <c r="F1953" t="s">
        <v>3854</v>
      </c>
      <c r="G1953" t="s">
        <v>6453</v>
      </c>
      <c r="H1953" t="s">
        <v>929</v>
      </c>
      <c r="I1953" t="s">
        <v>3749</v>
      </c>
      <c r="J1953" t="s">
        <v>9</v>
      </c>
      <c r="K1953" t="s">
        <v>32</v>
      </c>
      <c r="L1953" t="s">
        <v>20921</v>
      </c>
      <c r="M1953" t="s">
        <v>18492</v>
      </c>
      <c r="N1953">
        <v>30511</v>
      </c>
      <c r="O1953" t="s">
        <v>64</v>
      </c>
      <c r="P1953" t="s">
        <v>5</v>
      </c>
      <c r="Q1953" t="s">
        <v>13</v>
      </c>
      <c r="R1953" t="s">
        <v>16685</v>
      </c>
      <c r="S1953" t="s">
        <v>242</v>
      </c>
      <c r="T1953" t="s">
        <v>3749</v>
      </c>
      <c r="U1953" t="s">
        <v>3786</v>
      </c>
      <c r="V1953" t="s">
        <v>929</v>
      </c>
      <c r="W1953" t="s">
        <v>9805</v>
      </c>
      <c r="X1953" t="s">
        <v>11876</v>
      </c>
      <c r="Y1953" s="536" t="s">
        <v>24230</v>
      </c>
      <c r="Z1953" s="536" t="s">
        <v>24231</v>
      </c>
      <c r="AA1953" s="493" t="s">
        <v>14932</v>
      </c>
      <c r="AB1953" s="493" t="s">
        <v>24230</v>
      </c>
      <c r="AC1953" s="493" t="s">
        <v>19541</v>
      </c>
      <c r="AD1953" s="493" t="s">
        <v>22048</v>
      </c>
      <c r="AE1953"/>
      <c r="AF1953" t="s">
        <v>20919</v>
      </c>
      <c r="AG1953"/>
      <c r="AH1953"/>
      <c r="AI1953" t="s">
        <v>20668</v>
      </c>
      <c r="AJ1953" t="s">
        <v>32</v>
      </c>
      <c r="AK1953" t="s">
        <v>7610</v>
      </c>
      <c r="AL1953" t="s">
        <v>64</v>
      </c>
      <c r="AM1953" t="s">
        <v>929</v>
      </c>
      <c r="AN1953">
        <v>6</v>
      </c>
    </row>
    <row r="1954" spans="1:40" ht="14.4" x14ac:dyDescent="0.3">
      <c r="A1954" s="433" t="str">
        <v>2658</v>
      </c>
      <c r="D1954" t="str">
        <f>CONCATENATE(portada_F[[#This Row],[NIVEL]],".",portada_F[[#This Row],[CODINS]])</f>
        <v>1.02427</v>
      </c>
      <c r="E1954" s="444" t="s">
        <v>32604</v>
      </c>
      <c r="F1954" t="s">
        <v>5186</v>
      </c>
      <c r="G1954" t="s">
        <v>6451</v>
      </c>
      <c r="H1954" t="s">
        <v>5402</v>
      </c>
      <c r="I1954" t="s">
        <v>3749</v>
      </c>
      <c r="J1954" t="s">
        <v>3</v>
      </c>
      <c r="K1954" t="s">
        <v>32</v>
      </c>
      <c r="L1954" t="s">
        <v>20921</v>
      </c>
      <c r="M1954" t="s">
        <v>18492</v>
      </c>
      <c r="N1954">
        <v>30510</v>
      </c>
      <c r="O1954" t="s">
        <v>64</v>
      </c>
      <c r="P1954" t="s">
        <v>5</v>
      </c>
      <c r="Q1954" t="s">
        <v>11</v>
      </c>
      <c r="R1954" t="s">
        <v>16684</v>
      </c>
      <c r="S1954" t="s">
        <v>242</v>
      </c>
      <c r="T1954" t="s">
        <v>3749</v>
      </c>
      <c r="U1954" t="s">
        <v>3903</v>
      </c>
      <c r="V1954" t="s">
        <v>6452</v>
      </c>
      <c r="W1954" t="s">
        <v>9517</v>
      </c>
      <c r="X1954" t="s">
        <v>12090</v>
      </c>
      <c r="Y1954" s="536" t="s">
        <v>26017</v>
      </c>
      <c r="Z1954" s="536"/>
      <c r="AA1954" s="493" t="s">
        <v>7291</v>
      </c>
      <c r="AB1954" s="493" t="s">
        <v>26017</v>
      </c>
      <c r="AC1954" s="493" t="s">
        <v>19828</v>
      </c>
      <c r="AD1954" s="493" t="s">
        <v>22068</v>
      </c>
      <c r="AE1954"/>
      <c r="AF1954" t="s">
        <v>20919</v>
      </c>
      <c r="AG1954"/>
      <c r="AH1954"/>
      <c r="AI1954" t="s">
        <v>20668</v>
      </c>
      <c r="AJ1954" t="s">
        <v>32</v>
      </c>
      <c r="AK1954" t="s">
        <v>7807</v>
      </c>
      <c r="AL1954" t="s">
        <v>64</v>
      </c>
      <c r="AM1954" t="s">
        <v>5402</v>
      </c>
      <c r="AN1954">
        <v>4</v>
      </c>
    </row>
    <row r="1955" spans="1:40" ht="14.4" x14ac:dyDescent="0.3">
      <c r="A1955" s="433" t="str">
        <v>2659</v>
      </c>
      <c r="D1955" t="str">
        <f>CONCATENATE(portada_F[[#This Row],[NIVEL]],".",portada_F[[#This Row],[CODINS]])</f>
        <v>1.01025</v>
      </c>
      <c r="E1955" s="444" t="s">
        <v>31344</v>
      </c>
      <c r="F1955" t="s">
        <v>2755</v>
      </c>
      <c r="G1955" t="s">
        <v>3821</v>
      </c>
      <c r="H1955" t="s">
        <v>3822</v>
      </c>
      <c r="I1955" t="s">
        <v>3749</v>
      </c>
      <c r="J1955" t="s">
        <v>3</v>
      </c>
      <c r="K1955" t="s">
        <v>32</v>
      </c>
      <c r="L1955" t="s">
        <v>20921</v>
      </c>
      <c r="M1955" t="s">
        <v>18492</v>
      </c>
      <c r="N1955">
        <v>30506</v>
      </c>
      <c r="O1955" t="s">
        <v>64</v>
      </c>
      <c r="P1955" t="s">
        <v>5</v>
      </c>
      <c r="Q1955" t="s">
        <v>6</v>
      </c>
      <c r="R1955" t="s">
        <v>16680</v>
      </c>
      <c r="S1955" t="s">
        <v>242</v>
      </c>
      <c r="T1955" t="s">
        <v>3749</v>
      </c>
      <c r="U1955" t="s">
        <v>1287</v>
      </c>
      <c r="V1955" t="s">
        <v>3822</v>
      </c>
      <c r="W1955" t="s">
        <v>23124</v>
      </c>
      <c r="X1955" t="s">
        <v>19965</v>
      </c>
      <c r="Y1955" s="536" t="s">
        <v>23125</v>
      </c>
      <c r="Z1955" s="536" t="s">
        <v>23125</v>
      </c>
      <c r="AA1955" s="493" t="s">
        <v>3823</v>
      </c>
      <c r="AB1955" s="493" t="s">
        <v>23125</v>
      </c>
      <c r="AC1955" s="493" t="s">
        <v>19828</v>
      </c>
      <c r="AD1955" s="493" t="s">
        <v>22068</v>
      </c>
      <c r="AE1955"/>
      <c r="AF1955" t="s">
        <v>20919</v>
      </c>
      <c r="AG1955"/>
      <c r="AH1955"/>
      <c r="AI1955" t="s">
        <v>20668</v>
      </c>
      <c r="AJ1955" t="s">
        <v>32</v>
      </c>
      <c r="AK1955" t="s">
        <v>2349</v>
      </c>
      <c r="AL1955" t="s">
        <v>64</v>
      </c>
      <c r="AM1955" t="s">
        <v>3822</v>
      </c>
      <c r="AN1955">
        <v>13</v>
      </c>
    </row>
    <row r="1956" spans="1:40" ht="14.4" x14ac:dyDescent="0.3">
      <c r="A1956" s="433" t="str">
        <v>2660</v>
      </c>
      <c r="D1956" t="str">
        <f>CONCATENATE(portada_F[[#This Row],[NIVEL]],".",portada_F[[#This Row],[CODINS]])</f>
        <v>1.03224</v>
      </c>
      <c r="E1956" s="444" t="s">
        <v>33296</v>
      </c>
      <c r="F1956" t="s">
        <v>6950</v>
      </c>
      <c r="G1956" t="s">
        <v>3917</v>
      </c>
      <c r="H1956" t="s">
        <v>3918</v>
      </c>
      <c r="I1956" t="s">
        <v>3749</v>
      </c>
      <c r="J1956" t="s">
        <v>5</v>
      </c>
      <c r="K1956" t="s">
        <v>32</v>
      </c>
      <c r="L1956" t="s">
        <v>20921</v>
      </c>
      <c r="M1956" t="s">
        <v>18492</v>
      </c>
      <c r="N1956">
        <v>30507</v>
      </c>
      <c r="O1956" t="s">
        <v>64</v>
      </c>
      <c r="P1956" t="s">
        <v>5</v>
      </c>
      <c r="Q1956" t="s">
        <v>7</v>
      </c>
      <c r="R1956" t="s">
        <v>16681</v>
      </c>
      <c r="S1956" t="s">
        <v>242</v>
      </c>
      <c r="T1956" t="s">
        <v>3749</v>
      </c>
      <c r="U1956" t="s">
        <v>3910</v>
      </c>
      <c r="V1956" t="s">
        <v>3918</v>
      </c>
      <c r="W1956" t="s">
        <v>27648</v>
      </c>
      <c r="X1956" t="s">
        <v>11059</v>
      </c>
      <c r="Y1956" s="536" t="s">
        <v>27649</v>
      </c>
      <c r="Z1956" s="536"/>
      <c r="AA1956" s="493" t="s">
        <v>27650</v>
      </c>
      <c r="AB1956" s="493" t="s">
        <v>27651</v>
      </c>
      <c r="AC1956" s="493" t="s">
        <v>19826</v>
      </c>
      <c r="AD1956" s="493" t="s">
        <v>22073</v>
      </c>
      <c r="AE1956"/>
      <c r="AF1956" t="s">
        <v>20919</v>
      </c>
      <c r="AG1956"/>
      <c r="AH1956"/>
      <c r="AI1956" t="s">
        <v>20668</v>
      </c>
      <c r="AJ1956" t="s">
        <v>32</v>
      </c>
      <c r="AK1956" t="s">
        <v>2145</v>
      </c>
      <c r="AL1956" t="s">
        <v>64</v>
      </c>
      <c r="AM1956" t="s">
        <v>3918</v>
      </c>
      <c r="AN1956">
        <v>5</v>
      </c>
    </row>
    <row r="1957" spans="1:40" ht="14.4" x14ac:dyDescent="0.3">
      <c r="A1957" s="433" t="str">
        <v>2661</v>
      </c>
      <c r="D1957" t="str">
        <f>CONCATENATE(portada_F[[#This Row],[NIVEL]],".",portada_F[[#This Row],[CODINS]])</f>
        <v>1.01571</v>
      </c>
      <c r="E1957" s="444" t="s">
        <v>31846</v>
      </c>
      <c r="F1957" t="s">
        <v>1954</v>
      </c>
      <c r="G1957" t="s">
        <v>3855</v>
      </c>
      <c r="H1957" t="s">
        <v>3856</v>
      </c>
      <c r="I1957" t="s">
        <v>3749</v>
      </c>
      <c r="J1957" t="s">
        <v>9</v>
      </c>
      <c r="K1957" t="s">
        <v>32</v>
      </c>
      <c r="L1957" t="s">
        <v>20921</v>
      </c>
      <c r="M1957" t="s">
        <v>18492</v>
      </c>
      <c r="N1957">
        <v>30505</v>
      </c>
      <c r="O1957" t="s">
        <v>64</v>
      </c>
      <c r="P1957" t="s">
        <v>5</v>
      </c>
      <c r="Q1957" t="s">
        <v>5</v>
      </c>
      <c r="R1957" t="s">
        <v>16679</v>
      </c>
      <c r="S1957" t="s">
        <v>242</v>
      </c>
      <c r="T1957" t="s">
        <v>3749</v>
      </c>
      <c r="U1957" t="s">
        <v>567</v>
      </c>
      <c r="V1957" t="s">
        <v>3856</v>
      </c>
      <c r="W1957" t="s">
        <v>24272</v>
      </c>
      <c r="X1957" t="s">
        <v>10668</v>
      </c>
      <c r="Y1957" s="536" t="s">
        <v>24273</v>
      </c>
      <c r="Z1957" s="536"/>
      <c r="AA1957" s="493" t="s">
        <v>24274</v>
      </c>
      <c r="AB1957" s="493" t="s">
        <v>24275</v>
      </c>
      <c r="AC1957" s="493" t="s">
        <v>19541</v>
      </c>
      <c r="AD1957" s="493" t="s">
        <v>22030</v>
      </c>
      <c r="AE1957"/>
      <c r="AF1957" t="s">
        <v>20919</v>
      </c>
      <c r="AG1957"/>
      <c r="AH1957"/>
      <c r="AI1957" t="s">
        <v>20668</v>
      </c>
      <c r="AJ1957" t="s">
        <v>32</v>
      </c>
      <c r="AK1957" t="s">
        <v>3854</v>
      </c>
      <c r="AL1957" t="s">
        <v>64</v>
      </c>
      <c r="AM1957" t="s">
        <v>3856</v>
      </c>
      <c r="AN1957">
        <v>13</v>
      </c>
    </row>
    <row r="1958" spans="1:40" ht="14.4" x14ac:dyDescent="0.3">
      <c r="A1958" s="433" t="str">
        <v>2662</v>
      </c>
      <c r="D1958" t="str">
        <f>CONCATENATE(portada_F[[#This Row],[NIVEL]],".",portada_F[[#This Row],[CODINS]])</f>
        <v>1.02109</v>
      </c>
      <c r="E1958" s="444" t="s">
        <v>32327</v>
      </c>
      <c r="F1958" t="s">
        <v>3879</v>
      </c>
      <c r="G1958" t="s">
        <v>3876</v>
      </c>
      <c r="H1958" t="s">
        <v>3877</v>
      </c>
      <c r="I1958" t="s">
        <v>3749</v>
      </c>
      <c r="J1958" t="s">
        <v>9</v>
      </c>
      <c r="K1958" t="s">
        <v>32</v>
      </c>
      <c r="L1958" t="s">
        <v>20921</v>
      </c>
      <c r="M1958" t="s">
        <v>18492</v>
      </c>
      <c r="N1958">
        <v>30505</v>
      </c>
      <c r="O1958" t="s">
        <v>64</v>
      </c>
      <c r="P1958" t="s">
        <v>5</v>
      </c>
      <c r="Q1958" t="s">
        <v>5</v>
      </c>
      <c r="R1958" t="s">
        <v>16679</v>
      </c>
      <c r="S1958" t="s">
        <v>242</v>
      </c>
      <c r="T1958" t="s">
        <v>3749</v>
      </c>
      <c r="U1958" t="s">
        <v>567</v>
      </c>
      <c r="V1958" t="s">
        <v>3877</v>
      </c>
      <c r="W1958" t="s">
        <v>7263</v>
      </c>
      <c r="X1958" t="s">
        <v>15719</v>
      </c>
      <c r="Y1958" s="536" t="s">
        <v>25374</v>
      </c>
      <c r="Z1958" s="536"/>
      <c r="AA1958" s="493" t="s">
        <v>14998</v>
      </c>
      <c r="AB1958" s="493" t="s">
        <v>25375</v>
      </c>
      <c r="AC1958" s="493" t="s">
        <v>19541</v>
      </c>
      <c r="AD1958" s="493" t="s">
        <v>22030</v>
      </c>
      <c r="AE1958"/>
      <c r="AF1958" t="s">
        <v>20919</v>
      </c>
      <c r="AG1958"/>
      <c r="AH1958"/>
      <c r="AI1958" t="s">
        <v>20668</v>
      </c>
      <c r="AJ1958" t="s">
        <v>32</v>
      </c>
      <c r="AK1958" t="s">
        <v>451</v>
      </c>
      <c r="AL1958" t="s">
        <v>64</v>
      </c>
      <c r="AM1958" t="s">
        <v>3877</v>
      </c>
      <c r="AN1958">
        <v>19</v>
      </c>
    </row>
    <row r="1959" spans="1:40" ht="14.4" x14ac:dyDescent="0.3">
      <c r="A1959" s="433" t="str">
        <v>2663</v>
      </c>
      <c r="D1959" t="str">
        <f>CONCATENATE(portada_F[[#This Row],[NIVEL]],".",portada_F[[#This Row],[CODINS]])</f>
        <v>1.02941</v>
      </c>
      <c r="E1959" s="444" t="s">
        <v>33059</v>
      </c>
      <c r="F1959" t="s">
        <v>3792</v>
      </c>
      <c r="G1959" t="s">
        <v>3789</v>
      </c>
      <c r="H1959" t="s">
        <v>3790</v>
      </c>
      <c r="I1959" t="s">
        <v>3749</v>
      </c>
      <c r="J1959" t="s">
        <v>4</v>
      </c>
      <c r="K1959" t="s">
        <v>32</v>
      </c>
      <c r="L1959" t="s">
        <v>20921</v>
      </c>
      <c r="M1959" t="s">
        <v>18492</v>
      </c>
      <c r="N1959">
        <v>30501</v>
      </c>
      <c r="O1959" t="s">
        <v>64</v>
      </c>
      <c r="P1959" t="s">
        <v>5</v>
      </c>
      <c r="Q1959" t="s">
        <v>1</v>
      </c>
      <c r="R1959" t="s">
        <v>16675</v>
      </c>
      <c r="S1959" t="s">
        <v>242</v>
      </c>
      <c r="T1959" t="s">
        <v>3749</v>
      </c>
      <c r="U1959" t="s">
        <v>3749</v>
      </c>
      <c r="V1959" t="s">
        <v>1863</v>
      </c>
      <c r="W1959" t="s">
        <v>9464</v>
      </c>
      <c r="X1959" t="s">
        <v>11015</v>
      </c>
      <c r="Y1959" s="536" t="s">
        <v>27094</v>
      </c>
      <c r="Z1959" s="536"/>
      <c r="AA1959" s="493" t="s">
        <v>3878</v>
      </c>
      <c r="AB1959" s="493" t="s">
        <v>27095</v>
      </c>
      <c r="AC1959" s="493" t="s">
        <v>19830</v>
      </c>
      <c r="AD1959" s="493" t="s">
        <v>22030</v>
      </c>
      <c r="AE1959"/>
      <c r="AF1959" t="s">
        <v>20919</v>
      </c>
      <c r="AG1959"/>
      <c r="AH1959"/>
      <c r="AI1959" t="s">
        <v>20668</v>
      </c>
      <c r="AJ1959" t="s">
        <v>32</v>
      </c>
      <c r="AK1959" t="s">
        <v>7931</v>
      </c>
      <c r="AL1959" t="s">
        <v>64</v>
      </c>
      <c r="AM1959" t="s">
        <v>3790</v>
      </c>
      <c r="AN1959">
        <v>8</v>
      </c>
    </row>
    <row r="1960" spans="1:40" ht="14.4" x14ac:dyDescent="0.3">
      <c r="A1960" s="433" t="str">
        <v>2664</v>
      </c>
      <c r="D1960" t="str">
        <f>CONCATENATE(portada_F[[#This Row],[NIVEL]],".",portada_F[[#This Row],[CODINS]])</f>
        <v>1.03364</v>
      </c>
      <c r="E1960" s="444" t="s">
        <v>33414</v>
      </c>
      <c r="F1960" t="s">
        <v>9905</v>
      </c>
      <c r="G1960" t="s">
        <v>10285</v>
      </c>
      <c r="H1960" t="s">
        <v>10286</v>
      </c>
      <c r="I1960" t="s">
        <v>3749</v>
      </c>
      <c r="J1960" t="s">
        <v>7</v>
      </c>
      <c r="K1960" t="s">
        <v>32</v>
      </c>
      <c r="L1960" t="s">
        <v>20921</v>
      </c>
      <c r="M1960" t="s">
        <v>18492</v>
      </c>
      <c r="N1960">
        <v>70102</v>
      </c>
      <c r="O1960" t="s">
        <v>87</v>
      </c>
      <c r="P1960" t="s">
        <v>1</v>
      </c>
      <c r="Q1960" t="s">
        <v>2</v>
      </c>
      <c r="R1960" t="s">
        <v>16846</v>
      </c>
      <c r="S1960" t="s">
        <v>17671</v>
      </c>
      <c r="T1960" t="s">
        <v>17671</v>
      </c>
      <c r="U1960" t="s">
        <v>22842</v>
      </c>
      <c r="V1960" t="s">
        <v>10286</v>
      </c>
      <c r="W1960" t="s">
        <v>11094</v>
      </c>
      <c r="X1960" t="s">
        <v>20423</v>
      </c>
      <c r="Y1960" s="536" t="s">
        <v>27933</v>
      </c>
      <c r="Z1960" s="536"/>
      <c r="AA1960" s="493" t="s">
        <v>11097</v>
      </c>
      <c r="AB1960" s="493" t="s">
        <v>27933</v>
      </c>
      <c r="AC1960" s="493" t="s">
        <v>7379</v>
      </c>
      <c r="AD1960" s="493" t="s">
        <v>26132</v>
      </c>
      <c r="AE1960"/>
      <c r="AF1960" t="s">
        <v>20919</v>
      </c>
      <c r="AG1960"/>
      <c r="AH1960"/>
      <c r="AI1960" t="s">
        <v>20668</v>
      </c>
      <c r="AJ1960" t="s">
        <v>32</v>
      </c>
      <c r="AK1960" t="s">
        <v>11095</v>
      </c>
      <c r="AL1960" t="s">
        <v>64</v>
      </c>
      <c r="AM1960" t="s">
        <v>10286</v>
      </c>
      <c r="AN1960">
        <v>8</v>
      </c>
    </row>
    <row r="1961" spans="1:40" ht="14.4" x14ac:dyDescent="0.3">
      <c r="A1961" s="433" t="str">
        <v>2665</v>
      </c>
      <c r="D1961" t="str">
        <f>CONCATENATE(portada_F[[#This Row],[NIVEL]],".",portada_F[[#This Row],[CODINS]])</f>
        <v>1.03963</v>
      </c>
      <c r="E1961" s="444" t="s">
        <v>33873</v>
      </c>
      <c r="F1961" t="s">
        <v>20359</v>
      </c>
      <c r="G1961" t="s">
        <v>29198</v>
      </c>
      <c r="H1961" t="s">
        <v>29199</v>
      </c>
      <c r="I1961" t="s">
        <v>3749</v>
      </c>
      <c r="J1961" t="s">
        <v>6</v>
      </c>
      <c r="K1961" t="s">
        <v>32</v>
      </c>
      <c r="L1961" t="s">
        <v>20921</v>
      </c>
      <c r="M1961" t="s">
        <v>18492</v>
      </c>
      <c r="N1961">
        <v>70102</v>
      </c>
      <c r="O1961" t="s">
        <v>87</v>
      </c>
      <c r="P1961" t="s">
        <v>1</v>
      </c>
      <c r="Q1961" t="s">
        <v>2</v>
      </c>
      <c r="R1961" t="s">
        <v>16846</v>
      </c>
      <c r="S1961" t="s">
        <v>17671</v>
      </c>
      <c r="T1961" t="s">
        <v>17671</v>
      </c>
      <c r="U1961" t="s">
        <v>22842</v>
      </c>
      <c r="V1961" t="s">
        <v>29200</v>
      </c>
      <c r="W1961" t="s">
        <v>29201</v>
      </c>
      <c r="X1961" t="s">
        <v>29202</v>
      </c>
      <c r="Y1961" s="536"/>
      <c r="Z1961" s="536"/>
      <c r="AA1961" s="493" t="s">
        <v>29203</v>
      </c>
      <c r="AB1961" s="493" t="s">
        <v>29204</v>
      </c>
      <c r="AC1961" s="493" t="s">
        <v>19304</v>
      </c>
      <c r="AD1961" s="493" t="s">
        <v>22030</v>
      </c>
      <c r="AE1961"/>
      <c r="AF1961" t="s">
        <v>20919</v>
      </c>
      <c r="AG1961"/>
      <c r="AH1961"/>
      <c r="AI1961" t="s">
        <v>20668</v>
      </c>
      <c r="AJ1961" t="s">
        <v>32</v>
      </c>
      <c r="AK1961" t="s">
        <v>15986</v>
      </c>
      <c r="AL1961" t="s">
        <v>64</v>
      </c>
      <c r="AM1961" t="s">
        <v>29199</v>
      </c>
      <c r="AN1961">
        <v>10</v>
      </c>
    </row>
    <row r="1962" spans="1:40" ht="14.4" x14ac:dyDescent="0.3">
      <c r="A1962" s="433" t="str">
        <v>2666</v>
      </c>
      <c r="D1962" t="str">
        <f>CONCATENATE(portada_F[[#This Row],[NIVEL]],".",portada_F[[#This Row],[CODINS]])</f>
        <v>1.02238</v>
      </c>
      <c r="E1962" s="444" t="s">
        <v>32440</v>
      </c>
      <c r="F1962" t="s">
        <v>7558</v>
      </c>
      <c r="G1962" t="s">
        <v>10083</v>
      </c>
      <c r="H1962" t="s">
        <v>10084</v>
      </c>
      <c r="I1962" t="s">
        <v>3749</v>
      </c>
      <c r="J1962" t="s">
        <v>6</v>
      </c>
      <c r="K1962" t="s">
        <v>32</v>
      </c>
      <c r="L1962" t="s">
        <v>20921</v>
      </c>
      <c r="M1962" t="s">
        <v>18492</v>
      </c>
      <c r="N1962">
        <v>70102</v>
      </c>
      <c r="O1962" t="s">
        <v>87</v>
      </c>
      <c r="P1962" t="s">
        <v>1</v>
      </c>
      <c r="Q1962" t="s">
        <v>2</v>
      </c>
      <c r="R1962" t="s">
        <v>16846</v>
      </c>
      <c r="S1962" t="s">
        <v>17671</v>
      </c>
      <c r="T1962" t="s">
        <v>17671</v>
      </c>
      <c r="U1962" t="s">
        <v>22842</v>
      </c>
      <c r="V1962" t="s">
        <v>10084</v>
      </c>
      <c r="W1962" t="s">
        <v>10086</v>
      </c>
      <c r="X1962" t="s">
        <v>13355</v>
      </c>
      <c r="Y1962" s="536" t="s">
        <v>25641</v>
      </c>
      <c r="Z1962" s="536"/>
      <c r="AA1962" s="493" t="s">
        <v>25642</v>
      </c>
      <c r="AB1962" s="493" t="s">
        <v>25641</v>
      </c>
      <c r="AC1962" s="493" t="s">
        <v>19304</v>
      </c>
      <c r="AD1962" s="493" t="s">
        <v>22030</v>
      </c>
      <c r="AE1962"/>
      <c r="AF1962" t="s">
        <v>20919</v>
      </c>
      <c r="AG1962"/>
      <c r="AH1962"/>
      <c r="AI1962" t="s">
        <v>20668</v>
      </c>
      <c r="AJ1962" t="s">
        <v>32</v>
      </c>
      <c r="AK1962" t="s">
        <v>10118</v>
      </c>
      <c r="AL1962" t="s">
        <v>64</v>
      </c>
      <c r="AM1962" t="s">
        <v>10084</v>
      </c>
      <c r="AN1962">
        <v>20</v>
      </c>
    </row>
    <row r="1963" spans="1:40" ht="14.4" x14ac:dyDescent="0.3">
      <c r="A1963" s="433" t="str">
        <v>2667</v>
      </c>
      <c r="D1963" t="str">
        <f>CONCATENATE(portada_F[[#This Row],[NIVEL]],".",portada_F[[#This Row],[CODINS]])</f>
        <v>1.02668</v>
      </c>
      <c r="E1963" s="444" t="s">
        <v>32813</v>
      </c>
      <c r="F1963" t="s">
        <v>5444</v>
      </c>
      <c r="G1963" t="s">
        <v>6509</v>
      </c>
      <c r="H1963" t="s">
        <v>6510</v>
      </c>
      <c r="I1963" t="s">
        <v>3749</v>
      </c>
      <c r="J1963" t="s">
        <v>6</v>
      </c>
      <c r="K1963" t="s">
        <v>32</v>
      </c>
      <c r="L1963" t="s">
        <v>20921</v>
      </c>
      <c r="M1963" t="s">
        <v>18492</v>
      </c>
      <c r="N1963">
        <v>30512</v>
      </c>
      <c r="O1963" t="s">
        <v>64</v>
      </c>
      <c r="P1963" t="s">
        <v>5</v>
      </c>
      <c r="Q1963" t="s">
        <v>14</v>
      </c>
      <c r="R1963" t="s">
        <v>19682</v>
      </c>
      <c r="S1963" t="s">
        <v>242</v>
      </c>
      <c r="T1963" t="s">
        <v>3749</v>
      </c>
      <c r="U1963" t="s">
        <v>25376</v>
      </c>
      <c r="V1963" t="s">
        <v>6510</v>
      </c>
      <c r="W1963" t="s">
        <v>26508</v>
      </c>
      <c r="X1963" t="s">
        <v>10940</v>
      </c>
      <c r="Y1963" s="536" t="s">
        <v>26509</v>
      </c>
      <c r="Z1963" s="536" t="s">
        <v>26510</v>
      </c>
      <c r="AA1963" s="493" t="s">
        <v>10939</v>
      </c>
      <c r="AB1963" s="493" t="s">
        <v>26510</v>
      </c>
      <c r="AC1963" s="493" t="s">
        <v>19304</v>
      </c>
      <c r="AD1963" s="493" t="s">
        <v>26511</v>
      </c>
      <c r="AE1963"/>
      <c r="AF1963" t="s">
        <v>20919</v>
      </c>
      <c r="AG1963"/>
      <c r="AH1963"/>
      <c r="AI1963" t="s">
        <v>20668</v>
      </c>
      <c r="AJ1963" t="s">
        <v>32</v>
      </c>
      <c r="AK1963" t="s">
        <v>7860</v>
      </c>
      <c r="AL1963" t="s">
        <v>64</v>
      </c>
      <c r="AM1963" t="s">
        <v>6510</v>
      </c>
      <c r="AN1963">
        <v>7</v>
      </c>
    </row>
    <row r="1964" spans="1:40" ht="14.4" x14ac:dyDescent="0.3">
      <c r="A1964" s="433" t="str">
        <v>2668</v>
      </c>
      <c r="D1964" t="str">
        <f>CONCATENATE(portada_F[[#This Row],[NIVEL]],".",portada_F[[#This Row],[CODINS]])</f>
        <v>1.02650</v>
      </c>
      <c r="E1964" s="444" t="s">
        <v>32798</v>
      </c>
      <c r="F1964" t="s">
        <v>6925</v>
      </c>
      <c r="G1964" t="s">
        <v>6511</v>
      </c>
      <c r="H1964" t="s">
        <v>6512</v>
      </c>
      <c r="I1964" t="s">
        <v>3749</v>
      </c>
      <c r="J1964" t="s">
        <v>6</v>
      </c>
      <c r="K1964" t="s">
        <v>32</v>
      </c>
      <c r="L1964" t="s">
        <v>20921</v>
      </c>
      <c r="M1964" t="s">
        <v>18492</v>
      </c>
      <c r="N1964">
        <v>30512</v>
      </c>
      <c r="O1964" t="s">
        <v>64</v>
      </c>
      <c r="P1964" t="s">
        <v>5</v>
      </c>
      <c r="Q1964" t="s">
        <v>14</v>
      </c>
      <c r="R1964" t="s">
        <v>19682</v>
      </c>
      <c r="S1964" t="s">
        <v>242</v>
      </c>
      <c r="T1964" t="s">
        <v>3749</v>
      </c>
      <c r="U1964" t="s">
        <v>25376</v>
      </c>
      <c r="V1964" t="s">
        <v>9823</v>
      </c>
      <c r="W1964" t="s">
        <v>19305</v>
      </c>
      <c r="X1964" t="s">
        <v>15785</v>
      </c>
      <c r="Y1964" s="536" t="s">
        <v>26471</v>
      </c>
      <c r="Z1964" s="536"/>
      <c r="AA1964" s="493" t="s">
        <v>20267</v>
      </c>
      <c r="AB1964" s="493" t="s">
        <v>26472</v>
      </c>
      <c r="AC1964" s="493" t="s">
        <v>19304</v>
      </c>
      <c r="AD1964" s="493" t="s">
        <v>22030</v>
      </c>
      <c r="AE1964"/>
      <c r="AF1964" t="s">
        <v>20919</v>
      </c>
      <c r="AG1964"/>
      <c r="AH1964"/>
      <c r="AI1964" t="s">
        <v>20668</v>
      </c>
      <c r="AJ1964" t="s">
        <v>32</v>
      </c>
      <c r="AK1964" t="s">
        <v>7856</v>
      </c>
      <c r="AL1964" t="s">
        <v>64</v>
      </c>
      <c r="AM1964" t="s">
        <v>6512</v>
      </c>
      <c r="AN1964">
        <v>10</v>
      </c>
    </row>
    <row r="1965" spans="1:40" ht="14.4" x14ac:dyDescent="0.3">
      <c r="A1965" s="433" t="str">
        <v>2669</v>
      </c>
      <c r="D1965" t="str">
        <f>CONCATENATE(portada_F[[#This Row],[NIVEL]],".",portada_F[[#This Row],[CODINS]])</f>
        <v>1.03399</v>
      </c>
      <c r="E1965" s="444" t="s">
        <v>33449</v>
      </c>
      <c r="F1965" t="s">
        <v>10344</v>
      </c>
      <c r="G1965" t="s">
        <v>10345</v>
      </c>
      <c r="H1965" t="s">
        <v>10346</v>
      </c>
      <c r="I1965" t="s">
        <v>3749</v>
      </c>
      <c r="J1965" t="s">
        <v>6</v>
      </c>
      <c r="K1965" t="s">
        <v>32</v>
      </c>
      <c r="L1965" t="s">
        <v>20921</v>
      </c>
      <c r="M1965" t="s">
        <v>18492</v>
      </c>
      <c r="N1965">
        <v>30512</v>
      </c>
      <c r="O1965" t="s">
        <v>64</v>
      </c>
      <c r="P1965" t="s">
        <v>5</v>
      </c>
      <c r="Q1965" t="s">
        <v>14</v>
      </c>
      <c r="R1965" t="s">
        <v>19682</v>
      </c>
      <c r="S1965" t="s">
        <v>242</v>
      </c>
      <c r="T1965" t="s">
        <v>3749</v>
      </c>
      <c r="U1965" t="s">
        <v>25376</v>
      </c>
      <c r="V1965" t="s">
        <v>11127</v>
      </c>
      <c r="W1965" t="s">
        <v>15878</v>
      </c>
      <c r="X1965" t="s">
        <v>12283</v>
      </c>
      <c r="Y1965" s="536" t="s">
        <v>28017</v>
      </c>
      <c r="Z1965" s="536"/>
      <c r="AA1965" s="493" t="s">
        <v>19467</v>
      </c>
      <c r="AB1965" s="493" t="s">
        <v>28017</v>
      </c>
      <c r="AC1965" s="493" t="s">
        <v>19304</v>
      </c>
      <c r="AD1965" s="493" t="s">
        <v>22030</v>
      </c>
      <c r="AE1965"/>
      <c r="AF1965" t="s">
        <v>20919</v>
      </c>
      <c r="AG1965"/>
      <c r="AH1965"/>
      <c r="AI1965" t="s">
        <v>20668</v>
      </c>
      <c r="AJ1965" t="s">
        <v>32</v>
      </c>
      <c r="AK1965" t="s">
        <v>12317</v>
      </c>
      <c r="AL1965" t="s">
        <v>64</v>
      </c>
      <c r="AM1965" t="s">
        <v>10346</v>
      </c>
      <c r="AN1965">
        <v>12</v>
      </c>
    </row>
    <row r="1966" spans="1:40" ht="14.4" x14ac:dyDescent="0.3">
      <c r="A1966" s="433" t="str">
        <v>2670</v>
      </c>
      <c r="D1966" t="str">
        <f>CONCATENATE(portada_F[[#This Row],[NIVEL]],".",portada_F[[#This Row],[CODINS]])</f>
        <v>1.03860</v>
      </c>
      <c r="E1966" s="444" t="s">
        <v>33788</v>
      </c>
      <c r="F1966" t="s">
        <v>12324</v>
      </c>
      <c r="G1966" t="s">
        <v>14784</v>
      </c>
      <c r="H1966" t="s">
        <v>14785</v>
      </c>
      <c r="I1966" t="s">
        <v>3749</v>
      </c>
      <c r="J1966" t="s">
        <v>4</v>
      </c>
      <c r="K1966" t="s">
        <v>32</v>
      </c>
      <c r="L1966" t="s">
        <v>20921</v>
      </c>
      <c r="M1966" t="s">
        <v>18492</v>
      </c>
      <c r="N1966">
        <v>30504</v>
      </c>
      <c r="O1966" t="s">
        <v>64</v>
      </c>
      <c r="P1966" t="s">
        <v>5</v>
      </c>
      <c r="Q1966" t="s">
        <v>4</v>
      </c>
      <c r="R1966" t="s">
        <v>16678</v>
      </c>
      <c r="S1966" t="s">
        <v>242</v>
      </c>
      <c r="T1966" t="s">
        <v>3749</v>
      </c>
      <c r="U1966" t="s">
        <v>235</v>
      </c>
      <c r="V1966" t="s">
        <v>14785</v>
      </c>
      <c r="W1966" t="s">
        <v>15302</v>
      </c>
      <c r="X1966" t="s">
        <v>15301</v>
      </c>
      <c r="Y1966" s="536" t="s">
        <v>29008</v>
      </c>
      <c r="Z1966" s="536"/>
      <c r="AA1966" s="493" t="s">
        <v>19554</v>
      </c>
      <c r="AB1966" s="493" t="s">
        <v>29008</v>
      </c>
      <c r="AC1966" s="493" t="s">
        <v>19830</v>
      </c>
      <c r="AD1966" s="493" t="s">
        <v>22030</v>
      </c>
      <c r="AE1966"/>
      <c r="AF1966" t="s">
        <v>20919</v>
      </c>
      <c r="AG1966"/>
      <c r="AH1966"/>
      <c r="AI1966" t="s">
        <v>20668</v>
      </c>
      <c r="AJ1966" t="s">
        <v>32</v>
      </c>
      <c r="AK1966" t="s">
        <v>3873</v>
      </c>
      <c r="AL1966" t="s">
        <v>64</v>
      </c>
      <c r="AM1966" t="s">
        <v>14785</v>
      </c>
      <c r="AN1966">
        <v>6</v>
      </c>
    </row>
    <row r="1967" spans="1:40" ht="14.4" x14ac:dyDescent="0.3">
      <c r="A1967" s="433" t="str">
        <v>2671</v>
      </c>
      <c r="D1967" t="str">
        <f>CONCATENATE(portada_F[[#This Row],[NIVEL]],".",portada_F[[#This Row],[CODINS]])</f>
        <v>1.03436</v>
      </c>
      <c r="E1967" s="444" t="s">
        <v>33480</v>
      </c>
      <c r="F1967" t="s">
        <v>7675</v>
      </c>
      <c r="G1967" t="s">
        <v>11294</v>
      </c>
      <c r="H1967" t="s">
        <v>11295</v>
      </c>
      <c r="I1967" t="s">
        <v>3749</v>
      </c>
      <c r="J1967" t="s">
        <v>9</v>
      </c>
      <c r="K1967" t="s">
        <v>32</v>
      </c>
      <c r="L1967" t="s">
        <v>20921</v>
      </c>
      <c r="M1967" t="s">
        <v>18492</v>
      </c>
      <c r="N1967">
        <v>30503</v>
      </c>
      <c r="O1967" t="s">
        <v>64</v>
      </c>
      <c r="P1967" t="s">
        <v>5</v>
      </c>
      <c r="Q1967" t="s">
        <v>3</v>
      </c>
      <c r="R1967" t="s">
        <v>16677</v>
      </c>
      <c r="S1967" t="s">
        <v>242</v>
      </c>
      <c r="T1967" t="s">
        <v>3749</v>
      </c>
      <c r="U1967" t="s">
        <v>3838</v>
      </c>
      <c r="V1967" t="s">
        <v>11295</v>
      </c>
      <c r="W1967" t="s">
        <v>13378</v>
      </c>
      <c r="X1967" t="s">
        <v>17426</v>
      </c>
      <c r="Y1967" s="536" t="s">
        <v>28093</v>
      </c>
      <c r="Z1967" s="536"/>
      <c r="AA1967" s="493" t="s">
        <v>28094</v>
      </c>
      <c r="AB1967" s="493" t="s">
        <v>28095</v>
      </c>
      <c r="AC1967" s="493" t="s">
        <v>19541</v>
      </c>
      <c r="AD1967" s="493" t="s">
        <v>22048</v>
      </c>
      <c r="AE1967"/>
      <c r="AF1967" t="s">
        <v>20919</v>
      </c>
      <c r="AG1967"/>
      <c r="AH1967"/>
      <c r="AI1967" t="s">
        <v>20668</v>
      </c>
      <c r="AJ1967" t="s">
        <v>32</v>
      </c>
      <c r="AK1967" t="s">
        <v>3857</v>
      </c>
      <c r="AL1967" t="s">
        <v>64</v>
      </c>
      <c r="AM1967" t="s">
        <v>11295</v>
      </c>
      <c r="AN1967">
        <v>1</v>
      </c>
    </row>
    <row r="1968" spans="1:40" ht="14.4" x14ac:dyDescent="0.3">
      <c r="A1968" s="433" t="str">
        <v>2672</v>
      </c>
      <c r="D1968" t="str">
        <f>CONCATENATE(portada_F[[#This Row],[NIVEL]],".",portada_F[[#This Row],[CODINS]])</f>
        <v>1.03693</v>
      </c>
      <c r="E1968" s="444" t="s">
        <v>33665</v>
      </c>
      <c r="F1968" t="s">
        <v>13834</v>
      </c>
      <c r="G1968" t="s">
        <v>13835</v>
      </c>
      <c r="H1968" t="s">
        <v>13836</v>
      </c>
      <c r="I1968" t="s">
        <v>3749</v>
      </c>
      <c r="J1968" t="s">
        <v>9</v>
      </c>
      <c r="K1968" t="s">
        <v>32</v>
      </c>
      <c r="L1968" t="s">
        <v>20921</v>
      </c>
      <c r="M1968" t="s">
        <v>18492</v>
      </c>
      <c r="N1968">
        <v>30505</v>
      </c>
      <c r="O1968" t="s">
        <v>64</v>
      </c>
      <c r="P1968" t="s">
        <v>5</v>
      </c>
      <c r="Q1968" t="s">
        <v>5</v>
      </c>
      <c r="R1968" t="s">
        <v>16679</v>
      </c>
      <c r="S1968" t="s">
        <v>242</v>
      </c>
      <c r="T1968" t="s">
        <v>3749</v>
      </c>
      <c r="U1968" t="s">
        <v>567</v>
      </c>
      <c r="V1968" t="s">
        <v>13836</v>
      </c>
      <c r="W1968" t="s">
        <v>28683</v>
      </c>
      <c r="X1968" t="s">
        <v>14440</v>
      </c>
      <c r="Y1968" s="536" t="s">
        <v>28684</v>
      </c>
      <c r="Z1968" s="536" t="s">
        <v>28685</v>
      </c>
      <c r="AA1968" s="493" t="s">
        <v>17945</v>
      </c>
      <c r="AB1968" s="493" t="s">
        <v>28685</v>
      </c>
      <c r="AC1968" s="493" t="s">
        <v>19541</v>
      </c>
      <c r="AD1968" s="493" t="s">
        <v>24935</v>
      </c>
      <c r="AE1968"/>
      <c r="AF1968" t="s">
        <v>20919</v>
      </c>
      <c r="AG1968"/>
      <c r="AH1968"/>
      <c r="AI1968" t="s">
        <v>20668</v>
      </c>
      <c r="AJ1968" t="s">
        <v>32</v>
      </c>
      <c r="AK1968" t="s">
        <v>5362</v>
      </c>
      <c r="AL1968" t="s">
        <v>64</v>
      </c>
      <c r="AM1968" t="s">
        <v>13836</v>
      </c>
      <c r="AN1968">
        <v>1</v>
      </c>
    </row>
    <row r="1969" spans="1:40" ht="14.4" x14ac:dyDescent="0.3">
      <c r="A1969" s="433" t="str">
        <v>2674</v>
      </c>
      <c r="D1969" t="str">
        <f>CONCATENATE(portada_F[[#This Row],[NIVEL]],".",portada_F[[#This Row],[CODINS]])</f>
        <v>1.01570</v>
      </c>
      <c r="E1969" s="444" t="s">
        <v>31845</v>
      </c>
      <c r="F1969" t="s">
        <v>3860</v>
      </c>
      <c r="G1969" t="s">
        <v>3859</v>
      </c>
      <c r="H1969" t="s">
        <v>1072</v>
      </c>
      <c r="I1969" t="s">
        <v>3749</v>
      </c>
      <c r="J1969" t="s">
        <v>4</v>
      </c>
      <c r="K1969" t="s">
        <v>32</v>
      </c>
      <c r="L1969" t="s">
        <v>20921</v>
      </c>
      <c r="M1969" t="s">
        <v>18492</v>
      </c>
      <c r="N1969">
        <v>30504</v>
      </c>
      <c r="O1969" t="s">
        <v>64</v>
      </c>
      <c r="P1969" t="s">
        <v>5</v>
      </c>
      <c r="Q1969" t="s">
        <v>4</v>
      </c>
      <c r="R1969" t="s">
        <v>16678</v>
      </c>
      <c r="S1969" t="s">
        <v>242</v>
      </c>
      <c r="T1969" t="s">
        <v>3749</v>
      </c>
      <c r="U1969" t="s">
        <v>235</v>
      </c>
      <c r="V1969" t="s">
        <v>1072</v>
      </c>
      <c r="W1969" t="s">
        <v>24269</v>
      </c>
      <c r="X1969" t="s">
        <v>12928</v>
      </c>
      <c r="Y1969" s="536" t="s">
        <v>24270</v>
      </c>
      <c r="Z1969" s="536"/>
      <c r="AA1969" s="493" t="s">
        <v>10830</v>
      </c>
      <c r="AB1969" s="493" t="s">
        <v>24271</v>
      </c>
      <c r="AC1969" s="493" t="s">
        <v>19830</v>
      </c>
      <c r="AD1969" s="493" t="s">
        <v>22078</v>
      </c>
      <c r="AE1969"/>
      <c r="AF1969" t="s">
        <v>20919</v>
      </c>
      <c r="AG1969"/>
      <c r="AH1969"/>
      <c r="AI1969" t="s">
        <v>20668</v>
      </c>
      <c r="AJ1969" t="s">
        <v>32</v>
      </c>
      <c r="AK1969" t="s">
        <v>3858</v>
      </c>
      <c r="AL1969" t="s">
        <v>64</v>
      </c>
      <c r="AM1969" t="s">
        <v>1072</v>
      </c>
      <c r="AN1969">
        <v>7</v>
      </c>
    </row>
    <row r="1970" spans="1:40" ht="14.4" x14ac:dyDescent="0.3">
      <c r="A1970" s="433" t="str">
        <v>2676</v>
      </c>
      <c r="D1970" t="str">
        <f>CONCATENATE(portada_F[[#This Row],[NIVEL]],".",portada_F[[#This Row],[CODINS]])</f>
        <v>1.01266</v>
      </c>
      <c r="E1970" s="444" t="s">
        <v>31551</v>
      </c>
      <c r="F1970" t="s">
        <v>3267</v>
      </c>
      <c r="G1970" t="s">
        <v>3824</v>
      </c>
      <c r="H1970" t="s">
        <v>3825</v>
      </c>
      <c r="I1970" t="s">
        <v>3749</v>
      </c>
      <c r="J1970" t="s">
        <v>3</v>
      </c>
      <c r="K1970" t="s">
        <v>32</v>
      </c>
      <c r="L1970" t="s">
        <v>20921</v>
      </c>
      <c r="M1970" t="s">
        <v>18492</v>
      </c>
      <c r="N1970">
        <v>30506</v>
      </c>
      <c r="O1970" t="s">
        <v>64</v>
      </c>
      <c r="P1970" t="s">
        <v>5</v>
      </c>
      <c r="Q1970" t="s">
        <v>6</v>
      </c>
      <c r="R1970" t="s">
        <v>16680</v>
      </c>
      <c r="S1970" t="s">
        <v>242</v>
      </c>
      <c r="T1970" t="s">
        <v>3749</v>
      </c>
      <c r="U1970" t="s">
        <v>1287</v>
      </c>
      <c r="V1970" t="s">
        <v>3826</v>
      </c>
      <c r="W1970" t="s">
        <v>9472</v>
      </c>
      <c r="X1970" t="s">
        <v>15627</v>
      </c>
      <c r="Y1970" s="536" t="s">
        <v>23632</v>
      </c>
      <c r="Z1970" s="536" t="s">
        <v>23633</v>
      </c>
      <c r="AA1970" s="493" t="s">
        <v>15626</v>
      </c>
      <c r="AB1970" s="493" t="s">
        <v>23634</v>
      </c>
      <c r="AC1970" s="493" t="s">
        <v>19828</v>
      </c>
      <c r="AD1970" s="493" t="s">
        <v>22030</v>
      </c>
      <c r="AE1970"/>
      <c r="AF1970" t="s">
        <v>20919</v>
      </c>
      <c r="AG1970"/>
      <c r="AH1970"/>
      <c r="AI1970" t="s">
        <v>20668</v>
      </c>
      <c r="AJ1970" t="s">
        <v>32</v>
      </c>
      <c r="AK1970" t="s">
        <v>3228</v>
      </c>
      <c r="AL1970" t="s">
        <v>64</v>
      </c>
      <c r="AM1970" t="s">
        <v>3825</v>
      </c>
      <c r="AN1970">
        <v>19</v>
      </c>
    </row>
    <row r="1971" spans="1:40" ht="14.4" x14ac:dyDescent="0.3">
      <c r="A1971" s="433" t="str">
        <v>2677</v>
      </c>
      <c r="D1971" t="str">
        <f>CONCATENATE(portada_F[[#This Row],[NIVEL]],".",portada_F[[#This Row],[CODINS]])</f>
        <v>1.01155</v>
      </c>
      <c r="E1971" s="444" t="s">
        <v>31463</v>
      </c>
      <c r="F1971" t="s">
        <v>1866</v>
      </c>
      <c r="G1971" t="s">
        <v>3784</v>
      </c>
      <c r="H1971" t="s">
        <v>3785</v>
      </c>
      <c r="I1971" t="s">
        <v>3749</v>
      </c>
      <c r="J1971" t="s">
        <v>4</v>
      </c>
      <c r="K1971" t="s">
        <v>32</v>
      </c>
      <c r="L1971" t="s">
        <v>20921</v>
      </c>
      <c r="M1971" t="s">
        <v>18492</v>
      </c>
      <c r="N1971">
        <v>30501</v>
      </c>
      <c r="O1971" t="s">
        <v>64</v>
      </c>
      <c r="P1971" t="s">
        <v>5</v>
      </c>
      <c r="Q1971" t="s">
        <v>1</v>
      </c>
      <c r="R1971" t="s">
        <v>16675</v>
      </c>
      <c r="S1971" t="s">
        <v>242</v>
      </c>
      <c r="T1971" t="s">
        <v>3749</v>
      </c>
      <c r="U1971" t="s">
        <v>3749</v>
      </c>
      <c r="V1971" t="s">
        <v>1016</v>
      </c>
      <c r="W1971" t="s">
        <v>9463</v>
      </c>
      <c r="X1971" t="s">
        <v>11755</v>
      </c>
      <c r="Y1971" s="536" t="s">
        <v>23397</v>
      </c>
      <c r="Z1971" s="536" t="s">
        <v>23398</v>
      </c>
      <c r="AA1971" s="493" t="s">
        <v>14095</v>
      </c>
      <c r="AB1971" s="493" t="s">
        <v>23399</v>
      </c>
      <c r="AC1971" s="493" t="s">
        <v>19830</v>
      </c>
      <c r="AD1971" s="493" t="s">
        <v>22078</v>
      </c>
      <c r="AE1971"/>
      <c r="AF1971" t="s">
        <v>20919</v>
      </c>
      <c r="AG1971"/>
      <c r="AH1971"/>
      <c r="AI1971" t="s">
        <v>20668</v>
      </c>
      <c r="AJ1971" t="s">
        <v>32</v>
      </c>
      <c r="AK1971" t="s">
        <v>2649</v>
      </c>
      <c r="AL1971" t="s">
        <v>64</v>
      </c>
      <c r="AM1971" t="s">
        <v>3785</v>
      </c>
      <c r="AN1971">
        <v>11</v>
      </c>
    </row>
    <row r="1972" spans="1:40" ht="14.4" x14ac:dyDescent="0.3">
      <c r="A1972" s="433" t="str">
        <v>2678</v>
      </c>
      <c r="D1972" t="str">
        <f>CONCATENATE(portada_F[[#This Row],[NIVEL]],".",portada_F[[#This Row],[CODINS]])</f>
        <v>1.01894</v>
      </c>
      <c r="E1972" s="444" t="s">
        <v>32134</v>
      </c>
      <c r="F1972" t="s">
        <v>7962</v>
      </c>
      <c r="G1972" t="s">
        <v>12467</v>
      </c>
      <c r="H1972" t="s">
        <v>665</v>
      </c>
      <c r="I1972" t="s">
        <v>3749</v>
      </c>
      <c r="J1972" t="s">
        <v>9</v>
      </c>
      <c r="K1972" t="s">
        <v>32</v>
      </c>
      <c r="L1972" t="s">
        <v>20921</v>
      </c>
      <c r="M1972" t="s">
        <v>18492</v>
      </c>
      <c r="N1972">
        <v>30505</v>
      </c>
      <c r="O1972" t="s">
        <v>64</v>
      </c>
      <c r="P1972" t="s">
        <v>5</v>
      </c>
      <c r="Q1972" t="s">
        <v>5</v>
      </c>
      <c r="R1972" t="s">
        <v>16679</v>
      </c>
      <c r="S1972" t="s">
        <v>242</v>
      </c>
      <c r="T1972" t="s">
        <v>3749</v>
      </c>
      <c r="U1972" t="s">
        <v>567</v>
      </c>
      <c r="V1972" t="s">
        <v>665</v>
      </c>
      <c r="W1972" t="s">
        <v>24930</v>
      </c>
      <c r="X1972" t="s">
        <v>13009</v>
      </c>
      <c r="Y1972" s="536" t="s">
        <v>24931</v>
      </c>
      <c r="Z1972" s="536" t="s">
        <v>24932</v>
      </c>
      <c r="AA1972" s="493" t="s">
        <v>15698</v>
      </c>
      <c r="AB1972" s="493" t="s">
        <v>24932</v>
      </c>
      <c r="AC1972" s="493" t="s">
        <v>19541</v>
      </c>
      <c r="AD1972" s="493" t="s">
        <v>24933</v>
      </c>
      <c r="AE1972"/>
      <c r="AF1972" t="s">
        <v>20919</v>
      </c>
      <c r="AG1972"/>
      <c r="AH1972"/>
      <c r="AI1972" t="s">
        <v>20668</v>
      </c>
      <c r="AJ1972" t="s">
        <v>32</v>
      </c>
      <c r="AK1972" t="s">
        <v>598</v>
      </c>
      <c r="AL1972" t="s">
        <v>64</v>
      </c>
      <c r="AM1972" t="s">
        <v>665</v>
      </c>
      <c r="AN1972">
        <v>6</v>
      </c>
    </row>
    <row r="1973" spans="1:40" ht="14.4" x14ac:dyDescent="0.3">
      <c r="A1973" s="433" t="str">
        <v>2680</v>
      </c>
      <c r="D1973" t="str">
        <f>CONCATENATE(portada_F[[#This Row],[NIVEL]],".",portada_F[[#This Row],[CODINS]])</f>
        <v>1.01277</v>
      </c>
      <c r="E1973" s="444" t="s">
        <v>31561</v>
      </c>
      <c r="F1973" t="s">
        <v>3283</v>
      </c>
      <c r="G1973" t="s">
        <v>3862</v>
      </c>
      <c r="H1973" t="s">
        <v>365</v>
      </c>
      <c r="I1973" t="s">
        <v>3749</v>
      </c>
      <c r="J1973" t="s">
        <v>4</v>
      </c>
      <c r="K1973" t="s">
        <v>32</v>
      </c>
      <c r="L1973" t="s">
        <v>20921</v>
      </c>
      <c r="M1973" t="s">
        <v>18492</v>
      </c>
      <c r="N1973">
        <v>30504</v>
      </c>
      <c r="O1973" t="s">
        <v>64</v>
      </c>
      <c r="P1973" t="s">
        <v>5</v>
      </c>
      <c r="Q1973" t="s">
        <v>4</v>
      </c>
      <c r="R1973" t="s">
        <v>16678</v>
      </c>
      <c r="S1973" t="s">
        <v>242</v>
      </c>
      <c r="T1973" t="s">
        <v>3749</v>
      </c>
      <c r="U1973" t="s">
        <v>235</v>
      </c>
      <c r="V1973" t="s">
        <v>365</v>
      </c>
      <c r="W1973" t="s">
        <v>23189</v>
      </c>
      <c r="X1973" t="s">
        <v>17149</v>
      </c>
      <c r="Y1973" s="536" t="s">
        <v>23656</v>
      </c>
      <c r="Z1973" s="536"/>
      <c r="AA1973" s="493" t="s">
        <v>15173</v>
      </c>
      <c r="AB1973" s="493" t="s">
        <v>23656</v>
      </c>
      <c r="AC1973" s="493" t="s">
        <v>19830</v>
      </c>
      <c r="AD1973" s="493" t="s">
        <v>22030</v>
      </c>
      <c r="AE1973"/>
      <c r="AF1973" t="s">
        <v>20919</v>
      </c>
      <c r="AG1973"/>
      <c r="AH1973"/>
      <c r="AI1973" t="s">
        <v>20668</v>
      </c>
      <c r="AJ1973" t="s">
        <v>32</v>
      </c>
      <c r="AK1973" t="s">
        <v>3861</v>
      </c>
      <c r="AL1973" t="s">
        <v>64</v>
      </c>
      <c r="AM1973" t="s">
        <v>365</v>
      </c>
      <c r="AN1973">
        <v>4</v>
      </c>
    </row>
    <row r="1974" spans="1:40" ht="14.4" x14ac:dyDescent="0.3">
      <c r="A1974" s="433" t="str">
        <v>2681</v>
      </c>
      <c r="D1974" t="str">
        <f>CONCATENATE(portada_F[[#This Row],[NIVEL]],".",portada_F[[#This Row],[CODINS]])</f>
        <v>1.03414</v>
      </c>
      <c r="E1974" s="444" t="s">
        <v>33464</v>
      </c>
      <c r="F1974" t="s">
        <v>11267</v>
      </c>
      <c r="G1974" t="s">
        <v>11268</v>
      </c>
      <c r="H1974" t="s">
        <v>11269</v>
      </c>
      <c r="I1974" t="s">
        <v>3749</v>
      </c>
      <c r="J1974" t="s">
        <v>6</v>
      </c>
      <c r="K1974" t="s">
        <v>32</v>
      </c>
      <c r="L1974" t="s">
        <v>20921</v>
      </c>
      <c r="M1974" t="s">
        <v>18492</v>
      </c>
      <c r="N1974">
        <v>30512</v>
      </c>
      <c r="O1974" t="s">
        <v>64</v>
      </c>
      <c r="P1974" t="s">
        <v>5</v>
      </c>
      <c r="Q1974" t="s">
        <v>14</v>
      </c>
      <c r="R1974" t="s">
        <v>19682</v>
      </c>
      <c r="S1974" t="s">
        <v>242</v>
      </c>
      <c r="T1974" t="s">
        <v>3749</v>
      </c>
      <c r="U1974" t="s">
        <v>25376</v>
      </c>
      <c r="V1974" t="s">
        <v>11269</v>
      </c>
      <c r="W1974" t="s">
        <v>12296</v>
      </c>
      <c r="X1974" t="s">
        <v>19472</v>
      </c>
      <c r="Y1974" s="536" t="s">
        <v>28057</v>
      </c>
      <c r="Z1974" s="536"/>
      <c r="AA1974" s="493" t="s">
        <v>19471</v>
      </c>
      <c r="AB1974" s="493" t="s">
        <v>28057</v>
      </c>
      <c r="AC1974" s="493" t="s">
        <v>19304</v>
      </c>
      <c r="AD1974" s="493" t="s">
        <v>22030</v>
      </c>
      <c r="AE1974"/>
      <c r="AF1974" t="s">
        <v>20919</v>
      </c>
      <c r="AG1974"/>
      <c r="AH1974"/>
      <c r="AI1974" t="s">
        <v>20668</v>
      </c>
      <c r="AJ1974" t="s">
        <v>32</v>
      </c>
      <c r="AK1974" t="s">
        <v>12324</v>
      </c>
      <c r="AL1974" t="s">
        <v>64</v>
      </c>
      <c r="AM1974" t="s">
        <v>11269</v>
      </c>
      <c r="AN1974">
        <v>8</v>
      </c>
    </row>
    <row r="1975" spans="1:40" ht="14.4" x14ac:dyDescent="0.3">
      <c r="A1975" s="433" t="str">
        <v>2682</v>
      </c>
      <c r="D1975" t="str">
        <f>CONCATENATE(portada_F[[#This Row],[NIVEL]],".",portada_F[[#This Row],[CODINS]])</f>
        <v>1.03018</v>
      </c>
      <c r="E1975" s="444" t="s">
        <v>33124</v>
      </c>
      <c r="F1975" t="s">
        <v>5889</v>
      </c>
      <c r="G1975" t="s">
        <v>6577</v>
      </c>
      <c r="H1975" t="s">
        <v>6578</v>
      </c>
      <c r="I1975" t="s">
        <v>3749</v>
      </c>
      <c r="J1975" t="s">
        <v>7</v>
      </c>
      <c r="K1975" t="s">
        <v>32</v>
      </c>
      <c r="L1975" t="s">
        <v>20921</v>
      </c>
      <c r="M1975" t="s">
        <v>18492</v>
      </c>
      <c r="N1975">
        <v>70102</v>
      </c>
      <c r="O1975" t="s">
        <v>87</v>
      </c>
      <c r="P1975" t="s">
        <v>1</v>
      </c>
      <c r="Q1975" t="s">
        <v>2</v>
      </c>
      <c r="R1975" t="s">
        <v>16846</v>
      </c>
      <c r="S1975" t="s">
        <v>17671</v>
      </c>
      <c r="T1975" t="s">
        <v>17671</v>
      </c>
      <c r="U1975" t="s">
        <v>22842</v>
      </c>
      <c r="V1975" t="s">
        <v>6578</v>
      </c>
      <c r="W1975" t="s">
        <v>19396</v>
      </c>
      <c r="X1975" t="s">
        <v>11028</v>
      </c>
      <c r="Y1975" s="536" t="s">
        <v>27246</v>
      </c>
      <c r="Z1975" s="536"/>
      <c r="AA1975" s="493" t="s">
        <v>14430</v>
      </c>
      <c r="AB1975" s="493" t="s">
        <v>27247</v>
      </c>
      <c r="AC1975" s="493" t="s">
        <v>7379</v>
      </c>
      <c r="AD1975" s="493" t="s">
        <v>26132</v>
      </c>
      <c r="AE1975"/>
      <c r="AF1975" t="s">
        <v>20919</v>
      </c>
      <c r="AG1975"/>
      <c r="AH1975"/>
      <c r="AI1975" t="s">
        <v>20668</v>
      </c>
      <c r="AJ1975" t="s">
        <v>32</v>
      </c>
      <c r="AK1975" t="s">
        <v>7950</v>
      </c>
      <c r="AL1975" t="s">
        <v>64</v>
      </c>
      <c r="AM1975" t="s">
        <v>6578</v>
      </c>
      <c r="AN1975">
        <v>32</v>
      </c>
    </row>
    <row r="1976" spans="1:40" ht="14.4" x14ac:dyDescent="0.3">
      <c r="A1976" s="433" t="str">
        <v>2683</v>
      </c>
      <c r="D1976" t="str">
        <f>CONCATENATE(portada_F[[#This Row],[NIVEL]],".",portada_F[[#This Row],[CODINS]])</f>
        <v>1.03510</v>
      </c>
      <c r="E1976" s="444" t="s">
        <v>33522</v>
      </c>
      <c r="F1976" t="s">
        <v>9923</v>
      </c>
      <c r="G1976" t="s">
        <v>12608</v>
      </c>
      <c r="H1976" t="s">
        <v>12609</v>
      </c>
      <c r="I1976" t="s">
        <v>3749</v>
      </c>
      <c r="J1976" t="s">
        <v>6</v>
      </c>
      <c r="K1976" t="s">
        <v>32</v>
      </c>
      <c r="L1976" t="s">
        <v>20921</v>
      </c>
      <c r="M1976" t="s">
        <v>18492</v>
      </c>
      <c r="N1976">
        <v>70102</v>
      </c>
      <c r="O1976" t="s">
        <v>87</v>
      </c>
      <c r="P1976" t="s">
        <v>1</v>
      </c>
      <c r="Q1976" t="s">
        <v>2</v>
      </c>
      <c r="R1976" t="s">
        <v>16846</v>
      </c>
      <c r="S1976" t="s">
        <v>17671</v>
      </c>
      <c r="T1976" t="s">
        <v>17671</v>
      </c>
      <c r="U1976" t="s">
        <v>22842</v>
      </c>
      <c r="V1976" t="s">
        <v>12609</v>
      </c>
      <c r="W1976" t="s">
        <v>15887</v>
      </c>
      <c r="X1976" t="s">
        <v>14285</v>
      </c>
      <c r="Y1976" s="536" t="s">
        <v>26511</v>
      </c>
      <c r="Z1976" s="536" t="s">
        <v>28253</v>
      </c>
      <c r="AA1976" s="493" t="s">
        <v>13419</v>
      </c>
      <c r="AB1976" s="493" t="s">
        <v>28253</v>
      </c>
      <c r="AC1976" s="493" t="s">
        <v>19304</v>
      </c>
      <c r="AD1976" s="493" t="s">
        <v>22030</v>
      </c>
      <c r="AE1976"/>
      <c r="AF1976" t="s">
        <v>20919</v>
      </c>
      <c r="AG1976"/>
      <c r="AH1976"/>
      <c r="AI1976" t="s">
        <v>20668</v>
      </c>
      <c r="AJ1976" t="s">
        <v>32</v>
      </c>
      <c r="AK1976" t="s">
        <v>13514</v>
      </c>
      <c r="AL1976" t="s">
        <v>64</v>
      </c>
      <c r="AM1976" t="s">
        <v>12609</v>
      </c>
      <c r="AN1976">
        <v>14</v>
      </c>
    </row>
    <row r="1977" spans="1:40" ht="14.4" x14ac:dyDescent="0.3">
      <c r="A1977" s="433" t="str">
        <v>2685</v>
      </c>
      <c r="D1977" t="str">
        <f>CONCATENATE(portada_F[[#This Row],[NIVEL]],".",portada_F[[#This Row],[CODINS]])</f>
        <v>1.03019</v>
      </c>
      <c r="E1977" s="444" t="s">
        <v>33125</v>
      </c>
      <c r="F1977" t="s">
        <v>5892</v>
      </c>
      <c r="G1977" t="s">
        <v>6579</v>
      </c>
      <c r="H1977" t="s">
        <v>6580</v>
      </c>
      <c r="I1977" t="s">
        <v>3749</v>
      </c>
      <c r="J1977" t="s">
        <v>7</v>
      </c>
      <c r="K1977" t="s">
        <v>32</v>
      </c>
      <c r="L1977" t="s">
        <v>20921</v>
      </c>
      <c r="M1977" t="s">
        <v>18492</v>
      </c>
      <c r="N1977">
        <v>70102</v>
      </c>
      <c r="O1977" t="s">
        <v>87</v>
      </c>
      <c r="P1977" t="s">
        <v>1</v>
      </c>
      <c r="Q1977" t="s">
        <v>2</v>
      </c>
      <c r="R1977" t="s">
        <v>16846</v>
      </c>
      <c r="S1977" t="s">
        <v>17671</v>
      </c>
      <c r="T1977" t="s">
        <v>17671</v>
      </c>
      <c r="U1977" t="s">
        <v>22842</v>
      </c>
      <c r="V1977" t="s">
        <v>6580</v>
      </c>
      <c r="W1977" t="s">
        <v>10086</v>
      </c>
      <c r="X1977" t="s">
        <v>13284</v>
      </c>
      <c r="Y1977" s="536" t="s">
        <v>27248</v>
      </c>
      <c r="Z1977" s="536"/>
      <c r="AA1977" s="493" t="s">
        <v>7083</v>
      </c>
      <c r="AB1977" s="493" t="s">
        <v>27248</v>
      </c>
      <c r="AC1977" s="493" t="s">
        <v>7379</v>
      </c>
      <c r="AD1977" s="493" t="s">
        <v>22030</v>
      </c>
      <c r="AE1977"/>
      <c r="AF1977" t="s">
        <v>20919</v>
      </c>
      <c r="AG1977"/>
      <c r="AH1977"/>
      <c r="AI1977" t="s">
        <v>20668</v>
      </c>
      <c r="AJ1977" t="s">
        <v>32</v>
      </c>
      <c r="AK1977" t="s">
        <v>7951</v>
      </c>
      <c r="AL1977" t="s">
        <v>64</v>
      </c>
      <c r="AM1977" t="s">
        <v>6580</v>
      </c>
      <c r="AN1977">
        <v>26</v>
      </c>
    </row>
    <row r="1978" spans="1:40" ht="14.4" x14ac:dyDescent="0.3">
      <c r="A1978" s="433" t="str">
        <v>2687</v>
      </c>
      <c r="D1978" t="str">
        <f>CONCATENATE(portada_F[[#This Row],[NIVEL]],".",portada_F[[#This Row],[CODINS]])</f>
        <v>1.03511</v>
      </c>
      <c r="E1978" s="444" t="s">
        <v>33523</v>
      </c>
      <c r="F1978" t="s">
        <v>12610</v>
      </c>
      <c r="G1978" t="s">
        <v>12611</v>
      </c>
      <c r="H1978" t="s">
        <v>12612</v>
      </c>
      <c r="I1978" t="s">
        <v>3749</v>
      </c>
      <c r="J1978" t="s">
        <v>10</v>
      </c>
      <c r="K1978" t="s">
        <v>32</v>
      </c>
      <c r="L1978" t="s">
        <v>20921</v>
      </c>
      <c r="M1978" t="s">
        <v>18492</v>
      </c>
      <c r="N1978">
        <v>30512</v>
      </c>
      <c r="O1978" t="s">
        <v>64</v>
      </c>
      <c r="P1978" t="s">
        <v>5</v>
      </c>
      <c r="Q1978" t="s">
        <v>14</v>
      </c>
      <c r="R1978" t="s">
        <v>19682</v>
      </c>
      <c r="S1978" t="s">
        <v>242</v>
      </c>
      <c r="T1978" t="s">
        <v>3749</v>
      </c>
      <c r="U1978" t="s">
        <v>25376</v>
      </c>
      <c r="V1978" t="s">
        <v>1724</v>
      </c>
      <c r="W1978" t="s">
        <v>14287</v>
      </c>
      <c r="X1978" t="s">
        <v>14286</v>
      </c>
      <c r="Y1978" s="536" t="s">
        <v>28254</v>
      </c>
      <c r="Z1978" s="536"/>
      <c r="AA1978" s="493" t="s">
        <v>13420</v>
      </c>
      <c r="AB1978" s="493" t="s">
        <v>28254</v>
      </c>
      <c r="AC1978" s="493" t="s">
        <v>20343</v>
      </c>
      <c r="AD1978" s="493" t="s">
        <v>22030</v>
      </c>
      <c r="AE1978"/>
      <c r="AF1978" t="s">
        <v>20919</v>
      </c>
      <c r="AG1978"/>
      <c r="AH1978"/>
      <c r="AI1978" t="s">
        <v>20668</v>
      </c>
      <c r="AJ1978" t="s">
        <v>32</v>
      </c>
      <c r="AK1978" t="s">
        <v>13515</v>
      </c>
      <c r="AL1978" t="s">
        <v>64</v>
      </c>
      <c r="AM1978" t="s">
        <v>12612</v>
      </c>
      <c r="AN1978">
        <v>3</v>
      </c>
    </row>
    <row r="1979" spans="1:40" ht="14.4" x14ac:dyDescent="0.3">
      <c r="A1979" s="433" t="str">
        <v>2688</v>
      </c>
      <c r="D1979" t="str">
        <f>CONCATENATE(portada_F[[#This Row],[NIVEL]],".",portada_F[[#This Row],[CODINS]])</f>
        <v>1.00967</v>
      </c>
      <c r="E1979" s="444" t="s">
        <v>31292</v>
      </c>
      <c r="F1979" t="s">
        <v>2588</v>
      </c>
      <c r="G1979" t="s">
        <v>3748</v>
      </c>
      <c r="H1979" t="s">
        <v>3581</v>
      </c>
      <c r="I1979" t="s">
        <v>3749</v>
      </c>
      <c r="J1979" t="s">
        <v>1</v>
      </c>
      <c r="K1979" t="s">
        <v>32</v>
      </c>
      <c r="L1979" t="s">
        <v>20921</v>
      </c>
      <c r="M1979" t="s">
        <v>18492</v>
      </c>
      <c r="N1979">
        <v>30402</v>
      </c>
      <c r="O1979" t="s">
        <v>64</v>
      </c>
      <c r="P1979" t="s">
        <v>4</v>
      </c>
      <c r="Q1979" t="s">
        <v>2</v>
      </c>
      <c r="R1979" t="s">
        <v>16673</v>
      </c>
      <c r="S1979" t="s">
        <v>242</v>
      </c>
      <c r="T1979" t="s">
        <v>3750</v>
      </c>
      <c r="U1979" t="s">
        <v>3751</v>
      </c>
      <c r="V1979" t="s">
        <v>773</v>
      </c>
      <c r="W1979" t="s">
        <v>526</v>
      </c>
      <c r="X1979" t="s">
        <v>3752</v>
      </c>
      <c r="Y1979" s="536" t="s">
        <v>23013</v>
      </c>
      <c r="Z1979" s="536"/>
      <c r="AA1979" s="493" t="s">
        <v>6674</v>
      </c>
      <c r="AB1979" s="493" t="s">
        <v>23014</v>
      </c>
      <c r="AC1979" s="493" t="s">
        <v>3791</v>
      </c>
      <c r="AD1979" s="493" t="s">
        <v>22030</v>
      </c>
      <c r="AE1979"/>
      <c r="AF1979" t="s">
        <v>20919</v>
      </c>
      <c r="AG1979"/>
      <c r="AH1979"/>
      <c r="AI1979" t="s">
        <v>20668</v>
      </c>
      <c r="AJ1979" t="s">
        <v>32</v>
      </c>
      <c r="AK1979" t="s">
        <v>3653</v>
      </c>
      <c r="AL1979" t="s">
        <v>64</v>
      </c>
      <c r="AM1979" t="s">
        <v>3581</v>
      </c>
      <c r="AN1979">
        <v>23</v>
      </c>
    </row>
    <row r="1980" spans="1:40" ht="14.4" x14ac:dyDescent="0.3">
      <c r="A1980" s="433" t="str">
        <v>2690</v>
      </c>
      <c r="D1980" t="str">
        <f>CONCATENATE(portada_F[[#This Row],[NIVEL]],".",portada_F[[#This Row],[CODINS]])</f>
        <v>1.01890</v>
      </c>
      <c r="E1980" s="444" t="s">
        <v>32130</v>
      </c>
      <c r="F1980" t="s">
        <v>3755</v>
      </c>
      <c r="G1980" t="s">
        <v>3753</v>
      </c>
      <c r="H1980" t="s">
        <v>3754</v>
      </c>
      <c r="I1980" t="s">
        <v>3749</v>
      </c>
      <c r="J1980" t="s">
        <v>1</v>
      </c>
      <c r="K1980" t="s">
        <v>32</v>
      </c>
      <c r="L1980" t="s">
        <v>20921</v>
      </c>
      <c r="M1980" t="s">
        <v>18492</v>
      </c>
      <c r="N1980">
        <v>30403</v>
      </c>
      <c r="O1980" t="s">
        <v>64</v>
      </c>
      <c r="P1980" t="s">
        <v>4</v>
      </c>
      <c r="Q1980" t="s">
        <v>3</v>
      </c>
      <c r="R1980" t="s">
        <v>16674</v>
      </c>
      <c r="S1980" t="s">
        <v>242</v>
      </c>
      <c r="T1980" t="s">
        <v>3750</v>
      </c>
      <c r="U1980" t="s">
        <v>1642</v>
      </c>
      <c r="V1980" t="s">
        <v>3754</v>
      </c>
      <c r="W1980" t="s">
        <v>9456</v>
      </c>
      <c r="X1980" t="s">
        <v>13006</v>
      </c>
      <c r="Y1980" s="536" t="s">
        <v>24923</v>
      </c>
      <c r="Z1980" s="536"/>
      <c r="AA1980" s="493" t="s">
        <v>13145</v>
      </c>
      <c r="AB1980" s="493" t="s">
        <v>24923</v>
      </c>
      <c r="AC1980" s="493" t="s">
        <v>3791</v>
      </c>
      <c r="AD1980" s="493" t="s">
        <v>22030</v>
      </c>
      <c r="AE1980"/>
      <c r="AF1980" t="s">
        <v>20919</v>
      </c>
      <c r="AG1980"/>
      <c r="AH1980"/>
      <c r="AI1980" t="s">
        <v>20668</v>
      </c>
      <c r="AJ1980" t="s">
        <v>32</v>
      </c>
      <c r="AK1980" t="s">
        <v>3664</v>
      </c>
      <c r="AL1980" t="s">
        <v>64</v>
      </c>
      <c r="AM1980" t="s">
        <v>3754</v>
      </c>
      <c r="AN1980">
        <v>11</v>
      </c>
    </row>
    <row r="1981" spans="1:40" ht="14.4" x14ac:dyDescent="0.3">
      <c r="A1981" s="433" t="str">
        <v>2691</v>
      </c>
      <c r="D1981" t="str">
        <f>CONCATENATE(portada_F[[#This Row],[NIVEL]],".",portada_F[[#This Row],[CODINS]])</f>
        <v>1.00533</v>
      </c>
      <c r="E1981" s="444" t="s">
        <v>30917</v>
      </c>
      <c r="F1981" t="s">
        <v>1529</v>
      </c>
      <c r="G1981" t="s">
        <v>3795</v>
      </c>
      <c r="H1981" t="s">
        <v>3178</v>
      </c>
      <c r="I1981" t="s">
        <v>3749</v>
      </c>
      <c r="J1981" t="s">
        <v>2</v>
      </c>
      <c r="K1981" t="s">
        <v>32</v>
      </c>
      <c r="L1981" t="s">
        <v>20921</v>
      </c>
      <c r="M1981" t="s">
        <v>18492</v>
      </c>
      <c r="N1981">
        <v>30501</v>
      </c>
      <c r="O1981" t="s">
        <v>64</v>
      </c>
      <c r="P1981" t="s">
        <v>5</v>
      </c>
      <c r="Q1981" t="s">
        <v>1</v>
      </c>
      <c r="R1981" t="s">
        <v>16675</v>
      </c>
      <c r="S1981" t="s">
        <v>242</v>
      </c>
      <c r="T1981" t="s">
        <v>3749</v>
      </c>
      <c r="U1981" t="s">
        <v>3749</v>
      </c>
      <c r="V1981" t="s">
        <v>3178</v>
      </c>
      <c r="W1981" t="s">
        <v>9466</v>
      </c>
      <c r="X1981" t="s">
        <v>15574</v>
      </c>
      <c r="Y1981" s="536" t="s">
        <v>22049</v>
      </c>
      <c r="Z1981" s="536" t="s">
        <v>22050</v>
      </c>
      <c r="AA1981" s="493" t="s">
        <v>22051</v>
      </c>
      <c r="AB1981" s="493" t="s">
        <v>22049</v>
      </c>
      <c r="AC1981" s="493" t="s">
        <v>22038</v>
      </c>
      <c r="AD1981" s="493" t="s">
        <v>22052</v>
      </c>
      <c r="AE1981"/>
      <c r="AF1981" t="s">
        <v>20919</v>
      </c>
      <c r="AG1981"/>
      <c r="AH1981"/>
      <c r="AI1981" t="s">
        <v>20668</v>
      </c>
      <c r="AJ1981" t="s">
        <v>32</v>
      </c>
      <c r="AK1981" t="s">
        <v>3727</v>
      </c>
      <c r="AL1981" t="s">
        <v>64</v>
      </c>
      <c r="AM1981" t="s">
        <v>3178</v>
      </c>
      <c r="AN1981">
        <v>6</v>
      </c>
    </row>
    <row r="1982" spans="1:40" ht="14.4" x14ac:dyDescent="0.3">
      <c r="A1982" s="433" t="str">
        <v>2692</v>
      </c>
      <c r="D1982" t="str">
        <f>CONCATENATE(portada_F[[#This Row],[NIVEL]],".",portada_F[[#This Row],[CODINS]])</f>
        <v>1.01274</v>
      </c>
      <c r="E1982" s="444" t="s">
        <v>31558</v>
      </c>
      <c r="F1982" t="s">
        <v>3279</v>
      </c>
      <c r="G1982" t="s">
        <v>3827</v>
      </c>
      <c r="H1982" t="s">
        <v>3269</v>
      </c>
      <c r="I1982" t="s">
        <v>3749</v>
      </c>
      <c r="J1982" t="s">
        <v>5</v>
      </c>
      <c r="K1982" t="s">
        <v>32</v>
      </c>
      <c r="L1982" t="s">
        <v>20921</v>
      </c>
      <c r="M1982" t="s">
        <v>18492</v>
      </c>
      <c r="N1982">
        <v>30502</v>
      </c>
      <c r="O1982" t="s">
        <v>64</v>
      </c>
      <c r="P1982" t="s">
        <v>5</v>
      </c>
      <c r="Q1982" t="s">
        <v>2</v>
      </c>
      <c r="R1982" t="s">
        <v>16676</v>
      </c>
      <c r="S1982" t="s">
        <v>242</v>
      </c>
      <c r="T1982" t="s">
        <v>3749</v>
      </c>
      <c r="U1982" t="s">
        <v>1617</v>
      </c>
      <c r="V1982" t="s">
        <v>3269</v>
      </c>
      <c r="W1982" t="s">
        <v>7058</v>
      </c>
      <c r="X1982" t="s">
        <v>11785</v>
      </c>
      <c r="Y1982" s="536" t="s">
        <v>23650</v>
      </c>
      <c r="Z1982" s="536"/>
      <c r="AA1982" s="493" t="s">
        <v>23651</v>
      </c>
      <c r="AB1982" s="493" t="s">
        <v>23652</v>
      </c>
      <c r="AC1982" s="493" t="s">
        <v>19826</v>
      </c>
      <c r="AD1982" s="493" t="s">
        <v>22073</v>
      </c>
      <c r="AE1982"/>
      <c r="AF1982" t="s">
        <v>20919</v>
      </c>
      <c r="AG1982"/>
      <c r="AH1982"/>
      <c r="AI1982" t="s">
        <v>20668</v>
      </c>
      <c r="AJ1982" t="s">
        <v>32</v>
      </c>
      <c r="AK1982" t="s">
        <v>3381</v>
      </c>
      <c r="AL1982" t="s">
        <v>64</v>
      </c>
      <c r="AM1982" t="s">
        <v>3269</v>
      </c>
      <c r="AN1982">
        <v>4</v>
      </c>
    </row>
    <row r="1983" spans="1:40" ht="14.4" x14ac:dyDescent="0.3">
      <c r="A1983" s="433" t="str">
        <v>2693</v>
      </c>
      <c r="D1983" t="str">
        <f>CONCATENATE(portada_F[[#This Row],[NIVEL]],".",portada_F[[#This Row],[CODINS]])</f>
        <v>1.01551</v>
      </c>
      <c r="E1983" s="444" t="s">
        <v>31826</v>
      </c>
      <c r="F1983" t="s">
        <v>3759</v>
      </c>
      <c r="G1983" t="s">
        <v>3757</v>
      </c>
      <c r="H1983" t="s">
        <v>3758</v>
      </c>
      <c r="I1983" t="s">
        <v>3749</v>
      </c>
      <c r="J1983" t="s">
        <v>1</v>
      </c>
      <c r="K1983" t="s">
        <v>32</v>
      </c>
      <c r="L1983" t="s">
        <v>20921</v>
      </c>
      <c r="M1983" t="s">
        <v>18492</v>
      </c>
      <c r="N1983">
        <v>30401</v>
      </c>
      <c r="O1983" t="s">
        <v>64</v>
      </c>
      <c r="P1983" t="s">
        <v>4</v>
      </c>
      <c r="Q1983" t="s">
        <v>1</v>
      </c>
      <c r="R1983" t="s">
        <v>16672</v>
      </c>
      <c r="S1983" t="s">
        <v>242</v>
      </c>
      <c r="T1983" t="s">
        <v>3750</v>
      </c>
      <c r="U1983" t="s">
        <v>3756</v>
      </c>
      <c r="V1983" t="s">
        <v>929</v>
      </c>
      <c r="W1983" t="s">
        <v>9457</v>
      </c>
      <c r="X1983" t="s">
        <v>12925</v>
      </c>
      <c r="Y1983" s="536" t="s">
        <v>24228</v>
      </c>
      <c r="Z1983" s="536"/>
      <c r="AA1983" s="493" t="s">
        <v>14953</v>
      </c>
      <c r="AB1983" s="493" t="s">
        <v>24229</v>
      </c>
      <c r="AC1983" s="493" t="s">
        <v>3791</v>
      </c>
      <c r="AD1983" s="493" t="s">
        <v>22027</v>
      </c>
      <c r="AE1983"/>
      <c r="AF1983" t="s">
        <v>20919</v>
      </c>
      <c r="AG1983"/>
      <c r="AH1983"/>
      <c r="AI1983" t="s">
        <v>20668</v>
      </c>
      <c r="AJ1983" t="s">
        <v>32</v>
      </c>
      <c r="AK1983" t="s">
        <v>3718</v>
      </c>
      <c r="AL1983" t="s">
        <v>64</v>
      </c>
      <c r="AM1983" t="s">
        <v>3758</v>
      </c>
      <c r="AN1983">
        <v>21</v>
      </c>
    </row>
    <row r="1984" spans="1:40" ht="14.4" x14ac:dyDescent="0.3">
      <c r="A1984" s="433" t="str">
        <v>2695</v>
      </c>
      <c r="D1984" t="str">
        <f>CONCATENATE(portada_F[[#This Row],[NIVEL]],".",portada_F[[#This Row],[CODINS]])</f>
        <v>1.04163</v>
      </c>
      <c r="E1984" s="444" t="s">
        <v>34039</v>
      </c>
      <c r="F1984" t="s">
        <v>17817</v>
      </c>
      <c r="G1984" t="s">
        <v>17818</v>
      </c>
      <c r="H1984" t="s">
        <v>17819</v>
      </c>
      <c r="I1984" t="s">
        <v>3749</v>
      </c>
      <c r="J1984" t="s">
        <v>3</v>
      </c>
      <c r="K1984" t="s">
        <v>32</v>
      </c>
      <c r="L1984" t="s">
        <v>20921</v>
      </c>
      <c r="M1984" t="s">
        <v>18492</v>
      </c>
      <c r="N1984">
        <v>30510</v>
      </c>
      <c r="O1984" t="s">
        <v>64</v>
      </c>
      <c r="P1984" t="s">
        <v>5</v>
      </c>
      <c r="Q1984" t="s">
        <v>11</v>
      </c>
      <c r="R1984" t="s">
        <v>16684</v>
      </c>
      <c r="S1984" t="s">
        <v>242</v>
      </c>
      <c r="T1984" t="s">
        <v>3749</v>
      </c>
      <c r="U1984" t="s">
        <v>3903</v>
      </c>
      <c r="V1984" t="s">
        <v>17819</v>
      </c>
      <c r="W1984" t="s">
        <v>14339</v>
      </c>
      <c r="X1984" t="s">
        <v>18247</v>
      </c>
      <c r="Y1984" s="536" t="s">
        <v>29627</v>
      </c>
      <c r="Z1984" s="536"/>
      <c r="AA1984" s="493" t="s">
        <v>18246</v>
      </c>
      <c r="AB1984" s="493" t="s">
        <v>29627</v>
      </c>
      <c r="AC1984" s="493" t="s">
        <v>19828</v>
      </c>
      <c r="AD1984" s="493" t="s">
        <v>22030</v>
      </c>
      <c r="AE1984"/>
      <c r="AF1984" t="s">
        <v>20919</v>
      </c>
      <c r="AG1984"/>
      <c r="AH1984"/>
      <c r="AI1984" t="s">
        <v>20668</v>
      </c>
      <c r="AJ1984" t="s">
        <v>32</v>
      </c>
      <c r="AK1984" t="s">
        <v>2286</v>
      </c>
      <c r="AL1984" t="s">
        <v>64</v>
      </c>
      <c r="AM1984" t="s">
        <v>17819</v>
      </c>
      <c r="AN1984">
        <v>3</v>
      </c>
    </row>
    <row r="1985" spans="1:40" ht="14.4" x14ac:dyDescent="0.3">
      <c r="A1985" s="433" t="str">
        <v>2696</v>
      </c>
      <c r="D1985" t="str">
        <f>CONCATENATE(portada_F[[#This Row],[NIVEL]],".",portada_F[[#This Row],[CODINS]])</f>
        <v>1.01275</v>
      </c>
      <c r="E1985" s="444" t="s">
        <v>31559</v>
      </c>
      <c r="F1985" t="s">
        <v>3282</v>
      </c>
      <c r="G1985" t="s">
        <v>3828</v>
      </c>
      <c r="H1985" t="s">
        <v>3829</v>
      </c>
      <c r="I1985" t="s">
        <v>3749</v>
      </c>
      <c r="J1985" t="s">
        <v>3</v>
      </c>
      <c r="K1985" t="s">
        <v>32</v>
      </c>
      <c r="L1985" t="s">
        <v>20921</v>
      </c>
      <c r="M1985" t="s">
        <v>18492</v>
      </c>
      <c r="N1985">
        <v>30506</v>
      </c>
      <c r="O1985" t="s">
        <v>64</v>
      </c>
      <c r="P1985" t="s">
        <v>5</v>
      </c>
      <c r="Q1985" t="s">
        <v>6</v>
      </c>
      <c r="R1985" t="s">
        <v>16680</v>
      </c>
      <c r="S1985" t="s">
        <v>242</v>
      </c>
      <c r="T1985" t="s">
        <v>3749</v>
      </c>
      <c r="U1985" t="s">
        <v>1287</v>
      </c>
      <c r="V1985" t="s">
        <v>3829</v>
      </c>
      <c r="W1985" t="s">
        <v>9473</v>
      </c>
      <c r="X1985" t="s">
        <v>10582</v>
      </c>
      <c r="Y1985" s="536" t="s">
        <v>23653</v>
      </c>
      <c r="Z1985" s="536"/>
      <c r="AA1985" s="493" t="s">
        <v>20016</v>
      </c>
      <c r="AB1985" s="493" t="s">
        <v>23653</v>
      </c>
      <c r="AC1985" s="493" t="s">
        <v>19828</v>
      </c>
      <c r="AD1985" s="493" t="s">
        <v>22068</v>
      </c>
      <c r="AE1985"/>
      <c r="AF1985" t="s">
        <v>20919</v>
      </c>
      <c r="AG1985"/>
      <c r="AH1985"/>
      <c r="AI1985" t="s">
        <v>20668</v>
      </c>
      <c r="AJ1985" t="s">
        <v>32</v>
      </c>
      <c r="AK1985" t="s">
        <v>3341</v>
      </c>
      <c r="AL1985" t="s">
        <v>64</v>
      </c>
      <c r="AM1985" t="s">
        <v>3829</v>
      </c>
      <c r="AN1985">
        <v>7</v>
      </c>
    </row>
    <row r="1986" spans="1:40" ht="14.4" x14ac:dyDescent="0.3">
      <c r="A1986" s="433" t="str">
        <v>2697</v>
      </c>
      <c r="D1986" t="str">
        <f>CONCATENATE(portada_F[[#This Row],[NIVEL]],".",portada_F[[#This Row],[CODINS]])</f>
        <v>1.00534</v>
      </c>
      <c r="E1986" s="444" t="s">
        <v>30918</v>
      </c>
      <c r="F1986" t="s">
        <v>1533</v>
      </c>
      <c r="G1986" t="s">
        <v>3812</v>
      </c>
      <c r="H1986" t="s">
        <v>9470</v>
      </c>
      <c r="I1986" t="s">
        <v>3749</v>
      </c>
      <c r="J1986" t="s">
        <v>9</v>
      </c>
      <c r="K1986" t="s">
        <v>32</v>
      </c>
      <c r="L1986" t="s">
        <v>20921</v>
      </c>
      <c r="M1986" t="s">
        <v>18492</v>
      </c>
      <c r="N1986">
        <v>30511</v>
      </c>
      <c r="O1986" t="s">
        <v>64</v>
      </c>
      <c r="P1986" t="s">
        <v>5</v>
      </c>
      <c r="Q1986" t="s">
        <v>13</v>
      </c>
      <c r="R1986" t="s">
        <v>16685</v>
      </c>
      <c r="S1986" t="s">
        <v>242</v>
      </c>
      <c r="T1986" t="s">
        <v>3749</v>
      </c>
      <c r="U1986" t="s">
        <v>3786</v>
      </c>
      <c r="V1986" t="s">
        <v>3786</v>
      </c>
      <c r="W1986" t="s">
        <v>18807</v>
      </c>
      <c r="X1986" t="s">
        <v>10413</v>
      </c>
      <c r="Y1986" s="536" t="s">
        <v>22053</v>
      </c>
      <c r="Z1986" s="536" t="s">
        <v>22054</v>
      </c>
      <c r="AA1986" s="493" t="s">
        <v>22055</v>
      </c>
      <c r="AB1986" s="493" t="s">
        <v>22054</v>
      </c>
      <c r="AC1986" s="493" t="s">
        <v>19541</v>
      </c>
      <c r="AD1986" s="493" t="s">
        <v>22030</v>
      </c>
      <c r="AE1986"/>
      <c r="AF1986" t="s">
        <v>20919</v>
      </c>
      <c r="AG1986"/>
      <c r="AH1986"/>
      <c r="AI1986" t="s">
        <v>20668</v>
      </c>
      <c r="AJ1986" t="s">
        <v>32</v>
      </c>
      <c r="AK1986" t="s">
        <v>7226</v>
      </c>
      <c r="AL1986" t="s">
        <v>64</v>
      </c>
      <c r="AM1986" t="s">
        <v>9470</v>
      </c>
      <c r="AN1986">
        <v>47</v>
      </c>
    </row>
    <row r="1987" spans="1:40" ht="14.4" x14ac:dyDescent="0.3">
      <c r="A1987" s="433" t="str">
        <v>2700</v>
      </c>
      <c r="D1987" t="str">
        <f>CONCATENATE(portada_F[[#This Row],[NIVEL]],".",portada_F[[#This Row],[CODINS]])</f>
        <v>1.03696</v>
      </c>
      <c r="E1987" s="444" t="s">
        <v>33668</v>
      </c>
      <c r="F1987" t="s">
        <v>7755</v>
      </c>
      <c r="G1987" t="s">
        <v>13841</v>
      </c>
      <c r="H1987" t="s">
        <v>13842</v>
      </c>
      <c r="I1987" t="s">
        <v>3749</v>
      </c>
      <c r="J1987" t="s">
        <v>3</v>
      </c>
      <c r="K1987" t="s">
        <v>32</v>
      </c>
      <c r="L1987" t="s">
        <v>20921</v>
      </c>
      <c r="M1987" t="s">
        <v>18492</v>
      </c>
      <c r="N1987">
        <v>30501</v>
      </c>
      <c r="O1987" t="s">
        <v>64</v>
      </c>
      <c r="P1987" t="s">
        <v>5</v>
      </c>
      <c r="Q1987" t="s">
        <v>1</v>
      </c>
      <c r="R1987" t="s">
        <v>16675</v>
      </c>
      <c r="S1987" t="s">
        <v>242</v>
      </c>
      <c r="T1987" t="s">
        <v>3749</v>
      </c>
      <c r="U1987" t="s">
        <v>3749</v>
      </c>
      <c r="V1987" t="s">
        <v>257</v>
      </c>
      <c r="W1987" t="s">
        <v>28689</v>
      </c>
      <c r="X1987" t="s">
        <v>14444</v>
      </c>
      <c r="Y1987" s="536" t="s">
        <v>28690</v>
      </c>
      <c r="Z1987" s="536"/>
      <c r="AA1987" s="493" t="s">
        <v>19532</v>
      </c>
      <c r="AB1987" s="493" t="s">
        <v>28691</v>
      </c>
      <c r="AC1987" s="493" t="s">
        <v>19828</v>
      </c>
      <c r="AD1987" s="493" t="s">
        <v>22068</v>
      </c>
      <c r="AE1987"/>
      <c r="AF1987" t="s">
        <v>20919</v>
      </c>
      <c r="AG1987"/>
      <c r="AH1987"/>
      <c r="AI1987" t="s">
        <v>20668</v>
      </c>
      <c r="AJ1987" t="s">
        <v>32</v>
      </c>
      <c r="AK1987" t="s">
        <v>3796</v>
      </c>
      <c r="AL1987" t="s">
        <v>64</v>
      </c>
      <c r="AM1987" t="s">
        <v>13842</v>
      </c>
      <c r="AN1987">
        <v>4</v>
      </c>
    </row>
    <row r="1988" spans="1:40" ht="14.4" x14ac:dyDescent="0.3">
      <c r="A1988" s="433" t="str">
        <v>2701</v>
      </c>
      <c r="D1988" t="str">
        <f>CONCATENATE(portada_F[[#This Row],[NIVEL]],".",portada_F[[#This Row],[CODINS]])</f>
        <v>1.02111</v>
      </c>
      <c r="E1988" s="444" t="s">
        <v>32328</v>
      </c>
      <c r="F1988" t="s">
        <v>3895</v>
      </c>
      <c r="G1988" t="s">
        <v>3892</v>
      </c>
      <c r="H1988" t="s">
        <v>3893</v>
      </c>
      <c r="I1988" t="s">
        <v>3749</v>
      </c>
      <c r="J1988" t="s">
        <v>5</v>
      </c>
      <c r="K1988" t="s">
        <v>32</v>
      </c>
      <c r="L1988" t="s">
        <v>20921</v>
      </c>
      <c r="M1988" t="s">
        <v>18492</v>
      </c>
      <c r="N1988">
        <v>30512</v>
      </c>
      <c r="O1988" t="s">
        <v>64</v>
      </c>
      <c r="P1988" t="s">
        <v>5</v>
      </c>
      <c r="Q1988" t="s">
        <v>14</v>
      </c>
      <c r="R1988" t="s">
        <v>19682</v>
      </c>
      <c r="S1988" t="s">
        <v>242</v>
      </c>
      <c r="T1988" t="s">
        <v>3749</v>
      </c>
      <c r="U1988" t="s">
        <v>25376</v>
      </c>
      <c r="V1988" t="s">
        <v>3893</v>
      </c>
      <c r="W1988" t="s">
        <v>7264</v>
      </c>
      <c r="X1988" t="s">
        <v>10826</v>
      </c>
      <c r="Y1988" s="536" t="s">
        <v>25377</v>
      </c>
      <c r="Z1988" s="536" t="s">
        <v>25378</v>
      </c>
      <c r="AA1988" s="493" t="s">
        <v>19164</v>
      </c>
      <c r="AB1988" s="493" t="s">
        <v>25377</v>
      </c>
      <c r="AC1988" s="493" t="s">
        <v>19826</v>
      </c>
      <c r="AD1988" s="493" t="s">
        <v>22073</v>
      </c>
      <c r="AE1988"/>
      <c r="AF1988" t="s">
        <v>20919</v>
      </c>
      <c r="AG1988"/>
      <c r="AH1988"/>
      <c r="AI1988" t="s">
        <v>20668</v>
      </c>
      <c r="AJ1988" t="s">
        <v>32</v>
      </c>
      <c r="AK1988" t="s">
        <v>3891</v>
      </c>
      <c r="AL1988" t="s">
        <v>64</v>
      </c>
      <c r="AM1988" t="s">
        <v>3893</v>
      </c>
      <c r="AN1988">
        <v>35</v>
      </c>
    </row>
    <row r="1989" spans="1:40" ht="14.4" x14ac:dyDescent="0.3">
      <c r="A1989" s="433" t="str">
        <v>2702</v>
      </c>
      <c r="D1989" t="str">
        <f>CONCATENATE(portada_F[[#This Row],[NIVEL]],".",portada_F[[#This Row],[CODINS]])</f>
        <v>1.03365</v>
      </c>
      <c r="E1989" s="444" t="s">
        <v>33415</v>
      </c>
      <c r="F1989" t="s">
        <v>10287</v>
      </c>
      <c r="G1989" t="s">
        <v>10288</v>
      </c>
      <c r="H1989" t="s">
        <v>10289</v>
      </c>
      <c r="I1989" t="s">
        <v>3749</v>
      </c>
      <c r="J1989" t="s">
        <v>7</v>
      </c>
      <c r="K1989" t="s">
        <v>32</v>
      </c>
      <c r="L1989" t="s">
        <v>20921</v>
      </c>
      <c r="M1989" t="s">
        <v>18492</v>
      </c>
      <c r="N1989">
        <v>70102</v>
      </c>
      <c r="O1989" t="s">
        <v>87</v>
      </c>
      <c r="P1989" t="s">
        <v>1</v>
      </c>
      <c r="Q1989" t="s">
        <v>2</v>
      </c>
      <c r="R1989" t="s">
        <v>16846</v>
      </c>
      <c r="S1989" t="s">
        <v>17671</v>
      </c>
      <c r="T1989" t="s">
        <v>17671</v>
      </c>
      <c r="U1989" t="s">
        <v>22842</v>
      </c>
      <c r="V1989" t="s">
        <v>11096</v>
      </c>
      <c r="W1989" t="s">
        <v>10086</v>
      </c>
      <c r="X1989" t="s">
        <v>11098</v>
      </c>
      <c r="Y1989" s="536"/>
      <c r="Z1989" s="536"/>
      <c r="AA1989" s="493" t="s">
        <v>18164</v>
      </c>
      <c r="AB1989" s="493" t="s">
        <v>27934</v>
      </c>
      <c r="AC1989" s="493" t="s">
        <v>7379</v>
      </c>
      <c r="AD1989" s="493" t="s">
        <v>26132</v>
      </c>
      <c r="AE1989"/>
      <c r="AF1989" t="s">
        <v>20919</v>
      </c>
      <c r="AG1989"/>
      <c r="AH1989"/>
      <c r="AI1989" t="s">
        <v>20668</v>
      </c>
      <c r="AJ1989" t="s">
        <v>32</v>
      </c>
      <c r="AK1989" t="s">
        <v>11099</v>
      </c>
      <c r="AL1989" t="s">
        <v>64</v>
      </c>
      <c r="AM1989" t="s">
        <v>10289</v>
      </c>
      <c r="AN1989">
        <v>8</v>
      </c>
    </row>
    <row r="1990" spans="1:40" ht="14.4" x14ac:dyDescent="0.3">
      <c r="A1990" s="433" t="str">
        <v>2703</v>
      </c>
      <c r="D1990" t="str">
        <f>CONCATENATE(portada_F[[#This Row],[NIVEL]],".",portada_F[[#This Row],[CODINS]])</f>
        <v>1.02476</v>
      </c>
      <c r="E1990" s="444" t="s">
        <v>32652</v>
      </c>
      <c r="F1990" t="s">
        <v>5228</v>
      </c>
      <c r="G1990" t="s">
        <v>5358</v>
      </c>
      <c r="H1990" t="s">
        <v>5359</v>
      </c>
      <c r="I1990" t="s">
        <v>3749</v>
      </c>
      <c r="J1990" t="s">
        <v>6</v>
      </c>
      <c r="K1990" t="s">
        <v>32</v>
      </c>
      <c r="L1990" t="s">
        <v>20921</v>
      </c>
      <c r="M1990" t="s">
        <v>18492</v>
      </c>
      <c r="N1990">
        <v>30512</v>
      </c>
      <c r="O1990" t="s">
        <v>64</v>
      </c>
      <c r="P1990" t="s">
        <v>5</v>
      </c>
      <c r="Q1990" t="s">
        <v>14</v>
      </c>
      <c r="R1990" t="s">
        <v>19682</v>
      </c>
      <c r="S1990" t="s">
        <v>242</v>
      </c>
      <c r="T1990" t="s">
        <v>3749</v>
      </c>
      <c r="U1990" t="s">
        <v>25376</v>
      </c>
      <c r="V1990" t="s">
        <v>5359</v>
      </c>
      <c r="W1990" t="s">
        <v>26133</v>
      </c>
      <c r="X1990" t="s">
        <v>20231</v>
      </c>
      <c r="Y1990" s="536" t="s">
        <v>26131</v>
      </c>
      <c r="Z1990" s="536"/>
      <c r="AA1990" s="493" t="s">
        <v>11126</v>
      </c>
      <c r="AB1990" s="493" t="s">
        <v>26134</v>
      </c>
      <c r="AC1990" s="493" t="s">
        <v>19304</v>
      </c>
      <c r="AD1990" s="493" t="s">
        <v>22030</v>
      </c>
      <c r="AE1990"/>
      <c r="AF1990" t="s">
        <v>20919</v>
      </c>
      <c r="AG1990"/>
      <c r="AH1990"/>
      <c r="AI1990" t="s">
        <v>20668</v>
      </c>
      <c r="AJ1990" t="s">
        <v>32</v>
      </c>
      <c r="AK1990" t="s">
        <v>5313</v>
      </c>
      <c r="AL1990" t="s">
        <v>64</v>
      </c>
      <c r="AM1990" t="s">
        <v>5359</v>
      </c>
      <c r="AN1990">
        <v>10</v>
      </c>
    </row>
    <row r="1991" spans="1:40" ht="14.4" x14ac:dyDescent="0.3">
      <c r="A1991" s="433" t="str">
        <v>2704</v>
      </c>
      <c r="D1991" t="str">
        <f>CONCATENATE(portada_F[[#This Row],[NIVEL]],".",portada_F[[#This Row],[CODINS]])</f>
        <v>1.00540</v>
      </c>
      <c r="E1991" s="444" t="s">
        <v>30924</v>
      </c>
      <c r="F1991" t="s">
        <v>1550</v>
      </c>
      <c r="G1991" t="s">
        <v>3843</v>
      </c>
      <c r="H1991" t="s">
        <v>3844</v>
      </c>
      <c r="I1991" t="s">
        <v>3749</v>
      </c>
      <c r="J1991" t="s">
        <v>3</v>
      </c>
      <c r="K1991" t="s">
        <v>32</v>
      </c>
      <c r="L1991" t="s">
        <v>20921</v>
      </c>
      <c r="M1991" t="s">
        <v>18492</v>
      </c>
      <c r="N1991">
        <v>30506</v>
      </c>
      <c r="O1991" t="s">
        <v>64</v>
      </c>
      <c r="P1991" t="s">
        <v>5</v>
      </c>
      <c r="Q1991" t="s">
        <v>6</v>
      </c>
      <c r="R1991" t="s">
        <v>16680</v>
      </c>
      <c r="S1991" t="s">
        <v>242</v>
      </c>
      <c r="T1991" t="s">
        <v>3749</v>
      </c>
      <c r="U1991" t="s">
        <v>1287</v>
      </c>
      <c r="V1991" t="s">
        <v>3844</v>
      </c>
      <c r="W1991" t="s">
        <v>9476</v>
      </c>
      <c r="X1991" t="s">
        <v>11584</v>
      </c>
      <c r="Y1991" s="536" t="s">
        <v>22069</v>
      </c>
      <c r="Z1991" s="536" t="s">
        <v>22069</v>
      </c>
      <c r="AA1991" s="493" t="s">
        <v>14934</v>
      </c>
      <c r="AB1991" s="493" t="s">
        <v>22070</v>
      </c>
      <c r="AC1991" s="493" t="s">
        <v>19828</v>
      </c>
      <c r="AD1991" s="493" t="s">
        <v>22068</v>
      </c>
      <c r="AE1991"/>
      <c r="AF1991" t="s">
        <v>20919</v>
      </c>
      <c r="AG1991"/>
      <c r="AH1991"/>
      <c r="AI1991" t="s">
        <v>20668</v>
      </c>
      <c r="AJ1991" t="s">
        <v>32</v>
      </c>
      <c r="AK1991" t="s">
        <v>3607</v>
      </c>
      <c r="AL1991" t="s">
        <v>64</v>
      </c>
      <c r="AM1991" t="s">
        <v>3844</v>
      </c>
      <c r="AN1991">
        <v>32</v>
      </c>
    </row>
    <row r="1992" spans="1:40" ht="14.4" x14ac:dyDescent="0.3">
      <c r="A1992" s="433" t="str">
        <v>2705</v>
      </c>
      <c r="D1992" t="str">
        <f>CONCATENATE(portada_F[[#This Row],[NIVEL]],".",portada_F[[#This Row],[CODINS]])</f>
        <v>1.01276</v>
      </c>
      <c r="E1992" s="444" t="s">
        <v>31560</v>
      </c>
      <c r="F1992" t="s">
        <v>1830</v>
      </c>
      <c r="G1992" t="s">
        <v>6464</v>
      </c>
      <c r="H1992" t="s">
        <v>6465</v>
      </c>
      <c r="I1992" t="s">
        <v>3749</v>
      </c>
      <c r="J1992" t="s">
        <v>3</v>
      </c>
      <c r="K1992" t="s">
        <v>32</v>
      </c>
      <c r="L1992" t="s">
        <v>20921</v>
      </c>
      <c r="M1992" t="s">
        <v>18492</v>
      </c>
      <c r="N1992">
        <v>30506</v>
      </c>
      <c r="O1992" t="s">
        <v>64</v>
      </c>
      <c r="P1992" t="s">
        <v>5</v>
      </c>
      <c r="Q1992" t="s">
        <v>6</v>
      </c>
      <c r="R1992" t="s">
        <v>16680</v>
      </c>
      <c r="S1992" t="s">
        <v>242</v>
      </c>
      <c r="T1992" t="s">
        <v>3749</v>
      </c>
      <c r="U1992" t="s">
        <v>1287</v>
      </c>
      <c r="V1992" t="s">
        <v>6465</v>
      </c>
      <c r="W1992" t="s">
        <v>9810</v>
      </c>
      <c r="X1992" t="s">
        <v>12837</v>
      </c>
      <c r="Y1992" s="536" t="s">
        <v>23654</v>
      </c>
      <c r="Z1992" s="536"/>
      <c r="AA1992" s="493" t="s">
        <v>20017</v>
      </c>
      <c r="AB1992" s="493" t="s">
        <v>23655</v>
      </c>
      <c r="AC1992" s="493" t="s">
        <v>19828</v>
      </c>
      <c r="AD1992" s="493" t="s">
        <v>22068</v>
      </c>
      <c r="AE1992"/>
      <c r="AF1992" t="s">
        <v>20919</v>
      </c>
      <c r="AG1992"/>
      <c r="AH1992"/>
      <c r="AI1992" t="s">
        <v>20668</v>
      </c>
      <c r="AJ1992" t="s">
        <v>32</v>
      </c>
      <c r="AK1992" t="s">
        <v>7562</v>
      </c>
      <c r="AL1992" t="s">
        <v>64</v>
      </c>
      <c r="AM1992" t="s">
        <v>6465</v>
      </c>
      <c r="AN1992">
        <v>13</v>
      </c>
    </row>
    <row r="1993" spans="1:40" ht="14.4" x14ac:dyDescent="0.3">
      <c r="A1993" s="433" t="str">
        <v>2706</v>
      </c>
      <c r="D1993" t="str">
        <f>CONCATENATE(portada_F[[#This Row],[NIVEL]],".",portada_F[[#This Row],[CODINS]])</f>
        <v>1.02112</v>
      </c>
      <c r="E1993" s="444" t="s">
        <v>32329</v>
      </c>
      <c r="F1993" t="s">
        <v>2704</v>
      </c>
      <c r="G1993" t="s">
        <v>3897</v>
      </c>
      <c r="H1993" t="s">
        <v>3898</v>
      </c>
      <c r="I1993" t="s">
        <v>3749</v>
      </c>
      <c r="J1993" t="s">
        <v>5</v>
      </c>
      <c r="K1993" t="s">
        <v>32</v>
      </c>
      <c r="L1993" t="s">
        <v>20921</v>
      </c>
      <c r="M1993" t="s">
        <v>18492</v>
      </c>
      <c r="N1993">
        <v>30508</v>
      </c>
      <c r="O1993" t="s">
        <v>64</v>
      </c>
      <c r="P1993" t="s">
        <v>5</v>
      </c>
      <c r="Q1993" t="s">
        <v>9</v>
      </c>
      <c r="R1993" t="s">
        <v>16682</v>
      </c>
      <c r="S1993" t="s">
        <v>242</v>
      </c>
      <c r="T1993" t="s">
        <v>3749</v>
      </c>
      <c r="U1993" t="s">
        <v>3899</v>
      </c>
      <c r="V1993" t="s">
        <v>3898</v>
      </c>
      <c r="W1993" t="s">
        <v>354</v>
      </c>
      <c r="X1993" t="s">
        <v>13059</v>
      </c>
      <c r="Y1993" s="536" t="s">
        <v>25379</v>
      </c>
      <c r="Z1993" s="536"/>
      <c r="AA1993" s="493" t="s">
        <v>19165</v>
      </c>
      <c r="AB1993" s="493" t="s">
        <v>25380</v>
      </c>
      <c r="AC1993" s="493" t="s">
        <v>19826</v>
      </c>
      <c r="AD1993" s="493" t="s">
        <v>22073</v>
      </c>
      <c r="AE1993"/>
      <c r="AF1993" t="s">
        <v>20919</v>
      </c>
      <c r="AG1993"/>
      <c r="AH1993"/>
      <c r="AI1993" t="s">
        <v>20668</v>
      </c>
      <c r="AJ1993" t="s">
        <v>32</v>
      </c>
      <c r="AK1993" t="s">
        <v>3896</v>
      </c>
      <c r="AL1993" t="s">
        <v>64</v>
      </c>
      <c r="AM1993" t="s">
        <v>3898</v>
      </c>
      <c r="AN1993">
        <v>14</v>
      </c>
    </row>
    <row r="1994" spans="1:40" ht="14.4" x14ac:dyDescent="0.3">
      <c r="A1994" s="433" t="str">
        <v>2708</v>
      </c>
      <c r="D1994" t="str">
        <f>CONCATENATE(portada_F[[#This Row],[NIVEL]],".",portada_F[[#This Row],[CODINS]])</f>
        <v>1.00522</v>
      </c>
      <c r="E1994" s="444" t="s">
        <v>30909</v>
      </c>
      <c r="F1994" t="s">
        <v>335</v>
      </c>
      <c r="G1994" t="s">
        <v>3772</v>
      </c>
      <c r="H1994" t="s">
        <v>3773</v>
      </c>
      <c r="I1994" t="s">
        <v>3749</v>
      </c>
      <c r="J1994" t="s">
        <v>1</v>
      </c>
      <c r="K1994" t="s">
        <v>32</v>
      </c>
      <c r="L1994" t="s">
        <v>20921</v>
      </c>
      <c r="M1994" t="s">
        <v>18492</v>
      </c>
      <c r="N1994">
        <v>30401</v>
      </c>
      <c r="O1994" t="s">
        <v>64</v>
      </c>
      <c r="P1994" t="s">
        <v>4</v>
      </c>
      <c r="Q1994" t="s">
        <v>1</v>
      </c>
      <c r="R1994" t="s">
        <v>16672</v>
      </c>
      <c r="S1994" t="s">
        <v>242</v>
      </c>
      <c r="T1994" t="s">
        <v>3750</v>
      </c>
      <c r="U1994" t="s">
        <v>3756</v>
      </c>
      <c r="V1994" t="s">
        <v>3756</v>
      </c>
      <c r="W1994" t="s">
        <v>22023</v>
      </c>
      <c r="X1994" t="s">
        <v>15572</v>
      </c>
      <c r="Y1994" s="536" t="s">
        <v>22024</v>
      </c>
      <c r="Z1994" s="536" t="s">
        <v>22025</v>
      </c>
      <c r="AA1994" s="493" t="s">
        <v>13058</v>
      </c>
      <c r="AB1994" s="493" t="s">
        <v>22026</v>
      </c>
      <c r="AC1994" s="493" t="s">
        <v>3791</v>
      </c>
      <c r="AD1994" s="493" t="s">
        <v>22027</v>
      </c>
      <c r="AE1994"/>
      <c r="AF1994" t="s">
        <v>20919</v>
      </c>
      <c r="AG1994"/>
      <c r="AH1994"/>
      <c r="AI1994" t="s">
        <v>20668</v>
      </c>
      <c r="AJ1994" t="s">
        <v>32</v>
      </c>
      <c r="AK1994" t="s">
        <v>2475</v>
      </c>
      <c r="AL1994" t="s">
        <v>64</v>
      </c>
      <c r="AM1994" t="s">
        <v>3773</v>
      </c>
      <c r="AN1994">
        <v>64</v>
      </c>
    </row>
    <row r="1995" spans="1:40" ht="14.4" x14ac:dyDescent="0.3">
      <c r="A1995" s="433" t="str">
        <v>2709</v>
      </c>
      <c r="D1995" t="str">
        <f>CONCATENATE(portada_F[[#This Row],[NIVEL]],".",portada_F[[#This Row],[CODINS]])</f>
        <v>1.03060</v>
      </c>
      <c r="E1995" s="444" t="s">
        <v>33156</v>
      </c>
      <c r="F1995" t="s">
        <v>7514</v>
      </c>
      <c r="G1995" t="s">
        <v>20351</v>
      </c>
      <c r="H1995" t="s">
        <v>20352</v>
      </c>
      <c r="I1995" t="s">
        <v>3749</v>
      </c>
      <c r="J1995" t="s">
        <v>4</v>
      </c>
      <c r="K1995" t="s">
        <v>32</v>
      </c>
      <c r="L1995" t="s">
        <v>20921</v>
      </c>
      <c r="M1995" t="s">
        <v>18492</v>
      </c>
      <c r="N1995">
        <v>30504</v>
      </c>
      <c r="O1995" t="s">
        <v>64</v>
      </c>
      <c r="P1995" t="s">
        <v>5</v>
      </c>
      <c r="Q1995" t="s">
        <v>4</v>
      </c>
      <c r="R1995" t="s">
        <v>16678</v>
      </c>
      <c r="S1995" t="s">
        <v>242</v>
      </c>
      <c r="T1995" t="s">
        <v>3749</v>
      </c>
      <c r="U1995" t="s">
        <v>235</v>
      </c>
      <c r="V1995" t="s">
        <v>20353</v>
      </c>
      <c r="W1995" t="s">
        <v>27327</v>
      </c>
      <c r="X1995" t="s">
        <v>20355</v>
      </c>
      <c r="Y1995" s="536" t="s">
        <v>27328</v>
      </c>
      <c r="Z1995" s="536"/>
      <c r="AA1995" s="493" t="s">
        <v>20354</v>
      </c>
      <c r="AB1995" s="493" t="s">
        <v>27328</v>
      </c>
      <c r="AC1995" s="493" t="s">
        <v>19830</v>
      </c>
      <c r="AD1995" s="493" t="s">
        <v>22030</v>
      </c>
      <c r="AE1995"/>
      <c r="AF1995" t="s">
        <v>20919</v>
      </c>
      <c r="AG1995"/>
      <c r="AH1995"/>
      <c r="AI1995" t="s">
        <v>20668</v>
      </c>
      <c r="AJ1995" t="s">
        <v>32</v>
      </c>
      <c r="AK1995" t="s">
        <v>2976</v>
      </c>
      <c r="AL1995" t="s">
        <v>64</v>
      </c>
      <c r="AM1995" t="s">
        <v>20352</v>
      </c>
      <c r="AN1995">
        <v>2</v>
      </c>
    </row>
    <row r="1996" spans="1:40" ht="14.4" x14ac:dyDescent="0.3">
      <c r="A1996" s="433" t="str">
        <v>2710</v>
      </c>
      <c r="D1996" t="str">
        <f>CONCATENATE(portada_F[[#This Row],[NIVEL]],".",portada_F[[#This Row],[CODINS]])</f>
        <v>1.03673</v>
      </c>
      <c r="E1996" s="444" t="s">
        <v>33646</v>
      </c>
      <c r="F1996" t="s">
        <v>13804</v>
      </c>
      <c r="G1996" t="s">
        <v>13805</v>
      </c>
      <c r="H1996" t="s">
        <v>3797</v>
      </c>
      <c r="I1996" t="s">
        <v>3749</v>
      </c>
      <c r="J1996" t="s">
        <v>4</v>
      </c>
      <c r="K1996" t="s">
        <v>32</v>
      </c>
      <c r="L1996" t="s">
        <v>20921</v>
      </c>
      <c r="M1996" t="s">
        <v>18492</v>
      </c>
      <c r="N1996">
        <v>30501</v>
      </c>
      <c r="O1996" t="s">
        <v>64</v>
      </c>
      <c r="P1996" t="s">
        <v>5</v>
      </c>
      <c r="Q1996" t="s">
        <v>1</v>
      </c>
      <c r="R1996" t="s">
        <v>16675</v>
      </c>
      <c r="S1996" t="s">
        <v>242</v>
      </c>
      <c r="T1996" t="s">
        <v>3749</v>
      </c>
      <c r="U1996" t="s">
        <v>3749</v>
      </c>
      <c r="V1996" t="s">
        <v>3797</v>
      </c>
      <c r="W1996" t="s">
        <v>14421</v>
      </c>
      <c r="X1996" t="s">
        <v>15905</v>
      </c>
      <c r="Y1996" s="536" t="s">
        <v>28641</v>
      </c>
      <c r="Z1996" s="536"/>
      <c r="AA1996" s="493" t="s">
        <v>14915</v>
      </c>
      <c r="AB1996" s="493" t="s">
        <v>28641</v>
      </c>
      <c r="AC1996" s="493" t="s">
        <v>19830</v>
      </c>
      <c r="AD1996" s="493" t="s">
        <v>22030</v>
      </c>
      <c r="AE1996"/>
      <c r="AF1996" t="s">
        <v>20919</v>
      </c>
      <c r="AG1996"/>
      <c r="AH1996"/>
      <c r="AI1996" t="s">
        <v>20668</v>
      </c>
      <c r="AJ1996" t="s">
        <v>32</v>
      </c>
      <c r="AK1996" t="s">
        <v>3594</v>
      </c>
      <c r="AL1996" t="s">
        <v>64</v>
      </c>
      <c r="AM1996" t="s">
        <v>3797</v>
      </c>
      <c r="AN1996">
        <v>3</v>
      </c>
    </row>
    <row r="1997" spans="1:40" ht="14.4" x14ac:dyDescent="0.3">
      <c r="A1997" s="433" t="str">
        <v>2712</v>
      </c>
      <c r="D1997" t="str">
        <f>CONCATENATE(portada_F[[#This Row],[NIVEL]],".",portada_F[[#This Row],[CODINS]])</f>
        <v>1.01953</v>
      </c>
      <c r="E1997" s="444" t="s">
        <v>32185</v>
      </c>
      <c r="F1997" t="s">
        <v>3781</v>
      </c>
      <c r="G1997" t="s">
        <v>3780</v>
      </c>
      <c r="H1997" t="s">
        <v>969</v>
      </c>
      <c r="I1997" t="s">
        <v>3749</v>
      </c>
      <c r="J1997" t="s">
        <v>1</v>
      </c>
      <c r="K1997" t="s">
        <v>32</v>
      </c>
      <c r="L1997" t="s">
        <v>20921</v>
      </c>
      <c r="M1997" t="s">
        <v>18492</v>
      </c>
      <c r="N1997">
        <v>30401</v>
      </c>
      <c r="O1997" t="s">
        <v>64</v>
      </c>
      <c r="P1997" t="s">
        <v>4</v>
      </c>
      <c r="Q1997" t="s">
        <v>1</v>
      </c>
      <c r="R1997" t="s">
        <v>16672</v>
      </c>
      <c r="S1997" t="s">
        <v>242</v>
      </c>
      <c r="T1997" t="s">
        <v>3750</v>
      </c>
      <c r="U1997" t="s">
        <v>3756</v>
      </c>
      <c r="V1997" t="s">
        <v>969</v>
      </c>
      <c r="W1997" t="s">
        <v>354</v>
      </c>
      <c r="X1997" t="s">
        <v>11982</v>
      </c>
      <c r="Y1997" s="536" t="s">
        <v>25046</v>
      </c>
      <c r="Z1997" s="536"/>
      <c r="AA1997" s="493" t="s">
        <v>14983</v>
      </c>
      <c r="AB1997" s="493" t="s">
        <v>25047</v>
      </c>
      <c r="AC1997" s="493" t="s">
        <v>3791</v>
      </c>
      <c r="AD1997" s="493" t="s">
        <v>22027</v>
      </c>
      <c r="AE1997"/>
      <c r="AF1997" t="s">
        <v>20919</v>
      </c>
      <c r="AG1997"/>
      <c r="AH1997"/>
      <c r="AI1997" t="s">
        <v>20668</v>
      </c>
      <c r="AJ1997" t="s">
        <v>32</v>
      </c>
      <c r="AK1997" t="s">
        <v>3779</v>
      </c>
      <c r="AL1997" t="s">
        <v>64</v>
      </c>
      <c r="AM1997" t="s">
        <v>969</v>
      </c>
      <c r="AN1997">
        <v>8</v>
      </c>
    </row>
    <row r="1998" spans="1:40" ht="14.4" x14ac:dyDescent="0.3">
      <c r="A1998" s="433" t="str">
        <v>2714</v>
      </c>
      <c r="D1998" t="str">
        <f>CONCATENATE(portada_F[[#This Row],[NIVEL]],".",portada_F[[#This Row],[CODINS]])</f>
        <v>1.01278</v>
      </c>
      <c r="E1998" s="444" t="s">
        <v>31562</v>
      </c>
      <c r="F1998" t="s">
        <v>1856</v>
      </c>
      <c r="G1998" t="s">
        <v>3902</v>
      </c>
      <c r="H1998" t="s">
        <v>1377</v>
      </c>
      <c r="I1998" t="s">
        <v>3749</v>
      </c>
      <c r="J1998" t="s">
        <v>3</v>
      </c>
      <c r="K1998" t="s">
        <v>32</v>
      </c>
      <c r="L1998" t="s">
        <v>20921</v>
      </c>
      <c r="M1998" t="s">
        <v>18492</v>
      </c>
      <c r="N1998">
        <v>30510</v>
      </c>
      <c r="O1998" t="s">
        <v>64</v>
      </c>
      <c r="P1998" t="s">
        <v>5</v>
      </c>
      <c r="Q1998" t="s">
        <v>11</v>
      </c>
      <c r="R1998" t="s">
        <v>16684</v>
      </c>
      <c r="S1998" t="s">
        <v>242</v>
      </c>
      <c r="T1998" t="s">
        <v>3749</v>
      </c>
      <c r="U1998" t="s">
        <v>3903</v>
      </c>
      <c r="V1998" t="s">
        <v>3903</v>
      </c>
      <c r="W1998" t="s">
        <v>23657</v>
      </c>
      <c r="X1998" t="s">
        <v>23658</v>
      </c>
      <c r="Y1998" s="536" t="s">
        <v>23659</v>
      </c>
      <c r="Z1998" s="536"/>
      <c r="AA1998" s="493" t="s">
        <v>3830</v>
      </c>
      <c r="AB1998" s="493" t="s">
        <v>23659</v>
      </c>
      <c r="AC1998" s="493" t="s">
        <v>19828</v>
      </c>
      <c r="AD1998" s="493" t="s">
        <v>22068</v>
      </c>
      <c r="AE1998"/>
      <c r="AF1998" t="s">
        <v>20919</v>
      </c>
      <c r="AG1998"/>
      <c r="AH1998"/>
      <c r="AI1998" t="s">
        <v>20668</v>
      </c>
      <c r="AJ1998" t="s">
        <v>32</v>
      </c>
      <c r="AK1998" t="s">
        <v>3901</v>
      </c>
      <c r="AL1998" t="s">
        <v>64</v>
      </c>
      <c r="AM1998" t="s">
        <v>1377</v>
      </c>
      <c r="AN1998">
        <v>37</v>
      </c>
    </row>
    <row r="1999" spans="1:40" ht="14.4" x14ac:dyDescent="0.3">
      <c r="A1999" s="433" t="str">
        <v>2715</v>
      </c>
      <c r="D1999" t="str">
        <f>CONCATENATE(portada_F[[#This Row],[NIVEL]],".",portada_F[[#This Row],[CODINS]])</f>
        <v>1.00861</v>
      </c>
      <c r="E1999" s="444" t="s">
        <v>31205</v>
      </c>
      <c r="F1999" t="s">
        <v>2330</v>
      </c>
      <c r="G1999" t="s">
        <v>3799</v>
      </c>
      <c r="H1999" t="s">
        <v>3800</v>
      </c>
      <c r="I1999" t="s">
        <v>3749</v>
      </c>
      <c r="J1999" t="s">
        <v>2</v>
      </c>
      <c r="K1999" t="s">
        <v>32</v>
      </c>
      <c r="L1999" t="s">
        <v>20921</v>
      </c>
      <c r="M1999" t="s">
        <v>18492</v>
      </c>
      <c r="N1999">
        <v>30501</v>
      </c>
      <c r="O1999" t="s">
        <v>64</v>
      </c>
      <c r="P1999" t="s">
        <v>5</v>
      </c>
      <c r="Q1999" t="s">
        <v>1</v>
      </c>
      <c r="R1999" t="s">
        <v>16675</v>
      </c>
      <c r="S1999" t="s">
        <v>242</v>
      </c>
      <c r="T1999" t="s">
        <v>3749</v>
      </c>
      <c r="U1999" t="s">
        <v>3749</v>
      </c>
      <c r="V1999" t="s">
        <v>3800</v>
      </c>
      <c r="W1999" t="s">
        <v>22803</v>
      </c>
      <c r="X1999" t="s">
        <v>11677</v>
      </c>
      <c r="Y1999" s="536" t="s">
        <v>22804</v>
      </c>
      <c r="Z1999" s="536"/>
      <c r="AA1999" s="493" t="s">
        <v>11331</v>
      </c>
      <c r="AB1999" s="493" t="s">
        <v>22804</v>
      </c>
      <c r="AC1999" s="493" t="s">
        <v>22038</v>
      </c>
      <c r="AD1999" s="493" t="s">
        <v>22030</v>
      </c>
      <c r="AE1999"/>
      <c r="AF1999" t="s">
        <v>20919</v>
      </c>
      <c r="AG1999"/>
      <c r="AH1999"/>
      <c r="AI1999" t="s">
        <v>20668</v>
      </c>
      <c r="AJ1999" t="s">
        <v>32</v>
      </c>
      <c r="AK1999" t="s">
        <v>2759</v>
      </c>
      <c r="AL1999" t="s">
        <v>64</v>
      </c>
      <c r="AM1999" t="s">
        <v>3800</v>
      </c>
      <c r="AN1999">
        <v>46</v>
      </c>
    </row>
    <row r="2000" spans="1:40" ht="14.4" x14ac:dyDescent="0.3">
      <c r="A2000" s="433" t="str">
        <v>2717</v>
      </c>
      <c r="D2000" t="str">
        <f>CONCATENATE(portada_F[[#This Row],[NIVEL]],".",portada_F[[#This Row],[CODINS]])</f>
        <v>1.03478</v>
      </c>
      <c r="E2000" s="444" t="s">
        <v>30922</v>
      </c>
      <c r="F2000" t="s">
        <v>7542</v>
      </c>
      <c r="G2000" t="s">
        <v>3799</v>
      </c>
      <c r="H2000" t="s">
        <v>28186</v>
      </c>
      <c r="I2000" t="s">
        <v>3749</v>
      </c>
      <c r="J2000" t="s">
        <v>2</v>
      </c>
      <c r="K2000" t="s">
        <v>32</v>
      </c>
      <c r="L2000" t="s">
        <v>20921</v>
      </c>
      <c r="M2000" t="s">
        <v>18492</v>
      </c>
      <c r="N2000">
        <v>30501</v>
      </c>
      <c r="O2000" t="s">
        <v>64</v>
      </c>
      <c r="P2000" t="s">
        <v>5</v>
      </c>
      <c r="Q2000" t="s">
        <v>1</v>
      </c>
      <c r="R2000" t="s">
        <v>16675</v>
      </c>
      <c r="S2000" t="s">
        <v>242</v>
      </c>
      <c r="T2000" t="s">
        <v>3749</v>
      </c>
      <c r="U2000" t="s">
        <v>3749</v>
      </c>
      <c r="V2000" t="s">
        <v>1260</v>
      </c>
      <c r="W2000" t="s">
        <v>16379</v>
      </c>
      <c r="X2000" t="s">
        <v>16378</v>
      </c>
      <c r="Y2000" s="536" t="s">
        <v>28187</v>
      </c>
      <c r="Z2000" s="536"/>
      <c r="AA2000" s="493" t="s">
        <v>20668</v>
      </c>
      <c r="AB2000" s="493" t="s">
        <v>20668</v>
      </c>
      <c r="AC2000" s="493" t="s">
        <v>22038</v>
      </c>
      <c r="AD2000" s="493" t="s">
        <v>22052</v>
      </c>
      <c r="AE2000" t="s">
        <v>28173</v>
      </c>
      <c r="AF2000" t="s">
        <v>20919</v>
      </c>
      <c r="AG2000" t="s">
        <v>64</v>
      </c>
      <c r="AH2000" t="s">
        <v>19694</v>
      </c>
      <c r="AI2000" t="s">
        <v>28188</v>
      </c>
      <c r="AJ2000" t="s">
        <v>32</v>
      </c>
      <c r="AK2000" t="s">
        <v>2759</v>
      </c>
      <c r="AL2000" t="s">
        <v>64</v>
      </c>
      <c r="AM2000" t="s">
        <v>3800</v>
      </c>
      <c r="AN2000">
        <v>33</v>
      </c>
    </row>
    <row r="2001" spans="1:40" ht="14.4" x14ac:dyDescent="0.3">
      <c r="A2001" s="433" t="str">
        <v>2718</v>
      </c>
      <c r="D2001" t="str">
        <f>CONCATENATE(portada_F[[#This Row],[NIVEL]],".",portada_F[[#This Row],[CODINS]])</f>
        <v>1.01033</v>
      </c>
      <c r="E2001" s="444" t="s">
        <v>31352</v>
      </c>
      <c r="F2001" t="s">
        <v>2557</v>
      </c>
      <c r="G2001" t="s">
        <v>3887</v>
      </c>
      <c r="H2001" t="s">
        <v>3357</v>
      </c>
      <c r="I2001" t="s">
        <v>3749</v>
      </c>
      <c r="J2001" t="s">
        <v>4</v>
      </c>
      <c r="K2001" t="s">
        <v>32</v>
      </c>
      <c r="L2001" t="s">
        <v>20921</v>
      </c>
      <c r="M2001" t="s">
        <v>18492</v>
      </c>
      <c r="N2001">
        <v>30504</v>
      </c>
      <c r="O2001" t="s">
        <v>64</v>
      </c>
      <c r="P2001" t="s">
        <v>5</v>
      </c>
      <c r="Q2001" t="s">
        <v>4</v>
      </c>
      <c r="R2001" t="s">
        <v>16678</v>
      </c>
      <c r="S2001" t="s">
        <v>242</v>
      </c>
      <c r="T2001" t="s">
        <v>3749</v>
      </c>
      <c r="U2001" t="s">
        <v>235</v>
      </c>
      <c r="V2001" t="s">
        <v>3357</v>
      </c>
      <c r="W2001" t="s">
        <v>18911</v>
      </c>
      <c r="X2001" t="s">
        <v>11726</v>
      </c>
      <c r="Y2001" s="536" t="s">
        <v>23145</v>
      </c>
      <c r="Z2001" s="536"/>
      <c r="AA2001" s="493" t="s">
        <v>19516</v>
      </c>
      <c r="AB2001" s="493" t="s">
        <v>23145</v>
      </c>
      <c r="AC2001" s="493" t="s">
        <v>19830</v>
      </c>
      <c r="AD2001" s="493" t="s">
        <v>22030</v>
      </c>
      <c r="AE2001"/>
      <c r="AF2001" t="s">
        <v>20919</v>
      </c>
      <c r="AG2001"/>
      <c r="AH2001"/>
      <c r="AI2001" t="s">
        <v>20668</v>
      </c>
      <c r="AJ2001" t="s">
        <v>32</v>
      </c>
      <c r="AK2001" t="s">
        <v>3886</v>
      </c>
      <c r="AL2001" t="s">
        <v>64</v>
      </c>
      <c r="AM2001" t="s">
        <v>3357</v>
      </c>
      <c r="AN2001">
        <v>11</v>
      </c>
    </row>
    <row r="2002" spans="1:40" ht="14.4" x14ac:dyDescent="0.3">
      <c r="A2002" s="433" t="str">
        <v>2719</v>
      </c>
      <c r="D2002" t="str">
        <f>CONCATENATE(portada_F[[#This Row],[NIVEL]],".",portada_F[[#This Row],[CODINS]])</f>
        <v>1.03951</v>
      </c>
      <c r="E2002" s="444" t="s">
        <v>33865</v>
      </c>
      <c r="F2002" t="s">
        <v>7792</v>
      </c>
      <c r="G2002" t="s">
        <v>15968</v>
      </c>
      <c r="H2002" t="s">
        <v>15969</v>
      </c>
      <c r="I2002" t="s">
        <v>3749</v>
      </c>
      <c r="J2002" t="s">
        <v>4</v>
      </c>
      <c r="K2002" t="s">
        <v>32</v>
      </c>
      <c r="L2002" t="s">
        <v>20921</v>
      </c>
      <c r="M2002" t="s">
        <v>18492</v>
      </c>
      <c r="N2002">
        <v>30504</v>
      </c>
      <c r="O2002" t="s">
        <v>64</v>
      </c>
      <c r="P2002" t="s">
        <v>5</v>
      </c>
      <c r="Q2002" t="s">
        <v>4</v>
      </c>
      <c r="R2002" t="s">
        <v>16678</v>
      </c>
      <c r="S2002" t="s">
        <v>242</v>
      </c>
      <c r="T2002" t="s">
        <v>3749</v>
      </c>
      <c r="U2002" t="s">
        <v>235</v>
      </c>
      <c r="V2002" t="s">
        <v>15969</v>
      </c>
      <c r="W2002" t="s">
        <v>29178</v>
      </c>
      <c r="X2002" t="s">
        <v>18220</v>
      </c>
      <c r="Y2002" s="536" t="s">
        <v>29179</v>
      </c>
      <c r="Z2002" s="536"/>
      <c r="AA2002" s="493" t="s">
        <v>17482</v>
      </c>
      <c r="AB2002" s="493" t="s">
        <v>29179</v>
      </c>
      <c r="AC2002" s="493" t="s">
        <v>19830</v>
      </c>
      <c r="AD2002" s="493" t="s">
        <v>22030</v>
      </c>
      <c r="AE2002"/>
      <c r="AF2002" t="s">
        <v>20919</v>
      </c>
      <c r="AG2002"/>
      <c r="AH2002"/>
      <c r="AI2002" t="s">
        <v>20668</v>
      </c>
      <c r="AJ2002" t="s">
        <v>32</v>
      </c>
      <c r="AK2002" t="s">
        <v>3332</v>
      </c>
      <c r="AL2002" t="s">
        <v>64</v>
      </c>
      <c r="AM2002" t="s">
        <v>15969</v>
      </c>
      <c r="AN2002">
        <v>2</v>
      </c>
    </row>
    <row r="2003" spans="1:40" ht="14.4" x14ac:dyDescent="0.3">
      <c r="A2003" s="433" t="str">
        <v>2720</v>
      </c>
      <c r="D2003" t="str">
        <f>CONCATENATE(portada_F[[#This Row],[NIVEL]],".",portada_F[[#This Row],[CODINS]])</f>
        <v>1.03484</v>
      </c>
      <c r="E2003" s="444" t="s">
        <v>30925</v>
      </c>
      <c r="F2003" t="s">
        <v>9922</v>
      </c>
      <c r="G2003" t="s">
        <v>3833</v>
      </c>
      <c r="H2003" t="s">
        <v>28196</v>
      </c>
      <c r="I2003" t="s">
        <v>3749</v>
      </c>
      <c r="J2003" t="s">
        <v>5</v>
      </c>
      <c r="K2003" t="s">
        <v>32</v>
      </c>
      <c r="L2003" t="s">
        <v>20921</v>
      </c>
      <c r="M2003" t="s">
        <v>18492</v>
      </c>
      <c r="N2003">
        <v>30502</v>
      </c>
      <c r="O2003" t="s">
        <v>64</v>
      </c>
      <c r="P2003" t="s">
        <v>5</v>
      </c>
      <c r="Q2003" t="s">
        <v>2</v>
      </c>
      <c r="R2003" t="s">
        <v>16676</v>
      </c>
      <c r="S2003" t="s">
        <v>242</v>
      </c>
      <c r="T2003" t="s">
        <v>3749</v>
      </c>
      <c r="U2003" t="s">
        <v>1617</v>
      </c>
      <c r="V2003" t="s">
        <v>1617</v>
      </c>
      <c r="W2003" t="s">
        <v>22071</v>
      </c>
      <c r="X2003" t="s">
        <v>19829</v>
      </c>
      <c r="Y2003" s="536" t="s">
        <v>22072</v>
      </c>
      <c r="Z2003" s="536" t="s">
        <v>28197</v>
      </c>
      <c r="AA2003" s="493" t="s">
        <v>10778</v>
      </c>
      <c r="AB2003" s="493" t="s">
        <v>22072</v>
      </c>
      <c r="AC2003" s="493" t="s">
        <v>19826</v>
      </c>
      <c r="AD2003" s="493" t="s">
        <v>22073</v>
      </c>
      <c r="AE2003" t="s">
        <v>28173</v>
      </c>
      <c r="AF2003" t="s">
        <v>20919</v>
      </c>
      <c r="AG2003" t="s">
        <v>64</v>
      </c>
      <c r="AH2003" t="s">
        <v>19694</v>
      </c>
      <c r="AI2003" t="s">
        <v>28198</v>
      </c>
      <c r="AJ2003" t="s">
        <v>32</v>
      </c>
      <c r="AK2003" t="s">
        <v>3412</v>
      </c>
      <c r="AL2003" t="s">
        <v>64</v>
      </c>
      <c r="AM2003" t="s">
        <v>3834</v>
      </c>
      <c r="AN2003">
        <v>18</v>
      </c>
    </row>
    <row r="2004" spans="1:40" ht="14.4" x14ac:dyDescent="0.3">
      <c r="A2004" s="433" t="str">
        <v>2721</v>
      </c>
      <c r="D2004" t="str">
        <f>CONCATENATE(portada_F[[#This Row],[NIVEL]],".",portada_F[[#This Row],[CODINS]])</f>
        <v>1.00541</v>
      </c>
      <c r="E2004" s="444" t="s">
        <v>30925</v>
      </c>
      <c r="F2004" t="s">
        <v>961</v>
      </c>
      <c r="G2004" t="s">
        <v>3833</v>
      </c>
      <c r="H2004" t="s">
        <v>3834</v>
      </c>
      <c r="I2004" t="s">
        <v>3749</v>
      </c>
      <c r="J2004" t="s">
        <v>5</v>
      </c>
      <c r="K2004" t="s">
        <v>32</v>
      </c>
      <c r="L2004" t="s">
        <v>20921</v>
      </c>
      <c r="M2004" t="s">
        <v>18492</v>
      </c>
      <c r="N2004">
        <v>30502</v>
      </c>
      <c r="O2004" t="s">
        <v>64</v>
      </c>
      <c r="P2004" t="s">
        <v>5</v>
      </c>
      <c r="Q2004" t="s">
        <v>2</v>
      </c>
      <c r="R2004" t="s">
        <v>16676</v>
      </c>
      <c r="S2004" t="s">
        <v>242</v>
      </c>
      <c r="T2004" t="s">
        <v>3749</v>
      </c>
      <c r="U2004" t="s">
        <v>1617</v>
      </c>
      <c r="V2004" t="s">
        <v>1617</v>
      </c>
      <c r="W2004" t="s">
        <v>22071</v>
      </c>
      <c r="X2004" t="s">
        <v>19829</v>
      </c>
      <c r="Y2004" s="536" t="s">
        <v>22072</v>
      </c>
      <c r="Z2004" s="536"/>
      <c r="AA2004" s="493" t="s">
        <v>10778</v>
      </c>
      <c r="AB2004" s="493" t="s">
        <v>22072</v>
      </c>
      <c r="AC2004" s="493" t="s">
        <v>19826</v>
      </c>
      <c r="AD2004" s="493" t="s">
        <v>22073</v>
      </c>
      <c r="AE2004"/>
      <c r="AF2004" t="s">
        <v>20919</v>
      </c>
      <c r="AG2004"/>
      <c r="AH2004"/>
      <c r="AI2004" t="s">
        <v>20668</v>
      </c>
      <c r="AJ2004" t="s">
        <v>32</v>
      </c>
      <c r="AK2004" t="s">
        <v>3412</v>
      </c>
      <c r="AL2004" t="s">
        <v>64</v>
      </c>
      <c r="AM2004" t="s">
        <v>3834</v>
      </c>
      <c r="AN2004">
        <v>72</v>
      </c>
    </row>
    <row r="2005" spans="1:40" ht="14.4" x14ac:dyDescent="0.3">
      <c r="A2005" s="433" t="str">
        <v>2722</v>
      </c>
      <c r="D2005" t="str">
        <f>CONCATENATE(portada_F[[#This Row],[NIVEL]],".",portada_F[[#This Row],[CODINS]])</f>
        <v>1.03858</v>
      </c>
      <c r="E2005" s="444" t="s">
        <v>33786</v>
      </c>
      <c r="F2005" t="s">
        <v>14781</v>
      </c>
      <c r="G2005" t="s">
        <v>14780</v>
      </c>
      <c r="H2005" t="s">
        <v>14782</v>
      </c>
      <c r="I2005" t="s">
        <v>3749</v>
      </c>
      <c r="J2005" t="s">
        <v>1</v>
      </c>
      <c r="K2005" t="s">
        <v>32</v>
      </c>
      <c r="L2005" t="s">
        <v>20921</v>
      </c>
      <c r="M2005" t="s">
        <v>18492</v>
      </c>
      <c r="N2005">
        <v>30402</v>
      </c>
      <c r="O2005" t="s">
        <v>64</v>
      </c>
      <c r="P2005" t="s">
        <v>4</v>
      </c>
      <c r="Q2005" t="s">
        <v>2</v>
      </c>
      <c r="R2005" t="s">
        <v>16673</v>
      </c>
      <c r="S2005" t="s">
        <v>242</v>
      </c>
      <c r="T2005" t="s">
        <v>3750</v>
      </c>
      <c r="U2005" t="s">
        <v>3751</v>
      </c>
      <c r="V2005" t="s">
        <v>15297</v>
      </c>
      <c r="W2005" t="s">
        <v>15297</v>
      </c>
      <c r="X2005" t="s">
        <v>15299</v>
      </c>
      <c r="Y2005" s="536" t="s">
        <v>29001</v>
      </c>
      <c r="Z2005" s="536"/>
      <c r="AA2005" s="493" t="s">
        <v>15298</v>
      </c>
      <c r="AB2005" s="493" t="s">
        <v>29001</v>
      </c>
      <c r="AC2005" s="493" t="s">
        <v>3791</v>
      </c>
      <c r="AD2005" s="493" t="s">
        <v>29002</v>
      </c>
      <c r="AE2005"/>
      <c r="AF2005" t="s">
        <v>20919</v>
      </c>
      <c r="AG2005"/>
      <c r="AH2005"/>
      <c r="AI2005" t="s">
        <v>20668</v>
      </c>
      <c r="AJ2005" t="s">
        <v>32</v>
      </c>
      <c r="AK2005" t="s">
        <v>2628</v>
      </c>
      <c r="AL2005" t="s">
        <v>64</v>
      </c>
      <c r="AM2005" t="s">
        <v>14782</v>
      </c>
      <c r="AN2005">
        <v>5</v>
      </c>
    </row>
    <row r="2006" spans="1:40" ht="14.4" x14ac:dyDescent="0.3">
      <c r="A2006" s="433" t="str">
        <v>2723</v>
      </c>
      <c r="D2006" t="str">
        <f>CONCATENATE(portada_F[[#This Row],[NIVEL]],".",portada_F[[#This Row],[CODINS]])</f>
        <v>1.00535</v>
      </c>
      <c r="E2006" s="444" t="s">
        <v>30919</v>
      </c>
      <c r="F2006" t="s">
        <v>294</v>
      </c>
      <c r="G2006" t="s">
        <v>3817</v>
      </c>
      <c r="H2006" t="s">
        <v>3818</v>
      </c>
      <c r="I2006" t="s">
        <v>3749</v>
      </c>
      <c r="J2006" t="s">
        <v>2</v>
      </c>
      <c r="K2006" t="s">
        <v>32</v>
      </c>
      <c r="L2006" t="s">
        <v>20921</v>
      </c>
      <c r="M2006" t="s">
        <v>18492</v>
      </c>
      <c r="N2006">
        <v>30501</v>
      </c>
      <c r="O2006" t="s">
        <v>64</v>
      </c>
      <c r="P2006" t="s">
        <v>5</v>
      </c>
      <c r="Q2006" t="s">
        <v>1</v>
      </c>
      <c r="R2006" t="s">
        <v>16675</v>
      </c>
      <c r="S2006" t="s">
        <v>242</v>
      </c>
      <c r="T2006" t="s">
        <v>3749</v>
      </c>
      <c r="U2006" t="s">
        <v>3749</v>
      </c>
      <c r="V2006" t="s">
        <v>3818</v>
      </c>
      <c r="W2006" t="s">
        <v>22056</v>
      </c>
      <c r="X2006" t="s">
        <v>11583</v>
      </c>
      <c r="Y2006" s="536" t="s">
        <v>22057</v>
      </c>
      <c r="Z2006" s="536"/>
      <c r="AA2006" s="493" t="s">
        <v>22058</v>
      </c>
      <c r="AB2006" s="493" t="s">
        <v>22057</v>
      </c>
      <c r="AC2006" s="493" t="s">
        <v>22038</v>
      </c>
      <c r="AD2006" s="493" t="s">
        <v>22030</v>
      </c>
      <c r="AE2006"/>
      <c r="AF2006" t="s">
        <v>20919</v>
      </c>
      <c r="AG2006"/>
      <c r="AH2006"/>
      <c r="AI2006" t="s">
        <v>20668</v>
      </c>
      <c r="AJ2006" t="s">
        <v>32</v>
      </c>
      <c r="AK2006" t="s">
        <v>3816</v>
      </c>
      <c r="AL2006" t="s">
        <v>64</v>
      </c>
      <c r="AM2006" t="s">
        <v>3818</v>
      </c>
      <c r="AN2006">
        <v>8</v>
      </c>
    </row>
    <row r="2007" spans="1:40" ht="14.4" x14ac:dyDescent="0.3">
      <c r="A2007" s="433" t="str">
        <v>2725</v>
      </c>
      <c r="D2007" t="str">
        <f>CONCATENATE(portada_F[[#This Row],[NIVEL]],".",portada_F[[#This Row],[CODINS]])</f>
        <v>1.01892</v>
      </c>
      <c r="E2007" s="444" t="s">
        <v>32132</v>
      </c>
      <c r="F2007" t="s">
        <v>3837</v>
      </c>
      <c r="G2007" t="s">
        <v>3835</v>
      </c>
      <c r="H2007" t="s">
        <v>3836</v>
      </c>
      <c r="I2007" t="s">
        <v>3749</v>
      </c>
      <c r="J2007" t="s">
        <v>5</v>
      </c>
      <c r="K2007" t="s">
        <v>32</v>
      </c>
      <c r="L2007" t="s">
        <v>20921</v>
      </c>
      <c r="M2007" t="s">
        <v>18492</v>
      </c>
      <c r="N2007">
        <v>30502</v>
      </c>
      <c r="O2007" t="s">
        <v>64</v>
      </c>
      <c r="P2007" t="s">
        <v>5</v>
      </c>
      <c r="Q2007" t="s">
        <v>2</v>
      </c>
      <c r="R2007" t="s">
        <v>16676</v>
      </c>
      <c r="S2007" t="s">
        <v>242</v>
      </c>
      <c r="T2007" t="s">
        <v>3749</v>
      </c>
      <c r="U2007" t="s">
        <v>1617</v>
      </c>
      <c r="V2007" t="s">
        <v>3836</v>
      </c>
      <c r="W2007" t="s">
        <v>9474</v>
      </c>
      <c r="X2007" t="s">
        <v>17217</v>
      </c>
      <c r="Y2007" s="536" t="s">
        <v>24926</v>
      </c>
      <c r="Z2007" s="536"/>
      <c r="AA2007" s="493" t="s">
        <v>24927</v>
      </c>
      <c r="AB2007" s="493" t="s">
        <v>24928</v>
      </c>
      <c r="AC2007" s="493" t="s">
        <v>19826</v>
      </c>
      <c r="AD2007" s="493" t="s">
        <v>22073</v>
      </c>
      <c r="AE2007"/>
      <c r="AF2007" t="s">
        <v>20919</v>
      </c>
      <c r="AG2007"/>
      <c r="AH2007"/>
      <c r="AI2007" t="s">
        <v>20668</v>
      </c>
      <c r="AJ2007" t="s">
        <v>32</v>
      </c>
      <c r="AK2007" t="s">
        <v>3407</v>
      </c>
      <c r="AL2007" t="s">
        <v>64</v>
      </c>
      <c r="AM2007" t="s">
        <v>3836</v>
      </c>
      <c r="AN2007">
        <v>15</v>
      </c>
    </row>
    <row r="2008" spans="1:40" ht="14.4" x14ac:dyDescent="0.3">
      <c r="A2008" s="433" t="str">
        <v>2726</v>
      </c>
      <c r="D2008" t="str">
        <f>CONCATENATE(portada_F[[#This Row],[NIVEL]],".",portada_F[[#This Row],[CODINS]])</f>
        <v>1.03863</v>
      </c>
      <c r="E2008" s="444" t="s">
        <v>33791</v>
      </c>
      <c r="F2008" t="s">
        <v>7951</v>
      </c>
      <c r="G2008" t="s">
        <v>14790</v>
      </c>
      <c r="H2008" t="s">
        <v>223</v>
      </c>
      <c r="I2008" t="s">
        <v>3749</v>
      </c>
      <c r="J2008" t="s">
        <v>5</v>
      </c>
      <c r="K2008" t="s">
        <v>32</v>
      </c>
      <c r="L2008" t="s">
        <v>20921</v>
      </c>
      <c r="M2008" t="s">
        <v>18492</v>
      </c>
      <c r="N2008">
        <v>30507</v>
      </c>
      <c r="O2008" t="s">
        <v>64</v>
      </c>
      <c r="P2008" t="s">
        <v>5</v>
      </c>
      <c r="Q2008" t="s">
        <v>7</v>
      </c>
      <c r="R2008" t="s">
        <v>16681</v>
      </c>
      <c r="S2008" t="s">
        <v>242</v>
      </c>
      <c r="T2008" t="s">
        <v>3749</v>
      </c>
      <c r="U2008" t="s">
        <v>3910</v>
      </c>
      <c r="V2008" t="s">
        <v>223</v>
      </c>
      <c r="W2008" t="s">
        <v>15308</v>
      </c>
      <c r="X2008" t="s">
        <v>15307</v>
      </c>
      <c r="Y2008" s="536" t="s">
        <v>29014</v>
      </c>
      <c r="Z2008" s="536"/>
      <c r="AA2008" s="493" t="s">
        <v>29015</v>
      </c>
      <c r="AB2008" s="493" t="s">
        <v>29014</v>
      </c>
      <c r="AC2008" s="493" t="s">
        <v>19826</v>
      </c>
      <c r="AD2008" s="493" t="s">
        <v>22073</v>
      </c>
      <c r="AE2008"/>
      <c r="AF2008" t="s">
        <v>20919</v>
      </c>
      <c r="AG2008"/>
      <c r="AH2008"/>
      <c r="AI2008" t="s">
        <v>20668</v>
      </c>
      <c r="AJ2008" t="s">
        <v>32</v>
      </c>
      <c r="AK2008" t="s">
        <v>2327</v>
      </c>
      <c r="AL2008" t="s">
        <v>64</v>
      </c>
      <c r="AM2008" t="s">
        <v>223</v>
      </c>
      <c r="AN2008">
        <v>3</v>
      </c>
    </row>
    <row r="2009" spans="1:40" ht="14.4" x14ac:dyDescent="0.3">
      <c r="A2009" s="433" t="str">
        <v>2727</v>
      </c>
      <c r="D2009" t="str">
        <f>CONCATENATE(portada_F[[#This Row],[NIVEL]],".",portada_F[[#This Row],[CODINS]])</f>
        <v>1.00878</v>
      </c>
      <c r="E2009" s="444" t="s">
        <v>31217</v>
      </c>
      <c r="F2009" t="s">
        <v>2373</v>
      </c>
      <c r="G2009" t="s">
        <v>3763</v>
      </c>
      <c r="H2009" t="s">
        <v>62</v>
      </c>
      <c r="I2009" t="s">
        <v>3749</v>
      </c>
      <c r="J2009" t="s">
        <v>1</v>
      </c>
      <c r="K2009" t="s">
        <v>32</v>
      </c>
      <c r="L2009" t="s">
        <v>20921</v>
      </c>
      <c r="M2009" t="s">
        <v>18492</v>
      </c>
      <c r="N2009">
        <v>30402</v>
      </c>
      <c r="O2009" t="s">
        <v>64</v>
      </c>
      <c r="P2009" t="s">
        <v>4</v>
      </c>
      <c r="Q2009" t="s">
        <v>2</v>
      </c>
      <c r="R2009" t="s">
        <v>16673</v>
      </c>
      <c r="S2009" t="s">
        <v>242</v>
      </c>
      <c r="T2009" t="s">
        <v>3750</v>
      </c>
      <c r="U2009" t="s">
        <v>3751</v>
      </c>
      <c r="V2009" t="s">
        <v>1871</v>
      </c>
      <c r="W2009" t="s">
        <v>9459</v>
      </c>
      <c r="X2009" t="s">
        <v>11680</v>
      </c>
      <c r="Y2009" s="536" t="s">
        <v>22832</v>
      </c>
      <c r="Z2009" s="536"/>
      <c r="AA2009" s="493" t="s">
        <v>10583</v>
      </c>
      <c r="AB2009" s="493" t="s">
        <v>22833</v>
      </c>
      <c r="AC2009" s="493" t="s">
        <v>3791</v>
      </c>
      <c r="AD2009" s="493" t="s">
        <v>22027</v>
      </c>
      <c r="AE2009"/>
      <c r="AF2009" t="s">
        <v>20919</v>
      </c>
      <c r="AG2009"/>
      <c r="AH2009"/>
      <c r="AI2009" t="s">
        <v>20668</v>
      </c>
      <c r="AJ2009" t="s">
        <v>32</v>
      </c>
      <c r="AK2009" t="s">
        <v>638</v>
      </c>
      <c r="AL2009" t="s">
        <v>64</v>
      </c>
      <c r="AM2009" t="s">
        <v>62</v>
      </c>
      <c r="AN2009">
        <v>27</v>
      </c>
    </row>
    <row r="2010" spans="1:40" ht="14.4" x14ac:dyDescent="0.3">
      <c r="A2010" s="433" t="str">
        <v>2728</v>
      </c>
      <c r="D2010" t="str">
        <f>CONCATENATE(portada_F[[#This Row],[NIVEL]],".",portada_F[[#This Row],[CODINS]])</f>
        <v>1.01555</v>
      </c>
      <c r="E2010" s="444" t="s">
        <v>31830</v>
      </c>
      <c r="F2010" t="s">
        <v>3861</v>
      </c>
      <c r="G2010" t="s">
        <v>5374</v>
      </c>
      <c r="H2010" t="s">
        <v>5375</v>
      </c>
      <c r="I2010" t="s">
        <v>3749</v>
      </c>
      <c r="J2010" t="s">
        <v>9</v>
      </c>
      <c r="K2010" t="s">
        <v>32</v>
      </c>
      <c r="L2010" t="s">
        <v>20921</v>
      </c>
      <c r="M2010" t="s">
        <v>18492</v>
      </c>
      <c r="N2010">
        <v>30505</v>
      </c>
      <c r="O2010" t="s">
        <v>64</v>
      </c>
      <c r="P2010" t="s">
        <v>5</v>
      </c>
      <c r="Q2010" t="s">
        <v>5</v>
      </c>
      <c r="R2010" t="s">
        <v>16679</v>
      </c>
      <c r="S2010" t="s">
        <v>242</v>
      </c>
      <c r="T2010" t="s">
        <v>3749</v>
      </c>
      <c r="U2010" t="s">
        <v>567</v>
      </c>
      <c r="V2010" t="s">
        <v>5375</v>
      </c>
      <c r="W2010" t="s">
        <v>7227</v>
      </c>
      <c r="X2010" t="s">
        <v>15658</v>
      </c>
      <c r="Y2010" s="536" t="s">
        <v>24236</v>
      </c>
      <c r="Z2010" s="536"/>
      <c r="AA2010" s="493" t="s">
        <v>15926</v>
      </c>
      <c r="AB2010" s="493" t="s">
        <v>24237</v>
      </c>
      <c r="AC2010" s="493" t="s">
        <v>19541</v>
      </c>
      <c r="AD2010" s="493" t="s">
        <v>22048</v>
      </c>
      <c r="AE2010"/>
      <c r="AF2010" t="s">
        <v>20919</v>
      </c>
      <c r="AG2010"/>
      <c r="AH2010"/>
      <c r="AI2010" t="s">
        <v>20668</v>
      </c>
      <c r="AJ2010" t="s">
        <v>32</v>
      </c>
      <c r="AK2010" t="s">
        <v>5373</v>
      </c>
      <c r="AL2010" t="s">
        <v>64</v>
      </c>
      <c r="AM2010" t="s">
        <v>5375</v>
      </c>
      <c r="AN2010">
        <v>11</v>
      </c>
    </row>
    <row r="2011" spans="1:40" ht="14.4" x14ac:dyDescent="0.3">
      <c r="A2011" s="433" t="str">
        <v>2731</v>
      </c>
      <c r="D2011" t="str">
        <f>CONCATENATE(portada_F[[#This Row],[NIVEL]],".",portada_F[[#This Row],[CODINS]])</f>
        <v>1.00536</v>
      </c>
      <c r="E2011" s="444" t="s">
        <v>30920</v>
      </c>
      <c r="F2011" t="s">
        <v>644</v>
      </c>
      <c r="G2011" t="s">
        <v>3810</v>
      </c>
      <c r="H2011" t="s">
        <v>3811</v>
      </c>
      <c r="I2011" t="s">
        <v>3749</v>
      </c>
      <c r="J2011" t="s">
        <v>2</v>
      </c>
      <c r="K2011" t="s">
        <v>32</v>
      </c>
      <c r="L2011" t="s">
        <v>20921</v>
      </c>
      <c r="M2011" t="s">
        <v>18492</v>
      </c>
      <c r="N2011">
        <v>30501</v>
      </c>
      <c r="O2011" t="s">
        <v>64</v>
      </c>
      <c r="P2011" t="s">
        <v>5</v>
      </c>
      <c r="Q2011" t="s">
        <v>1</v>
      </c>
      <c r="R2011" t="s">
        <v>16675</v>
      </c>
      <c r="S2011" t="s">
        <v>242</v>
      </c>
      <c r="T2011" t="s">
        <v>3749</v>
      </c>
      <c r="U2011" t="s">
        <v>3749</v>
      </c>
      <c r="V2011" t="s">
        <v>1377</v>
      </c>
      <c r="W2011" t="s">
        <v>9469</v>
      </c>
      <c r="X2011" t="s">
        <v>22059</v>
      </c>
      <c r="Y2011" s="536" t="s">
        <v>22060</v>
      </c>
      <c r="Z2011" s="536"/>
      <c r="AA2011" s="493" t="s">
        <v>17920</v>
      </c>
      <c r="AB2011" s="493" t="s">
        <v>22061</v>
      </c>
      <c r="AC2011" s="493" t="s">
        <v>22038</v>
      </c>
      <c r="AD2011" s="493" t="s">
        <v>22039</v>
      </c>
      <c r="AE2011"/>
      <c r="AF2011" t="s">
        <v>20919</v>
      </c>
      <c r="AG2011"/>
      <c r="AH2011"/>
      <c r="AI2011" t="s">
        <v>20668</v>
      </c>
      <c r="AJ2011" t="s">
        <v>32</v>
      </c>
      <c r="AK2011" t="s">
        <v>1671</v>
      </c>
      <c r="AL2011" t="s">
        <v>64</v>
      </c>
      <c r="AM2011" t="s">
        <v>3811</v>
      </c>
      <c r="AN2011">
        <v>87</v>
      </c>
    </row>
    <row r="2012" spans="1:40" ht="14.4" x14ac:dyDescent="0.3">
      <c r="A2012" s="433" t="str">
        <v>2732</v>
      </c>
      <c r="D2012" t="str">
        <f>CONCATENATE(portada_F[[#This Row],[NIVEL]],".",portada_F[[#This Row],[CODINS]])</f>
        <v>1.03691</v>
      </c>
      <c r="E2012" s="444" t="s">
        <v>33663</v>
      </c>
      <c r="F2012" t="s">
        <v>9812</v>
      </c>
      <c r="G2012" t="s">
        <v>13829</v>
      </c>
      <c r="H2012" t="s">
        <v>13830</v>
      </c>
      <c r="I2012" t="s">
        <v>3749</v>
      </c>
      <c r="J2012" t="s">
        <v>5</v>
      </c>
      <c r="K2012" t="s">
        <v>32</v>
      </c>
      <c r="L2012" t="s">
        <v>20921</v>
      </c>
      <c r="M2012" t="s">
        <v>18492</v>
      </c>
      <c r="N2012">
        <v>30507</v>
      </c>
      <c r="O2012" t="s">
        <v>64</v>
      </c>
      <c r="P2012" t="s">
        <v>5</v>
      </c>
      <c r="Q2012" t="s">
        <v>7</v>
      </c>
      <c r="R2012" t="s">
        <v>16681</v>
      </c>
      <c r="S2012" t="s">
        <v>242</v>
      </c>
      <c r="T2012" t="s">
        <v>3749</v>
      </c>
      <c r="U2012" t="s">
        <v>3910</v>
      </c>
      <c r="V2012" t="s">
        <v>51</v>
      </c>
      <c r="W2012" t="s">
        <v>17456</v>
      </c>
      <c r="X2012" t="s">
        <v>14436</v>
      </c>
      <c r="Y2012" s="536"/>
      <c r="Z2012" s="536"/>
      <c r="AA2012" s="493" t="s">
        <v>14435</v>
      </c>
      <c r="AB2012" s="493" t="s">
        <v>28680</v>
      </c>
      <c r="AC2012" s="493" t="s">
        <v>19826</v>
      </c>
      <c r="AD2012" s="493" t="s">
        <v>22073</v>
      </c>
      <c r="AE2012"/>
      <c r="AF2012" t="s">
        <v>20919</v>
      </c>
      <c r="AG2012"/>
      <c r="AH2012"/>
      <c r="AI2012" t="s">
        <v>20668</v>
      </c>
      <c r="AJ2012" t="s">
        <v>32</v>
      </c>
      <c r="AK2012" t="s">
        <v>4748</v>
      </c>
      <c r="AL2012" t="s">
        <v>64</v>
      </c>
      <c r="AM2012" t="s">
        <v>13830</v>
      </c>
      <c r="AN2012">
        <v>2</v>
      </c>
    </row>
    <row r="2013" spans="1:40" ht="14.4" x14ac:dyDescent="0.3">
      <c r="A2013" s="433" t="str">
        <v>2734</v>
      </c>
      <c r="D2013" t="str">
        <f>CONCATENATE(portada_F[[#This Row],[NIVEL]],".",portada_F[[#This Row],[CODINS]])</f>
        <v>1.01269</v>
      </c>
      <c r="E2013" s="444" t="s">
        <v>31554</v>
      </c>
      <c r="F2013" t="s">
        <v>1169</v>
      </c>
      <c r="G2013" t="s">
        <v>3845</v>
      </c>
      <c r="H2013" t="s">
        <v>1598</v>
      </c>
      <c r="I2013" t="s">
        <v>3749</v>
      </c>
      <c r="J2013" t="s">
        <v>3</v>
      </c>
      <c r="K2013" t="s">
        <v>32</v>
      </c>
      <c r="L2013" t="s">
        <v>20921</v>
      </c>
      <c r="M2013" t="s">
        <v>18492</v>
      </c>
      <c r="N2013">
        <v>30502</v>
      </c>
      <c r="O2013" t="s">
        <v>64</v>
      </c>
      <c r="P2013" t="s">
        <v>5</v>
      </c>
      <c r="Q2013" t="s">
        <v>2</v>
      </c>
      <c r="R2013" t="s">
        <v>16676</v>
      </c>
      <c r="S2013" t="s">
        <v>242</v>
      </c>
      <c r="T2013" t="s">
        <v>3749</v>
      </c>
      <c r="U2013" t="s">
        <v>1617</v>
      </c>
      <c r="V2013" t="s">
        <v>1598</v>
      </c>
      <c r="W2013" t="s">
        <v>9477</v>
      </c>
      <c r="X2013" t="s">
        <v>10578</v>
      </c>
      <c r="Y2013" s="536" t="s">
        <v>23640</v>
      </c>
      <c r="Z2013" s="536"/>
      <c r="AA2013" s="493" t="s">
        <v>18961</v>
      </c>
      <c r="AB2013" s="493" t="s">
        <v>23640</v>
      </c>
      <c r="AC2013" s="493" t="s">
        <v>19828</v>
      </c>
      <c r="AD2013" s="493" t="s">
        <v>22068</v>
      </c>
      <c r="AE2013"/>
      <c r="AF2013" t="s">
        <v>20919</v>
      </c>
      <c r="AG2013"/>
      <c r="AH2013"/>
      <c r="AI2013" t="s">
        <v>20668</v>
      </c>
      <c r="AJ2013" t="s">
        <v>32</v>
      </c>
      <c r="AK2013" t="s">
        <v>3654</v>
      </c>
      <c r="AL2013" t="s">
        <v>64</v>
      </c>
      <c r="AM2013" t="s">
        <v>1598</v>
      </c>
      <c r="AN2013">
        <v>6</v>
      </c>
    </row>
    <row r="2014" spans="1:40" ht="14.4" x14ac:dyDescent="0.3">
      <c r="A2014" s="433" t="str">
        <v>2735</v>
      </c>
      <c r="D2014" t="str">
        <f>CONCATENATE(portada_F[[#This Row],[NIVEL]],".",portada_F[[#This Row],[CODINS]])</f>
        <v>1.03674</v>
      </c>
      <c r="E2014" s="444" t="s">
        <v>33647</v>
      </c>
      <c r="F2014" s="446" t="s">
        <v>7842</v>
      </c>
      <c r="G2014" t="s">
        <v>13806</v>
      </c>
      <c r="H2014" t="s">
        <v>13807</v>
      </c>
      <c r="I2014" t="s">
        <v>3749</v>
      </c>
      <c r="J2014" t="s">
        <v>2</v>
      </c>
      <c r="K2014" t="s">
        <v>32</v>
      </c>
      <c r="L2014" t="s">
        <v>20921</v>
      </c>
      <c r="M2014" t="s">
        <v>18492</v>
      </c>
      <c r="N2014">
        <v>30501</v>
      </c>
      <c r="O2014" t="s">
        <v>64</v>
      </c>
      <c r="P2014" t="s">
        <v>5</v>
      </c>
      <c r="Q2014" t="s">
        <v>1</v>
      </c>
      <c r="R2014" t="s">
        <v>16675</v>
      </c>
      <c r="S2014" t="s">
        <v>242</v>
      </c>
      <c r="T2014" t="s">
        <v>3749</v>
      </c>
      <c r="U2014" t="s">
        <v>3749</v>
      </c>
      <c r="V2014" t="s">
        <v>13807</v>
      </c>
      <c r="W2014" t="s">
        <v>20471</v>
      </c>
      <c r="X2014" t="s">
        <v>14422</v>
      </c>
      <c r="Y2014" s="536"/>
      <c r="Z2014" s="536"/>
      <c r="AA2014" s="493" t="s">
        <v>15906</v>
      </c>
      <c r="AB2014" s="493" t="s">
        <v>28642</v>
      </c>
      <c r="AC2014" s="493" t="s">
        <v>22038</v>
      </c>
      <c r="AD2014" s="493" t="s">
        <v>22039</v>
      </c>
      <c r="AE2014"/>
      <c r="AF2014" t="s">
        <v>20919</v>
      </c>
      <c r="AG2014"/>
      <c r="AH2014"/>
      <c r="AI2014" t="s">
        <v>20668</v>
      </c>
      <c r="AJ2014" t="s">
        <v>32</v>
      </c>
      <c r="AK2014" t="s">
        <v>3086</v>
      </c>
      <c r="AL2014" t="s">
        <v>64</v>
      </c>
      <c r="AM2014" t="s">
        <v>13807</v>
      </c>
      <c r="AN2014">
        <v>3</v>
      </c>
    </row>
    <row r="2015" spans="1:40" ht="14.4" x14ac:dyDescent="0.3">
      <c r="A2015" s="433" t="str">
        <v>2737</v>
      </c>
      <c r="D2015" t="str">
        <f>CONCATENATE(portada_F[[#This Row],[NIVEL]],".",portada_F[[#This Row],[CODINS]])</f>
        <v>1.00879</v>
      </c>
      <c r="E2015" s="444" t="s">
        <v>31218</v>
      </c>
      <c r="F2015" t="s">
        <v>2375</v>
      </c>
      <c r="G2015" t="s">
        <v>3782</v>
      </c>
      <c r="H2015" t="s">
        <v>3783</v>
      </c>
      <c r="I2015" t="s">
        <v>3749</v>
      </c>
      <c r="J2015" t="s">
        <v>1</v>
      </c>
      <c r="K2015" t="s">
        <v>32</v>
      </c>
      <c r="L2015" t="s">
        <v>20921</v>
      </c>
      <c r="M2015" t="s">
        <v>18492</v>
      </c>
      <c r="N2015">
        <v>30401</v>
      </c>
      <c r="O2015" t="s">
        <v>64</v>
      </c>
      <c r="P2015" t="s">
        <v>4</v>
      </c>
      <c r="Q2015" t="s">
        <v>1</v>
      </c>
      <c r="R2015" t="s">
        <v>16672</v>
      </c>
      <c r="S2015" t="s">
        <v>242</v>
      </c>
      <c r="T2015" t="s">
        <v>3750</v>
      </c>
      <c r="U2015" t="s">
        <v>3756</v>
      </c>
      <c r="V2015" t="s">
        <v>785</v>
      </c>
      <c r="W2015" t="s">
        <v>9462</v>
      </c>
      <c r="X2015" t="s">
        <v>10484</v>
      </c>
      <c r="Y2015" s="536" t="s">
        <v>22834</v>
      </c>
      <c r="Z2015" s="536"/>
      <c r="AA2015" s="493" t="s">
        <v>22835</v>
      </c>
      <c r="AB2015" s="493" t="s">
        <v>22836</v>
      </c>
      <c r="AC2015" s="493" t="s">
        <v>3791</v>
      </c>
      <c r="AD2015" s="493" t="s">
        <v>22027</v>
      </c>
      <c r="AE2015"/>
      <c r="AF2015" t="s">
        <v>20919</v>
      </c>
      <c r="AG2015"/>
      <c r="AH2015"/>
      <c r="AI2015" t="s">
        <v>20668</v>
      </c>
      <c r="AJ2015" t="s">
        <v>32</v>
      </c>
      <c r="AK2015" t="s">
        <v>1737</v>
      </c>
      <c r="AL2015" t="s">
        <v>64</v>
      </c>
      <c r="AM2015" t="s">
        <v>3783</v>
      </c>
      <c r="AN2015">
        <v>20</v>
      </c>
    </row>
    <row r="2016" spans="1:40" ht="14.4" x14ac:dyDescent="0.3">
      <c r="A2016" s="433" t="str">
        <v>2738</v>
      </c>
      <c r="D2016" t="str">
        <f>CONCATENATE(portada_F[[#This Row],[NIVEL]],".",portada_F[[#This Row],[CODINS]])</f>
        <v>1.01891</v>
      </c>
      <c r="E2016" s="444" t="s">
        <v>32131</v>
      </c>
      <c r="F2016" t="s">
        <v>3806</v>
      </c>
      <c r="G2016" t="s">
        <v>3803</v>
      </c>
      <c r="H2016" t="s">
        <v>3804</v>
      </c>
      <c r="I2016" t="s">
        <v>3749</v>
      </c>
      <c r="J2016" t="s">
        <v>2</v>
      </c>
      <c r="K2016" t="s">
        <v>32</v>
      </c>
      <c r="L2016" t="s">
        <v>20921</v>
      </c>
      <c r="M2016" t="s">
        <v>18492</v>
      </c>
      <c r="N2016">
        <v>30501</v>
      </c>
      <c r="O2016" t="s">
        <v>64</v>
      </c>
      <c r="P2016" t="s">
        <v>5</v>
      </c>
      <c r="Q2016" t="s">
        <v>1</v>
      </c>
      <c r="R2016" t="s">
        <v>16675</v>
      </c>
      <c r="S2016" t="s">
        <v>242</v>
      </c>
      <c r="T2016" t="s">
        <v>3749</v>
      </c>
      <c r="U2016" t="s">
        <v>3749</v>
      </c>
      <c r="V2016" t="s">
        <v>3805</v>
      </c>
      <c r="W2016" t="s">
        <v>9468</v>
      </c>
      <c r="X2016" t="s">
        <v>13007</v>
      </c>
      <c r="Y2016" s="536" t="s">
        <v>24924</v>
      </c>
      <c r="Z2016" s="536" t="s">
        <v>24925</v>
      </c>
      <c r="AA2016" s="493" t="s">
        <v>20136</v>
      </c>
      <c r="AB2016" s="493" t="s">
        <v>24925</v>
      </c>
      <c r="AC2016" s="493" t="s">
        <v>22038</v>
      </c>
      <c r="AD2016" s="493" t="s">
        <v>22039</v>
      </c>
      <c r="AE2016"/>
      <c r="AF2016" t="s">
        <v>20919</v>
      </c>
      <c r="AG2016"/>
      <c r="AH2016"/>
      <c r="AI2016" t="s">
        <v>20668</v>
      </c>
      <c r="AJ2016" t="s">
        <v>32</v>
      </c>
      <c r="AK2016" t="s">
        <v>200</v>
      </c>
      <c r="AL2016" t="s">
        <v>64</v>
      </c>
      <c r="AM2016" t="s">
        <v>3804</v>
      </c>
      <c r="AN2016">
        <v>18</v>
      </c>
    </row>
    <row r="2017" spans="1:40" ht="14.4" x14ac:dyDescent="0.3">
      <c r="A2017" s="433" t="str">
        <v>2739</v>
      </c>
      <c r="D2017" t="str">
        <f>CONCATENATE(portada_F[[#This Row],[NIVEL]],".",portada_F[[#This Row],[CODINS]])</f>
        <v>1.00537</v>
      </c>
      <c r="E2017" s="444" t="s">
        <v>30921</v>
      </c>
      <c r="F2017" t="s">
        <v>686</v>
      </c>
      <c r="G2017" t="s">
        <v>3801</v>
      </c>
      <c r="H2017" t="s">
        <v>3802</v>
      </c>
      <c r="I2017" t="s">
        <v>3749</v>
      </c>
      <c r="J2017" t="s">
        <v>2</v>
      </c>
      <c r="K2017" t="s">
        <v>32</v>
      </c>
      <c r="L2017" t="s">
        <v>20921</v>
      </c>
      <c r="M2017" t="s">
        <v>11128</v>
      </c>
      <c r="N2017">
        <v>30501</v>
      </c>
      <c r="O2017" t="s">
        <v>64</v>
      </c>
      <c r="P2017" t="s">
        <v>5</v>
      </c>
      <c r="Q2017" t="s">
        <v>1</v>
      </c>
      <c r="R2017" t="s">
        <v>16675</v>
      </c>
      <c r="S2017" t="s">
        <v>242</v>
      </c>
      <c r="T2017" t="s">
        <v>3749</v>
      </c>
      <c r="U2017" t="s">
        <v>3749</v>
      </c>
      <c r="V2017" t="s">
        <v>3800</v>
      </c>
      <c r="W2017" t="s">
        <v>22062</v>
      </c>
      <c r="X2017" t="s">
        <v>9467</v>
      </c>
      <c r="Y2017" s="536" t="s">
        <v>22063</v>
      </c>
      <c r="Z2017" s="536"/>
      <c r="AA2017" s="493" t="s">
        <v>10414</v>
      </c>
      <c r="AB2017" s="493" t="s">
        <v>22063</v>
      </c>
      <c r="AC2017" s="493" t="s">
        <v>22038</v>
      </c>
      <c r="AD2017" s="493" t="s">
        <v>22052</v>
      </c>
      <c r="AE2017"/>
      <c r="AF2017" t="s">
        <v>20919</v>
      </c>
      <c r="AG2017"/>
      <c r="AH2017"/>
      <c r="AI2017" t="s">
        <v>20668</v>
      </c>
      <c r="AJ2017" t="s">
        <v>32</v>
      </c>
      <c r="AK2017" t="s">
        <v>2904</v>
      </c>
      <c r="AL2017" t="s">
        <v>64</v>
      </c>
      <c r="AM2017" t="s">
        <v>3802</v>
      </c>
      <c r="AN2017">
        <v>55</v>
      </c>
    </row>
    <row r="2018" spans="1:40" ht="14.4" x14ac:dyDescent="0.3">
      <c r="A2018" s="433" t="str">
        <v>2740</v>
      </c>
      <c r="D2018" t="str">
        <f>CONCATENATE(portada_F[[#This Row],[NIVEL]],".",portada_F[[#This Row],[CODINS]])</f>
        <v>1.02754</v>
      </c>
      <c r="E2018" s="444" t="s">
        <v>32897</v>
      </c>
      <c r="F2018" t="s">
        <v>3769</v>
      </c>
      <c r="G2018" t="s">
        <v>3767</v>
      </c>
      <c r="H2018" t="s">
        <v>3768</v>
      </c>
      <c r="I2018" t="s">
        <v>3749</v>
      </c>
      <c r="J2018" t="s">
        <v>1</v>
      </c>
      <c r="K2018" t="s">
        <v>32</v>
      </c>
      <c r="L2018" t="s">
        <v>20921</v>
      </c>
      <c r="M2018" t="s">
        <v>18492</v>
      </c>
      <c r="N2018">
        <v>30403</v>
      </c>
      <c r="O2018" t="s">
        <v>64</v>
      </c>
      <c r="P2018" t="s">
        <v>4</v>
      </c>
      <c r="Q2018" t="s">
        <v>3</v>
      </c>
      <c r="R2018" t="s">
        <v>16674</v>
      </c>
      <c r="S2018" t="s">
        <v>242</v>
      </c>
      <c r="T2018" t="s">
        <v>3750</v>
      </c>
      <c r="U2018" t="s">
        <v>1642</v>
      </c>
      <c r="V2018" t="s">
        <v>3768</v>
      </c>
      <c r="W2018" t="s">
        <v>26714</v>
      </c>
      <c r="X2018" t="s">
        <v>10972</v>
      </c>
      <c r="Y2018" s="536" t="s">
        <v>26715</v>
      </c>
      <c r="Z2018" s="536" t="s">
        <v>26716</v>
      </c>
      <c r="AA2018" s="493" t="s">
        <v>26717</v>
      </c>
      <c r="AB2018" s="493" t="s">
        <v>26718</v>
      </c>
      <c r="AC2018" s="493" t="s">
        <v>3791</v>
      </c>
      <c r="AD2018" s="493" t="s">
        <v>22027</v>
      </c>
      <c r="AE2018"/>
      <c r="AF2018" t="s">
        <v>20919</v>
      </c>
      <c r="AG2018"/>
      <c r="AH2018"/>
      <c r="AI2018" t="s">
        <v>20668</v>
      </c>
      <c r="AJ2018" t="s">
        <v>32</v>
      </c>
      <c r="AK2018" t="s">
        <v>7221</v>
      </c>
      <c r="AL2018" t="s">
        <v>64</v>
      </c>
      <c r="AM2018" t="s">
        <v>3768</v>
      </c>
      <c r="AN2018">
        <v>9</v>
      </c>
    </row>
    <row r="2019" spans="1:40" ht="14.4" x14ac:dyDescent="0.3">
      <c r="A2019" s="433" t="str">
        <v>2741</v>
      </c>
      <c r="D2019" t="str">
        <f>CONCATENATE(portada_F[[#This Row],[NIVEL]],".",portada_F[[#This Row],[CODINS]])</f>
        <v>1.01267</v>
      </c>
      <c r="E2019" s="444" t="s">
        <v>31552</v>
      </c>
      <c r="F2019" t="s">
        <v>3271</v>
      </c>
      <c r="G2019" t="s">
        <v>3839</v>
      </c>
      <c r="H2019" t="s">
        <v>3840</v>
      </c>
      <c r="I2019" t="s">
        <v>3749</v>
      </c>
      <c r="J2019" t="s">
        <v>3</v>
      </c>
      <c r="K2019" t="s">
        <v>32</v>
      </c>
      <c r="L2019" t="s">
        <v>20921</v>
      </c>
      <c r="M2019" t="s">
        <v>18492</v>
      </c>
      <c r="N2019">
        <v>30502</v>
      </c>
      <c r="O2019" t="s">
        <v>64</v>
      </c>
      <c r="P2019" t="s">
        <v>5</v>
      </c>
      <c r="Q2019" t="s">
        <v>2</v>
      </c>
      <c r="R2019" t="s">
        <v>16676</v>
      </c>
      <c r="S2019" t="s">
        <v>242</v>
      </c>
      <c r="T2019" t="s">
        <v>3749</v>
      </c>
      <c r="U2019" t="s">
        <v>1617</v>
      </c>
      <c r="V2019" t="s">
        <v>3840</v>
      </c>
      <c r="W2019" t="s">
        <v>4442</v>
      </c>
      <c r="X2019" t="s">
        <v>17147</v>
      </c>
      <c r="Y2019" s="536" t="s">
        <v>23635</v>
      </c>
      <c r="Z2019" s="536"/>
      <c r="AA2019" s="493" t="s">
        <v>8250</v>
      </c>
      <c r="AB2019" s="493" t="s">
        <v>23636</v>
      </c>
      <c r="AC2019" s="493" t="s">
        <v>19828</v>
      </c>
      <c r="AD2019" s="493" t="s">
        <v>22068</v>
      </c>
      <c r="AE2019"/>
      <c r="AF2019" t="s">
        <v>20919</v>
      </c>
      <c r="AG2019"/>
      <c r="AH2019"/>
      <c r="AI2019" t="s">
        <v>20668</v>
      </c>
      <c r="AJ2019" t="s">
        <v>32</v>
      </c>
      <c r="AK2019" t="s">
        <v>3647</v>
      </c>
      <c r="AL2019" t="s">
        <v>64</v>
      </c>
      <c r="AM2019" t="s">
        <v>3840</v>
      </c>
      <c r="AN2019">
        <v>9</v>
      </c>
    </row>
    <row r="2020" spans="1:40" ht="14.4" x14ac:dyDescent="0.3">
      <c r="A2020" s="433" t="str">
        <v>2742</v>
      </c>
      <c r="D2020" t="str">
        <f>CONCATENATE(portada_F[[#This Row],[NIVEL]],".",portada_F[[#This Row],[CODINS]])</f>
        <v>1.02940</v>
      </c>
      <c r="E2020" s="444" t="s">
        <v>33058</v>
      </c>
      <c r="F2020" t="s">
        <v>7629</v>
      </c>
      <c r="G2020" t="s">
        <v>15819</v>
      </c>
      <c r="H2020" t="s">
        <v>15820</v>
      </c>
      <c r="I2020" t="s">
        <v>3749</v>
      </c>
      <c r="J2020" t="s">
        <v>5</v>
      </c>
      <c r="K2020" t="s">
        <v>32</v>
      </c>
      <c r="L2020" t="s">
        <v>20921</v>
      </c>
      <c r="M2020" t="s">
        <v>18492</v>
      </c>
      <c r="N2020">
        <v>30508</v>
      </c>
      <c r="O2020" t="s">
        <v>64</v>
      </c>
      <c r="P2020" t="s">
        <v>5</v>
      </c>
      <c r="Q2020" t="s">
        <v>9</v>
      </c>
      <c r="R2020" t="s">
        <v>16682</v>
      </c>
      <c r="S2020" t="s">
        <v>242</v>
      </c>
      <c r="T2020" t="s">
        <v>3749</v>
      </c>
      <c r="U2020" t="s">
        <v>3899</v>
      </c>
      <c r="V2020" t="s">
        <v>15820</v>
      </c>
      <c r="W2020" t="s">
        <v>27092</v>
      </c>
      <c r="X2020" t="s">
        <v>15821</v>
      </c>
      <c r="Y2020" s="536"/>
      <c r="Z2020" s="536"/>
      <c r="AA2020" s="493" t="s">
        <v>20325</v>
      </c>
      <c r="AB2020" s="493" t="s">
        <v>27093</v>
      </c>
      <c r="AC2020" s="493" t="s">
        <v>19826</v>
      </c>
      <c r="AD2020" s="493" t="s">
        <v>22073</v>
      </c>
      <c r="AE2020"/>
      <c r="AF2020" t="s">
        <v>20919</v>
      </c>
      <c r="AG2020"/>
      <c r="AH2020"/>
      <c r="AI2020" t="s">
        <v>20668</v>
      </c>
      <c r="AJ2020" t="s">
        <v>32</v>
      </c>
      <c r="AK2020" t="s">
        <v>3904</v>
      </c>
      <c r="AL2020" t="s">
        <v>64</v>
      </c>
      <c r="AM2020" t="s">
        <v>15820</v>
      </c>
      <c r="AN2020">
        <v>3</v>
      </c>
    </row>
    <row r="2021" spans="1:40" ht="14.4" x14ac:dyDescent="0.3">
      <c r="A2021" s="433" t="str">
        <v>2743</v>
      </c>
      <c r="D2021" t="str">
        <f>CONCATENATE(portada_F[[#This Row],[NIVEL]],".",portada_F[[#This Row],[CODINS]])</f>
        <v>1.04164</v>
      </c>
      <c r="E2021" s="444" t="s">
        <v>34040</v>
      </c>
      <c r="F2021" t="s">
        <v>10037</v>
      </c>
      <c r="G2021" t="s">
        <v>17820</v>
      </c>
      <c r="H2021" t="s">
        <v>15820</v>
      </c>
      <c r="I2021" t="s">
        <v>3749</v>
      </c>
      <c r="J2021" t="s">
        <v>3</v>
      </c>
      <c r="K2021" t="s">
        <v>32</v>
      </c>
      <c r="L2021" t="s">
        <v>20921</v>
      </c>
      <c r="M2021" t="s">
        <v>18492</v>
      </c>
      <c r="N2021">
        <v>30510</v>
      </c>
      <c r="O2021" t="s">
        <v>64</v>
      </c>
      <c r="P2021" t="s">
        <v>5</v>
      </c>
      <c r="Q2021" t="s">
        <v>11</v>
      </c>
      <c r="R2021" t="s">
        <v>16684</v>
      </c>
      <c r="S2021" t="s">
        <v>242</v>
      </c>
      <c r="T2021" t="s">
        <v>3749</v>
      </c>
      <c r="U2021" t="s">
        <v>3903</v>
      </c>
      <c r="V2021" t="s">
        <v>15820</v>
      </c>
      <c r="W2021" t="s">
        <v>18250</v>
      </c>
      <c r="X2021" t="s">
        <v>18249</v>
      </c>
      <c r="Y2021" s="536" t="s">
        <v>29628</v>
      </c>
      <c r="Z2021" s="536"/>
      <c r="AA2021" s="493" t="s">
        <v>18248</v>
      </c>
      <c r="AB2021" s="493" t="s">
        <v>29628</v>
      </c>
      <c r="AC2021" s="493" t="s">
        <v>19828</v>
      </c>
      <c r="AD2021" s="493" t="s">
        <v>22068</v>
      </c>
      <c r="AE2021"/>
      <c r="AF2021" t="s">
        <v>20919</v>
      </c>
      <c r="AG2021"/>
      <c r="AH2021"/>
      <c r="AI2021" t="s">
        <v>20668</v>
      </c>
      <c r="AJ2021" t="s">
        <v>32</v>
      </c>
      <c r="AK2021" t="s">
        <v>3371</v>
      </c>
      <c r="AL2021" t="s">
        <v>64</v>
      </c>
      <c r="AM2021" t="s">
        <v>15820</v>
      </c>
      <c r="AN2021">
        <v>1</v>
      </c>
    </row>
    <row r="2022" spans="1:40" ht="14.4" x14ac:dyDescent="0.3">
      <c r="A2022" s="433" t="str">
        <v>2744</v>
      </c>
      <c r="D2022" t="str">
        <f>CONCATENATE(portada_F[[#This Row],[NIVEL]],".",portada_F[[#This Row],[CODINS]])</f>
        <v>1.01896</v>
      </c>
      <c r="E2022" s="444" t="s">
        <v>32136</v>
      </c>
      <c r="F2022" t="s">
        <v>447</v>
      </c>
      <c r="G2022" t="s">
        <v>3863</v>
      </c>
      <c r="H2022" t="s">
        <v>3703</v>
      </c>
      <c r="I2022" t="s">
        <v>3749</v>
      </c>
      <c r="J2022" t="s">
        <v>9</v>
      </c>
      <c r="K2022" t="s">
        <v>32</v>
      </c>
      <c r="L2022" t="s">
        <v>20921</v>
      </c>
      <c r="M2022" t="s">
        <v>18492</v>
      </c>
      <c r="N2022">
        <v>30505</v>
      </c>
      <c r="O2022" t="s">
        <v>64</v>
      </c>
      <c r="P2022" t="s">
        <v>5</v>
      </c>
      <c r="Q2022" t="s">
        <v>5</v>
      </c>
      <c r="R2022" t="s">
        <v>16679</v>
      </c>
      <c r="S2022" t="s">
        <v>242</v>
      </c>
      <c r="T2022" t="s">
        <v>3749</v>
      </c>
      <c r="U2022" t="s">
        <v>567</v>
      </c>
      <c r="V2022" t="s">
        <v>3703</v>
      </c>
      <c r="W2022" t="s">
        <v>19114</v>
      </c>
      <c r="X2022" t="s">
        <v>17219</v>
      </c>
      <c r="Y2022" s="536" t="s">
        <v>24936</v>
      </c>
      <c r="Z2022" s="536" t="s">
        <v>24937</v>
      </c>
      <c r="AA2022" s="493" t="s">
        <v>17218</v>
      </c>
      <c r="AB2022" s="493" t="s">
        <v>24938</v>
      </c>
      <c r="AC2022" s="493" t="s">
        <v>19541</v>
      </c>
      <c r="AD2022" s="493" t="s">
        <v>22030</v>
      </c>
      <c r="AE2022"/>
      <c r="AF2022" t="s">
        <v>20919</v>
      </c>
      <c r="AG2022"/>
      <c r="AH2022"/>
      <c r="AI2022" t="s">
        <v>20668</v>
      </c>
      <c r="AJ2022" t="s">
        <v>32</v>
      </c>
      <c r="AK2022" t="s">
        <v>2813</v>
      </c>
      <c r="AL2022" t="s">
        <v>64</v>
      </c>
      <c r="AM2022" t="s">
        <v>3703</v>
      </c>
      <c r="AN2022">
        <v>4</v>
      </c>
    </row>
    <row r="2023" spans="1:40" ht="14.4" x14ac:dyDescent="0.3">
      <c r="A2023" s="433" t="str">
        <v>2745</v>
      </c>
      <c r="D2023" t="str">
        <f>CONCATENATE(portada_F[[#This Row],[NIVEL]],".",portada_F[[#This Row],[CODINS]])</f>
        <v>1.04131</v>
      </c>
      <c r="E2023" s="444" t="s">
        <v>34015</v>
      </c>
      <c r="F2023" t="s">
        <v>10031</v>
      </c>
      <c r="G2023" t="s">
        <v>17625</v>
      </c>
      <c r="H2023" t="s">
        <v>3820</v>
      </c>
      <c r="I2023" t="s">
        <v>3749</v>
      </c>
      <c r="J2023" t="s">
        <v>3</v>
      </c>
      <c r="K2023" t="s">
        <v>32</v>
      </c>
      <c r="L2023" t="s">
        <v>20921</v>
      </c>
      <c r="M2023" t="s">
        <v>18492</v>
      </c>
      <c r="N2023">
        <v>30501</v>
      </c>
      <c r="O2023" t="s">
        <v>64</v>
      </c>
      <c r="P2023" t="s">
        <v>5</v>
      </c>
      <c r="Q2023" t="s">
        <v>1</v>
      </c>
      <c r="R2023" t="s">
        <v>16675</v>
      </c>
      <c r="S2023" t="s">
        <v>242</v>
      </c>
      <c r="T2023" t="s">
        <v>3749</v>
      </c>
      <c r="U2023" t="s">
        <v>3749</v>
      </c>
      <c r="V2023" t="s">
        <v>3820</v>
      </c>
      <c r="W2023" t="s">
        <v>17628</v>
      </c>
      <c r="X2023" t="s">
        <v>17627</v>
      </c>
      <c r="Y2023" s="536" t="s">
        <v>29569</v>
      </c>
      <c r="Z2023" s="536"/>
      <c r="AA2023" s="493" t="s">
        <v>17626</v>
      </c>
      <c r="AB2023" s="493" t="s">
        <v>29569</v>
      </c>
      <c r="AC2023" s="493" t="s">
        <v>19828</v>
      </c>
      <c r="AD2023" s="493" t="s">
        <v>22068</v>
      </c>
      <c r="AE2023"/>
      <c r="AF2023" t="s">
        <v>20919</v>
      </c>
      <c r="AG2023"/>
      <c r="AH2023"/>
      <c r="AI2023" t="s">
        <v>20668</v>
      </c>
      <c r="AJ2023" t="s">
        <v>32</v>
      </c>
      <c r="AK2023" t="s">
        <v>3819</v>
      </c>
      <c r="AL2023" t="s">
        <v>64</v>
      </c>
      <c r="AM2023" t="s">
        <v>3820</v>
      </c>
      <c r="AN2023">
        <v>1</v>
      </c>
    </row>
    <row r="2024" spans="1:40" ht="14.4" x14ac:dyDescent="0.3">
      <c r="A2024" s="433" t="str">
        <v>2746</v>
      </c>
      <c r="D2024" t="str">
        <f>CONCATENATE(portada_F[[#This Row],[NIVEL]],".",portada_F[[#This Row],[CODINS]])</f>
        <v>1.01271</v>
      </c>
      <c r="E2024" s="444" t="s">
        <v>31555</v>
      </c>
      <c r="F2024" t="s">
        <v>6874</v>
      </c>
      <c r="G2024" t="s">
        <v>3846</v>
      </c>
      <c r="H2024" t="s">
        <v>3847</v>
      </c>
      <c r="I2024" t="s">
        <v>3749</v>
      </c>
      <c r="J2024" t="s">
        <v>3</v>
      </c>
      <c r="K2024" t="s">
        <v>32</v>
      </c>
      <c r="L2024" t="s">
        <v>20921</v>
      </c>
      <c r="M2024" t="s">
        <v>18492</v>
      </c>
      <c r="N2024">
        <v>30506</v>
      </c>
      <c r="O2024" t="s">
        <v>64</v>
      </c>
      <c r="P2024" t="s">
        <v>5</v>
      </c>
      <c r="Q2024" t="s">
        <v>6</v>
      </c>
      <c r="R2024" t="s">
        <v>16680</v>
      </c>
      <c r="S2024" t="s">
        <v>242</v>
      </c>
      <c r="T2024" t="s">
        <v>3749</v>
      </c>
      <c r="U2024" t="s">
        <v>1287</v>
      </c>
      <c r="V2024" t="s">
        <v>1287</v>
      </c>
      <c r="W2024" t="s">
        <v>23641</v>
      </c>
      <c r="X2024" t="s">
        <v>10579</v>
      </c>
      <c r="Y2024" s="536" t="s">
        <v>23642</v>
      </c>
      <c r="Z2024" s="536" t="s">
        <v>23643</v>
      </c>
      <c r="AA2024" s="493" t="s">
        <v>3848</v>
      </c>
      <c r="AB2024" s="493" t="s">
        <v>23644</v>
      </c>
      <c r="AC2024" s="493" t="s">
        <v>19828</v>
      </c>
      <c r="AD2024" s="493" t="s">
        <v>22068</v>
      </c>
      <c r="AE2024"/>
      <c r="AF2024" t="s">
        <v>20919</v>
      </c>
      <c r="AG2024"/>
      <c r="AH2024"/>
      <c r="AI2024" t="s">
        <v>20668</v>
      </c>
      <c r="AJ2024" t="s">
        <v>32</v>
      </c>
      <c r="AK2024" t="s">
        <v>3672</v>
      </c>
      <c r="AL2024" t="s">
        <v>64</v>
      </c>
      <c r="AM2024" t="s">
        <v>3847</v>
      </c>
      <c r="AN2024">
        <v>9</v>
      </c>
    </row>
    <row r="2025" spans="1:40" ht="14.4" x14ac:dyDescent="0.3">
      <c r="A2025" s="433" t="str">
        <v>2748</v>
      </c>
      <c r="D2025" t="str">
        <f>CONCATENATE(portada_F[[#This Row],[NIVEL]],".",portada_F[[#This Row],[CODINS]])</f>
        <v>1.00523</v>
      </c>
      <c r="E2025" s="444" t="s">
        <v>30910</v>
      </c>
      <c r="F2025" t="s">
        <v>1491</v>
      </c>
      <c r="G2025" t="s">
        <v>3774</v>
      </c>
      <c r="H2025" t="s">
        <v>9460</v>
      </c>
      <c r="I2025" t="s">
        <v>3749</v>
      </c>
      <c r="J2025" t="s">
        <v>1</v>
      </c>
      <c r="K2025" t="s">
        <v>32</v>
      </c>
      <c r="L2025" t="s">
        <v>20921</v>
      </c>
      <c r="M2025" t="s">
        <v>18492</v>
      </c>
      <c r="N2025">
        <v>30403</v>
      </c>
      <c r="O2025" t="s">
        <v>64</v>
      </c>
      <c r="P2025" t="s">
        <v>4</v>
      </c>
      <c r="Q2025" t="s">
        <v>3</v>
      </c>
      <c r="R2025" t="s">
        <v>16674</v>
      </c>
      <c r="S2025" t="s">
        <v>242</v>
      </c>
      <c r="T2025" t="s">
        <v>3750</v>
      </c>
      <c r="U2025" t="s">
        <v>1642</v>
      </c>
      <c r="V2025" t="s">
        <v>1642</v>
      </c>
      <c r="W2025" t="s">
        <v>2758</v>
      </c>
      <c r="X2025" t="s">
        <v>12711</v>
      </c>
      <c r="Y2025" s="536" t="s">
        <v>22028</v>
      </c>
      <c r="Z2025" s="536"/>
      <c r="AA2025" s="493" t="s">
        <v>10580</v>
      </c>
      <c r="AB2025" s="493" t="s">
        <v>22029</v>
      </c>
      <c r="AC2025" s="493" t="s">
        <v>3791</v>
      </c>
      <c r="AD2025" s="493" t="s">
        <v>22030</v>
      </c>
      <c r="AE2025"/>
      <c r="AF2025" t="s">
        <v>20919</v>
      </c>
      <c r="AG2025"/>
      <c r="AH2025"/>
      <c r="AI2025" t="s">
        <v>20668</v>
      </c>
      <c r="AJ2025" t="s">
        <v>32</v>
      </c>
      <c r="AK2025" t="s">
        <v>7222</v>
      </c>
      <c r="AL2025" t="s">
        <v>64</v>
      </c>
      <c r="AM2025" t="s">
        <v>9460</v>
      </c>
      <c r="AN2025">
        <v>62</v>
      </c>
    </row>
    <row r="2026" spans="1:40" ht="14.4" x14ac:dyDescent="0.3">
      <c r="A2026" s="433" t="str">
        <v>2749</v>
      </c>
      <c r="D2026" t="str">
        <f>CONCATENATE(portada_F[[#This Row],[NIVEL]],".",portada_F[[#This Row],[CODINS]])</f>
        <v>1.01554</v>
      </c>
      <c r="E2026" s="444" t="s">
        <v>31829</v>
      </c>
      <c r="F2026" t="s">
        <v>3858</v>
      </c>
      <c r="G2026" t="s">
        <v>3883</v>
      </c>
      <c r="H2026" t="s">
        <v>3838</v>
      </c>
      <c r="I2026" t="s">
        <v>3749</v>
      </c>
      <c r="J2026" t="s">
        <v>9</v>
      </c>
      <c r="K2026" t="s">
        <v>32</v>
      </c>
      <c r="L2026" t="s">
        <v>20921</v>
      </c>
      <c r="M2026" t="s">
        <v>18492</v>
      </c>
      <c r="N2026">
        <v>30503</v>
      </c>
      <c r="O2026" t="s">
        <v>64</v>
      </c>
      <c r="P2026" t="s">
        <v>5</v>
      </c>
      <c r="Q2026" t="s">
        <v>3</v>
      </c>
      <c r="R2026" t="s">
        <v>16677</v>
      </c>
      <c r="S2026" t="s">
        <v>242</v>
      </c>
      <c r="T2026" t="s">
        <v>3749</v>
      </c>
      <c r="U2026" t="s">
        <v>3838</v>
      </c>
      <c r="V2026" t="s">
        <v>3838</v>
      </c>
      <c r="W2026" t="s">
        <v>19037</v>
      </c>
      <c r="X2026" t="s">
        <v>17178</v>
      </c>
      <c r="Y2026" s="536" t="s">
        <v>24234</v>
      </c>
      <c r="Z2026" s="536"/>
      <c r="AA2026" s="493" t="s">
        <v>19036</v>
      </c>
      <c r="AB2026" s="493" t="s">
        <v>24235</v>
      </c>
      <c r="AC2026" s="493" t="s">
        <v>19541</v>
      </c>
      <c r="AD2026" s="493" t="s">
        <v>22030</v>
      </c>
      <c r="AE2026"/>
      <c r="AF2026" t="s">
        <v>20919</v>
      </c>
      <c r="AG2026"/>
      <c r="AH2026"/>
      <c r="AI2026" t="s">
        <v>20668</v>
      </c>
      <c r="AJ2026" t="s">
        <v>32</v>
      </c>
      <c r="AK2026" t="s">
        <v>3882</v>
      </c>
      <c r="AL2026" t="s">
        <v>64</v>
      </c>
      <c r="AM2026" t="s">
        <v>3838</v>
      </c>
      <c r="AN2026">
        <v>6</v>
      </c>
    </row>
    <row r="2027" spans="1:40" ht="14.4" x14ac:dyDescent="0.3">
      <c r="A2027" s="433" t="str">
        <v>2750</v>
      </c>
      <c r="D2027" t="str">
        <f>CONCATENATE(portada_F[[#This Row],[NIVEL]],".",portada_F[[#This Row],[CODINS]])</f>
        <v>1.01157</v>
      </c>
      <c r="E2027" s="444" t="s">
        <v>31464</v>
      </c>
      <c r="F2027" t="s">
        <v>1877</v>
      </c>
      <c r="G2027" t="s">
        <v>3906</v>
      </c>
      <c r="H2027" t="s">
        <v>3899</v>
      </c>
      <c r="I2027" t="s">
        <v>3749</v>
      </c>
      <c r="J2027" t="s">
        <v>5</v>
      </c>
      <c r="K2027" t="s">
        <v>32</v>
      </c>
      <c r="L2027" t="s">
        <v>20921</v>
      </c>
      <c r="M2027" t="s">
        <v>18492</v>
      </c>
      <c r="N2027">
        <v>30508</v>
      </c>
      <c r="O2027" t="s">
        <v>64</v>
      </c>
      <c r="P2027" t="s">
        <v>5</v>
      </c>
      <c r="Q2027" t="s">
        <v>9</v>
      </c>
      <c r="R2027" t="s">
        <v>16682</v>
      </c>
      <c r="S2027" t="s">
        <v>242</v>
      </c>
      <c r="T2027" t="s">
        <v>3749</v>
      </c>
      <c r="U2027" t="s">
        <v>3899</v>
      </c>
      <c r="V2027" t="s">
        <v>1343</v>
      </c>
      <c r="W2027" t="s">
        <v>526</v>
      </c>
      <c r="X2027" t="s">
        <v>10557</v>
      </c>
      <c r="Y2027" s="536" t="s">
        <v>23400</v>
      </c>
      <c r="Z2027" s="536"/>
      <c r="AA2027" s="493" t="s">
        <v>3900</v>
      </c>
      <c r="AB2027" s="493" t="s">
        <v>23400</v>
      </c>
      <c r="AC2027" s="493" t="s">
        <v>19826</v>
      </c>
      <c r="AD2027" s="493" t="s">
        <v>22073</v>
      </c>
      <c r="AE2027"/>
      <c r="AF2027" t="s">
        <v>20919</v>
      </c>
      <c r="AG2027"/>
      <c r="AH2027"/>
      <c r="AI2027" t="s">
        <v>20668</v>
      </c>
      <c r="AJ2027" t="s">
        <v>32</v>
      </c>
      <c r="AK2027" t="s">
        <v>3905</v>
      </c>
      <c r="AL2027" t="s">
        <v>64</v>
      </c>
      <c r="AM2027" t="s">
        <v>3899</v>
      </c>
      <c r="AN2027">
        <v>36</v>
      </c>
    </row>
    <row r="2028" spans="1:40" ht="14.4" x14ac:dyDescent="0.3">
      <c r="A2028" s="433" t="str">
        <v>2751</v>
      </c>
      <c r="D2028" t="str">
        <f>CONCATENATE(portada_F[[#This Row],[NIVEL]],".",portada_F[[#This Row],[CODINS]])</f>
        <v>1.03363</v>
      </c>
      <c r="E2028" s="444" t="s">
        <v>33413</v>
      </c>
      <c r="F2028" t="s">
        <v>9904</v>
      </c>
      <c r="G2028" t="s">
        <v>10283</v>
      </c>
      <c r="H2028" t="s">
        <v>10284</v>
      </c>
      <c r="I2028" t="s">
        <v>3749</v>
      </c>
      <c r="J2028" t="s">
        <v>5</v>
      </c>
      <c r="K2028" t="s">
        <v>32</v>
      </c>
      <c r="L2028" t="s">
        <v>20921</v>
      </c>
      <c r="M2028" t="s">
        <v>18492</v>
      </c>
      <c r="N2028">
        <v>30512</v>
      </c>
      <c r="O2028" t="s">
        <v>64</v>
      </c>
      <c r="P2028" t="s">
        <v>5</v>
      </c>
      <c r="Q2028" t="s">
        <v>14</v>
      </c>
      <c r="R2028" t="s">
        <v>19682</v>
      </c>
      <c r="S2028" t="s">
        <v>242</v>
      </c>
      <c r="T2028" t="s">
        <v>3749</v>
      </c>
      <c r="U2028" t="s">
        <v>25376</v>
      </c>
      <c r="V2028" t="s">
        <v>10284</v>
      </c>
      <c r="W2028" t="s">
        <v>11093</v>
      </c>
      <c r="X2028" t="s">
        <v>11092</v>
      </c>
      <c r="Y2028" s="536" t="s">
        <v>27931</v>
      </c>
      <c r="Z2028" s="536" t="s">
        <v>27932</v>
      </c>
      <c r="AA2028" s="493" t="s">
        <v>20560</v>
      </c>
      <c r="AB2028" s="493" t="s">
        <v>27932</v>
      </c>
      <c r="AC2028" s="493" t="s">
        <v>19826</v>
      </c>
      <c r="AD2028" s="493" t="s">
        <v>22073</v>
      </c>
      <c r="AE2028"/>
      <c r="AF2028" t="s">
        <v>20919</v>
      </c>
      <c r="AG2028"/>
      <c r="AH2028"/>
      <c r="AI2028" t="s">
        <v>20668</v>
      </c>
      <c r="AJ2028" t="s">
        <v>32</v>
      </c>
      <c r="AK2028" t="s">
        <v>3911</v>
      </c>
      <c r="AL2028" t="s">
        <v>64</v>
      </c>
      <c r="AM2028" t="s">
        <v>10284</v>
      </c>
      <c r="AN2028">
        <v>4</v>
      </c>
    </row>
    <row r="2029" spans="1:40" ht="14.4" x14ac:dyDescent="0.3">
      <c r="A2029" s="433" t="str">
        <v>2752</v>
      </c>
      <c r="D2029" t="str">
        <f>CONCATENATE(portada_F[[#This Row],[NIVEL]],".",portada_F[[#This Row],[CODINS]])</f>
        <v>1.03173</v>
      </c>
      <c r="E2029" s="444" t="s">
        <v>33254</v>
      </c>
      <c r="F2029" t="s">
        <v>3776</v>
      </c>
      <c r="G2029" t="s">
        <v>3775</v>
      </c>
      <c r="H2029" t="s">
        <v>51</v>
      </c>
      <c r="I2029" t="s">
        <v>3749</v>
      </c>
      <c r="J2029" t="s">
        <v>1</v>
      </c>
      <c r="K2029" t="s">
        <v>32</v>
      </c>
      <c r="L2029" t="s">
        <v>20921</v>
      </c>
      <c r="M2029" t="s">
        <v>18492</v>
      </c>
      <c r="N2029">
        <v>30402</v>
      </c>
      <c r="O2029" t="s">
        <v>64</v>
      </c>
      <c r="P2029" t="s">
        <v>4</v>
      </c>
      <c r="Q2029" t="s">
        <v>2</v>
      </c>
      <c r="R2029" t="s">
        <v>16673</v>
      </c>
      <c r="S2029" t="s">
        <v>242</v>
      </c>
      <c r="T2029" t="s">
        <v>3750</v>
      </c>
      <c r="U2029" t="s">
        <v>3751</v>
      </c>
      <c r="V2029" t="s">
        <v>51</v>
      </c>
      <c r="W2029" t="s">
        <v>9461</v>
      </c>
      <c r="X2029" t="s">
        <v>13318</v>
      </c>
      <c r="Y2029" s="536"/>
      <c r="Z2029" s="536"/>
      <c r="AA2029" s="493" t="s">
        <v>15300</v>
      </c>
      <c r="AB2029" s="493" t="s">
        <v>27551</v>
      </c>
      <c r="AC2029" s="493" t="s">
        <v>3791</v>
      </c>
      <c r="AD2029" s="493" t="s">
        <v>27552</v>
      </c>
      <c r="AE2029"/>
      <c r="AF2029" t="s">
        <v>20919</v>
      </c>
      <c r="AG2029"/>
      <c r="AH2029"/>
      <c r="AI2029" t="s">
        <v>20668</v>
      </c>
      <c r="AJ2029" t="s">
        <v>32</v>
      </c>
      <c r="AK2029" t="s">
        <v>505</v>
      </c>
      <c r="AL2029" t="s">
        <v>64</v>
      </c>
      <c r="AM2029" t="s">
        <v>51</v>
      </c>
      <c r="AN2029">
        <v>4</v>
      </c>
    </row>
    <row r="2030" spans="1:40" ht="14.4" x14ac:dyDescent="0.3">
      <c r="A2030" s="433" t="str">
        <v>2753</v>
      </c>
      <c r="D2030" t="str">
        <f>CONCATENATE(portada_F[[#This Row],[NIVEL]],".",portada_F[[#This Row],[CODINS]])</f>
        <v>1.03675</v>
      </c>
      <c r="E2030" s="444" t="s">
        <v>33648</v>
      </c>
      <c r="F2030" t="s">
        <v>9952</v>
      </c>
      <c r="G2030" t="s">
        <v>20472</v>
      </c>
      <c r="H2030" t="s">
        <v>8420</v>
      </c>
      <c r="I2030" t="s">
        <v>3749</v>
      </c>
      <c r="J2030" t="s">
        <v>10</v>
      </c>
      <c r="K2030" t="s">
        <v>32</v>
      </c>
      <c r="L2030" t="s">
        <v>20921</v>
      </c>
      <c r="M2030" t="s">
        <v>18492</v>
      </c>
      <c r="N2030">
        <v>30508</v>
      </c>
      <c r="O2030" t="s">
        <v>64</v>
      </c>
      <c r="P2030" t="s">
        <v>5</v>
      </c>
      <c r="Q2030" t="s">
        <v>9</v>
      </c>
      <c r="R2030" t="s">
        <v>16682</v>
      </c>
      <c r="S2030" t="s">
        <v>242</v>
      </c>
      <c r="T2030" t="s">
        <v>3749</v>
      </c>
      <c r="U2030" t="s">
        <v>3899</v>
      </c>
      <c r="V2030" t="s">
        <v>8420</v>
      </c>
      <c r="W2030" t="s">
        <v>28643</v>
      </c>
      <c r="X2030" t="s">
        <v>28644</v>
      </c>
      <c r="Y2030" s="536" t="s">
        <v>28645</v>
      </c>
      <c r="Z2030" s="536"/>
      <c r="AA2030" s="493" t="s">
        <v>20473</v>
      </c>
      <c r="AB2030" s="493" t="s">
        <v>28645</v>
      </c>
      <c r="AC2030" s="493" t="s">
        <v>20343</v>
      </c>
      <c r="AD2030" s="493" t="s">
        <v>22030</v>
      </c>
      <c r="AE2030"/>
      <c r="AF2030" t="s">
        <v>20919</v>
      </c>
      <c r="AG2030"/>
      <c r="AH2030"/>
      <c r="AI2030" t="s">
        <v>20668</v>
      </c>
      <c r="AJ2030" t="s">
        <v>32</v>
      </c>
      <c r="AK2030" t="s">
        <v>8936</v>
      </c>
      <c r="AL2030" t="s">
        <v>64</v>
      </c>
      <c r="AM2030" t="s">
        <v>8420</v>
      </c>
      <c r="AN2030">
        <v>2</v>
      </c>
    </row>
    <row r="2031" spans="1:40" ht="14.4" x14ac:dyDescent="0.3">
      <c r="A2031" s="433" t="str">
        <v>2754</v>
      </c>
      <c r="D2031" t="str">
        <f>CONCATENATE(portada_F[[#This Row],[NIVEL]],".",portada_F[[#This Row],[CODINS]])</f>
        <v>1.01282</v>
      </c>
      <c r="E2031" s="444" t="s">
        <v>31566</v>
      </c>
      <c r="F2031" t="s">
        <v>3298</v>
      </c>
      <c r="G2031" t="s">
        <v>3864</v>
      </c>
      <c r="H2031" t="s">
        <v>2059</v>
      </c>
      <c r="I2031" t="s">
        <v>3749</v>
      </c>
      <c r="J2031" t="s">
        <v>4</v>
      </c>
      <c r="K2031" t="s">
        <v>32</v>
      </c>
      <c r="L2031" t="s">
        <v>20921</v>
      </c>
      <c r="M2031" t="s">
        <v>18492</v>
      </c>
      <c r="N2031">
        <v>30504</v>
      </c>
      <c r="O2031" t="s">
        <v>64</v>
      </c>
      <c r="P2031" t="s">
        <v>5</v>
      </c>
      <c r="Q2031" t="s">
        <v>4</v>
      </c>
      <c r="R2031" t="s">
        <v>16678</v>
      </c>
      <c r="S2031" t="s">
        <v>242</v>
      </c>
      <c r="T2031" t="s">
        <v>3749</v>
      </c>
      <c r="U2031" t="s">
        <v>235</v>
      </c>
      <c r="V2031" t="s">
        <v>250</v>
      </c>
      <c r="W2031" t="s">
        <v>18965</v>
      </c>
      <c r="X2031" t="s">
        <v>15629</v>
      </c>
      <c r="Y2031" s="536" t="s">
        <v>23669</v>
      </c>
      <c r="Z2031" s="536" t="s">
        <v>23670</v>
      </c>
      <c r="AA2031" s="493" t="s">
        <v>20019</v>
      </c>
      <c r="AB2031" s="493" t="s">
        <v>23670</v>
      </c>
      <c r="AC2031" s="493" t="s">
        <v>19830</v>
      </c>
      <c r="AD2031" s="493" t="s">
        <v>22078</v>
      </c>
      <c r="AE2031"/>
      <c r="AF2031" t="s">
        <v>20919</v>
      </c>
      <c r="AG2031"/>
      <c r="AH2031"/>
      <c r="AI2031" t="s">
        <v>20668</v>
      </c>
      <c r="AJ2031" t="s">
        <v>32</v>
      </c>
      <c r="AK2031" t="s">
        <v>3039</v>
      </c>
      <c r="AL2031" t="s">
        <v>64</v>
      </c>
      <c r="AM2031" t="s">
        <v>2059</v>
      </c>
      <c r="AN2031">
        <v>14</v>
      </c>
    </row>
    <row r="2032" spans="1:40" ht="14.4" x14ac:dyDescent="0.3">
      <c r="A2032" s="433" t="str">
        <v>2755</v>
      </c>
      <c r="D2032" t="str">
        <f>CONCATENATE(portada_F[[#This Row],[NIVEL]],".",portada_F[[#This Row],[CODINS]])</f>
        <v>1.02845</v>
      </c>
      <c r="E2032" s="444" t="s">
        <v>32974</v>
      </c>
      <c r="F2032" t="s">
        <v>10253</v>
      </c>
      <c r="G2032" t="s">
        <v>10254</v>
      </c>
      <c r="H2032" t="s">
        <v>10255</v>
      </c>
      <c r="I2032" t="s">
        <v>3749</v>
      </c>
      <c r="J2032" t="s">
        <v>3</v>
      </c>
      <c r="K2032" t="s">
        <v>32</v>
      </c>
      <c r="L2032" t="s">
        <v>20921</v>
      </c>
      <c r="M2032" t="s">
        <v>18492</v>
      </c>
      <c r="N2032">
        <v>30506</v>
      </c>
      <c r="O2032" t="s">
        <v>64</v>
      </c>
      <c r="P2032" t="s">
        <v>5</v>
      </c>
      <c r="Q2032" t="s">
        <v>6</v>
      </c>
      <c r="R2032" t="s">
        <v>16680</v>
      </c>
      <c r="S2032" t="s">
        <v>242</v>
      </c>
      <c r="T2032" t="s">
        <v>3749</v>
      </c>
      <c r="U2032" t="s">
        <v>1287</v>
      </c>
      <c r="V2032" t="s">
        <v>159</v>
      </c>
      <c r="W2032" t="s">
        <v>26896</v>
      </c>
      <c r="X2032" t="s">
        <v>17352</v>
      </c>
      <c r="Y2032" s="536" t="s">
        <v>26897</v>
      </c>
      <c r="Z2032" s="536"/>
      <c r="AA2032" s="493" t="s">
        <v>15806</v>
      </c>
      <c r="AB2032" s="493" t="s">
        <v>26898</v>
      </c>
      <c r="AC2032" s="493" t="s">
        <v>19828</v>
      </c>
      <c r="AD2032" s="493" t="s">
        <v>22068</v>
      </c>
      <c r="AE2032"/>
      <c r="AF2032" t="s">
        <v>20919</v>
      </c>
      <c r="AG2032"/>
      <c r="AH2032"/>
      <c r="AI2032" t="s">
        <v>20668</v>
      </c>
      <c r="AJ2032" t="s">
        <v>32</v>
      </c>
      <c r="AK2032" t="s">
        <v>3714</v>
      </c>
      <c r="AL2032" t="s">
        <v>64</v>
      </c>
      <c r="AM2032" t="s">
        <v>10255</v>
      </c>
      <c r="AN2032">
        <v>5</v>
      </c>
    </row>
    <row r="2033" spans="1:40" ht="14.4" x14ac:dyDescent="0.3">
      <c r="A2033" s="433" t="str">
        <v>2756</v>
      </c>
      <c r="D2033" t="str">
        <f>CONCATENATE(portada_F[[#This Row],[NIVEL]],".",portada_F[[#This Row],[CODINS]])</f>
        <v>1.03111</v>
      </c>
      <c r="E2033" s="444" t="s">
        <v>33203</v>
      </c>
      <c r="F2033" t="s">
        <v>3921</v>
      </c>
      <c r="G2033" t="s">
        <v>3920</v>
      </c>
      <c r="H2033" t="s">
        <v>3036</v>
      </c>
      <c r="I2033" t="s">
        <v>3749</v>
      </c>
      <c r="J2033" t="s">
        <v>5</v>
      </c>
      <c r="K2033" t="s">
        <v>32</v>
      </c>
      <c r="L2033" t="s">
        <v>20921</v>
      </c>
      <c r="M2033" t="s">
        <v>18492</v>
      </c>
      <c r="N2033">
        <v>30507</v>
      </c>
      <c r="O2033" t="s">
        <v>64</v>
      </c>
      <c r="P2033" t="s">
        <v>5</v>
      </c>
      <c r="Q2033" t="s">
        <v>7</v>
      </c>
      <c r="R2033" t="s">
        <v>16681</v>
      </c>
      <c r="S2033" t="s">
        <v>242</v>
      </c>
      <c r="T2033" t="s">
        <v>3749</v>
      </c>
      <c r="U2033" t="s">
        <v>3910</v>
      </c>
      <c r="V2033" t="s">
        <v>3036</v>
      </c>
      <c r="W2033" t="s">
        <v>9481</v>
      </c>
      <c r="X2033" t="s">
        <v>11042</v>
      </c>
      <c r="Y2033" s="536" t="s">
        <v>27444</v>
      </c>
      <c r="Z2033" s="536"/>
      <c r="AA2033" s="493" t="s">
        <v>20369</v>
      </c>
      <c r="AB2033" s="493" t="s">
        <v>27444</v>
      </c>
      <c r="AC2033" s="493" t="s">
        <v>19826</v>
      </c>
      <c r="AD2033" s="493" t="s">
        <v>22073</v>
      </c>
      <c r="AE2033"/>
      <c r="AF2033" t="s">
        <v>20919</v>
      </c>
      <c r="AG2033"/>
      <c r="AH2033"/>
      <c r="AI2033" t="s">
        <v>20668</v>
      </c>
      <c r="AJ2033" t="s">
        <v>32</v>
      </c>
      <c r="AK2033" t="s">
        <v>3919</v>
      </c>
      <c r="AL2033" t="s">
        <v>64</v>
      </c>
      <c r="AM2033" t="s">
        <v>3036</v>
      </c>
      <c r="AN2033">
        <v>2</v>
      </c>
    </row>
    <row r="2034" spans="1:40" ht="14.4" x14ac:dyDescent="0.3">
      <c r="A2034" s="433" t="str">
        <v>2758</v>
      </c>
      <c r="D2034" t="str">
        <f>CONCATENATE(portada_F[[#This Row],[NIVEL]],".",portada_F[[#This Row],[CODINS]])</f>
        <v>1.02667</v>
      </c>
      <c r="E2034" s="444" t="s">
        <v>32812</v>
      </c>
      <c r="F2034" t="s">
        <v>3815</v>
      </c>
      <c r="G2034" t="s">
        <v>3813</v>
      </c>
      <c r="H2034" t="s">
        <v>3814</v>
      </c>
      <c r="I2034" t="s">
        <v>3749</v>
      </c>
      <c r="J2034" t="s">
        <v>2</v>
      </c>
      <c r="K2034" t="s">
        <v>32</v>
      </c>
      <c r="L2034" t="s">
        <v>20921</v>
      </c>
      <c r="M2034" t="s">
        <v>18492</v>
      </c>
      <c r="N2034">
        <v>30501</v>
      </c>
      <c r="O2034" t="s">
        <v>64</v>
      </c>
      <c r="P2034" t="s">
        <v>5</v>
      </c>
      <c r="Q2034" t="s">
        <v>1</v>
      </c>
      <c r="R2034" t="s">
        <v>16675</v>
      </c>
      <c r="S2034" t="s">
        <v>242</v>
      </c>
      <c r="T2034" t="s">
        <v>3749</v>
      </c>
      <c r="U2034" t="s">
        <v>3749</v>
      </c>
      <c r="V2034" t="s">
        <v>478</v>
      </c>
      <c r="W2034" t="s">
        <v>9471</v>
      </c>
      <c r="X2034" t="s">
        <v>12150</v>
      </c>
      <c r="Y2034" s="536" t="s">
        <v>26506</v>
      </c>
      <c r="Z2034" s="536"/>
      <c r="AA2034" s="493" t="s">
        <v>11334</v>
      </c>
      <c r="AB2034" s="493" t="s">
        <v>26507</v>
      </c>
      <c r="AC2034" s="493" t="s">
        <v>22038</v>
      </c>
      <c r="AD2034" s="493" t="s">
        <v>22030</v>
      </c>
      <c r="AE2034"/>
      <c r="AF2034" t="s">
        <v>20919</v>
      </c>
      <c r="AG2034"/>
      <c r="AH2034"/>
      <c r="AI2034" t="s">
        <v>20668</v>
      </c>
      <c r="AJ2034" t="s">
        <v>32</v>
      </c>
      <c r="AK2034" t="s">
        <v>7859</v>
      </c>
      <c r="AL2034" t="s">
        <v>64</v>
      </c>
      <c r="AM2034" t="s">
        <v>3814</v>
      </c>
      <c r="AN2034">
        <v>32</v>
      </c>
    </row>
    <row r="2035" spans="1:40" ht="14.4" x14ac:dyDescent="0.3">
      <c r="A2035" s="433" t="str">
        <v>2759</v>
      </c>
      <c r="D2035" t="str">
        <f>CONCATENATE(portada_F[[#This Row],[NIVEL]],".",portada_F[[#This Row],[CODINS]])</f>
        <v>1.01755</v>
      </c>
      <c r="E2035" s="444" t="s">
        <v>32012</v>
      </c>
      <c r="F2035" t="s">
        <v>3809</v>
      </c>
      <c r="G2035" t="s">
        <v>3808</v>
      </c>
      <c r="H2035" t="s">
        <v>518</v>
      </c>
      <c r="I2035" t="s">
        <v>3749</v>
      </c>
      <c r="J2035" t="s">
        <v>2</v>
      </c>
      <c r="K2035" t="s">
        <v>32</v>
      </c>
      <c r="L2035" t="s">
        <v>20921</v>
      </c>
      <c r="M2035" t="s">
        <v>18492</v>
      </c>
      <c r="N2035">
        <v>30501</v>
      </c>
      <c r="O2035" t="s">
        <v>64</v>
      </c>
      <c r="P2035" t="s">
        <v>5</v>
      </c>
      <c r="Q2035" t="s">
        <v>1</v>
      </c>
      <c r="R2035" t="s">
        <v>16675</v>
      </c>
      <c r="S2035" t="s">
        <v>242</v>
      </c>
      <c r="T2035" t="s">
        <v>3749</v>
      </c>
      <c r="U2035" t="s">
        <v>3749</v>
      </c>
      <c r="V2035" t="s">
        <v>518</v>
      </c>
      <c r="W2035" t="s">
        <v>24666</v>
      </c>
      <c r="X2035" t="s">
        <v>12976</v>
      </c>
      <c r="Y2035" s="536" t="s">
        <v>24667</v>
      </c>
      <c r="Z2035" s="536"/>
      <c r="AA2035" s="493" t="s">
        <v>11331</v>
      </c>
      <c r="AB2035" s="493" t="s">
        <v>24667</v>
      </c>
      <c r="AC2035" s="493" t="s">
        <v>22038</v>
      </c>
      <c r="AD2035" s="493" t="s">
        <v>22039</v>
      </c>
      <c r="AE2035"/>
      <c r="AF2035" t="s">
        <v>20919</v>
      </c>
      <c r="AG2035"/>
      <c r="AH2035"/>
      <c r="AI2035" t="s">
        <v>20668</v>
      </c>
      <c r="AJ2035" t="s">
        <v>32</v>
      </c>
      <c r="AK2035" t="s">
        <v>1359</v>
      </c>
      <c r="AL2035" t="s">
        <v>64</v>
      </c>
      <c r="AM2035" t="s">
        <v>518</v>
      </c>
      <c r="AN2035">
        <v>16</v>
      </c>
    </row>
    <row r="2036" spans="1:40" ht="14.4" x14ac:dyDescent="0.3">
      <c r="A2036" s="433" t="str">
        <v>2760</v>
      </c>
      <c r="D2036" t="str">
        <f>CONCATENATE(portada_F[[#This Row],[NIVEL]],".",portada_F[[#This Row],[CODINS]])</f>
        <v>1.03870</v>
      </c>
      <c r="E2036" s="444" t="s">
        <v>33797</v>
      </c>
      <c r="F2036" t="s">
        <v>9977</v>
      </c>
      <c r="G2036" t="s">
        <v>14795</v>
      </c>
      <c r="H2036" t="s">
        <v>929</v>
      </c>
      <c r="I2036" t="s">
        <v>3749</v>
      </c>
      <c r="J2036" t="s">
        <v>5</v>
      </c>
      <c r="K2036" t="s">
        <v>32</v>
      </c>
      <c r="L2036" t="s">
        <v>20921</v>
      </c>
      <c r="M2036" t="s">
        <v>18492</v>
      </c>
      <c r="N2036">
        <v>30508</v>
      </c>
      <c r="O2036" t="s">
        <v>64</v>
      </c>
      <c r="P2036" t="s">
        <v>5</v>
      </c>
      <c r="Q2036" t="s">
        <v>9</v>
      </c>
      <c r="R2036" t="s">
        <v>16682</v>
      </c>
      <c r="S2036" t="s">
        <v>242</v>
      </c>
      <c r="T2036" t="s">
        <v>3749</v>
      </c>
      <c r="U2036" t="s">
        <v>3899</v>
      </c>
      <c r="V2036" t="s">
        <v>929</v>
      </c>
      <c r="W2036" t="s">
        <v>15313</v>
      </c>
      <c r="X2036" t="s">
        <v>17467</v>
      </c>
      <c r="Y2036" s="536" t="s">
        <v>29032</v>
      </c>
      <c r="Z2036" s="536"/>
      <c r="AA2036" s="493" t="s">
        <v>15312</v>
      </c>
      <c r="AB2036" s="493" t="s">
        <v>29032</v>
      </c>
      <c r="AC2036" s="493" t="s">
        <v>19826</v>
      </c>
      <c r="AD2036" s="493" t="s">
        <v>22073</v>
      </c>
      <c r="AE2036"/>
      <c r="AF2036" t="s">
        <v>20919</v>
      </c>
      <c r="AG2036"/>
      <c r="AH2036"/>
      <c r="AI2036" t="s">
        <v>20668</v>
      </c>
      <c r="AJ2036" t="s">
        <v>32</v>
      </c>
      <c r="AK2036" t="s">
        <v>3922</v>
      </c>
      <c r="AL2036" t="s">
        <v>64</v>
      </c>
      <c r="AM2036" t="s">
        <v>929</v>
      </c>
      <c r="AN2036">
        <v>2</v>
      </c>
    </row>
    <row r="2037" spans="1:40" ht="14.4" x14ac:dyDescent="0.3">
      <c r="A2037" s="433" t="str">
        <v>2761</v>
      </c>
      <c r="D2037" t="str">
        <f>CONCATENATE(portada_F[[#This Row],[NIVEL]],".",portada_F[[#This Row],[CODINS]])</f>
        <v>1.02939</v>
      </c>
      <c r="E2037" s="444" t="s">
        <v>33057</v>
      </c>
      <c r="F2037" t="s">
        <v>3870</v>
      </c>
      <c r="G2037" t="s">
        <v>3868</v>
      </c>
      <c r="H2037" t="s">
        <v>151</v>
      </c>
      <c r="I2037" t="s">
        <v>3749</v>
      </c>
      <c r="J2037" t="s">
        <v>9</v>
      </c>
      <c r="K2037" t="s">
        <v>32</v>
      </c>
      <c r="L2037" t="s">
        <v>20921</v>
      </c>
      <c r="M2037" t="s">
        <v>18492</v>
      </c>
      <c r="N2037">
        <v>30505</v>
      </c>
      <c r="O2037" t="s">
        <v>64</v>
      </c>
      <c r="P2037" t="s">
        <v>5</v>
      </c>
      <c r="Q2037" t="s">
        <v>5</v>
      </c>
      <c r="R2037" t="s">
        <v>16679</v>
      </c>
      <c r="S2037" t="s">
        <v>242</v>
      </c>
      <c r="T2037" t="s">
        <v>3749</v>
      </c>
      <c r="U2037" t="s">
        <v>567</v>
      </c>
      <c r="V2037" t="s">
        <v>151</v>
      </c>
      <c r="W2037" t="s">
        <v>7342</v>
      </c>
      <c r="X2037" t="s">
        <v>11014</v>
      </c>
      <c r="Y2037" s="536" t="s">
        <v>27091</v>
      </c>
      <c r="Z2037" s="536"/>
      <c r="AA2037" s="493" t="s">
        <v>3869</v>
      </c>
      <c r="AB2037" s="493" t="s">
        <v>27091</v>
      </c>
      <c r="AC2037" s="493" t="s">
        <v>19541</v>
      </c>
      <c r="AD2037" s="493" t="s">
        <v>22030</v>
      </c>
      <c r="AE2037"/>
      <c r="AF2037" t="s">
        <v>20919</v>
      </c>
      <c r="AG2037"/>
      <c r="AH2037"/>
      <c r="AI2037" t="s">
        <v>20668</v>
      </c>
      <c r="AJ2037" t="s">
        <v>32</v>
      </c>
      <c r="AK2037" t="s">
        <v>1113</v>
      </c>
      <c r="AL2037" t="s">
        <v>64</v>
      </c>
      <c r="AM2037" t="s">
        <v>151</v>
      </c>
      <c r="AN2037">
        <v>8</v>
      </c>
    </row>
    <row r="2038" spans="1:40" ht="14.4" x14ac:dyDescent="0.3">
      <c r="A2038" s="433" t="str">
        <v>2762</v>
      </c>
      <c r="D2038" t="str">
        <f>CONCATENATE(portada_F[[#This Row],[NIVEL]],".",portada_F[[#This Row],[CODINS]])</f>
        <v>1.03694</v>
      </c>
      <c r="E2038" s="444" t="s">
        <v>33666</v>
      </c>
      <c r="F2038" t="s">
        <v>9956</v>
      </c>
      <c r="G2038" t="s">
        <v>13837</v>
      </c>
      <c r="H2038" t="s">
        <v>13838</v>
      </c>
      <c r="I2038" t="s">
        <v>3749</v>
      </c>
      <c r="J2038" t="s">
        <v>5</v>
      </c>
      <c r="K2038" t="s">
        <v>32</v>
      </c>
      <c r="L2038" t="s">
        <v>20921</v>
      </c>
      <c r="M2038" t="s">
        <v>18492</v>
      </c>
      <c r="N2038">
        <v>30502</v>
      </c>
      <c r="O2038" t="s">
        <v>64</v>
      </c>
      <c r="P2038" t="s">
        <v>5</v>
      </c>
      <c r="Q2038" t="s">
        <v>2</v>
      </c>
      <c r="R2038" t="s">
        <v>16676</v>
      </c>
      <c r="S2038" t="s">
        <v>242</v>
      </c>
      <c r="T2038" t="s">
        <v>3749</v>
      </c>
      <c r="U2038" t="s">
        <v>1617</v>
      </c>
      <c r="V2038" t="s">
        <v>13838</v>
      </c>
      <c r="W2038" t="s">
        <v>28686</v>
      </c>
      <c r="X2038" t="s">
        <v>14442</v>
      </c>
      <c r="Y2038" s="536" t="s">
        <v>28687</v>
      </c>
      <c r="Z2038" s="536"/>
      <c r="AA2038" s="493" t="s">
        <v>14441</v>
      </c>
      <c r="AB2038" s="493" t="s">
        <v>28687</v>
      </c>
      <c r="AC2038" s="493" t="s">
        <v>19826</v>
      </c>
      <c r="AD2038" s="493" t="s">
        <v>22073</v>
      </c>
      <c r="AE2038"/>
      <c r="AF2038" t="s">
        <v>20919</v>
      </c>
      <c r="AG2038"/>
      <c r="AH2038"/>
      <c r="AI2038" t="s">
        <v>20668</v>
      </c>
      <c r="AJ2038" t="s">
        <v>32</v>
      </c>
      <c r="AK2038" t="s">
        <v>2678</v>
      </c>
      <c r="AL2038" t="s">
        <v>64</v>
      </c>
      <c r="AM2038" t="s">
        <v>13838</v>
      </c>
      <c r="AN2038">
        <v>3</v>
      </c>
    </row>
    <row r="2039" spans="1:40" ht="14.4" x14ac:dyDescent="0.3">
      <c r="A2039" s="433" t="str">
        <v>2763</v>
      </c>
      <c r="D2039" t="str">
        <f>CONCATENATE(portada_F[[#This Row],[NIVEL]],".",portada_F[[#This Row],[CODINS]])</f>
        <v>1.01553</v>
      </c>
      <c r="E2039" s="444" t="s">
        <v>31828</v>
      </c>
      <c r="F2039" t="s">
        <v>3857</v>
      </c>
      <c r="G2039" t="s">
        <v>3888</v>
      </c>
      <c r="H2039" t="s">
        <v>235</v>
      </c>
      <c r="I2039" t="s">
        <v>3749</v>
      </c>
      <c r="J2039" t="s">
        <v>4</v>
      </c>
      <c r="K2039" t="s">
        <v>32</v>
      </c>
      <c r="L2039" t="s">
        <v>20921</v>
      </c>
      <c r="M2039" t="s">
        <v>18492</v>
      </c>
      <c r="N2039">
        <v>30504</v>
      </c>
      <c r="O2039" t="s">
        <v>64</v>
      </c>
      <c r="P2039" t="s">
        <v>5</v>
      </c>
      <c r="Q2039" t="s">
        <v>4</v>
      </c>
      <c r="R2039" t="s">
        <v>16678</v>
      </c>
      <c r="S2039" t="s">
        <v>242</v>
      </c>
      <c r="T2039" t="s">
        <v>3749</v>
      </c>
      <c r="U2039" t="s">
        <v>235</v>
      </c>
      <c r="V2039" t="s">
        <v>235</v>
      </c>
      <c r="W2039" t="s">
        <v>9479</v>
      </c>
      <c r="X2039" t="s">
        <v>11877</v>
      </c>
      <c r="Y2039" s="536" t="s">
        <v>24232</v>
      </c>
      <c r="Z2039" s="536" t="s">
        <v>24233</v>
      </c>
      <c r="AA2039" s="493" t="s">
        <v>7084</v>
      </c>
      <c r="AB2039" s="493" t="s">
        <v>24232</v>
      </c>
      <c r="AC2039" s="493" t="s">
        <v>19830</v>
      </c>
      <c r="AD2039" s="493" t="s">
        <v>22078</v>
      </c>
      <c r="AE2039"/>
      <c r="AF2039" t="s">
        <v>20919</v>
      </c>
      <c r="AG2039"/>
      <c r="AH2039"/>
      <c r="AI2039" t="s">
        <v>20668</v>
      </c>
      <c r="AJ2039" t="s">
        <v>32</v>
      </c>
      <c r="AK2039" t="s">
        <v>2329</v>
      </c>
      <c r="AL2039" t="s">
        <v>64</v>
      </c>
      <c r="AM2039" t="s">
        <v>235</v>
      </c>
      <c r="AN2039">
        <v>21</v>
      </c>
    </row>
    <row r="2040" spans="1:40" ht="14.4" x14ac:dyDescent="0.3">
      <c r="A2040" s="433" t="str">
        <v>2764</v>
      </c>
      <c r="D2040" t="str">
        <f>CONCATENATE(portada_F[[#This Row],[NIVEL]],".",portada_F[[#This Row],[CODINS]])</f>
        <v>1.03223</v>
      </c>
      <c r="E2040" s="444" t="s">
        <v>33295</v>
      </c>
      <c r="F2040" t="s">
        <v>6949</v>
      </c>
      <c r="G2040" t="s">
        <v>6469</v>
      </c>
      <c r="H2040" t="s">
        <v>6470</v>
      </c>
      <c r="I2040" t="s">
        <v>3749</v>
      </c>
      <c r="J2040" t="s">
        <v>6</v>
      </c>
      <c r="K2040" t="s">
        <v>32</v>
      </c>
      <c r="L2040" t="s">
        <v>20921</v>
      </c>
      <c r="M2040" t="s">
        <v>18492</v>
      </c>
      <c r="N2040">
        <v>30512</v>
      </c>
      <c r="O2040" t="s">
        <v>64</v>
      </c>
      <c r="P2040" t="s">
        <v>5</v>
      </c>
      <c r="Q2040" t="s">
        <v>14</v>
      </c>
      <c r="R2040" t="s">
        <v>19682</v>
      </c>
      <c r="S2040" t="s">
        <v>242</v>
      </c>
      <c r="T2040" t="s">
        <v>3749</v>
      </c>
      <c r="U2040" t="s">
        <v>25376</v>
      </c>
      <c r="V2040" t="s">
        <v>6470</v>
      </c>
      <c r="W2040" t="s">
        <v>19435</v>
      </c>
      <c r="X2040" t="s">
        <v>12255</v>
      </c>
      <c r="Y2040" s="536" t="s">
        <v>27647</v>
      </c>
      <c r="Z2040" s="536"/>
      <c r="AA2040" s="493" t="s">
        <v>20391</v>
      </c>
      <c r="AB2040" s="493" t="s">
        <v>27647</v>
      </c>
      <c r="AC2040" s="493" t="s">
        <v>19304</v>
      </c>
      <c r="AD2040" s="493" t="s">
        <v>26511</v>
      </c>
      <c r="AE2040"/>
      <c r="AF2040" t="s">
        <v>20919</v>
      </c>
      <c r="AG2040"/>
      <c r="AH2040"/>
      <c r="AI2040" t="s">
        <v>20668</v>
      </c>
      <c r="AJ2040" t="s">
        <v>32</v>
      </c>
      <c r="AK2040" t="s">
        <v>8013</v>
      </c>
      <c r="AL2040" t="s">
        <v>64</v>
      </c>
      <c r="AM2040" t="s">
        <v>6470</v>
      </c>
      <c r="AN2040">
        <v>8</v>
      </c>
    </row>
    <row r="2041" spans="1:40" ht="14.4" x14ac:dyDescent="0.3">
      <c r="A2041" s="433" t="str">
        <v>2766</v>
      </c>
      <c r="D2041" t="str">
        <f>CONCATENATE(portada_F[[#This Row],[NIVEL]],".",portada_F[[#This Row],[CODINS]])</f>
        <v>1.00542</v>
      </c>
      <c r="E2041" s="444" t="s">
        <v>30926</v>
      </c>
      <c r="F2041" t="s">
        <v>933</v>
      </c>
      <c r="G2041" t="s">
        <v>3865</v>
      </c>
      <c r="H2041" t="s">
        <v>567</v>
      </c>
      <c r="I2041" t="s">
        <v>3749</v>
      </c>
      <c r="J2041" t="s">
        <v>9</v>
      </c>
      <c r="K2041" t="s">
        <v>32</v>
      </c>
      <c r="L2041" t="s">
        <v>20921</v>
      </c>
      <c r="M2041" t="s">
        <v>18492</v>
      </c>
      <c r="N2041">
        <v>30505</v>
      </c>
      <c r="O2041" t="s">
        <v>64</v>
      </c>
      <c r="P2041" t="s">
        <v>5</v>
      </c>
      <c r="Q2041" t="s">
        <v>5</v>
      </c>
      <c r="R2041" t="s">
        <v>16679</v>
      </c>
      <c r="S2041" t="s">
        <v>242</v>
      </c>
      <c r="T2041" t="s">
        <v>3749</v>
      </c>
      <c r="U2041" t="s">
        <v>567</v>
      </c>
      <c r="V2041" t="s">
        <v>567</v>
      </c>
      <c r="W2041" t="s">
        <v>9478</v>
      </c>
      <c r="X2041" t="s">
        <v>10418</v>
      </c>
      <c r="Y2041" s="536" t="s">
        <v>22074</v>
      </c>
      <c r="Z2041" s="536"/>
      <c r="AA2041" s="493" t="s">
        <v>3866</v>
      </c>
      <c r="AB2041" s="493" t="s">
        <v>22075</v>
      </c>
      <c r="AC2041" s="493" t="s">
        <v>19541</v>
      </c>
      <c r="AD2041" s="493" t="s">
        <v>22030</v>
      </c>
      <c r="AE2041"/>
      <c r="AF2041" t="s">
        <v>20919</v>
      </c>
      <c r="AG2041"/>
      <c r="AH2041"/>
      <c r="AI2041" t="s">
        <v>20668</v>
      </c>
      <c r="AJ2041" t="s">
        <v>32</v>
      </c>
      <c r="AK2041" t="s">
        <v>3309</v>
      </c>
      <c r="AL2041" t="s">
        <v>64</v>
      </c>
      <c r="AM2041" t="s">
        <v>567</v>
      </c>
      <c r="AN2041">
        <v>25</v>
      </c>
    </row>
    <row r="2042" spans="1:40" ht="14.4" x14ac:dyDescent="0.3">
      <c r="A2042" s="433" t="str">
        <v>2767</v>
      </c>
      <c r="D2042" t="str">
        <f>CONCATENATE(portada_F[[#This Row],[NIVEL]],".",portada_F[[#This Row],[CODINS]])</f>
        <v>1.00543</v>
      </c>
      <c r="E2042" s="444" t="s">
        <v>30927</v>
      </c>
      <c r="F2042" t="s">
        <v>937</v>
      </c>
      <c r="G2042" t="s">
        <v>3867</v>
      </c>
      <c r="H2042" t="s">
        <v>1213</v>
      </c>
      <c r="I2042" t="s">
        <v>3749</v>
      </c>
      <c r="J2042" t="s">
        <v>4</v>
      </c>
      <c r="K2042" t="s">
        <v>32</v>
      </c>
      <c r="L2042" t="s">
        <v>20921</v>
      </c>
      <c r="M2042" t="s">
        <v>18492</v>
      </c>
      <c r="N2042">
        <v>30509</v>
      </c>
      <c r="O2042" t="s">
        <v>64</v>
      </c>
      <c r="P2042" t="s">
        <v>5</v>
      </c>
      <c r="Q2042" t="s">
        <v>10</v>
      </c>
      <c r="R2042" t="s">
        <v>16683</v>
      </c>
      <c r="S2042" t="s">
        <v>242</v>
      </c>
      <c r="T2042" t="s">
        <v>3749</v>
      </c>
      <c r="U2042" t="s">
        <v>1213</v>
      </c>
      <c r="V2042" t="s">
        <v>1213</v>
      </c>
      <c r="W2042" t="s">
        <v>18810</v>
      </c>
      <c r="X2042" t="s">
        <v>10419</v>
      </c>
      <c r="Y2042" s="536" t="s">
        <v>22076</v>
      </c>
      <c r="Z2042" s="536"/>
      <c r="AA2042" s="493" t="s">
        <v>7232</v>
      </c>
      <c r="AB2042" s="493" t="s">
        <v>22077</v>
      </c>
      <c r="AC2042" s="493" t="s">
        <v>19830</v>
      </c>
      <c r="AD2042" s="493" t="s">
        <v>22078</v>
      </c>
      <c r="AE2042"/>
      <c r="AF2042" t="s">
        <v>20919</v>
      </c>
      <c r="AG2042"/>
      <c r="AH2042"/>
      <c r="AI2042" t="s">
        <v>20668</v>
      </c>
      <c r="AJ2042" t="s">
        <v>32</v>
      </c>
      <c r="AK2042" t="s">
        <v>779</v>
      </c>
      <c r="AL2042" t="s">
        <v>64</v>
      </c>
      <c r="AM2042" t="s">
        <v>1213</v>
      </c>
      <c r="AN2042">
        <v>44</v>
      </c>
    </row>
    <row r="2043" spans="1:40" ht="14.4" x14ac:dyDescent="0.3">
      <c r="A2043" s="433" t="str">
        <v>2768</v>
      </c>
      <c r="D2043" t="str">
        <f>CONCATENATE(portada_F[[#This Row],[NIVEL]],".",portada_F[[#This Row],[CODINS]])</f>
        <v>1.02938</v>
      </c>
      <c r="E2043" s="444" t="s">
        <v>33056</v>
      </c>
      <c r="F2043" t="s">
        <v>6938</v>
      </c>
      <c r="G2043" t="s">
        <v>3874</v>
      </c>
      <c r="H2043" t="s">
        <v>20324</v>
      </c>
      <c r="I2043" t="s">
        <v>3749</v>
      </c>
      <c r="J2043" t="s">
        <v>4</v>
      </c>
      <c r="K2043" t="s">
        <v>32</v>
      </c>
      <c r="L2043" t="s">
        <v>20921</v>
      </c>
      <c r="M2043" t="s">
        <v>18492</v>
      </c>
      <c r="N2043">
        <v>30504</v>
      </c>
      <c r="O2043" t="s">
        <v>64</v>
      </c>
      <c r="P2043" t="s">
        <v>5</v>
      </c>
      <c r="Q2043" t="s">
        <v>4</v>
      </c>
      <c r="R2043" t="s">
        <v>16678</v>
      </c>
      <c r="S2043" t="s">
        <v>242</v>
      </c>
      <c r="T2043" t="s">
        <v>3749</v>
      </c>
      <c r="U2043" t="s">
        <v>235</v>
      </c>
      <c r="V2043" t="s">
        <v>3875</v>
      </c>
      <c r="W2043" t="s">
        <v>459</v>
      </c>
      <c r="X2043" t="s">
        <v>11013</v>
      </c>
      <c r="Y2043" s="536" t="s">
        <v>27089</v>
      </c>
      <c r="Z2043" s="536"/>
      <c r="AA2043" s="493" t="s">
        <v>18126</v>
      </c>
      <c r="AB2043" s="493" t="s">
        <v>27090</v>
      </c>
      <c r="AC2043" s="493" t="s">
        <v>19830</v>
      </c>
      <c r="AD2043" s="493" t="s">
        <v>22030</v>
      </c>
      <c r="AE2043"/>
      <c r="AF2043" t="s">
        <v>20919</v>
      </c>
      <c r="AG2043"/>
      <c r="AH2043"/>
      <c r="AI2043" t="s">
        <v>20668</v>
      </c>
      <c r="AJ2043" t="s">
        <v>32</v>
      </c>
      <c r="AK2043" t="s">
        <v>588</v>
      </c>
      <c r="AL2043" t="s">
        <v>64</v>
      </c>
      <c r="AM2043" t="s">
        <v>20324</v>
      </c>
      <c r="AN2043">
        <v>10</v>
      </c>
    </row>
    <row r="2044" spans="1:40" ht="14.4" x14ac:dyDescent="0.3">
      <c r="A2044" s="433" t="str">
        <v>2769</v>
      </c>
      <c r="D2044" t="str">
        <f>CONCATENATE(portada_F[[#This Row],[NIVEL]],".",portada_F[[#This Row],[CODINS]])</f>
        <v>1.00524</v>
      </c>
      <c r="E2044" s="444" t="s">
        <v>30911</v>
      </c>
      <c r="F2044" t="s">
        <v>1496</v>
      </c>
      <c r="G2044" t="s">
        <v>3764</v>
      </c>
      <c r="H2044" t="s">
        <v>3765</v>
      </c>
      <c r="I2044" t="s">
        <v>3749</v>
      </c>
      <c r="J2044" t="s">
        <v>1</v>
      </c>
      <c r="K2044" t="s">
        <v>32</v>
      </c>
      <c r="L2044" t="s">
        <v>20921</v>
      </c>
      <c r="M2044" t="s">
        <v>18492</v>
      </c>
      <c r="N2044">
        <v>30402</v>
      </c>
      <c r="O2044" t="s">
        <v>64</v>
      </c>
      <c r="P2044" t="s">
        <v>4</v>
      </c>
      <c r="Q2044" t="s">
        <v>2</v>
      </c>
      <c r="R2044" t="s">
        <v>16673</v>
      </c>
      <c r="S2044" t="s">
        <v>242</v>
      </c>
      <c r="T2044" t="s">
        <v>3750</v>
      </c>
      <c r="U2044" t="s">
        <v>3751</v>
      </c>
      <c r="V2044" t="s">
        <v>3751</v>
      </c>
      <c r="W2044" t="s">
        <v>22031</v>
      </c>
      <c r="X2044" t="s">
        <v>11580</v>
      </c>
      <c r="Y2044" s="536" t="s">
        <v>22032</v>
      </c>
      <c r="Z2044" s="536"/>
      <c r="AA2044" s="493" t="s">
        <v>19168</v>
      </c>
      <c r="AB2044" s="493" t="s">
        <v>22032</v>
      </c>
      <c r="AC2044" s="493" t="s">
        <v>3791</v>
      </c>
      <c r="AD2044" s="493" t="s">
        <v>22033</v>
      </c>
      <c r="AE2044"/>
      <c r="AF2044" t="s">
        <v>20919</v>
      </c>
      <c r="AG2044"/>
      <c r="AH2044"/>
      <c r="AI2044" t="s">
        <v>20668</v>
      </c>
      <c r="AJ2044" t="s">
        <v>32</v>
      </c>
      <c r="AK2044" t="s">
        <v>2084</v>
      </c>
      <c r="AL2044" t="s">
        <v>64</v>
      </c>
      <c r="AM2044" t="s">
        <v>3765</v>
      </c>
      <c r="AN2044">
        <v>76</v>
      </c>
    </row>
    <row r="2045" spans="1:40" ht="14.4" x14ac:dyDescent="0.3">
      <c r="A2045" s="433" t="str">
        <v>2770</v>
      </c>
      <c r="D2045" t="str">
        <f>CONCATENATE(portada_F[[#This Row],[NIVEL]],".",portada_F[[#This Row],[CODINS]])</f>
        <v>1.00969</v>
      </c>
      <c r="E2045" s="444" t="s">
        <v>31293</v>
      </c>
      <c r="F2045" t="s">
        <v>2387</v>
      </c>
      <c r="G2045" t="s">
        <v>3927</v>
      </c>
      <c r="H2045" t="s">
        <v>539</v>
      </c>
      <c r="I2045" t="s">
        <v>3749</v>
      </c>
      <c r="J2045" t="s">
        <v>5</v>
      </c>
      <c r="K2045" t="s">
        <v>32</v>
      </c>
      <c r="L2045" t="s">
        <v>20921</v>
      </c>
      <c r="M2045" t="s">
        <v>18492</v>
      </c>
      <c r="N2045">
        <v>30507</v>
      </c>
      <c r="O2045" t="s">
        <v>64</v>
      </c>
      <c r="P2045" t="s">
        <v>5</v>
      </c>
      <c r="Q2045" t="s">
        <v>7</v>
      </c>
      <c r="R2045" t="s">
        <v>16681</v>
      </c>
      <c r="S2045" t="s">
        <v>242</v>
      </c>
      <c r="T2045" t="s">
        <v>3749</v>
      </c>
      <c r="U2045" t="s">
        <v>3910</v>
      </c>
      <c r="V2045" t="s">
        <v>3910</v>
      </c>
      <c r="W2045" t="s">
        <v>9482</v>
      </c>
      <c r="X2045" t="s">
        <v>10505</v>
      </c>
      <c r="Y2045" s="536" t="s">
        <v>23015</v>
      </c>
      <c r="Z2045" s="536"/>
      <c r="AA2045" s="493" t="s">
        <v>10417</v>
      </c>
      <c r="AB2045" s="493" t="s">
        <v>23015</v>
      </c>
      <c r="AC2045" s="493" t="s">
        <v>19826</v>
      </c>
      <c r="AD2045" s="493" t="s">
        <v>22073</v>
      </c>
      <c r="AE2045"/>
      <c r="AF2045" t="s">
        <v>20919</v>
      </c>
      <c r="AG2045"/>
      <c r="AH2045"/>
      <c r="AI2045" t="s">
        <v>20668</v>
      </c>
      <c r="AJ2045" t="s">
        <v>32</v>
      </c>
      <c r="AK2045" t="s">
        <v>7495</v>
      </c>
      <c r="AL2045" t="s">
        <v>64</v>
      </c>
      <c r="AM2045" t="s">
        <v>539</v>
      </c>
      <c r="AN2045">
        <v>34</v>
      </c>
    </row>
    <row r="2046" spans="1:40" ht="14.4" x14ac:dyDescent="0.3">
      <c r="A2046" s="433" t="str">
        <v>2771</v>
      </c>
      <c r="D2046" t="str">
        <f>CONCATENATE(portada_F[[#This Row],[NIVEL]],".",portada_F[[#This Row],[CODINS]])</f>
        <v>1.01281</v>
      </c>
      <c r="E2046" s="444" t="s">
        <v>31565</v>
      </c>
      <c r="F2046" t="s">
        <v>3296</v>
      </c>
      <c r="G2046" t="s">
        <v>3880</v>
      </c>
      <c r="H2046" t="s">
        <v>3881</v>
      </c>
      <c r="I2046" t="s">
        <v>3749</v>
      </c>
      <c r="J2046" t="s">
        <v>4</v>
      </c>
      <c r="K2046" t="s">
        <v>32</v>
      </c>
      <c r="L2046" t="s">
        <v>20921</v>
      </c>
      <c r="M2046" t="s">
        <v>18492</v>
      </c>
      <c r="N2046">
        <v>30509</v>
      </c>
      <c r="O2046" t="s">
        <v>64</v>
      </c>
      <c r="P2046" t="s">
        <v>5</v>
      </c>
      <c r="Q2046" t="s">
        <v>10</v>
      </c>
      <c r="R2046" t="s">
        <v>16683</v>
      </c>
      <c r="S2046" t="s">
        <v>242</v>
      </c>
      <c r="T2046" t="s">
        <v>3749</v>
      </c>
      <c r="U2046" t="s">
        <v>1213</v>
      </c>
      <c r="V2046" t="s">
        <v>3881</v>
      </c>
      <c r="W2046" t="s">
        <v>23665</v>
      </c>
      <c r="X2046" t="s">
        <v>17974</v>
      </c>
      <c r="Y2046" s="536" t="s">
        <v>23666</v>
      </c>
      <c r="Z2046" s="536" t="s">
        <v>23667</v>
      </c>
      <c r="AA2046" s="493" t="s">
        <v>18806</v>
      </c>
      <c r="AB2046" s="493" t="s">
        <v>23668</v>
      </c>
      <c r="AC2046" s="493" t="s">
        <v>19830</v>
      </c>
      <c r="AD2046" s="493" t="s">
        <v>22030</v>
      </c>
      <c r="AE2046"/>
      <c r="AF2046" t="s">
        <v>20919</v>
      </c>
      <c r="AG2046"/>
      <c r="AH2046"/>
      <c r="AI2046" t="s">
        <v>20668</v>
      </c>
      <c r="AJ2046" t="s">
        <v>32</v>
      </c>
      <c r="AK2046" t="s">
        <v>509</v>
      </c>
      <c r="AL2046" t="s">
        <v>64</v>
      </c>
      <c r="AM2046" t="s">
        <v>3881</v>
      </c>
      <c r="AN2046">
        <v>1</v>
      </c>
    </row>
    <row r="2047" spans="1:40" ht="14.4" x14ac:dyDescent="0.3">
      <c r="A2047" s="433" t="str">
        <v>2772</v>
      </c>
      <c r="D2047" t="str">
        <f>CONCATENATE(portada_F[[#This Row],[NIVEL]],".",portada_F[[#This Row],[CODINS]])</f>
        <v>1.00525</v>
      </c>
      <c r="E2047" s="444" t="s">
        <v>30912</v>
      </c>
      <c r="F2047" t="s">
        <v>1499</v>
      </c>
      <c r="G2047" t="s">
        <v>3770</v>
      </c>
      <c r="H2047" t="s">
        <v>8251</v>
      </c>
      <c r="I2047" t="s">
        <v>3749</v>
      </c>
      <c r="J2047" t="s">
        <v>1</v>
      </c>
      <c r="K2047" t="s">
        <v>32</v>
      </c>
      <c r="L2047" t="s">
        <v>20921</v>
      </c>
      <c r="M2047" t="s">
        <v>18492</v>
      </c>
      <c r="N2047">
        <v>30404</v>
      </c>
      <c r="O2047" t="s">
        <v>64</v>
      </c>
      <c r="P2047" t="s">
        <v>4</v>
      </c>
      <c r="Q2047" t="s">
        <v>4</v>
      </c>
      <c r="R2047" t="s">
        <v>18374</v>
      </c>
      <c r="S2047" t="s">
        <v>242</v>
      </c>
      <c r="T2047" t="s">
        <v>3750</v>
      </c>
      <c r="U2047" t="s">
        <v>3771</v>
      </c>
      <c r="V2047" t="s">
        <v>3771</v>
      </c>
      <c r="W2047" t="s">
        <v>3766</v>
      </c>
      <c r="X2047" t="s">
        <v>11581</v>
      </c>
      <c r="Y2047" s="536" t="s">
        <v>22034</v>
      </c>
      <c r="Z2047" s="536"/>
      <c r="AA2047" s="493" t="s">
        <v>15573</v>
      </c>
      <c r="AB2047" s="493" t="s">
        <v>22034</v>
      </c>
      <c r="AC2047" s="493" t="s">
        <v>3791</v>
      </c>
      <c r="AD2047" s="493" t="s">
        <v>22030</v>
      </c>
      <c r="AE2047"/>
      <c r="AF2047" t="s">
        <v>20919</v>
      </c>
      <c r="AG2047"/>
      <c r="AH2047"/>
      <c r="AI2047" t="s">
        <v>20668</v>
      </c>
      <c r="AJ2047" t="s">
        <v>32</v>
      </c>
      <c r="AK2047" t="s">
        <v>2480</v>
      </c>
      <c r="AL2047" t="s">
        <v>64</v>
      </c>
      <c r="AM2047" t="s">
        <v>8251</v>
      </c>
      <c r="AN2047">
        <v>33</v>
      </c>
    </row>
    <row r="2048" spans="1:40" ht="14.4" x14ac:dyDescent="0.3">
      <c r="A2048" s="433" t="str">
        <v>2773</v>
      </c>
      <c r="D2048" t="str">
        <f>CONCATENATE(portada_F[[#This Row],[NIVEL]],".",portada_F[[#This Row],[CODINS]])</f>
        <v>1.03859</v>
      </c>
      <c r="E2048" s="444" t="s">
        <v>33787</v>
      </c>
      <c r="F2048" t="s">
        <v>14783</v>
      </c>
      <c r="G2048" t="s">
        <v>29003</v>
      </c>
      <c r="H2048" t="s">
        <v>29004</v>
      </c>
      <c r="I2048" t="s">
        <v>3749</v>
      </c>
      <c r="J2048" t="s">
        <v>4</v>
      </c>
      <c r="K2048" t="s">
        <v>32</v>
      </c>
      <c r="L2048" t="s">
        <v>20921</v>
      </c>
      <c r="M2048" t="s">
        <v>18492</v>
      </c>
      <c r="N2048">
        <v>30504</v>
      </c>
      <c r="O2048" t="s">
        <v>64</v>
      </c>
      <c r="P2048" t="s">
        <v>5</v>
      </c>
      <c r="Q2048" t="s">
        <v>4</v>
      </c>
      <c r="R2048" t="s">
        <v>16678</v>
      </c>
      <c r="S2048" t="s">
        <v>242</v>
      </c>
      <c r="T2048" t="s">
        <v>3749</v>
      </c>
      <c r="U2048" t="s">
        <v>235</v>
      </c>
      <c r="V2048" t="s">
        <v>29004</v>
      </c>
      <c r="W2048" t="s">
        <v>29005</v>
      </c>
      <c r="X2048" t="s">
        <v>29006</v>
      </c>
      <c r="Y2048" s="536" t="s">
        <v>29007</v>
      </c>
      <c r="Z2048" s="536"/>
      <c r="AA2048" s="493" t="s">
        <v>20508</v>
      </c>
      <c r="AB2048" s="493" t="s">
        <v>29007</v>
      </c>
      <c r="AC2048" s="493" t="s">
        <v>19830</v>
      </c>
      <c r="AD2048" s="493" t="s">
        <v>22030</v>
      </c>
      <c r="AE2048"/>
      <c r="AF2048" t="s">
        <v>20919</v>
      </c>
      <c r="AG2048"/>
      <c r="AH2048"/>
      <c r="AI2048" t="s">
        <v>20668</v>
      </c>
      <c r="AJ2048" t="s">
        <v>32</v>
      </c>
      <c r="AK2048" t="s">
        <v>3860</v>
      </c>
      <c r="AL2048" t="s">
        <v>64</v>
      </c>
      <c r="AM2048" t="s">
        <v>29004</v>
      </c>
      <c r="AN2048">
        <v>3</v>
      </c>
    </row>
    <row r="2049" spans="1:40" ht="14.4" x14ac:dyDescent="0.3">
      <c r="A2049" s="433" t="str">
        <v>2774</v>
      </c>
      <c r="D2049" t="str">
        <f>CONCATENATE(portada_F[[#This Row],[NIVEL]],".",portada_F[[#This Row],[CODINS]])</f>
        <v>1.03690</v>
      </c>
      <c r="E2049" s="444" t="s">
        <v>33662</v>
      </c>
      <c r="F2049" t="s">
        <v>18647</v>
      </c>
      <c r="G2049" t="s">
        <v>18648</v>
      </c>
      <c r="H2049" t="s">
        <v>18649</v>
      </c>
      <c r="I2049" t="s">
        <v>3749</v>
      </c>
      <c r="J2049" t="s">
        <v>5</v>
      </c>
      <c r="K2049" t="s">
        <v>32</v>
      </c>
      <c r="L2049" t="s">
        <v>20921</v>
      </c>
      <c r="M2049" t="s">
        <v>18492</v>
      </c>
      <c r="N2049">
        <v>30507</v>
      </c>
      <c r="O2049" t="s">
        <v>64</v>
      </c>
      <c r="P2049" t="s">
        <v>5</v>
      </c>
      <c r="Q2049" t="s">
        <v>7</v>
      </c>
      <c r="R2049" t="s">
        <v>16681</v>
      </c>
      <c r="S2049" t="s">
        <v>242</v>
      </c>
      <c r="T2049" t="s">
        <v>3749</v>
      </c>
      <c r="U2049" t="s">
        <v>3910</v>
      </c>
      <c r="V2049" t="s">
        <v>18649</v>
      </c>
      <c r="W2049" t="s">
        <v>19530</v>
      </c>
      <c r="X2049" t="s">
        <v>19529</v>
      </c>
      <c r="Y2049" s="536" t="s">
        <v>28678</v>
      </c>
      <c r="Z2049" s="536" t="s">
        <v>28679</v>
      </c>
      <c r="AA2049" s="493" t="s">
        <v>19528</v>
      </c>
      <c r="AB2049" s="493" t="s">
        <v>28679</v>
      </c>
      <c r="AC2049" s="493" t="s">
        <v>19826</v>
      </c>
      <c r="AD2049" s="493" t="s">
        <v>22073</v>
      </c>
      <c r="AE2049"/>
      <c r="AF2049" t="s">
        <v>20919</v>
      </c>
      <c r="AG2049"/>
      <c r="AH2049"/>
      <c r="AI2049" t="s">
        <v>20668</v>
      </c>
      <c r="AJ2049" t="s">
        <v>32</v>
      </c>
      <c r="AK2049" t="s">
        <v>1017</v>
      </c>
      <c r="AL2049" t="s">
        <v>64</v>
      </c>
      <c r="AM2049" t="s">
        <v>18649</v>
      </c>
      <c r="AN2049">
        <v>2</v>
      </c>
    </row>
    <row r="2050" spans="1:40" ht="14.4" x14ac:dyDescent="0.3">
      <c r="A2050" s="433" t="str">
        <v>2775</v>
      </c>
      <c r="D2050" t="str">
        <f>CONCATENATE(portada_F[[#This Row],[NIVEL]],".",portada_F[[#This Row],[CODINS]])</f>
        <v>1.00538</v>
      </c>
      <c r="E2050" s="444" t="s">
        <v>30922</v>
      </c>
      <c r="F2050" t="s">
        <v>1545</v>
      </c>
      <c r="G2050" t="s">
        <v>6811</v>
      </c>
      <c r="H2050" t="s">
        <v>7007</v>
      </c>
      <c r="I2050" t="s">
        <v>3749</v>
      </c>
      <c r="J2050" t="s">
        <v>2</v>
      </c>
      <c r="K2050" t="s">
        <v>32</v>
      </c>
      <c r="L2050" t="s">
        <v>20929</v>
      </c>
      <c r="M2050" t="s">
        <v>18492</v>
      </c>
      <c r="N2050">
        <v>30501</v>
      </c>
      <c r="O2050" t="s">
        <v>64</v>
      </c>
      <c r="P2050" t="s">
        <v>5</v>
      </c>
      <c r="Q2050" t="s">
        <v>1</v>
      </c>
      <c r="R2050" t="s">
        <v>16675</v>
      </c>
      <c r="S2050" t="s">
        <v>242</v>
      </c>
      <c r="T2050" t="s">
        <v>3749</v>
      </c>
      <c r="U2050" t="s">
        <v>3749</v>
      </c>
      <c r="V2050" t="s">
        <v>1260</v>
      </c>
      <c r="W2050" t="s">
        <v>18809</v>
      </c>
      <c r="X2050" t="s">
        <v>10415</v>
      </c>
      <c r="Y2050" s="536" t="s">
        <v>22064</v>
      </c>
      <c r="Z2050" s="536" t="s">
        <v>22064</v>
      </c>
      <c r="AA2050" s="493" t="s">
        <v>19827</v>
      </c>
      <c r="AB2050" s="493" t="s">
        <v>22065</v>
      </c>
      <c r="AC2050" s="493" t="s">
        <v>22038</v>
      </c>
      <c r="AD2050" s="493" t="s">
        <v>22039</v>
      </c>
      <c r="AE2050"/>
      <c r="AF2050" t="s">
        <v>20919</v>
      </c>
      <c r="AG2050"/>
      <c r="AH2050"/>
      <c r="AI2050" t="s">
        <v>20668</v>
      </c>
      <c r="AJ2050" t="s">
        <v>35</v>
      </c>
      <c r="AK2050" t="s">
        <v>19693</v>
      </c>
      <c r="AL2050" t="s">
        <v>20934</v>
      </c>
      <c r="AM2050"/>
      <c r="AN2050">
        <v>43</v>
      </c>
    </row>
    <row r="2051" spans="1:40" ht="14.4" x14ac:dyDescent="0.3">
      <c r="A2051" s="433" t="str">
        <v>2776</v>
      </c>
      <c r="D2051" t="str">
        <f>CONCATENATE(portada_F[[#This Row],[NIVEL]],".",portada_F[[#This Row],[CODINS]])</f>
        <v>1.01272</v>
      </c>
      <c r="E2051" s="444" t="s">
        <v>31556</v>
      </c>
      <c r="F2051" t="s">
        <v>1225</v>
      </c>
      <c r="G2051" t="s">
        <v>10174</v>
      </c>
      <c r="H2051" t="s">
        <v>1085</v>
      </c>
      <c r="I2051" t="s">
        <v>3749</v>
      </c>
      <c r="J2051" t="s">
        <v>3</v>
      </c>
      <c r="K2051" t="s">
        <v>32</v>
      </c>
      <c r="L2051" t="s">
        <v>20921</v>
      </c>
      <c r="M2051" t="s">
        <v>18492</v>
      </c>
      <c r="N2051">
        <v>30510</v>
      </c>
      <c r="O2051" t="s">
        <v>64</v>
      </c>
      <c r="P2051" t="s">
        <v>5</v>
      </c>
      <c r="Q2051" t="s">
        <v>11</v>
      </c>
      <c r="R2051" t="s">
        <v>16684</v>
      </c>
      <c r="S2051" t="s">
        <v>242</v>
      </c>
      <c r="T2051" t="s">
        <v>3749</v>
      </c>
      <c r="U2051" t="s">
        <v>3903</v>
      </c>
      <c r="V2051" t="s">
        <v>1085</v>
      </c>
      <c r="W2051" t="s">
        <v>9793</v>
      </c>
      <c r="X2051" t="s">
        <v>10581</v>
      </c>
      <c r="Y2051" s="536" t="s">
        <v>23645</v>
      </c>
      <c r="Z2051" s="536"/>
      <c r="AA2051" s="493" t="s">
        <v>18962</v>
      </c>
      <c r="AB2051" s="493" t="s">
        <v>23646</v>
      </c>
      <c r="AC2051" s="493" t="s">
        <v>19828</v>
      </c>
      <c r="AD2051" s="493" t="s">
        <v>22068</v>
      </c>
      <c r="AE2051"/>
      <c r="AF2051" t="s">
        <v>20919</v>
      </c>
      <c r="AG2051"/>
      <c r="AH2051"/>
      <c r="AI2051" t="s">
        <v>20668</v>
      </c>
      <c r="AJ2051" t="s">
        <v>32</v>
      </c>
      <c r="AK2051" t="s">
        <v>7561</v>
      </c>
      <c r="AL2051" t="s">
        <v>64</v>
      </c>
      <c r="AM2051" t="s">
        <v>1085</v>
      </c>
      <c r="AN2051">
        <v>15</v>
      </c>
    </row>
    <row r="2052" spans="1:40" ht="14.4" x14ac:dyDescent="0.3">
      <c r="A2052" s="433" t="str">
        <v>2777</v>
      </c>
      <c r="D2052" t="str">
        <f>CONCATENATE(portada_F[[#This Row],[NIVEL]],".",portada_F[[#This Row],[CODINS]])</f>
        <v>1.01895</v>
      </c>
      <c r="E2052" s="444" t="s">
        <v>32135</v>
      </c>
      <c r="F2052" t="s">
        <v>497</v>
      </c>
      <c r="G2052" t="s">
        <v>6398</v>
      </c>
      <c r="H2052" t="s">
        <v>6399</v>
      </c>
      <c r="I2052" t="s">
        <v>3749</v>
      </c>
      <c r="J2052" t="s">
        <v>9</v>
      </c>
      <c r="K2052" t="s">
        <v>32</v>
      </c>
      <c r="L2052" t="s">
        <v>20921</v>
      </c>
      <c r="M2052" t="s">
        <v>18492</v>
      </c>
      <c r="N2052">
        <v>30505</v>
      </c>
      <c r="O2052" t="s">
        <v>64</v>
      </c>
      <c r="P2052" t="s">
        <v>5</v>
      </c>
      <c r="Q2052" t="s">
        <v>5</v>
      </c>
      <c r="R2052" t="s">
        <v>16679</v>
      </c>
      <c r="S2052" t="s">
        <v>242</v>
      </c>
      <c r="T2052" t="s">
        <v>3749</v>
      </c>
      <c r="U2052" t="s">
        <v>567</v>
      </c>
      <c r="V2052" t="s">
        <v>6399</v>
      </c>
      <c r="W2052" t="s">
        <v>9794</v>
      </c>
      <c r="X2052" t="s">
        <v>10757</v>
      </c>
      <c r="Y2052" s="536" t="s">
        <v>24934</v>
      </c>
      <c r="Z2052" s="536"/>
      <c r="AA2052" s="493" t="s">
        <v>20137</v>
      </c>
      <c r="AB2052" s="493" t="s">
        <v>24934</v>
      </c>
      <c r="AC2052" s="493" t="s">
        <v>19541</v>
      </c>
      <c r="AD2052" s="493" t="s">
        <v>24935</v>
      </c>
      <c r="AE2052"/>
      <c r="AF2052" t="s">
        <v>20919</v>
      </c>
      <c r="AG2052"/>
      <c r="AH2052"/>
      <c r="AI2052" t="s">
        <v>20668</v>
      </c>
      <c r="AJ2052" t="s">
        <v>32</v>
      </c>
      <c r="AK2052" t="s">
        <v>7688</v>
      </c>
      <c r="AL2052" t="s">
        <v>64</v>
      </c>
      <c r="AM2052" t="s">
        <v>6399</v>
      </c>
      <c r="AN2052">
        <v>6</v>
      </c>
    </row>
    <row r="2053" spans="1:40" ht="14.4" x14ac:dyDescent="0.3">
      <c r="A2053" s="433" t="str">
        <v>2779</v>
      </c>
      <c r="D2053" t="str">
        <f>CONCATENATE(portada_F[[#This Row],[NIVEL]],".",portada_F[[#This Row],[CODINS]])</f>
        <v>1.03692</v>
      </c>
      <c r="E2053" s="444" t="s">
        <v>33664</v>
      </c>
      <c r="F2053" t="s">
        <v>13831</v>
      </c>
      <c r="G2053" t="s">
        <v>13832</v>
      </c>
      <c r="H2053" t="s">
        <v>13833</v>
      </c>
      <c r="I2053" t="s">
        <v>3749</v>
      </c>
      <c r="J2053" t="s">
        <v>4</v>
      </c>
      <c r="K2053" t="s">
        <v>32</v>
      </c>
      <c r="L2053" t="s">
        <v>20921</v>
      </c>
      <c r="M2053" t="s">
        <v>18492</v>
      </c>
      <c r="N2053">
        <v>30504</v>
      </c>
      <c r="O2053" t="s">
        <v>64</v>
      </c>
      <c r="P2053" t="s">
        <v>5</v>
      </c>
      <c r="Q2053" t="s">
        <v>4</v>
      </c>
      <c r="R2053" t="s">
        <v>16678</v>
      </c>
      <c r="S2053" t="s">
        <v>242</v>
      </c>
      <c r="T2053" t="s">
        <v>3749</v>
      </c>
      <c r="U2053" t="s">
        <v>235</v>
      </c>
      <c r="V2053" t="s">
        <v>14437</v>
      </c>
      <c r="W2053" t="s">
        <v>28681</v>
      </c>
      <c r="X2053" t="s">
        <v>14439</v>
      </c>
      <c r="Y2053" s="536" t="s">
        <v>28682</v>
      </c>
      <c r="Z2053" s="536"/>
      <c r="AA2053" s="493" t="s">
        <v>14438</v>
      </c>
      <c r="AB2053" s="493" t="s">
        <v>28682</v>
      </c>
      <c r="AC2053" s="493" t="s">
        <v>19830</v>
      </c>
      <c r="AD2053" s="493" t="s">
        <v>22078</v>
      </c>
      <c r="AE2053"/>
      <c r="AF2053" t="s">
        <v>20919</v>
      </c>
      <c r="AG2053"/>
      <c r="AH2053"/>
      <c r="AI2053" t="s">
        <v>20668</v>
      </c>
      <c r="AJ2053" t="s">
        <v>32</v>
      </c>
      <c r="AK2053" t="s">
        <v>14509</v>
      </c>
      <c r="AL2053" t="s">
        <v>64</v>
      </c>
      <c r="AM2053" t="s">
        <v>13833</v>
      </c>
      <c r="AN2053">
        <v>3</v>
      </c>
    </row>
    <row r="2054" spans="1:40" ht="14.4" x14ac:dyDescent="0.3">
      <c r="A2054" s="433" t="str">
        <v>2780</v>
      </c>
      <c r="D2054" t="str">
        <f>CONCATENATE(portada_F[[#This Row],[NIVEL]],".",portada_F[[#This Row],[CODINS]])</f>
        <v>1.01273</v>
      </c>
      <c r="E2054" s="444" t="s">
        <v>31557</v>
      </c>
      <c r="F2054" t="s">
        <v>13542</v>
      </c>
      <c r="G2054" t="s">
        <v>13543</v>
      </c>
      <c r="H2054" t="s">
        <v>685</v>
      </c>
      <c r="I2054" t="s">
        <v>3749</v>
      </c>
      <c r="J2054" t="s">
        <v>3</v>
      </c>
      <c r="K2054" t="s">
        <v>32</v>
      </c>
      <c r="L2054" t="s">
        <v>20921</v>
      </c>
      <c r="M2054" t="s">
        <v>18492</v>
      </c>
      <c r="N2054">
        <v>30502</v>
      </c>
      <c r="O2054" t="s">
        <v>64</v>
      </c>
      <c r="P2054" t="s">
        <v>5</v>
      </c>
      <c r="Q2054" t="s">
        <v>2</v>
      </c>
      <c r="R2054" t="s">
        <v>16676</v>
      </c>
      <c r="S2054" t="s">
        <v>242</v>
      </c>
      <c r="T2054" t="s">
        <v>3749</v>
      </c>
      <c r="U2054" t="s">
        <v>1617</v>
      </c>
      <c r="V2054" t="s">
        <v>685</v>
      </c>
      <c r="W2054" t="s">
        <v>23647</v>
      </c>
      <c r="X2054" t="s">
        <v>15628</v>
      </c>
      <c r="Y2054" s="536" t="s">
        <v>23648</v>
      </c>
      <c r="Z2054" s="536" t="s">
        <v>23649</v>
      </c>
      <c r="AA2054" s="493" t="s">
        <v>17148</v>
      </c>
      <c r="AB2054" s="493" t="s">
        <v>23648</v>
      </c>
      <c r="AC2054" s="493" t="s">
        <v>19828</v>
      </c>
      <c r="AD2054" s="493" t="s">
        <v>22068</v>
      </c>
      <c r="AE2054"/>
      <c r="AF2054" t="s">
        <v>20919</v>
      </c>
      <c r="AG2054"/>
      <c r="AH2054"/>
      <c r="AI2054" t="s">
        <v>20668</v>
      </c>
      <c r="AJ2054" t="s">
        <v>32</v>
      </c>
      <c r="AK2054" t="s">
        <v>2687</v>
      </c>
      <c r="AL2054" t="s">
        <v>64</v>
      </c>
      <c r="AM2054" t="s">
        <v>685</v>
      </c>
      <c r="AN2054">
        <v>2</v>
      </c>
    </row>
    <row r="2055" spans="1:40" ht="14.4" x14ac:dyDescent="0.3">
      <c r="A2055" s="433" t="str">
        <v>2781</v>
      </c>
      <c r="D2055" t="str">
        <f>CONCATENATE(portada_F[[#This Row],[NIVEL]],".",portada_F[[#This Row],[CODINS]])</f>
        <v>1.01893</v>
      </c>
      <c r="E2055" s="444" t="s">
        <v>32133</v>
      </c>
      <c r="F2055" t="s">
        <v>3842</v>
      </c>
      <c r="G2055" t="s">
        <v>3841</v>
      </c>
      <c r="H2055" t="s">
        <v>7687</v>
      </c>
      <c r="I2055" t="s">
        <v>3749</v>
      </c>
      <c r="J2055" t="s">
        <v>3</v>
      </c>
      <c r="K2055" t="s">
        <v>32</v>
      </c>
      <c r="L2055" t="s">
        <v>20921</v>
      </c>
      <c r="M2055" t="s">
        <v>18492</v>
      </c>
      <c r="N2055">
        <v>30502</v>
      </c>
      <c r="O2055" t="s">
        <v>64</v>
      </c>
      <c r="P2055" t="s">
        <v>5</v>
      </c>
      <c r="Q2055" t="s">
        <v>2</v>
      </c>
      <c r="R2055" t="s">
        <v>16676</v>
      </c>
      <c r="S2055" t="s">
        <v>242</v>
      </c>
      <c r="T2055" t="s">
        <v>3749</v>
      </c>
      <c r="U2055" t="s">
        <v>1617</v>
      </c>
      <c r="V2055" t="s">
        <v>365</v>
      </c>
      <c r="W2055" t="s">
        <v>9475</v>
      </c>
      <c r="X2055" t="s">
        <v>10756</v>
      </c>
      <c r="Y2055" s="536" t="s">
        <v>24929</v>
      </c>
      <c r="Z2055" s="536"/>
      <c r="AA2055" s="493" t="s">
        <v>10755</v>
      </c>
      <c r="AB2055" s="493" t="s">
        <v>24929</v>
      </c>
      <c r="AC2055" s="493" t="s">
        <v>19828</v>
      </c>
      <c r="AD2055" s="493" t="s">
        <v>22068</v>
      </c>
      <c r="AE2055"/>
      <c r="AF2055" t="s">
        <v>20919</v>
      </c>
      <c r="AG2055"/>
      <c r="AH2055"/>
      <c r="AI2055" t="s">
        <v>20668</v>
      </c>
      <c r="AJ2055" t="s">
        <v>32</v>
      </c>
      <c r="AK2055" t="s">
        <v>3420</v>
      </c>
      <c r="AL2055" t="s">
        <v>64</v>
      </c>
      <c r="AM2055" t="s">
        <v>7687</v>
      </c>
      <c r="AN2055">
        <v>2</v>
      </c>
    </row>
    <row r="2056" spans="1:40" ht="14.4" x14ac:dyDescent="0.3">
      <c r="A2056" s="433" t="str">
        <v>2782</v>
      </c>
      <c r="D2056" t="str">
        <f>CONCATENATE(portada_F[[#This Row],[NIVEL]],".",portada_F[[#This Row],[CODINS]])</f>
        <v>1.01027</v>
      </c>
      <c r="E2056" s="444" t="s">
        <v>31346</v>
      </c>
      <c r="F2056" t="s">
        <v>2764</v>
      </c>
      <c r="G2056" t="s">
        <v>3884</v>
      </c>
      <c r="H2056" t="s">
        <v>84</v>
      </c>
      <c r="I2056" t="s">
        <v>3749</v>
      </c>
      <c r="J2056" t="s">
        <v>9</v>
      </c>
      <c r="K2056" t="s">
        <v>32</v>
      </c>
      <c r="L2056" t="s">
        <v>20921</v>
      </c>
      <c r="M2056" t="s">
        <v>18492</v>
      </c>
      <c r="N2056">
        <v>30505</v>
      </c>
      <c r="O2056" t="s">
        <v>64</v>
      </c>
      <c r="P2056" t="s">
        <v>5</v>
      </c>
      <c r="Q2056" t="s">
        <v>5</v>
      </c>
      <c r="R2056" t="s">
        <v>16679</v>
      </c>
      <c r="S2056" t="s">
        <v>242</v>
      </c>
      <c r="T2056" t="s">
        <v>3749</v>
      </c>
      <c r="U2056" t="s">
        <v>567</v>
      </c>
      <c r="V2056" t="s">
        <v>84</v>
      </c>
      <c r="W2056" t="s">
        <v>7094</v>
      </c>
      <c r="X2056" t="s">
        <v>15602</v>
      </c>
      <c r="Y2056" s="536" t="s">
        <v>23127</v>
      </c>
      <c r="Z2056" s="536"/>
      <c r="AA2056" s="493" t="s">
        <v>20041</v>
      </c>
      <c r="AB2056" s="493" t="s">
        <v>23128</v>
      </c>
      <c r="AC2056" s="493" t="s">
        <v>19541</v>
      </c>
      <c r="AD2056" s="493" t="s">
        <v>22046</v>
      </c>
      <c r="AE2056"/>
      <c r="AF2056" t="s">
        <v>20919</v>
      </c>
      <c r="AG2056"/>
      <c r="AH2056"/>
      <c r="AI2056" t="s">
        <v>20668</v>
      </c>
      <c r="AJ2056" t="s">
        <v>32</v>
      </c>
      <c r="AK2056" t="s">
        <v>1954</v>
      </c>
      <c r="AL2056" t="s">
        <v>64</v>
      </c>
      <c r="AM2056" t="s">
        <v>84</v>
      </c>
      <c r="AN2056">
        <v>13</v>
      </c>
    </row>
    <row r="2057" spans="1:40" ht="14.4" x14ac:dyDescent="0.3">
      <c r="A2057" s="433" t="str">
        <v>2784</v>
      </c>
      <c r="D2057" t="str">
        <f>CONCATENATE(portada_F[[#This Row],[NIVEL]],".",portada_F[[#This Row],[CODINS]])</f>
        <v>1.00573</v>
      </c>
      <c r="E2057" s="444" t="s">
        <v>30950</v>
      </c>
      <c r="F2057" t="s">
        <v>1635</v>
      </c>
      <c r="G2057" t="s">
        <v>3973</v>
      </c>
      <c r="H2057" t="s">
        <v>1062</v>
      </c>
      <c r="I2057" t="s">
        <v>207</v>
      </c>
      <c r="J2057" t="s">
        <v>3</v>
      </c>
      <c r="K2057" t="s">
        <v>32</v>
      </c>
      <c r="L2057" t="s">
        <v>20921</v>
      </c>
      <c r="M2057" t="s">
        <v>18492</v>
      </c>
      <c r="N2057">
        <v>40406</v>
      </c>
      <c r="O2057" t="s">
        <v>206</v>
      </c>
      <c r="P2057" t="s">
        <v>4</v>
      </c>
      <c r="Q2057" t="s">
        <v>6</v>
      </c>
      <c r="R2057" t="s">
        <v>16721</v>
      </c>
      <c r="S2057" t="s">
        <v>207</v>
      </c>
      <c r="T2057" t="s">
        <v>3974</v>
      </c>
      <c r="U2057" t="s">
        <v>22132</v>
      </c>
      <c r="V2057" t="s">
        <v>1062</v>
      </c>
      <c r="W2057" t="s">
        <v>9488</v>
      </c>
      <c r="X2057" t="s">
        <v>11591</v>
      </c>
      <c r="Y2057" s="536" t="s">
        <v>22133</v>
      </c>
      <c r="Z2057" s="536" t="s">
        <v>22133</v>
      </c>
      <c r="AA2057" s="493" t="s">
        <v>22134</v>
      </c>
      <c r="AB2057" s="493" t="s">
        <v>22135</v>
      </c>
      <c r="AC2057" s="493" t="s">
        <v>19837</v>
      </c>
      <c r="AD2057" s="493" t="s">
        <v>22136</v>
      </c>
      <c r="AE2057"/>
      <c r="AF2057" t="s">
        <v>20919</v>
      </c>
      <c r="AG2057"/>
      <c r="AH2057"/>
      <c r="AI2057" t="s">
        <v>20668</v>
      </c>
      <c r="AJ2057" t="s">
        <v>32</v>
      </c>
      <c r="AK2057" t="s">
        <v>1215</v>
      </c>
      <c r="AL2057" t="s">
        <v>64</v>
      </c>
      <c r="AM2057" t="s">
        <v>1062</v>
      </c>
      <c r="AN2057">
        <v>61</v>
      </c>
    </row>
    <row r="2058" spans="1:40" ht="14.4" x14ac:dyDescent="0.3">
      <c r="A2058" s="433" t="str">
        <v>2785</v>
      </c>
      <c r="D2058" t="str">
        <f>CONCATENATE(portada_F[[#This Row],[NIVEL]],".",portada_F[[#This Row],[CODINS]])</f>
        <v>1.01058</v>
      </c>
      <c r="E2058" s="444" t="s">
        <v>31375</v>
      </c>
      <c r="F2058" t="s">
        <v>959</v>
      </c>
      <c r="G2058" t="s">
        <v>4145</v>
      </c>
      <c r="H2058" t="s">
        <v>4146</v>
      </c>
      <c r="I2058" t="s">
        <v>205</v>
      </c>
      <c r="J2058" t="s">
        <v>4</v>
      </c>
      <c r="K2058" t="s">
        <v>32</v>
      </c>
      <c r="L2058" t="s">
        <v>20921</v>
      </c>
      <c r="M2058" t="s">
        <v>18492</v>
      </c>
      <c r="N2058">
        <v>41003</v>
      </c>
      <c r="O2058" t="s">
        <v>206</v>
      </c>
      <c r="P2058" t="s">
        <v>11</v>
      </c>
      <c r="Q2058" t="s">
        <v>3</v>
      </c>
      <c r="R2058" t="s">
        <v>18379</v>
      </c>
      <c r="S2058" t="s">
        <v>207</v>
      </c>
      <c r="T2058" t="s">
        <v>205</v>
      </c>
      <c r="U2058" t="s">
        <v>4147</v>
      </c>
      <c r="V2058" t="s">
        <v>4146</v>
      </c>
      <c r="W2058" t="s">
        <v>9510</v>
      </c>
      <c r="X2058" t="s">
        <v>11731</v>
      </c>
      <c r="Y2058" s="536" t="s">
        <v>23197</v>
      </c>
      <c r="Z2058" s="536" t="s">
        <v>23197</v>
      </c>
      <c r="AA2058" s="493" t="s">
        <v>9509</v>
      </c>
      <c r="AB2058" s="493" t="s">
        <v>23198</v>
      </c>
      <c r="AC2058" s="493" t="s">
        <v>17885</v>
      </c>
      <c r="AD2058" s="493" t="s">
        <v>22242</v>
      </c>
      <c r="AE2058"/>
      <c r="AF2058" t="s">
        <v>20919</v>
      </c>
      <c r="AG2058"/>
      <c r="AH2058"/>
      <c r="AI2058" t="s">
        <v>20668</v>
      </c>
      <c r="AJ2058" t="s">
        <v>32</v>
      </c>
      <c r="AK2058" t="s">
        <v>1302</v>
      </c>
      <c r="AL2058" t="s">
        <v>64</v>
      </c>
      <c r="AM2058" t="s">
        <v>4146</v>
      </c>
      <c r="AN2058">
        <v>14</v>
      </c>
    </row>
    <row r="2059" spans="1:40" ht="14.4" x14ac:dyDescent="0.3">
      <c r="A2059" s="433" t="str">
        <v>2786</v>
      </c>
      <c r="D2059" t="str">
        <f>CONCATENATE(portada_F[[#This Row],[NIVEL]],".",portada_F[[#This Row],[CODINS]])</f>
        <v>1.03866</v>
      </c>
      <c r="E2059" s="444" t="s">
        <v>33794</v>
      </c>
      <c r="F2059" t="s">
        <v>29019</v>
      </c>
      <c r="G2059" t="s">
        <v>29020</v>
      </c>
      <c r="H2059" t="s">
        <v>29021</v>
      </c>
      <c r="I2059" t="s">
        <v>205</v>
      </c>
      <c r="J2059" t="s">
        <v>1</v>
      </c>
      <c r="K2059" t="s">
        <v>32</v>
      </c>
      <c r="L2059" t="s">
        <v>20921</v>
      </c>
      <c r="M2059" t="s">
        <v>18492</v>
      </c>
      <c r="N2059">
        <v>41002</v>
      </c>
      <c r="O2059" t="s">
        <v>206</v>
      </c>
      <c r="P2059" t="s">
        <v>11</v>
      </c>
      <c r="Q2059" t="s">
        <v>2</v>
      </c>
      <c r="R2059" t="s">
        <v>16737</v>
      </c>
      <c r="S2059" t="s">
        <v>207</v>
      </c>
      <c r="T2059" t="s">
        <v>205</v>
      </c>
      <c r="U2059" t="s">
        <v>1941</v>
      </c>
      <c r="V2059" t="s">
        <v>29022</v>
      </c>
      <c r="W2059" t="s">
        <v>29023</v>
      </c>
      <c r="X2059" t="s">
        <v>29024</v>
      </c>
      <c r="Y2059" s="536" t="s">
        <v>29025</v>
      </c>
      <c r="Z2059" s="536"/>
      <c r="AA2059" s="493" t="s">
        <v>29026</v>
      </c>
      <c r="AB2059" s="493" t="s">
        <v>29027</v>
      </c>
      <c r="AC2059" s="493" t="s">
        <v>19789</v>
      </c>
      <c r="AD2059" s="493" t="s">
        <v>22237</v>
      </c>
      <c r="AE2059"/>
      <c r="AF2059" t="s">
        <v>20919</v>
      </c>
      <c r="AG2059"/>
      <c r="AH2059"/>
      <c r="AI2059" t="s">
        <v>20668</v>
      </c>
      <c r="AJ2059" t="s">
        <v>32</v>
      </c>
      <c r="AK2059" t="s">
        <v>2698</v>
      </c>
      <c r="AL2059" t="s">
        <v>64</v>
      </c>
      <c r="AM2059" t="s">
        <v>29021</v>
      </c>
      <c r="AN2059">
        <v>4</v>
      </c>
    </row>
    <row r="2060" spans="1:40" ht="14.4" x14ac:dyDescent="0.3">
      <c r="A2060" s="433" t="str">
        <v>2787</v>
      </c>
      <c r="D2060" t="str">
        <f>CONCATENATE(portada_F[[#This Row],[NIVEL]],".",portada_F[[#This Row],[CODINS]])</f>
        <v>1.03542</v>
      </c>
      <c r="E2060" s="444" t="s">
        <v>33545</v>
      </c>
      <c r="F2060" t="s">
        <v>13643</v>
      </c>
      <c r="G2060" t="s">
        <v>13644</v>
      </c>
      <c r="H2060" t="s">
        <v>13645</v>
      </c>
      <c r="I2060" t="s">
        <v>205</v>
      </c>
      <c r="J2060" t="s">
        <v>4</v>
      </c>
      <c r="K2060" t="s">
        <v>32</v>
      </c>
      <c r="L2060" t="s">
        <v>20921</v>
      </c>
      <c r="M2060" t="s">
        <v>18492</v>
      </c>
      <c r="N2060">
        <v>41003</v>
      </c>
      <c r="O2060" t="s">
        <v>206</v>
      </c>
      <c r="P2060" t="s">
        <v>11</v>
      </c>
      <c r="Q2060" t="s">
        <v>3</v>
      </c>
      <c r="R2060" t="s">
        <v>18379</v>
      </c>
      <c r="S2060" t="s">
        <v>207</v>
      </c>
      <c r="T2060" t="s">
        <v>205</v>
      </c>
      <c r="U2060" t="s">
        <v>4147</v>
      </c>
      <c r="V2060" t="s">
        <v>684</v>
      </c>
      <c r="W2060" t="s">
        <v>28318</v>
      </c>
      <c r="X2060" t="s">
        <v>14304</v>
      </c>
      <c r="Y2060" s="536" t="s">
        <v>28319</v>
      </c>
      <c r="Z2060" s="536" t="s">
        <v>28320</v>
      </c>
      <c r="AA2060" s="493" t="s">
        <v>19490</v>
      </c>
      <c r="AB2060" s="493" t="s">
        <v>28321</v>
      </c>
      <c r="AC2060" s="493" t="s">
        <v>17885</v>
      </c>
      <c r="AD2060" s="493" t="s">
        <v>22242</v>
      </c>
      <c r="AE2060"/>
      <c r="AF2060" t="s">
        <v>20919</v>
      </c>
      <c r="AG2060"/>
      <c r="AH2060"/>
      <c r="AI2060" t="s">
        <v>20668</v>
      </c>
      <c r="AJ2060" t="s">
        <v>32</v>
      </c>
      <c r="AK2060" t="s">
        <v>4150</v>
      </c>
      <c r="AL2060" t="s">
        <v>64</v>
      </c>
      <c r="AM2060" t="s">
        <v>13645</v>
      </c>
      <c r="AN2060">
        <v>6</v>
      </c>
    </row>
    <row r="2061" spans="1:40" ht="14.4" x14ac:dyDescent="0.3">
      <c r="A2061" s="433" t="str">
        <v>2789</v>
      </c>
      <c r="D2061" t="str">
        <f>CONCATENATE(portada_F[[#This Row],[NIVEL]],".",portada_F[[#This Row],[CODINS]])</f>
        <v>1.00591</v>
      </c>
      <c r="E2061" s="444" t="s">
        <v>30965</v>
      </c>
      <c r="F2061" t="s">
        <v>978</v>
      </c>
      <c r="G2061" t="s">
        <v>4021</v>
      </c>
      <c r="H2061" t="s">
        <v>1085</v>
      </c>
      <c r="I2061" t="s">
        <v>207</v>
      </c>
      <c r="J2061" t="s">
        <v>4</v>
      </c>
      <c r="K2061" t="s">
        <v>32</v>
      </c>
      <c r="L2061" t="s">
        <v>20921</v>
      </c>
      <c r="M2061" t="s">
        <v>18492</v>
      </c>
      <c r="N2061">
        <v>40203</v>
      </c>
      <c r="O2061" t="s">
        <v>206</v>
      </c>
      <c r="P2061" t="s">
        <v>2</v>
      </c>
      <c r="Q2061" t="s">
        <v>3</v>
      </c>
      <c r="R2061" t="s">
        <v>16704</v>
      </c>
      <c r="S2061" t="s">
        <v>207</v>
      </c>
      <c r="T2061" t="s">
        <v>4003</v>
      </c>
      <c r="U2061" t="s">
        <v>1085</v>
      </c>
      <c r="V2061" t="s">
        <v>1085</v>
      </c>
      <c r="W2061" t="s">
        <v>22162</v>
      </c>
      <c r="X2061" t="s">
        <v>11597</v>
      </c>
      <c r="Y2061" s="536" t="s">
        <v>22163</v>
      </c>
      <c r="Z2061" s="536"/>
      <c r="AA2061" s="493" t="s">
        <v>18820</v>
      </c>
      <c r="AB2061" s="493" t="s">
        <v>22164</v>
      </c>
      <c r="AC2061" s="493" t="s">
        <v>19840</v>
      </c>
      <c r="AD2061" s="493" t="s">
        <v>22165</v>
      </c>
      <c r="AE2061"/>
      <c r="AF2061" t="s">
        <v>20919</v>
      </c>
      <c r="AG2061"/>
      <c r="AH2061"/>
      <c r="AI2061" t="s">
        <v>20668</v>
      </c>
      <c r="AJ2061" t="s">
        <v>32</v>
      </c>
      <c r="AK2061" t="s">
        <v>4020</v>
      </c>
      <c r="AL2061" t="s">
        <v>64</v>
      </c>
      <c r="AM2061" t="s">
        <v>1085</v>
      </c>
      <c r="AN2061">
        <v>30</v>
      </c>
    </row>
    <row r="2062" spans="1:40" ht="14.4" x14ac:dyDescent="0.3">
      <c r="A2062" s="433" t="str">
        <v>2790</v>
      </c>
      <c r="D2062" t="str">
        <f>CONCATENATE(portada_F[[#This Row],[NIVEL]],".",portada_F[[#This Row],[CODINS]])</f>
        <v>1.00838</v>
      </c>
      <c r="E2062" s="444" t="s">
        <v>31190</v>
      </c>
      <c r="F2062" t="s">
        <v>2287</v>
      </c>
      <c r="G2062" t="s">
        <v>4005</v>
      </c>
      <c r="H2062" t="s">
        <v>11188</v>
      </c>
      <c r="I2062" t="s">
        <v>207</v>
      </c>
      <c r="J2062" t="s">
        <v>4</v>
      </c>
      <c r="K2062" t="s">
        <v>32</v>
      </c>
      <c r="L2062" t="s">
        <v>20921</v>
      </c>
      <c r="M2062" t="s">
        <v>18492</v>
      </c>
      <c r="N2062">
        <v>40203</v>
      </c>
      <c r="O2062" t="s">
        <v>206</v>
      </c>
      <c r="P2062" t="s">
        <v>2</v>
      </c>
      <c r="Q2062" t="s">
        <v>3</v>
      </c>
      <c r="R2062" t="s">
        <v>16704</v>
      </c>
      <c r="S2062" t="s">
        <v>207</v>
      </c>
      <c r="T2062" t="s">
        <v>4003</v>
      </c>
      <c r="U2062" t="s">
        <v>1085</v>
      </c>
      <c r="V2062" t="s">
        <v>2800</v>
      </c>
      <c r="W2062" t="s">
        <v>18885</v>
      </c>
      <c r="X2062" t="s">
        <v>11670</v>
      </c>
      <c r="Y2062" s="536" t="s">
        <v>22768</v>
      </c>
      <c r="Z2062" s="536" t="s">
        <v>22768</v>
      </c>
      <c r="AA2062" s="493" t="s">
        <v>18884</v>
      </c>
      <c r="AB2062" s="493" t="s">
        <v>22768</v>
      </c>
      <c r="AC2062" s="493" t="s">
        <v>19840</v>
      </c>
      <c r="AD2062" s="493" t="s">
        <v>22165</v>
      </c>
      <c r="AE2062"/>
      <c r="AF2062" t="s">
        <v>20919</v>
      </c>
      <c r="AG2062"/>
      <c r="AH2062"/>
      <c r="AI2062" t="s">
        <v>20668</v>
      </c>
      <c r="AJ2062" t="s">
        <v>32</v>
      </c>
      <c r="AK2062" t="s">
        <v>3721</v>
      </c>
      <c r="AL2062" t="s">
        <v>64</v>
      </c>
      <c r="AM2062" t="s">
        <v>11188</v>
      </c>
      <c r="AN2062">
        <v>35</v>
      </c>
    </row>
    <row r="2063" spans="1:40" ht="14.4" x14ac:dyDescent="0.3">
      <c r="A2063" s="433" t="str">
        <v>2792</v>
      </c>
      <c r="D2063" t="str">
        <f>CONCATENATE(portada_F[[#This Row],[NIVEL]],".",portada_F[[#This Row],[CODINS]])</f>
        <v>1.04236</v>
      </c>
      <c r="E2063" s="444" t="s">
        <v>34082</v>
      </c>
      <c r="F2063" t="s">
        <v>18657</v>
      </c>
      <c r="G2063" t="s">
        <v>18658</v>
      </c>
      <c r="H2063" t="s">
        <v>750</v>
      </c>
      <c r="I2063" t="s">
        <v>205</v>
      </c>
      <c r="J2063" t="s">
        <v>3</v>
      </c>
      <c r="K2063" t="s">
        <v>32</v>
      </c>
      <c r="L2063" t="s">
        <v>20921</v>
      </c>
      <c r="M2063" t="s">
        <v>18492</v>
      </c>
      <c r="N2063">
        <v>41001</v>
      </c>
      <c r="O2063" t="s">
        <v>206</v>
      </c>
      <c r="P2063" t="s">
        <v>11</v>
      </c>
      <c r="Q2063" t="s">
        <v>1</v>
      </c>
      <c r="R2063" t="s">
        <v>16736</v>
      </c>
      <c r="S2063" t="s">
        <v>207</v>
      </c>
      <c r="T2063" t="s">
        <v>205</v>
      </c>
      <c r="U2063" t="s">
        <v>3312</v>
      </c>
      <c r="V2063" t="s">
        <v>750</v>
      </c>
      <c r="W2063" t="s">
        <v>29749</v>
      </c>
      <c r="X2063" t="s">
        <v>19613</v>
      </c>
      <c r="Y2063" s="536" t="s">
        <v>29750</v>
      </c>
      <c r="Z2063" s="536"/>
      <c r="AA2063" s="493" t="s">
        <v>19612</v>
      </c>
      <c r="AB2063" s="493" t="s">
        <v>29751</v>
      </c>
      <c r="AC2063" s="493" t="s">
        <v>19849</v>
      </c>
      <c r="AD2063" s="493" t="s">
        <v>23022</v>
      </c>
      <c r="AE2063"/>
      <c r="AF2063" t="s">
        <v>20919</v>
      </c>
      <c r="AG2063"/>
      <c r="AH2063"/>
      <c r="AI2063" t="s">
        <v>20668</v>
      </c>
      <c r="AJ2063" t="s">
        <v>32</v>
      </c>
      <c r="AK2063" t="s">
        <v>4112</v>
      </c>
      <c r="AL2063" t="s">
        <v>64</v>
      </c>
      <c r="AM2063" t="s">
        <v>750</v>
      </c>
      <c r="AN2063">
        <v>6</v>
      </c>
    </row>
    <row r="2064" spans="1:40" ht="14.4" x14ac:dyDescent="0.3">
      <c r="A2064" s="433" t="str">
        <v>2793</v>
      </c>
      <c r="D2064" t="str">
        <f>CONCATENATE(portada_F[[#This Row],[NIVEL]],".",portada_F[[#This Row],[CODINS]])</f>
        <v>1.02338</v>
      </c>
      <c r="E2064" s="444" t="s">
        <v>32527</v>
      </c>
      <c r="F2064" t="s">
        <v>9058</v>
      </c>
      <c r="G2064" t="s">
        <v>9081</v>
      </c>
      <c r="H2064" t="s">
        <v>9511</v>
      </c>
      <c r="I2064" t="s">
        <v>205</v>
      </c>
      <c r="J2064" t="s">
        <v>4</v>
      </c>
      <c r="K2064" t="s">
        <v>32</v>
      </c>
      <c r="L2064" t="s">
        <v>20921</v>
      </c>
      <c r="M2064" t="s">
        <v>18492</v>
      </c>
      <c r="N2064">
        <v>41003</v>
      </c>
      <c r="O2064" t="s">
        <v>206</v>
      </c>
      <c r="P2064" t="s">
        <v>11</v>
      </c>
      <c r="Q2064" t="s">
        <v>3</v>
      </c>
      <c r="R2064" t="s">
        <v>18379</v>
      </c>
      <c r="S2064" t="s">
        <v>207</v>
      </c>
      <c r="T2064" t="s">
        <v>205</v>
      </c>
      <c r="U2064" t="s">
        <v>4147</v>
      </c>
      <c r="V2064" t="s">
        <v>9512</v>
      </c>
      <c r="W2064" t="s">
        <v>9513</v>
      </c>
      <c r="X2064" t="s">
        <v>12066</v>
      </c>
      <c r="Y2064" s="536" t="s">
        <v>25856</v>
      </c>
      <c r="Z2064" s="536"/>
      <c r="AA2064" s="493" t="s">
        <v>17280</v>
      </c>
      <c r="AB2064" s="493" t="s">
        <v>25857</v>
      </c>
      <c r="AC2064" s="493" t="s">
        <v>17885</v>
      </c>
      <c r="AD2064" s="493" t="s">
        <v>22242</v>
      </c>
      <c r="AE2064"/>
      <c r="AF2064" t="s">
        <v>20919</v>
      </c>
      <c r="AG2064"/>
      <c r="AH2064"/>
      <c r="AI2064" t="s">
        <v>20668</v>
      </c>
      <c r="AJ2064" t="s">
        <v>32</v>
      </c>
      <c r="AK2064" t="s">
        <v>4151</v>
      </c>
      <c r="AL2064" t="s">
        <v>64</v>
      </c>
      <c r="AM2064" t="s">
        <v>9511</v>
      </c>
      <c r="AN2064">
        <v>20</v>
      </c>
    </row>
    <row r="2065" spans="1:40" ht="14.4" x14ac:dyDescent="0.3">
      <c r="A2065" s="433" t="str">
        <v>2794</v>
      </c>
      <c r="D2065" t="str">
        <f>CONCATENATE(portada_F[[#This Row],[NIVEL]],".",portada_F[[#This Row],[CODINS]])</f>
        <v>1.03895</v>
      </c>
      <c r="E2065" s="444" t="s">
        <v>33817</v>
      </c>
      <c r="F2065" t="s">
        <v>14823</v>
      </c>
      <c r="G2065" t="s">
        <v>14822</v>
      </c>
      <c r="H2065" t="s">
        <v>1138</v>
      </c>
      <c r="I2065" t="s">
        <v>205</v>
      </c>
      <c r="J2065" t="s">
        <v>3</v>
      </c>
      <c r="K2065" t="s">
        <v>32</v>
      </c>
      <c r="L2065" t="s">
        <v>20921</v>
      </c>
      <c r="M2065" t="s">
        <v>18492</v>
      </c>
      <c r="N2065">
        <v>41002</v>
      </c>
      <c r="O2065" t="s">
        <v>206</v>
      </c>
      <c r="P2065" t="s">
        <v>11</v>
      </c>
      <c r="Q2065" t="s">
        <v>2</v>
      </c>
      <c r="R2065" t="s">
        <v>16737</v>
      </c>
      <c r="S2065" t="s">
        <v>207</v>
      </c>
      <c r="T2065" t="s">
        <v>205</v>
      </c>
      <c r="U2065" t="s">
        <v>1941</v>
      </c>
      <c r="V2065" t="s">
        <v>1138</v>
      </c>
      <c r="W2065" t="s">
        <v>29067</v>
      </c>
      <c r="X2065" t="s">
        <v>15933</v>
      </c>
      <c r="Y2065" s="536" t="s">
        <v>29068</v>
      </c>
      <c r="Z2065" s="536"/>
      <c r="AA2065" s="493" t="s">
        <v>19559</v>
      </c>
      <c r="AB2065" s="493" t="s">
        <v>29069</v>
      </c>
      <c r="AC2065" s="493" t="s">
        <v>19849</v>
      </c>
      <c r="AD2065" s="493" t="s">
        <v>23022</v>
      </c>
      <c r="AE2065"/>
      <c r="AF2065" t="s">
        <v>20919</v>
      </c>
      <c r="AG2065"/>
      <c r="AH2065"/>
      <c r="AI2065" t="s">
        <v>20668</v>
      </c>
      <c r="AJ2065" t="s">
        <v>32</v>
      </c>
      <c r="AK2065" t="s">
        <v>11287</v>
      </c>
      <c r="AL2065" t="s">
        <v>64</v>
      </c>
      <c r="AM2065" t="s">
        <v>1138</v>
      </c>
      <c r="AN2065">
        <v>2</v>
      </c>
    </row>
    <row r="2066" spans="1:40" ht="14.4" x14ac:dyDescent="0.3">
      <c r="A2066" s="433" t="str">
        <v>2795</v>
      </c>
      <c r="D2066" t="str">
        <f>CONCATENATE(portada_F[[#This Row],[NIVEL]],".",portada_F[[#This Row],[CODINS]])</f>
        <v>1.01739</v>
      </c>
      <c r="E2066" s="444" t="s">
        <v>31998</v>
      </c>
      <c r="F2066" t="s">
        <v>24625</v>
      </c>
      <c r="G2066" t="s">
        <v>24626</v>
      </c>
      <c r="H2066" t="s">
        <v>272</v>
      </c>
      <c r="I2066" t="s">
        <v>205</v>
      </c>
      <c r="J2066" t="s">
        <v>1</v>
      </c>
      <c r="K2066" t="s">
        <v>32</v>
      </c>
      <c r="L2066" t="s">
        <v>20921</v>
      </c>
      <c r="M2066" t="s">
        <v>18492</v>
      </c>
      <c r="N2066">
        <v>41002</v>
      </c>
      <c r="O2066" t="s">
        <v>206</v>
      </c>
      <c r="P2066" t="s">
        <v>11</v>
      </c>
      <c r="Q2066" t="s">
        <v>2</v>
      </c>
      <c r="R2066" t="s">
        <v>16737</v>
      </c>
      <c r="S2066" t="s">
        <v>207</v>
      </c>
      <c r="T2066" t="s">
        <v>205</v>
      </c>
      <c r="U2066" t="s">
        <v>1941</v>
      </c>
      <c r="V2066" t="s">
        <v>272</v>
      </c>
      <c r="W2066" t="s">
        <v>24627</v>
      </c>
      <c r="X2066" t="s">
        <v>24628</v>
      </c>
      <c r="Y2066" s="536" t="s">
        <v>24629</v>
      </c>
      <c r="Z2066" s="536"/>
      <c r="AA2066" s="493" t="s">
        <v>24630</v>
      </c>
      <c r="AB2066" s="493" t="s">
        <v>24631</v>
      </c>
      <c r="AC2066" s="493" t="s">
        <v>19789</v>
      </c>
      <c r="AD2066" s="493" t="s">
        <v>22237</v>
      </c>
      <c r="AE2066"/>
      <c r="AF2066" t="s">
        <v>20919</v>
      </c>
      <c r="AG2066"/>
      <c r="AH2066"/>
      <c r="AI2066" t="s">
        <v>20668</v>
      </c>
      <c r="AJ2066" t="s">
        <v>32</v>
      </c>
      <c r="AK2066" t="s">
        <v>7643</v>
      </c>
      <c r="AL2066" t="s">
        <v>64</v>
      </c>
      <c r="AM2066" t="s">
        <v>272</v>
      </c>
      <c r="AN2066">
        <v>7</v>
      </c>
    </row>
    <row r="2067" spans="1:40" ht="14.4" x14ac:dyDescent="0.3">
      <c r="A2067" s="433" t="str">
        <v>2796</v>
      </c>
      <c r="D2067" t="str">
        <f>CONCATENATE(portada_F[[#This Row],[NIVEL]],".",portada_F[[#This Row],[CODINS]])</f>
        <v>1.02889</v>
      </c>
      <c r="E2067" s="444" t="s">
        <v>33016</v>
      </c>
      <c r="F2067" t="s">
        <v>6934</v>
      </c>
      <c r="G2067" t="s">
        <v>6302</v>
      </c>
      <c r="H2067" t="s">
        <v>419</v>
      </c>
      <c r="I2067" t="s">
        <v>205</v>
      </c>
      <c r="J2067" t="s">
        <v>5</v>
      </c>
      <c r="K2067" t="s">
        <v>32</v>
      </c>
      <c r="L2067" t="s">
        <v>20921</v>
      </c>
      <c r="M2067" t="s">
        <v>18492</v>
      </c>
      <c r="N2067">
        <v>41004</v>
      </c>
      <c r="O2067" t="s">
        <v>206</v>
      </c>
      <c r="P2067" t="s">
        <v>11</v>
      </c>
      <c r="Q2067" t="s">
        <v>4</v>
      </c>
      <c r="R2067" t="s">
        <v>16738</v>
      </c>
      <c r="S2067" t="s">
        <v>207</v>
      </c>
      <c r="T2067" t="s">
        <v>205</v>
      </c>
      <c r="U2067" t="s">
        <v>26529</v>
      </c>
      <c r="V2067" t="s">
        <v>419</v>
      </c>
      <c r="W2067" t="s">
        <v>9774</v>
      </c>
      <c r="X2067" t="s">
        <v>14200</v>
      </c>
      <c r="Y2067" s="536" t="s">
        <v>26989</v>
      </c>
      <c r="Z2067" s="536" t="s">
        <v>26990</v>
      </c>
      <c r="AA2067" s="493" t="s">
        <v>26991</v>
      </c>
      <c r="AB2067" s="493" t="s">
        <v>26990</v>
      </c>
      <c r="AC2067" s="493" t="s">
        <v>9508</v>
      </c>
      <c r="AD2067" s="493" t="s">
        <v>23394</v>
      </c>
      <c r="AE2067"/>
      <c r="AF2067" t="s">
        <v>20919</v>
      </c>
      <c r="AG2067"/>
      <c r="AH2067"/>
      <c r="AI2067" t="s">
        <v>20668</v>
      </c>
      <c r="AJ2067" t="s">
        <v>32</v>
      </c>
      <c r="AK2067" t="s">
        <v>7920</v>
      </c>
      <c r="AL2067" t="s">
        <v>64</v>
      </c>
      <c r="AM2067" t="s">
        <v>419</v>
      </c>
      <c r="AN2067">
        <v>8</v>
      </c>
    </row>
    <row r="2068" spans="1:40" ht="14.4" x14ac:dyDescent="0.3">
      <c r="A2068" s="433" t="str">
        <v>2797</v>
      </c>
      <c r="D2068" t="str">
        <f>CONCATENATE(portada_F[[#This Row],[NIVEL]],".",portada_F[[#This Row],[CODINS]])</f>
        <v>1.02749</v>
      </c>
      <c r="E2068" s="444" t="s">
        <v>32892</v>
      </c>
      <c r="F2068" t="s">
        <v>7576</v>
      </c>
      <c r="G2068" t="s">
        <v>10243</v>
      </c>
      <c r="H2068" t="s">
        <v>1844</v>
      </c>
      <c r="I2068" t="s">
        <v>205</v>
      </c>
      <c r="J2068" t="s">
        <v>5</v>
      </c>
      <c r="K2068" t="s">
        <v>32</v>
      </c>
      <c r="L2068" t="s">
        <v>20921</v>
      </c>
      <c r="M2068" t="s">
        <v>18492</v>
      </c>
      <c r="N2068">
        <v>41001</v>
      </c>
      <c r="O2068" t="s">
        <v>206</v>
      </c>
      <c r="P2068" t="s">
        <v>11</v>
      </c>
      <c r="Q2068" t="s">
        <v>1</v>
      </c>
      <c r="R2068" t="s">
        <v>16736</v>
      </c>
      <c r="S2068" t="s">
        <v>207</v>
      </c>
      <c r="T2068" t="s">
        <v>205</v>
      </c>
      <c r="U2068" t="s">
        <v>3312</v>
      </c>
      <c r="V2068" t="s">
        <v>1844</v>
      </c>
      <c r="W2068" t="s">
        <v>10969</v>
      </c>
      <c r="X2068" t="s">
        <v>14175</v>
      </c>
      <c r="Y2068" s="536" t="s">
        <v>26703</v>
      </c>
      <c r="Z2068" s="536" t="s">
        <v>26704</v>
      </c>
      <c r="AA2068" s="493" t="s">
        <v>19328</v>
      </c>
      <c r="AB2068" s="493" t="s">
        <v>26704</v>
      </c>
      <c r="AC2068" s="493" t="s">
        <v>9508</v>
      </c>
      <c r="AD2068" s="493" t="s">
        <v>23394</v>
      </c>
      <c r="AE2068"/>
      <c r="AF2068" t="s">
        <v>20919</v>
      </c>
      <c r="AG2068"/>
      <c r="AH2068"/>
      <c r="AI2068" t="s">
        <v>20668</v>
      </c>
      <c r="AJ2068" t="s">
        <v>32</v>
      </c>
      <c r="AK2068" t="s">
        <v>4133</v>
      </c>
      <c r="AL2068" t="s">
        <v>64</v>
      </c>
      <c r="AM2068" t="s">
        <v>1844</v>
      </c>
      <c r="AN2068">
        <v>6</v>
      </c>
    </row>
    <row r="2069" spans="1:40" ht="14.4" x14ac:dyDescent="0.3">
      <c r="A2069" s="433" t="str">
        <v>2798</v>
      </c>
      <c r="D2069" t="str">
        <f>CONCATENATE(portada_F[[#This Row],[NIVEL]],".",portada_F[[#This Row],[CODINS]])</f>
        <v>1.01877</v>
      </c>
      <c r="E2069" s="444" t="s">
        <v>32119</v>
      </c>
      <c r="F2069" t="s">
        <v>4439</v>
      </c>
      <c r="G2069" t="s">
        <v>6549</v>
      </c>
      <c r="H2069" t="s">
        <v>3133</v>
      </c>
      <c r="I2069" t="s">
        <v>205</v>
      </c>
      <c r="J2069" t="s">
        <v>5</v>
      </c>
      <c r="K2069" t="s">
        <v>32</v>
      </c>
      <c r="L2069" t="s">
        <v>20921</v>
      </c>
      <c r="M2069" t="s">
        <v>18492</v>
      </c>
      <c r="N2069">
        <v>41001</v>
      </c>
      <c r="O2069" t="s">
        <v>206</v>
      </c>
      <c r="P2069" t="s">
        <v>11</v>
      </c>
      <c r="Q2069" t="s">
        <v>1</v>
      </c>
      <c r="R2069" t="s">
        <v>16736</v>
      </c>
      <c r="S2069" t="s">
        <v>207</v>
      </c>
      <c r="T2069" t="s">
        <v>205</v>
      </c>
      <c r="U2069" t="s">
        <v>3312</v>
      </c>
      <c r="V2069" t="s">
        <v>3133</v>
      </c>
      <c r="W2069" t="s">
        <v>252</v>
      </c>
      <c r="X2069" t="s">
        <v>11967</v>
      </c>
      <c r="Y2069" s="536" t="s">
        <v>24899</v>
      </c>
      <c r="Z2069" s="536" t="s">
        <v>24900</v>
      </c>
      <c r="AA2069" s="493" t="s">
        <v>13311</v>
      </c>
      <c r="AB2069" s="493" t="s">
        <v>24311</v>
      </c>
      <c r="AC2069" s="493" t="s">
        <v>9508</v>
      </c>
      <c r="AD2069" s="493" t="s">
        <v>23394</v>
      </c>
      <c r="AE2069"/>
      <c r="AF2069" t="s">
        <v>20919</v>
      </c>
      <c r="AG2069"/>
      <c r="AH2069"/>
      <c r="AI2069" t="s">
        <v>20668</v>
      </c>
      <c r="AJ2069" t="s">
        <v>32</v>
      </c>
      <c r="AK2069" t="s">
        <v>7684</v>
      </c>
      <c r="AL2069" t="s">
        <v>64</v>
      </c>
      <c r="AM2069" t="s">
        <v>3133</v>
      </c>
      <c r="AN2069">
        <v>43</v>
      </c>
    </row>
    <row r="2070" spans="1:40" ht="14.4" x14ac:dyDescent="0.3">
      <c r="A2070" s="433" t="str">
        <v>2799</v>
      </c>
      <c r="D2070" t="str">
        <f>CONCATENATE(portada_F[[#This Row],[NIVEL]],".",portada_F[[#This Row],[CODINS]])</f>
        <v>1.02159</v>
      </c>
      <c r="E2070" s="444" t="s">
        <v>32369</v>
      </c>
      <c r="F2070" t="s">
        <v>4854</v>
      </c>
      <c r="G2070" t="s">
        <v>6364</v>
      </c>
      <c r="H2070" t="s">
        <v>8356</v>
      </c>
      <c r="I2070" t="s">
        <v>205</v>
      </c>
      <c r="J2070" t="s">
        <v>2</v>
      </c>
      <c r="K2070" t="s">
        <v>32</v>
      </c>
      <c r="L2070" t="s">
        <v>20921</v>
      </c>
      <c r="M2070" t="s">
        <v>18492</v>
      </c>
      <c r="N2070">
        <v>41003</v>
      </c>
      <c r="O2070" t="s">
        <v>206</v>
      </c>
      <c r="P2070" t="s">
        <v>11</v>
      </c>
      <c r="Q2070" t="s">
        <v>3</v>
      </c>
      <c r="R2070" t="s">
        <v>18379</v>
      </c>
      <c r="S2070" t="s">
        <v>207</v>
      </c>
      <c r="T2070" t="s">
        <v>205</v>
      </c>
      <c r="U2070" t="s">
        <v>4147</v>
      </c>
      <c r="V2070" t="s">
        <v>795</v>
      </c>
      <c r="W2070" t="s">
        <v>25480</v>
      </c>
      <c r="X2070" t="s">
        <v>12028</v>
      </c>
      <c r="Y2070" s="536" t="s">
        <v>25481</v>
      </c>
      <c r="Z2070" s="536" t="s">
        <v>25481</v>
      </c>
      <c r="AA2070" s="493" t="s">
        <v>25482</v>
      </c>
      <c r="AB2070" s="493" t="s">
        <v>23393</v>
      </c>
      <c r="AC2070" s="493" t="s">
        <v>19850</v>
      </c>
      <c r="AD2070" s="493" t="s">
        <v>22249</v>
      </c>
      <c r="AE2070"/>
      <c r="AF2070" t="s">
        <v>20919</v>
      </c>
      <c r="AG2070"/>
      <c r="AH2070"/>
      <c r="AI2070" t="s">
        <v>20668</v>
      </c>
      <c r="AJ2070" t="s">
        <v>32</v>
      </c>
      <c r="AK2070" t="s">
        <v>7745</v>
      </c>
      <c r="AL2070" t="s">
        <v>64</v>
      </c>
      <c r="AM2070" t="s">
        <v>8356</v>
      </c>
      <c r="AN2070">
        <v>24</v>
      </c>
    </row>
    <row r="2071" spans="1:40" ht="14.4" x14ac:dyDescent="0.3">
      <c r="A2071" s="433" t="str">
        <v>2800</v>
      </c>
      <c r="D2071" t="str">
        <f>CONCATENATE(portada_F[[#This Row],[NIVEL]],".",portada_F[[#This Row],[CODINS]])</f>
        <v>1.01876</v>
      </c>
      <c r="E2071" s="444" t="s">
        <v>32118</v>
      </c>
      <c r="F2071" t="s">
        <v>1804</v>
      </c>
      <c r="G2071" t="s">
        <v>4582</v>
      </c>
      <c r="H2071" t="s">
        <v>4583</v>
      </c>
      <c r="I2071" t="s">
        <v>205</v>
      </c>
      <c r="J2071" t="s">
        <v>4</v>
      </c>
      <c r="K2071" t="s">
        <v>32</v>
      </c>
      <c r="L2071" t="s">
        <v>20921</v>
      </c>
      <c r="M2071" t="s">
        <v>18492</v>
      </c>
      <c r="N2071">
        <v>41001</v>
      </c>
      <c r="O2071" t="s">
        <v>206</v>
      </c>
      <c r="P2071" t="s">
        <v>11</v>
      </c>
      <c r="Q2071" t="s">
        <v>1</v>
      </c>
      <c r="R2071" t="s">
        <v>16736</v>
      </c>
      <c r="S2071" t="s">
        <v>207</v>
      </c>
      <c r="T2071" t="s">
        <v>205</v>
      </c>
      <c r="U2071" t="s">
        <v>3312</v>
      </c>
      <c r="V2071" t="s">
        <v>14973</v>
      </c>
      <c r="W2071" t="s">
        <v>24896</v>
      </c>
      <c r="X2071" t="s">
        <v>14974</v>
      </c>
      <c r="Y2071" s="536" t="s">
        <v>24897</v>
      </c>
      <c r="Z2071" s="536"/>
      <c r="AA2071" s="493" t="s">
        <v>11335</v>
      </c>
      <c r="AB2071" s="493" t="s">
        <v>24898</v>
      </c>
      <c r="AC2071" s="493" t="s">
        <v>17885</v>
      </c>
      <c r="AD2071" s="493" t="s">
        <v>22242</v>
      </c>
      <c r="AE2071"/>
      <c r="AF2071" t="s">
        <v>20919</v>
      </c>
      <c r="AG2071"/>
      <c r="AH2071"/>
      <c r="AI2071" t="s">
        <v>20668</v>
      </c>
      <c r="AJ2071" t="s">
        <v>32</v>
      </c>
      <c r="AK2071" t="s">
        <v>7256</v>
      </c>
      <c r="AL2071" t="s">
        <v>64</v>
      </c>
      <c r="AM2071" t="s">
        <v>4583</v>
      </c>
      <c r="AN2071">
        <v>3</v>
      </c>
    </row>
    <row r="2072" spans="1:40" ht="14.4" x14ac:dyDescent="0.3">
      <c r="A2072" s="433" t="str">
        <v>2803</v>
      </c>
      <c r="D2072" t="str">
        <f>CONCATENATE(portada_F[[#This Row],[NIVEL]],".",portada_F[[#This Row],[CODINS]])</f>
        <v>1.01393</v>
      </c>
      <c r="E2072" s="444" t="s">
        <v>31676</v>
      </c>
      <c r="F2072" t="s">
        <v>6881</v>
      </c>
      <c r="G2072" t="s">
        <v>4541</v>
      </c>
      <c r="H2072" t="s">
        <v>4542</v>
      </c>
      <c r="I2072" t="s">
        <v>205</v>
      </c>
      <c r="J2072" t="s">
        <v>5</v>
      </c>
      <c r="K2072" t="s">
        <v>32</v>
      </c>
      <c r="L2072" t="s">
        <v>20921</v>
      </c>
      <c r="M2072" t="s">
        <v>18492</v>
      </c>
      <c r="N2072">
        <v>41001</v>
      </c>
      <c r="O2072" t="s">
        <v>206</v>
      </c>
      <c r="P2072" t="s">
        <v>11</v>
      </c>
      <c r="Q2072" t="s">
        <v>1</v>
      </c>
      <c r="R2072" t="s">
        <v>16736</v>
      </c>
      <c r="S2072" t="s">
        <v>207</v>
      </c>
      <c r="T2072" t="s">
        <v>205</v>
      </c>
      <c r="U2072" t="s">
        <v>3312</v>
      </c>
      <c r="V2072" t="s">
        <v>4543</v>
      </c>
      <c r="W2072" t="s">
        <v>8253</v>
      </c>
      <c r="X2072" t="s">
        <v>17163</v>
      </c>
      <c r="Y2072" s="536" t="s">
        <v>23883</v>
      </c>
      <c r="Z2072" s="536"/>
      <c r="AA2072" s="493" t="s">
        <v>23884</v>
      </c>
      <c r="AB2072" s="493" t="s">
        <v>23883</v>
      </c>
      <c r="AC2072" s="493" t="s">
        <v>9508</v>
      </c>
      <c r="AD2072" s="493" t="s">
        <v>23885</v>
      </c>
      <c r="AE2072"/>
      <c r="AF2072" t="s">
        <v>20919</v>
      </c>
      <c r="AG2072"/>
      <c r="AH2072"/>
      <c r="AI2072" t="s">
        <v>20668</v>
      </c>
      <c r="AJ2072" t="s">
        <v>32</v>
      </c>
      <c r="AK2072" t="s">
        <v>2792</v>
      </c>
      <c r="AL2072" t="s">
        <v>64</v>
      </c>
      <c r="AM2072" t="s">
        <v>4542</v>
      </c>
      <c r="AN2072">
        <v>23</v>
      </c>
    </row>
    <row r="2073" spans="1:40" ht="14.4" x14ac:dyDescent="0.3">
      <c r="A2073" s="433" t="str">
        <v>2804</v>
      </c>
      <c r="D2073" t="str">
        <f>CONCATENATE(portada_F[[#This Row],[NIVEL]],".",portada_F[[#This Row],[CODINS]])</f>
        <v>1.00548</v>
      </c>
      <c r="E2073" s="444" t="s">
        <v>30932</v>
      </c>
      <c r="F2073" t="s">
        <v>1569</v>
      </c>
      <c r="G2073" t="s">
        <v>3930</v>
      </c>
      <c r="H2073" t="s">
        <v>17074</v>
      </c>
      <c r="I2073" t="s">
        <v>207</v>
      </c>
      <c r="J2073" t="s">
        <v>1</v>
      </c>
      <c r="K2073" t="s">
        <v>32</v>
      </c>
      <c r="L2073" t="s">
        <v>20921</v>
      </c>
      <c r="M2073" t="s">
        <v>18492</v>
      </c>
      <c r="N2073">
        <v>40101</v>
      </c>
      <c r="O2073" t="s">
        <v>206</v>
      </c>
      <c r="P2073" t="s">
        <v>1</v>
      </c>
      <c r="Q2073" t="s">
        <v>1</v>
      </c>
      <c r="R2073" t="s">
        <v>16697</v>
      </c>
      <c r="S2073" t="s">
        <v>207</v>
      </c>
      <c r="T2073" t="s">
        <v>207</v>
      </c>
      <c r="U2073" t="s">
        <v>207</v>
      </c>
      <c r="V2073" t="s">
        <v>17074</v>
      </c>
      <c r="W2073" t="s">
        <v>3931</v>
      </c>
      <c r="X2073" t="s">
        <v>11585</v>
      </c>
      <c r="Y2073" s="536" t="s">
        <v>22093</v>
      </c>
      <c r="Z2073" s="536" t="s">
        <v>22093</v>
      </c>
      <c r="AA2073" s="493" t="s">
        <v>18761</v>
      </c>
      <c r="AB2073" s="493" t="s">
        <v>22093</v>
      </c>
      <c r="AC2073" s="493" t="s">
        <v>18822</v>
      </c>
      <c r="AD2073" s="493" t="s">
        <v>22081</v>
      </c>
      <c r="AE2073"/>
      <c r="AF2073" t="s">
        <v>20919</v>
      </c>
      <c r="AG2073"/>
      <c r="AH2073"/>
      <c r="AI2073" t="s">
        <v>20668</v>
      </c>
      <c r="AJ2073" t="s">
        <v>32</v>
      </c>
      <c r="AK2073" t="s">
        <v>3929</v>
      </c>
      <c r="AL2073" t="s">
        <v>64</v>
      </c>
      <c r="AM2073" t="s">
        <v>17074</v>
      </c>
      <c r="AN2073">
        <v>122</v>
      </c>
    </row>
    <row r="2074" spans="1:40" ht="14.4" x14ac:dyDescent="0.3">
      <c r="A2074" s="433" t="str">
        <v>2805</v>
      </c>
      <c r="D2074" t="str">
        <f>CONCATENATE(portada_F[[#This Row],[NIVEL]],".",portada_F[[#This Row],[CODINS]])</f>
        <v>1.03038</v>
      </c>
      <c r="E2074" s="444" t="s">
        <v>33141</v>
      </c>
      <c r="F2074" t="s">
        <v>4156</v>
      </c>
      <c r="G2074" t="s">
        <v>4154</v>
      </c>
      <c r="H2074" t="s">
        <v>4155</v>
      </c>
      <c r="I2074" t="s">
        <v>205</v>
      </c>
      <c r="J2074" t="s">
        <v>4</v>
      </c>
      <c r="K2074" t="s">
        <v>32</v>
      </c>
      <c r="L2074" t="s">
        <v>20921</v>
      </c>
      <c r="M2074" t="s">
        <v>18492</v>
      </c>
      <c r="N2074">
        <v>41003</v>
      </c>
      <c r="O2074" t="s">
        <v>206</v>
      </c>
      <c r="P2074" t="s">
        <v>11</v>
      </c>
      <c r="Q2074" t="s">
        <v>3</v>
      </c>
      <c r="R2074" t="s">
        <v>18379</v>
      </c>
      <c r="S2074" t="s">
        <v>207</v>
      </c>
      <c r="T2074" t="s">
        <v>205</v>
      </c>
      <c r="U2074" t="s">
        <v>4147</v>
      </c>
      <c r="V2074" t="s">
        <v>4155</v>
      </c>
      <c r="W2074" t="s">
        <v>9514</v>
      </c>
      <c r="X2074" t="s">
        <v>12220</v>
      </c>
      <c r="Y2074" s="536" t="s">
        <v>27285</v>
      </c>
      <c r="Z2074" s="536"/>
      <c r="AA2074" s="493" t="s">
        <v>20349</v>
      </c>
      <c r="AB2074" s="493" t="s">
        <v>27285</v>
      </c>
      <c r="AC2074" s="493" t="s">
        <v>17885</v>
      </c>
      <c r="AD2074" s="493" t="s">
        <v>22242</v>
      </c>
      <c r="AE2074"/>
      <c r="AF2074" t="s">
        <v>20919</v>
      </c>
      <c r="AG2074"/>
      <c r="AH2074"/>
      <c r="AI2074" t="s">
        <v>20668</v>
      </c>
      <c r="AJ2074" t="s">
        <v>32</v>
      </c>
      <c r="AK2074" t="s">
        <v>7958</v>
      </c>
      <c r="AL2074" t="s">
        <v>64</v>
      </c>
      <c r="AM2074" t="s">
        <v>4155</v>
      </c>
      <c r="AN2074">
        <v>12</v>
      </c>
    </row>
    <row r="2075" spans="1:40" ht="14.4" x14ac:dyDescent="0.3">
      <c r="A2075" s="433" t="str">
        <v>2806</v>
      </c>
      <c r="D2075" t="str">
        <f>CONCATENATE(portada_F[[#This Row],[NIVEL]],".",portada_F[[#This Row],[CODINS]])</f>
        <v>1.00574</v>
      </c>
      <c r="E2075" s="444" t="s">
        <v>30951</v>
      </c>
      <c r="F2075" t="s">
        <v>1637</v>
      </c>
      <c r="G2075" t="s">
        <v>3996</v>
      </c>
      <c r="H2075" t="s">
        <v>11179</v>
      </c>
      <c r="I2075" t="s">
        <v>207</v>
      </c>
      <c r="J2075" t="s">
        <v>7</v>
      </c>
      <c r="K2075" t="s">
        <v>32</v>
      </c>
      <c r="L2075" t="s">
        <v>20921</v>
      </c>
      <c r="M2075" t="s">
        <v>18492</v>
      </c>
      <c r="N2075">
        <v>40703</v>
      </c>
      <c r="O2075" t="s">
        <v>206</v>
      </c>
      <c r="P2075" t="s">
        <v>7</v>
      </c>
      <c r="Q2075" t="s">
        <v>3</v>
      </c>
      <c r="R2075" t="s">
        <v>19683</v>
      </c>
      <c r="S2075" t="s">
        <v>207</v>
      </c>
      <c r="T2075" t="s">
        <v>3995</v>
      </c>
      <c r="U2075" t="s">
        <v>3576</v>
      </c>
      <c r="V2075" t="s">
        <v>3576</v>
      </c>
      <c r="W2075" t="s">
        <v>18815</v>
      </c>
      <c r="X2075" t="s">
        <v>11592</v>
      </c>
      <c r="Y2075" s="536" t="s">
        <v>22137</v>
      </c>
      <c r="Z2075" s="536" t="s">
        <v>22138</v>
      </c>
      <c r="AA2075" s="493" t="s">
        <v>19843</v>
      </c>
      <c r="AB2075" s="493" t="s">
        <v>22137</v>
      </c>
      <c r="AC2075" s="493" t="s">
        <v>18547</v>
      </c>
      <c r="AD2075" s="493" t="s">
        <v>22106</v>
      </c>
      <c r="AE2075"/>
      <c r="AF2075" t="s">
        <v>20919</v>
      </c>
      <c r="AG2075"/>
      <c r="AH2075"/>
      <c r="AI2075" t="s">
        <v>20668</v>
      </c>
      <c r="AJ2075" t="s">
        <v>32</v>
      </c>
      <c r="AK2075" t="s">
        <v>1874</v>
      </c>
      <c r="AL2075" t="s">
        <v>64</v>
      </c>
      <c r="AM2075" t="s">
        <v>11179</v>
      </c>
      <c r="AN2075">
        <v>63</v>
      </c>
    </row>
    <row r="2076" spans="1:40" ht="14.4" x14ac:dyDescent="0.3">
      <c r="A2076" s="433" t="str">
        <v>2807</v>
      </c>
      <c r="D2076" t="str">
        <f>CONCATENATE(portada_F[[#This Row],[NIVEL]],".",portada_F[[#This Row],[CODINS]])</f>
        <v>1.03311</v>
      </c>
      <c r="E2076" s="444" t="s">
        <v>33365</v>
      </c>
      <c r="F2076" t="s">
        <v>7471</v>
      </c>
      <c r="G2076" t="s">
        <v>8254</v>
      </c>
      <c r="H2076" t="s">
        <v>8357</v>
      </c>
      <c r="I2076" t="s">
        <v>205</v>
      </c>
      <c r="J2076" t="s">
        <v>4</v>
      </c>
      <c r="K2076" t="s">
        <v>32</v>
      </c>
      <c r="L2076" t="s">
        <v>20921</v>
      </c>
      <c r="M2076" t="s">
        <v>18492</v>
      </c>
      <c r="N2076">
        <v>41003</v>
      </c>
      <c r="O2076" t="s">
        <v>206</v>
      </c>
      <c r="P2076" t="s">
        <v>11</v>
      </c>
      <c r="Q2076" t="s">
        <v>3</v>
      </c>
      <c r="R2076" t="s">
        <v>18379</v>
      </c>
      <c r="S2076" t="s">
        <v>207</v>
      </c>
      <c r="T2076" t="s">
        <v>205</v>
      </c>
      <c r="U2076" t="s">
        <v>4147</v>
      </c>
      <c r="V2076" t="s">
        <v>3149</v>
      </c>
      <c r="W2076" t="s">
        <v>9760</v>
      </c>
      <c r="X2076" t="s">
        <v>13346</v>
      </c>
      <c r="Y2076" s="536" t="s">
        <v>27817</v>
      </c>
      <c r="Z2076" s="536" t="s">
        <v>27818</v>
      </c>
      <c r="AA2076" s="493" t="s">
        <v>17413</v>
      </c>
      <c r="AB2076" s="493" t="s">
        <v>27818</v>
      </c>
      <c r="AC2076" s="493" t="s">
        <v>17885</v>
      </c>
      <c r="AD2076" s="493" t="s">
        <v>22242</v>
      </c>
      <c r="AE2076"/>
      <c r="AF2076" t="s">
        <v>20919</v>
      </c>
      <c r="AG2076"/>
      <c r="AH2076"/>
      <c r="AI2076" t="s">
        <v>20668</v>
      </c>
      <c r="AJ2076" t="s">
        <v>32</v>
      </c>
      <c r="AK2076" t="s">
        <v>8255</v>
      </c>
      <c r="AL2076" t="s">
        <v>64</v>
      </c>
      <c r="AM2076" t="s">
        <v>8357</v>
      </c>
      <c r="AN2076">
        <v>1</v>
      </c>
    </row>
    <row r="2077" spans="1:40" ht="14.4" x14ac:dyDescent="0.3">
      <c r="A2077" s="433" t="str">
        <v>2808</v>
      </c>
      <c r="D2077" t="str">
        <f>CONCATENATE(portada_F[[#This Row],[NIVEL]],".",portada_F[[#This Row],[CODINS]])</f>
        <v>1.01740</v>
      </c>
      <c r="E2077" s="444" t="s">
        <v>31999</v>
      </c>
      <c r="F2077" t="s">
        <v>2502</v>
      </c>
      <c r="G2077" t="s">
        <v>4674</v>
      </c>
      <c r="H2077" t="s">
        <v>8256</v>
      </c>
      <c r="I2077" t="s">
        <v>205</v>
      </c>
      <c r="J2077" t="s">
        <v>5</v>
      </c>
      <c r="K2077" t="s">
        <v>32</v>
      </c>
      <c r="L2077" t="s">
        <v>20921</v>
      </c>
      <c r="M2077" t="s">
        <v>18492</v>
      </c>
      <c r="N2077">
        <v>41001</v>
      </c>
      <c r="O2077" t="s">
        <v>206</v>
      </c>
      <c r="P2077" t="s">
        <v>11</v>
      </c>
      <c r="Q2077" t="s">
        <v>1</v>
      </c>
      <c r="R2077" t="s">
        <v>16736</v>
      </c>
      <c r="S2077" t="s">
        <v>207</v>
      </c>
      <c r="T2077" t="s">
        <v>205</v>
      </c>
      <c r="U2077" t="s">
        <v>3312</v>
      </c>
      <c r="V2077" t="s">
        <v>8256</v>
      </c>
      <c r="W2077" t="s">
        <v>7077</v>
      </c>
      <c r="X2077" t="s">
        <v>14964</v>
      </c>
      <c r="Y2077" s="536" t="s">
        <v>24632</v>
      </c>
      <c r="Z2077" s="536"/>
      <c r="AA2077" s="493" t="s">
        <v>14053</v>
      </c>
      <c r="AB2077" s="493" t="s">
        <v>24633</v>
      </c>
      <c r="AC2077" s="493" t="s">
        <v>9508</v>
      </c>
      <c r="AD2077" s="493" t="s">
        <v>23885</v>
      </c>
      <c r="AE2077"/>
      <c r="AF2077" t="s">
        <v>20919</v>
      </c>
      <c r="AG2077"/>
      <c r="AH2077"/>
      <c r="AI2077" t="s">
        <v>20668</v>
      </c>
      <c r="AJ2077" t="s">
        <v>32</v>
      </c>
      <c r="AK2077" t="s">
        <v>4673</v>
      </c>
      <c r="AL2077" t="s">
        <v>64</v>
      </c>
      <c r="AM2077" t="s">
        <v>8256</v>
      </c>
      <c r="AN2077">
        <v>14</v>
      </c>
    </row>
    <row r="2078" spans="1:40" ht="14.4" x14ac:dyDescent="0.3">
      <c r="A2078" s="433" t="str">
        <v>2809</v>
      </c>
      <c r="D2078" t="str">
        <f>CONCATENATE(portada_F[[#This Row],[NIVEL]],".",portada_F[[#This Row],[CODINS]])</f>
        <v>1.00834</v>
      </c>
      <c r="E2078" s="444" t="s">
        <v>31186</v>
      </c>
      <c r="F2078" t="s">
        <v>2273</v>
      </c>
      <c r="G2078" t="s">
        <v>3976</v>
      </c>
      <c r="H2078" t="s">
        <v>17102</v>
      </c>
      <c r="I2078" t="s">
        <v>207</v>
      </c>
      <c r="J2078" t="s">
        <v>3</v>
      </c>
      <c r="K2078" t="s">
        <v>32</v>
      </c>
      <c r="L2078" t="s">
        <v>20921</v>
      </c>
      <c r="M2078" t="s">
        <v>18492</v>
      </c>
      <c r="N2078">
        <v>40404</v>
      </c>
      <c r="O2078" t="s">
        <v>206</v>
      </c>
      <c r="P2078" t="s">
        <v>4</v>
      </c>
      <c r="Q2078" t="s">
        <v>4</v>
      </c>
      <c r="R2078" t="s">
        <v>16719</v>
      </c>
      <c r="S2078" t="s">
        <v>207</v>
      </c>
      <c r="T2078" t="s">
        <v>3974</v>
      </c>
      <c r="U2078" t="s">
        <v>2318</v>
      </c>
      <c r="V2078" t="s">
        <v>17941</v>
      </c>
      <c r="W2078" t="s">
        <v>11667</v>
      </c>
      <c r="X2078" t="s">
        <v>11666</v>
      </c>
      <c r="Y2078" s="536" t="s">
        <v>22756</v>
      </c>
      <c r="Z2078" s="536" t="s">
        <v>22756</v>
      </c>
      <c r="AA2078" s="493" t="s">
        <v>22757</v>
      </c>
      <c r="AB2078" s="493" t="s">
        <v>22756</v>
      </c>
      <c r="AC2078" s="493" t="s">
        <v>19837</v>
      </c>
      <c r="AD2078" s="493" t="s">
        <v>22136</v>
      </c>
      <c r="AE2078"/>
      <c r="AF2078" t="s">
        <v>20919</v>
      </c>
      <c r="AG2078"/>
      <c r="AH2078"/>
      <c r="AI2078" t="s">
        <v>20668</v>
      </c>
      <c r="AJ2078" t="s">
        <v>32</v>
      </c>
      <c r="AK2078" t="s">
        <v>3975</v>
      </c>
      <c r="AL2078" t="s">
        <v>64</v>
      </c>
      <c r="AM2078" t="s">
        <v>17102</v>
      </c>
      <c r="AN2078">
        <v>29</v>
      </c>
    </row>
    <row r="2079" spans="1:40" ht="14.4" x14ac:dyDescent="0.3">
      <c r="A2079" s="433" t="str">
        <v>2811</v>
      </c>
      <c r="D2079" t="str">
        <f>CONCATENATE(portada_F[[#This Row],[NIVEL]],".",portada_F[[#This Row],[CODINS]])</f>
        <v>1.01507</v>
      </c>
      <c r="E2079" s="444" t="s">
        <v>31785</v>
      </c>
      <c r="F2079" t="s">
        <v>2628</v>
      </c>
      <c r="G2079" t="s">
        <v>4378</v>
      </c>
      <c r="H2079" t="s">
        <v>4379</v>
      </c>
      <c r="I2079" t="s">
        <v>205</v>
      </c>
      <c r="J2079" t="s">
        <v>5</v>
      </c>
      <c r="K2079" t="s">
        <v>32</v>
      </c>
      <c r="L2079" t="s">
        <v>20921</v>
      </c>
      <c r="M2079" t="s">
        <v>18492</v>
      </c>
      <c r="N2079">
        <v>41001</v>
      </c>
      <c r="O2079" t="s">
        <v>206</v>
      </c>
      <c r="P2079" t="s">
        <v>11</v>
      </c>
      <c r="Q2079" t="s">
        <v>1</v>
      </c>
      <c r="R2079" t="s">
        <v>16736</v>
      </c>
      <c r="S2079" t="s">
        <v>207</v>
      </c>
      <c r="T2079" t="s">
        <v>205</v>
      </c>
      <c r="U2079" t="s">
        <v>3312</v>
      </c>
      <c r="V2079" t="s">
        <v>4379</v>
      </c>
      <c r="W2079" t="s">
        <v>24137</v>
      </c>
      <c r="X2079" t="s">
        <v>11864</v>
      </c>
      <c r="Y2079" s="536" t="s">
        <v>24138</v>
      </c>
      <c r="Z2079" s="536"/>
      <c r="AA2079" s="493" t="s">
        <v>15653</v>
      </c>
      <c r="AB2079" s="493" t="s">
        <v>24139</v>
      </c>
      <c r="AC2079" s="493" t="s">
        <v>9508</v>
      </c>
      <c r="AD2079" s="493" t="s">
        <v>23394</v>
      </c>
      <c r="AE2079"/>
      <c r="AF2079" t="s">
        <v>20919</v>
      </c>
      <c r="AG2079"/>
      <c r="AH2079"/>
      <c r="AI2079" t="s">
        <v>20668</v>
      </c>
      <c r="AJ2079" t="s">
        <v>32</v>
      </c>
      <c r="AK2079" t="s">
        <v>4377</v>
      </c>
      <c r="AL2079" t="s">
        <v>64</v>
      </c>
      <c r="AM2079" t="s">
        <v>4379</v>
      </c>
      <c r="AN2079">
        <v>14</v>
      </c>
    </row>
    <row r="2080" spans="1:40" ht="14.4" x14ac:dyDescent="0.3">
      <c r="A2080" s="433" t="str">
        <v>2813</v>
      </c>
      <c r="D2080" t="str">
        <f>CONCATENATE(portada_F[[#This Row],[NIVEL]],".",portada_F[[#This Row],[CODINS]])</f>
        <v>1.02507</v>
      </c>
      <c r="E2080" s="444" t="s">
        <v>32679</v>
      </c>
      <c r="F2080" t="s">
        <v>2392</v>
      </c>
      <c r="G2080" t="s">
        <v>4552</v>
      </c>
      <c r="H2080" t="s">
        <v>4553</v>
      </c>
      <c r="I2080" t="s">
        <v>205</v>
      </c>
      <c r="J2080" t="s">
        <v>3</v>
      </c>
      <c r="K2080" t="s">
        <v>32</v>
      </c>
      <c r="L2080" t="s">
        <v>20921</v>
      </c>
      <c r="M2080" t="s">
        <v>18492</v>
      </c>
      <c r="N2080">
        <v>41001</v>
      </c>
      <c r="O2080" t="s">
        <v>206</v>
      </c>
      <c r="P2080" t="s">
        <v>11</v>
      </c>
      <c r="Q2080" t="s">
        <v>1</v>
      </c>
      <c r="R2080" t="s">
        <v>16736</v>
      </c>
      <c r="S2080" t="s">
        <v>207</v>
      </c>
      <c r="T2080" t="s">
        <v>205</v>
      </c>
      <c r="U2080" t="s">
        <v>3312</v>
      </c>
      <c r="V2080" t="s">
        <v>9563</v>
      </c>
      <c r="W2080" t="s">
        <v>9564</v>
      </c>
      <c r="X2080" t="s">
        <v>13156</v>
      </c>
      <c r="Y2080" s="536" t="s">
        <v>26195</v>
      </c>
      <c r="Z2080" s="536" t="s">
        <v>26196</v>
      </c>
      <c r="AA2080" s="493" t="s">
        <v>20456</v>
      </c>
      <c r="AB2080" s="493" t="s">
        <v>26196</v>
      </c>
      <c r="AC2080" s="493" t="s">
        <v>19849</v>
      </c>
      <c r="AD2080" s="493" t="s">
        <v>23022</v>
      </c>
      <c r="AE2080"/>
      <c r="AF2080" t="s">
        <v>20919</v>
      </c>
      <c r="AG2080"/>
      <c r="AH2080"/>
      <c r="AI2080" t="s">
        <v>20668</v>
      </c>
      <c r="AJ2080" t="s">
        <v>32</v>
      </c>
      <c r="AK2080" t="s">
        <v>3167</v>
      </c>
      <c r="AL2080" t="s">
        <v>64</v>
      </c>
      <c r="AM2080" t="s">
        <v>4553</v>
      </c>
      <c r="AN2080">
        <v>4</v>
      </c>
    </row>
    <row r="2081" spans="1:40" ht="14.4" x14ac:dyDescent="0.3">
      <c r="A2081" s="433" t="str">
        <v>2814</v>
      </c>
      <c r="D2081" t="str">
        <f>CONCATENATE(portada_F[[#This Row],[NIVEL]],".",portada_F[[#This Row],[CODINS]])</f>
        <v>1.02336</v>
      </c>
      <c r="E2081" s="444" t="s">
        <v>32525</v>
      </c>
      <c r="F2081" t="s">
        <v>2578</v>
      </c>
      <c r="G2081" t="s">
        <v>6425</v>
      </c>
      <c r="H2081" t="s">
        <v>8257</v>
      </c>
      <c r="I2081" t="s">
        <v>205</v>
      </c>
      <c r="J2081" t="s">
        <v>2</v>
      </c>
      <c r="K2081" t="s">
        <v>32</v>
      </c>
      <c r="L2081" t="s">
        <v>20921</v>
      </c>
      <c r="M2081" t="s">
        <v>18492</v>
      </c>
      <c r="N2081">
        <v>41003</v>
      </c>
      <c r="O2081" t="s">
        <v>206</v>
      </c>
      <c r="P2081" t="s">
        <v>11</v>
      </c>
      <c r="Q2081" t="s">
        <v>3</v>
      </c>
      <c r="R2081" t="s">
        <v>18379</v>
      </c>
      <c r="S2081" t="s">
        <v>207</v>
      </c>
      <c r="T2081" t="s">
        <v>205</v>
      </c>
      <c r="U2081" t="s">
        <v>4147</v>
      </c>
      <c r="V2081" t="s">
        <v>6426</v>
      </c>
      <c r="W2081" t="s">
        <v>25849</v>
      </c>
      <c r="X2081" t="s">
        <v>15021</v>
      </c>
      <c r="Y2081" s="536" t="s">
        <v>25850</v>
      </c>
      <c r="Z2081" s="536"/>
      <c r="AA2081" s="493" t="s">
        <v>13117</v>
      </c>
      <c r="AB2081" s="493" t="s">
        <v>25851</v>
      </c>
      <c r="AC2081" s="493" t="s">
        <v>19850</v>
      </c>
      <c r="AD2081" s="493" t="s">
        <v>22249</v>
      </c>
      <c r="AE2081"/>
      <c r="AF2081" t="s">
        <v>20919</v>
      </c>
      <c r="AG2081"/>
      <c r="AH2081"/>
      <c r="AI2081" t="s">
        <v>20668</v>
      </c>
      <c r="AJ2081" t="s">
        <v>32</v>
      </c>
      <c r="AK2081" t="s">
        <v>7784</v>
      </c>
      <c r="AL2081" t="s">
        <v>64</v>
      </c>
      <c r="AM2081" t="s">
        <v>8257</v>
      </c>
      <c r="AN2081">
        <v>11</v>
      </c>
    </row>
    <row r="2082" spans="1:40" ht="14.4" x14ac:dyDescent="0.3">
      <c r="A2082" s="433" t="str">
        <v>2815</v>
      </c>
      <c r="D2082" t="str">
        <f>CONCATENATE(portada_F[[#This Row],[NIVEL]],".",portada_F[[#This Row],[CODINS]])</f>
        <v>1.00984</v>
      </c>
      <c r="E2082" s="444" t="s">
        <v>31307</v>
      </c>
      <c r="F2082" t="s">
        <v>2640</v>
      </c>
      <c r="G2082" t="s">
        <v>6422</v>
      </c>
      <c r="H2082" t="s">
        <v>3160</v>
      </c>
      <c r="I2082" t="s">
        <v>205</v>
      </c>
      <c r="J2082" t="s">
        <v>4</v>
      </c>
      <c r="K2082" t="s">
        <v>32</v>
      </c>
      <c r="L2082" t="s">
        <v>20921</v>
      </c>
      <c r="M2082" t="s">
        <v>18492</v>
      </c>
      <c r="N2082">
        <v>41003</v>
      </c>
      <c r="O2082" t="s">
        <v>206</v>
      </c>
      <c r="P2082" t="s">
        <v>11</v>
      </c>
      <c r="Q2082" t="s">
        <v>3</v>
      </c>
      <c r="R2082" t="s">
        <v>18379</v>
      </c>
      <c r="S2082" t="s">
        <v>207</v>
      </c>
      <c r="T2082" t="s">
        <v>205</v>
      </c>
      <c r="U2082" t="s">
        <v>4147</v>
      </c>
      <c r="V2082" t="s">
        <v>3160</v>
      </c>
      <c r="W2082" t="s">
        <v>23047</v>
      </c>
      <c r="X2082" t="s">
        <v>11708</v>
      </c>
      <c r="Y2082" s="536" t="s">
        <v>23048</v>
      </c>
      <c r="Z2082" s="536" t="s">
        <v>23048</v>
      </c>
      <c r="AA2082" s="493" t="s">
        <v>17953</v>
      </c>
      <c r="AB2082" s="493" t="s">
        <v>23049</v>
      </c>
      <c r="AC2082" s="493" t="s">
        <v>17885</v>
      </c>
      <c r="AD2082" s="493" t="s">
        <v>22242</v>
      </c>
      <c r="AE2082"/>
      <c r="AF2082" t="s">
        <v>20919</v>
      </c>
      <c r="AG2082"/>
      <c r="AH2082"/>
      <c r="AI2082" t="s">
        <v>20668</v>
      </c>
      <c r="AJ2082" t="s">
        <v>32</v>
      </c>
      <c r="AK2082" t="s">
        <v>7501</v>
      </c>
      <c r="AL2082" t="s">
        <v>64</v>
      </c>
      <c r="AM2082" t="s">
        <v>3160</v>
      </c>
      <c r="AN2082">
        <v>35</v>
      </c>
    </row>
    <row r="2083" spans="1:40" ht="14.4" x14ac:dyDescent="0.3">
      <c r="A2083" s="433" t="str">
        <v>2816</v>
      </c>
      <c r="D2083" t="str">
        <f>CONCATENATE(portada_F[[#This Row],[NIVEL]],".",portada_F[[#This Row],[CODINS]])</f>
        <v>1.01581</v>
      </c>
      <c r="E2083" s="444" t="s">
        <v>31855</v>
      </c>
      <c r="F2083" t="s">
        <v>3905</v>
      </c>
      <c r="G2083" t="s">
        <v>4084</v>
      </c>
      <c r="H2083" t="s">
        <v>2221</v>
      </c>
      <c r="I2083" t="s">
        <v>205</v>
      </c>
      <c r="J2083" t="s">
        <v>1</v>
      </c>
      <c r="K2083" t="s">
        <v>32</v>
      </c>
      <c r="L2083" t="s">
        <v>20921</v>
      </c>
      <c r="M2083" t="s">
        <v>18492</v>
      </c>
      <c r="N2083">
        <v>41001</v>
      </c>
      <c r="O2083" t="s">
        <v>206</v>
      </c>
      <c r="P2083" t="s">
        <v>11</v>
      </c>
      <c r="Q2083" t="s">
        <v>1</v>
      </c>
      <c r="R2083" t="s">
        <v>16736</v>
      </c>
      <c r="S2083" t="s">
        <v>207</v>
      </c>
      <c r="T2083" t="s">
        <v>205</v>
      </c>
      <c r="U2083" t="s">
        <v>3312</v>
      </c>
      <c r="V2083" t="s">
        <v>2221</v>
      </c>
      <c r="W2083" t="s">
        <v>252</v>
      </c>
      <c r="X2083" t="s">
        <v>14031</v>
      </c>
      <c r="Y2083" s="536" t="s">
        <v>24301</v>
      </c>
      <c r="Z2083" s="536" t="s">
        <v>24301</v>
      </c>
      <c r="AA2083" s="493" t="s">
        <v>13194</v>
      </c>
      <c r="AB2083" s="493" t="s">
        <v>24301</v>
      </c>
      <c r="AC2083" s="493" t="s">
        <v>19789</v>
      </c>
      <c r="AD2083" s="493" t="s">
        <v>22237</v>
      </c>
      <c r="AE2083"/>
      <c r="AF2083" t="s">
        <v>20919</v>
      </c>
      <c r="AG2083"/>
      <c r="AH2083"/>
      <c r="AI2083" t="s">
        <v>20668</v>
      </c>
      <c r="AJ2083" t="s">
        <v>32</v>
      </c>
      <c r="AK2083" t="s">
        <v>2529</v>
      </c>
      <c r="AL2083" t="s">
        <v>64</v>
      </c>
      <c r="AM2083" t="s">
        <v>2221</v>
      </c>
      <c r="AN2083">
        <v>32</v>
      </c>
    </row>
    <row r="2084" spans="1:40" ht="14.4" x14ac:dyDescent="0.3">
      <c r="A2084" s="433" t="str">
        <v>2819</v>
      </c>
      <c r="D2084" t="str">
        <f>CONCATENATE(portada_F[[#This Row],[NIVEL]],".",portada_F[[#This Row],[CODINS]])</f>
        <v>1.01580</v>
      </c>
      <c r="E2084" s="444" t="s">
        <v>31854</v>
      </c>
      <c r="F2084" t="s">
        <v>3904</v>
      </c>
      <c r="G2084" t="s">
        <v>4045</v>
      </c>
      <c r="H2084" t="s">
        <v>235</v>
      </c>
      <c r="I2084" t="s">
        <v>207</v>
      </c>
      <c r="J2084" t="s">
        <v>6</v>
      </c>
      <c r="K2084" t="s">
        <v>32</v>
      </c>
      <c r="L2084" t="s">
        <v>20921</v>
      </c>
      <c r="M2084" t="s">
        <v>18492</v>
      </c>
      <c r="N2084">
        <v>40602</v>
      </c>
      <c r="O2084" t="s">
        <v>206</v>
      </c>
      <c r="P2084" t="s">
        <v>6</v>
      </c>
      <c r="Q2084" t="s">
        <v>2</v>
      </c>
      <c r="R2084" t="s">
        <v>16727</v>
      </c>
      <c r="S2084" t="s">
        <v>207</v>
      </c>
      <c r="T2084" t="s">
        <v>272</v>
      </c>
      <c r="U2084" t="s">
        <v>33</v>
      </c>
      <c r="V2084" t="s">
        <v>235</v>
      </c>
      <c r="W2084" t="s">
        <v>24297</v>
      </c>
      <c r="X2084" t="s">
        <v>11887</v>
      </c>
      <c r="Y2084" s="536" t="s">
        <v>24298</v>
      </c>
      <c r="Z2084" s="536" t="s">
        <v>24298</v>
      </c>
      <c r="AA2084" s="493" t="s">
        <v>24299</v>
      </c>
      <c r="AB2084" s="493" t="s">
        <v>24300</v>
      </c>
      <c r="AC2084" s="493" t="s">
        <v>19841</v>
      </c>
      <c r="AD2084" s="493" t="s">
        <v>22171</v>
      </c>
      <c r="AE2084"/>
      <c r="AF2084" t="s">
        <v>20919</v>
      </c>
      <c r="AG2084"/>
      <c r="AH2084"/>
      <c r="AI2084" t="s">
        <v>20668</v>
      </c>
      <c r="AJ2084" t="s">
        <v>32</v>
      </c>
      <c r="AK2084" t="s">
        <v>3923</v>
      </c>
      <c r="AL2084" t="s">
        <v>64</v>
      </c>
      <c r="AM2084" t="s">
        <v>235</v>
      </c>
      <c r="AN2084">
        <v>22</v>
      </c>
    </row>
    <row r="2085" spans="1:40" ht="14.4" x14ac:dyDescent="0.3">
      <c r="A2085" s="433" t="str">
        <v>2820</v>
      </c>
      <c r="D2085" t="str">
        <f>CONCATENATE(portada_F[[#This Row],[NIVEL]],".",portada_F[[#This Row],[CODINS]])</f>
        <v>1.01232</v>
      </c>
      <c r="E2085" s="444" t="s">
        <v>31518</v>
      </c>
      <c r="F2085" t="s">
        <v>3202</v>
      </c>
      <c r="G2085" t="s">
        <v>6419</v>
      </c>
      <c r="H2085" t="s">
        <v>6420</v>
      </c>
      <c r="I2085" t="s">
        <v>205</v>
      </c>
      <c r="J2085" t="s">
        <v>1</v>
      </c>
      <c r="K2085" t="s">
        <v>32</v>
      </c>
      <c r="L2085" t="s">
        <v>20921</v>
      </c>
      <c r="M2085" t="s">
        <v>18492</v>
      </c>
      <c r="N2085">
        <v>41002</v>
      </c>
      <c r="O2085" t="s">
        <v>206</v>
      </c>
      <c r="P2085" t="s">
        <v>11</v>
      </c>
      <c r="Q2085" t="s">
        <v>2</v>
      </c>
      <c r="R2085" t="s">
        <v>16737</v>
      </c>
      <c r="S2085" t="s">
        <v>207</v>
      </c>
      <c r="T2085" t="s">
        <v>205</v>
      </c>
      <c r="U2085" t="s">
        <v>1941</v>
      </c>
      <c r="V2085" t="s">
        <v>6421</v>
      </c>
      <c r="W2085" t="s">
        <v>14927</v>
      </c>
      <c r="X2085" t="s">
        <v>12833</v>
      </c>
      <c r="Y2085" s="536" t="s">
        <v>23535</v>
      </c>
      <c r="Z2085" s="536" t="s">
        <v>23535</v>
      </c>
      <c r="AA2085" s="493" t="s">
        <v>19789</v>
      </c>
      <c r="AB2085" s="493" t="s">
        <v>22237</v>
      </c>
      <c r="AC2085" s="493" t="s">
        <v>19789</v>
      </c>
      <c r="AD2085" s="493" t="s">
        <v>22237</v>
      </c>
      <c r="AE2085"/>
      <c r="AF2085" t="s">
        <v>20919</v>
      </c>
      <c r="AG2085"/>
      <c r="AH2085"/>
      <c r="AI2085" t="s">
        <v>20668</v>
      </c>
      <c r="AJ2085" t="s">
        <v>32</v>
      </c>
      <c r="AK2085" t="s">
        <v>7554</v>
      </c>
      <c r="AL2085" t="s">
        <v>64</v>
      </c>
      <c r="AM2085" t="s">
        <v>6420</v>
      </c>
      <c r="AN2085">
        <v>39</v>
      </c>
    </row>
    <row r="2086" spans="1:40" ht="14.4" x14ac:dyDescent="0.3">
      <c r="A2086" s="433" t="str">
        <v>2821</v>
      </c>
      <c r="D2086" t="str">
        <f>CONCATENATE(portada_F[[#This Row],[NIVEL]],".",portada_F[[#This Row],[CODINS]])</f>
        <v>1.00592</v>
      </c>
      <c r="E2086" s="444" t="s">
        <v>30966</v>
      </c>
      <c r="F2086" t="s">
        <v>775</v>
      </c>
      <c r="G2086" t="s">
        <v>4037</v>
      </c>
      <c r="H2086" t="s">
        <v>11182</v>
      </c>
      <c r="I2086" t="s">
        <v>207</v>
      </c>
      <c r="J2086" t="s">
        <v>4</v>
      </c>
      <c r="K2086" t="s">
        <v>32</v>
      </c>
      <c r="L2086" t="s">
        <v>20921</v>
      </c>
      <c r="M2086" t="s">
        <v>18492</v>
      </c>
      <c r="N2086">
        <v>40503</v>
      </c>
      <c r="O2086" t="s">
        <v>206</v>
      </c>
      <c r="P2086" t="s">
        <v>5</v>
      </c>
      <c r="Q2086" t="s">
        <v>3</v>
      </c>
      <c r="R2086" t="s">
        <v>16724</v>
      </c>
      <c r="S2086" t="s">
        <v>207</v>
      </c>
      <c r="T2086" t="s">
        <v>159</v>
      </c>
      <c r="U2086" t="s">
        <v>637</v>
      </c>
      <c r="V2086" t="s">
        <v>1617</v>
      </c>
      <c r="W2086" t="s">
        <v>22166</v>
      </c>
      <c r="X2086" t="s">
        <v>12719</v>
      </c>
      <c r="Y2086" s="536" t="s">
        <v>22167</v>
      </c>
      <c r="Z2086" s="536" t="s">
        <v>22167</v>
      </c>
      <c r="AA2086" s="493" t="s">
        <v>17033</v>
      </c>
      <c r="AB2086" s="493" t="s">
        <v>22167</v>
      </c>
      <c r="AC2086" s="493" t="s">
        <v>19840</v>
      </c>
      <c r="AD2086" s="493" t="s">
        <v>22165</v>
      </c>
      <c r="AE2086"/>
      <c r="AF2086" t="s">
        <v>20919</v>
      </c>
      <c r="AG2086"/>
      <c r="AH2086"/>
      <c r="AI2086" t="s">
        <v>20668</v>
      </c>
      <c r="AJ2086" t="s">
        <v>32</v>
      </c>
      <c r="AK2086" t="s">
        <v>4036</v>
      </c>
      <c r="AL2086" t="s">
        <v>64</v>
      </c>
      <c r="AM2086" t="s">
        <v>11182</v>
      </c>
      <c r="AN2086">
        <v>54</v>
      </c>
    </row>
    <row r="2087" spans="1:40" ht="14.4" x14ac:dyDescent="0.3">
      <c r="A2087" s="433" t="str">
        <v>2823</v>
      </c>
      <c r="D2087" t="str">
        <f>CONCATENATE(portada_F[[#This Row],[NIVEL]],".",portada_F[[#This Row],[CODINS]])</f>
        <v>1.03924</v>
      </c>
      <c r="E2087" s="444" t="s">
        <v>33843</v>
      </c>
      <c r="F2087" t="s">
        <v>14851</v>
      </c>
      <c r="G2087" t="s">
        <v>14850</v>
      </c>
      <c r="H2087" t="s">
        <v>14852</v>
      </c>
      <c r="I2087" t="s">
        <v>205</v>
      </c>
      <c r="J2087" t="s">
        <v>1</v>
      </c>
      <c r="K2087" t="s">
        <v>32</v>
      </c>
      <c r="L2087" t="s">
        <v>20921</v>
      </c>
      <c r="M2087" t="s">
        <v>18492</v>
      </c>
      <c r="N2087">
        <v>41002</v>
      </c>
      <c r="O2087" t="s">
        <v>206</v>
      </c>
      <c r="P2087" t="s">
        <v>11</v>
      </c>
      <c r="Q2087" t="s">
        <v>2</v>
      </c>
      <c r="R2087" t="s">
        <v>16737</v>
      </c>
      <c r="S2087" t="s">
        <v>207</v>
      </c>
      <c r="T2087" t="s">
        <v>205</v>
      </c>
      <c r="U2087" t="s">
        <v>1941</v>
      </c>
      <c r="V2087" t="s">
        <v>15339</v>
      </c>
      <c r="W2087" t="s">
        <v>29132</v>
      </c>
      <c r="X2087" t="s">
        <v>15950</v>
      </c>
      <c r="Y2087" s="536" t="s">
        <v>29133</v>
      </c>
      <c r="Z2087" s="536"/>
      <c r="AA2087" s="493" t="s">
        <v>19566</v>
      </c>
      <c r="AB2087" s="493" t="s">
        <v>29134</v>
      </c>
      <c r="AC2087" s="493" t="s">
        <v>19789</v>
      </c>
      <c r="AD2087" s="493" t="s">
        <v>29135</v>
      </c>
      <c r="AE2087"/>
      <c r="AF2087" t="s">
        <v>20919</v>
      </c>
      <c r="AG2087"/>
      <c r="AH2087"/>
      <c r="AI2087" t="s">
        <v>20668</v>
      </c>
      <c r="AJ2087" t="s">
        <v>32</v>
      </c>
      <c r="AK2087" t="s">
        <v>13683</v>
      </c>
      <c r="AL2087" t="s">
        <v>64</v>
      </c>
      <c r="AM2087" t="s">
        <v>14852</v>
      </c>
      <c r="AN2087">
        <v>3</v>
      </c>
    </row>
    <row r="2088" spans="1:40" ht="14.4" x14ac:dyDescent="0.3">
      <c r="A2088" s="433" t="str">
        <v>2824</v>
      </c>
      <c r="D2088" t="str">
        <f>CONCATENATE(portada_F[[#This Row],[NIVEL]],".",portada_F[[#This Row],[CODINS]])</f>
        <v>1.00575</v>
      </c>
      <c r="E2088" s="444" t="s">
        <v>30952</v>
      </c>
      <c r="F2088" t="s">
        <v>1639</v>
      </c>
      <c r="G2088" t="s">
        <v>3991</v>
      </c>
      <c r="H2088" t="s">
        <v>11180</v>
      </c>
      <c r="I2088" t="s">
        <v>207</v>
      </c>
      <c r="J2088" t="s">
        <v>7</v>
      </c>
      <c r="K2088" t="s">
        <v>32</v>
      </c>
      <c r="L2088" t="s">
        <v>20921</v>
      </c>
      <c r="M2088" t="s">
        <v>18492</v>
      </c>
      <c r="N2088">
        <v>40802</v>
      </c>
      <c r="O2088" t="s">
        <v>206</v>
      </c>
      <c r="P2088" t="s">
        <v>9</v>
      </c>
      <c r="Q2088" t="s">
        <v>2</v>
      </c>
      <c r="R2088" t="s">
        <v>16733</v>
      </c>
      <c r="S2088" t="s">
        <v>207</v>
      </c>
      <c r="T2088" t="s">
        <v>22125</v>
      </c>
      <c r="U2088" t="s">
        <v>22126</v>
      </c>
      <c r="V2088" t="s">
        <v>1387</v>
      </c>
      <c r="W2088" t="s">
        <v>3618</v>
      </c>
      <c r="X2088" t="s">
        <v>12716</v>
      </c>
      <c r="Y2088" s="536" t="s">
        <v>22139</v>
      </c>
      <c r="Z2088" s="536" t="s">
        <v>22139</v>
      </c>
      <c r="AA2088" s="493" t="s">
        <v>7143</v>
      </c>
      <c r="AB2088" s="493" t="s">
        <v>22139</v>
      </c>
      <c r="AC2088" s="493" t="s">
        <v>18547</v>
      </c>
      <c r="AD2088" s="493" t="s">
        <v>22106</v>
      </c>
      <c r="AE2088"/>
      <c r="AF2088" t="s">
        <v>20919</v>
      </c>
      <c r="AG2088"/>
      <c r="AH2088"/>
      <c r="AI2088" t="s">
        <v>20668</v>
      </c>
      <c r="AJ2088" t="s">
        <v>32</v>
      </c>
      <c r="AK2088" t="s">
        <v>7432</v>
      </c>
      <c r="AL2088" t="s">
        <v>64</v>
      </c>
      <c r="AM2088" t="s">
        <v>11180</v>
      </c>
      <c r="AN2088">
        <v>63</v>
      </c>
    </row>
    <row r="2089" spans="1:40" ht="14.4" x14ac:dyDescent="0.3">
      <c r="A2089" s="433" t="str">
        <v>2826</v>
      </c>
      <c r="D2089" t="str">
        <f>CONCATENATE(portada_F[[#This Row],[NIVEL]],".",portada_F[[#This Row],[CODINS]])</f>
        <v>1.00839</v>
      </c>
      <c r="E2089" s="444" t="s">
        <v>31191</v>
      </c>
      <c r="F2089" t="s">
        <v>2288</v>
      </c>
      <c r="G2089" t="s">
        <v>4159</v>
      </c>
      <c r="H2089" t="s">
        <v>7022</v>
      </c>
      <c r="I2089" t="s">
        <v>205</v>
      </c>
      <c r="J2089" t="s">
        <v>2</v>
      </c>
      <c r="K2089" t="s">
        <v>32</v>
      </c>
      <c r="L2089" t="s">
        <v>20921</v>
      </c>
      <c r="M2089" t="s">
        <v>18492</v>
      </c>
      <c r="N2089">
        <v>41003</v>
      </c>
      <c r="O2089" t="s">
        <v>206</v>
      </c>
      <c r="P2089" t="s">
        <v>11</v>
      </c>
      <c r="Q2089" t="s">
        <v>3</v>
      </c>
      <c r="R2089" t="s">
        <v>18379</v>
      </c>
      <c r="S2089" t="s">
        <v>207</v>
      </c>
      <c r="T2089" t="s">
        <v>205</v>
      </c>
      <c r="U2089" t="s">
        <v>4147</v>
      </c>
      <c r="V2089" t="s">
        <v>4160</v>
      </c>
      <c r="W2089" t="s">
        <v>9523</v>
      </c>
      <c r="X2089" t="s">
        <v>11671</v>
      </c>
      <c r="Y2089" s="536" t="s">
        <v>22769</v>
      </c>
      <c r="Z2089" s="536"/>
      <c r="AA2089" s="493" t="s">
        <v>17140</v>
      </c>
      <c r="AB2089" s="493" t="s">
        <v>22769</v>
      </c>
      <c r="AC2089" s="493" t="s">
        <v>19850</v>
      </c>
      <c r="AD2089" s="493" t="s">
        <v>22249</v>
      </c>
      <c r="AE2089"/>
      <c r="AF2089" t="s">
        <v>20919</v>
      </c>
      <c r="AG2089"/>
      <c r="AH2089"/>
      <c r="AI2089" t="s">
        <v>20668</v>
      </c>
      <c r="AJ2089" t="s">
        <v>32</v>
      </c>
      <c r="AK2089" t="s">
        <v>3619</v>
      </c>
      <c r="AL2089" t="s">
        <v>64</v>
      </c>
      <c r="AM2089" t="s">
        <v>7022</v>
      </c>
      <c r="AN2089">
        <v>11</v>
      </c>
    </row>
    <row r="2090" spans="1:40" ht="14.4" x14ac:dyDescent="0.3">
      <c r="A2090" s="433" t="str">
        <v>2827</v>
      </c>
      <c r="D2090" t="str">
        <f>CONCATENATE(portada_F[[#This Row],[NIVEL]],".",portada_F[[#This Row],[CODINS]])</f>
        <v>1.02416</v>
      </c>
      <c r="E2090" s="444" t="s">
        <v>32594</v>
      </c>
      <c r="F2090" t="s">
        <v>75</v>
      </c>
      <c r="G2090" t="s">
        <v>4064</v>
      </c>
      <c r="H2090" t="s">
        <v>4065</v>
      </c>
      <c r="I2090" t="s">
        <v>207</v>
      </c>
      <c r="J2090" t="s">
        <v>5</v>
      </c>
      <c r="K2090" t="s">
        <v>32</v>
      </c>
      <c r="L2090" t="s">
        <v>20921</v>
      </c>
      <c r="M2090" t="s">
        <v>18492</v>
      </c>
      <c r="N2090">
        <v>40306</v>
      </c>
      <c r="O2090" t="s">
        <v>206</v>
      </c>
      <c r="P2090" t="s">
        <v>3</v>
      </c>
      <c r="Q2090" t="s">
        <v>6</v>
      </c>
      <c r="R2090" t="s">
        <v>16713</v>
      </c>
      <c r="S2090" t="s">
        <v>207</v>
      </c>
      <c r="T2090" t="s">
        <v>1576</v>
      </c>
      <c r="U2090" t="s">
        <v>1213</v>
      </c>
      <c r="V2090" t="s">
        <v>1213</v>
      </c>
      <c r="W2090" t="s">
        <v>19233</v>
      </c>
      <c r="X2090" t="s">
        <v>13139</v>
      </c>
      <c r="Y2090" s="536" t="s">
        <v>25997</v>
      </c>
      <c r="Z2090" s="536"/>
      <c r="AA2090" s="493" t="s">
        <v>18071</v>
      </c>
      <c r="AB2090" s="493" t="s">
        <v>25998</v>
      </c>
      <c r="AC2090" s="493" t="s">
        <v>19825</v>
      </c>
      <c r="AD2090" s="493" t="s">
        <v>21424</v>
      </c>
      <c r="AE2090"/>
      <c r="AF2090" t="s">
        <v>20919</v>
      </c>
      <c r="AG2090"/>
      <c r="AH2090"/>
      <c r="AI2090" t="s">
        <v>20668</v>
      </c>
      <c r="AJ2090" t="s">
        <v>32</v>
      </c>
      <c r="AK2090" t="s">
        <v>3229</v>
      </c>
      <c r="AL2090" t="s">
        <v>64</v>
      </c>
      <c r="AM2090" t="s">
        <v>4065</v>
      </c>
      <c r="AN2090">
        <v>4</v>
      </c>
    </row>
    <row r="2091" spans="1:40" ht="14.4" x14ac:dyDescent="0.3">
      <c r="A2091" s="433" t="str">
        <v>2828</v>
      </c>
      <c r="D2091" t="str">
        <f>CONCATENATE(portada_F[[#This Row],[NIVEL]],".",portada_F[[#This Row],[CODINS]])</f>
        <v>1.03074</v>
      </c>
      <c r="E2091" s="444" t="s">
        <v>33169</v>
      </c>
      <c r="F2091" t="s">
        <v>5985</v>
      </c>
      <c r="G2091" t="s">
        <v>6548</v>
      </c>
      <c r="H2091" t="s">
        <v>685</v>
      </c>
      <c r="I2091" t="s">
        <v>207</v>
      </c>
      <c r="J2091" t="s">
        <v>5</v>
      </c>
      <c r="K2091" t="s">
        <v>32</v>
      </c>
      <c r="L2091" t="s">
        <v>20921</v>
      </c>
      <c r="M2091" t="s">
        <v>18492</v>
      </c>
      <c r="N2091">
        <v>40302</v>
      </c>
      <c r="O2091" t="s">
        <v>206</v>
      </c>
      <c r="P2091" t="s">
        <v>3</v>
      </c>
      <c r="Q2091" t="s">
        <v>2</v>
      </c>
      <c r="R2091" t="s">
        <v>16709</v>
      </c>
      <c r="S2091" t="s">
        <v>207</v>
      </c>
      <c r="T2091" t="s">
        <v>1576</v>
      </c>
      <c r="U2091" t="s">
        <v>685</v>
      </c>
      <c r="V2091" t="s">
        <v>9832</v>
      </c>
      <c r="W2091" t="s">
        <v>14223</v>
      </c>
      <c r="X2091" t="s">
        <v>12224</v>
      </c>
      <c r="Y2091" s="536" t="s">
        <v>27369</v>
      </c>
      <c r="Z2091" s="536" t="s">
        <v>27369</v>
      </c>
      <c r="AA2091" s="493" t="s">
        <v>19406</v>
      </c>
      <c r="AB2091" s="493" t="s">
        <v>20668</v>
      </c>
      <c r="AC2091" s="493" t="s">
        <v>19825</v>
      </c>
      <c r="AD2091" s="493" t="s">
        <v>21424</v>
      </c>
      <c r="AE2091"/>
      <c r="AF2091" t="s">
        <v>20919</v>
      </c>
      <c r="AG2091"/>
      <c r="AH2091"/>
      <c r="AI2091" t="s">
        <v>20668</v>
      </c>
      <c r="AJ2091" t="s">
        <v>32</v>
      </c>
      <c r="AK2091" t="s">
        <v>7969</v>
      </c>
      <c r="AL2091" t="s">
        <v>64</v>
      </c>
      <c r="AM2091" t="s">
        <v>685</v>
      </c>
      <c r="AN2091">
        <v>52</v>
      </c>
    </row>
    <row r="2092" spans="1:40" ht="14.4" x14ac:dyDescent="0.3">
      <c r="A2092" s="433" t="str">
        <v>2831</v>
      </c>
      <c r="D2092" t="str">
        <f>CONCATENATE(portada_F[[#This Row],[NIVEL]],".",portada_F[[#This Row],[CODINS]])</f>
        <v>1.00576</v>
      </c>
      <c r="E2092" s="444" t="s">
        <v>30953</v>
      </c>
      <c r="F2092" t="s">
        <v>1645</v>
      </c>
      <c r="G2092" t="s">
        <v>3989</v>
      </c>
      <c r="H2092" t="s">
        <v>17075</v>
      </c>
      <c r="I2092" t="s">
        <v>207</v>
      </c>
      <c r="J2092" t="s">
        <v>3</v>
      </c>
      <c r="K2092" t="s">
        <v>32</v>
      </c>
      <c r="L2092" t="s">
        <v>20921</v>
      </c>
      <c r="M2092" t="s">
        <v>18492</v>
      </c>
      <c r="N2092">
        <v>40404</v>
      </c>
      <c r="O2092" t="s">
        <v>206</v>
      </c>
      <c r="P2092" t="s">
        <v>4</v>
      </c>
      <c r="Q2092" t="s">
        <v>4</v>
      </c>
      <c r="R2092" t="s">
        <v>16719</v>
      </c>
      <c r="S2092" t="s">
        <v>207</v>
      </c>
      <c r="T2092" t="s">
        <v>3974</v>
      </c>
      <c r="U2092" t="s">
        <v>2318</v>
      </c>
      <c r="V2092" t="s">
        <v>17923</v>
      </c>
      <c r="W2092" t="s">
        <v>467</v>
      </c>
      <c r="X2092" t="s">
        <v>13931</v>
      </c>
      <c r="Y2092" s="536" t="s">
        <v>22140</v>
      </c>
      <c r="Z2092" s="536" t="s">
        <v>22140</v>
      </c>
      <c r="AA2092" s="493" t="s">
        <v>14923</v>
      </c>
      <c r="AB2092" s="493" t="s">
        <v>22140</v>
      </c>
      <c r="AC2092" s="493" t="s">
        <v>19837</v>
      </c>
      <c r="AD2092" s="493" t="s">
        <v>22136</v>
      </c>
      <c r="AE2092"/>
      <c r="AF2092" t="s">
        <v>20919</v>
      </c>
      <c r="AG2092"/>
      <c r="AH2092"/>
      <c r="AI2092" t="s">
        <v>20668</v>
      </c>
      <c r="AJ2092" t="s">
        <v>32</v>
      </c>
      <c r="AK2092" t="s">
        <v>1679</v>
      </c>
      <c r="AL2092" t="s">
        <v>64</v>
      </c>
      <c r="AM2092" t="s">
        <v>17075</v>
      </c>
      <c r="AN2092">
        <v>59</v>
      </c>
    </row>
    <row r="2093" spans="1:40" ht="14.4" x14ac:dyDescent="0.3">
      <c r="A2093" s="433" t="str">
        <v>2832</v>
      </c>
      <c r="D2093" t="str">
        <f>CONCATENATE(portada_F[[#This Row],[NIVEL]],".",portada_F[[#This Row],[CODINS]])</f>
        <v>1.02957</v>
      </c>
      <c r="E2093" s="444" t="s">
        <v>33071</v>
      </c>
      <c r="F2093" t="s">
        <v>5803</v>
      </c>
      <c r="G2093" t="s">
        <v>6365</v>
      </c>
      <c r="H2093" t="s">
        <v>929</v>
      </c>
      <c r="I2093" t="s">
        <v>207</v>
      </c>
      <c r="J2093" t="s">
        <v>3</v>
      </c>
      <c r="K2093" t="s">
        <v>32</v>
      </c>
      <c r="L2093" t="s">
        <v>20921</v>
      </c>
      <c r="M2093" t="s">
        <v>18492</v>
      </c>
      <c r="N2093">
        <v>40206</v>
      </c>
      <c r="O2093" t="s">
        <v>206</v>
      </c>
      <c r="P2093" t="s">
        <v>2</v>
      </c>
      <c r="Q2093" t="s">
        <v>6</v>
      </c>
      <c r="R2093" t="s">
        <v>16707</v>
      </c>
      <c r="S2093" t="s">
        <v>207</v>
      </c>
      <c r="T2093" t="s">
        <v>4003</v>
      </c>
      <c r="U2093" t="s">
        <v>6255</v>
      </c>
      <c r="V2093" t="s">
        <v>6366</v>
      </c>
      <c r="W2093" t="s">
        <v>13273</v>
      </c>
      <c r="X2093" t="s">
        <v>14206</v>
      </c>
      <c r="Y2093" s="536" t="s">
        <v>27125</v>
      </c>
      <c r="Z2093" s="536" t="s">
        <v>27126</v>
      </c>
      <c r="AA2093" s="493" t="s">
        <v>17370</v>
      </c>
      <c r="AB2093" s="493" t="s">
        <v>27125</v>
      </c>
      <c r="AC2093" s="493" t="s">
        <v>19837</v>
      </c>
      <c r="AD2093" s="493" t="s">
        <v>22136</v>
      </c>
      <c r="AE2093"/>
      <c r="AF2093" t="s">
        <v>20919</v>
      </c>
      <c r="AG2093"/>
      <c r="AH2093"/>
      <c r="AI2093" t="s">
        <v>20668</v>
      </c>
      <c r="AJ2093" t="s">
        <v>32</v>
      </c>
      <c r="AK2093" t="s">
        <v>7935</v>
      </c>
      <c r="AL2093" t="s">
        <v>64</v>
      </c>
      <c r="AM2093" t="s">
        <v>929</v>
      </c>
      <c r="AN2093">
        <v>9</v>
      </c>
    </row>
    <row r="2094" spans="1:40" ht="14.4" x14ac:dyDescent="0.3">
      <c r="A2094" s="433" t="str">
        <v>2834</v>
      </c>
      <c r="D2094" t="str">
        <f>CONCATENATE(portada_F[[#This Row],[NIVEL]],".",portada_F[[#This Row],[CODINS]])</f>
        <v>1.00530</v>
      </c>
      <c r="E2094" s="444" t="s">
        <v>30915</v>
      </c>
      <c r="F2094" t="s">
        <v>1517</v>
      </c>
      <c r="G2094" t="s">
        <v>4047</v>
      </c>
      <c r="H2094" t="s">
        <v>4048</v>
      </c>
      <c r="I2094" t="s">
        <v>207</v>
      </c>
      <c r="J2094" t="s">
        <v>5</v>
      </c>
      <c r="K2094" t="s">
        <v>32</v>
      </c>
      <c r="L2094" t="s">
        <v>20921</v>
      </c>
      <c r="M2094" t="s">
        <v>18492</v>
      </c>
      <c r="N2094">
        <v>40303</v>
      </c>
      <c r="O2094" t="s">
        <v>206</v>
      </c>
      <c r="P2094" t="s">
        <v>3</v>
      </c>
      <c r="Q2094" t="s">
        <v>3</v>
      </c>
      <c r="R2094" t="s">
        <v>16710</v>
      </c>
      <c r="S2094" t="s">
        <v>207</v>
      </c>
      <c r="T2094" t="s">
        <v>1576</v>
      </c>
      <c r="U2094" t="s">
        <v>51</v>
      </c>
      <c r="V2094" t="s">
        <v>4048</v>
      </c>
      <c r="W2094" t="s">
        <v>22042</v>
      </c>
      <c r="X2094" t="s">
        <v>9498</v>
      </c>
      <c r="Y2094" s="536" t="s">
        <v>22043</v>
      </c>
      <c r="Z2094" s="536"/>
      <c r="AA2094" s="493" t="s">
        <v>19824</v>
      </c>
      <c r="AB2094" s="493" t="s">
        <v>22044</v>
      </c>
      <c r="AC2094" s="493" t="s">
        <v>19825</v>
      </c>
      <c r="AD2094" s="493" t="s">
        <v>21424</v>
      </c>
      <c r="AE2094"/>
      <c r="AF2094" t="s">
        <v>20919</v>
      </c>
      <c r="AG2094"/>
      <c r="AH2094"/>
      <c r="AI2094" t="s">
        <v>20668</v>
      </c>
      <c r="AJ2094" t="s">
        <v>32</v>
      </c>
      <c r="AK2094" t="s">
        <v>4046</v>
      </c>
      <c r="AL2094" t="s">
        <v>64</v>
      </c>
      <c r="AM2094" t="s">
        <v>4048</v>
      </c>
      <c r="AN2094">
        <v>13</v>
      </c>
    </row>
    <row r="2095" spans="1:40" ht="14.4" x14ac:dyDescent="0.3">
      <c r="A2095" s="433" t="str">
        <v>2835</v>
      </c>
      <c r="D2095" t="str">
        <f>CONCATENATE(portada_F[[#This Row],[NIVEL]],".",portada_F[[#This Row],[CODINS]])</f>
        <v>1.03453</v>
      </c>
      <c r="E2095" s="444" t="s">
        <v>33495</v>
      </c>
      <c r="F2095" t="s">
        <v>9913</v>
      </c>
      <c r="G2095" t="s">
        <v>12548</v>
      </c>
      <c r="H2095" t="s">
        <v>13390</v>
      </c>
      <c r="I2095" t="s">
        <v>205</v>
      </c>
      <c r="J2095" t="s">
        <v>5</v>
      </c>
      <c r="K2095" t="s">
        <v>32</v>
      </c>
      <c r="L2095" t="s">
        <v>20921</v>
      </c>
      <c r="M2095" t="s">
        <v>18492</v>
      </c>
      <c r="N2095">
        <v>41001</v>
      </c>
      <c r="O2095" t="s">
        <v>206</v>
      </c>
      <c r="P2095" t="s">
        <v>11</v>
      </c>
      <c r="Q2095" t="s">
        <v>1</v>
      </c>
      <c r="R2095" t="s">
        <v>16736</v>
      </c>
      <c r="S2095" t="s">
        <v>207</v>
      </c>
      <c r="T2095" t="s">
        <v>205</v>
      </c>
      <c r="U2095" t="s">
        <v>3312</v>
      </c>
      <c r="V2095" t="s">
        <v>13390</v>
      </c>
      <c r="W2095" t="s">
        <v>28138</v>
      </c>
      <c r="X2095" t="s">
        <v>15130</v>
      </c>
      <c r="Y2095" s="536" t="s">
        <v>28139</v>
      </c>
      <c r="Z2095" s="536"/>
      <c r="AA2095" s="493" t="s">
        <v>17428</v>
      </c>
      <c r="AB2095" s="493" t="s">
        <v>28140</v>
      </c>
      <c r="AC2095" s="493" t="s">
        <v>9508</v>
      </c>
      <c r="AD2095" s="493" t="s">
        <v>23394</v>
      </c>
      <c r="AE2095"/>
      <c r="AF2095" t="s">
        <v>20919</v>
      </c>
      <c r="AG2095"/>
      <c r="AH2095"/>
      <c r="AI2095" t="s">
        <v>20668</v>
      </c>
      <c r="AJ2095" t="s">
        <v>32</v>
      </c>
      <c r="AK2095" t="s">
        <v>2476</v>
      </c>
      <c r="AL2095" t="s">
        <v>64</v>
      </c>
      <c r="AM2095" t="s">
        <v>13390</v>
      </c>
      <c r="AN2095">
        <v>6</v>
      </c>
    </row>
    <row r="2096" spans="1:40" ht="14.4" x14ac:dyDescent="0.3">
      <c r="A2096" s="433" t="str">
        <v>2836</v>
      </c>
      <c r="D2096" t="str">
        <f>CONCATENATE(portada_F[[#This Row],[NIVEL]],".",portada_F[[#This Row],[CODINS]])</f>
        <v>1.03896</v>
      </c>
      <c r="E2096" s="444" t="s">
        <v>33818</v>
      </c>
      <c r="F2096" t="s">
        <v>9986</v>
      </c>
      <c r="G2096" t="s">
        <v>14824</v>
      </c>
      <c r="H2096" t="s">
        <v>14825</v>
      </c>
      <c r="I2096" t="s">
        <v>205</v>
      </c>
      <c r="J2096" t="s">
        <v>3</v>
      </c>
      <c r="K2096" t="s">
        <v>32</v>
      </c>
      <c r="L2096" t="s">
        <v>20921</v>
      </c>
      <c r="M2096" t="s">
        <v>18492</v>
      </c>
      <c r="N2096">
        <v>41005</v>
      </c>
      <c r="O2096" t="s">
        <v>206</v>
      </c>
      <c r="P2096" t="s">
        <v>11</v>
      </c>
      <c r="Q2096" t="s">
        <v>5</v>
      </c>
      <c r="R2096" t="s">
        <v>16739</v>
      </c>
      <c r="S2096" t="s">
        <v>207</v>
      </c>
      <c r="T2096" t="s">
        <v>205</v>
      </c>
      <c r="U2096" t="s">
        <v>9039</v>
      </c>
      <c r="V2096" t="s">
        <v>14825</v>
      </c>
      <c r="W2096" t="s">
        <v>15935</v>
      </c>
      <c r="X2096" t="s">
        <v>15934</v>
      </c>
      <c r="Y2096" s="536" t="s">
        <v>29070</v>
      </c>
      <c r="Z2096" s="536"/>
      <c r="AA2096" s="493" t="s">
        <v>19560</v>
      </c>
      <c r="AB2096" s="493" t="s">
        <v>29070</v>
      </c>
      <c r="AC2096" s="493" t="s">
        <v>19849</v>
      </c>
      <c r="AD2096" s="493" t="s">
        <v>23022</v>
      </c>
      <c r="AE2096"/>
      <c r="AF2096" t="s">
        <v>20919</v>
      </c>
      <c r="AG2096"/>
      <c r="AH2096"/>
      <c r="AI2096" t="s">
        <v>20668</v>
      </c>
      <c r="AJ2096" t="s">
        <v>32</v>
      </c>
      <c r="AK2096" t="s">
        <v>14721</v>
      </c>
      <c r="AL2096" t="s">
        <v>64</v>
      </c>
      <c r="AM2096" t="s">
        <v>14825</v>
      </c>
      <c r="AN2096">
        <v>5</v>
      </c>
    </row>
    <row r="2097" spans="1:40" ht="14.4" x14ac:dyDescent="0.3">
      <c r="A2097" s="433" t="str">
        <v>2837</v>
      </c>
      <c r="D2097" t="str">
        <f>CONCATENATE(portada_F[[#This Row],[NIVEL]],".",portada_F[[#This Row],[CODINS]])</f>
        <v>1.00971</v>
      </c>
      <c r="E2097" s="444" t="s">
        <v>31295</v>
      </c>
      <c r="F2097" t="s">
        <v>787</v>
      </c>
      <c r="G2097" t="s">
        <v>6428</v>
      </c>
      <c r="H2097" t="s">
        <v>68</v>
      </c>
      <c r="I2097" t="s">
        <v>205</v>
      </c>
      <c r="J2097" t="s">
        <v>3</v>
      </c>
      <c r="K2097" t="s">
        <v>32</v>
      </c>
      <c r="L2097" t="s">
        <v>20921</v>
      </c>
      <c r="M2097" t="s">
        <v>18492</v>
      </c>
      <c r="N2097">
        <v>41001</v>
      </c>
      <c r="O2097" t="s">
        <v>206</v>
      </c>
      <c r="P2097" t="s">
        <v>11</v>
      </c>
      <c r="Q2097" t="s">
        <v>1</v>
      </c>
      <c r="R2097" t="s">
        <v>16736</v>
      </c>
      <c r="S2097" t="s">
        <v>207</v>
      </c>
      <c r="T2097" t="s">
        <v>205</v>
      </c>
      <c r="U2097" t="s">
        <v>3312</v>
      </c>
      <c r="V2097" t="s">
        <v>68</v>
      </c>
      <c r="W2097" t="s">
        <v>23018</v>
      </c>
      <c r="X2097" t="s">
        <v>12784</v>
      </c>
      <c r="Y2097" s="536" t="s">
        <v>23019</v>
      </c>
      <c r="Z2097" s="536" t="s">
        <v>23020</v>
      </c>
      <c r="AA2097" s="493" t="s">
        <v>23021</v>
      </c>
      <c r="AB2097" s="493" t="s">
        <v>23019</v>
      </c>
      <c r="AC2097" s="493" t="s">
        <v>19849</v>
      </c>
      <c r="AD2097" s="493" t="s">
        <v>23022</v>
      </c>
      <c r="AE2097"/>
      <c r="AF2097" t="s">
        <v>20919</v>
      </c>
      <c r="AG2097"/>
      <c r="AH2097"/>
      <c r="AI2097" t="s">
        <v>20668</v>
      </c>
      <c r="AJ2097" t="s">
        <v>32</v>
      </c>
      <c r="AK2097" t="s">
        <v>7497</v>
      </c>
      <c r="AL2097" t="s">
        <v>64</v>
      </c>
      <c r="AM2097" t="s">
        <v>68</v>
      </c>
      <c r="AN2097">
        <v>84</v>
      </c>
    </row>
    <row r="2098" spans="1:40" ht="14.4" x14ac:dyDescent="0.3">
      <c r="A2098" s="433" t="str">
        <v>2838</v>
      </c>
      <c r="D2098" t="str">
        <f>CONCATENATE(portada_F[[#This Row],[NIVEL]],".",portada_F[[#This Row],[CODINS]])</f>
        <v>1.00549</v>
      </c>
      <c r="E2098" s="444" t="s">
        <v>30933</v>
      </c>
      <c r="F2098" t="s">
        <v>393</v>
      </c>
      <c r="G2098" t="s">
        <v>3942</v>
      </c>
      <c r="H2098" t="s">
        <v>3943</v>
      </c>
      <c r="I2098" t="s">
        <v>207</v>
      </c>
      <c r="J2098" t="s">
        <v>1</v>
      </c>
      <c r="K2098" t="s">
        <v>32</v>
      </c>
      <c r="L2098" t="s">
        <v>20921</v>
      </c>
      <c r="M2098" t="s">
        <v>18492</v>
      </c>
      <c r="N2098">
        <v>40101</v>
      </c>
      <c r="O2098" t="s">
        <v>206</v>
      </c>
      <c r="P2098" t="s">
        <v>1</v>
      </c>
      <c r="Q2098" t="s">
        <v>1</v>
      </c>
      <c r="R2098" t="s">
        <v>16697</v>
      </c>
      <c r="S2098" t="s">
        <v>207</v>
      </c>
      <c r="T2098" t="s">
        <v>207</v>
      </c>
      <c r="U2098" t="s">
        <v>207</v>
      </c>
      <c r="V2098" t="s">
        <v>3723</v>
      </c>
      <c r="W2098" t="s">
        <v>9483</v>
      </c>
      <c r="X2098" t="s">
        <v>13929</v>
      </c>
      <c r="Y2098" s="536" t="s">
        <v>22094</v>
      </c>
      <c r="Z2098" s="536" t="s">
        <v>22095</v>
      </c>
      <c r="AA2098" s="493" t="s">
        <v>3969</v>
      </c>
      <c r="AB2098" s="493" t="s">
        <v>22096</v>
      </c>
      <c r="AC2098" s="493" t="s">
        <v>18822</v>
      </c>
      <c r="AD2098" s="493" t="s">
        <v>22097</v>
      </c>
      <c r="AE2098"/>
      <c r="AF2098" t="s">
        <v>20919</v>
      </c>
      <c r="AG2098"/>
      <c r="AH2098"/>
      <c r="AI2098" t="s">
        <v>20668</v>
      </c>
      <c r="AJ2098" t="s">
        <v>32</v>
      </c>
      <c r="AK2098" t="s">
        <v>3941</v>
      </c>
      <c r="AL2098" t="s">
        <v>64</v>
      </c>
      <c r="AM2098" t="s">
        <v>3943</v>
      </c>
      <c r="AN2098">
        <v>111</v>
      </c>
    </row>
    <row r="2099" spans="1:40" ht="14.4" x14ac:dyDescent="0.3">
      <c r="A2099" s="433" t="str">
        <v>2839</v>
      </c>
      <c r="D2099" t="str">
        <f>CONCATENATE(portada_F[[#This Row],[NIVEL]],".",portada_F[[#This Row],[CODINS]])</f>
        <v>1.03607</v>
      </c>
      <c r="E2099" s="444" t="s">
        <v>30933</v>
      </c>
      <c r="F2099" t="s">
        <v>7888</v>
      </c>
      <c r="G2099" t="s">
        <v>3942</v>
      </c>
      <c r="H2099" t="s">
        <v>28470</v>
      </c>
      <c r="I2099" t="s">
        <v>207</v>
      </c>
      <c r="J2099" t="s">
        <v>1</v>
      </c>
      <c r="K2099" t="s">
        <v>32</v>
      </c>
      <c r="L2099" t="s">
        <v>20921</v>
      </c>
      <c r="M2099" t="s">
        <v>18492</v>
      </c>
      <c r="N2099">
        <v>40101</v>
      </c>
      <c r="O2099" t="s">
        <v>206</v>
      </c>
      <c r="P2099" t="s">
        <v>1</v>
      </c>
      <c r="Q2099" t="s">
        <v>1</v>
      </c>
      <c r="R2099" t="s">
        <v>16697</v>
      </c>
      <c r="S2099" t="s">
        <v>207</v>
      </c>
      <c r="T2099" t="s">
        <v>207</v>
      </c>
      <c r="U2099" t="s">
        <v>207</v>
      </c>
      <c r="V2099" t="s">
        <v>3529</v>
      </c>
      <c r="W2099" t="s">
        <v>28471</v>
      </c>
      <c r="X2099" t="s">
        <v>18329</v>
      </c>
      <c r="Y2099" s="536" t="s">
        <v>28472</v>
      </c>
      <c r="Z2099" s="536" t="s">
        <v>28472</v>
      </c>
      <c r="AA2099" s="493" t="s">
        <v>3969</v>
      </c>
      <c r="AB2099" s="493" t="s">
        <v>22096</v>
      </c>
      <c r="AC2099" s="493" t="s">
        <v>18822</v>
      </c>
      <c r="AD2099" s="493" t="s">
        <v>22097</v>
      </c>
      <c r="AE2099" t="s">
        <v>28173</v>
      </c>
      <c r="AF2099" t="s">
        <v>20919</v>
      </c>
      <c r="AG2099" t="s">
        <v>64</v>
      </c>
      <c r="AH2099" t="s">
        <v>19694</v>
      </c>
      <c r="AI2099" t="s">
        <v>28473</v>
      </c>
      <c r="AJ2099" t="s">
        <v>32</v>
      </c>
      <c r="AK2099" t="s">
        <v>3941</v>
      </c>
      <c r="AL2099" t="s">
        <v>64</v>
      </c>
      <c r="AM2099" t="s">
        <v>3943</v>
      </c>
      <c r="AN2099">
        <v>29</v>
      </c>
    </row>
    <row r="2100" spans="1:40" ht="14.4" x14ac:dyDescent="0.3">
      <c r="A2100" s="433" t="str">
        <v>2840</v>
      </c>
      <c r="D2100" t="str">
        <f>CONCATENATE(portada_F[[#This Row],[NIVEL]],".",portada_F[[#This Row],[CODINS]])</f>
        <v>1.02330</v>
      </c>
      <c r="E2100" s="444" t="s">
        <v>32520</v>
      </c>
      <c r="F2100" t="s">
        <v>6908</v>
      </c>
      <c r="G2100" t="s">
        <v>4043</v>
      </c>
      <c r="H2100" t="s">
        <v>4044</v>
      </c>
      <c r="I2100" t="s">
        <v>207</v>
      </c>
      <c r="J2100" t="s">
        <v>6</v>
      </c>
      <c r="K2100" t="s">
        <v>32</v>
      </c>
      <c r="L2100" t="s">
        <v>20921</v>
      </c>
      <c r="M2100" t="s">
        <v>18492</v>
      </c>
      <c r="N2100">
        <v>40505</v>
      </c>
      <c r="O2100" t="s">
        <v>206</v>
      </c>
      <c r="P2100" t="s">
        <v>5</v>
      </c>
      <c r="Q2100" t="s">
        <v>5</v>
      </c>
      <c r="R2100" t="s">
        <v>16725</v>
      </c>
      <c r="S2100" t="s">
        <v>207</v>
      </c>
      <c r="T2100" t="s">
        <v>159</v>
      </c>
      <c r="U2100" t="s">
        <v>244</v>
      </c>
      <c r="V2100" t="s">
        <v>3636</v>
      </c>
      <c r="W2100" t="s">
        <v>459</v>
      </c>
      <c r="X2100" t="s">
        <v>12065</v>
      </c>
      <c r="Y2100" s="536" t="s">
        <v>25837</v>
      </c>
      <c r="Z2100" s="536" t="s">
        <v>25838</v>
      </c>
      <c r="AA2100" s="493" t="s">
        <v>25839</v>
      </c>
      <c r="AB2100" s="493" t="s">
        <v>25837</v>
      </c>
      <c r="AC2100" s="493" t="s">
        <v>19841</v>
      </c>
      <c r="AD2100" s="493" t="s">
        <v>22171</v>
      </c>
      <c r="AE2100"/>
      <c r="AF2100" t="s">
        <v>20919</v>
      </c>
      <c r="AG2100"/>
      <c r="AH2100"/>
      <c r="AI2100" t="s">
        <v>20668</v>
      </c>
      <c r="AJ2100" t="s">
        <v>32</v>
      </c>
      <c r="AK2100" t="s">
        <v>3916</v>
      </c>
      <c r="AL2100" t="s">
        <v>64</v>
      </c>
      <c r="AM2100" t="s">
        <v>4044</v>
      </c>
      <c r="AN2100">
        <v>9</v>
      </c>
    </row>
    <row r="2101" spans="1:40" ht="14.4" x14ac:dyDescent="0.3">
      <c r="A2101" s="433" t="str">
        <v>2841</v>
      </c>
      <c r="D2101" t="str">
        <f>CONCATENATE(portada_F[[#This Row],[NIVEL]],".",portada_F[[#This Row],[CODINS]])</f>
        <v>1.00626</v>
      </c>
      <c r="E2101" s="444" t="s">
        <v>30998</v>
      </c>
      <c r="F2101" t="s">
        <v>1749</v>
      </c>
      <c r="G2101" t="s">
        <v>4176</v>
      </c>
      <c r="H2101" t="s">
        <v>1636</v>
      </c>
      <c r="I2101" t="s">
        <v>205</v>
      </c>
      <c r="J2101" t="s">
        <v>4</v>
      </c>
      <c r="K2101" t="s">
        <v>32</v>
      </c>
      <c r="L2101" t="s">
        <v>20921</v>
      </c>
      <c r="M2101" t="s">
        <v>18492</v>
      </c>
      <c r="N2101">
        <v>41003</v>
      </c>
      <c r="O2101" t="s">
        <v>206</v>
      </c>
      <c r="P2101" t="s">
        <v>11</v>
      </c>
      <c r="Q2101" t="s">
        <v>3</v>
      </c>
      <c r="R2101" t="s">
        <v>18379</v>
      </c>
      <c r="S2101" t="s">
        <v>207</v>
      </c>
      <c r="T2101" t="s">
        <v>205</v>
      </c>
      <c r="U2101" t="s">
        <v>4147</v>
      </c>
      <c r="V2101" t="s">
        <v>4147</v>
      </c>
      <c r="W2101" t="s">
        <v>4177</v>
      </c>
      <c r="X2101" t="s">
        <v>12726</v>
      </c>
      <c r="Y2101" s="536" t="s">
        <v>22240</v>
      </c>
      <c r="Z2101" s="536" t="s">
        <v>22240</v>
      </c>
      <c r="AA2101" s="493" t="s">
        <v>15579</v>
      </c>
      <c r="AB2101" s="493" t="s">
        <v>22241</v>
      </c>
      <c r="AC2101" s="493" t="s">
        <v>17885</v>
      </c>
      <c r="AD2101" s="493" t="s">
        <v>22242</v>
      </c>
      <c r="AE2101"/>
      <c r="AF2101" t="s">
        <v>20919</v>
      </c>
      <c r="AG2101"/>
      <c r="AH2101"/>
      <c r="AI2101" t="s">
        <v>20668</v>
      </c>
      <c r="AJ2101" t="s">
        <v>32</v>
      </c>
      <c r="AK2101" t="s">
        <v>2533</v>
      </c>
      <c r="AL2101" t="s">
        <v>64</v>
      </c>
      <c r="AM2101" t="s">
        <v>1636</v>
      </c>
      <c r="AN2101">
        <v>52</v>
      </c>
    </row>
    <row r="2102" spans="1:40" ht="14.4" x14ac:dyDescent="0.3">
      <c r="A2102" s="433" t="str">
        <v>2842</v>
      </c>
      <c r="D2102" t="str">
        <f>CONCATENATE(portada_F[[#This Row],[NIVEL]],".",portada_F[[#This Row],[CODINS]])</f>
        <v>1.00593</v>
      </c>
      <c r="E2102" s="444" t="s">
        <v>30967</v>
      </c>
      <c r="F2102" t="s">
        <v>1673</v>
      </c>
      <c r="G2102" t="s">
        <v>4007</v>
      </c>
      <c r="H2102" t="s">
        <v>4008</v>
      </c>
      <c r="I2102" t="s">
        <v>207</v>
      </c>
      <c r="J2102" t="s">
        <v>4</v>
      </c>
      <c r="K2102" t="s">
        <v>32</v>
      </c>
      <c r="L2102" t="s">
        <v>20921</v>
      </c>
      <c r="M2102" t="s">
        <v>11128</v>
      </c>
      <c r="N2102">
        <v>40206</v>
      </c>
      <c r="O2102" t="s">
        <v>206</v>
      </c>
      <c r="P2102" t="s">
        <v>2</v>
      </c>
      <c r="Q2102" t="s">
        <v>6</v>
      </c>
      <c r="R2102" t="s">
        <v>16707</v>
      </c>
      <c r="S2102" t="s">
        <v>207</v>
      </c>
      <c r="T2102" t="s">
        <v>4003</v>
      </c>
      <c r="U2102" t="s">
        <v>6255</v>
      </c>
      <c r="V2102" t="s">
        <v>6255</v>
      </c>
      <c r="W2102" t="s">
        <v>9495</v>
      </c>
      <c r="X2102" t="s">
        <v>13935</v>
      </c>
      <c r="Y2102" s="536" t="s">
        <v>22168</v>
      </c>
      <c r="Z2102" s="536" t="s">
        <v>22169</v>
      </c>
      <c r="AA2102" s="493" t="s">
        <v>7149</v>
      </c>
      <c r="AB2102" s="493" t="s">
        <v>22168</v>
      </c>
      <c r="AC2102" s="493" t="s">
        <v>19840</v>
      </c>
      <c r="AD2102" s="493" t="s">
        <v>22165</v>
      </c>
      <c r="AE2102"/>
      <c r="AF2102" t="s">
        <v>20919</v>
      </c>
      <c r="AG2102"/>
      <c r="AH2102"/>
      <c r="AI2102" t="s">
        <v>20668</v>
      </c>
      <c r="AJ2102" t="s">
        <v>32</v>
      </c>
      <c r="AK2102" t="s">
        <v>7434</v>
      </c>
      <c r="AL2102" t="s">
        <v>64</v>
      </c>
      <c r="AM2102" t="s">
        <v>4008</v>
      </c>
      <c r="AN2102">
        <v>6</v>
      </c>
    </row>
    <row r="2103" spans="1:40" ht="14.4" x14ac:dyDescent="0.3">
      <c r="A2103" s="433" t="str">
        <v>2843</v>
      </c>
      <c r="D2103" t="str">
        <f>CONCATENATE(portada_F[[#This Row],[NIVEL]],".",portada_F[[#This Row],[CODINS]])</f>
        <v>1.02334</v>
      </c>
      <c r="E2103" s="444" t="s">
        <v>32523</v>
      </c>
      <c r="F2103" t="s">
        <v>4088</v>
      </c>
      <c r="G2103" t="s">
        <v>4085</v>
      </c>
      <c r="H2103" t="s">
        <v>4086</v>
      </c>
      <c r="I2103" t="s">
        <v>205</v>
      </c>
      <c r="J2103" t="s">
        <v>3</v>
      </c>
      <c r="K2103" t="s">
        <v>32</v>
      </c>
      <c r="L2103" t="s">
        <v>20921</v>
      </c>
      <c r="M2103" t="s">
        <v>18492</v>
      </c>
      <c r="N2103">
        <v>41001</v>
      </c>
      <c r="O2103" t="s">
        <v>206</v>
      </c>
      <c r="P2103" t="s">
        <v>11</v>
      </c>
      <c r="Q2103" t="s">
        <v>1</v>
      </c>
      <c r="R2103" t="s">
        <v>16736</v>
      </c>
      <c r="S2103" t="s">
        <v>207</v>
      </c>
      <c r="T2103" t="s">
        <v>205</v>
      </c>
      <c r="U2103" t="s">
        <v>3312</v>
      </c>
      <c r="V2103" t="s">
        <v>4087</v>
      </c>
      <c r="W2103" t="s">
        <v>8258</v>
      </c>
      <c r="X2103" t="s">
        <v>13116</v>
      </c>
      <c r="Y2103" s="536"/>
      <c r="Z2103" s="536"/>
      <c r="AA2103" s="493" t="s">
        <v>4554</v>
      </c>
      <c r="AB2103" s="493" t="s">
        <v>25844</v>
      </c>
      <c r="AC2103" s="493" t="s">
        <v>19849</v>
      </c>
      <c r="AD2103" s="493" t="s">
        <v>23022</v>
      </c>
      <c r="AE2103"/>
      <c r="AF2103" t="s">
        <v>20919</v>
      </c>
      <c r="AG2103"/>
      <c r="AH2103"/>
      <c r="AI2103" t="s">
        <v>20668</v>
      </c>
      <c r="AJ2103" t="s">
        <v>32</v>
      </c>
      <c r="AK2103" t="s">
        <v>2592</v>
      </c>
      <c r="AL2103" t="s">
        <v>64</v>
      </c>
      <c r="AM2103" t="s">
        <v>4086</v>
      </c>
      <c r="AN2103">
        <v>29</v>
      </c>
    </row>
    <row r="2104" spans="1:40" ht="14.4" x14ac:dyDescent="0.3">
      <c r="A2104" s="433" t="str">
        <v>2844</v>
      </c>
      <c r="D2104" t="str">
        <f>CONCATENATE(portada_F[[#This Row],[NIVEL]],".",portada_F[[#This Row],[CODINS]])</f>
        <v>1.03732</v>
      </c>
      <c r="E2104" s="444" t="s">
        <v>33690</v>
      </c>
      <c r="F2104" t="s">
        <v>7716</v>
      </c>
      <c r="G2104" t="s">
        <v>13883</v>
      </c>
      <c r="H2104" t="s">
        <v>70</v>
      </c>
      <c r="I2104" t="s">
        <v>205</v>
      </c>
      <c r="J2104" t="s">
        <v>2</v>
      </c>
      <c r="K2104" t="s">
        <v>32</v>
      </c>
      <c r="L2104" t="s">
        <v>20921</v>
      </c>
      <c r="M2104" t="s">
        <v>18492</v>
      </c>
      <c r="N2104">
        <v>41003</v>
      </c>
      <c r="O2104" t="s">
        <v>206</v>
      </c>
      <c r="P2104" t="s">
        <v>11</v>
      </c>
      <c r="Q2104" t="s">
        <v>3</v>
      </c>
      <c r="R2104" t="s">
        <v>18379</v>
      </c>
      <c r="S2104" t="s">
        <v>207</v>
      </c>
      <c r="T2104" t="s">
        <v>205</v>
      </c>
      <c r="U2104" t="s">
        <v>4147</v>
      </c>
      <c r="V2104" t="s">
        <v>14457</v>
      </c>
      <c r="W2104" t="s">
        <v>28747</v>
      </c>
      <c r="X2104" t="s">
        <v>15910</v>
      </c>
      <c r="Y2104" s="536" t="s">
        <v>28748</v>
      </c>
      <c r="Z2104" s="536"/>
      <c r="AA2104" s="493" t="s">
        <v>19539</v>
      </c>
      <c r="AB2104" s="493" t="s">
        <v>28748</v>
      </c>
      <c r="AC2104" s="493" t="s">
        <v>19850</v>
      </c>
      <c r="AD2104" s="493" t="s">
        <v>22249</v>
      </c>
      <c r="AE2104"/>
      <c r="AF2104" t="s">
        <v>20919</v>
      </c>
      <c r="AG2104"/>
      <c r="AH2104"/>
      <c r="AI2104" t="s">
        <v>20668</v>
      </c>
      <c r="AJ2104" t="s">
        <v>32</v>
      </c>
      <c r="AK2104" t="s">
        <v>12544</v>
      </c>
      <c r="AL2104" t="s">
        <v>64</v>
      </c>
      <c r="AM2104" t="s">
        <v>70</v>
      </c>
      <c r="AN2104">
        <v>7</v>
      </c>
    </row>
    <row r="2105" spans="1:40" ht="14.4" x14ac:dyDescent="0.3">
      <c r="A2105" s="433" t="str">
        <v>2845</v>
      </c>
      <c r="D2105" t="str">
        <f>CONCATENATE(portada_F[[#This Row],[NIVEL]],".",portada_F[[#This Row],[CODINS]])</f>
        <v>1.03073</v>
      </c>
      <c r="E2105" s="444" t="s">
        <v>33168</v>
      </c>
      <c r="F2105" t="s">
        <v>4128</v>
      </c>
      <c r="G2105" t="s">
        <v>4125</v>
      </c>
      <c r="H2105" t="s">
        <v>4126</v>
      </c>
      <c r="I2105" t="s">
        <v>205</v>
      </c>
      <c r="J2105" t="s">
        <v>5</v>
      </c>
      <c r="K2105" t="s">
        <v>32</v>
      </c>
      <c r="L2105" t="s">
        <v>20921</v>
      </c>
      <c r="M2105" t="s">
        <v>18492</v>
      </c>
      <c r="N2105">
        <v>41001</v>
      </c>
      <c r="O2105" t="s">
        <v>206</v>
      </c>
      <c r="P2105" t="s">
        <v>11</v>
      </c>
      <c r="Q2105" t="s">
        <v>1</v>
      </c>
      <c r="R2105" t="s">
        <v>16736</v>
      </c>
      <c r="S2105" t="s">
        <v>207</v>
      </c>
      <c r="T2105" t="s">
        <v>205</v>
      </c>
      <c r="U2105" t="s">
        <v>3312</v>
      </c>
      <c r="V2105" t="s">
        <v>4127</v>
      </c>
      <c r="W2105" t="s">
        <v>27365</v>
      </c>
      <c r="X2105" t="s">
        <v>15111</v>
      </c>
      <c r="Y2105" s="536" t="s">
        <v>27366</v>
      </c>
      <c r="Z2105" s="536" t="s">
        <v>27366</v>
      </c>
      <c r="AA2105" s="493" t="s">
        <v>20363</v>
      </c>
      <c r="AB2105" s="493" t="s">
        <v>27367</v>
      </c>
      <c r="AC2105" s="493" t="s">
        <v>9508</v>
      </c>
      <c r="AD2105" s="493" t="s">
        <v>27368</v>
      </c>
      <c r="AE2105"/>
      <c r="AF2105" t="s">
        <v>20919</v>
      </c>
      <c r="AG2105"/>
      <c r="AH2105"/>
      <c r="AI2105" t="s">
        <v>20668</v>
      </c>
      <c r="AJ2105" t="s">
        <v>32</v>
      </c>
      <c r="AK2105" t="s">
        <v>7968</v>
      </c>
      <c r="AL2105" t="s">
        <v>64</v>
      </c>
      <c r="AM2105" t="s">
        <v>4126</v>
      </c>
      <c r="AN2105">
        <v>8</v>
      </c>
    </row>
    <row r="2106" spans="1:40" ht="14.4" x14ac:dyDescent="0.3">
      <c r="A2106" s="433" t="str">
        <v>2846</v>
      </c>
      <c r="D2106" t="str">
        <f>CONCATENATE(portada_F[[#This Row],[NIVEL]],".",portada_F[[#This Row],[CODINS]])</f>
        <v>1.02747</v>
      </c>
      <c r="E2106" s="444" t="s">
        <v>32890</v>
      </c>
      <c r="F2106" t="s">
        <v>7722</v>
      </c>
      <c r="G2106" t="s">
        <v>9094</v>
      </c>
      <c r="H2106" t="s">
        <v>7201</v>
      </c>
      <c r="I2106" t="s">
        <v>205</v>
      </c>
      <c r="J2106" t="s">
        <v>5</v>
      </c>
      <c r="K2106" t="s">
        <v>32</v>
      </c>
      <c r="L2106" t="s">
        <v>20921</v>
      </c>
      <c r="M2106" t="s">
        <v>18492</v>
      </c>
      <c r="N2106">
        <v>41004</v>
      </c>
      <c r="O2106" t="s">
        <v>206</v>
      </c>
      <c r="P2106" t="s">
        <v>11</v>
      </c>
      <c r="Q2106" t="s">
        <v>4</v>
      </c>
      <c r="R2106" t="s">
        <v>16738</v>
      </c>
      <c r="S2106" t="s">
        <v>207</v>
      </c>
      <c r="T2106" t="s">
        <v>205</v>
      </c>
      <c r="U2106" t="s">
        <v>26529</v>
      </c>
      <c r="V2106" t="s">
        <v>7201</v>
      </c>
      <c r="W2106" t="s">
        <v>26698</v>
      </c>
      <c r="X2106" t="s">
        <v>15075</v>
      </c>
      <c r="Y2106" s="536" t="s">
        <v>26699</v>
      </c>
      <c r="Z2106" s="536" t="s">
        <v>26700</v>
      </c>
      <c r="AA2106" s="493" t="s">
        <v>15796</v>
      </c>
      <c r="AB2106" s="493" t="s">
        <v>26700</v>
      </c>
      <c r="AC2106" s="493" t="s">
        <v>9508</v>
      </c>
      <c r="AD2106" s="493" t="s">
        <v>23394</v>
      </c>
      <c r="AE2106"/>
      <c r="AF2106" t="s">
        <v>20919</v>
      </c>
      <c r="AG2106"/>
      <c r="AH2106"/>
      <c r="AI2106" t="s">
        <v>20668</v>
      </c>
      <c r="AJ2106" t="s">
        <v>32</v>
      </c>
      <c r="AK2106" t="s">
        <v>9814</v>
      </c>
      <c r="AL2106" t="s">
        <v>64</v>
      </c>
      <c r="AM2106" t="s">
        <v>7201</v>
      </c>
      <c r="AN2106">
        <v>3</v>
      </c>
    </row>
    <row r="2107" spans="1:40" ht="14.4" x14ac:dyDescent="0.3">
      <c r="A2107" s="433" t="str">
        <v>2847</v>
      </c>
      <c r="D2107" t="str">
        <f>CONCATENATE(portada_F[[#This Row],[NIVEL]],".",portada_F[[#This Row],[CODINS]])</f>
        <v>1.01012</v>
      </c>
      <c r="E2107" s="444" t="s">
        <v>31332</v>
      </c>
      <c r="F2107" t="s">
        <v>2538</v>
      </c>
      <c r="G2107" t="s">
        <v>4049</v>
      </c>
      <c r="H2107" t="s">
        <v>4050</v>
      </c>
      <c r="I2107" t="s">
        <v>207</v>
      </c>
      <c r="J2107" t="s">
        <v>5</v>
      </c>
      <c r="K2107" t="s">
        <v>32</v>
      </c>
      <c r="L2107" t="s">
        <v>20921</v>
      </c>
      <c r="M2107" t="s">
        <v>18492</v>
      </c>
      <c r="N2107">
        <v>40303</v>
      </c>
      <c r="O2107" t="s">
        <v>206</v>
      </c>
      <c r="P2107" t="s">
        <v>3</v>
      </c>
      <c r="Q2107" t="s">
        <v>3</v>
      </c>
      <c r="R2107" t="s">
        <v>16710</v>
      </c>
      <c r="S2107" t="s">
        <v>207</v>
      </c>
      <c r="T2107" t="s">
        <v>1576</v>
      </c>
      <c r="U2107" t="s">
        <v>51</v>
      </c>
      <c r="V2107" t="s">
        <v>4051</v>
      </c>
      <c r="W2107" t="s">
        <v>9499</v>
      </c>
      <c r="X2107" t="s">
        <v>14912</v>
      </c>
      <c r="Y2107" s="536" t="s">
        <v>23097</v>
      </c>
      <c r="Z2107" s="536" t="s">
        <v>23097</v>
      </c>
      <c r="AA2107" s="493" t="s">
        <v>19960</v>
      </c>
      <c r="AB2107" s="493" t="s">
        <v>23097</v>
      </c>
      <c r="AC2107" s="493" t="s">
        <v>19825</v>
      </c>
      <c r="AD2107" s="493" t="s">
        <v>21424</v>
      </c>
      <c r="AE2107"/>
      <c r="AF2107" t="s">
        <v>20919</v>
      </c>
      <c r="AG2107"/>
      <c r="AH2107"/>
      <c r="AI2107" t="s">
        <v>20668</v>
      </c>
      <c r="AJ2107" t="s">
        <v>32</v>
      </c>
      <c r="AK2107" t="s">
        <v>7509</v>
      </c>
      <c r="AL2107" t="s">
        <v>64</v>
      </c>
      <c r="AM2107" t="s">
        <v>4050</v>
      </c>
      <c r="AN2107">
        <v>17</v>
      </c>
    </row>
    <row r="2108" spans="1:40" ht="14.4" x14ac:dyDescent="0.3">
      <c r="A2108" s="433" t="str">
        <v>2848</v>
      </c>
      <c r="D2108" t="str">
        <f>CONCATENATE(portada_F[[#This Row],[NIVEL]],".",portada_F[[#This Row],[CODINS]])</f>
        <v>1.02646</v>
      </c>
      <c r="E2108" s="444" t="s">
        <v>32795</v>
      </c>
      <c r="F2108" t="s">
        <v>4142</v>
      </c>
      <c r="G2108" t="s">
        <v>4140</v>
      </c>
      <c r="H2108" t="s">
        <v>7028</v>
      </c>
      <c r="I2108" t="s">
        <v>205</v>
      </c>
      <c r="J2108" t="s">
        <v>1</v>
      </c>
      <c r="K2108" t="s">
        <v>32</v>
      </c>
      <c r="L2108" t="s">
        <v>20921</v>
      </c>
      <c r="M2108" t="s">
        <v>18492</v>
      </c>
      <c r="N2108">
        <v>41002</v>
      </c>
      <c r="O2108" t="s">
        <v>206</v>
      </c>
      <c r="P2108" t="s">
        <v>11</v>
      </c>
      <c r="Q2108" t="s">
        <v>2</v>
      </c>
      <c r="R2108" t="s">
        <v>16737</v>
      </c>
      <c r="S2108" t="s">
        <v>207</v>
      </c>
      <c r="T2108" t="s">
        <v>205</v>
      </c>
      <c r="U2108" t="s">
        <v>1941</v>
      </c>
      <c r="V2108" t="s">
        <v>4141</v>
      </c>
      <c r="W2108" t="s">
        <v>7270</v>
      </c>
      <c r="X2108" t="s">
        <v>12145</v>
      </c>
      <c r="Y2108" s="536" t="s">
        <v>26465</v>
      </c>
      <c r="Z2108" s="536"/>
      <c r="AA2108" s="493" t="s">
        <v>26466</v>
      </c>
      <c r="AB2108" s="493" t="s">
        <v>26465</v>
      </c>
      <c r="AC2108" s="493" t="s">
        <v>19789</v>
      </c>
      <c r="AD2108" s="493" t="s">
        <v>22237</v>
      </c>
      <c r="AE2108"/>
      <c r="AF2108" t="s">
        <v>20919</v>
      </c>
      <c r="AG2108"/>
      <c r="AH2108"/>
      <c r="AI2108" t="s">
        <v>20668</v>
      </c>
      <c r="AJ2108" t="s">
        <v>32</v>
      </c>
      <c r="AK2108" t="s">
        <v>3150</v>
      </c>
      <c r="AL2108" t="s">
        <v>64</v>
      </c>
      <c r="AM2108" t="s">
        <v>7028</v>
      </c>
      <c r="AN2108">
        <v>13</v>
      </c>
    </row>
    <row r="2109" spans="1:40" ht="14.4" x14ac:dyDescent="0.3">
      <c r="A2109" s="433" t="str">
        <v>2849</v>
      </c>
      <c r="D2109" t="str">
        <f>CONCATENATE(portada_F[[#This Row],[NIVEL]],".",portada_F[[#This Row],[CODINS]])</f>
        <v>1.03078</v>
      </c>
      <c r="E2109" s="444" t="s">
        <v>33173</v>
      </c>
      <c r="F2109" t="s">
        <v>4164</v>
      </c>
      <c r="G2109" t="s">
        <v>4163</v>
      </c>
      <c r="H2109" t="s">
        <v>750</v>
      </c>
      <c r="I2109" t="s">
        <v>205</v>
      </c>
      <c r="J2109" t="s">
        <v>4</v>
      </c>
      <c r="K2109" t="s">
        <v>32</v>
      </c>
      <c r="L2109" t="s">
        <v>20921</v>
      </c>
      <c r="M2109" t="s">
        <v>18492</v>
      </c>
      <c r="N2109">
        <v>41003</v>
      </c>
      <c r="O2109" t="s">
        <v>206</v>
      </c>
      <c r="P2109" t="s">
        <v>11</v>
      </c>
      <c r="Q2109" t="s">
        <v>3</v>
      </c>
      <c r="R2109" t="s">
        <v>18379</v>
      </c>
      <c r="S2109" t="s">
        <v>207</v>
      </c>
      <c r="T2109" t="s">
        <v>205</v>
      </c>
      <c r="U2109" t="s">
        <v>4147</v>
      </c>
      <c r="V2109" t="s">
        <v>750</v>
      </c>
      <c r="W2109" t="s">
        <v>15112</v>
      </c>
      <c r="X2109" t="s">
        <v>12229</v>
      </c>
      <c r="Y2109" s="536" t="s">
        <v>27378</v>
      </c>
      <c r="Z2109" s="536"/>
      <c r="AA2109" s="493" t="s">
        <v>15614</v>
      </c>
      <c r="AB2109" s="493" t="s">
        <v>27379</v>
      </c>
      <c r="AC2109" s="493" t="s">
        <v>17885</v>
      </c>
      <c r="AD2109" s="493" t="s">
        <v>22242</v>
      </c>
      <c r="AE2109"/>
      <c r="AF2109" t="s">
        <v>20919</v>
      </c>
      <c r="AG2109"/>
      <c r="AH2109"/>
      <c r="AI2109" t="s">
        <v>20668</v>
      </c>
      <c r="AJ2109" t="s">
        <v>32</v>
      </c>
      <c r="AK2109" t="s">
        <v>7972</v>
      </c>
      <c r="AL2109" t="s">
        <v>64</v>
      </c>
      <c r="AM2109" t="s">
        <v>750</v>
      </c>
      <c r="AN2109">
        <v>14</v>
      </c>
    </row>
    <row r="2110" spans="1:40" ht="14.4" x14ac:dyDescent="0.3">
      <c r="A2110" s="433" t="str">
        <v>2851</v>
      </c>
      <c r="D2110" t="str">
        <f>CONCATENATE(portada_F[[#This Row],[NIVEL]],".",portada_F[[#This Row],[CODINS]])</f>
        <v>1.01430</v>
      </c>
      <c r="E2110" s="444" t="s">
        <v>31711</v>
      </c>
      <c r="F2110" t="s">
        <v>3591</v>
      </c>
      <c r="G2110" t="s">
        <v>4168</v>
      </c>
      <c r="H2110" t="s">
        <v>4169</v>
      </c>
      <c r="I2110" t="s">
        <v>205</v>
      </c>
      <c r="J2110" t="s">
        <v>4</v>
      </c>
      <c r="K2110" t="s">
        <v>32</v>
      </c>
      <c r="L2110" t="s">
        <v>20921</v>
      </c>
      <c r="M2110" t="s">
        <v>18492</v>
      </c>
      <c r="N2110">
        <v>41003</v>
      </c>
      <c r="O2110" t="s">
        <v>206</v>
      </c>
      <c r="P2110" t="s">
        <v>11</v>
      </c>
      <c r="Q2110" t="s">
        <v>3</v>
      </c>
      <c r="R2110" t="s">
        <v>18379</v>
      </c>
      <c r="S2110" t="s">
        <v>207</v>
      </c>
      <c r="T2110" t="s">
        <v>205</v>
      </c>
      <c r="U2110" t="s">
        <v>4147</v>
      </c>
      <c r="V2110" t="s">
        <v>9516</v>
      </c>
      <c r="W2110" t="s">
        <v>9517</v>
      </c>
      <c r="X2110" t="s">
        <v>11830</v>
      </c>
      <c r="Y2110" s="536" t="s">
        <v>23967</v>
      </c>
      <c r="Z2110" s="536"/>
      <c r="AA2110" s="493" t="s">
        <v>20053</v>
      </c>
      <c r="AB2110" s="493" t="s">
        <v>23968</v>
      </c>
      <c r="AC2110" s="493" t="s">
        <v>17885</v>
      </c>
      <c r="AD2110" s="493" t="s">
        <v>22242</v>
      </c>
      <c r="AE2110"/>
      <c r="AF2110" t="s">
        <v>20919</v>
      </c>
      <c r="AG2110"/>
      <c r="AH2110"/>
      <c r="AI2110" t="s">
        <v>20668</v>
      </c>
      <c r="AJ2110" t="s">
        <v>32</v>
      </c>
      <c r="AK2110" t="s">
        <v>2397</v>
      </c>
      <c r="AL2110" t="s">
        <v>64</v>
      </c>
      <c r="AM2110" t="s">
        <v>4169</v>
      </c>
      <c r="AN2110">
        <v>42</v>
      </c>
    </row>
    <row r="2111" spans="1:40" ht="14.4" x14ac:dyDescent="0.3">
      <c r="A2111" s="433" t="str">
        <v>2853</v>
      </c>
      <c r="D2111" t="str">
        <f>CONCATENATE(portada_F[[#This Row],[NIVEL]],".",portada_F[[#This Row],[CODINS]])</f>
        <v>1.00560</v>
      </c>
      <c r="E2111" s="444" t="s">
        <v>30940</v>
      </c>
      <c r="F2111" t="s">
        <v>1602</v>
      </c>
      <c r="G2111" t="s">
        <v>3949</v>
      </c>
      <c r="H2111" t="s">
        <v>11178</v>
      </c>
      <c r="I2111" t="s">
        <v>207</v>
      </c>
      <c r="J2111" t="s">
        <v>2</v>
      </c>
      <c r="K2111" t="s">
        <v>32</v>
      </c>
      <c r="L2111" t="s">
        <v>20921</v>
      </c>
      <c r="M2111" t="s">
        <v>18492</v>
      </c>
      <c r="N2111">
        <v>40103</v>
      </c>
      <c r="O2111" t="s">
        <v>206</v>
      </c>
      <c r="P2111" t="s">
        <v>1</v>
      </c>
      <c r="Q2111" t="s">
        <v>3</v>
      </c>
      <c r="R2111" t="s">
        <v>16699</v>
      </c>
      <c r="S2111" t="s">
        <v>207</v>
      </c>
      <c r="T2111" t="s">
        <v>207</v>
      </c>
      <c r="U2111" t="s">
        <v>539</v>
      </c>
      <c r="V2111" t="s">
        <v>17921</v>
      </c>
      <c r="W2111" t="s">
        <v>18812</v>
      </c>
      <c r="X2111" t="s">
        <v>15576</v>
      </c>
      <c r="Y2111" s="536" t="s">
        <v>22109</v>
      </c>
      <c r="Z2111" s="536" t="s">
        <v>22110</v>
      </c>
      <c r="AA2111" s="493" t="s">
        <v>15575</v>
      </c>
      <c r="AB2111" s="493" t="s">
        <v>22109</v>
      </c>
      <c r="AC2111" s="493" t="s">
        <v>19833</v>
      </c>
      <c r="AD2111" s="493" t="s">
        <v>22111</v>
      </c>
      <c r="AE2111"/>
      <c r="AF2111" t="s">
        <v>20919</v>
      </c>
      <c r="AG2111"/>
      <c r="AH2111"/>
      <c r="AI2111" t="s">
        <v>20668</v>
      </c>
      <c r="AJ2111" t="s">
        <v>32</v>
      </c>
      <c r="AK2111" t="s">
        <v>3948</v>
      </c>
      <c r="AL2111" t="s">
        <v>64</v>
      </c>
      <c r="AM2111" t="s">
        <v>11178</v>
      </c>
      <c r="AN2111">
        <v>187</v>
      </c>
    </row>
    <row r="2112" spans="1:40" ht="14.4" x14ac:dyDescent="0.3">
      <c r="A2112" s="433" t="str">
        <v>2854</v>
      </c>
      <c r="D2112" t="str">
        <f>CONCATENATE(portada_F[[#This Row],[NIVEL]],".",portada_F[[#This Row],[CODINS]])</f>
        <v>1.00627</v>
      </c>
      <c r="E2112" s="444" t="s">
        <v>30999</v>
      </c>
      <c r="F2112" t="s">
        <v>1750</v>
      </c>
      <c r="G2112" t="s">
        <v>4149</v>
      </c>
      <c r="H2112" t="s">
        <v>89</v>
      </c>
      <c r="I2112" t="s">
        <v>205</v>
      </c>
      <c r="J2112" t="s">
        <v>2</v>
      </c>
      <c r="K2112" t="s">
        <v>32</v>
      </c>
      <c r="L2112" t="s">
        <v>20921</v>
      </c>
      <c r="M2112" t="s">
        <v>18492</v>
      </c>
      <c r="N2112">
        <v>41003</v>
      </c>
      <c r="O2112" t="s">
        <v>206</v>
      </c>
      <c r="P2112" t="s">
        <v>11</v>
      </c>
      <c r="Q2112" t="s">
        <v>3</v>
      </c>
      <c r="R2112" t="s">
        <v>18379</v>
      </c>
      <c r="S2112" t="s">
        <v>207</v>
      </c>
      <c r="T2112" t="s">
        <v>205</v>
      </c>
      <c r="U2112" t="s">
        <v>4147</v>
      </c>
      <c r="V2112" t="s">
        <v>3771</v>
      </c>
      <c r="W2112" t="s">
        <v>526</v>
      </c>
      <c r="X2112" t="s">
        <v>13945</v>
      </c>
      <c r="Y2112" s="536" t="s">
        <v>22243</v>
      </c>
      <c r="Z2112" s="536"/>
      <c r="AA2112" s="493" t="s">
        <v>11353</v>
      </c>
      <c r="AB2112" s="493" t="s">
        <v>22244</v>
      </c>
      <c r="AC2112" s="493" t="s">
        <v>19850</v>
      </c>
      <c r="AD2112" s="493" t="s">
        <v>22245</v>
      </c>
      <c r="AE2112"/>
      <c r="AF2112" t="s">
        <v>20919</v>
      </c>
      <c r="AG2112"/>
      <c r="AH2112"/>
      <c r="AI2112" t="s">
        <v>20668</v>
      </c>
      <c r="AJ2112" t="s">
        <v>32</v>
      </c>
      <c r="AK2112" t="s">
        <v>4148</v>
      </c>
      <c r="AL2112" t="s">
        <v>64</v>
      </c>
      <c r="AM2112" t="s">
        <v>89</v>
      </c>
      <c r="AN2112">
        <v>93</v>
      </c>
    </row>
    <row r="2113" spans="1:40" ht="14.4" x14ac:dyDescent="0.3">
      <c r="A2113" s="433" t="str">
        <v>2855</v>
      </c>
      <c r="D2113" t="str">
        <f>CONCATENATE(portada_F[[#This Row],[NIVEL]],".",portada_F[[#This Row],[CODINS]])</f>
        <v>1.02670</v>
      </c>
      <c r="E2113" s="444" t="s">
        <v>32815</v>
      </c>
      <c r="F2113" t="s">
        <v>7567</v>
      </c>
      <c r="G2113" t="s">
        <v>8259</v>
      </c>
      <c r="H2113" t="s">
        <v>685</v>
      </c>
      <c r="I2113" t="s">
        <v>205</v>
      </c>
      <c r="J2113" t="s">
        <v>1</v>
      </c>
      <c r="K2113" t="s">
        <v>32</v>
      </c>
      <c r="L2113" t="s">
        <v>20921</v>
      </c>
      <c r="M2113" t="s">
        <v>18492</v>
      </c>
      <c r="N2113">
        <v>41002</v>
      </c>
      <c r="O2113" t="s">
        <v>206</v>
      </c>
      <c r="P2113" t="s">
        <v>11</v>
      </c>
      <c r="Q2113" t="s">
        <v>2</v>
      </c>
      <c r="R2113" t="s">
        <v>16737</v>
      </c>
      <c r="S2113" t="s">
        <v>207</v>
      </c>
      <c r="T2113" t="s">
        <v>205</v>
      </c>
      <c r="U2113" t="s">
        <v>1941</v>
      </c>
      <c r="V2113" t="s">
        <v>685</v>
      </c>
      <c r="W2113" t="s">
        <v>9506</v>
      </c>
      <c r="X2113" t="s">
        <v>13193</v>
      </c>
      <c r="Y2113" s="536" t="s">
        <v>26514</v>
      </c>
      <c r="Z2113" s="536" t="s">
        <v>26515</v>
      </c>
      <c r="AA2113" s="493" t="s">
        <v>18097</v>
      </c>
      <c r="AB2113" s="493" t="s">
        <v>26515</v>
      </c>
      <c r="AC2113" s="493" t="s">
        <v>19789</v>
      </c>
      <c r="AD2113" s="493" t="s">
        <v>22237</v>
      </c>
      <c r="AE2113"/>
      <c r="AF2113" t="s">
        <v>20919</v>
      </c>
      <c r="AG2113"/>
      <c r="AH2113"/>
      <c r="AI2113" t="s">
        <v>20668</v>
      </c>
      <c r="AJ2113" t="s">
        <v>32</v>
      </c>
      <c r="AK2113" t="s">
        <v>4129</v>
      </c>
      <c r="AL2113" t="s">
        <v>64</v>
      </c>
      <c r="AM2113" t="s">
        <v>685</v>
      </c>
      <c r="AN2113">
        <v>3</v>
      </c>
    </row>
    <row r="2114" spans="1:40" ht="14.4" x14ac:dyDescent="0.3">
      <c r="A2114" s="433" t="str">
        <v>2856</v>
      </c>
      <c r="D2114" t="str">
        <f>CONCATENATE(portada_F[[#This Row],[NIVEL]],".",portada_F[[#This Row],[CODINS]])</f>
        <v>1.03733</v>
      </c>
      <c r="E2114" s="444" t="s">
        <v>33691</v>
      </c>
      <c r="F2114" t="s">
        <v>13884</v>
      </c>
      <c r="G2114" t="s">
        <v>17800</v>
      </c>
      <c r="H2114" t="s">
        <v>17801</v>
      </c>
      <c r="I2114" t="s">
        <v>205</v>
      </c>
      <c r="J2114" t="s">
        <v>3</v>
      </c>
      <c r="K2114" t="s">
        <v>32</v>
      </c>
      <c r="L2114" t="s">
        <v>20921</v>
      </c>
      <c r="M2114" t="s">
        <v>18492</v>
      </c>
      <c r="N2114">
        <v>41002</v>
      </c>
      <c r="O2114" t="s">
        <v>206</v>
      </c>
      <c r="P2114" t="s">
        <v>11</v>
      </c>
      <c r="Q2114" t="s">
        <v>2</v>
      </c>
      <c r="R2114" t="s">
        <v>16737</v>
      </c>
      <c r="S2114" t="s">
        <v>207</v>
      </c>
      <c r="T2114" t="s">
        <v>205</v>
      </c>
      <c r="U2114" t="s">
        <v>1941</v>
      </c>
      <c r="V2114" t="s">
        <v>17801</v>
      </c>
      <c r="W2114" t="s">
        <v>28749</v>
      </c>
      <c r="X2114" t="s">
        <v>18197</v>
      </c>
      <c r="Y2114" s="536" t="s">
        <v>23022</v>
      </c>
      <c r="Z2114" s="536"/>
      <c r="AA2114" s="493" t="s">
        <v>18196</v>
      </c>
      <c r="AB2114" s="493" t="s">
        <v>28750</v>
      </c>
      <c r="AC2114" s="493" t="s">
        <v>19849</v>
      </c>
      <c r="AD2114" s="493" t="s">
        <v>23022</v>
      </c>
      <c r="AE2114"/>
      <c r="AF2114" t="s">
        <v>20919</v>
      </c>
      <c r="AG2114"/>
      <c r="AH2114"/>
      <c r="AI2114" t="s">
        <v>20668</v>
      </c>
      <c r="AJ2114" t="s">
        <v>32</v>
      </c>
      <c r="AK2114" t="s">
        <v>17783</v>
      </c>
      <c r="AL2114" t="s">
        <v>64</v>
      </c>
      <c r="AM2114" t="s">
        <v>17801</v>
      </c>
      <c r="AN2114">
        <v>2</v>
      </c>
    </row>
    <row r="2115" spans="1:40" ht="14.4" x14ac:dyDescent="0.3">
      <c r="A2115" s="433" t="str">
        <v>2858</v>
      </c>
      <c r="D2115" t="str">
        <f>CONCATENATE(portada_F[[#This Row],[NIVEL]],".",portada_F[[#This Row],[CODINS]])</f>
        <v>1.01583</v>
      </c>
      <c r="E2115" s="444" t="s">
        <v>31857</v>
      </c>
      <c r="F2115" t="s">
        <v>1017</v>
      </c>
      <c r="G2115" t="s">
        <v>4178</v>
      </c>
      <c r="H2115" t="s">
        <v>4179</v>
      </c>
      <c r="I2115" t="s">
        <v>205</v>
      </c>
      <c r="J2115" t="s">
        <v>2</v>
      </c>
      <c r="K2115" t="s">
        <v>32</v>
      </c>
      <c r="L2115" t="s">
        <v>20921</v>
      </c>
      <c r="M2115" t="s">
        <v>18492</v>
      </c>
      <c r="N2115">
        <v>41003</v>
      </c>
      <c r="O2115" t="s">
        <v>206</v>
      </c>
      <c r="P2115" t="s">
        <v>11</v>
      </c>
      <c r="Q2115" t="s">
        <v>3</v>
      </c>
      <c r="R2115" t="s">
        <v>18379</v>
      </c>
      <c r="S2115" t="s">
        <v>207</v>
      </c>
      <c r="T2115" t="s">
        <v>205</v>
      </c>
      <c r="U2115" t="s">
        <v>4147</v>
      </c>
      <c r="V2115" t="s">
        <v>4179</v>
      </c>
      <c r="W2115" t="s">
        <v>24303</v>
      </c>
      <c r="X2115" t="s">
        <v>12932</v>
      </c>
      <c r="Y2115" s="536" t="s">
        <v>24304</v>
      </c>
      <c r="Z2115" s="536"/>
      <c r="AA2115" s="493" t="s">
        <v>7233</v>
      </c>
      <c r="AB2115" s="493" t="s">
        <v>24304</v>
      </c>
      <c r="AC2115" s="493" t="s">
        <v>19850</v>
      </c>
      <c r="AD2115" s="493" t="s">
        <v>20668</v>
      </c>
      <c r="AE2115"/>
      <c r="AF2115" t="s">
        <v>20919</v>
      </c>
      <c r="AG2115"/>
      <c r="AH2115"/>
      <c r="AI2115" t="s">
        <v>20668</v>
      </c>
      <c r="AJ2115" t="s">
        <v>32</v>
      </c>
      <c r="AK2115" t="s">
        <v>2502</v>
      </c>
      <c r="AL2115" t="s">
        <v>64</v>
      </c>
      <c r="AM2115" t="s">
        <v>4179</v>
      </c>
      <c r="AN2115">
        <v>26</v>
      </c>
    </row>
    <row r="2116" spans="1:40" ht="14.4" x14ac:dyDescent="0.3">
      <c r="A2116" s="433" t="str">
        <v>2859</v>
      </c>
      <c r="D2116" t="str">
        <f>CONCATENATE(portada_F[[#This Row],[NIVEL]],".",portada_F[[#This Row],[CODINS]])</f>
        <v>1.02154</v>
      </c>
      <c r="E2116" s="444" t="s">
        <v>32364</v>
      </c>
      <c r="F2116" t="s">
        <v>4842</v>
      </c>
      <c r="G2116" t="s">
        <v>8260</v>
      </c>
      <c r="H2116" t="s">
        <v>6515</v>
      </c>
      <c r="I2116" t="s">
        <v>207</v>
      </c>
      <c r="J2116" t="s">
        <v>6</v>
      </c>
      <c r="K2116" t="s">
        <v>32</v>
      </c>
      <c r="L2116" t="s">
        <v>20921</v>
      </c>
      <c r="M2116" t="s">
        <v>18492</v>
      </c>
      <c r="N2116">
        <v>40601</v>
      </c>
      <c r="O2116" t="s">
        <v>206</v>
      </c>
      <c r="P2116" t="s">
        <v>6</v>
      </c>
      <c r="Q2116" t="s">
        <v>1</v>
      </c>
      <c r="R2116" t="s">
        <v>16726</v>
      </c>
      <c r="S2116" t="s">
        <v>207</v>
      </c>
      <c r="T2116" t="s">
        <v>272</v>
      </c>
      <c r="U2116" t="s">
        <v>272</v>
      </c>
      <c r="V2116" t="s">
        <v>6515</v>
      </c>
      <c r="W2116" t="s">
        <v>25468</v>
      </c>
      <c r="X2116" t="s">
        <v>12025</v>
      </c>
      <c r="Y2116" s="536" t="s">
        <v>25469</v>
      </c>
      <c r="Z2116" s="536"/>
      <c r="AA2116" s="493" t="s">
        <v>25470</v>
      </c>
      <c r="AB2116" s="493" t="s">
        <v>25469</v>
      </c>
      <c r="AC2116" s="493" t="s">
        <v>19841</v>
      </c>
      <c r="AD2116" s="493" t="s">
        <v>22171</v>
      </c>
      <c r="AE2116"/>
      <c r="AF2116" t="s">
        <v>20919</v>
      </c>
      <c r="AG2116"/>
      <c r="AH2116"/>
      <c r="AI2116" t="s">
        <v>20668</v>
      </c>
      <c r="AJ2116" t="s">
        <v>32</v>
      </c>
      <c r="AK2116" t="s">
        <v>7743</v>
      </c>
      <c r="AL2116" t="s">
        <v>64</v>
      </c>
      <c r="AM2116" t="s">
        <v>6515</v>
      </c>
      <c r="AN2116">
        <v>21</v>
      </c>
    </row>
    <row r="2117" spans="1:40" ht="14.4" x14ac:dyDescent="0.3">
      <c r="A2117" s="433" t="str">
        <v>2861</v>
      </c>
      <c r="D2117" t="str">
        <f>CONCATENATE(portada_F[[#This Row],[NIVEL]],".",portada_F[[#This Row],[CODINS]])</f>
        <v>1.01057</v>
      </c>
      <c r="E2117" s="444" t="s">
        <v>31374</v>
      </c>
      <c r="F2117" t="s">
        <v>972</v>
      </c>
      <c r="G2117" t="s">
        <v>4052</v>
      </c>
      <c r="H2117" t="s">
        <v>244</v>
      </c>
      <c r="I2117" t="s">
        <v>207</v>
      </c>
      <c r="J2117" t="s">
        <v>6</v>
      </c>
      <c r="K2117" t="s">
        <v>32</v>
      </c>
      <c r="L2117" t="s">
        <v>20921</v>
      </c>
      <c r="M2117" t="s">
        <v>18492</v>
      </c>
      <c r="N2117">
        <v>40603</v>
      </c>
      <c r="O2117" t="s">
        <v>206</v>
      </c>
      <c r="P2117" t="s">
        <v>6</v>
      </c>
      <c r="Q2117" t="s">
        <v>3</v>
      </c>
      <c r="R2117" t="s">
        <v>16728</v>
      </c>
      <c r="S2117" t="s">
        <v>207</v>
      </c>
      <c r="T2117" t="s">
        <v>272</v>
      </c>
      <c r="U2117" t="s">
        <v>244</v>
      </c>
      <c r="V2117" t="s">
        <v>244</v>
      </c>
      <c r="W2117" t="s">
        <v>479</v>
      </c>
      <c r="X2117" t="s">
        <v>10732</v>
      </c>
      <c r="Y2117" s="536" t="s">
        <v>23195</v>
      </c>
      <c r="Z2117" s="536" t="s">
        <v>23195</v>
      </c>
      <c r="AA2117" s="493" t="s">
        <v>4017</v>
      </c>
      <c r="AB2117" s="493" t="s">
        <v>23196</v>
      </c>
      <c r="AC2117" s="493" t="s">
        <v>19841</v>
      </c>
      <c r="AD2117" s="493" t="s">
        <v>22171</v>
      </c>
      <c r="AE2117"/>
      <c r="AF2117" t="s">
        <v>20919</v>
      </c>
      <c r="AG2117"/>
      <c r="AH2117"/>
      <c r="AI2117" t="s">
        <v>20668</v>
      </c>
      <c r="AJ2117" t="s">
        <v>32</v>
      </c>
      <c r="AK2117" t="s">
        <v>532</v>
      </c>
      <c r="AL2117" t="s">
        <v>64</v>
      </c>
      <c r="AM2117" t="s">
        <v>244</v>
      </c>
      <c r="AN2117">
        <v>44</v>
      </c>
    </row>
    <row r="2118" spans="1:40" ht="14.4" x14ac:dyDescent="0.3">
      <c r="A2118" s="433" t="str">
        <v>2863</v>
      </c>
      <c r="D2118" t="str">
        <f>CONCATENATE(portada_F[[#This Row],[NIVEL]],".",portada_F[[#This Row],[CODINS]])</f>
        <v>1.00561</v>
      </c>
      <c r="E2118" s="444" t="s">
        <v>30941</v>
      </c>
      <c r="F2118" t="s">
        <v>1606</v>
      </c>
      <c r="G2118" t="s">
        <v>3970</v>
      </c>
      <c r="H2118" t="s">
        <v>2408</v>
      </c>
      <c r="I2118" t="s">
        <v>207</v>
      </c>
      <c r="J2118" t="s">
        <v>2</v>
      </c>
      <c r="K2118" t="s">
        <v>32</v>
      </c>
      <c r="L2118" t="s">
        <v>20921</v>
      </c>
      <c r="M2118" t="s">
        <v>18492</v>
      </c>
      <c r="N2118">
        <v>40103</v>
      </c>
      <c r="O2118" t="s">
        <v>206</v>
      </c>
      <c r="P2118" t="s">
        <v>1</v>
      </c>
      <c r="Q2118" t="s">
        <v>3</v>
      </c>
      <c r="R2118" t="s">
        <v>16699</v>
      </c>
      <c r="S2118" t="s">
        <v>207</v>
      </c>
      <c r="T2118" t="s">
        <v>207</v>
      </c>
      <c r="U2118" t="s">
        <v>539</v>
      </c>
      <c r="V2118" t="s">
        <v>9486</v>
      </c>
      <c r="W2118" t="s">
        <v>9487</v>
      </c>
      <c r="X2118" t="s">
        <v>11586</v>
      </c>
      <c r="Y2118" s="536" t="s">
        <v>22112</v>
      </c>
      <c r="Z2118" s="536" t="s">
        <v>22112</v>
      </c>
      <c r="AA2118" s="493" t="s">
        <v>18824</v>
      </c>
      <c r="AB2118" s="493" t="s">
        <v>22112</v>
      </c>
      <c r="AC2118" s="493" t="s">
        <v>19833</v>
      </c>
      <c r="AD2118" s="493" t="s">
        <v>22113</v>
      </c>
      <c r="AE2118"/>
      <c r="AF2118" t="s">
        <v>20919</v>
      </c>
      <c r="AG2118"/>
      <c r="AH2118"/>
      <c r="AI2118" t="s">
        <v>20668</v>
      </c>
      <c r="AJ2118" t="s">
        <v>32</v>
      </c>
      <c r="AK2118" t="s">
        <v>2623</v>
      </c>
      <c r="AL2118" t="s">
        <v>64</v>
      </c>
      <c r="AM2118" t="s">
        <v>2408</v>
      </c>
      <c r="AN2118">
        <v>145</v>
      </c>
    </row>
    <row r="2119" spans="1:40" ht="14.4" x14ac:dyDescent="0.3">
      <c r="A2119" s="433" t="str">
        <v>2864</v>
      </c>
      <c r="D2119" t="str">
        <f>CONCATENATE(portada_F[[#This Row],[NIVEL]],".",portada_F[[#This Row],[CODINS]])</f>
        <v>1.00594</v>
      </c>
      <c r="E2119" s="444" t="s">
        <v>30968</v>
      </c>
      <c r="F2119" t="s">
        <v>813</v>
      </c>
      <c r="G2119" t="s">
        <v>4042</v>
      </c>
      <c r="H2119" t="s">
        <v>244</v>
      </c>
      <c r="I2119" t="s">
        <v>207</v>
      </c>
      <c r="J2119" t="s">
        <v>6</v>
      </c>
      <c r="K2119" t="s">
        <v>32</v>
      </c>
      <c r="L2119" t="s">
        <v>20921</v>
      </c>
      <c r="M2119" t="s">
        <v>18492</v>
      </c>
      <c r="N2119">
        <v>40505</v>
      </c>
      <c r="O2119" t="s">
        <v>206</v>
      </c>
      <c r="P2119" t="s">
        <v>5</v>
      </c>
      <c r="Q2119" t="s">
        <v>5</v>
      </c>
      <c r="R2119" t="s">
        <v>16725</v>
      </c>
      <c r="S2119" t="s">
        <v>207</v>
      </c>
      <c r="T2119" t="s">
        <v>159</v>
      </c>
      <c r="U2119" t="s">
        <v>244</v>
      </c>
      <c r="V2119" t="s">
        <v>17924</v>
      </c>
      <c r="W2119" t="s">
        <v>3766</v>
      </c>
      <c r="X2119" t="s">
        <v>13936</v>
      </c>
      <c r="Y2119" s="536" t="s">
        <v>22170</v>
      </c>
      <c r="Z2119" s="536"/>
      <c r="AA2119" s="493" t="s">
        <v>15722</v>
      </c>
      <c r="AB2119" s="493" t="s">
        <v>22170</v>
      </c>
      <c r="AC2119" s="493" t="s">
        <v>19841</v>
      </c>
      <c r="AD2119" s="493" t="s">
        <v>22171</v>
      </c>
      <c r="AE2119"/>
      <c r="AF2119" t="s">
        <v>20919</v>
      </c>
      <c r="AG2119"/>
      <c r="AH2119"/>
      <c r="AI2119" t="s">
        <v>20668</v>
      </c>
      <c r="AJ2119" t="s">
        <v>32</v>
      </c>
      <c r="AK2119" t="s">
        <v>4041</v>
      </c>
      <c r="AL2119" t="s">
        <v>64</v>
      </c>
      <c r="AM2119" t="s">
        <v>244</v>
      </c>
      <c r="AN2119">
        <v>45</v>
      </c>
    </row>
    <row r="2120" spans="1:40" ht="14.4" x14ac:dyDescent="0.3">
      <c r="A2120" s="433" t="str">
        <v>2865</v>
      </c>
      <c r="D2120" t="str">
        <f>CONCATENATE(portada_F[[#This Row],[NIVEL]],".",portada_F[[#This Row],[CODINS]])</f>
        <v>1.00595</v>
      </c>
      <c r="E2120" s="444" t="s">
        <v>30969</v>
      </c>
      <c r="F2120" t="s">
        <v>791</v>
      </c>
      <c r="G2120" t="s">
        <v>4004</v>
      </c>
      <c r="H2120" t="s">
        <v>637</v>
      </c>
      <c r="I2120" t="s">
        <v>207</v>
      </c>
      <c r="J2120" t="s">
        <v>4</v>
      </c>
      <c r="K2120" t="s">
        <v>32</v>
      </c>
      <c r="L2120" t="s">
        <v>20921</v>
      </c>
      <c r="M2120" t="s">
        <v>18492</v>
      </c>
      <c r="N2120">
        <v>40503</v>
      </c>
      <c r="O2120" t="s">
        <v>206</v>
      </c>
      <c r="P2120" t="s">
        <v>5</v>
      </c>
      <c r="Q2120" t="s">
        <v>3</v>
      </c>
      <c r="R2120" t="s">
        <v>16724</v>
      </c>
      <c r="S2120" t="s">
        <v>207</v>
      </c>
      <c r="T2120" t="s">
        <v>159</v>
      </c>
      <c r="U2120" t="s">
        <v>637</v>
      </c>
      <c r="V2120" t="s">
        <v>9493</v>
      </c>
      <c r="W2120" t="s">
        <v>467</v>
      </c>
      <c r="X2120" t="s">
        <v>11598</v>
      </c>
      <c r="Y2120" s="536" t="s">
        <v>22172</v>
      </c>
      <c r="Z2120" s="536" t="s">
        <v>22172</v>
      </c>
      <c r="AA2120" s="493" t="s">
        <v>22173</v>
      </c>
      <c r="AB2120" s="493" t="s">
        <v>22172</v>
      </c>
      <c r="AC2120" s="493" t="s">
        <v>19840</v>
      </c>
      <c r="AD2120" s="493" t="s">
        <v>22165</v>
      </c>
      <c r="AE2120"/>
      <c r="AF2120" t="s">
        <v>20919</v>
      </c>
      <c r="AG2120"/>
      <c r="AH2120"/>
      <c r="AI2120" t="s">
        <v>20668</v>
      </c>
      <c r="AJ2120" t="s">
        <v>32</v>
      </c>
      <c r="AK2120" t="s">
        <v>7435</v>
      </c>
      <c r="AL2120" t="s">
        <v>64</v>
      </c>
      <c r="AM2120" t="s">
        <v>637</v>
      </c>
      <c r="AN2120">
        <v>21</v>
      </c>
    </row>
    <row r="2121" spans="1:40" ht="14.4" x14ac:dyDescent="0.3">
      <c r="A2121" s="433" t="str">
        <v>2866</v>
      </c>
      <c r="D2121" t="str">
        <f>CONCATENATE(portada_F[[#This Row],[NIVEL]],".",portada_F[[#This Row],[CODINS]])</f>
        <v>1.00612</v>
      </c>
      <c r="E2121" s="444" t="s">
        <v>30984</v>
      </c>
      <c r="F2121" t="s">
        <v>6862</v>
      </c>
      <c r="G2121" t="s">
        <v>4066</v>
      </c>
      <c r="H2121" t="s">
        <v>1455</v>
      </c>
      <c r="I2121" t="s">
        <v>207</v>
      </c>
      <c r="J2121" t="s">
        <v>6</v>
      </c>
      <c r="K2121" t="s">
        <v>32</v>
      </c>
      <c r="L2121" t="s">
        <v>20921</v>
      </c>
      <c r="M2121" t="s">
        <v>18492</v>
      </c>
      <c r="N2121">
        <v>40902</v>
      </c>
      <c r="O2121" t="s">
        <v>206</v>
      </c>
      <c r="P2121" t="s">
        <v>10</v>
      </c>
      <c r="Q2121" t="s">
        <v>2</v>
      </c>
      <c r="R2121" t="s">
        <v>18378</v>
      </c>
      <c r="S2121" t="s">
        <v>207</v>
      </c>
      <c r="T2121" t="s">
        <v>1085</v>
      </c>
      <c r="U2121" t="s">
        <v>22209</v>
      </c>
      <c r="V2121" t="s">
        <v>1455</v>
      </c>
      <c r="W2121" t="s">
        <v>99</v>
      </c>
      <c r="X2121" t="s">
        <v>12722</v>
      </c>
      <c r="Y2121" s="536" t="s">
        <v>22210</v>
      </c>
      <c r="Z2121" s="536" t="s">
        <v>22210</v>
      </c>
      <c r="AA2121" s="493" t="s">
        <v>17925</v>
      </c>
      <c r="AB2121" s="493" t="s">
        <v>22211</v>
      </c>
      <c r="AC2121" s="493" t="s">
        <v>19841</v>
      </c>
      <c r="AD2121" s="493" t="s">
        <v>22212</v>
      </c>
      <c r="AE2121"/>
      <c r="AF2121" t="s">
        <v>20919</v>
      </c>
      <c r="AG2121"/>
      <c r="AH2121"/>
      <c r="AI2121" t="s">
        <v>20668</v>
      </c>
      <c r="AJ2121" t="s">
        <v>32</v>
      </c>
      <c r="AK2121" t="s">
        <v>656</v>
      </c>
      <c r="AL2121" t="s">
        <v>64</v>
      </c>
      <c r="AM2121" t="s">
        <v>1455</v>
      </c>
      <c r="AN2121">
        <v>52</v>
      </c>
    </row>
    <row r="2122" spans="1:40" ht="14.4" x14ac:dyDescent="0.3">
      <c r="A2122" s="433" t="str">
        <v>2867</v>
      </c>
      <c r="D2122" t="str">
        <f>CONCATENATE(portada_F[[#This Row],[NIVEL]],".",portada_F[[#This Row],[CODINS]])</f>
        <v>1.02337</v>
      </c>
      <c r="E2122" s="444" t="s">
        <v>32526</v>
      </c>
      <c r="F2122" t="s">
        <v>6909</v>
      </c>
      <c r="G2122" t="s">
        <v>4152</v>
      </c>
      <c r="H2122" t="s">
        <v>13568</v>
      </c>
      <c r="I2122" t="s">
        <v>205</v>
      </c>
      <c r="J2122" t="s">
        <v>2</v>
      </c>
      <c r="K2122" t="s">
        <v>32</v>
      </c>
      <c r="L2122" t="s">
        <v>20921</v>
      </c>
      <c r="M2122" t="s">
        <v>18492</v>
      </c>
      <c r="N2122">
        <v>41003</v>
      </c>
      <c r="O2122" t="s">
        <v>206</v>
      </c>
      <c r="P2122" t="s">
        <v>11</v>
      </c>
      <c r="Q2122" t="s">
        <v>3</v>
      </c>
      <c r="R2122" t="s">
        <v>18379</v>
      </c>
      <c r="S2122" t="s">
        <v>207</v>
      </c>
      <c r="T2122" t="s">
        <v>205</v>
      </c>
      <c r="U2122" t="s">
        <v>4147</v>
      </c>
      <c r="V2122" t="s">
        <v>4153</v>
      </c>
      <c r="W2122" t="s">
        <v>25852</v>
      </c>
      <c r="X2122" t="s">
        <v>13118</v>
      </c>
      <c r="Y2122" s="536" t="s">
        <v>25853</v>
      </c>
      <c r="Z2122" s="536" t="s">
        <v>25854</v>
      </c>
      <c r="AA2122" s="493" t="s">
        <v>8261</v>
      </c>
      <c r="AB2122" s="493" t="s">
        <v>25855</v>
      </c>
      <c r="AC2122" s="493" t="s">
        <v>19850</v>
      </c>
      <c r="AD2122" s="493" t="s">
        <v>22249</v>
      </c>
      <c r="AE2122"/>
      <c r="AF2122" t="s">
        <v>20919</v>
      </c>
      <c r="AG2122"/>
      <c r="AH2122"/>
      <c r="AI2122" t="s">
        <v>20668</v>
      </c>
      <c r="AJ2122" t="s">
        <v>32</v>
      </c>
      <c r="AK2122" t="s">
        <v>7785</v>
      </c>
      <c r="AL2122" t="s">
        <v>64</v>
      </c>
      <c r="AM2122" t="s">
        <v>13568</v>
      </c>
      <c r="AN2122">
        <v>31</v>
      </c>
    </row>
    <row r="2123" spans="1:40" ht="14.4" x14ac:dyDescent="0.3">
      <c r="A2123" s="433" t="str">
        <v>2869</v>
      </c>
      <c r="D2123" t="str">
        <f>CONCATENATE(portada_F[[#This Row],[NIVEL]],".",portada_F[[#This Row],[CODINS]])</f>
        <v>1.00562</v>
      </c>
      <c r="E2123" s="444" t="s">
        <v>30942</v>
      </c>
      <c r="F2123" t="s">
        <v>1607</v>
      </c>
      <c r="G2123" t="s">
        <v>3971</v>
      </c>
      <c r="H2123" t="s">
        <v>8117</v>
      </c>
      <c r="I2123" t="s">
        <v>207</v>
      </c>
      <c r="J2123" t="s">
        <v>2</v>
      </c>
      <c r="K2123" t="s">
        <v>32</v>
      </c>
      <c r="L2123" t="s">
        <v>20921</v>
      </c>
      <c r="M2123" t="s">
        <v>18492</v>
      </c>
      <c r="N2123">
        <v>40102</v>
      </c>
      <c r="O2123" t="s">
        <v>206</v>
      </c>
      <c r="P2123" t="s">
        <v>1</v>
      </c>
      <c r="Q2123" t="s">
        <v>2</v>
      </c>
      <c r="R2123" t="s">
        <v>16698</v>
      </c>
      <c r="S2123" t="s">
        <v>207</v>
      </c>
      <c r="T2123" t="s">
        <v>207</v>
      </c>
      <c r="U2123" t="s">
        <v>830</v>
      </c>
      <c r="V2123" t="s">
        <v>8117</v>
      </c>
      <c r="W2123" t="s">
        <v>19834</v>
      </c>
      <c r="X2123" t="s">
        <v>11587</v>
      </c>
      <c r="Y2123" s="536" t="s">
        <v>22114</v>
      </c>
      <c r="Z2123" s="536" t="s">
        <v>22115</v>
      </c>
      <c r="AA2123" s="493" t="s">
        <v>13928</v>
      </c>
      <c r="AB2123" s="493" t="s">
        <v>22116</v>
      </c>
      <c r="AC2123" s="493" t="s">
        <v>19833</v>
      </c>
      <c r="AD2123" s="493" t="s">
        <v>22111</v>
      </c>
      <c r="AE2123"/>
      <c r="AF2123" t="s">
        <v>20919</v>
      </c>
      <c r="AG2123"/>
      <c r="AH2123"/>
      <c r="AI2123" t="s">
        <v>20668</v>
      </c>
      <c r="AJ2123" t="s">
        <v>32</v>
      </c>
      <c r="AK2123" t="s">
        <v>2660</v>
      </c>
      <c r="AL2123" t="s">
        <v>64</v>
      </c>
      <c r="AM2123" t="s">
        <v>8117</v>
      </c>
      <c r="AN2123">
        <v>96</v>
      </c>
    </row>
    <row r="2124" spans="1:40" ht="14.4" x14ac:dyDescent="0.3">
      <c r="A2124" s="433" t="str">
        <v>2870</v>
      </c>
      <c r="D2124" t="str">
        <f>CONCATENATE(portada_F[[#This Row],[NIVEL]],".",portada_F[[#This Row],[CODINS]])</f>
        <v>1.00970</v>
      </c>
      <c r="E2124" s="444" t="s">
        <v>31294</v>
      </c>
      <c r="F2124" t="s">
        <v>2597</v>
      </c>
      <c r="G2124" t="s">
        <v>6306</v>
      </c>
      <c r="H2124" t="s">
        <v>6307</v>
      </c>
      <c r="I2124" t="s">
        <v>207</v>
      </c>
      <c r="J2124" t="s">
        <v>2</v>
      </c>
      <c r="K2124" t="s">
        <v>32</v>
      </c>
      <c r="L2124" t="s">
        <v>20921</v>
      </c>
      <c r="M2124" t="s">
        <v>18492</v>
      </c>
      <c r="N2124">
        <v>40103</v>
      </c>
      <c r="O2124" t="s">
        <v>206</v>
      </c>
      <c r="P2124" t="s">
        <v>1</v>
      </c>
      <c r="Q2124" t="s">
        <v>3</v>
      </c>
      <c r="R2124" t="s">
        <v>16699</v>
      </c>
      <c r="S2124" t="s">
        <v>207</v>
      </c>
      <c r="T2124" t="s">
        <v>207</v>
      </c>
      <c r="U2124" t="s">
        <v>539</v>
      </c>
      <c r="V2124" t="s">
        <v>11302</v>
      </c>
      <c r="W2124" t="s">
        <v>6308</v>
      </c>
      <c r="X2124" t="s">
        <v>15597</v>
      </c>
      <c r="Y2124" s="536" t="s">
        <v>23016</v>
      </c>
      <c r="Z2124" s="536" t="s">
        <v>23017</v>
      </c>
      <c r="AA2124" s="493" t="s">
        <v>9761</v>
      </c>
      <c r="AB2124" s="493" t="s">
        <v>23016</v>
      </c>
      <c r="AC2124" s="493" t="s">
        <v>19833</v>
      </c>
      <c r="AD2124" s="493" t="s">
        <v>22085</v>
      </c>
      <c r="AE2124"/>
      <c r="AF2124" t="s">
        <v>20919</v>
      </c>
      <c r="AG2124"/>
      <c r="AH2124"/>
      <c r="AI2124" t="s">
        <v>20668</v>
      </c>
      <c r="AJ2124" t="s">
        <v>32</v>
      </c>
      <c r="AK2124" t="s">
        <v>7496</v>
      </c>
      <c r="AL2124" t="s">
        <v>64</v>
      </c>
      <c r="AM2124" t="s">
        <v>6307</v>
      </c>
      <c r="AN2124">
        <v>172</v>
      </c>
    </row>
    <row r="2125" spans="1:40" ht="14.4" x14ac:dyDescent="0.3">
      <c r="A2125" s="433" t="str">
        <v>2871</v>
      </c>
      <c r="D2125" t="str">
        <f>CONCATENATE(portada_F[[#This Row],[NIVEL]],".",portada_F[[#This Row],[CODINS]])</f>
        <v>1.04284</v>
      </c>
      <c r="E2125" s="444" t="s">
        <v>31294</v>
      </c>
      <c r="F2125" t="s">
        <v>10063</v>
      </c>
      <c r="G2125" t="s">
        <v>6306</v>
      </c>
      <c r="H2125" t="s">
        <v>29828</v>
      </c>
      <c r="I2125" t="s">
        <v>207</v>
      </c>
      <c r="J2125" t="s">
        <v>2</v>
      </c>
      <c r="K2125" t="s">
        <v>32</v>
      </c>
      <c r="L2125" t="s">
        <v>20921</v>
      </c>
      <c r="M2125" t="s">
        <v>18492</v>
      </c>
      <c r="N2125">
        <v>40103</v>
      </c>
      <c r="O2125" t="s">
        <v>206</v>
      </c>
      <c r="P2125" t="s">
        <v>1</v>
      </c>
      <c r="Q2125" t="s">
        <v>3</v>
      </c>
      <c r="R2125" t="s">
        <v>16699</v>
      </c>
      <c r="S2125" t="s">
        <v>207</v>
      </c>
      <c r="T2125" t="s">
        <v>207</v>
      </c>
      <c r="U2125" t="s">
        <v>539</v>
      </c>
      <c r="V2125" t="s">
        <v>20861</v>
      </c>
      <c r="W2125" t="s">
        <v>29829</v>
      </c>
      <c r="X2125" t="s">
        <v>20862</v>
      </c>
      <c r="Y2125" s="536" t="s">
        <v>23016</v>
      </c>
      <c r="Z2125" s="536" t="s">
        <v>29830</v>
      </c>
      <c r="AA2125" s="493" t="s">
        <v>9761</v>
      </c>
      <c r="AB2125" s="493" t="s">
        <v>23016</v>
      </c>
      <c r="AC2125" s="493" t="s">
        <v>19833</v>
      </c>
      <c r="AD2125" s="493" t="s">
        <v>22085</v>
      </c>
      <c r="AE2125" t="s">
        <v>28173</v>
      </c>
      <c r="AF2125" t="s">
        <v>20919</v>
      </c>
      <c r="AG2125" t="s">
        <v>64</v>
      </c>
      <c r="AH2125" t="s">
        <v>19694</v>
      </c>
      <c r="AI2125" t="s">
        <v>29831</v>
      </c>
      <c r="AJ2125" t="s">
        <v>32</v>
      </c>
      <c r="AK2125" t="s">
        <v>7496</v>
      </c>
      <c r="AL2125" t="s">
        <v>64</v>
      </c>
      <c r="AM2125" t="s">
        <v>6307</v>
      </c>
      <c r="AN2125">
        <v>12</v>
      </c>
    </row>
    <row r="2126" spans="1:40" ht="14.4" x14ac:dyDescent="0.3">
      <c r="A2126" s="433" t="str">
        <v>2873</v>
      </c>
      <c r="D2126" t="str">
        <f>CONCATENATE(portada_F[[#This Row],[NIVEL]],".",portada_F[[#This Row],[CODINS]])</f>
        <v>1.03037</v>
      </c>
      <c r="E2126" s="444" t="s">
        <v>33140</v>
      </c>
      <c r="F2126" t="s">
        <v>4109</v>
      </c>
      <c r="G2126" t="s">
        <v>4106</v>
      </c>
      <c r="H2126" t="s">
        <v>4107</v>
      </c>
      <c r="I2126" t="s">
        <v>205</v>
      </c>
      <c r="J2126" t="s">
        <v>5</v>
      </c>
      <c r="K2126" t="s">
        <v>32</v>
      </c>
      <c r="L2126" t="s">
        <v>20921</v>
      </c>
      <c r="M2126" t="s">
        <v>18492</v>
      </c>
      <c r="N2126">
        <v>41001</v>
      </c>
      <c r="O2126" t="s">
        <v>206</v>
      </c>
      <c r="P2126" t="s">
        <v>11</v>
      </c>
      <c r="Q2126" t="s">
        <v>1</v>
      </c>
      <c r="R2126" t="s">
        <v>16736</v>
      </c>
      <c r="S2126" t="s">
        <v>207</v>
      </c>
      <c r="T2126" t="s">
        <v>205</v>
      </c>
      <c r="U2126" t="s">
        <v>3312</v>
      </c>
      <c r="V2126" t="s">
        <v>4108</v>
      </c>
      <c r="W2126" t="s">
        <v>1043</v>
      </c>
      <c r="X2126" t="s">
        <v>12219</v>
      </c>
      <c r="Y2126" s="536" t="s">
        <v>27283</v>
      </c>
      <c r="Z2126" s="536"/>
      <c r="AA2126" s="493" t="s">
        <v>20348</v>
      </c>
      <c r="AB2126" s="493" t="s">
        <v>27284</v>
      </c>
      <c r="AC2126" s="493" t="s">
        <v>9508</v>
      </c>
      <c r="AD2126" s="493" t="s">
        <v>26531</v>
      </c>
      <c r="AE2126"/>
      <c r="AF2126" t="s">
        <v>20919</v>
      </c>
      <c r="AG2126"/>
      <c r="AH2126"/>
      <c r="AI2126" t="s">
        <v>20668</v>
      </c>
      <c r="AJ2126" t="s">
        <v>32</v>
      </c>
      <c r="AK2126" t="s">
        <v>4105</v>
      </c>
      <c r="AL2126" t="s">
        <v>64</v>
      </c>
      <c r="AM2126" t="s">
        <v>4107</v>
      </c>
      <c r="AN2126">
        <v>9</v>
      </c>
    </row>
    <row r="2127" spans="1:40" ht="14.4" x14ac:dyDescent="0.3">
      <c r="A2127" s="433" t="str">
        <v>2874</v>
      </c>
      <c r="D2127" t="str">
        <f>CONCATENATE(portada_F[[#This Row],[NIVEL]],".",portada_F[[#This Row],[CODINS]])</f>
        <v>1.00563</v>
      </c>
      <c r="E2127" s="444" t="s">
        <v>30943</v>
      </c>
      <c r="F2127" t="s">
        <v>1612</v>
      </c>
      <c r="G2127" t="s">
        <v>3966</v>
      </c>
      <c r="H2127" t="s">
        <v>268</v>
      </c>
      <c r="I2127" t="s">
        <v>207</v>
      </c>
      <c r="J2127" t="s">
        <v>7</v>
      </c>
      <c r="K2127" t="s">
        <v>32</v>
      </c>
      <c r="L2127" t="s">
        <v>20921</v>
      </c>
      <c r="M2127" t="s">
        <v>18492</v>
      </c>
      <c r="N2127">
        <v>40104</v>
      </c>
      <c r="O2127" t="s">
        <v>206</v>
      </c>
      <c r="P2127" t="s">
        <v>1</v>
      </c>
      <c r="Q2127" t="s">
        <v>4</v>
      </c>
      <c r="R2127" t="s">
        <v>16700</v>
      </c>
      <c r="S2127" t="s">
        <v>207</v>
      </c>
      <c r="T2127" t="s">
        <v>207</v>
      </c>
      <c r="U2127" t="s">
        <v>3956</v>
      </c>
      <c r="V2127" t="s">
        <v>268</v>
      </c>
      <c r="W2127" t="s">
        <v>12715</v>
      </c>
      <c r="X2127" t="s">
        <v>15577</v>
      </c>
      <c r="Y2127" s="536" t="s">
        <v>22117</v>
      </c>
      <c r="Z2127" s="536" t="s">
        <v>22117</v>
      </c>
      <c r="AA2127" s="493" t="s">
        <v>13961</v>
      </c>
      <c r="AB2127" s="493" t="s">
        <v>22117</v>
      </c>
      <c r="AC2127" s="493" t="s">
        <v>18547</v>
      </c>
      <c r="AD2127" s="493" t="s">
        <v>22106</v>
      </c>
      <c r="AE2127"/>
      <c r="AF2127" t="s">
        <v>20919</v>
      </c>
      <c r="AG2127"/>
      <c r="AH2127"/>
      <c r="AI2127" t="s">
        <v>20668</v>
      </c>
      <c r="AJ2127" t="s">
        <v>32</v>
      </c>
      <c r="AK2127" t="s">
        <v>2522</v>
      </c>
      <c r="AL2127" t="s">
        <v>64</v>
      </c>
      <c r="AM2127" t="s">
        <v>268</v>
      </c>
      <c r="AN2127">
        <v>123</v>
      </c>
    </row>
    <row r="2128" spans="1:40" ht="14.4" x14ac:dyDescent="0.3">
      <c r="A2128" s="433" t="str">
        <v>2875</v>
      </c>
      <c r="D2128" t="str">
        <f>CONCATENATE(portada_F[[#This Row],[NIVEL]],".",portada_F[[#This Row],[CODINS]])</f>
        <v>1.00904</v>
      </c>
      <c r="E2128" s="444" t="s">
        <v>31239</v>
      </c>
      <c r="F2128" t="s">
        <v>2432</v>
      </c>
      <c r="G2128" t="s">
        <v>3951</v>
      </c>
      <c r="H2128" t="s">
        <v>3952</v>
      </c>
      <c r="I2128" t="s">
        <v>207</v>
      </c>
      <c r="J2128" t="s">
        <v>2</v>
      </c>
      <c r="K2128" t="s">
        <v>32</v>
      </c>
      <c r="L2128" t="s">
        <v>20921</v>
      </c>
      <c r="M2128" t="s">
        <v>18492</v>
      </c>
      <c r="N2128">
        <v>40103</v>
      </c>
      <c r="O2128" t="s">
        <v>206</v>
      </c>
      <c r="P2128" t="s">
        <v>1</v>
      </c>
      <c r="Q2128" t="s">
        <v>3</v>
      </c>
      <c r="R2128" t="s">
        <v>16699</v>
      </c>
      <c r="S2128" t="s">
        <v>207</v>
      </c>
      <c r="T2128" t="s">
        <v>207</v>
      </c>
      <c r="U2128" t="s">
        <v>539</v>
      </c>
      <c r="V2128" t="s">
        <v>9484</v>
      </c>
      <c r="W2128" t="s">
        <v>22893</v>
      </c>
      <c r="X2128" t="s">
        <v>11694</v>
      </c>
      <c r="Y2128" s="536" t="s">
        <v>22894</v>
      </c>
      <c r="Z2128" s="536"/>
      <c r="AA2128" s="493" t="s">
        <v>22895</v>
      </c>
      <c r="AB2128" s="493" t="s">
        <v>22894</v>
      </c>
      <c r="AC2128" s="493" t="s">
        <v>19833</v>
      </c>
      <c r="AD2128" s="493" t="s">
        <v>22085</v>
      </c>
      <c r="AE2128"/>
      <c r="AF2128" t="s">
        <v>20919</v>
      </c>
      <c r="AG2128"/>
      <c r="AH2128"/>
      <c r="AI2128" t="s">
        <v>20668</v>
      </c>
      <c r="AJ2128" t="s">
        <v>32</v>
      </c>
      <c r="AK2128" t="s">
        <v>3950</v>
      </c>
      <c r="AL2128" t="s">
        <v>64</v>
      </c>
      <c r="AM2128" t="s">
        <v>3952</v>
      </c>
      <c r="AN2128">
        <v>41</v>
      </c>
    </row>
    <row r="2129" spans="1:40" ht="14.4" x14ac:dyDescent="0.3">
      <c r="A2129" s="433" t="str">
        <v>2876</v>
      </c>
      <c r="D2129" t="str">
        <f>CONCATENATE(portada_F[[#This Row],[NIVEL]],".",portada_F[[#This Row],[CODINS]])</f>
        <v>1.00596</v>
      </c>
      <c r="E2129" s="444" t="s">
        <v>30970</v>
      </c>
      <c r="F2129" t="s">
        <v>1680</v>
      </c>
      <c r="G2129" t="s">
        <v>6817</v>
      </c>
      <c r="H2129" t="s">
        <v>17077</v>
      </c>
      <c r="I2129" t="s">
        <v>207</v>
      </c>
      <c r="J2129" t="s">
        <v>4</v>
      </c>
      <c r="K2129" t="s">
        <v>32</v>
      </c>
      <c r="L2129" t="s">
        <v>20929</v>
      </c>
      <c r="M2129" t="s">
        <v>18492</v>
      </c>
      <c r="N2129">
        <v>40201</v>
      </c>
      <c r="O2129" t="s">
        <v>206</v>
      </c>
      <c r="P2129" t="s">
        <v>2</v>
      </c>
      <c r="Q2129" t="s">
        <v>1</v>
      </c>
      <c r="R2129" t="s">
        <v>16702</v>
      </c>
      <c r="S2129" t="s">
        <v>207</v>
      </c>
      <c r="T2129" t="s">
        <v>4003</v>
      </c>
      <c r="U2129" t="s">
        <v>4003</v>
      </c>
      <c r="V2129" t="s">
        <v>4003</v>
      </c>
      <c r="W2129" t="s">
        <v>7067</v>
      </c>
      <c r="X2129" t="s">
        <v>11599</v>
      </c>
      <c r="Y2129" s="536" t="s">
        <v>22174</v>
      </c>
      <c r="Z2129" s="536" t="s">
        <v>22174</v>
      </c>
      <c r="AA2129" s="493" t="s">
        <v>13933</v>
      </c>
      <c r="AB2129" s="493" t="s">
        <v>22175</v>
      </c>
      <c r="AC2129" s="493" t="s">
        <v>19840</v>
      </c>
      <c r="AD2129" s="493" t="s">
        <v>22165</v>
      </c>
      <c r="AE2129"/>
      <c r="AF2129" t="s">
        <v>20919</v>
      </c>
      <c r="AG2129"/>
      <c r="AH2129"/>
      <c r="AI2129" t="s">
        <v>20668</v>
      </c>
      <c r="AJ2129" t="s">
        <v>35</v>
      </c>
      <c r="AK2129" t="s">
        <v>19693</v>
      </c>
      <c r="AL2129" t="s">
        <v>20934</v>
      </c>
      <c r="AM2129"/>
      <c r="AN2129">
        <v>157</v>
      </c>
    </row>
    <row r="2130" spans="1:40" ht="14.4" x14ac:dyDescent="0.3">
      <c r="A2130" s="433" t="str">
        <v>2878</v>
      </c>
      <c r="D2130" t="str">
        <f>CONCATENATE(portada_F[[#This Row],[NIVEL]],".",portada_F[[#This Row],[CODINS]])</f>
        <v>1.03140</v>
      </c>
      <c r="E2130" s="444" t="s">
        <v>33225</v>
      </c>
      <c r="F2130" t="s">
        <v>4196</v>
      </c>
      <c r="G2130" t="s">
        <v>4194</v>
      </c>
      <c r="H2130" t="s">
        <v>4195</v>
      </c>
      <c r="I2130" t="s">
        <v>205</v>
      </c>
      <c r="J2130" t="s">
        <v>4</v>
      </c>
      <c r="K2130" t="s">
        <v>32</v>
      </c>
      <c r="L2130" t="s">
        <v>20921</v>
      </c>
      <c r="M2130" t="s">
        <v>18492</v>
      </c>
      <c r="N2130">
        <v>41003</v>
      </c>
      <c r="O2130" t="s">
        <v>206</v>
      </c>
      <c r="P2130" t="s">
        <v>11</v>
      </c>
      <c r="Q2130" t="s">
        <v>3</v>
      </c>
      <c r="R2130" t="s">
        <v>18379</v>
      </c>
      <c r="S2130" t="s">
        <v>207</v>
      </c>
      <c r="T2130" t="s">
        <v>205</v>
      </c>
      <c r="U2130" t="s">
        <v>4147</v>
      </c>
      <c r="V2130" t="s">
        <v>2943</v>
      </c>
      <c r="W2130" t="s">
        <v>287</v>
      </c>
      <c r="X2130" t="s">
        <v>15117</v>
      </c>
      <c r="Y2130" s="536" t="s">
        <v>27494</v>
      </c>
      <c r="Z2130" s="536" t="s">
        <v>27494</v>
      </c>
      <c r="AA2130" s="493" t="s">
        <v>19423</v>
      </c>
      <c r="AB2130" s="493" t="s">
        <v>27495</v>
      </c>
      <c r="AC2130" s="493" t="s">
        <v>17885</v>
      </c>
      <c r="AD2130" s="493" t="s">
        <v>27496</v>
      </c>
      <c r="AE2130"/>
      <c r="AF2130" t="s">
        <v>20919</v>
      </c>
      <c r="AG2130"/>
      <c r="AH2130"/>
      <c r="AI2130" t="s">
        <v>20668</v>
      </c>
      <c r="AJ2130" t="s">
        <v>32</v>
      </c>
      <c r="AK2130" t="s">
        <v>2742</v>
      </c>
      <c r="AL2130" t="s">
        <v>64</v>
      </c>
      <c r="AM2130" t="s">
        <v>4195</v>
      </c>
      <c r="AN2130">
        <v>11</v>
      </c>
    </row>
    <row r="2131" spans="1:40" ht="14.4" x14ac:dyDescent="0.3">
      <c r="A2131" s="433" t="str">
        <v>2879</v>
      </c>
      <c r="D2131" t="str">
        <f>CONCATENATE(portada_F[[#This Row],[NIVEL]],".",portada_F[[#This Row],[CODINS]])</f>
        <v>1.02505</v>
      </c>
      <c r="E2131" s="444" t="s">
        <v>32678</v>
      </c>
      <c r="F2131" t="s">
        <v>4174</v>
      </c>
      <c r="G2131" t="s">
        <v>4172</v>
      </c>
      <c r="H2131" t="s">
        <v>4173</v>
      </c>
      <c r="I2131" t="s">
        <v>205</v>
      </c>
      <c r="J2131" t="s">
        <v>2</v>
      </c>
      <c r="K2131" t="s">
        <v>32</v>
      </c>
      <c r="L2131" t="s">
        <v>20921</v>
      </c>
      <c r="M2131" t="s">
        <v>18492</v>
      </c>
      <c r="N2131">
        <v>41003</v>
      </c>
      <c r="O2131" t="s">
        <v>206</v>
      </c>
      <c r="P2131" t="s">
        <v>11</v>
      </c>
      <c r="Q2131" t="s">
        <v>3</v>
      </c>
      <c r="R2131" t="s">
        <v>18379</v>
      </c>
      <c r="S2131" t="s">
        <v>207</v>
      </c>
      <c r="T2131" t="s">
        <v>205</v>
      </c>
      <c r="U2131" t="s">
        <v>4147</v>
      </c>
      <c r="V2131" t="s">
        <v>4173</v>
      </c>
      <c r="W2131" t="s">
        <v>474</v>
      </c>
      <c r="X2131" t="s">
        <v>12109</v>
      </c>
      <c r="Y2131" s="536" t="s">
        <v>26194</v>
      </c>
      <c r="Z2131" s="536"/>
      <c r="AA2131" s="493" t="s">
        <v>15767</v>
      </c>
      <c r="AB2131" s="493" t="s">
        <v>26194</v>
      </c>
      <c r="AC2131" s="493" t="s">
        <v>19850</v>
      </c>
      <c r="AD2131" s="493" t="s">
        <v>22249</v>
      </c>
      <c r="AE2131"/>
      <c r="AF2131" t="s">
        <v>20919</v>
      </c>
      <c r="AG2131"/>
      <c r="AH2131"/>
      <c r="AI2131" t="s">
        <v>20668</v>
      </c>
      <c r="AJ2131" t="s">
        <v>32</v>
      </c>
      <c r="AK2131" t="s">
        <v>2474</v>
      </c>
      <c r="AL2131" t="s">
        <v>64</v>
      </c>
      <c r="AM2131" t="s">
        <v>4173</v>
      </c>
      <c r="AN2131">
        <v>13</v>
      </c>
    </row>
    <row r="2132" spans="1:40" ht="14.4" x14ac:dyDescent="0.3">
      <c r="A2132" s="433" t="str">
        <v>2881</v>
      </c>
      <c r="D2132" t="str">
        <f>CONCATENATE(portada_F[[#This Row],[NIVEL]],".",portada_F[[#This Row],[CODINS]])</f>
        <v>1.02375</v>
      </c>
      <c r="E2132" s="444" t="s">
        <v>32558</v>
      </c>
      <c r="F2132" t="s">
        <v>4075</v>
      </c>
      <c r="G2132" t="s">
        <v>4074</v>
      </c>
      <c r="H2132" t="s">
        <v>1563</v>
      </c>
      <c r="I2132" t="s">
        <v>207</v>
      </c>
      <c r="J2132" t="s">
        <v>6</v>
      </c>
      <c r="K2132" t="s">
        <v>32</v>
      </c>
      <c r="L2132" t="s">
        <v>20921</v>
      </c>
      <c r="M2132" t="s">
        <v>18492</v>
      </c>
      <c r="N2132">
        <v>40603</v>
      </c>
      <c r="O2132" t="s">
        <v>206</v>
      </c>
      <c r="P2132" t="s">
        <v>6</v>
      </c>
      <c r="Q2132" t="s">
        <v>3</v>
      </c>
      <c r="R2132" t="s">
        <v>16728</v>
      </c>
      <c r="S2132" t="s">
        <v>207</v>
      </c>
      <c r="T2132" t="s">
        <v>272</v>
      </c>
      <c r="U2132" t="s">
        <v>244</v>
      </c>
      <c r="V2132" t="s">
        <v>1563</v>
      </c>
      <c r="W2132" t="s">
        <v>9501</v>
      </c>
      <c r="X2132" t="s">
        <v>12077</v>
      </c>
      <c r="Y2132" s="536" t="s">
        <v>25924</v>
      </c>
      <c r="Z2132" s="536" t="s">
        <v>25924</v>
      </c>
      <c r="AA2132" s="493" t="s">
        <v>15660</v>
      </c>
      <c r="AB2132" s="493" t="s">
        <v>22171</v>
      </c>
      <c r="AC2132" s="493" t="s">
        <v>19841</v>
      </c>
      <c r="AD2132" s="493" t="s">
        <v>22171</v>
      </c>
      <c r="AE2132"/>
      <c r="AF2132" t="s">
        <v>20919</v>
      </c>
      <c r="AG2132"/>
      <c r="AH2132"/>
      <c r="AI2132" t="s">
        <v>20668</v>
      </c>
      <c r="AJ2132" t="s">
        <v>32</v>
      </c>
      <c r="AK2132" t="s">
        <v>7796</v>
      </c>
      <c r="AL2132" t="s">
        <v>64</v>
      </c>
      <c r="AM2132" t="s">
        <v>1563</v>
      </c>
      <c r="AN2132">
        <v>17</v>
      </c>
    </row>
    <row r="2133" spans="1:40" ht="14.4" x14ac:dyDescent="0.3">
      <c r="A2133" s="433" t="str">
        <v>2883</v>
      </c>
      <c r="D2133" t="str">
        <f>CONCATENATE(portada_F[[#This Row],[NIVEL]],".",portada_F[[#This Row],[CODINS]])</f>
        <v>1.03407</v>
      </c>
      <c r="E2133" s="444" t="s">
        <v>33457</v>
      </c>
      <c r="F2133" t="s">
        <v>7517</v>
      </c>
      <c r="G2133" t="s">
        <v>11252</v>
      </c>
      <c r="H2133" t="s">
        <v>11253</v>
      </c>
      <c r="I2133" t="s">
        <v>207</v>
      </c>
      <c r="J2133" t="s">
        <v>3</v>
      </c>
      <c r="K2133" t="s">
        <v>32</v>
      </c>
      <c r="L2133" t="s">
        <v>20921</v>
      </c>
      <c r="M2133" t="s">
        <v>18492</v>
      </c>
      <c r="N2133">
        <v>40206</v>
      </c>
      <c r="O2133" t="s">
        <v>206</v>
      </c>
      <c r="P2133" t="s">
        <v>2</v>
      </c>
      <c r="Q2133" t="s">
        <v>6</v>
      </c>
      <c r="R2133" t="s">
        <v>16707</v>
      </c>
      <c r="S2133" t="s">
        <v>207</v>
      </c>
      <c r="T2133" t="s">
        <v>4003</v>
      </c>
      <c r="U2133" t="s">
        <v>6255</v>
      </c>
      <c r="V2133" t="s">
        <v>11311</v>
      </c>
      <c r="W2133" t="s">
        <v>12291</v>
      </c>
      <c r="X2133" t="s">
        <v>12290</v>
      </c>
      <c r="Y2133" s="536" t="s">
        <v>28038</v>
      </c>
      <c r="Z2133" s="536" t="s">
        <v>28039</v>
      </c>
      <c r="AA2133" s="493" t="s">
        <v>20430</v>
      </c>
      <c r="AB2133" s="493" t="s">
        <v>28040</v>
      </c>
      <c r="AC2133" s="493" t="s">
        <v>19837</v>
      </c>
      <c r="AD2133" s="493" t="s">
        <v>22136</v>
      </c>
      <c r="AE2133"/>
      <c r="AF2133" t="s">
        <v>20919</v>
      </c>
      <c r="AG2133"/>
      <c r="AH2133"/>
      <c r="AI2133" t="s">
        <v>20668</v>
      </c>
      <c r="AJ2133" t="s">
        <v>32</v>
      </c>
      <c r="AK2133" t="s">
        <v>12320</v>
      </c>
      <c r="AL2133" t="s">
        <v>64</v>
      </c>
      <c r="AM2133" t="s">
        <v>11253</v>
      </c>
      <c r="AN2133">
        <v>6</v>
      </c>
    </row>
    <row r="2134" spans="1:40" ht="14.4" x14ac:dyDescent="0.3">
      <c r="A2134" s="433" t="str">
        <v>2885</v>
      </c>
      <c r="D2134" t="str">
        <f>CONCATENATE(portada_F[[#This Row],[NIVEL]],".",portada_F[[#This Row],[CODINS]])</f>
        <v>1.00597</v>
      </c>
      <c r="E2134" s="444" t="s">
        <v>30971</v>
      </c>
      <c r="F2134" t="s">
        <v>1683</v>
      </c>
      <c r="G2134" t="s">
        <v>4006</v>
      </c>
      <c r="H2134" t="s">
        <v>17078</v>
      </c>
      <c r="I2134" t="s">
        <v>207</v>
      </c>
      <c r="J2134" t="s">
        <v>4</v>
      </c>
      <c r="K2134" t="s">
        <v>32</v>
      </c>
      <c r="L2134" t="s">
        <v>20921</v>
      </c>
      <c r="M2134" t="s">
        <v>18492</v>
      </c>
      <c r="N2134">
        <v>40504</v>
      </c>
      <c r="O2134" t="s">
        <v>206</v>
      </c>
      <c r="P2134" t="s">
        <v>5</v>
      </c>
      <c r="Q2134" t="s">
        <v>4</v>
      </c>
      <c r="R2134" t="s">
        <v>18376</v>
      </c>
      <c r="S2134" t="s">
        <v>207</v>
      </c>
      <c r="T2134" t="s">
        <v>159</v>
      </c>
      <c r="U2134" t="s">
        <v>85</v>
      </c>
      <c r="V2134" t="s">
        <v>11300</v>
      </c>
      <c r="W2134" t="s">
        <v>9494</v>
      </c>
      <c r="X2134" t="s">
        <v>11600</v>
      </c>
      <c r="Y2134" s="536" t="s">
        <v>22176</v>
      </c>
      <c r="Z2134" s="536"/>
      <c r="AA2134" s="493" t="s">
        <v>22177</v>
      </c>
      <c r="AB2134" s="493" t="s">
        <v>22176</v>
      </c>
      <c r="AC2134" s="493" t="s">
        <v>19840</v>
      </c>
      <c r="AD2134" s="493" t="s">
        <v>22165</v>
      </c>
      <c r="AE2134"/>
      <c r="AF2134" t="s">
        <v>20919</v>
      </c>
      <c r="AG2134"/>
      <c r="AH2134"/>
      <c r="AI2134" t="s">
        <v>20668</v>
      </c>
      <c r="AJ2134" t="s">
        <v>32</v>
      </c>
      <c r="AK2134" t="s">
        <v>3741</v>
      </c>
      <c r="AL2134" t="s">
        <v>64</v>
      </c>
      <c r="AM2134" t="s">
        <v>17078</v>
      </c>
      <c r="AN2134">
        <v>48</v>
      </c>
    </row>
    <row r="2135" spans="1:40" ht="14.4" x14ac:dyDescent="0.3">
      <c r="A2135" s="433" t="str">
        <v>2886</v>
      </c>
      <c r="D2135" t="str">
        <f>CONCATENATE(portada_F[[#This Row],[NIVEL]],".",portada_F[[#This Row],[CODINS]])</f>
        <v>1.00564</v>
      </c>
      <c r="E2135" s="444" t="s">
        <v>30944</v>
      </c>
      <c r="F2135" t="s">
        <v>1616</v>
      </c>
      <c r="G2135" t="s">
        <v>3964</v>
      </c>
      <c r="H2135" t="s">
        <v>3956</v>
      </c>
      <c r="I2135" t="s">
        <v>207</v>
      </c>
      <c r="J2135" t="s">
        <v>7</v>
      </c>
      <c r="K2135" t="s">
        <v>32</v>
      </c>
      <c r="L2135" t="s">
        <v>20921</v>
      </c>
      <c r="M2135" t="s">
        <v>18492</v>
      </c>
      <c r="N2135">
        <v>40104</v>
      </c>
      <c r="O2135" t="s">
        <v>206</v>
      </c>
      <c r="P2135" t="s">
        <v>1</v>
      </c>
      <c r="Q2135" t="s">
        <v>4</v>
      </c>
      <c r="R2135" t="s">
        <v>16700</v>
      </c>
      <c r="S2135" t="s">
        <v>207</v>
      </c>
      <c r="T2135" t="s">
        <v>207</v>
      </c>
      <c r="U2135" t="s">
        <v>3956</v>
      </c>
      <c r="V2135" t="s">
        <v>3965</v>
      </c>
      <c r="W2135" t="s">
        <v>252</v>
      </c>
      <c r="X2135" t="s">
        <v>10420</v>
      </c>
      <c r="Y2135" s="536" t="s">
        <v>22118</v>
      </c>
      <c r="Z2135" s="536" t="s">
        <v>22118</v>
      </c>
      <c r="AA2135" s="493" t="s">
        <v>12823</v>
      </c>
      <c r="AB2135" s="493" t="s">
        <v>22118</v>
      </c>
      <c r="AC2135" s="493" t="s">
        <v>18547</v>
      </c>
      <c r="AD2135" s="493" t="s">
        <v>22106</v>
      </c>
      <c r="AE2135"/>
      <c r="AF2135" t="s">
        <v>20919</v>
      </c>
      <c r="AG2135"/>
      <c r="AH2135"/>
      <c r="AI2135" t="s">
        <v>20668</v>
      </c>
      <c r="AJ2135" t="s">
        <v>32</v>
      </c>
      <c r="AK2135" t="s">
        <v>2473</v>
      </c>
      <c r="AL2135" t="s">
        <v>64</v>
      </c>
      <c r="AM2135" t="s">
        <v>3956</v>
      </c>
      <c r="AN2135">
        <v>74</v>
      </c>
    </row>
    <row r="2136" spans="1:40" ht="14.4" x14ac:dyDescent="0.3">
      <c r="A2136" s="433" t="str">
        <v>2889</v>
      </c>
      <c r="D2136" t="str">
        <f>CONCATENATE(portada_F[[#This Row],[NIVEL]],".",portada_F[[#This Row],[CODINS]])</f>
        <v>1.02676</v>
      </c>
      <c r="E2136" s="444" t="s">
        <v>32821</v>
      </c>
      <c r="F2136" t="s">
        <v>4115</v>
      </c>
      <c r="G2136" t="s">
        <v>4113</v>
      </c>
      <c r="H2136" t="s">
        <v>3130</v>
      </c>
      <c r="I2136" t="s">
        <v>205</v>
      </c>
      <c r="J2136" t="s">
        <v>5</v>
      </c>
      <c r="K2136" t="s">
        <v>32</v>
      </c>
      <c r="L2136" t="s">
        <v>20921</v>
      </c>
      <c r="M2136" t="s">
        <v>18492</v>
      </c>
      <c r="N2136">
        <v>41004</v>
      </c>
      <c r="O2136" t="s">
        <v>206</v>
      </c>
      <c r="P2136" t="s">
        <v>11</v>
      </c>
      <c r="Q2136" t="s">
        <v>4</v>
      </c>
      <c r="R2136" t="s">
        <v>16738</v>
      </c>
      <c r="S2136" t="s">
        <v>207</v>
      </c>
      <c r="T2136" t="s">
        <v>205</v>
      </c>
      <c r="U2136" t="s">
        <v>26529</v>
      </c>
      <c r="V2136" t="s">
        <v>3130</v>
      </c>
      <c r="W2136" t="s">
        <v>26530</v>
      </c>
      <c r="X2136" t="s">
        <v>14168</v>
      </c>
      <c r="Y2136" s="536" t="s">
        <v>26531</v>
      </c>
      <c r="Z2136" s="536"/>
      <c r="AA2136" s="493" t="s">
        <v>4114</v>
      </c>
      <c r="AB2136" s="493" t="s">
        <v>26532</v>
      </c>
      <c r="AC2136" s="493" t="s">
        <v>9508</v>
      </c>
      <c r="AD2136" s="493" t="s">
        <v>26533</v>
      </c>
      <c r="AE2136"/>
      <c r="AF2136" t="s">
        <v>20919</v>
      </c>
      <c r="AG2136"/>
      <c r="AH2136"/>
      <c r="AI2136" t="s">
        <v>20668</v>
      </c>
      <c r="AJ2136" t="s">
        <v>32</v>
      </c>
      <c r="AK2136" t="s">
        <v>2910</v>
      </c>
      <c r="AL2136" t="s">
        <v>64</v>
      </c>
      <c r="AM2136" t="s">
        <v>3130</v>
      </c>
      <c r="AN2136">
        <v>16</v>
      </c>
    </row>
    <row r="2137" spans="1:40" ht="14.4" x14ac:dyDescent="0.3">
      <c r="A2137" s="433" t="str">
        <v>2891</v>
      </c>
      <c r="D2137" t="str">
        <f>CONCATENATE(portada_F[[#This Row],[NIVEL]],".",portada_F[[#This Row],[CODINS]])</f>
        <v>1.03387</v>
      </c>
      <c r="E2137" s="444" t="s">
        <v>33437</v>
      </c>
      <c r="F2137" t="s">
        <v>7720</v>
      </c>
      <c r="G2137" t="s">
        <v>13629</v>
      </c>
      <c r="H2137" t="s">
        <v>13630</v>
      </c>
      <c r="I2137" t="s">
        <v>205</v>
      </c>
      <c r="J2137" t="s">
        <v>3</v>
      </c>
      <c r="K2137" t="s">
        <v>32</v>
      </c>
      <c r="L2137" t="s">
        <v>20921</v>
      </c>
      <c r="M2137" t="s">
        <v>18492</v>
      </c>
      <c r="N2137">
        <v>41005</v>
      </c>
      <c r="O2137" t="s">
        <v>206</v>
      </c>
      <c r="P2137" t="s">
        <v>11</v>
      </c>
      <c r="Q2137" t="s">
        <v>5</v>
      </c>
      <c r="R2137" t="s">
        <v>16739</v>
      </c>
      <c r="S2137" t="s">
        <v>207</v>
      </c>
      <c r="T2137" t="s">
        <v>205</v>
      </c>
      <c r="U2137" t="s">
        <v>9039</v>
      </c>
      <c r="V2137" t="s">
        <v>13630</v>
      </c>
      <c r="W2137" t="s">
        <v>27980</v>
      </c>
      <c r="X2137" t="s">
        <v>14268</v>
      </c>
      <c r="Y2137" s="536" t="s">
        <v>27981</v>
      </c>
      <c r="Z2137" s="536" t="s">
        <v>23022</v>
      </c>
      <c r="AA2137" s="493" t="s">
        <v>14267</v>
      </c>
      <c r="AB2137" s="493" t="s">
        <v>27982</v>
      </c>
      <c r="AC2137" s="493" t="s">
        <v>19849</v>
      </c>
      <c r="AD2137" s="493" t="s">
        <v>23022</v>
      </c>
      <c r="AE2137"/>
      <c r="AF2137" t="s">
        <v>20919</v>
      </c>
      <c r="AG2137"/>
      <c r="AH2137"/>
      <c r="AI2137" t="s">
        <v>20668</v>
      </c>
      <c r="AJ2137" t="s">
        <v>32</v>
      </c>
      <c r="AK2137" t="s">
        <v>14465</v>
      </c>
      <c r="AL2137" t="s">
        <v>64</v>
      </c>
      <c r="AM2137" t="s">
        <v>13630</v>
      </c>
      <c r="AN2137">
        <v>7</v>
      </c>
    </row>
    <row r="2138" spans="1:40" ht="14.4" x14ac:dyDescent="0.3">
      <c r="A2138" s="433" t="str">
        <v>2892</v>
      </c>
      <c r="D2138" t="str">
        <f>CONCATENATE(portada_F[[#This Row],[NIVEL]],".",portada_F[[#This Row],[CODINS]])</f>
        <v>1.04013</v>
      </c>
      <c r="E2138" s="444" t="s">
        <v>33915</v>
      </c>
      <c r="F2138" t="s">
        <v>10009</v>
      </c>
      <c r="G2138" t="s">
        <v>16090</v>
      </c>
      <c r="H2138" t="s">
        <v>16091</v>
      </c>
      <c r="I2138" t="s">
        <v>205</v>
      </c>
      <c r="J2138" t="s">
        <v>3</v>
      </c>
      <c r="K2138" t="s">
        <v>32</v>
      </c>
      <c r="L2138" t="s">
        <v>20921</v>
      </c>
      <c r="M2138" t="s">
        <v>18492</v>
      </c>
      <c r="N2138">
        <v>41005</v>
      </c>
      <c r="O2138" t="s">
        <v>206</v>
      </c>
      <c r="P2138" t="s">
        <v>11</v>
      </c>
      <c r="Q2138" t="s">
        <v>5</v>
      </c>
      <c r="R2138" t="s">
        <v>16739</v>
      </c>
      <c r="S2138" t="s">
        <v>207</v>
      </c>
      <c r="T2138" t="s">
        <v>205</v>
      </c>
      <c r="U2138" t="s">
        <v>9039</v>
      </c>
      <c r="V2138" t="s">
        <v>16091</v>
      </c>
      <c r="W2138" t="s">
        <v>16093</v>
      </c>
      <c r="X2138" t="s">
        <v>16092</v>
      </c>
      <c r="Y2138" s="536" t="s">
        <v>23022</v>
      </c>
      <c r="Z2138" s="536" t="s">
        <v>23022</v>
      </c>
      <c r="AA2138" s="493" t="s">
        <v>17492</v>
      </c>
      <c r="AB2138" s="493" t="s">
        <v>28750</v>
      </c>
      <c r="AC2138" s="493" t="s">
        <v>19849</v>
      </c>
      <c r="AD2138" s="493" t="s">
        <v>23022</v>
      </c>
      <c r="AE2138"/>
      <c r="AF2138" t="s">
        <v>20919</v>
      </c>
      <c r="AG2138"/>
      <c r="AH2138"/>
      <c r="AI2138" t="s">
        <v>20668</v>
      </c>
      <c r="AJ2138" t="s">
        <v>32</v>
      </c>
      <c r="AK2138" t="s">
        <v>12354</v>
      </c>
      <c r="AL2138" t="s">
        <v>64</v>
      </c>
      <c r="AM2138" t="s">
        <v>16091</v>
      </c>
      <c r="AN2138">
        <v>6</v>
      </c>
    </row>
    <row r="2139" spans="1:40" ht="14.4" x14ac:dyDescent="0.3">
      <c r="A2139" s="433" t="str">
        <v>2893</v>
      </c>
      <c r="D2139" t="str">
        <f>CONCATENATE(portada_F[[#This Row],[NIVEL]],".",portada_F[[#This Row],[CODINS]])</f>
        <v>1.01431</v>
      </c>
      <c r="E2139" s="444" t="s">
        <v>31712</v>
      </c>
      <c r="F2139" t="s">
        <v>3595</v>
      </c>
      <c r="G2139" t="s">
        <v>4089</v>
      </c>
      <c r="H2139" t="s">
        <v>4090</v>
      </c>
      <c r="I2139" t="s">
        <v>205</v>
      </c>
      <c r="J2139" t="s">
        <v>1</v>
      </c>
      <c r="K2139" t="s">
        <v>32</v>
      </c>
      <c r="L2139" t="s">
        <v>20921</v>
      </c>
      <c r="M2139" t="s">
        <v>18492</v>
      </c>
      <c r="N2139">
        <v>41002</v>
      </c>
      <c r="O2139" t="s">
        <v>206</v>
      </c>
      <c r="P2139" t="s">
        <v>11</v>
      </c>
      <c r="Q2139" t="s">
        <v>2</v>
      </c>
      <c r="R2139" t="s">
        <v>16737</v>
      </c>
      <c r="S2139" t="s">
        <v>207</v>
      </c>
      <c r="T2139" t="s">
        <v>205</v>
      </c>
      <c r="U2139" t="s">
        <v>1941</v>
      </c>
      <c r="V2139" t="s">
        <v>1380</v>
      </c>
      <c r="W2139" t="s">
        <v>2037</v>
      </c>
      <c r="X2139" t="s">
        <v>11831</v>
      </c>
      <c r="Y2139" s="536" t="s">
        <v>23969</v>
      </c>
      <c r="Z2139" s="536"/>
      <c r="AA2139" s="493" t="s">
        <v>18921</v>
      </c>
      <c r="AB2139" s="493" t="s">
        <v>23969</v>
      </c>
      <c r="AC2139" s="493" t="s">
        <v>19789</v>
      </c>
      <c r="AD2139" s="493" t="s">
        <v>22237</v>
      </c>
      <c r="AE2139"/>
      <c r="AF2139" t="s">
        <v>20919</v>
      </c>
      <c r="AG2139"/>
      <c r="AH2139"/>
      <c r="AI2139" t="s">
        <v>20668</v>
      </c>
      <c r="AJ2139" t="s">
        <v>32</v>
      </c>
      <c r="AK2139" t="s">
        <v>2739</v>
      </c>
      <c r="AL2139" t="s">
        <v>64</v>
      </c>
      <c r="AM2139" t="s">
        <v>4090</v>
      </c>
      <c r="AN2139">
        <v>28</v>
      </c>
    </row>
    <row r="2140" spans="1:40" ht="14.4" x14ac:dyDescent="0.3">
      <c r="A2140" s="433" t="str">
        <v>2894</v>
      </c>
      <c r="D2140" t="str">
        <f>CONCATENATE(portada_F[[#This Row],[NIVEL]],".",portada_F[[#This Row],[CODINS]])</f>
        <v>1.00577</v>
      </c>
      <c r="E2140" s="444" t="s">
        <v>30954</v>
      </c>
      <c r="F2140" t="s">
        <v>1646</v>
      </c>
      <c r="G2140" t="s">
        <v>3997</v>
      </c>
      <c r="H2140" t="s">
        <v>17780</v>
      </c>
      <c r="I2140" t="s">
        <v>207</v>
      </c>
      <c r="J2140" t="s">
        <v>3</v>
      </c>
      <c r="K2140" t="s">
        <v>32</v>
      </c>
      <c r="L2140" t="s">
        <v>20921</v>
      </c>
      <c r="M2140" t="s">
        <v>18492</v>
      </c>
      <c r="N2140">
        <v>40405</v>
      </c>
      <c r="O2140" t="s">
        <v>206</v>
      </c>
      <c r="P2140" t="s">
        <v>4</v>
      </c>
      <c r="Q2140" t="s">
        <v>5</v>
      </c>
      <c r="R2140" t="s">
        <v>16720</v>
      </c>
      <c r="S2140" t="s">
        <v>207</v>
      </c>
      <c r="T2140" t="s">
        <v>3974</v>
      </c>
      <c r="U2140" t="s">
        <v>1576</v>
      </c>
      <c r="V2140" t="s">
        <v>1380</v>
      </c>
      <c r="W2140" t="s">
        <v>1043</v>
      </c>
      <c r="X2140" t="s">
        <v>11593</v>
      </c>
      <c r="Y2140" s="536" t="s">
        <v>22141</v>
      </c>
      <c r="Z2140" s="536" t="s">
        <v>22142</v>
      </c>
      <c r="AA2140" s="493" t="s">
        <v>18816</v>
      </c>
      <c r="AB2140" s="493" t="s">
        <v>22141</v>
      </c>
      <c r="AC2140" s="493" t="s">
        <v>19837</v>
      </c>
      <c r="AD2140" s="493" t="s">
        <v>22136</v>
      </c>
      <c r="AE2140"/>
      <c r="AF2140" t="s">
        <v>20919</v>
      </c>
      <c r="AG2140"/>
      <c r="AH2140"/>
      <c r="AI2140" t="s">
        <v>20668</v>
      </c>
      <c r="AJ2140" t="s">
        <v>32</v>
      </c>
      <c r="AK2140" t="s">
        <v>1882</v>
      </c>
      <c r="AL2140" t="s">
        <v>64</v>
      </c>
      <c r="AM2140" t="s">
        <v>17780</v>
      </c>
      <c r="AN2140">
        <v>42</v>
      </c>
    </row>
    <row r="2141" spans="1:40" ht="14.4" x14ac:dyDescent="0.3">
      <c r="A2141" s="433" t="str">
        <v>2895</v>
      </c>
      <c r="D2141" t="str">
        <f>CONCATENATE(portada_F[[#This Row],[NIVEL]],".",portada_F[[#This Row],[CODINS]])</f>
        <v>1.00905</v>
      </c>
      <c r="E2141" s="444" t="s">
        <v>31240</v>
      </c>
      <c r="F2141" t="s">
        <v>2436</v>
      </c>
      <c r="G2141" t="s">
        <v>6833</v>
      </c>
      <c r="H2141" t="s">
        <v>11189</v>
      </c>
      <c r="I2141" t="s">
        <v>207</v>
      </c>
      <c r="J2141" t="s">
        <v>5</v>
      </c>
      <c r="K2141" t="s">
        <v>32</v>
      </c>
      <c r="L2141" t="s">
        <v>20929</v>
      </c>
      <c r="M2141" t="s">
        <v>18492</v>
      </c>
      <c r="N2141">
        <v>40301</v>
      </c>
      <c r="O2141" t="s">
        <v>206</v>
      </c>
      <c r="P2141" t="s">
        <v>3</v>
      </c>
      <c r="Q2141" t="s">
        <v>1</v>
      </c>
      <c r="R2141" t="s">
        <v>16708</v>
      </c>
      <c r="S2141" t="s">
        <v>207</v>
      </c>
      <c r="T2141" t="s">
        <v>1576</v>
      </c>
      <c r="U2141" t="s">
        <v>1576</v>
      </c>
      <c r="V2141" t="s">
        <v>1576</v>
      </c>
      <c r="W2141" t="s">
        <v>1043</v>
      </c>
      <c r="X2141" t="s">
        <v>14901</v>
      </c>
      <c r="Y2141" s="536" t="s">
        <v>22896</v>
      </c>
      <c r="Z2141" s="536" t="s">
        <v>22896</v>
      </c>
      <c r="AA2141" s="493" t="s">
        <v>8262</v>
      </c>
      <c r="AB2141" s="493" t="s">
        <v>22896</v>
      </c>
      <c r="AC2141" s="493" t="s">
        <v>19825</v>
      </c>
      <c r="AD2141" s="493" t="s">
        <v>21424</v>
      </c>
      <c r="AE2141"/>
      <c r="AF2141" t="s">
        <v>20919</v>
      </c>
      <c r="AG2141"/>
      <c r="AH2141"/>
      <c r="AI2141" t="s">
        <v>20668</v>
      </c>
      <c r="AJ2141" t="s">
        <v>35</v>
      </c>
      <c r="AK2141" t="s">
        <v>19693</v>
      </c>
      <c r="AL2141" t="s">
        <v>20934</v>
      </c>
      <c r="AM2141"/>
      <c r="AN2141">
        <v>106</v>
      </c>
    </row>
    <row r="2142" spans="1:40" ht="14.4" x14ac:dyDescent="0.3">
      <c r="A2142" s="433" t="str">
        <v>2896</v>
      </c>
      <c r="D2142" t="str">
        <f>CONCATENATE(portada_F[[#This Row],[NIVEL]],".",portada_F[[#This Row],[CODINS]])</f>
        <v>1.04297</v>
      </c>
      <c r="E2142" s="444" t="s">
        <v>34129</v>
      </c>
      <c r="F2142" t="s">
        <v>8345</v>
      </c>
      <c r="G2142" t="s">
        <v>20609</v>
      </c>
      <c r="H2142" t="s">
        <v>20610</v>
      </c>
      <c r="I2142" t="s">
        <v>205</v>
      </c>
      <c r="J2142" t="s">
        <v>4</v>
      </c>
      <c r="K2142" t="s">
        <v>32</v>
      </c>
      <c r="L2142" t="s">
        <v>20921</v>
      </c>
      <c r="M2142" t="s">
        <v>18492</v>
      </c>
      <c r="N2142">
        <v>41003</v>
      </c>
      <c r="O2142" t="s">
        <v>206</v>
      </c>
      <c r="P2142" t="s">
        <v>11</v>
      </c>
      <c r="Q2142" t="s">
        <v>3</v>
      </c>
      <c r="R2142" t="s">
        <v>18379</v>
      </c>
      <c r="S2142" t="s">
        <v>207</v>
      </c>
      <c r="T2142" t="s">
        <v>205</v>
      </c>
      <c r="U2142" t="s">
        <v>4147</v>
      </c>
      <c r="V2142" t="s">
        <v>20610</v>
      </c>
      <c r="W2142" t="s">
        <v>29853</v>
      </c>
      <c r="X2142" t="s">
        <v>20612</v>
      </c>
      <c r="Y2142" s="536" t="s">
        <v>29854</v>
      </c>
      <c r="Z2142" s="536"/>
      <c r="AA2142" s="493" t="s">
        <v>20611</v>
      </c>
      <c r="AB2142" s="493" t="s">
        <v>29854</v>
      </c>
      <c r="AC2142" s="493" t="s">
        <v>17885</v>
      </c>
      <c r="AD2142" s="493" t="s">
        <v>22242</v>
      </c>
      <c r="AE2142"/>
      <c r="AF2142" t="s">
        <v>20919</v>
      </c>
      <c r="AG2142"/>
      <c r="AH2142"/>
      <c r="AI2142" t="s">
        <v>20668</v>
      </c>
      <c r="AJ2142" t="s">
        <v>32</v>
      </c>
      <c r="AK2142" t="s">
        <v>1885</v>
      </c>
      <c r="AL2142" t="s">
        <v>64</v>
      </c>
      <c r="AM2142" t="s">
        <v>20610</v>
      </c>
      <c r="AN2142">
        <v>3</v>
      </c>
    </row>
    <row r="2143" spans="1:40" ht="14.4" x14ac:dyDescent="0.3">
      <c r="A2143" s="433" t="str">
        <v>2898</v>
      </c>
      <c r="D2143" t="str">
        <f>CONCATENATE(portada_F[[#This Row],[NIVEL]],".",portada_F[[#This Row],[CODINS]])</f>
        <v>1.00578</v>
      </c>
      <c r="E2143" s="444" t="s">
        <v>30955</v>
      </c>
      <c r="F2143" t="s">
        <v>1649</v>
      </c>
      <c r="G2143" t="s">
        <v>3992</v>
      </c>
      <c r="H2143" t="s">
        <v>2318</v>
      </c>
      <c r="I2143" t="s">
        <v>207</v>
      </c>
      <c r="J2143" t="s">
        <v>3</v>
      </c>
      <c r="K2143" t="s">
        <v>32</v>
      </c>
      <c r="L2143" t="s">
        <v>20921</v>
      </c>
      <c r="M2143" t="s">
        <v>18492</v>
      </c>
      <c r="N2143">
        <v>40404</v>
      </c>
      <c r="O2143" t="s">
        <v>206</v>
      </c>
      <c r="P2143" t="s">
        <v>4</v>
      </c>
      <c r="Q2143" t="s">
        <v>4</v>
      </c>
      <c r="R2143" t="s">
        <v>16719</v>
      </c>
      <c r="S2143" t="s">
        <v>207</v>
      </c>
      <c r="T2143" t="s">
        <v>3974</v>
      </c>
      <c r="U2143" t="s">
        <v>2318</v>
      </c>
      <c r="V2143" t="s">
        <v>14185</v>
      </c>
      <c r="W2143" t="s">
        <v>9492</v>
      </c>
      <c r="X2143" t="s">
        <v>13932</v>
      </c>
      <c r="Y2143" s="536" t="s">
        <v>22143</v>
      </c>
      <c r="Z2143" s="536" t="s">
        <v>22143</v>
      </c>
      <c r="AA2143" s="493" t="s">
        <v>19838</v>
      </c>
      <c r="AB2143" s="493" t="s">
        <v>22143</v>
      </c>
      <c r="AC2143" s="493" t="s">
        <v>19837</v>
      </c>
      <c r="AD2143" s="493" t="s">
        <v>22136</v>
      </c>
      <c r="AE2143"/>
      <c r="AF2143" t="s">
        <v>20919</v>
      </c>
      <c r="AG2143"/>
      <c r="AH2143"/>
      <c r="AI2143" t="s">
        <v>20668</v>
      </c>
      <c r="AJ2143" t="s">
        <v>32</v>
      </c>
      <c r="AK2143" t="s">
        <v>1816</v>
      </c>
      <c r="AL2143" t="s">
        <v>64</v>
      </c>
      <c r="AM2143" t="s">
        <v>2318</v>
      </c>
      <c r="AN2143">
        <v>68</v>
      </c>
    </row>
    <row r="2144" spans="1:40" ht="14.4" x14ac:dyDescent="0.3">
      <c r="A2144" s="433" t="str">
        <v>2899</v>
      </c>
      <c r="D2144" t="str">
        <f>CONCATENATE(portada_F[[#This Row],[NIVEL]],".",portada_F[[#This Row],[CODINS]])</f>
        <v>1.02152</v>
      </c>
      <c r="E2144" s="444" t="s">
        <v>32362</v>
      </c>
      <c r="F2144" t="s">
        <v>3937</v>
      </c>
      <c r="G2144" t="s">
        <v>3935</v>
      </c>
      <c r="H2144" t="s">
        <v>11201</v>
      </c>
      <c r="I2144" t="s">
        <v>207</v>
      </c>
      <c r="J2144" t="s">
        <v>1</v>
      </c>
      <c r="K2144" t="s">
        <v>32</v>
      </c>
      <c r="L2144" t="s">
        <v>20921</v>
      </c>
      <c r="M2144" t="s">
        <v>18492</v>
      </c>
      <c r="N2144">
        <v>40101</v>
      </c>
      <c r="O2144" t="s">
        <v>206</v>
      </c>
      <c r="P2144" t="s">
        <v>1</v>
      </c>
      <c r="Q2144" t="s">
        <v>1</v>
      </c>
      <c r="R2144" t="s">
        <v>16697</v>
      </c>
      <c r="S2144" t="s">
        <v>207</v>
      </c>
      <c r="T2144" t="s">
        <v>207</v>
      </c>
      <c r="U2144" t="s">
        <v>207</v>
      </c>
      <c r="V2144" t="s">
        <v>207</v>
      </c>
      <c r="W2144" t="s">
        <v>3936</v>
      </c>
      <c r="X2144" t="s">
        <v>12023</v>
      </c>
      <c r="Y2144" s="536" t="s">
        <v>25464</v>
      </c>
      <c r="Z2144" s="536" t="s">
        <v>25464</v>
      </c>
      <c r="AA2144" s="493" t="s">
        <v>15642</v>
      </c>
      <c r="AB2144" s="493" t="s">
        <v>25464</v>
      </c>
      <c r="AC2144" s="493" t="s">
        <v>18822</v>
      </c>
      <c r="AD2144" s="493" t="s">
        <v>22081</v>
      </c>
      <c r="AE2144"/>
      <c r="AF2144" t="s">
        <v>20919</v>
      </c>
      <c r="AG2144"/>
      <c r="AH2144"/>
      <c r="AI2144" t="s">
        <v>20668</v>
      </c>
      <c r="AJ2144" t="s">
        <v>32</v>
      </c>
      <c r="AK2144" t="s">
        <v>3934</v>
      </c>
      <c r="AL2144" t="s">
        <v>64</v>
      </c>
      <c r="AM2144" t="s">
        <v>11201</v>
      </c>
      <c r="AN2144">
        <v>44</v>
      </c>
    </row>
    <row r="2145" spans="1:40" ht="14.4" x14ac:dyDescent="0.3">
      <c r="A2145" s="433" t="str">
        <v>2900</v>
      </c>
      <c r="D2145" t="str">
        <f>CONCATENATE(portada_F[[#This Row],[NIVEL]],".",portada_F[[#This Row],[CODINS]])</f>
        <v>1.00550</v>
      </c>
      <c r="E2145" s="444" t="s">
        <v>30934</v>
      </c>
      <c r="F2145" t="s">
        <v>1575</v>
      </c>
      <c r="G2145" t="s">
        <v>3946</v>
      </c>
      <c r="H2145" t="s">
        <v>3947</v>
      </c>
      <c r="I2145" t="s">
        <v>207</v>
      </c>
      <c r="J2145" t="s">
        <v>1</v>
      </c>
      <c r="K2145" t="s">
        <v>32</v>
      </c>
      <c r="L2145" t="s">
        <v>20921</v>
      </c>
      <c r="M2145" t="s">
        <v>18492</v>
      </c>
      <c r="N2145">
        <v>40101</v>
      </c>
      <c r="O2145" t="s">
        <v>206</v>
      </c>
      <c r="P2145" t="s">
        <v>1</v>
      </c>
      <c r="Q2145" t="s">
        <v>1</v>
      </c>
      <c r="R2145" t="s">
        <v>16697</v>
      </c>
      <c r="S2145" t="s">
        <v>207</v>
      </c>
      <c r="T2145" t="s">
        <v>207</v>
      </c>
      <c r="U2145" t="s">
        <v>207</v>
      </c>
      <c r="V2145" t="s">
        <v>3947</v>
      </c>
      <c r="W2145" t="s">
        <v>18811</v>
      </c>
      <c r="X2145" t="s">
        <v>12712</v>
      </c>
      <c r="Y2145" s="536" t="s">
        <v>22098</v>
      </c>
      <c r="Z2145" s="536" t="s">
        <v>22098</v>
      </c>
      <c r="AA2145" s="493" t="s">
        <v>15721</v>
      </c>
      <c r="AB2145" s="493" t="s">
        <v>22099</v>
      </c>
      <c r="AC2145" s="493" t="s">
        <v>18822</v>
      </c>
      <c r="AD2145" s="493" t="s">
        <v>22081</v>
      </c>
      <c r="AE2145"/>
      <c r="AF2145" t="s">
        <v>20919</v>
      </c>
      <c r="AG2145"/>
      <c r="AH2145"/>
      <c r="AI2145" t="s">
        <v>20668</v>
      </c>
      <c r="AJ2145" t="s">
        <v>32</v>
      </c>
      <c r="AK2145" t="s">
        <v>3945</v>
      </c>
      <c r="AL2145" t="s">
        <v>64</v>
      </c>
      <c r="AM2145" t="s">
        <v>3947</v>
      </c>
      <c r="AN2145">
        <v>36</v>
      </c>
    </row>
    <row r="2146" spans="1:40" ht="14.4" x14ac:dyDescent="0.3">
      <c r="A2146" s="433" t="str">
        <v>2901</v>
      </c>
      <c r="D2146" t="str">
        <f>CONCATENATE(portada_F[[#This Row],[NIVEL]],".",portada_F[[#This Row],[CODINS]])</f>
        <v>1.01584</v>
      </c>
      <c r="E2146" s="444" t="s">
        <v>31858</v>
      </c>
      <c r="F2146" t="s">
        <v>1028</v>
      </c>
      <c r="G2146" t="s">
        <v>4157</v>
      </c>
      <c r="H2146" t="s">
        <v>4158</v>
      </c>
      <c r="I2146" t="s">
        <v>205</v>
      </c>
      <c r="J2146" t="s">
        <v>2</v>
      </c>
      <c r="K2146" t="s">
        <v>32</v>
      </c>
      <c r="L2146" t="s">
        <v>20921</v>
      </c>
      <c r="M2146" t="s">
        <v>18492</v>
      </c>
      <c r="N2146">
        <v>41003</v>
      </c>
      <c r="O2146" t="s">
        <v>206</v>
      </c>
      <c r="P2146" t="s">
        <v>11</v>
      </c>
      <c r="Q2146" t="s">
        <v>3</v>
      </c>
      <c r="R2146" t="s">
        <v>18379</v>
      </c>
      <c r="S2146" t="s">
        <v>207</v>
      </c>
      <c r="T2146" t="s">
        <v>205</v>
      </c>
      <c r="U2146" t="s">
        <v>4147</v>
      </c>
      <c r="V2146" t="s">
        <v>4158</v>
      </c>
      <c r="W2146" t="s">
        <v>9515</v>
      </c>
      <c r="X2146" t="s">
        <v>11888</v>
      </c>
      <c r="Y2146" s="536" t="s">
        <v>24305</v>
      </c>
      <c r="Z2146" s="536" t="s">
        <v>24306</v>
      </c>
      <c r="AA2146" s="493" t="s">
        <v>4191</v>
      </c>
      <c r="AB2146" s="493" t="s">
        <v>24306</v>
      </c>
      <c r="AC2146" s="493" t="s">
        <v>19850</v>
      </c>
      <c r="AD2146" s="493" t="s">
        <v>20668</v>
      </c>
      <c r="AE2146"/>
      <c r="AF2146" t="s">
        <v>20919</v>
      </c>
      <c r="AG2146"/>
      <c r="AH2146"/>
      <c r="AI2146" t="s">
        <v>20668</v>
      </c>
      <c r="AJ2146" t="s">
        <v>32</v>
      </c>
      <c r="AK2146" t="s">
        <v>7613</v>
      </c>
      <c r="AL2146" t="s">
        <v>64</v>
      </c>
      <c r="AM2146" t="s">
        <v>4158</v>
      </c>
      <c r="AN2146">
        <v>53</v>
      </c>
    </row>
    <row r="2147" spans="1:40" ht="14.4" x14ac:dyDescent="0.3">
      <c r="A2147" s="433" t="str">
        <v>2902</v>
      </c>
      <c r="D2147" t="str">
        <f>CONCATENATE(portada_F[[#This Row],[NIVEL]],".",portada_F[[#This Row],[CODINS]])</f>
        <v>1.00579</v>
      </c>
      <c r="E2147" s="444" t="s">
        <v>30956</v>
      </c>
      <c r="F2147" t="s">
        <v>1650</v>
      </c>
      <c r="G2147" t="s">
        <v>3993</v>
      </c>
      <c r="H2147" t="s">
        <v>3994</v>
      </c>
      <c r="I2147" t="s">
        <v>207</v>
      </c>
      <c r="J2147" t="s">
        <v>7</v>
      </c>
      <c r="K2147" t="s">
        <v>32</v>
      </c>
      <c r="L2147" t="s">
        <v>20921</v>
      </c>
      <c r="M2147" t="s">
        <v>18492</v>
      </c>
      <c r="N2147">
        <v>40702</v>
      </c>
      <c r="O2147" t="s">
        <v>206</v>
      </c>
      <c r="P2147" t="s">
        <v>7</v>
      </c>
      <c r="Q2147" t="s">
        <v>2</v>
      </c>
      <c r="R2147" t="s">
        <v>18377</v>
      </c>
      <c r="S2147" t="s">
        <v>207</v>
      </c>
      <c r="T2147" t="s">
        <v>3995</v>
      </c>
      <c r="U2147" t="s">
        <v>22144</v>
      </c>
      <c r="V2147" t="s">
        <v>1331</v>
      </c>
      <c r="W2147" t="s">
        <v>15578</v>
      </c>
      <c r="X2147" t="s">
        <v>12717</v>
      </c>
      <c r="Y2147" s="536" t="s">
        <v>22145</v>
      </c>
      <c r="Z2147" s="536" t="s">
        <v>22145</v>
      </c>
      <c r="AA2147" s="493" t="s">
        <v>13272</v>
      </c>
      <c r="AB2147" s="493" t="s">
        <v>22145</v>
      </c>
      <c r="AC2147" s="493" t="s">
        <v>18547</v>
      </c>
      <c r="AD2147" s="493" t="s">
        <v>22106</v>
      </c>
      <c r="AE2147"/>
      <c r="AF2147" t="s">
        <v>20919</v>
      </c>
      <c r="AG2147"/>
      <c r="AH2147"/>
      <c r="AI2147" t="s">
        <v>20668</v>
      </c>
      <c r="AJ2147" t="s">
        <v>32</v>
      </c>
      <c r="AK2147" t="s">
        <v>1821</v>
      </c>
      <c r="AL2147" t="s">
        <v>64</v>
      </c>
      <c r="AM2147" t="s">
        <v>3994</v>
      </c>
      <c r="AN2147">
        <v>160</v>
      </c>
    </row>
    <row r="2148" spans="1:40" ht="14.4" x14ac:dyDescent="0.3">
      <c r="A2148" s="433" t="str">
        <v>2904</v>
      </c>
      <c r="D2148" t="str">
        <f>CONCATENATE(portada_F[[#This Row],[NIVEL]],".",portada_F[[#This Row],[CODINS]])</f>
        <v>1.01878</v>
      </c>
      <c r="E2148" s="444" t="s">
        <v>32120</v>
      </c>
      <c r="F2148" t="s">
        <v>4184</v>
      </c>
      <c r="G2148" t="s">
        <v>4183</v>
      </c>
      <c r="H2148" t="s">
        <v>2749</v>
      </c>
      <c r="I2148" t="s">
        <v>205</v>
      </c>
      <c r="J2148" t="s">
        <v>4</v>
      </c>
      <c r="K2148" t="s">
        <v>32</v>
      </c>
      <c r="L2148" t="s">
        <v>20921</v>
      </c>
      <c r="M2148" t="s">
        <v>18492</v>
      </c>
      <c r="N2148">
        <v>41003</v>
      </c>
      <c r="O2148" t="s">
        <v>206</v>
      </c>
      <c r="P2148" t="s">
        <v>11</v>
      </c>
      <c r="Q2148" t="s">
        <v>3</v>
      </c>
      <c r="R2148" t="s">
        <v>18379</v>
      </c>
      <c r="S2148" t="s">
        <v>207</v>
      </c>
      <c r="T2148" t="s">
        <v>205</v>
      </c>
      <c r="U2148" t="s">
        <v>4147</v>
      </c>
      <c r="V2148" t="s">
        <v>537</v>
      </c>
      <c r="W2148" t="s">
        <v>9520</v>
      </c>
      <c r="X2148" t="s">
        <v>11968</v>
      </c>
      <c r="Y2148" s="536" t="s">
        <v>24901</v>
      </c>
      <c r="Z2148" s="536" t="s">
        <v>24902</v>
      </c>
      <c r="AA2148" s="493" t="s">
        <v>13289</v>
      </c>
      <c r="AB2148" s="493" t="s">
        <v>24902</v>
      </c>
      <c r="AC2148" s="493" t="s">
        <v>17885</v>
      </c>
      <c r="AD2148" s="493" t="s">
        <v>22242</v>
      </c>
      <c r="AE2148"/>
      <c r="AF2148" t="s">
        <v>20919</v>
      </c>
      <c r="AG2148"/>
      <c r="AH2148"/>
      <c r="AI2148" t="s">
        <v>20668</v>
      </c>
      <c r="AJ2148" t="s">
        <v>32</v>
      </c>
      <c r="AK2148" t="s">
        <v>2666</v>
      </c>
      <c r="AL2148" t="s">
        <v>64</v>
      </c>
      <c r="AM2148" t="s">
        <v>2749</v>
      </c>
      <c r="AN2148">
        <v>18</v>
      </c>
    </row>
    <row r="2149" spans="1:40" ht="14.4" x14ac:dyDescent="0.3">
      <c r="A2149" s="433" t="str">
        <v>2907</v>
      </c>
      <c r="D2149" t="str">
        <f>CONCATENATE(portada_F[[#This Row],[NIVEL]],".",portada_F[[#This Row],[CODINS]])</f>
        <v>1.01875</v>
      </c>
      <c r="E2149" s="444" t="s">
        <v>32117</v>
      </c>
      <c r="F2149" t="s">
        <v>1628</v>
      </c>
      <c r="G2149" t="s">
        <v>4181</v>
      </c>
      <c r="H2149" t="s">
        <v>4182</v>
      </c>
      <c r="I2149" t="s">
        <v>205</v>
      </c>
      <c r="J2149" t="s">
        <v>4</v>
      </c>
      <c r="K2149" t="s">
        <v>32</v>
      </c>
      <c r="L2149" t="s">
        <v>20921</v>
      </c>
      <c r="M2149" t="s">
        <v>18492</v>
      </c>
      <c r="N2149">
        <v>41003</v>
      </c>
      <c r="O2149" t="s">
        <v>206</v>
      </c>
      <c r="P2149" t="s">
        <v>11</v>
      </c>
      <c r="Q2149" t="s">
        <v>3</v>
      </c>
      <c r="R2149" t="s">
        <v>18379</v>
      </c>
      <c r="S2149" t="s">
        <v>207</v>
      </c>
      <c r="T2149" t="s">
        <v>205</v>
      </c>
      <c r="U2149" t="s">
        <v>4147</v>
      </c>
      <c r="V2149" t="s">
        <v>9518</v>
      </c>
      <c r="W2149" t="s">
        <v>9519</v>
      </c>
      <c r="X2149" t="s">
        <v>11966</v>
      </c>
      <c r="Y2149" s="536" t="s">
        <v>24893</v>
      </c>
      <c r="Z2149" s="536" t="s">
        <v>24894</v>
      </c>
      <c r="AA2149" s="493" t="s">
        <v>13255</v>
      </c>
      <c r="AB2149" s="493" t="s">
        <v>24895</v>
      </c>
      <c r="AC2149" s="493" t="s">
        <v>17885</v>
      </c>
      <c r="AD2149" s="493" t="s">
        <v>22242</v>
      </c>
      <c r="AE2149"/>
      <c r="AF2149" t="s">
        <v>20919</v>
      </c>
      <c r="AG2149"/>
      <c r="AH2149"/>
      <c r="AI2149" t="s">
        <v>20668</v>
      </c>
      <c r="AJ2149" t="s">
        <v>32</v>
      </c>
      <c r="AK2149" t="s">
        <v>4180</v>
      </c>
      <c r="AL2149" t="s">
        <v>64</v>
      </c>
      <c r="AM2149" t="s">
        <v>4182</v>
      </c>
      <c r="AN2149">
        <v>27</v>
      </c>
    </row>
    <row r="2150" spans="1:40" ht="14.4" x14ac:dyDescent="0.3">
      <c r="A2150" s="433" t="str">
        <v>2908</v>
      </c>
      <c r="D2150" t="str">
        <f>CONCATENATE(portada_F[[#This Row],[NIVEL]],".",portada_F[[#This Row],[CODINS]])</f>
        <v>1.00598</v>
      </c>
      <c r="E2150" s="444" t="s">
        <v>30972</v>
      </c>
      <c r="F2150" t="s">
        <v>1686</v>
      </c>
      <c r="G2150" t="s">
        <v>4029</v>
      </c>
      <c r="H2150" t="s">
        <v>1315</v>
      </c>
      <c r="I2150" t="s">
        <v>207</v>
      </c>
      <c r="J2150" t="s">
        <v>1</v>
      </c>
      <c r="K2150" t="s">
        <v>32</v>
      </c>
      <c r="L2150" t="s">
        <v>20921</v>
      </c>
      <c r="M2150" t="s">
        <v>18492</v>
      </c>
      <c r="N2150">
        <v>40503</v>
      </c>
      <c r="O2150" t="s">
        <v>206</v>
      </c>
      <c r="P2150" t="s">
        <v>5</v>
      </c>
      <c r="Q2150" t="s">
        <v>3</v>
      </c>
      <c r="R2150" t="s">
        <v>16724</v>
      </c>
      <c r="S2150" t="s">
        <v>207</v>
      </c>
      <c r="T2150" t="s">
        <v>159</v>
      </c>
      <c r="U2150" t="s">
        <v>637</v>
      </c>
      <c r="V2150" t="s">
        <v>637</v>
      </c>
      <c r="W2150" t="s">
        <v>22178</v>
      </c>
      <c r="X2150" t="s">
        <v>13937</v>
      </c>
      <c r="Y2150" s="536" t="s">
        <v>22179</v>
      </c>
      <c r="Z2150" s="536"/>
      <c r="AA2150" s="493" t="s">
        <v>4058</v>
      </c>
      <c r="AB2150" s="493" t="s">
        <v>20668</v>
      </c>
      <c r="AC2150" s="493" t="s">
        <v>18822</v>
      </c>
      <c r="AD2150" s="493" t="s">
        <v>22081</v>
      </c>
      <c r="AE2150"/>
      <c r="AF2150" t="s">
        <v>20919</v>
      </c>
      <c r="AG2150"/>
      <c r="AH2150"/>
      <c r="AI2150" t="s">
        <v>20668</v>
      </c>
      <c r="AJ2150" t="s">
        <v>32</v>
      </c>
      <c r="AK2150" t="s">
        <v>2513</v>
      </c>
      <c r="AL2150" t="s">
        <v>64</v>
      </c>
      <c r="AM2150" t="s">
        <v>1315</v>
      </c>
      <c r="AN2150">
        <v>51</v>
      </c>
    </row>
    <row r="2151" spans="1:40" ht="14.4" x14ac:dyDescent="0.3">
      <c r="A2151" s="433" t="str">
        <v>2911</v>
      </c>
      <c r="D2151" t="str">
        <f>CONCATENATE(portada_F[[#This Row],[NIVEL]],".",portada_F[[#This Row],[CODINS]])</f>
        <v>1.02157</v>
      </c>
      <c r="E2151" s="444" t="s">
        <v>32367</v>
      </c>
      <c r="F2151" t="s">
        <v>4124</v>
      </c>
      <c r="G2151" t="s">
        <v>4123</v>
      </c>
      <c r="H2151" t="s">
        <v>908</v>
      </c>
      <c r="I2151" t="s">
        <v>205</v>
      </c>
      <c r="J2151" t="s">
        <v>1</v>
      </c>
      <c r="K2151" t="s">
        <v>32</v>
      </c>
      <c r="L2151" t="s">
        <v>20921</v>
      </c>
      <c r="M2151" t="s">
        <v>18492</v>
      </c>
      <c r="N2151">
        <v>41002</v>
      </c>
      <c r="O2151" t="s">
        <v>206</v>
      </c>
      <c r="P2151" t="s">
        <v>11</v>
      </c>
      <c r="Q2151" t="s">
        <v>2</v>
      </c>
      <c r="R2151" t="s">
        <v>16737</v>
      </c>
      <c r="S2151" t="s">
        <v>207</v>
      </c>
      <c r="T2151" t="s">
        <v>205</v>
      </c>
      <c r="U2151" t="s">
        <v>1941</v>
      </c>
      <c r="V2151" t="s">
        <v>908</v>
      </c>
      <c r="W2151" t="s">
        <v>252</v>
      </c>
      <c r="X2151" t="s">
        <v>13075</v>
      </c>
      <c r="Y2151" s="536" t="s">
        <v>25477</v>
      </c>
      <c r="Z2151" s="536"/>
      <c r="AA2151" s="493" t="s">
        <v>17383</v>
      </c>
      <c r="AB2151" s="493" t="s">
        <v>25478</v>
      </c>
      <c r="AC2151" s="493" t="s">
        <v>19789</v>
      </c>
      <c r="AD2151" s="493" t="s">
        <v>22237</v>
      </c>
      <c r="AE2151"/>
      <c r="AF2151" t="s">
        <v>20919</v>
      </c>
      <c r="AG2151"/>
      <c r="AH2151"/>
      <c r="AI2151" t="s">
        <v>20668</v>
      </c>
      <c r="AJ2151" t="s">
        <v>32</v>
      </c>
      <c r="AK2151" t="s">
        <v>1835</v>
      </c>
      <c r="AL2151" t="s">
        <v>64</v>
      </c>
      <c r="AM2151" t="s">
        <v>908</v>
      </c>
      <c r="AN2151">
        <v>6</v>
      </c>
    </row>
    <row r="2152" spans="1:40" ht="14.4" x14ac:dyDescent="0.3">
      <c r="A2152" s="433" t="str">
        <v>2912</v>
      </c>
      <c r="D2152" t="str">
        <f>CONCATENATE(portada_F[[#This Row],[NIVEL]],".",portada_F[[#This Row],[CODINS]])</f>
        <v>1.00580</v>
      </c>
      <c r="E2152" s="444" t="s">
        <v>30957</v>
      </c>
      <c r="F2152" t="s">
        <v>1654</v>
      </c>
      <c r="G2152" t="s">
        <v>3987</v>
      </c>
      <c r="H2152" t="s">
        <v>3988</v>
      </c>
      <c r="I2152" t="s">
        <v>207</v>
      </c>
      <c r="J2152" t="s">
        <v>7</v>
      </c>
      <c r="K2152" t="s">
        <v>32</v>
      </c>
      <c r="L2152" t="s">
        <v>20921</v>
      </c>
      <c r="M2152" t="s">
        <v>18492</v>
      </c>
      <c r="N2152">
        <v>40803</v>
      </c>
      <c r="O2152" t="s">
        <v>206</v>
      </c>
      <c r="P2152" t="s">
        <v>9</v>
      </c>
      <c r="Q2152" t="s">
        <v>3</v>
      </c>
      <c r="R2152" t="s">
        <v>16734</v>
      </c>
      <c r="S2152" t="s">
        <v>207</v>
      </c>
      <c r="T2152" t="s">
        <v>22125</v>
      </c>
      <c r="U2152" t="s">
        <v>180</v>
      </c>
      <c r="V2152" t="s">
        <v>3988</v>
      </c>
      <c r="W2152" t="s">
        <v>9500</v>
      </c>
      <c r="X2152" t="s">
        <v>14880</v>
      </c>
      <c r="Y2152" s="536" t="s">
        <v>22146</v>
      </c>
      <c r="Z2152" s="536" t="s">
        <v>22146</v>
      </c>
      <c r="AA2152" s="493" t="s">
        <v>18817</v>
      </c>
      <c r="AB2152" s="493" t="s">
        <v>22146</v>
      </c>
      <c r="AC2152" s="493" t="s">
        <v>18547</v>
      </c>
      <c r="AD2152" s="493" t="s">
        <v>22106</v>
      </c>
      <c r="AE2152"/>
      <c r="AF2152" t="s">
        <v>20919</v>
      </c>
      <c r="AG2152"/>
      <c r="AH2152"/>
      <c r="AI2152" t="s">
        <v>20668</v>
      </c>
      <c r="AJ2152" t="s">
        <v>32</v>
      </c>
      <c r="AK2152" t="s">
        <v>1521</v>
      </c>
      <c r="AL2152" t="s">
        <v>64</v>
      </c>
      <c r="AM2152" t="s">
        <v>3988</v>
      </c>
      <c r="AN2152">
        <v>92</v>
      </c>
    </row>
    <row r="2153" spans="1:40" ht="14.4" x14ac:dyDescent="0.3">
      <c r="A2153" s="433" t="str">
        <v>2915</v>
      </c>
      <c r="D2153" t="str">
        <f>CONCATENATE(portada_F[[#This Row],[NIVEL]],".",portada_F[[#This Row],[CODINS]])</f>
        <v>1.03452</v>
      </c>
      <c r="E2153" s="444" t="s">
        <v>33494</v>
      </c>
      <c r="F2153" t="s">
        <v>7560</v>
      </c>
      <c r="G2153" t="s">
        <v>12546</v>
      </c>
      <c r="H2153" t="s">
        <v>12547</v>
      </c>
      <c r="I2153" t="s">
        <v>205</v>
      </c>
      <c r="J2153" t="s">
        <v>5</v>
      </c>
      <c r="K2153" t="s">
        <v>32</v>
      </c>
      <c r="L2153" t="s">
        <v>20921</v>
      </c>
      <c r="M2153" t="s">
        <v>18492</v>
      </c>
      <c r="N2153">
        <v>41004</v>
      </c>
      <c r="O2153" t="s">
        <v>206</v>
      </c>
      <c r="P2153" t="s">
        <v>11</v>
      </c>
      <c r="Q2153" t="s">
        <v>4</v>
      </c>
      <c r="R2153" t="s">
        <v>16738</v>
      </c>
      <c r="S2153" t="s">
        <v>207</v>
      </c>
      <c r="T2153" t="s">
        <v>205</v>
      </c>
      <c r="U2153" t="s">
        <v>26529</v>
      </c>
      <c r="V2153" t="s">
        <v>12547</v>
      </c>
      <c r="W2153" t="s">
        <v>28134</v>
      </c>
      <c r="X2153" t="s">
        <v>15129</v>
      </c>
      <c r="Y2153" s="536" t="s">
        <v>28135</v>
      </c>
      <c r="Z2153" s="536" t="s">
        <v>28136</v>
      </c>
      <c r="AA2153" s="493" t="s">
        <v>28137</v>
      </c>
      <c r="AB2153" s="493" t="s">
        <v>28136</v>
      </c>
      <c r="AC2153" s="493" t="s">
        <v>9508</v>
      </c>
      <c r="AD2153" s="493" t="s">
        <v>23885</v>
      </c>
      <c r="AE2153"/>
      <c r="AF2153" t="s">
        <v>20919</v>
      </c>
      <c r="AG2153"/>
      <c r="AH2153"/>
      <c r="AI2153" t="s">
        <v>20668</v>
      </c>
      <c r="AJ2153" t="s">
        <v>32</v>
      </c>
      <c r="AK2153" t="s">
        <v>2322</v>
      </c>
      <c r="AL2153" t="s">
        <v>64</v>
      </c>
      <c r="AM2153" t="s">
        <v>12547</v>
      </c>
      <c r="AN2153">
        <v>3</v>
      </c>
    </row>
    <row r="2154" spans="1:40" ht="14.4" x14ac:dyDescent="0.3">
      <c r="A2154" s="433" t="str">
        <v>2916</v>
      </c>
      <c r="D2154" t="str">
        <f>CONCATENATE(portada_F[[#This Row],[NIVEL]],".",portada_F[[#This Row],[CODINS]])</f>
        <v>1.03541</v>
      </c>
      <c r="E2154" s="444" t="s">
        <v>33544</v>
      </c>
      <c r="F2154" t="s">
        <v>7871</v>
      </c>
      <c r="G2154" t="s">
        <v>13642</v>
      </c>
      <c r="H2154" t="s">
        <v>3246</v>
      </c>
      <c r="I2154" t="s">
        <v>205</v>
      </c>
      <c r="J2154" t="s">
        <v>5</v>
      </c>
      <c r="K2154" t="s">
        <v>32</v>
      </c>
      <c r="L2154" t="s">
        <v>20921</v>
      </c>
      <c r="M2154" t="s">
        <v>18492</v>
      </c>
      <c r="N2154">
        <v>41004</v>
      </c>
      <c r="O2154" t="s">
        <v>206</v>
      </c>
      <c r="P2154" t="s">
        <v>11</v>
      </c>
      <c r="Q2154" t="s">
        <v>4</v>
      </c>
      <c r="R2154" t="s">
        <v>16738</v>
      </c>
      <c r="S2154" t="s">
        <v>207</v>
      </c>
      <c r="T2154" t="s">
        <v>205</v>
      </c>
      <c r="U2154" t="s">
        <v>26529</v>
      </c>
      <c r="V2154" t="s">
        <v>3246</v>
      </c>
      <c r="W2154" t="s">
        <v>20443</v>
      </c>
      <c r="X2154" t="s">
        <v>15141</v>
      </c>
      <c r="Y2154" s="536" t="s">
        <v>28314</v>
      </c>
      <c r="Z2154" s="536" t="s">
        <v>28315</v>
      </c>
      <c r="AA2154" s="493" t="s">
        <v>20442</v>
      </c>
      <c r="AB2154" s="493" t="s">
        <v>28316</v>
      </c>
      <c r="AC2154" s="493" t="s">
        <v>9508</v>
      </c>
      <c r="AD2154" s="493" t="s">
        <v>28317</v>
      </c>
      <c r="AE2154"/>
      <c r="AF2154" t="s">
        <v>20919</v>
      </c>
      <c r="AG2154"/>
      <c r="AH2154"/>
      <c r="AI2154" t="s">
        <v>20668</v>
      </c>
      <c r="AJ2154" t="s">
        <v>32</v>
      </c>
      <c r="AK2154" t="s">
        <v>13718</v>
      </c>
      <c r="AL2154" t="s">
        <v>64</v>
      </c>
      <c r="AM2154" t="s">
        <v>3246</v>
      </c>
      <c r="AN2154">
        <v>2</v>
      </c>
    </row>
    <row r="2155" spans="1:40" ht="14.4" x14ac:dyDescent="0.3">
      <c r="A2155" s="433" t="str">
        <v>2918</v>
      </c>
      <c r="D2155" t="str">
        <f>CONCATENATE(portada_F[[#This Row],[NIVEL]],".",portada_F[[#This Row],[CODINS]])</f>
        <v>1.02964</v>
      </c>
      <c r="E2155" s="444" t="s">
        <v>33075</v>
      </c>
      <c r="F2155" t="s">
        <v>7608</v>
      </c>
      <c r="G2155" t="s">
        <v>13601</v>
      </c>
      <c r="H2155" t="s">
        <v>14462</v>
      </c>
      <c r="I2155" t="s">
        <v>205</v>
      </c>
      <c r="J2155" t="s">
        <v>1</v>
      </c>
      <c r="K2155" t="s">
        <v>32</v>
      </c>
      <c r="L2155" t="s">
        <v>20921</v>
      </c>
      <c r="M2155" t="s">
        <v>18492</v>
      </c>
      <c r="N2155">
        <v>41002</v>
      </c>
      <c r="O2155" t="s">
        <v>206</v>
      </c>
      <c r="P2155" t="s">
        <v>11</v>
      </c>
      <c r="Q2155" t="s">
        <v>2</v>
      </c>
      <c r="R2155" t="s">
        <v>16737</v>
      </c>
      <c r="S2155" t="s">
        <v>207</v>
      </c>
      <c r="T2155" t="s">
        <v>205</v>
      </c>
      <c r="U2155" t="s">
        <v>1941</v>
      </c>
      <c r="V2155" t="s">
        <v>14207</v>
      </c>
      <c r="W2155" t="s">
        <v>14209</v>
      </c>
      <c r="X2155" t="s">
        <v>14208</v>
      </c>
      <c r="Y2155" s="536" t="s">
        <v>27136</v>
      </c>
      <c r="Z2155" s="536" t="s">
        <v>27137</v>
      </c>
      <c r="AA2155" s="493" t="s">
        <v>27138</v>
      </c>
      <c r="AB2155" s="493" t="s">
        <v>27136</v>
      </c>
      <c r="AC2155" s="493" t="s">
        <v>19789</v>
      </c>
      <c r="AD2155" s="493" t="s">
        <v>22237</v>
      </c>
      <c r="AE2155"/>
      <c r="AF2155" t="s">
        <v>20919</v>
      </c>
      <c r="AG2155"/>
      <c r="AH2155"/>
      <c r="AI2155" t="s">
        <v>20668</v>
      </c>
      <c r="AJ2155" t="s">
        <v>32</v>
      </c>
      <c r="AK2155" t="s">
        <v>4130</v>
      </c>
      <c r="AL2155" t="s">
        <v>64</v>
      </c>
      <c r="AM2155" t="s">
        <v>14462</v>
      </c>
      <c r="AN2155">
        <v>6</v>
      </c>
    </row>
    <row r="2156" spans="1:40" ht="14.4" x14ac:dyDescent="0.3">
      <c r="A2156" s="433" t="str">
        <v>2920</v>
      </c>
      <c r="D2156" t="str">
        <f>CONCATENATE(portada_F[[#This Row],[NIVEL]],".",portada_F[[#This Row],[CODINS]])</f>
        <v>1.02888</v>
      </c>
      <c r="E2156" s="444" t="s">
        <v>33015</v>
      </c>
      <c r="F2156" t="s">
        <v>13595</v>
      </c>
      <c r="G2156" t="s">
        <v>13596</v>
      </c>
      <c r="H2156" t="s">
        <v>13597</v>
      </c>
      <c r="I2156" t="s">
        <v>205</v>
      </c>
      <c r="J2156" t="s">
        <v>3</v>
      </c>
      <c r="K2156" t="s">
        <v>32</v>
      </c>
      <c r="L2156" t="s">
        <v>20921</v>
      </c>
      <c r="M2156" t="s">
        <v>18492</v>
      </c>
      <c r="N2156">
        <v>41005</v>
      </c>
      <c r="O2156" t="s">
        <v>206</v>
      </c>
      <c r="P2156" t="s">
        <v>11</v>
      </c>
      <c r="Q2156" t="s">
        <v>5</v>
      </c>
      <c r="R2156" t="s">
        <v>16739</v>
      </c>
      <c r="S2156" t="s">
        <v>207</v>
      </c>
      <c r="T2156" t="s">
        <v>205</v>
      </c>
      <c r="U2156" t="s">
        <v>9039</v>
      </c>
      <c r="V2156" t="s">
        <v>70</v>
      </c>
      <c r="W2156" t="s">
        <v>26986</v>
      </c>
      <c r="X2156" t="s">
        <v>14199</v>
      </c>
      <c r="Y2156" s="536" t="s">
        <v>26987</v>
      </c>
      <c r="Z2156" s="536"/>
      <c r="AA2156" s="493" t="s">
        <v>19373</v>
      </c>
      <c r="AB2156" s="493" t="s">
        <v>26988</v>
      </c>
      <c r="AC2156" s="493" t="s">
        <v>19849</v>
      </c>
      <c r="AD2156" s="493" t="s">
        <v>23022</v>
      </c>
      <c r="AE2156"/>
      <c r="AF2156" t="s">
        <v>20919</v>
      </c>
      <c r="AG2156"/>
      <c r="AH2156"/>
      <c r="AI2156" t="s">
        <v>20668</v>
      </c>
      <c r="AJ2156" t="s">
        <v>32</v>
      </c>
      <c r="AK2156" t="s">
        <v>13546</v>
      </c>
      <c r="AL2156" t="s">
        <v>64</v>
      </c>
      <c r="AM2156" t="s">
        <v>13597</v>
      </c>
      <c r="AN2156">
        <v>2</v>
      </c>
    </row>
    <row r="2157" spans="1:40" ht="14.4" x14ac:dyDescent="0.3">
      <c r="A2157" s="433" t="str">
        <v>2923</v>
      </c>
      <c r="D2157" t="str">
        <f>CONCATENATE(portada_F[[#This Row],[NIVEL]],".",portada_F[[#This Row],[CODINS]])</f>
        <v>1.00599</v>
      </c>
      <c r="E2157" s="444" t="s">
        <v>30973</v>
      </c>
      <c r="F2157" t="s">
        <v>1687</v>
      </c>
      <c r="G2157" t="s">
        <v>4024</v>
      </c>
      <c r="H2157" t="s">
        <v>70</v>
      </c>
      <c r="I2157" t="s">
        <v>207</v>
      </c>
      <c r="J2157" t="s">
        <v>4</v>
      </c>
      <c r="K2157" t="s">
        <v>32</v>
      </c>
      <c r="L2157" t="s">
        <v>20921</v>
      </c>
      <c r="M2157" t="s">
        <v>18492</v>
      </c>
      <c r="N2157">
        <v>40504</v>
      </c>
      <c r="O2157" t="s">
        <v>206</v>
      </c>
      <c r="P2157" t="s">
        <v>5</v>
      </c>
      <c r="Q2157" t="s">
        <v>4</v>
      </c>
      <c r="R2157" t="s">
        <v>18376</v>
      </c>
      <c r="S2157" t="s">
        <v>207</v>
      </c>
      <c r="T2157" t="s">
        <v>159</v>
      </c>
      <c r="U2157" t="s">
        <v>85</v>
      </c>
      <c r="V2157" t="s">
        <v>70</v>
      </c>
      <c r="W2157" t="s">
        <v>9497</v>
      </c>
      <c r="X2157" t="s">
        <v>11601</v>
      </c>
      <c r="Y2157" s="536" t="s">
        <v>22180</v>
      </c>
      <c r="Z2157" s="536" t="s">
        <v>22180</v>
      </c>
      <c r="AA2157" s="493" t="s">
        <v>15743</v>
      </c>
      <c r="AB2157" s="493" t="s">
        <v>22180</v>
      </c>
      <c r="AC2157" s="493" t="s">
        <v>19840</v>
      </c>
      <c r="AD2157" s="493" t="s">
        <v>22165</v>
      </c>
      <c r="AE2157"/>
      <c r="AF2157" t="s">
        <v>20919</v>
      </c>
      <c r="AG2157"/>
      <c r="AH2157"/>
      <c r="AI2157" t="s">
        <v>20668</v>
      </c>
      <c r="AJ2157" t="s">
        <v>32</v>
      </c>
      <c r="AK2157" t="s">
        <v>4023</v>
      </c>
      <c r="AL2157" t="s">
        <v>64</v>
      </c>
      <c r="AM2157" t="s">
        <v>70</v>
      </c>
      <c r="AN2157">
        <v>38</v>
      </c>
    </row>
    <row r="2158" spans="1:40" ht="14.4" x14ac:dyDescent="0.3">
      <c r="A2158" s="433" t="str">
        <v>2927</v>
      </c>
      <c r="D2158" t="str">
        <f>CONCATENATE(portada_F[[#This Row],[NIVEL]],".",portada_F[[#This Row],[CODINS]])</f>
        <v>1.03544</v>
      </c>
      <c r="E2158" s="444" t="s">
        <v>33547</v>
      </c>
      <c r="F2158" t="s">
        <v>9925</v>
      </c>
      <c r="G2158" t="s">
        <v>13646</v>
      </c>
      <c r="H2158" t="s">
        <v>13647</v>
      </c>
      <c r="I2158" t="s">
        <v>205</v>
      </c>
      <c r="J2158" t="s">
        <v>5</v>
      </c>
      <c r="K2158" t="s">
        <v>32</v>
      </c>
      <c r="L2158" t="s">
        <v>20921</v>
      </c>
      <c r="M2158" t="s">
        <v>18492</v>
      </c>
      <c r="N2158">
        <v>41001</v>
      </c>
      <c r="O2158" t="s">
        <v>206</v>
      </c>
      <c r="P2158" t="s">
        <v>11</v>
      </c>
      <c r="Q2158" t="s">
        <v>1</v>
      </c>
      <c r="R2158" t="s">
        <v>16736</v>
      </c>
      <c r="S2158" t="s">
        <v>207</v>
      </c>
      <c r="T2158" t="s">
        <v>205</v>
      </c>
      <c r="U2158" t="s">
        <v>3312</v>
      </c>
      <c r="V2158" t="s">
        <v>13647</v>
      </c>
      <c r="W2158" t="s">
        <v>14306</v>
      </c>
      <c r="X2158" t="s">
        <v>14305</v>
      </c>
      <c r="Y2158" s="536" t="s">
        <v>28330</v>
      </c>
      <c r="Z2158" s="536"/>
      <c r="AA2158" s="493" t="s">
        <v>20444</v>
      </c>
      <c r="AB2158" s="493" t="s">
        <v>28331</v>
      </c>
      <c r="AC2158" s="493" t="s">
        <v>9508</v>
      </c>
      <c r="AD2158" s="493" t="s">
        <v>23394</v>
      </c>
      <c r="AE2158"/>
      <c r="AF2158" t="s">
        <v>20919</v>
      </c>
      <c r="AG2158"/>
      <c r="AH2158"/>
      <c r="AI2158" t="s">
        <v>20668</v>
      </c>
      <c r="AJ2158" t="s">
        <v>32</v>
      </c>
      <c r="AK2158" t="s">
        <v>4134</v>
      </c>
      <c r="AL2158" t="s">
        <v>64</v>
      </c>
      <c r="AM2158" t="s">
        <v>13647</v>
      </c>
      <c r="AN2158">
        <v>10</v>
      </c>
    </row>
    <row r="2159" spans="1:40" ht="14.4" x14ac:dyDescent="0.3">
      <c r="A2159" s="433" t="str">
        <v>2929</v>
      </c>
      <c r="D2159" t="str">
        <f>CONCATENATE(portada_F[[#This Row],[NIVEL]],".",portada_F[[#This Row],[CODINS]])</f>
        <v>1.01805</v>
      </c>
      <c r="E2159" s="444" t="s">
        <v>32055</v>
      </c>
      <c r="F2159" t="s">
        <v>3979</v>
      </c>
      <c r="G2159" t="s">
        <v>3977</v>
      </c>
      <c r="H2159" t="s">
        <v>3978</v>
      </c>
      <c r="I2159" t="s">
        <v>207</v>
      </c>
      <c r="J2159" t="s">
        <v>3</v>
      </c>
      <c r="K2159" t="s">
        <v>32</v>
      </c>
      <c r="L2159" t="s">
        <v>20921</v>
      </c>
      <c r="M2159" t="s">
        <v>18492</v>
      </c>
      <c r="N2159">
        <v>40405</v>
      </c>
      <c r="O2159" t="s">
        <v>206</v>
      </c>
      <c r="P2159" t="s">
        <v>4</v>
      </c>
      <c r="Q2159" t="s">
        <v>5</v>
      </c>
      <c r="R2159" t="s">
        <v>16720</v>
      </c>
      <c r="S2159" t="s">
        <v>207</v>
      </c>
      <c r="T2159" t="s">
        <v>3974</v>
      </c>
      <c r="U2159" t="s">
        <v>1576</v>
      </c>
      <c r="V2159" t="s">
        <v>3978</v>
      </c>
      <c r="W2159" t="s">
        <v>3505</v>
      </c>
      <c r="X2159" t="s">
        <v>11940</v>
      </c>
      <c r="Y2159" s="536" t="s">
        <v>24761</v>
      </c>
      <c r="Z2159" s="536"/>
      <c r="AA2159" s="493" t="s">
        <v>24762</v>
      </c>
      <c r="AB2159" s="493" t="s">
        <v>24763</v>
      </c>
      <c r="AC2159" s="493" t="s">
        <v>19837</v>
      </c>
      <c r="AD2159" s="493" t="s">
        <v>22136</v>
      </c>
      <c r="AE2159"/>
      <c r="AF2159" t="s">
        <v>20919</v>
      </c>
      <c r="AG2159"/>
      <c r="AH2159"/>
      <c r="AI2159" t="s">
        <v>20668</v>
      </c>
      <c r="AJ2159" t="s">
        <v>32</v>
      </c>
      <c r="AK2159" t="s">
        <v>1355</v>
      </c>
      <c r="AL2159" t="s">
        <v>64</v>
      </c>
      <c r="AM2159" t="s">
        <v>3978</v>
      </c>
      <c r="AN2159">
        <v>9</v>
      </c>
    </row>
    <row r="2160" spans="1:40" ht="14.4" x14ac:dyDescent="0.3">
      <c r="A2160" s="433" t="str">
        <v>2931</v>
      </c>
      <c r="D2160" t="str">
        <f>CONCATENATE(portada_F[[#This Row],[NIVEL]],".",portada_F[[#This Row],[CODINS]])</f>
        <v>1.00835</v>
      </c>
      <c r="E2160" s="444" t="s">
        <v>31187</v>
      </c>
      <c r="F2160" t="s">
        <v>2277</v>
      </c>
      <c r="G2160" t="s">
        <v>3980</v>
      </c>
      <c r="H2160" t="s">
        <v>17103</v>
      </c>
      <c r="I2160" t="s">
        <v>207</v>
      </c>
      <c r="J2160" t="s">
        <v>3</v>
      </c>
      <c r="K2160" t="s">
        <v>32</v>
      </c>
      <c r="L2160" t="s">
        <v>20921</v>
      </c>
      <c r="M2160" t="s">
        <v>18492</v>
      </c>
      <c r="N2160">
        <v>40405</v>
      </c>
      <c r="O2160" t="s">
        <v>206</v>
      </c>
      <c r="P2160" t="s">
        <v>4</v>
      </c>
      <c r="Q2160" t="s">
        <v>5</v>
      </c>
      <c r="R2160" t="s">
        <v>16720</v>
      </c>
      <c r="S2160" t="s">
        <v>207</v>
      </c>
      <c r="T2160" t="s">
        <v>3974</v>
      </c>
      <c r="U2160" t="s">
        <v>1576</v>
      </c>
      <c r="V2160" t="s">
        <v>9490</v>
      </c>
      <c r="W2160" t="s">
        <v>22758</v>
      </c>
      <c r="X2160" t="s">
        <v>13957</v>
      </c>
      <c r="Y2160" s="536" t="s">
        <v>22759</v>
      </c>
      <c r="Z2160" s="536" t="s">
        <v>22760</v>
      </c>
      <c r="AA2160" s="493" t="s">
        <v>22761</v>
      </c>
      <c r="AB2160" s="493" t="s">
        <v>22759</v>
      </c>
      <c r="AC2160" s="493" t="s">
        <v>19837</v>
      </c>
      <c r="AD2160" s="493" t="s">
        <v>22136</v>
      </c>
      <c r="AE2160"/>
      <c r="AF2160" t="s">
        <v>20919</v>
      </c>
      <c r="AG2160"/>
      <c r="AH2160"/>
      <c r="AI2160" t="s">
        <v>20668</v>
      </c>
      <c r="AJ2160" t="s">
        <v>32</v>
      </c>
      <c r="AK2160" t="s">
        <v>1432</v>
      </c>
      <c r="AL2160" t="s">
        <v>64</v>
      </c>
      <c r="AM2160" t="s">
        <v>17103</v>
      </c>
      <c r="AN2160">
        <v>18</v>
      </c>
    </row>
    <row r="2161" spans="1:40" ht="14.4" x14ac:dyDescent="0.3">
      <c r="A2161" s="433" t="str">
        <v>2932</v>
      </c>
      <c r="D2161" t="str">
        <f>CONCATENATE(portada_F[[#This Row],[NIVEL]],".",portada_F[[#This Row],[CODINS]])</f>
        <v>1.02401</v>
      </c>
      <c r="E2161" s="444" t="s">
        <v>32583</v>
      </c>
      <c r="F2161" t="s">
        <v>4059</v>
      </c>
      <c r="G2161" t="s">
        <v>4057</v>
      </c>
      <c r="H2161" t="s">
        <v>525</v>
      </c>
      <c r="I2161" t="s">
        <v>207</v>
      </c>
      <c r="J2161" t="s">
        <v>5</v>
      </c>
      <c r="K2161" t="s">
        <v>32</v>
      </c>
      <c r="L2161" t="s">
        <v>20921</v>
      </c>
      <c r="M2161" t="s">
        <v>18492</v>
      </c>
      <c r="N2161">
        <v>40307</v>
      </c>
      <c r="O2161" t="s">
        <v>206</v>
      </c>
      <c r="P2161" t="s">
        <v>3</v>
      </c>
      <c r="Q2161" t="s">
        <v>7</v>
      </c>
      <c r="R2161" t="s">
        <v>16714</v>
      </c>
      <c r="S2161" t="s">
        <v>207</v>
      </c>
      <c r="T2161" t="s">
        <v>1576</v>
      </c>
      <c r="U2161" t="s">
        <v>22221</v>
      </c>
      <c r="V2161" t="s">
        <v>525</v>
      </c>
      <c r="W2161" t="s">
        <v>7284</v>
      </c>
      <c r="X2161" t="s">
        <v>12082</v>
      </c>
      <c r="Y2161" s="536" t="s">
        <v>25975</v>
      </c>
      <c r="Z2161" s="536" t="s">
        <v>25975</v>
      </c>
      <c r="AA2161" s="493" t="s">
        <v>19230</v>
      </c>
      <c r="AB2161" s="493" t="s">
        <v>25975</v>
      </c>
      <c r="AC2161" s="493" t="s">
        <v>19825</v>
      </c>
      <c r="AD2161" s="493" t="s">
        <v>21424</v>
      </c>
      <c r="AE2161"/>
      <c r="AF2161" t="s">
        <v>20919</v>
      </c>
      <c r="AG2161"/>
      <c r="AH2161"/>
      <c r="AI2161" t="s">
        <v>20668</v>
      </c>
      <c r="AJ2161" t="s">
        <v>32</v>
      </c>
      <c r="AK2161" t="s">
        <v>3206</v>
      </c>
      <c r="AL2161" t="s">
        <v>64</v>
      </c>
      <c r="AM2161" t="s">
        <v>525</v>
      </c>
      <c r="AN2161">
        <v>25</v>
      </c>
    </row>
    <row r="2162" spans="1:40" ht="14.4" x14ac:dyDescent="0.3">
      <c r="A2162" s="433" t="str">
        <v>2933</v>
      </c>
      <c r="D2162" t="str">
        <f>CONCATENATE(portada_F[[#This Row],[NIVEL]],".",portada_F[[#This Row],[CODINS]])</f>
        <v>1.00565</v>
      </c>
      <c r="E2162" s="444" t="s">
        <v>30945</v>
      </c>
      <c r="F2162" t="s">
        <v>1618</v>
      </c>
      <c r="G2162" t="s">
        <v>3967</v>
      </c>
      <c r="H2162" t="s">
        <v>838</v>
      </c>
      <c r="I2162" t="s">
        <v>207</v>
      </c>
      <c r="J2162" t="s">
        <v>2</v>
      </c>
      <c r="K2162" t="s">
        <v>32</v>
      </c>
      <c r="L2162" t="s">
        <v>20921</v>
      </c>
      <c r="M2162" t="s">
        <v>18492</v>
      </c>
      <c r="N2162">
        <v>40102</v>
      </c>
      <c r="O2162" t="s">
        <v>206</v>
      </c>
      <c r="P2162" t="s">
        <v>1</v>
      </c>
      <c r="Q2162" t="s">
        <v>2</v>
      </c>
      <c r="R2162" t="s">
        <v>16698</v>
      </c>
      <c r="S2162" t="s">
        <v>207</v>
      </c>
      <c r="T2162" t="s">
        <v>207</v>
      </c>
      <c r="U2162" t="s">
        <v>830</v>
      </c>
      <c r="V2162" t="s">
        <v>868</v>
      </c>
      <c r="W2162" t="s">
        <v>474</v>
      </c>
      <c r="X2162" t="s">
        <v>11588</v>
      </c>
      <c r="Y2162" s="536" t="s">
        <v>22119</v>
      </c>
      <c r="Z2162" s="536" t="s">
        <v>22119</v>
      </c>
      <c r="AA2162" s="493" t="s">
        <v>7137</v>
      </c>
      <c r="AB2162" s="493" t="s">
        <v>22119</v>
      </c>
      <c r="AC2162" s="493" t="s">
        <v>19833</v>
      </c>
      <c r="AD2162" s="493" t="s">
        <v>22111</v>
      </c>
      <c r="AE2162"/>
      <c r="AF2162" t="s">
        <v>20919</v>
      </c>
      <c r="AG2162"/>
      <c r="AH2162"/>
      <c r="AI2162" t="s">
        <v>20668</v>
      </c>
      <c r="AJ2162" t="s">
        <v>32</v>
      </c>
      <c r="AK2162" t="s">
        <v>2536</v>
      </c>
      <c r="AL2162" t="s">
        <v>64</v>
      </c>
      <c r="AM2162" t="s">
        <v>838</v>
      </c>
      <c r="AN2162">
        <v>125</v>
      </c>
    </row>
    <row r="2163" spans="1:40" ht="14.4" x14ac:dyDescent="0.3">
      <c r="A2163" s="433" t="str">
        <v>2934</v>
      </c>
      <c r="D2163" t="str">
        <f>CONCATENATE(portada_F[[#This Row],[NIVEL]],".",portada_F[[#This Row],[CODINS]])</f>
        <v>1.03608</v>
      </c>
      <c r="E2163" s="444" t="s">
        <v>30945</v>
      </c>
      <c r="F2163" t="s">
        <v>7548</v>
      </c>
      <c r="G2163" t="s">
        <v>3967</v>
      </c>
      <c r="H2163" t="s">
        <v>28474</v>
      </c>
      <c r="I2163" t="s">
        <v>207</v>
      </c>
      <c r="J2163" t="s">
        <v>2</v>
      </c>
      <c r="K2163" t="s">
        <v>32</v>
      </c>
      <c r="L2163" t="s">
        <v>20921</v>
      </c>
      <c r="M2163" t="s">
        <v>18492</v>
      </c>
      <c r="N2163">
        <v>40204</v>
      </c>
      <c r="O2163" t="s">
        <v>206</v>
      </c>
      <c r="P2163" t="s">
        <v>2</v>
      </c>
      <c r="Q2163" t="s">
        <v>4</v>
      </c>
      <c r="R2163" t="s">
        <v>16705</v>
      </c>
      <c r="S2163" t="s">
        <v>207</v>
      </c>
      <c r="T2163" t="s">
        <v>4003</v>
      </c>
      <c r="U2163" t="s">
        <v>2126</v>
      </c>
      <c r="V2163" t="s">
        <v>2126</v>
      </c>
      <c r="W2163" t="s">
        <v>16409</v>
      </c>
      <c r="X2163" t="s">
        <v>16408</v>
      </c>
      <c r="Y2163" s="536" t="s">
        <v>28475</v>
      </c>
      <c r="Z2163" s="536" t="s">
        <v>28475</v>
      </c>
      <c r="AA2163" s="493" t="s">
        <v>7137</v>
      </c>
      <c r="AB2163" s="493" t="s">
        <v>22119</v>
      </c>
      <c r="AC2163" s="493" t="s">
        <v>19833</v>
      </c>
      <c r="AD2163" s="493" t="s">
        <v>22111</v>
      </c>
      <c r="AE2163" t="s">
        <v>28173</v>
      </c>
      <c r="AF2163" t="s">
        <v>20919</v>
      </c>
      <c r="AG2163" t="s">
        <v>64</v>
      </c>
      <c r="AH2163" t="s">
        <v>19694</v>
      </c>
      <c r="AI2163" t="s">
        <v>28476</v>
      </c>
      <c r="AJ2163" t="s">
        <v>32</v>
      </c>
      <c r="AK2163" t="s">
        <v>2536</v>
      </c>
      <c r="AL2163" t="s">
        <v>64</v>
      </c>
      <c r="AM2163" t="s">
        <v>838</v>
      </c>
      <c r="AN2163">
        <v>38</v>
      </c>
    </row>
    <row r="2164" spans="1:40" ht="14.4" x14ac:dyDescent="0.3">
      <c r="A2164" s="433" t="str">
        <v>2935</v>
      </c>
      <c r="D2164" t="str">
        <f>CONCATENATE(portada_F[[#This Row],[NIVEL]],".",portada_F[[#This Row],[CODINS]])</f>
        <v>1.01578</v>
      </c>
      <c r="E2164" s="444" t="s">
        <v>31852</v>
      </c>
      <c r="F2164" t="s">
        <v>3896</v>
      </c>
      <c r="G2164" t="s">
        <v>4027</v>
      </c>
      <c r="H2164" t="s">
        <v>4028</v>
      </c>
      <c r="I2164" t="s">
        <v>207</v>
      </c>
      <c r="J2164" t="s">
        <v>4</v>
      </c>
      <c r="K2164" t="s">
        <v>32</v>
      </c>
      <c r="L2164" t="s">
        <v>20921</v>
      </c>
      <c r="M2164" t="s">
        <v>18492</v>
      </c>
      <c r="N2164">
        <v>40504</v>
      </c>
      <c r="O2164" t="s">
        <v>206</v>
      </c>
      <c r="P2164" t="s">
        <v>5</v>
      </c>
      <c r="Q2164" t="s">
        <v>4</v>
      </c>
      <c r="R2164" t="s">
        <v>18376</v>
      </c>
      <c r="S2164" t="s">
        <v>207</v>
      </c>
      <c r="T2164" t="s">
        <v>159</v>
      </c>
      <c r="U2164" t="s">
        <v>85</v>
      </c>
      <c r="V2164" t="s">
        <v>11305</v>
      </c>
      <c r="W2164" t="s">
        <v>24290</v>
      </c>
      <c r="X2164" t="s">
        <v>11885</v>
      </c>
      <c r="Y2164" s="536" t="s">
        <v>24291</v>
      </c>
      <c r="Z2164" s="536" t="s">
        <v>24291</v>
      </c>
      <c r="AA2164" s="493" t="s">
        <v>24292</v>
      </c>
      <c r="AB2164" s="493" t="s">
        <v>24291</v>
      </c>
      <c r="AC2164" s="493" t="s">
        <v>19840</v>
      </c>
      <c r="AD2164" s="493" t="s">
        <v>22165</v>
      </c>
      <c r="AE2164"/>
      <c r="AF2164" t="s">
        <v>20919</v>
      </c>
      <c r="AG2164"/>
      <c r="AH2164"/>
      <c r="AI2164" t="s">
        <v>20668</v>
      </c>
      <c r="AJ2164" t="s">
        <v>32</v>
      </c>
      <c r="AK2164" t="s">
        <v>4026</v>
      </c>
      <c r="AL2164" t="s">
        <v>64</v>
      </c>
      <c r="AM2164" t="s">
        <v>4028</v>
      </c>
      <c r="AN2164">
        <v>11</v>
      </c>
    </row>
    <row r="2165" spans="1:40" ht="14.4" x14ac:dyDescent="0.3">
      <c r="A2165" s="433" t="str">
        <v>2936</v>
      </c>
      <c r="D2165" t="str">
        <f>CONCATENATE(portada_F[[#This Row],[NIVEL]],".",portada_F[[#This Row],[CODINS]])</f>
        <v>1.00600</v>
      </c>
      <c r="E2165" s="444" t="s">
        <v>30974</v>
      </c>
      <c r="F2165" t="s">
        <v>1688</v>
      </c>
      <c r="G2165" t="s">
        <v>4009</v>
      </c>
      <c r="H2165" t="s">
        <v>11183</v>
      </c>
      <c r="I2165" t="s">
        <v>207</v>
      </c>
      <c r="J2165" t="s">
        <v>4</v>
      </c>
      <c r="K2165" t="s">
        <v>32</v>
      </c>
      <c r="L2165" t="s">
        <v>20921</v>
      </c>
      <c r="M2165" t="s">
        <v>18492</v>
      </c>
      <c r="N2165">
        <v>40206</v>
      </c>
      <c r="O2165" t="s">
        <v>206</v>
      </c>
      <c r="P2165" t="s">
        <v>2</v>
      </c>
      <c r="Q2165" t="s">
        <v>6</v>
      </c>
      <c r="R2165" t="s">
        <v>16707</v>
      </c>
      <c r="S2165" t="s">
        <v>207</v>
      </c>
      <c r="T2165" t="s">
        <v>4003</v>
      </c>
      <c r="U2165" t="s">
        <v>6255</v>
      </c>
      <c r="V2165" t="s">
        <v>11301</v>
      </c>
      <c r="W2165" t="s">
        <v>397</v>
      </c>
      <c r="X2165" t="s">
        <v>11602</v>
      </c>
      <c r="Y2165" s="536" t="s">
        <v>22181</v>
      </c>
      <c r="Z2165" s="536" t="s">
        <v>22182</v>
      </c>
      <c r="AA2165" s="493" t="s">
        <v>17079</v>
      </c>
      <c r="AB2165" s="493" t="s">
        <v>22182</v>
      </c>
      <c r="AC2165" s="493" t="s">
        <v>19840</v>
      </c>
      <c r="AD2165" s="493" t="s">
        <v>22165</v>
      </c>
      <c r="AE2165"/>
      <c r="AF2165" t="s">
        <v>20919</v>
      </c>
      <c r="AG2165"/>
      <c r="AH2165"/>
      <c r="AI2165" t="s">
        <v>20668</v>
      </c>
      <c r="AJ2165" t="s">
        <v>32</v>
      </c>
      <c r="AK2165" t="s">
        <v>3739</v>
      </c>
      <c r="AL2165" t="s">
        <v>64</v>
      </c>
      <c r="AM2165" t="s">
        <v>11183</v>
      </c>
      <c r="AN2165">
        <v>87</v>
      </c>
    </row>
    <row r="2166" spans="1:40" ht="14.4" x14ac:dyDescent="0.3">
      <c r="A2166" s="433" t="str">
        <v>2937</v>
      </c>
      <c r="D2166" t="str">
        <f>CONCATENATE(portada_F[[#This Row],[NIVEL]],".",portada_F[[#This Row],[CODINS]])</f>
        <v>1.02671</v>
      </c>
      <c r="E2166" s="444" t="s">
        <v>32816</v>
      </c>
      <c r="F2166" t="s">
        <v>7754</v>
      </c>
      <c r="G2166" t="s">
        <v>14654</v>
      </c>
      <c r="H2166" t="s">
        <v>14655</v>
      </c>
      <c r="I2166" t="s">
        <v>205</v>
      </c>
      <c r="J2166" t="s">
        <v>3</v>
      </c>
      <c r="K2166" t="s">
        <v>32</v>
      </c>
      <c r="L2166" t="s">
        <v>20921</v>
      </c>
      <c r="M2166" t="s">
        <v>18492</v>
      </c>
      <c r="N2166">
        <v>41001</v>
      </c>
      <c r="O2166" t="s">
        <v>206</v>
      </c>
      <c r="P2166" t="s">
        <v>11</v>
      </c>
      <c r="Q2166" t="s">
        <v>1</v>
      </c>
      <c r="R2166" t="s">
        <v>16736</v>
      </c>
      <c r="S2166" t="s">
        <v>207</v>
      </c>
      <c r="T2166" t="s">
        <v>205</v>
      </c>
      <c r="U2166" t="s">
        <v>3312</v>
      </c>
      <c r="V2166" t="s">
        <v>14655</v>
      </c>
      <c r="W2166" t="s">
        <v>15060</v>
      </c>
      <c r="X2166" t="s">
        <v>15059</v>
      </c>
      <c r="Y2166" s="536" t="s">
        <v>26516</v>
      </c>
      <c r="Z2166" s="536" t="s">
        <v>26517</v>
      </c>
      <c r="AA2166" s="493" t="s">
        <v>20270</v>
      </c>
      <c r="AB2166" s="493" t="s">
        <v>26517</v>
      </c>
      <c r="AC2166" s="493" t="s">
        <v>19849</v>
      </c>
      <c r="AD2166" s="493" t="s">
        <v>23022</v>
      </c>
      <c r="AE2166"/>
      <c r="AF2166" t="s">
        <v>20919</v>
      </c>
      <c r="AG2166"/>
      <c r="AH2166"/>
      <c r="AI2166" t="s">
        <v>20668</v>
      </c>
      <c r="AJ2166" t="s">
        <v>32</v>
      </c>
      <c r="AK2166" t="s">
        <v>9059</v>
      </c>
      <c r="AL2166" t="s">
        <v>64</v>
      </c>
      <c r="AM2166" t="s">
        <v>14655</v>
      </c>
      <c r="AN2166">
        <v>3</v>
      </c>
    </row>
    <row r="2167" spans="1:40" ht="14.4" x14ac:dyDescent="0.3">
      <c r="A2167" s="433" t="str">
        <v>2938</v>
      </c>
      <c r="D2167" t="str">
        <f>CONCATENATE(portada_F[[#This Row],[NIVEL]],".",portada_F[[#This Row],[CODINS]])</f>
        <v>1.00832</v>
      </c>
      <c r="E2167" s="444" t="s">
        <v>31184</v>
      </c>
      <c r="F2167" t="s">
        <v>2265</v>
      </c>
      <c r="G2167" t="s">
        <v>3954</v>
      </c>
      <c r="H2167" t="s">
        <v>3955</v>
      </c>
      <c r="I2167" t="s">
        <v>207</v>
      </c>
      <c r="J2167" t="s">
        <v>2</v>
      </c>
      <c r="K2167" t="s">
        <v>32</v>
      </c>
      <c r="L2167" t="s">
        <v>20921</v>
      </c>
      <c r="M2167" t="s">
        <v>18492</v>
      </c>
      <c r="N2167">
        <v>40104</v>
      </c>
      <c r="O2167" t="s">
        <v>206</v>
      </c>
      <c r="P2167" t="s">
        <v>1</v>
      </c>
      <c r="Q2167" t="s">
        <v>4</v>
      </c>
      <c r="R2167" t="s">
        <v>16700</v>
      </c>
      <c r="S2167" t="s">
        <v>207</v>
      </c>
      <c r="T2167" t="s">
        <v>207</v>
      </c>
      <c r="U2167" t="s">
        <v>3956</v>
      </c>
      <c r="V2167" t="s">
        <v>9485</v>
      </c>
      <c r="W2167" t="s">
        <v>22750</v>
      </c>
      <c r="X2167" t="s">
        <v>11665</v>
      </c>
      <c r="Y2167" s="536" t="s">
        <v>22751</v>
      </c>
      <c r="Z2167" s="536" t="s">
        <v>22751</v>
      </c>
      <c r="AA2167" s="493" t="s">
        <v>22752</v>
      </c>
      <c r="AB2167" s="493" t="s">
        <v>22751</v>
      </c>
      <c r="AC2167" s="493" t="s">
        <v>19833</v>
      </c>
      <c r="AD2167" s="493" t="s">
        <v>22085</v>
      </c>
      <c r="AE2167"/>
      <c r="AF2167" t="s">
        <v>20919</v>
      </c>
      <c r="AG2167"/>
      <c r="AH2167"/>
      <c r="AI2167" t="s">
        <v>20668</v>
      </c>
      <c r="AJ2167" t="s">
        <v>32</v>
      </c>
      <c r="AK2167" t="s">
        <v>3953</v>
      </c>
      <c r="AL2167" t="s">
        <v>64</v>
      </c>
      <c r="AM2167" t="s">
        <v>3955</v>
      </c>
      <c r="AN2167">
        <v>58</v>
      </c>
    </row>
    <row r="2168" spans="1:40" ht="14.4" x14ac:dyDescent="0.3">
      <c r="A2168" s="433" t="str">
        <v>2939</v>
      </c>
      <c r="D2168" t="str">
        <f>CONCATENATE(portada_F[[#This Row],[NIVEL]],".",portada_F[[#This Row],[CODINS]])</f>
        <v>1.03036</v>
      </c>
      <c r="E2168" s="444" t="s">
        <v>33139</v>
      </c>
      <c r="F2168" t="s">
        <v>5918</v>
      </c>
      <c r="G2168" t="s">
        <v>6550</v>
      </c>
      <c r="H2168" t="s">
        <v>2908</v>
      </c>
      <c r="I2168" t="s">
        <v>205</v>
      </c>
      <c r="J2168" t="s">
        <v>5</v>
      </c>
      <c r="K2168" t="s">
        <v>32</v>
      </c>
      <c r="L2168" t="s">
        <v>20921</v>
      </c>
      <c r="M2168" t="s">
        <v>18492</v>
      </c>
      <c r="N2168">
        <v>41001</v>
      </c>
      <c r="O2168" t="s">
        <v>206</v>
      </c>
      <c r="P2168" t="s">
        <v>11</v>
      </c>
      <c r="Q2168" t="s">
        <v>1</v>
      </c>
      <c r="R2168" t="s">
        <v>16736</v>
      </c>
      <c r="S2168" t="s">
        <v>207</v>
      </c>
      <c r="T2168" t="s">
        <v>205</v>
      </c>
      <c r="U2168" t="s">
        <v>3312</v>
      </c>
      <c r="V2168" t="s">
        <v>2908</v>
      </c>
      <c r="W2168" t="s">
        <v>27279</v>
      </c>
      <c r="X2168" t="s">
        <v>12218</v>
      </c>
      <c r="Y2168" s="536" t="s">
        <v>27280</v>
      </c>
      <c r="Z2168" s="536" t="s">
        <v>27281</v>
      </c>
      <c r="AA2168" s="493" t="s">
        <v>13389</v>
      </c>
      <c r="AB2168" s="493" t="s">
        <v>27281</v>
      </c>
      <c r="AC2168" s="493" t="s">
        <v>9508</v>
      </c>
      <c r="AD2168" s="493" t="s">
        <v>27282</v>
      </c>
      <c r="AE2168"/>
      <c r="AF2168" t="s">
        <v>20919</v>
      </c>
      <c r="AG2168"/>
      <c r="AH2168"/>
      <c r="AI2168" t="s">
        <v>20668</v>
      </c>
      <c r="AJ2168" t="s">
        <v>32</v>
      </c>
      <c r="AK2168" t="s">
        <v>7957</v>
      </c>
      <c r="AL2168" t="s">
        <v>64</v>
      </c>
      <c r="AM2168" t="s">
        <v>2908</v>
      </c>
      <c r="AN2168">
        <v>20</v>
      </c>
    </row>
    <row r="2169" spans="1:40" ht="14.4" x14ac:dyDescent="0.3">
      <c r="A2169" s="433" t="str">
        <v>2940</v>
      </c>
      <c r="D2169" t="str">
        <f>CONCATENATE(portada_F[[#This Row],[NIVEL]],".",portada_F[[#This Row],[CODINS]])</f>
        <v>1.01586</v>
      </c>
      <c r="E2169" s="444" t="s">
        <v>31860</v>
      </c>
      <c r="F2169" t="s">
        <v>3911</v>
      </c>
      <c r="G2169" t="s">
        <v>4143</v>
      </c>
      <c r="H2169" t="s">
        <v>95</v>
      </c>
      <c r="I2169" t="s">
        <v>205</v>
      </c>
      <c r="J2169" t="s">
        <v>5</v>
      </c>
      <c r="K2169" t="s">
        <v>32</v>
      </c>
      <c r="L2169" t="s">
        <v>20921</v>
      </c>
      <c r="M2169" t="s">
        <v>18492</v>
      </c>
      <c r="N2169">
        <v>41001</v>
      </c>
      <c r="O2169" t="s">
        <v>206</v>
      </c>
      <c r="P2169" t="s">
        <v>11</v>
      </c>
      <c r="Q2169" t="s">
        <v>1</v>
      </c>
      <c r="R2169" t="s">
        <v>16736</v>
      </c>
      <c r="S2169" t="s">
        <v>207</v>
      </c>
      <c r="T2169" t="s">
        <v>205</v>
      </c>
      <c r="U2169" t="s">
        <v>3312</v>
      </c>
      <c r="V2169" t="s">
        <v>95</v>
      </c>
      <c r="W2169" t="s">
        <v>24309</v>
      </c>
      <c r="X2169" t="s">
        <v>12933</v>
      </c>
      <c r="Y2169" s="536" t="s">
        <v>24310</v>
      </c>
      <c r="Z2169" s="536" t="s">
        <v>24311</v>
      </c>
      <c r="AA2169" s="493" t="s">
        <v>24312</v>
      </c>
      <c r="AB2169" s="493" t="s">
        <v>24311</v>
      </c>
      <c r="AC2169" s="493" t="s">
        <v>9508</v>
      </c>
      <c r="AD2169" s="493" t="s">
        <v>23394</v>
      </c>
      <c r="AE2169"/>
      <c r="AF2169" t="s">
        <v>20919</v>
      </c>
      <c r="AG2169"/>
      <c r="AH2169"/>
      <c r="AI2169" t="s">
        <v>20668</v>
      </c>
      <c r="AJ2169" t="s">
        <v>32</v>
      </c>
      <c r="AK2169" t="s">
        <v>1299</v>
      </c>
      <c r="AL2169" t="s">
        <v>64</v>
      </c>
      <c r="AM2169" t="s">
        <v>95</v>
      </c>
      <c r="AN2169">
        <v>30</v>
      </c>
    </row>
    <row r="2170" spans="1:40" ht="14.4" x14ac:dyDescent="0.3">
      <c r="A2170" s="433" t="str">
        <v>2941</v>
      </c>
      <c r="D2170" t="str">
        <f>CONCATENATE(portada_F[[#This Row],[NIVEL]],".",portada_F[[#This Row],[CODINS]])</f>
        <v>1.01502</v>
      </c>
      <c r="E2170" s="444" t="s">
        <v>31780</v>
      </c>
      <c r="F2170" t="s">
        <v>2480</v>
      </c>
      <c r="G2170" t="s">
        <v>4092</v>
      </c>
      <c r="H2170" t="s">
        <v>4093</v>
      </c>
      <c r="I2170" t="s">
        <v>205</v>
      </c>
      <c r="J2170" t="s">
        <v>1</v>
      </c>
      <c r="K2170" t="s">
        <v>32</v>
      </c>
      <c r="L2170" t="s">
        <v>20921</v>
      </c>
      <c r="M2170" t="s">
        <v>18492</v>
      </c>
      <c r="N2170">
        <v>41002</v>
      </c>
      <c r="O2170" t="s">
        <v>206</v>
      </c>
      <c r="P2170" t="s">
        <v>11</v>
      </c>
      <c r="Q2170" t="s">
        <v>2</v>
      </c>
      <c r="R2170" t="s">
        <v>16737</v>
      </c>
      <c r="S2170" t="s">
        <v>207</v>
      </c>
      <c r="T2170" t="s">
        <v>205</v>
      </c>
      <c r="U2170" t="s">
        <v>1941</v>
      </c>
      <c r="V2170" t="s">
        <v>4093</v>
      </c>
      <c r="W2170" t="s">
        <v>7074</v>
      </c>
      <c r="X2170" t="s">
        <v>11860</v>
      </c>
      <c r="Y2170" s="536" t="s">
        <v>24128</v>
      </c>
      <c r="Z2170" s="536" t="s">
        <v>24128</v>
      </c>
      <c r="AA2170" s="493" t="s">
        <v>9505</v>
      </c>
      <c r="AB2170" s="493" t="s">
        <v>24128</v>
      </c>
      <c r="AC2170" s="493" t="s">
        <v>19789</v>
      </c>
      <c r="AD2170" s="493" t="s">
        <v>22237</v>
      </c>
      <c r="AE2170"/>
      <c r="AF2170" t="s">
        <v>20919</v>
      </c>
      <c r="AG2170"/>
      <c r="AH2170"/>
      <c r="AI2170" t="s">
        <v>20668</v>
      </c>
      <c r="AJ2170" t="s">
        <v>32</v>
      </c>
      <c r="AK2170" t="s">
        <v>4091</v>
      </c>
      <c r="AL2170" t="s">
        <v>64</v>
      </c>
      <c r="AM2170" t="s">
        <v>4093</v>
      </c>
      <c r="AN2170">
        <v>41</v>
      </c>
    </row>
    <row r="2171" spans="1:40" ht="14.4" x14ac:dyDescent="0.3">
      <c r="A2171" s="433" t="str">
        <v>2942</v>
      </c>
      <c r="D2171" t="str">
        <f>CONCATENATE(portada_F[[#This Row],[NIVEL]],".",portada_F[[#This Row],[CODINS]])</f>
        <v>1.02750</v>
      </c>
      <c r="E2171" s="444" t="s">
        <v>32893</v>
      </c>
      <c r="F2171" t="s">
        <v>4013</v>
      </c>
      <c r="G2171" t="s">
        <v>4010</v>
      </c>
      <c r="H2171" t="s">
        <v>17338</v>
      </c>
      <c r="I2171" t="s">
        <v>207</v>
      </c>
      <c r="J2171" t="s">
        <v>3</v>
      </c>
      <c r="K2171" t="s">
        <v>32</v>
      </c>
      <c r="L2171" t="s">
        <v>20921</v>
      </c>
      <c r="M2171" t="s">
        <v>18492</v>
      </c>
      <c r="N2171">
        <v>40206</v>
      </c>
      <c r="O2171" t="s">
        <v>206</v>
      </c>
      <c r="P2171" t="s">
        <v>2</v>
      </c>
      <c r="Q2171" t="s">
        <v>6</v>
      </c>
      <c r="R2171" t="s">
        <v>16707</v>
      </c>
      <c r="S2171" t="s">
        <v>207</v>
      </c>
      <c r="T2171" t="s">
        <v>4003</v>
      </c>
      <c r="U2171" t="s">
        <v>6255</v>
      </c>
      <c r="V2171" t="s">
        <v>4011</v>
      </c>
      <c r="W2171" t="s">
        <v>26705</v>
      </c>
      <c r="X2171" t="s">
        <v>12167</v>
      </c>
      <c r="Y2171" s="536" t="s">
        <v>26706</v>
      </c>
      <c r="Z2171" s="536" t="s">
        <v>26706</v>
      </c>
      <c r="AA2171" s="493" t="s">
        <v>19329</v>
      </c>
      <c r="AB2171" s="493" t="s">
        <v>26706</v>
      </c>
      <c r="AC2171" s="493" t="s">
        <v>19837</v>
      </c>
      <c r="AD2171" s="493" t="s">
        <v>22136</v>
      </c>
      <c r="AE2171"/>
      <c r="AF2171" t="s">
        <v>20919</v>
      </c>
      <c r="AG2171"/>
      <c r="AH2171"/>
      <c r="AI2171" t="s">
        <v>20668</v>
      </c>
      <c r="AJ2171" t="s">
        <v>32</v>
      </c>
      <c r="AK2171" t="s">
        <v>7237</v>
      </c>
      <c r="AL2171" t="s">
        <v>64</v>
      </c>
      <c r="AM2171" t="s">
        <v>17338</v>
      </c>
      <c r="AN2171">
        <v>10</v>
      </c>
    </row>
    <row r="2172" spans="1:40" ht="14.4" x14ac:dyDescent="0.3">
      <c r="A2172" s="433" t="str">
        <v>2943</v>
      </c>
      <c r="D2172" t="str">
        <f>CONCATENATE(portada_F[[#This Row],[NIVEL]],".",portada_F[[#This Row],[CODINS]])</f>
        <v>1.00623</v>
      </c>
      <c r="E2172" s="444" t="s">
        <v>30995</v>
      </c>
      <c r="F2172" t="s">
        <v>1739</v>
      </c>
      <c r="G2172" t="s">
        <v>4104</v>
      </c>
      <c r="H2172" t="s">
        <v>3312</v>
      </c>
      <c r="I2172" t="s">
        <v>205</v>
      </c>
      <c r="J2172" t="s">
        <v>3</v>
      </c>
      <c r="K2172" t="s">
        <v>32</v>
      </c>
      <c r="L2172" t="s">
        <v>20921</v>
      </c>
      <c r="M2172" t="s">
        <v>18492</v>
      </c>
      <c r="N2172">
        <v>41001</v>
      </c>
      <c r="O2172" t="s">
        <v>206</v>
      </c>
      <c r="P2172" t="s">
        <v>11</v>
      </c>
      <c r="Q2172" t="s">
        <v>1</v>
      </c>
      <c r="R2172" t="s">
        <v>16736</v>
      </c>
      <c r="S2172" t="s">
        <v>207</v>
      </c>
      <c r="T2172" t="s">
        <v>205</v>
      </c>
      <c r="U2172" t="s">
        <v>3312</v>
      </c>
      <c r="V2172" t="s">
        <v>3312</v>
      </c>
      <c r="W2172" t="s">
        <v>3586</v>
      </c>
      <c r="X2172" t="s">
        <v>11611</v>
      </c>
      <c r="Y2172" s="536" t="s">
        <v>22234</v>
      </c>
      <c r="Z2172" s="536" t="s">
        <v>22234</v>
      </c>
      <c r="AA2172" s="493" t="s">
        <v>8263</v>
      </c>
      <c r="AB2172" s="493" t="s">
        <v>22235</v>
      </c>
      <c r="AC2172" s="493" t="s">
        <v>19849</v>
      </c>
      <c r="AD2172" s="493" t="s">
        <v>22234</v>
      </c>
      <c r="AE2172"/>
      <c r="AF2172" t="s">
        <v>20919</v>
      </c>
      <c r="AG2172"/>
      <c r="AH2172"/>
      <c r="AI2172" t="s">
        <v>20668</v>
      </c>
      <c r="AJ2172" t="s">
        <v>32</v>
      </c>
      <c r="AK2172" t="s">
        <v>4103</v>
      </c>
      <c r="AL2172" t="s">
        <v>64</v>
      </c>
      <c r="AM2172" t="s">
        <v>3312</v>
      </c>
      <c r="AN2172">
        <v>73</v>
      </c>
    </row>
    <row r="2173" spans="1:40" ht="14.4" x14ac:dyDescent="0.3">
      <c r="A2173" s="433" t="str">
        <v>2944</v>
      </c>
      <c r="D2173" t="str">
        <f>CONCATENATE(portada_F[[#This Row],[NIVEL]],".",portada_F[[#This Row],[CODINS]])</f>
        <v>1.04014</v>
      </c>
      <c r="E2173" s="444" t="s">
        <v>30995</v>
      </c>
      <c r="F2173" t="s">
        <v>7934</v>
      </c>
      <c r="G2173" t="s">
        <v>4104</v>
      </c>
      <c r="H2173" t="s">
        <v>29316</v>
      </c>
      <c r="I2173" t="s">
        <v>205</v>
      </c>
      <c r="J2173" t="s">
        <v>3</v>
      </c>
      <c r="K2173" t="s">
        <v>32</v>
      </c>
      <c r="L2173" t="s">
        <v>20921</v>
      </c>
      <c r="M2173" t="s">
        <v>18492</v>
      </c>
      <c r="N2173">
        <v>41001</v>
      </c>
      <c r="O2173" t="s">
        <v>206</v>
      </c>
      <c r="P2173" t="s">
        <v>11</v>
      </c>
      <c r="Q2173" t="s">
        <v>1</v>
      </c>
      <c r="R2173" t="s">
        <v>16736</v>
      </c>
      <c r="S2173" t="s">
        <v>207</v>
      </c>
      <c r="T2173" t="s">
        <v>205</v>
      </c>
      <c r="U2173" t="s">
        <v>3312</v>
      </c>
      <c r="V2173" t="s">
        <v>3312</v>
      </c>
      <c r="W2173" t="s">
        <v>17655</v>
      </c>
      <c r="X2173" t="s">
        <v>11611</v>
      </c>
      <c r="Y2173" s="536" t="s">
        <v>22234</v>
      </c>
      <c r="Z2173" s="536" t="s">
        <v>22234</v>
      </c>
      <c r="AA2173" s="493" t="s">
        <v>8263</v>
      </c>
      <c r="AB2173" s="493" t="s">
        <v>22235</v>
      </c>
      <c r="AC2173" s="493" t="s">
        <v>19849</v>
      </c>
      <c r="AD2173" s="493" t="s">
        <v>22234</v>
      </c>
      <c r="AE2173" t="s">
        <v>28173</v>
      </c>
      <c r="AF2173" t="s">
        <v>20919</v>
      </c>
      <c r="AG2173" t="s">
        <v>64</v>
      </c>
      <c r="AH2173" t="s">
        <v>19694</v>
      </c>
      <c r="AI2173" t="s">
        <v>29317</v>
      </c>
      <c r="AJ2173" t="s">
        <v>32</v>
      </c>
      <c r="AK2173" t="s">
        <v>4103</v>
      </c>
      <c r="AL2173" t="s">
        <v>64</v>
      </c>
      <c r="AM2173" t="s">
        <v>3312</v>
      </c>
      <c r="AN2173">
        <v>5</v>
      </c>
    </row>
    <row r="2174" spans="1:40" ht="14.4" x14ac:dyDescent="0.3">
      <c r="A2174" s="433" t="str">
        <v>2945</v>
      </c>
      <c r="D2174" t="str">
        <f>CONCATENATE(portada_F[[#This Row],[NIVEL]],".",portada_F[[#This Row],[CODINS]])</f>
        <v>1.02070</v>
      </c>
      <c r="E2174" s="444" t="s">
        <v>32291</v>
      </c>
      <c r="F2174" t="s">
        <v>4720</v>
      </c>
      <c r="G2174" t="s">
        <v>6586</v>
      </c>
      <c r="H2174" t="s">
        <v>6587</v>
      </c>
      <c r="I2174" t="s">
        <v>205</v>
      </c>
      <c r="J2174" t="s">
        <v>3</v>
      </c>
      <c r="K2174" t="s">
        <v>32</v>
      </c>
      <c r="L2174" t="s">
        <v>20921</v>
      </c>
      <c r="M2174" t="s">
        <v>18492</v>
      </c>
      <c r="N2174">
        <v>41001</v>
      </c>
      <c r="O2174" t="s">
        <v>206</v>
      </c>
      <c r="P2174" t="s">
        <v>11</v>
      </c>
      <c r="Q2174" t="s">
        <v>1</v>
      </c>
      <c r="R2174" t="s">
        <v>16736</v>
      </c>
      <c r="S2174" t="s">
        <v>207</v>
      </c>
      <c r="T2174" t="s">
        <v>205</v>
      </c>
      <c r="U2174" t="s">
        <v>3312</v>
      </c>
      <c r="V2174" t="s">
        <v>6587</v>
      </c>
      <c r="W2174" t="s">
        <v>25288</v>
      </c>
      <c r="X2174" t="s">
        <v>14085</v>
      </c>
      <c r="Y2174" s="536" t="s">
        <v>25289</v>
      </c>
      <c r="Z2174" s="536" t="s">
        <v>25289</v>
      </c>
      <c r="AA2174" s="493" t="s">
        <v>6588</v>
      </c>
      <c r="AB2174" s="493" t="s">
        <v>25290</v>
      </c>
      <c r="AC2174" s="493" t="s">
        <v>19849</v>
      </c>
      <c r="AD2174" s="493" t="s">
        <v>23022</v>
      </c>
      <c r="AE2174"/>
      <c r="AF2174" t="s">
        <v>20919</v>
      </c>
      <c r="AG2174"/>
      <c r="AH2174"/>
      <c r="AI2174" t="s">
        <v>20668</v>
      </c>
      <c r="AJ2174" t="s">
        <v>32</v>
      </c>
      <c r="AK2174" t="s">
        <v>7728</v>
      </c>
      <c r="AL2174" t="s">
        <v>64</v>
      </c>
      <c r="AM2174" t="s">
        <v>6587</v>
      </c>
      <c r="AN2174">
        <v>69</v>
      </c>
    </row>
    <row r="2175" spans="1:40" ht="14.4" x14ac:dyDescent="0.3">
      <c r="A2175" s="433" t="str">
        <v>2946</v>
      </c>
      <c r="D2175" t="str">
        <f>CONCATENATE(portada_F[[#This Row],[NIVEL]],".",portada_F[[#This Row],[CODINS]])</f>
        <v>1.02339</v>
      </c>
      <c r="E2175" s="444" t="s">
        <v>32528</v>
      </c>
      <c r="F2175" t="s">
        <v>3032</v>
      </c>
      <c r="G2175" t="s">
        <v>6508</v>
      </c>
      <c r="H2175" t="s">
        <v>504</v>
      </c>
      <c r="I2175" t="s">
        <v>205</v>
      </c>
      <c r="J2175" t="s">
        <v>3</v>
      </c>
      <c r="K2175" t="s">
        <v>32</v>
      </c>
      <c r="L2175" t="s">
        <v>20921</v>
      </c>
      <c r="M2175" t="s">
        <v>18492</v>
      </c>
      <c r="N2175">
        <v>41001</v>
      </c>
      <c r="O2175" t="s">
        <v>206</v>
      </c>
      <c r="P2175" t="s">
        <v>11</v>
      </c>
      <c r="Q2175" t="s">
        <v>1</v>
      </c>
      <c r="R2175" t="s">
        <v>16736</v>
      </c>
      <c r="S2175" t="s">
        <v>207</v>
      </c>
      <c r="T2175" t="s">
        <v>205</v>
      </c>
      <c r="U2175" t="s">
        <v>3312</v>
      </c>
      <c r="V2175" t="s">
        <v>504</v>
      </c>
      <c r="W2175" t="s">
        <v>9822</v>
      </c>
      <c r="X2175" t="s">
        <v>13119</v>
      </c>
      <c r="Y2175" s="536" t="s">
        <v>25858</v>
      </c>
      <c r="Z2175" s="536" t="s">
        <v>25858</v>
      </c>
      <c r="AA2175" s="493" t="s">
        <v>20316</v>
      </c>
      <c r="AB2175" s="493" t="s">
        <v>25859</v>
      </c>
      <c r="AC2175" s="493" t="s">
        <v>19849</v>
      </c>
      <c r="AD2175" s="493" t="s">
        <v>25858</v>
      </c>
      <c r="AE2175"/>
      <c r="AF2175" t="s">
        <v>20919</v>
      </c>
      <c r="AG2175"/>
      <c r="AH2175"/>
      <c r="AI2175" t="s">
        <v>20668</v>
      </c>
      <c r="AJ2175" t="s">
        <v>32</v>
      </c>
      <c r="AK2175" t="s">
        <v>7786</v>
      </c>
      <c r="AL2175" t="s">
        <v>64</v>
      </c>
      <c r="AM2175" t="s">
        <v>504</v>
      </c>
      <c r="AN2175">
        <v>14</v>
      </c>
    </row>
    <row r="2176" spans="1:40" ht="14.4" x14ac:dyDescent="0.3">
      <c r="A2176" s="433" t="str">
        <v>2947</v>
      </c>
      <c r="D2176" t="str">
        <f>CONCATENATE(portada_F[[#This Row],[NIVEL]],".",portada_F[[#This Row],[CODINS]])</f>
        <v>1.01830</v>
      </c>
      <c r="E2176" s="444" t="s">
        <v>32077</v>
      </c>
      <c r="F2176" t="s">
        <v>4095</v>
      </c>
      <c r="G2176" t="s">
        <v>4094</v>
      </c>
      <c r="H2176" t="s">
        <v>210</v>
      </c>
      <c r="I2176" t="s">
        <v>205</v>
      </c>
      <c r="J2176" t="s">
        <v>1</v>
      </c>
      <c r="K2176" t="s">
        <v>32</v>
      </c>
      <c r="L2176" t="s">
        <v>20921</v>
      </c>
      <c r="M2176" t="s">
        <v>18492</v>
      </c>
      <c r="N2176">
        <v>41002</v>
      </c>
      <c r="O2176" t="s">
        <v>206</v>
      </c>
      <c r="P2176" t="s">
        <v>11</v>
      </c>
      <c r="Q2176" t="s">
        <v>2</v>
      </c>
      <c r="R2176" t="s">
        <v>16737</v>
      </c>
      <c r="S2176" t="s">
        <v>207</v>
      </c>
      <c r="T2176" t="s">
        <v>205</v>
      </c>
      <c r="U2176" t="s">
        <v>1941</v>
      </c>
      <c r="V2176" t="s">
        <v>210</v>
      </c>
      <c r="W2176" t="s">
        <v>9503</v>
      </c>
      <c r="X2176" t="s">
        <v>11949</v>
      </c>
      <c r="Y2176" s="536" t="s">
        <v>24809</v>
      </c>
      <c r="Z2176" s="536" t="s">
        <v>24809</v>
      </c>
      <c r="AA2176" s="493" t="s">
        <v>19099</v>
      </c>
      <c r="AB2176" s="493" t="s">
        <v>24809</v>
      </c>
      <c r="AC2176" s="493" t="s">
        <v>19789</v>
      </c>
      <c r="AD2176" s="493" t="s">
        <v>22237</v>
      </c>
      <c r="AE2176"/>
      <c r="AF2176" t="s">
        <v>20919</v>
      </c>
      <c r="AG2176"/>
      <c r="AH2176"/>
      <c r="AI2176" t="s">
        <v>20668</v>
      </c>
      <c r="AJ2176" t="s">
        <v>32</v>
      </c>
      <c r="AK2176" t="s">
        <v>2790</v>
      </c>
      <c r="AL2176" t="s">
        <v>64</v>
      </c>
      <c r="AM2176" t="s">
        <v>210</v>
      </c>
      <c r="AN2176">
        <v>31</v>
      </c>
    </row>
    <row r="2177" spans="1:40" ht="14.4" x14ac:dyDescent="0.3">
      <c r="A2177" s="433" t="str">
        <v>2948</v>
      </c>
      <c r="D2177" t="str">
        <f>CONCATENATE(portada_F[[#This Row],[NIVEL]],".",portada_F[[#This Row],[CODINS]])</f>
        <v>1.00601</v>
      </c>
      <c r="E2177" s="444" t="s">
        <v>30975</v>
      </c>
      <c r="F2177" t="s">
        <v>1691</v>
      </c>
      <c r="G2177" t="s">
        <v>4034</v>
      </c>
      <c r="H2177" t="s">
        <v>4035</v>
      </c>
      <c r="I2177" t="s">
        <v>207</v>
      </c>
      <c r="J2177" t="s">
        <v>4</v>
      </c>
      <c r="K2177" t="s">
        <v>32</v>
      </c>
      <c r="L2177" t="s">
        <v>20921</v>
      </c>
      <c r="M2177" t="s">
        <v>18492</v>
      </c>
      <c r="N2177">
        <v>40202</v>
      </c>
      <c r="O2177" t="s">
        <v>206</v>
      </c>
      <c r="P2177" t="s">
        <v>2</v>
      </c>
      <c r="Q2177" t="s">
        <v>2</v>
      </c>
      <c r="R2177" t="s">
        <v>16703</v>
      </c>
      <c r="S2177" t="s">
        <v>207</v>
      </c>
      <c r="T2177" t="s">
        <v>4003</v>
      </c>
      <c r="U2177" t="s">
        <v>674</v>
      </c>
      <c r="V2177" t="s">
        <v>4035</v>
      </c>
      <c r="W2177" t="s">
        <v>22183</v>
      </c>
      <c r="X2177" t="s">
        <v>13938</v>
      </c>
      <c r="Y2177" s="536" t="s">
        <v>22184</v>
      </c>
      <c r="Z2177" s="536" t="s">
        <v>22184</v>
      </c>
      <c r="AA2177" s="493" t="s">
        <v>18821</v>
      </c>
      <c r="AB2177" s="493" t="s">
        <v>22185</v>
      </c>
      <c r="AC2177" s="493" t="s">
        <v>19840</v>
      </c>
      <c r="AD2177" s="493" t="s">
        <v>22165</v>
      </c>
      <c r="AE2177"/>
      <c r="AF2177" t="s">
        <v>20919</v>
      </c>
      <c r="AG2177"/>
      <c r="AH2177"/>
      <c r="AI2177" t="s">
        <v>20668</v>
      </c>
      <c r="AJ2177" t="s">
        <v>32</v>
      </c>
      <c r="AK2177" t="s">
        <v>4033</v>
      </c>
      <c r="AL2177" t="s">
        <v>64</v>
      </c>
      <c r="AM2177" t="s">
        <v>4035</v>
      </c>
      <c r="AN2177">
        <v>102</v>
      </c>
    </row>
    <row r="2178" spans="1:40" ht="14.4" x14ac:dyDescent="0.3">
      <c r="A2178" s="433" t="str">
        <v>2949</v>
      </c>
      <c r="D2178" t="str">
        <f>CONCATENATE(portada_F[[#This Row],[NIVEL]],".",portada_F[[#This Row],[CODINS]])</f>
        <v>1.00551</v>
      </c>
      <c r="E2178" s="444" t="s">
        <v>30935</v>
      </c>
      <c r="F2178" t="s">
        <v>1578</v>
      </c>
      <c r="G2178" t="s">
        <v>6812</v>
      </c>
      <c r="H2178" t="s">
        <v>7008</v>
      </c>
      <c r="I2178" t="s">
        <v>207</v>
      </c>
      <c r="J2178" t="s">
        <v>1</v>
      </c>
      <c r="K2178" t="s">
        <v>32</v>
      </c>
      <c r="L2178" t="s">
        <v>20929</v>
      </c>
      <c r="M2178" t="s">
        <v>18492</v>
      </c>
      <c r="N2178">
        <v>40101</v>
      </c>
      <c r="O2178" t="s">
        <v>206</v>
      </c>
      <c r="P2178" t="s">
        <v>1</v>
      </c>
      <c r="Q2178" t="s">
        <v>1</v>
      </c>
      <c r="R2178" t="s">
        <v>16697</v>
      </c>
      <c r="S2178" t="s">
        <v>207</v>
      </c>
      <c r="T2178" t="s">
        <v>207</v>
      </c>
      <c r="U2178" t="s">
        <v>207</v>
      </c>
      <c r="V2178" t="s">
        <v>207</v>
      </c>
      <c r="W2178" t="s">
        <v>3933</v>
      </c>
      <c r="X2178" t="s">
        <v>12713</v>
      </c>
      <c r="Y2178" s="536" t="s">
        <v>22100</v>
      </c>
      <c r="Z2178" s="536" t="s">
        <v>22100</v>
      </c>
      <c r="AA2178" s="493" t="s">
        <v>12720</v>
      </c>
      <c r="AB2178" s="493" t="s">
        <v>22100</v>
      </c>
      <c r="AC2178" s="493" t="s">
        <v>18822</v>
      </c>
      <c r="AD2178" s="493" t="s">
        <v>22081</v>
      </c>
      <c r="AE2178"/>
      <c r="AF2178" t="s">
        <v>20919</v>
      </c>
      <c r="AG2178"/>
      <c r="AH2178"/>
      <c r="AI2178" t="s">
        <v>20668</v>
      </c>
      <c r="AJ2178" t="s">
        <v>35</v>
      </c>
      <c r="AK2178" t="s">
        <v>19693</v>
      </c>
      <c r="AL2178" t="s">
        <v>20934</v>
      </c>
      <c r="AM2178"/>
      <c r="AN2178">
        <v>195</v>
      </c>
    </row>
    <row r="2179" spans="1:40" ht="14.4" x14ac:dyDescent="0.3">
      <c r="A2179" s="433" t="str">
        <v>2950</v>
      </c>
      <c r="D2179" t="str">
        <f>CONCATENATE(portada_F[[#This Row],[NIVEL]],".",portada_F[[#This Row],[CODINS]])</f>
        <v>1.01426</v>
      </c>
      <c r="E2179" s="444" t="s">
        <v>31707</v>
      </c>
      <c r="F2179" t="s">
        <v>3579</v>
      </c>
      <c r="G2179" t="s">
        <v>4077</v>
      </c>
      <c r="H2179" t="s">
        <v>11193</v>
      </c>
      <c r="I2179" t="s">
        <v>207</v>
      </c>
      <c r="J2179" t="s">
        <v>6</v>
      </c>
      <c r="K2179" t="s">
        <v>32</v>
      </c>
      <c r="L2179" t="s">
        <v>20921</v>
      </c>
      <c r="M2179" t="s">
        <v>18492</v>
      </c>
      <c r="N2179">
        <v>40902</v>
      </c>
      <c r="O2179" t="s">
        <v>206</v>
      </c>
      <c r="P2179" t="s">
        <v>10</v>
      </c>
      <c r="Q2179" t="s">
        <v>2</v>
      </c>
      <c r="R2179" t="s">
        <v>18378</v>
      </c>
      <c r="S2179" t="s">
        <v>207</v>
      </c>
      <c r="T2179" t="s">
        <v>1085</v>
      </c>
      <c r="U2179" t="s">
        <v>22209</v>
      </c>
      <c r="V2179" t="s">
        <v>11304</v>
      </c>
      <c r="W2179" t="s">
        <v>23956</v>
      </c>
      <c r="X2179" t="s">
        <v>12894</v>
      </c>
      <c r="Y2179" s="536" t="s">
        <v>23957</v>
      </c>
      <c r="Z2179" s="536" t="s">
        <v>23957</v>
      </c>
      <c r="AA2179" s="493" t="s">
        <v>9315</v>
      </c>
      <c r="AB2179" s="493" t="s">
        <v>23957</v>
      </c>
      <c r="AC2179" s="493" t="s">
        <v>19841</v>
      </c>
      <c r="AD2179" s="493" t="s">
        <v>22171</v>
      </c>
      <c r="AE2179"/>
      <c r="AF2179" t="s">
        <v>20919</v>
      </c>
      <c r="AG2179"/>
      <c r="AH2179"/>
      <c r="AI2179" t="s">
        <v>20668</v>
      </c>
      <c r="AJ2179" t="s">
        <v>32</v>
      </c>
      <c r="AK2179" t="s">
        <v>4076</v>
      </c>
      <c r="AL2179" t="s">
        <v>64</v>
      </c>
      <c r="AM2179" t="s">
        <v>11193</v>
      </c>
      <c r="AN2179">
        <v>46</v>
      </c>
    </row>
    <row r="2180" spans="1:40" ht="14.4" x14ac:dyDescent="0.3">
      <c r="A2180" s="433" t="str">
        <v>2951</v>
      </c>
      <c r="D2180" t="str">
        <f>CONCATENATE(portada_F[[#This Row],[NIVEL]],".",portada_F[[#This Row],[CODINS]])</f>
        <v>1.03923</v>
      </c>
      <c r="E2180" s="444" t="s">
        <v>33842</v>
      </c>
      <c r="F2180" t="s">
        <v>14490</v>
      </c>
      <c r="G2180" t="s">
        <v>14849</v>
      </c>
      <c r="H2180" t="s">
        <v>33</v>
      </c>
      <c r="I2180" t="s">
        <v>205</v>
      </c>
      <c r="J2180" t="s">
        <v>3</v>
      </c>
      <c r="K2180" t="s">
        <v>32</v>
      </c>
      <c r="L2180" t="s">
        <v>20921</v>
      </c>
      <c r="M2180" t="s">
        <v>18492</v>
      </c>
      <c r="N2180">
        <v>41001</v>
      </c>
      <c r="O2180" t="s">
        <v>206</v>
      </c>
      <c r="P2180" t="s">
        <v>11</v>
      </c>
      <c r="Q2180" t="s">
        <v>1</v>
      </c>
      <c r="R2180" t="s">
        <v>16736</v>
      </c>
      <c r="S2180" t="s">
        <v>207</v>
      </c>
      <c r="T2180" t="s">
        <v>205</v>
      </c>
      <c r="U2180" t="s">
        <v>3312</v>
      </c>
      <c r="V2180" t="s">
        <v>15337</v>
      </c>
      <c r="W2180" t="s">
        <v>29129</v>
      </c>
      <c r="X2180" t="s">
        <v>15949</v>
      </c>
      <c r="Y2180" s="536" t="s">
        <v>29130</v>
      </c>
      <c r="Z2180" s="536" t="s">
        <v>29131</v>
      </c>
      <c r="AA2180" s="493" t="s">
        <v>15338</v>
      </c>
      <c r="AB2180" s="493" t="s">
        <v>29131</v>
      </c>
      <c r="AC2180" s="493" t="s">
        <v>19849</v>
      </c>
      <c r="AD2180" s="493" t="s">
        <v>23022</v>
      </c>
      <c r="AE2180"/>
      <c r="AF2180" t="s">
        <v>20919</v>
      </c>
      <c r="AG2180"/>
      <c r="AH2180"/>
      <c r="AI2180" t="s">
        <v>20668</v>
      </c>
      <c r="AJ2180" t="s">
        <v>32</v>
      </c>
      <c r="AK2180" t="s">
        <v>2776</v>
      </c>
      <c r="AL2180" t="s">
        <v>64</v>
      </c>
      <c r="AM2180" t="s">
        <v>33</v>
      </c>
      <c r="AN2180">
        <v>7</v>
      </c>
    </row>
    <row r="2181" spans="1:40" ht="14.4" x14ac:dyDescent="0.3">
      <c r="A2181" s="433" t="str">
        <v>2952</v>
      </c>
      <c r="D2181" t="str">
        <f>CONCATENATE(portada_F[[#This Row],[NIVEL]],".",portada_F[[#This Row],[CODINS]])</f>
        <v>1.00581</v>
      </c>
      <c r="E2181" s="444" t="s">
        <v>30958</v>
      </c>
      <c r="F2181" t="s">
        <v>1655</v>
      </c>
      <c r="G2181" t="s">
        <v>3990</v>
      </c>
      <c r="H2181" t="s">
        <v>12330</v>
      </c>
      <c r="I2181" t="s">
        <v>207</v>
      </c>
      <c r="J2181" t="s">
        <v>3</v>
      </c>
      <c r="K2181" t="s">
        <v>32</v>
      </c>
      <c r="L2181" t="s">
        <v>20921</v>
      </c>
      <c r="M2181" t="s">
        <v>18492</v>
      </c>
      <c r="N2181">
        <v>40403</v>
      </c>
      <c r="O2181" t="s">
        <v>206</v>
      </c>
      <c r="P2181" t="s">
        <v>4</v>
      </c>
      <c r="Q2181" t="s">
        <v>3</v>
      </c>
      <c r="R2181" t="s">
        <v>16718</v>
      </c>
      <c r="S2181" t="s">
        <v>207</v>
      </c>
      <c r="T2181" t="s">
        <v>3974</v>
      </c>
      <c r="U2181" t="s">
        <v>173</v>
      </c>
      <c r="V2181" t="s">
        <v>173</v>
      </c>
      <c r="W2181" t="s">
        <v>215</v>
      </c>
      <c r="X2181" t="s">
        <v>11594</v>
      </c>
      <c r="Y2181" s="536" t="s">
        <v>22147</v>
      </c>
      <c r="Z2181" s="536" t="s">
        <v>22147</v>
      </c>
      <c r="AA2181" s="493" t="s">
        <v>15621</v>
      </c>
      <c r="AB2181" s="493" t="s">
        <v>22147</v>
      </c>
      <c r="AC2181" s="493" t="s">
        <v>19837</v>
      </c>
      <c r="AD2181" s="493" t="s">
        <v>22136</v>
      </c>
      <c r="AE2181"/>
      <c r="AF2181" t="s">
        <v>20919</v>
      </c>
      <c r="AG2181"/>
      <c r="AH2181"/>
      <c r="AI2181" t="s">
        <v>20668</v>
      </c>
      <c r="AJ2181" t="s">
        <v>32</v>
      </c>
      <c r="AK2181" t="s">
        <v>1757</v>
      </c>
      <c r="AL2181" t="s">
        <v>64</v>
      </c>
      <c r="AM2181" t="s">
        <v>12330</v>
      </c>
      <c r="AN2181">
        <v>104</v>
      </c>
    </row>
    <row r="2182" spans="1:40" ht="14.4" x14ac:dyDescent="0.3">
      <c r="A2182" s="433" t="str">
        <v>2955</v>
      </c>
      <c r="D2182" t="str">
        <f>CONCATENATE(portada_F[[#This Row],[NIVEL]],".",portada_F[[#This Row],[CODINS]])</f>
        <v>1.02158</v>
      </c>
      <c r="E2182" s="444" t="s">
        <v>32368</v>
      </c>
      <c r="F2182" t="s">
        <v>4137</v>
      </c>
      <c r="G2182" t="s">
        <v>4135</v>
      </c>
      <c r="H2182" t="s">
        <v>4136</v>
      </c>
      <c r="I2182" t="s">
        <v>207</v>
      </c>
      <c r="J2182" t="s">
        <v>1</v>
      </c>
      <c r="K2182" t="s">
        <v>32</v>
      </c>
      <c r="L2182" t="s">
        <v>20921</v>
      </c>
      <c r="M2182" t="s">
        <v>18492</v>
      </c>
      <c r="N2182">
        <v>40105</v>
      </c>
      <c r="O2182" t="s">
        <v>206</v>
      </c>
      <c r="P2182" t="s">
        <v>1</v>
      </c>
      <c r="Q2182" t="s">
        <v>5</v>
      </c>
      <c r="R2182" t="s">
        <v>16701</v>
      </c>
      <c r="S2182" t="s">
        <v>207</v>
      </c>
      <c r="T2182" t="s">
        <v>207</v>
      </c>
      <c r="U2182" t="s">
        <v>24890</v>
      </c>
      <c r="V2182" t="s">
        <v>159</v>
      </c>
      <c r="W2182" t="s">
        <v>19174</v>
      </c>
      <c r="X2182" t="s">
        <v>12027</v>
      </c>
      <c r="Y2182" s="536" t="s">
        <v>25479</v>
      </c>
      <c r="Z2182" s="536"/>
      <c r="AA2182" s="493" t="s">
        <v>9507</v>
      </c>
      <c r="AB2182" s="493" t="s">
        <v>25479</v>
      </c>
      <c r="AC2182" s="493" t="s">
        <v>18822</v>
      </c>
      <c r="AD2182" s="493" t="s">
        <v>22081</v>
      </c>
      <c r="AE2182"/>
      <c r="AF2182" t="s">
        <v>20919</v>
      </c>
      <c r="AG2182"/>
      <c r="AH2182"/>
      <c r="AI2182" t="s">
        <v>20668</v>
      </c>
      <c r="AJ2182" t="s">
        <v>32</v>
      </c>
      <c r="AK2182" t="s">
        <v>2994</v>
      </c>
      <c r="AL2182" t="s">
        <v>64</v>
      </c>
      <c r="AM2182" t="s">
        <v>4136</v>
      </c>
      <c r="AN2182">
        <v>12</v>
      </c>
    </row>
    <row r="2183" spans="1:40" ht="14.4" x14ac:dyDescent="0.3">
      <c r="A2183" s="433" t="str">
        <v>2956</v>
      </c>
      <c r="D2183" t="str">
        <f>CONCATENATE(portada_F[[#This Row],[NIVEL]],".",portada_F[[#This Row],[CODINS]])</f>
        <v>1.02335</v>
      </c>
      <c r="E2183" s="444" t="s">
        <v>32524</v>
      </c>
      <c r="F2183" t="s">
        <v>5088</v>
      </c>
      <c r="G2183" t="s">
        <v>6213</v>
      </c>
      <c r="H2183" t="s">
        <v>7783</v>
      </c>
      <c r="I2183" t="s">
        <v>205</v>
      </c>
      <c r="J2183" t="s">
        <v>3</v>
      </c>
      <c r="K2183" t="s">
        <v>32</v>
      </c>
      <c r="L2183" t="s">
        <v>20921</v>
      </c>
      <c r="M2183" t="s">
        <v>18492</v>
      </c>
      <c r="N2183">
        <v>41003</v>
      </c>
      <c r="O2183" t="s">
        <v>206</v>
      </c>
      <c r="P2183" t="s">
        <v>11</v>
      </c>
      <c r="Q2183" t="s">
        <v>3</v>
      </c>
      <c r="R2183" t="s">
        <v>18379</v>
      </c>
      <c r="S2183" t="s">
        <v>207</v>
      </c>
      <c r="T2183" t="s">
        <v>205</v>
      </c>
      <c r="U2183" t="s">
        <v>4147</v>
      </c>
      <c r="V2183" t="s">
        <v>6214</v>
      </c>
      <c r="W2183" t="s">
        <v>24153</v>
      </c>
      <c r="X2183" t="s">
        <v>25845</v>
      </c>
      <c r="Y2183" s="536" t="s">
        <v>25846</v>
      </c>
      <c r="Z2183" s="536"/>
      <c r="AA2183" s="493" t="s">
        <v>17160</v>
      </c>
      <c r="AB2183" s="493" t="s">
        <v>25847</v>
      </c>
      <c r="AC2183" s="493" t="s">
        <v>19849</v>
      </c>
      <c r="AD2183" s="493" t="s">
        <v>25848</v>
      </c>
      <c r="AE2183"/>
      <c r="AF2183" t="s">
        <v>20919</v>
      </c>
      <c r="AG2183"/>
      <c r="AH2183"/>
      <c r="AI2183" t="s">
        <v>20668</v>
      </c>
      <c r="AJ2183" t="s">
        <v>32</v>
      </c>
      <c r="AK2183" t="s">
        <v>3299</v>
      </c>
      <c r="AL2183" t="s">
        <v>64</v>
      </c>
      <c r="AM2183" t="s">
        <v>7783</v>
      </c>
      <c r="AN2183">
        <v>12</v>
      </c>
    </row>
    <row r="2184" spans="1:40" ht="14.4" x14ac:dyDescent="0.3">
      <c r="A2184" s="433" t="str">
        <v>2957</v>
      </c>
      <c r="D2184" t="str">
        <f>CONCATENATE(portada_F[[#This Row],[NIVEL]],".",portada_F[[#This Row],[CODINS]])</f>
        <v>1.00582</v>
      </c>
      <c r="E2184" s="444" t="s">
        <v>30959</v>
      </c>
      <c r="F2184" t="s">
        <v>1658</v>
      </c>
      <c r="G2184" t="s">
        <v>6814</v>
      </c>
      <c r="H2184" t="s">
        <v>7009</v>
      </c>
      <c r="I2184" t="s">
        <v>207</v>
      </c>
      <c r="J2184" t="s">
        <v>7</v>
      </c>
      <c r="K2184" t="s">
        <v>32</v>
      </c>
      <c r="L2184" t="s">
        <v>20929</v>
      </c>
      <c r="M2184" t="s">
        <v>18492</v>
      </c>
      <c r="N2184">
        <v>40701</v>
      </c>
      <c r="O2184" t="s">
        <v>206</v>
      </c>
      <c r="P2184" t="s">
        <v>7</v>
      </c>
      <c r="Q2184" t="s">
        <v>1</v>
      </c>
      <c r="R2184" t="s">
        <v>16730</v>
      </c>
      <c r="S2184" t="s">
        <v>207</v>
      </c>
      <c r="T2184" t="s">
        <v>3995</v>
      </c>
      <c r="U2184" t="s">
        <v>250</v>
      </c>
      <c r="V2184" t="s">
        <v>250</v>
      </c>
      <c r="W2184" t="s">
        <v>22148</v>
      </c>
      <c r="X2184" t="s">
        <v>11595</v>
      </c>
      <c r="Y2184" s="536" t="s">
        <v>22149</v>
      </c>
      <c r="Z2184" s="536" t="s">
        <v>22149</v>
      </c>
      <c r="AA2184" s="493" t="s">
        <v>18818</v>
      </c>
      <c r="AB2184" s="493" t="s">
        <v>22150</v>
      </c>
      <c r="AC2184" s="493" t="s">
        <v>18547</v>
      </c>
      <c r="AD2184" s="493" t="s">
        <v>22106</v>
      </c>
      <c r="AE2184"/>
      <c r="AF2184" t="s">
        <v>20920</v>
      </c>
      <c r="AG2184"/>
      <c r="AH2184" t="s">
        <v>14600</v>
      </c>
      <c r="AI2184" t="s">
        <v>20668</v>
      </c>
      <c r="AJ2184" t="s">
        <v>35</v>
      </c>
      <c r="AK2184" t="s">
        <v>19693</v>
      </c>
      <c r="AL2184" t="s">
        <v>20934</v>
      </c>
      <c r="AM2184"/>
      <c r="AN2184">
        <v>202</v>
      </c>
    </row>
    <row r="2185" spans="1:40" ht="14.4" x14ac:dyDescent="0.3">
      <c r="A2185" s="433" t="str">
        <v>2959</v>
      </c>
      <c r="D2185" t="str">
        <f>CONCATENATE(portada_F[[#This Row],[NIVEL]],".",portada_F[[#This Row],[CODINS]])</f>
        <v>1.04350</v>
      </c>
      <c r="E2185" s="444" t="s">
        <v>30959</v>
      </c>
      <c r="F2185" t="s">
        <v>14600</v>
      </c>
      <c r="G2185" t="s">
        <v>6814</v>
      </c>
      <c r="H2185" t="s">
        <v>30051</v>
      </c>
      <c r="I2185" t="s">
        <v>207</v>
      </c>
      <c r="J2185" t="s">
        <v>7</v>
      </c>
      <c r="K2185" t="s">
        <v>32</v>
      </c>
      <c r="L2185" t="s">
        <v>20921</v>
      </c>
      <c r="M2185" t="s">
        <v>18492</v>
      </c>
      <c r="N2185">
        <v>40701</v>
      </c>
      <c r="O2185" t="s">
        <v>206</v>
      </c>
      <c r="P2185" t="s">
        <v>7</v>
      </c>
      <c r="Q2185" t="s">
        <v>1</v>
      </c>
      <c r="R2185" t="s">
        <v>16730</v>
      </c>
      <c r="S2185" t="s">
        <v>207</v>
      </c>
      <c r="T2185" t="s">
        <v>3995</v>
      </c>
      <c r="U2185" t="s">
        <v>250</v>
      </c>
      <c r="V2185" t="s">
        <v>2313</v>
      </c>
      <c r="W2185" t="s">
        <v>30052</v>
      </c>
      <c r="X2185" t="s">
        <v>30053</v>
      </c>
      <c r="Y2185" s="536" t="s">
        <v>30054</v>
      </c>
      <c r="Z2185" s="536"/>
      <c r="AA2185" s="493" t="s">
        <v>18818</v>
      </c>
      <c r="AB2185" s="493" t="s">
        <v>22149</v>
      </c>
      <c r="AC2185" s="493" t="s">
        <v>18547</v>
      </c>
      <c r="AD2185" s="493" t="s">
        <v>22106</v>
      </c>
      <c r="AE2185" t="s">
        <v>28173</v>
      </c>
      <c r="AF2185" t="s">
        <v>20919</v>
      </c>
      <c r="AG2185" t="s">
        <v>32</v>
      </c>
      <c r="AH2185" t="s">
        <v>19694</v>
      </c>
      <c r="AI2185" t="s">
        <v>30055</v>
      </c>
      <c r="AJ2185" t="s">
        <v>32</v>
      </c>
      <c r="AK2185" t="s">
        <v>1658</v>
      </c>
      <c r="AL2185" t="s">
        <v>32</v>
      </c>
      <c r="AM2185" t="s">
        <v>7009</v>
      </c>
      <c r="AN2185">
        <v>14</v>
      </c>
    </row>
    <row r="2186" spans="1:40" ht="14.4" x14ac:dyDescent="0.3">
      <c r="A2186" s="433" t="str">
        <v>2960</v>
      </c>
      <c r="D2186" t="str">
        <f>CONCATENATE(portada_F[[#This Row],[NIVEL]],".",portada_F[[#This Row],[CODINS]])</f>
        <v>1.00566</v>
      </c>
      <c r="E2186" s="444" t="s">
        <v>30946</v>
      </c>
      <c r="F2186" t="s">
        <v>1623</v>
      </c>
      <c r="G2186" t="s">
        <v>3972</v>
      </c>
      <c r="H2186" t="s">
        <v>8417</v>
      </c>
      <c r="I2186" t="s">
        <v>207</v>
      </c>
      <c r="J2186" t="s">
        <v>2</v>
      </c>
      <c r="K2186" t="s">
        <v>32</v>
      </c>
      <c r="L2186" t="s">
        <v>20921</v>
      </c>
      <c r="M2186" t="s">
        <v>18492</v>
      </c>
      <c r="N2186">
        <v>40103</v>
      </c>
      <c r="O2186" t="s">
        <v>206</v>
      </c>
      <c r="P2186" t="s">
        <v>1</v>
      </c>
      <c r="Q2186" t="s">
        <v>3</v>
      </c>
      <c r="R2186" t="s">
        <v>16699</v>
      </c>
      <c r="S2186" t="s">
        <v>207</v>
      </c>
      <c r="T2186" t="s">
        <v>207</v>
      </c>
      <c r="U2186" t="s">
        <v>539</v>
      </c>
      <c r="V2186" t="s">
        <v>539</v>
      </c>
      <c r="W2186" t="s">
        <v>18813</v>
      </c>
      <c r="X2186" t="s">
        <v>13930</v>
      </c>
      <c r="Y2186" s="536" t="s">
        <v>22120</v>
      </c>
      <c r="Z2186" s="536" t="s">
        <v>22120</v>
      </c>
      <c r="AA2186" s="493" t="s">
        <v>19835</v>
      </c>
      <c r="AB2186" s="493" t="s">
        <v>22120</v>
      </c>
      <c r="AC2186" s="493" t="s">
        <v>19833</v>
      </c>
      <c r="AD2186" s="493" t="s">
        <v>22111</v>
      </c>
      <c r="AE2186"/>
      <c r="AF2186" t="s">
        <v>20919</v>
      </c>
      <c r="AG2186"/>
      <c r="AH2186"/>
      <c r="AI2186" t="s">
        <v>20668</v>
      </c>
      <c r="AJ2186" t="s">
        <v>32</v>
      </c>
      <c r="AK2186" t="s">
        <v>1233</v>
      </c>
      <c r="AL2186" t="s">
        <v>64</v>
      </c>
      <c r="AM2186" t="s">
        <v>8417</v>
      </c>
      <c r="AN2186">
        <v>81</v>
      </c>
    </row>
    <row r="2187" spans="1:40" ht="14.4" x14ac:dyDescent="0.3">
      <c r="A2187" s="433" t="str">
        <v>2961</v>
      </c>
      <c r="D2187" t="str">
        <f>CONCATENATE(portada_F[[#This Row],[NIVEL]],".",portada_F[[#This Row],[CODINS]])</f>
        <v>1.00615</v>
      </c>
      <c r="E2187" s="444" t="s">
        <v>30987</v>
      </c>
      <c r="F2187" t="s">
        <v>1727</v>
      </c>
      <c r="G2187" t="s">
        <v>6819</v>
      </c>
      <c r="H2187" t="s">
        <v>11185</v>
      </c>
      <c r="I2187" t="s">
        <v>207</v>
      </c>
      <c r="J2187" t="s">
        <v>6</v>
      </c>
      <c r="K2187" t="s">
        <v>32</v>
      </c>
      <c r="L2187" t="s">
        <v>20929</v>
      </c>
      <c r="M2187" t="s">
        <v>18492</v>
      </c>
      <c r="N2187">
        <v>40601</v>
      </c>
      <c r="O2187" t="s">
        <v>206</v>
      </c>
      <c r="P2187" t="s">
        <v>6</v>
      </c>
      <c r="Q2187" t="s">
        <v>1</v>
      </c>
      <c r="R2187" t="s">
        <v>16726</v>
      </c>
      <c r="S2187" t="s">
        <v>207</v>
      </c>
      <c r="T2187" t="s">
        <v>272</v>
      </c>
      <c r="U2187" t="s">
        <v>272</v>
      </c>
      <c r="V2187" t="s">
        <v>2514</v>
      </c>
      <c r="W2187" t="s">
        <v>9113</v>
      </c>
      <c r="X2187" t="s">
        <v>13941</v>
      </c>
      <c r="Y2187" s="536" t="s">
        <v>22216</v>
      </c>
      <c r="Z2187" s="536" t="s">
        <v>22216</v>
      </c>
      <c r="AA2187" s="493" t="s">
        <v>18825</v>
      </c>
      <c r="AB2187" s="493" t="s">
        <v>22216</v>
      </c>
      <c r="AC2187" s="493" t="s">
        <v>19841</v>
      </c>
      <c r="AD2187" s="493" t="s">
        <v>22212</v>
      </c>
      <c r="AE2187"/>
      <c r="AF2187" t="s">
        <v>20919</v>
      </c>
      <c r="AG2187"/>
      <c r="AH2187"/>
      <c r="AI2187" t="s">
        <v>20668</v>
      </c>
      <c r="AJ2187" t="s">
        <v>35</v>
      </c>
      <c r="AK2187" t="s">
        <v>19693</v>
      </c>
      <c r="AL2187" t="s">
        <v>20934</v>
      </c>
      <c r="AM2187"/>
      <c r="AN2187">
        <v>96</v>
      </c>
    </row>
    <row r="2188" spans="1:40" ht="14.4" x14ac:dyDescent="0.3">
      <c r="A2188" s="433" t="str">
        <v>2962</v>
      </c>
      <c r="D2188" t="str">
        <f>CONCATENATE(portada_F[[#This Row],[NIVEL]],".",portada_F[[#This Row],[CODINS]])</f>
        <v>1.00583</v>
      </c>
      <c r="E2188" s="444" t="s">
        <v>30960</v>
      </c>
      <c r="F2188" t="s">
        <v>1659</v>
      </c>
      <c r="G2188" t="s">
        <v>6815</v>
      </c>
      <c r="H2188" t="s">
        <v>17781</v>
      </c>
      <c r="I2188" t="s">
        <v>207</v>
      </c>
      <c r="J2188" t="s">
        <v>7</v>
      </c>
      <c r="K2188" t="s">
        <v>32</v>
      </c>
      <c r="L2188" t="s">
        <v>20929</v>
      </c>
      <c r="M2188" t="s">
        <v>18492</v>
      </c>
      <c r="N2188">
        <v>40801</v>
      </c>
      <c r="O2188" t="s">
        <v>206</v>
      </c>
      <c r="P2188" t="s">
        <v>9</v>
      </c>
      <c r="Q2188" t="s">
        <v>1</v>
      </c>
      <c r="R2188" t="s">
        <v>16732</v>
      </c>
      <c r="S2188" t="s">
        <v>207</v>
      </c>
      <c r="T2188" t="s">
        <v>22125</v>
      </c>
      <c r="U2188" t="s">
        <v>3036</v>
      </c>
      <c r="V2188" t="s">
        <v>3036</v>
      </c>
      <c r="W2188" t="s">
        <v>22151</v>
      </c>
      <c r="X2188" t="s">
        <v>18342</v>
      </c>
      <c r="Y2188" s="536" t="s">
        <v>22152</v>
      </c>
      <c r="Z2188" s="536" t="s">
        <v>22152</v>
      </c>
      <c r="AA2188" s="493" t="s">
        <v>8784</v>
      </c>
      <c r="AB2188" s="493" t="s">
        <v>22152</v>
      </c>
      <c r="AC2188" s="493" t="s">
        <v>18547</v>
      </c>
      <c r="AD2188" s="493" t="s">
        <v>22106</v>
      </c>
      <c r="AE2188"/>
      <c r="AF2188" t="s">
        <v>20920</v>
      </c>
      <c r="AG2188"/>
      <c r="AH2188" t="s">
        <v>18316</v>
      </c>
      <c r="AI2188" t="s">
        <v>20668</v>
      </c>
      <c r="AJ2188" t="s">
        <v>35</v>
      </c>
      <c r="AK2188" t="s">
        <v>19693</v>
      </c>
      <c r="AL2188" t="s">
        <v>20934</v>
      </c>
      <c r="AM2188"/>
      <c r="AN2188">
        <v>145</v>
      </c>
    </row>
    <row r="2189" spans="1:40" ht="14.4" x14ac:dyDescent="0.3">
      <c r="A2189" s="433" t="str">
        <v>2963</v>
      </c>
      <c r="D2189" t="str">
        <f>CONCATENATE(portada_F[[#This Row],[NIVEL]],".",portada_F[[#This Row],[CODINS]])</f>
        <v>1.04195</v>
      </c>
      <c r="E2189" s="444" t="s">
        <v>30960</v>
      </c>
      <c r="F2189" t="s">
        <v>18316</v>
      </c>
      <c r="G2189" t="s">
        <v>6815</v>
      </c>
      <c r="H2189" t="s">
        <v>29689</v>
      </c>
      <c r="I2189" t="s">
        <v>207</v>
      </c>
      <c r="J2189" t="s">
        <v>7</v>
      </c>
      <c r="K2189" t="s">
        <v>32</v>
      </c>
      <c r="L2189" t="s">
        <v>20921</v>
      </c>
      <c r="M2189" t="s">
        <v>18492</v>
      </c>
      <c r="N2189">
        <v>40303</v>
      </c>
      <c r="O2189" t="s">
        <v>206</v>
      </c>
      <c r="P2189" t="s">
        <v>3</v>
      </c>
      <c r="Q2189" t="s">
        <v>3</v>
      </c>
      <c r="R2189" t="s">
        <v>16710</v>
      </c>
      <c r="S2189" t="s">
        <v>207</v>
      </c>
      <c r="T2189" t="s">
        <v>1576</v>
      </c>
      <c r="U2189" t="s">
        <v>51</v>
      </c>
      <c r="V2189" t="s">
        <v>18341</v>
      </c>
      <c r="W2189" t="s">
        <v>18341</v>
      </c>
      <c r="X2189" t="s">
        <v>18342</v>
      </c>
      <c r="Y2189" s="536" t="s">
        <v>22152</v>
      </c>
      <c r="Z2189" s="536"/>
      <c r="AA2189" s="493" t="s">
        <v>8784</v>
      </c>
      <c r="AB2189" s="493" t="s">
        <v>22152</v>
      </c>
      <c r="AC2189" s="493" t="s">
        <v>18547</v>
      </c>
      <c r="AD2189" s="493" t="s">
        <v>22106</v>
      </c>
      <c r="AE2189" t="s">
        <v>28173</v>
      </c>
      <c r="AF2189" t="s">
        <v>20919</v>
      </c>
      <c r="AG2189" t="s">
        <v>32</v>
      </c>
      <c r="AH2189" t="s">
        <v>19694</v>
      </c>
      <c r="AI2189" t="s">
        <v>29690</v>
      </c>
      <c r="AJ2189" t="s">
        <v>32</v>
      </c>
      <c r="AK2189" t="s">
        <v>1659</v>
      </c>
      <c r="AL2189" t="s">
        <v>32</v>
      </c>
      <c r="AM2189" t="s">
        <v>17781</v>
      </c>
      <c r="AN2189">
        <v>8</v>
      </c>
    </row>
    <row r="2190" spans="1:40" ht="14.4" x14ac:dyDescent="0.3">
      <c r="A2190" s="433" t="str">
        <v>2964</v>
      </c>
      <c r="D2190" t="str">
        <f>CONCATENATE(portada_F[[#This Row],[NIVEL]],".",portada_F[[#This Row],[CODINS]])</f>
        <v>1.00602</v>
      </c>
      <c r="E2190" s="444" t="s">
        <v>30976</v>
      </c>
      <c r="F2190" t="s">
        <v>1696</v>
      </c>
      <c r="G2190" t="s">
        <v>4014</v>
      </c>
      <c r="H2190" t="s">
        <v>33</v>
      </c>
      <c r="I2190" t="s">
        <v>207</v>
      </c>
      <c r="J2190" t="s">
        <v>1</v>
      </c>
      <c r="K2190" t="s">
        <v>32</v>
      </c>
      <c r="L2190" t="s">
        <v>20921</v>
      </c>
      <c r="M2190" t="s">
        <v>18492</v>
      </c>
      <c r="N2190">
        <v>40502</v>
      </c>
      <c r="O2190" t="s">
        <v>206</v>
      </c>
      <c r="P2190" t="s">
        <v>5</v>
      </c>
      <c r="Q2190" t="s">
        <v>2</v>
      </c>
      <c r="R2190" t="s">
        <v>16723</v>
      </c>
      <c r="S2190" t="s">
        <v>207</v>
      </c>
      <c r="T2190" t="s">
        <v>159</v>
      </c>
      <c r="U2190" t="s">
        <v>128</v>
      </c>
      <c r="V2190" t="s">
        <v>3914</v>
      </c>
      <c r="W2190" t="s">
        <v>18823</v>
      </c>
      <c r="X2190" t="s">
        <v>11603</v>
      </c>
      <c r="Y2190" s="536" t="s">
        <v>22186</v>
      </c>
      <c r="Z2190" s="536" t="s">
        <v>22186</v>
      </c>
      <c r="AA2190" s="493" t="s">
        <v>18883</v>
      </c>
      <c r="AB2190" s="493" t="s">
        <v>22187</v>
      </c>
      <c r="AC2190" s="493" t="s">
        <v>18822</v>
      </c>
      <c r="AD2190" s="493" t="s">
        <v>22097</v>
      </c>
      <c r="AE2190"/>
      <c r="AF2190" t="s">
        <v>20919</v>
      </c>
      <c r="AG2190"/>
      <c r="AH2190"/>
      <c r="AI2190" t="s">
        <v>20668</v>
      </c>
      <c r="AJ2190" t="s">
        <v>32</v>
      </c>
      <c r="AK2190" t="s">
        <v>3724</v>
      </c>
      <c r="AL2190" t="s">
        <v>64</v>
      </c>
      <c r="AM2190" t="s">
        <v>33</v>
      </c>
      <c r="AN2190">
        <v>34</v>
      </c>
    </row>
    <row r="2191" spans="1:40" ht="14.4" x14ac:dyDescent="0.3">
      <c r="A2191" s="433" t="str">
        <v>2965</v>
      </c>
      <c r="D2191" t="str">
        <f>CONCATENATE(portada_F[[#This Row],[NIVEL]],".",portada_F[[#This Row],[CODINS]])</f>
        <v>1.00616</v>
      </c>
      <c r="E2191" s="444" t="s">
        <v>30988</v>
      </c>
      <c r="F2191" t="s">
        <v>1728</v>
      </c>
      <c r="G2191" t="s">
        <v>4061</v>
      </c>
      <c r="H2191" t="s">
        <v>8264</v>
      </c>
      <c r="I2191" t="s">
        <v>207</v>
      </c>
      <c r="J2191" t="s">
        <v>6</v>
      </c>
      <c r="K2191" t="s">
        <v>32</v>
      </c>
      <c r="L2191" t="s">
        <v>20921</v>
      </c>
      <c r="M2191" t="s">
        <v>18492</v>
      </c>
      <c r="N2191">
        <v>40602</v>
      </c>
      <c r="O2191" t="s">
        <v>206</v>
      </c>
      <c r="P2191" t="s">
        <v>6</v>
      </c>
      <c r="Q2191" t="s">
        <v>2</v>
      </c>
      <c r="R2191" t="s">
        <v>16727</v>
      </c>
      <c r="S2191" t="s">
        <v>207</v>
      </c>
      <c r="T2191" t="s">
        <v>272</v>
      </c>
      <c r="U2191" t="s">
        <v>33</v>
      </c>
      <c r="V2191" t="s">
        <v>128</v>
      </c>
      <c r="W2191" t="s">
        <v>1043</v>
      </c>
      <c r="X2191" t="s">
        <v>11608</v>
      </c>
      <c r="Y2191" s="536" t="s">
        <v>22217</v>
      </c>
      <c r="Z2191" s="536" t="s">
        <v>22217</v>
      </c>
      <c r="AA2191" s="493" t="s">
        <v>12931</v>
      </c>
      <c r="AB2191" s="493" t="s">
        <v>22217</v>
      </c>
      <c r="AC2191" s="493" t="s">
        <v>19841</v>
      </c>
      <c r="AD2191" s="493" t="s">
        <v>22171</v>
      </c>
      <c r="AE2191"/>
      <c r="AF2191" t="s">
        <v>20919</v>
      </c>
      <c r="AG2191"/>
      <c r="AH2191"/>
      <c r="AI2191" t="s">
        <v>20668</v>
      </c>
      <c r="AJ2191" t="s">
        <v>32</v>
      </c>
      <c r="AK2191" t="s">
        <v>3155</v>
      </c>
      <c r="AL2191" t="s">
        <v>64</v>
      </c>
      <c r="AM2191" t="s">
        <v>8264</v>
      </c>
      <c r="AN2191">
        <v>54</v>
      </c>
    </row>
    <row r="2192" spans="1:40" ht="14.4" x14ac:dyDescent="0.3">
      <c r="A2192" s="433" t="str">
        <v>2967</v>
      </c>
      <c r="D2192" t="str">
        <f>CONCATENATE(portada_F[[#This Row],[NIVEL]],".",portada_F[[#This Row],[CODINS]])</f>
        <v>1.00617</v>
      </c>
      <c r="E2192" s="444" t="s">
        <v>30989</v>
      </c>
      <c r="F2192" t="s">
        <v>1729</v>
      </c>
      <c r="G2192" t="s">
        <v>4067</v>
      </c>
      <c r="H2192" t="s">
        <v>4068</v>
      </c>
      <c r="I2192" t="s">
        <v>207</v>
      </c>
      <c r="J2192" t="s">
        <v>5</v>
      </c>
      <c r="K2192" t="s">
        <v>32</v>
      </c>
      <c r="L2192" t="s">
        <v>20921</v>
      </c>
      <c r="M2192" t="s">
        <v>18492</v>
      </c>
      <c r="N2192">
        <v>40308</v>
      </c>
      <c r="O2192" t="s">
        <v>206</v>
      </c>
      <c r="P2192" t="s">
        <v>3</v>
      </c>
      <c r="Q2192" t="s">
        <v>9</v>
      </c>
      <c r="R2192" t="s">
        <v>16715</v>
      </c>
      <c r="S2192" t="s">
        <v>207</v>
      </c>
      <c r="T2192" t="s">
        <v>1576</v>
      </c>
      <c r="U2192" t="s">
        <v>22218</v>
      </c>
      <c r="V2192" t="s">
        <v>732</v>
      </c>
      <c r="W2192" t="s">
        <v>13942</v>
      </c>
      <c r="X2192" t="s">
        <v>12723</v>
      </c>
      <c r="Y2192" s="536" t="s">
        <v>22219</v>
      </c>
      <c r="Z2192" s="536" t="s">
        <v>22220</v>
      </c>
      <c r="AA2192" s="493" t="s">
        <v>18826</v>
      </c>
      <c r="AB2192" s="493" t="s">
        <v>22219</v>
      </c>
      <c r="AC2192" s="493" t="s">
        <v>19825</v>
      </c>
      <c r="AD2192" s="493" t="s">
        <v>21424</v>
      </c>
      <c r="AE2192"/>
      <c r="AF2192" t="s">
        <v>20919</v>
      </c>
      <c r="AG2192"/>
      <c r="AH2192"/>
      <c r="AI2192" t="s">
        <v>20668</v>
      </c>
      <c r="AJ2192" t="s">
        <v>32</v>
      </c>
      <c r="AK2192" t="s">
        <v>672</v>
      </c>
      <c r="AL2192" t="s">
        <v>64</v>
      </c>
      <c r="AM2192" t="s">
        <v>4068</v>
      </c>
      <c r="AN2192">
        <v>78</v>
      </c>
    </row>
    <row r="2193" spans="1:40" ht="14.4" x14ac:dyDescent="0.3">
      <c r="A2193" s="433" t="str">
        <v>2969</v>
      </c>
      <c r="D2193" t="str">
        <f>CONCATENATE(portada_F[[#This Row],[NIVEL]],".",portada_F[[#This Row],[CODINS]])</f>
        <v>1.01814</v>
      </c>
      <c r="E2193" s="444" t="s">
        <v>32061</v>
      </c>
      <c r="F2193" t="s">
        <v>4040</v>
      </c>
      <c r="G2193" t="s">
        <v>4039</v>
      </c>
      <c r="H2193" t="s">
        <v>51</v>
      </c>
      <c r="I2193" t="s">
        <v>207</v>
      </c>
      <c r="J2193" t="s">
        <v>3</v>
      </c>
      <c r="K2193" t="s">
        <v>32</v>
      </c>
      <c r="L2193" t="s">
        <v>20921</v>
      </c>
      <c r="M2193" t="s">
        <v>18492</v>
      </c>
      <c r="N2193">
        <v>40206</v>
      </c>
      <c r="O2193" t="s">
        <v>206</v>
      </c>
      <c r="P2193" t="s">
        <v>2</v>
      </c>
      <c r="Q2193" t="s">
        <v>6</v>
      </c>
      <c r="R2193" t="s">
        <v>16707</v>
      </c>
      <c r="S2193" t="s">
        <v>207</v>
      </c>
      <c r="T2193" t="s">
        <v>4003</v>
      </c>
      <c r="U2193" t="s">
        <v>6255</v>
      </c>
      <c r="V2193" t="s">
        <v>51</v>
      </c>
      <c r="W2193" t="s">
        <v>24778</v>
      </c>
      <c r="X2193" t="s">
        <v>11943</v>
      </c>
      <c r="Y2193" s="536" t="s">
        <v>24779</v>
      </c>
      <c r="Z2193" s="536" t="s">
        <v>24779</v>
      </c>
      <c r="AA2193" s="493" t="s">
        <v>15691</v>
      </c>
      <c r="AB2193" s="493" t="s">
        <v>24779</v>
      </c>
      <c r="AC2193" s="493" t="s">
        <v>19837</v>
      </c>
      <c r="AD2193" s="493" t="s">
        <v>22136</v>
      </c>
      <c r="AE2193"/>
      <c r="AF2193" t="s">
        <v>20919</v>
      </c>
      <c r="AG2193"/>
      <c r="AH2193"/>
      <c r="AI2193" t="s">
        <v>20668</v>
      </c>
      <c r="AJ2193" t="s">
        <v>32</v>
      </c>
      <c r="AK2193" t="s">
        <v>4038</v>
      </c>
      <c r="AL2193" t="s">
        <v>64</v>
      </c>
      <c r="AM2193" t="s">
        <v>51</v>
      </c>
      <c r="AN2193">
        <v>18</v>
      </c>
    </row>
    <row r="2194" spans="1:40" ht="14.4" x14ac:dyDescent="0.3">
      <c r="A2194" s="433" t="str">
        <v>2970</v>
      </c>
      <c r="D2194" t="str">
        <f>CONCATENATE(portada_F[[#This Row],[NIVEL]],".",portada_F[[#This Row],[CODINS]])</f>
        <v>1.00618</v>
      </c>
      <c r="E2194" s="444" t="s">
        <v>30990</v>
      </c>
      <c r="F2194" t="s">
        <v>1730</v>
      </c>
      <c r="G2194" t="s">
        <v>4063</v>
      </c>
      <c r="H2194" t="s">
        <v>761</v>
      </c>
      <c r="I2194" t="s">
        <v>207</v>
      </c>
      <c r="J2194" t="s">
        <v>5</v>
      </c>
      <c r="K2194" t="s">
        <v>32</v>
      </c>
      <c r="L2194" t="s">
        <v>20921</v>
      </c>
      <c r="M2194" t="s">
        <v>18492</v>
      </c>
      <c r="N2194">
        <v>40307</v>
      </c>
      <c r="O2194" t="s">
        <v>206</v>
      </c>
      <c r="P2194" t="s">
        <v>3</v>
      </c>
      <c r="Q2194" t="s">
        <v>7</v>
      </c>
      <c r="R2194" t="s">
        <v>16714</v>
      </c>
      <c r="S2194" t="s">
        <v>207</v>
      </c>
      <c r="T2194" t="s">
        <v>1576</v>
      </c>
      <c r="U2194" t="s">
        <v>22221</v>
      </c>
      <c r="V2194" t="s">
        <v>70</v>
      </c>
      <c r="W2194" t="s">
        <v>22222</v>
      </c>
      <c r="X2194" t="s">
        <v>12724</v>
      </c>
      <c r="Y2194" s="536" t="s">
        <v>22223</v>
      </c>
      <c r="Z2194" s="536"/>
      <c r="AA2194" s="493" t="s">
        <v>22224</v>
      </c>
      <c r="AB2194" s="493" t="s">
        <v>22223</v>
      </c>
      <c r="AC2194" s="493" t="s">
        <v>19825</v>
      </c>
      <c r="AD2194" s="493" t="s">
        <v>21424</v>
      </c>
      <c r="AE2194"/>
      <c r="AF2194" t="s">
        <v>20919</v>
      </c>
      <c r="AG2194"/>
      <c r="AH2194"/>
      <c r="AI2194" t="s">
        <v>20668</v>
      </c>
      <c r="AJ2194" t="s">
        <v>32</v>
      </c>
      <c r="AK2194" t="s">
        <v>4062</v>
      </c>
      <c r="AL2194" t="s">
        <v>64</v>
      </c>
      <c r="AM2194" t="s">
        <v>761</v>
      </c>
      <c r="AN2194">
        <v>58</v>
      </c>
    </row>
    <row r="2195" spans="1:40" ht="14.4" x14ac:dyDescent="0.3">
      <c r="A2195" s="433" t="str">
        <v>2972</v>
      </c>
      <c r="D2195" t="str">
        <f>CONCATENATE(portada_F[[#This Row],[NIVEL]],".",portada_F[[#This Row],[CODINS]])</f>
        <v>1.00619</v>
      </c>
      <c r="E2195" s="444" t="s">
        <v>30991</v>
      </c>
      <c r="F2195" t="s">
        <v>1731</v>
      </c>
      <c r="G2195" t="s">
        <v>4069</v>
      </c>
      <c r="H2195" t="s">
        <v>4070</v>
      </c>
      <c r="I2195" t="s">
        <v>207</v>
      </c>
      <c r="J2195" t="s">
        <v>5</v>
      </c>
      <c r="K2195" t="s">
        <v>32</v>
      </c>
      <c r="L2195" t="s">
        <v>20921</v>
      </c>
      <c r="M2195" t="s">
        <v>18492</v>
      </c>
      <c r="N2195">
        <v>40303</v>
      </c>
      <c r="O2195" t="s">
        <v>206</v>
      </c>
      <c r="P2195" t="s">
        <v>3</v>
      </c>
      <c r="Q2195" t="s">
        <v>3</v>
      </c>
      <c r="R2195" t="s">
        <v>16710</v>
      </c>
      <c r="S2195" t="s">
        <v>207</v>
      </c>
      <c r="T2195" t="s">
        <v>1576</v>
      </c>
      <c r="U2195" t="s">
        <v>51</v>
      </c>
      <c r="V2195" t="s">
        <v>51</v>
      </c>
      <c r="W2195" t="s">
        <v>526</v>
      </c>
      <c r="X2195" t="s">
        <v>11609</v>
      </c>
      <c r="Y2195" s="536" t="s">
        <v>22225</v>
      </c>
      <c r="Z2195" s="536"/>
      <c r="AA2195" s="493" t="s">
        <v>19825</v>
      </c>
      <c r="AB2195" s="493" t="s">
        <v>22225</v>
      </c>
      <c r="AC2195" s="493" t="s">
        <v>19825</v>
      </c>
      <c r="AD2195" s="493" t="s">
        <v>21424</v>
      </c>
      <c r="AE2195"/>
      <c r="AF2195" t="s">
        <v>20919</v>
      </c>
      <c r="AG2195"/>
      <c r="AH2195"/>
      <c r="AI2195" t="s">
        <v>20668</v>
      </c>
      <c r="AJ2195" t="s">
        <v>32</v>
      </c>
      <c r="AK2195" t="s">
        <v>3986</v>
      </c>
      <c r="AL2195" t="s">
        <v>64</v>
      </c>
      <c r="AM2195" t="s">
        <v>4070</v>
      </c>
      <c r="AN2195">
        <v>35</v>
      </c>
    </row>
    <row r="2196" spans="1:40" ht="14.4" x14ac:dyDescent="0.3">
      <c r="A2196" s="433" t="str">
        <v>2973</v>
      </c>
      <c r="D2196" t="str">
        <f>CONCATENATE(portada_F[[#This Row],[NIVEL]],".",portada_F[[#This Row],[CODINS]])</f>
        <v>1.00603</v>
      </c>
      <c r="E2196" s="444" t="s">
        <v>30977</v>
      </c>
      <c r="F2196" t="s">
        <v>1699</v>
      </c>
      <c r="G2196" t="s">
        <v>4019</v>
      </c>
      <c r="H2196" t="s">
        <v>9496</v>
      </c>
      <c r="I2196" t="s">
        <v>207</v>
      </c>
      <c r="J2196" t="s">
        <v>4</v>
      </c>
      <c r="K2196" t="s">
        <v>32</v>
      </c>
      <c r="L2196" t="s">
        <v>20921</v>
      </c>
      <c r="M2196" t="s">
        <v>18492</v>
      </c>
      <c r="N2196">
        <v>40202</v>
      </c>
      <c r="O2196" t="s">
        <v>206</v>
      </c>
      <c r="P2196" t="s">
        <v>2</v>
      </c>
      <c r="Q2196" t="s">
        <v>2</v>
      </c>
      <c r="R2196" t="s">
        <v>16703</v>
      </c>
      <c r="S2196" t="s">
        <v>207</v>
      </c>
      <c r="T2196" t="s">
        <v>4003</v>
      </c>
      <c r="U2196" t="s">
        <v>674</v>
      </c>
      <c r="V2196" t="s">
        <v>674</v>
      </c>
      <c r="W2196" t="s">
        <v>374</v>
      </c>
      <c r="X2196" t="s">
        <v>13939</v>
      </c>
      <c r="Y2196" s="536" t="s">
        <v>22188</v>
      </c>
      <c r="Z2196" s="536" t="s">
        <v>22188</v>
      </c>
      <c r="AA2196" s="493" t="s">
        <v>22189</v>
      </c>
      <c r="AB2196" s="493" t="s">
        <v>22188</v>
      </c>
      <c r="AC2196" s="493" t="s">
        <v>19840</v>
      </c>
      <c r="AD2196" s="493" t="s">
        <v>22165</v>
      </c>
      <c r="AE2196"/>
      <c r="AF2196" t="s">
        <v>20919</v>
      </c>
      <c r="AG2196"/>
      <c r="AH2196"/>
      <c r="AI2196" t="s">
        <v>20668</v>
      </c>
      <c r="AJ2196" t="s">
        <v>32</v>
      </c>
      <c r="AK2196" t="s">
        <v>4018</v>
      </c>
      <c r="AL2196" t="s">
        <v>64</v>
      </c>
      <c r="AM2196" t="s">
        <v>9496</v>
      </c>
      <c r="AN2196">
        <v>89</v>
      </c>
    </row>
    <row r="2197" spans="1:40" ht="14.4" x14ac:dyDescent="0.3">
      <c r="A2197" s="433" t="str">
        <v>2974</v>
      </c>
      <c r="D2197" t="str">
        <f>CONCATENATE(portada_F[[#This Row],[NIVEL]],".",portada_F[[#This Row],[CODINS]])</f>
        <v>1.00604</v>
      </c>
      <c r="E2197" s="444" t="s">
        <v>30978</v>
      </c>
      <c r="F2197" t="s">
        <v>1703</v>
      </c>
      <c r="G2197" t="s">
        <v>6818</v>
      </c>
      <c r="H2197" t="s">
        <v>18626</v>
      </c>
      <c r="I2197" t="s">
        <v>207</v>
      </c>
      <c r="J2197" t="s">
        <v>4</v>
      </c>
      <c r="K2197" t="s">
        <v>32</v>
      </c>
      <c r="L2197" t="s">
        <v>20929</v>
      </c>
      <c r="M2197" t="s">
        <v>18492</v>
      </c>
      <c r="N2197">
        <v>40501</v>
      </c>
      <c r="O2197" t="s">
        <v>206</v>
      </c>
      <c r="P2197" t="s">
        <v>5</v>
      </c>
      <c r="Q2197" t="s">
        <v>1</v>
      </c>
      <c r="R2197" t="s">
        <v>16722</v>
      </c>
      <c r="S2197" t="s">
        <v>207</v>
      </c>
      <c r="T2197" t="s">
        <v>159</v>
      </c>
      <c r="U2197" t="s">
        <v>159</v>
      </c>
      <c r="V2197" t="s">
        <v>159</v>
      </c>
      <c r="W2197" t="s">
        <v>22190</v>
      </c>
      <c r="X2197" t="s">
        <v>11604</v>
      </c>
      <c r="Y2197" s="536" t="s">
        <v>22191</v>
      </c>
      <c r="Z2197" s="536" t="s">
        <v>22191</v>
      </c>
      <c r="AA2197" s="493" t="s">
        <v>12721</v>
      </c>
      <c r="AB2197" s="493" t="s">
        <v>22192</v>
      </c>
      <c r="AC2197" s="493" t="s">
        <v>19840</v>
      </c>
      <c r="AD2197" s="493" t="s">
        <v>22165</v>
      </c>
      <c r="AE2197"/>
      <c r="AF2197" t="s">
        <v>20919</v>
      </c>
      <c r="AG2197"/>
      <c r="AH2197"/>
      <c r="AI2197" t="s">
        <v>20668</v>
      </c>
      <c r="AJ2197" t="s">
        <v>35</v>
      </c>
      <c r="AK2197" t="s">
        <v>19693</v>
      </c>
      <c r="AL2197" t="s">
        <v>20934</v>
      </c>
      <c r="AM2197"/>
      <c r="AN2197">
        <v>192</v>
      </c>
    </row>
    <row r="2198" spans="1:40" ht="14.4" x14ac:dyDescent="0.3">
      <c r="A2198" s="433" t="str">
        <v>2975</v>
      </c>
      <c r="D2198" t="str">
        <f>CONCATENATE(portada_F[[#This Row],[NIVEL]],".",portada_F[[#This Row],[CODINS]])</f>
        <v>1.03077</v>
      </c>
      <c r="E2198" s="444" t="s">
        <v>33172</v>
      </c>
      <c r="F2198" t="s">
        <v>5993</v>
      </c>
      <c r="G2198" t="s">
        <v>6314</v>
      </c>
      <c r="H2198" t="s">
        <v>250</v>
      </c>
      <c r="I2198" t="s">
        <v>205</v>
      </c>
      <c r="J2198" t="s">
        <v>5</v>
      </c>
      <c r="K2198" t="s">
        <v>32</v>
      </c>
      <c r="L2198" t="s">
        <v>20921</v>
      </c>
      <c r="M2198" t="s">
        <v>18492</v>
      </c>
      <c r="N2198">
        <v>41004</v>
      </c>
      <c r="O2198" t="s">
        <v>206</v>
      </c>
      <c r="P2198" t="s">
        <v>11</v>
      </c>
      <c r="Q2198" t="s">
        <v>4</v>
      </c>
      <c r="R2198" t="s">
        <v>16738</v>
      </c>
      <c r="S2198" t="s">
        <v>207</v>
      </c>
      <c r="T2198" t="s">
        <v>205</v>
      </c>
      <c r="U2198" t="s">
        <v>26529</v>
      </c>
      <c r="V2198" t="s">
        <v>250</v>
      </c>
      <c r="W2198" t="s">
        <v>13301</v>
      </c>
      <c r="X2198" t="s">
        <v>12228</v>
      </c>
      <c r="Y2198" s="536" t="s">
        <v>27375</v>
      </c>
      <c r="Z2198" s="536"/>
      <c r="AA2198" s="493" t="s">
        <v>27376</v>
      </c>
      <c r="AB2198" s="493" t="s">
        <v>27377</v>
      </c>
      <c r="AC2198" s="493" t="s">
        <v>9508</v>
      </c>
      <c r="AD2198" s="493" t="s">
        <v>23394</v>
      </c>
      <c r="AE2198"/>
      <c r="AF2198" t="s">
        <v>20919</v>
      </c>
      <c r="AG2198"/>
      <c r="AH2198"/>
      <c r="AI2198" t="s">
        <v>20668</v>
      </c>
      <c r="AJ2198" t="s">
        <v>32</v>
      </c>
      <c r="AK2198" t="s">
        <v>7971</v>
      </c>
      <c r="AL2198" t="s">
        <v>64</v>
      </c>
      <c r="AM2198" t="s">
        <v>250</v>
      </c>
      <c r="AN2198">
        <v>10</v>
      </c>
    </row>
    <row r="2199" spans="1:40" ht="14.4" x14ac:dyDescent="0.3">
      <c r="A2199" s="433" t="str">
        <v>2976</v>
      </c>
      <c r="D2199" t="str">
        <f>CONCATENATE(portada_F[[#This Row],[NIVEL]],".",portada_F[[#This Row],[CODINS]])</f>
        <v>1.01421</v>
      </c>
      <c r="E2199" s="444" t="s">
        <v>31702</v>
      </c>
      <c r="F2199" t="s">
        <v>3567</v>
      </c>
      <c r="G2199" t="s">
        <v>6251</v>
      </c>
      <c r="H2199" t="s">
        <v>11192</v>
      </c>
      <c r="I2199" t="s">
        <v>207</v>
      </c>
      <c r="J2199" t="s">
        <v>3</v>
      </c>
      <c r="K2199" t="s">
        <v>32</v>
      </c>
      <c r="L2199" t="s">
        <v>20921</v>
      </c>
      <c r="M2199" t="s">
        <v>18492</v>
      </c>
      <c r="N2199">
        <v>40406</v>
      </c>
      <c r="O2199" t="s">
        <v>206</v>
      </c>
      <c r="P2199" t="s">
        <v>4</v>
      </c>
      <c r="Q2199" t="s">
        <v>6</v>
      </c>
      <c r="R2199" t="s">
        <v>16721</v>
      </c>
      <c r="S2199" t="s">
        <v>207</v>
      </c>
      <c r="T2199" t="s">
        <v>3974</v>
      </c>
      <c r="U2199" t="s">
        <v>22132</v>
      </c>
      <c r="V2199" t="s">
        <v>11192</v>
      </c>
      <c r="W2199" t="s">
        <v>8916</v>
      </c>
      <c r="X2199" t="s">
        <v>11827</v>
      </c>
      <c r="Y2199" s="536" t="s">
        <v>23940</v>
      </c>
      <c r="Z2199" s="536" t="s">
        <v>23941</v>
      </c>
      <c r="AA2199" s="493" t="s">
        <v>19007</v>
      </c>
      <c r="AB2199" s="493" t="s">
        <v>23940</v>
      </c>
      <c r="AC2199" s="493" t="s">
        <v>19837</v>
      </c>
      <c r="AD2199" s="493" t="s">
        <v>22136</v>
      </c>
      <c r="AE2199"/>
      <c r="AF2199" t="s">
        <v>20919</v>
      </c>
      <c r="AG2199"/>
      <c r="AH2199"/>
      <c r="AI2199" t="s">
        <v>20668</v>
      </c>
      <c r="AJ2199" t="s">
        <v>32</v>
      </c>
      <c r="AK2199" t="s">
        <v>7592</v>
      </c>
      <c r="AL2199" t="s">
        <v>64</v>
      </c>
      <c r="AM2199" t="s">
        <v>11192</v>
      </c>
      <c r="AN2199">
        <v>8</v>
      </c>
    </row>
    <row r="2200" spans="1:40" ht="14.4" x14ac:dyDescent="0.3">
      <c r="A2200" s="433" t="str">
        <v>2981</v>
      </c>
      <c r="D2200" t="str">
        <f>CONCATENATE(portada_F[[#This Row],[NIVEL]],".",portada_F[[#This Row],[CODINS]])</f>
        <v>1.01582</v>
      </c>
      <c r="E2200" s="444" t="s">
        <v>31856</v>
      </c>
      <c r="F2200" t="s">
        <v>362</v>
      </c>
      <c r="G2200" t="s">
        <v>4098</v>
      </c>
      <c r="H2200" t="s">
        <v>84</v>
      </c>
      <c r="I2200" t="s">
        <v>205</v>
      </c>
      <c r="J2200" t="s">
        <v>1</v>
      </c>
      <c r="K2200" t="s">
        <v>32</v>
      </c>
      <c r="L2200" t="s">
        <v>20921</v>
      </c>
      <c r="M2200" t="s">
        <v>18492</v>
      </c>
      <c r="N2200">
        <v>41002</v>
      </c>
      <c r="O2200" t="s">
        <v>206</v>
      </c>
      <c r="P2200" t="s">
        <v>11</v>
      </c>
      <c r="Q2200" t="s">
        <v>2</v>
      </c>
      <c r="R2200" t="s">
        <v>16737</v>
      </c>
      <c r="S2200" t="s">
        <v>207</v>
      </c>
      <c r="T2200" t="s">
        <v>205</v>
      </c>
      <c r="U2200" t="s">
        <v>1941</v>
      </c>
      <c r="V2200" t="s">
        <v>84</v>
      </c>
      <c r="W2200" t="s">
        <v>9504</v>
      </c>
      <c r="X2200" t="s">
        <v>14032</v>
      </c>
      <c r="Y2200" s="536" t="s">
        <v>24302</v>
      </c>
      <c r="Z2200" s="536"/>
      <c r="AA2200" s="493" t="s">
        <v>20382</v>
      </c>
      <c r="AB2200" s="493" t="s">
        <v>24302</v>
      </c>
      <c r="AC2200" s="493" t="s">
        <v>19789</v>
      </c>
      <c r="AD2200" s="493" t="s">
        <v>22237</v>
      </c>
      <c r="AE2200"/>
      <c r="AF2200" t="s">
        <v>20919</v>
      </c>
      <c r="AG2200"/>
      <c r="AH2200"/>
      <c r="AI2200" t="s">
        <v>20668</v>
      </c>
      <c r="AJ2200" t="s">
        <v>32</v>
      </c>
      <c r="AK2200" t="s">
        <v>4097</v>
      </c>
      <c r="AL2200" t="s">
        <v>64</v>
      </c>
      <c r="AM2200" t="s">
        <v>84</v>
      </c>
      <c r="AN2200">
        <v>35</v>
      </c>
    </row>
    <row r="2201" spans="1:40" ht="14.4" x14ac:dyDescent="0.3">
      <c r="A2201" s="433" t="str">
        <v>2985</v>
      </c>
      <c r="D2201" t="str">
        <f>CONCATENATE(portada_F[[#This Row],[NIVEL]],".",portada_F[[#This Row],[CODINS]])</f>
        <v>1.00605</v>
      </c>
      <c r="E2201" s="444" t="s">
        <v>30979</v>
      </c>
      <c r="F2201" t="s">
        <v>1704</v>
      </c>
      <c r="G2201" t="s">
        <v>4002</v>
      </c>
      <c r="H2201" t="s">
        <v>12331</v>
      </c>
      <c r="I2201" t="s">
        <v>207</v>
      </c>
      <c r="J2201" t="s">
        <v>4</v>
      </c>
      <c r="K2201" t="s">
        <v>32</v>
      </c>
      <c r="L2201" t="s">
        <v>20921</v>
      </c>
      <c r="M2201" t="s">
        <v>18492</v>
      </c>
      <c r="N2201">
        <v>40204</v>
      </c>
      <c r="O2201" t="s">
        <v>206</v>
      </c>
      <c r="P2201" t="s">
        <v>2</v>
      </c>
      <c r="Q2201" t="s">
        <v>4</v>
      </c>
      <c r="R2201" t="s">
        <v>16705</v>
      </c>
      <c r="S2201" t="s">
        <v>207</v>
      </c>
      <c r="T2201" t="s">
        <v>4003</v>
      </c>
      <c r="U2201" t="s">
        <v>2126</v>
      </c>
      <c r="V2201" t="s">
        <v>2126</v>
      </c>
      <c r="W2201" t="s">
        <v>22193</v>
      </c>
      <c r="X2201" t="s">
        <v>11605</v>
      </c>
      <c r="Y2201" s="536" t="s">
        <v>22194</v>
      </c>
      <c r="Z2201" s="536" t="s">
        <v>22194</v>
      </c>
      <c r="AA2201" s="493" t="s">
        <v>19842</v>
      </c>
      <c r="AB2201" s="493" t="s">
        <v>22195</v>
      </c>
      <c r="AC2201" s="493" t="s">
        <v>19840</v>
      </c>
      <c r="AD2201" s="493" t="s">
        <v>22165</v>
      </c>
      <c r="AE2201"/>
      <c r="AF2201" t="s">
        <v>20919</v>
      </c>
      <c r="AG2201"/>
      <c r="AH2201"/>
      <c r="AI2201" t="s">
        <v>20668</v>
      </c>
      <c r="AJ2201" t="s">
        <v>32</v>
      </c>
      <c r="AK2201" t="s">
        <v>7436</v>
      </c>
      <c r="AL2201" t="s">
        <v>64</v>
      </c>
      <c r="AM2201" t="s">
        <v>12331</v>
      </c>
      <c r="AN2201">
        <v>73</v>
      </c>
    </row>
    <row r="2202" spans="1:40" ht="14.4" x14ac:dyDescent="0.3">
      <c r="A2202" s="433" t="str">
        <v>2986</v>
      </c>
      <c r="D2202" t="str">
        <f>CONCATENATE(portada_F[[#This Row],[NIVEL]],".",portada_F[[#This Row],[CODINS]])</f>
        <v>1.00584</v>
      </c>
      <c r="E2202" s="444" t="s">
        <v>30961</v>
      </c>
      <c r="F2202" t="s">
        <v>1662</v>
      </c>
      <c r="G2202" t="s">
        <v>6816</v>
      </c>
      <c r="H2202" t="s">
        <v>17076</v>
      </c>
      <c r="I2202" t="s">
        <v>207</v>
      </c>
      <c r="J2202" t="s">
        <v>3</v>
      </c>
      <c r="K2202" t="s">
        <v>32</v>
      </c>
      <c r="L2202" t="s">
        <v>20929</v>
      </c>
      <c r="M2202" t="s">
        <v>18492</v>
      </c>
      <c r="N2202">
        <v>40401</v>
      </c>
      <c r="O2202" t="s">
        <v>206</v>
      </c>
      <c r="P2202" t="s">
        <v>4</v>
      </c>
      <c r="Q2202" t="s">
        <v>1</v>
      </c>
      <c r="R2202" t="s">
        <v>16716</v>
      </c>
      <c r="S2202" t="s">
        <v>207</v>
      </c>
      <c r="T2202" t="s">
        <v>3974</v>
      </c>
      <c r="U2202" t="s">
        <v>3974</v>
      </c>
      <c r="V2202" t="s">
        <v>3974</v>
      </c>
      <c r="W2202" t="s">
        <v>19839</v>
      </c>
      <c r="X2202" t="s">
        <v>22153</v>
      </c>
      <c r="Y2202" s="536" t="s">
        <v>22154</v>
      </c>
      <c r="Z2202" s="536"/>
      <c r="AA2202" s="493" t="s">
        <v>17032</v>
      </c>
      <c r="AB2202" s="493" t="s">
        <v>22154</v>
      </c>
      <c r="AC2202" s="493" t="s">
        <v>19837</v>
      </c>
      <c r="AD2202" s="493" t="s">
        <v>22136</v>
      </c>
      <c r="AE2202"/>
      <c r="AF2202" t="s">
        <v>20919</v>
      </c>
      <c r="AG2202"/>
      <c r="AH2202"/>
      <c r="AI2202" t="s">
        <v>20668</v>
      </c>
      <c r="AJ2202" t="s">
        <v>35</v>
      </c>
      <c r="AK2202" t="s">
        <v>19693</v>
      </c>
      <c r="AL2202" t="s">
        <v>20934</v>
      </c>
      <c r="AM2202"/>
      <c r="AN2202">
        <v>182</v>
      </c>
    </row>
    <row r="2203" spans="1:40" ht="14.4" x14ac:dyDescent="0.3">
      <c r="A2203" s="433" t="str">
        <v>2988</v>
      </c>
      <c r="D2203" t="str">
        <f>CONCATENATE(portada_F[[#This Row],[NIVEL]],".",portada_F[[#This Row],[CODINS]])</f>
        <v>1.01577</v>
      </c>
      <c r="E2203" s="444" t="s">
        <v>31851</v>
      </c>
      <c r="F2203" t="s">
        <v>3891</v>
      </c>
      <c r="G2203" t="s">
        <v>4016</v>
      </c>
      <c r="H2203" t="s">
        <v>11194</v>
      </c>
      <c r="I2203" t="s">
        <v>207</v>
      </c>
      <c r="J2203" t="s">
        <v>4</v>
      </c>
      <c r="K2203" t="s">
        <v>32</v>
      </c>
      <c r="L2203" t="s">
        <v>20921</v>
      </c>
      <c r="M2203" t="s">
        <v>18492</v>
      </c>
      <c r="N2203">
        <v>40504</v>
      </c>
      <c r="O2203" t="s">
        <v>206</v>
      </c>
      <c r="P2203" t="s">
        <v>5</v>
      </c>
      <c r="Q2203" t="s">
        <v>4</v>
      </c>
      <c r="R2203" t="s">
        <v>18376</v>
      </c>
      <c r="S2203" t="s">
        <v>207</v>
      </c>
      <c r="T2203" t="s">
        <v>159</v>
      </c>
      <c r="U2203" t="s">
        <v>85</v>
      </c>
      <c r="V2203" t="s">
        <v>11194</v>
      </c>
      <c r="W2203" t="s">
        <v>19043</v>
      </c>
      <c r="X2203" t="s">
        <v>14030</v>
      </c>
      <c r="Y2203" s="536" t="s">
        <v>24289</v>
      </c>
      <c r="Z2203" s="536"/>
      <c r="AA2203" s="493" t="s">
        <v>17182</v>
      </c>
      <c r="AB2203" s="493" t="s">
        <v>24289</v>
      </c>
      <c r="AC2203" s="493" t="s">
        <v>19840</v>
      </c>
      <c r="AD2203" s="493" t="s">
        <v>22165</v>
      </c>
      <c r="AE2203"/>
      <c r="AF2203" t="s">
        <v>20919</v>
      </c>
      <c r="AG2203"/>
      <c r="AH2203"/>
      <c r="AI2203" t="s">
        <v>20668</v>
      </c>
      <c r="AJ2203" t="s">
        <v>32</v>
      </c>
      <c r="AK2203" t="s">
        <v>4015</v>
      </c>
      <c r="AL2203" t="s">
        <v>64</v>
      </c>
      <c r="AM2203" t="s">
        <v>11194</v>
      </c>
      <c r="AN2203">
        <v>34</v>
      </c>
    </row>
    <row r="2204" spans="1:40" ht="14.4" x14ac:dyDescent="0.3">
      <c r="A2204" s="433" t="str">
        <v>2989</v>
      </c>
      <c r="D2204" t="str">
        <f>CONCATENATE(portada_F[[#This Row],[NIVEL]],".",portada_F[[#This Row],[CODINS]])</f>
        <v>1.01579</v>
      </c>
      <c r="E2204" s="444" t="s">
        <v>31853</v>
      </c>
      <c r="F2204" t="s">
        <v>3901</v>
      </c>
      <c r="G2204" t="s">
        <v>4079</v>
      </c>
      <c r="H2204" t="s">
        <v>496</v>
      </c>
      <c r="I2204" t="s">
        <v>207</v>
      </c>
      <c r="J2204" t="s">
        <v>6</v>
      </c>
      <c r="K2204" t="s">
        <v>32</v>
      </c>
      <c r="L2204" t="s">
        <v>20921</v>
      </c>
      <c r="M2204" t="s">
        <v>18492</v>
      </c>
      <c r="N2204">
        <v>40602</v>
      </c>
      <c r="O2204" t="s">
        <v>206</v>
      </c>
      <c r="P2204" t="s">
        <v>6</v>
      </c>
      <c r="Q2204" t="s">
        <v>2</v>
      </c>
      <c r="R2204" t="s">
        <v>16727</v>
      </c>
      <c r="S2204" t="s">
        <v>207</v>
      </c>
      <c r="T2204" t="s">
        <v>272</v>
      </c>
      <c r="U2204" t="s">
        <v>33</v>
      </c>
      <c r="V2204" t="s">
        <v>496</v>
      </c>
      <c r="W2204" t="s">
        <v>24293</v>
      </c>
      <c r="X2204" t="s">
        <v>11886</v>
      </c>
      <c r="Y2204" s="536" t="s">
        <v>24294</v>
      </c>
      <c r="Z2204" s="536" t="s">
        <v>24295</v>
      </c>
      <c r="AA2204" s="493" t="s">
        <v>24296</v>
      </c>
      <c r="AB2204" s="493" t="s">
        <v>24294</v>
      </c>
      <c r="AC2204" s="493" t="s">
        <v>19841</v>
      </c>
      <c r="AD2204" s="493" t="s">
        <v>22171</v>
      </c>
      <c r="AE2204"/>
      <c r="AF2204" t="s">
        <v>20919</v>
      </c>
      <c r="AG2204"/>
      <c r="AH2204"/>
      <c r="AI2204" t="s">
        <v>20668</v>
      </c>
      <c r="AJ2204" t="s">
        <v>32</v>
      </c>
      <c r="AK2204" t="s">
        <v>4078</v>
      </c>
      <c r="AL2204" t="s">
        <v>64</v>
      </c>
      <c r="AM2204" t="s">
        <v>496</v>
      </c>
      <c r="AN2204">
        <v>21</v>
      </c>
    </row>
    <row r="2205" spans="1:40" ht="14.4" x14ac:dyDescent="0.3">
      <c r="A2205" s="433" t="str">
        <v>2990</v>
      </c>
      <c r="D2205" t="str">
        <f>CONCATENATE(portada_F[[#This Row],[NIVEL]],".",portada_F[[#This Row],[CODINS]])</f>
        <v>1.00620</v>
      </c>
      <c r="E2205" s="444" t="s">
        <v>30992</v>
      </c>
      <c r="F2205" t="s">
        <v>1732</v>
      </c>
      <c r="G2205" t="s">
        <v>4060</v>
      </c>
      <c r="H2205" t="s">
        <v>11186</v>
      </c>
      <c r="I2205" t="s">
        <v>207</v>
      </c>
      <c r="J2205" t="s">
        <v>5</v>
      </c>
      <c r="K2205" t="s">
        <v>32</v>
      </c>
      <c r="L2205" t="s">
        <v>20921</v>
      </c>
      <c r="M2205" t="s">
        <v>18492</v>
      </c>
      <c r="N2205">
        <v>40306</v>
      </c>
      <c r="O2205" t="s">
        <v>206</v>
      </c>
      <c r="P2205" t="s">
        <v>3</v>
      </c>
      <c r="Q2205" t="s">
        <v>6</v>
      </c>
      <c r="R2205" t="s">
        <v>16713</v>
      </c>
      <c r="S2205" t="s">
        <v>207</v>
      </c>
      <c r="T2205" t="s">
        <v>1576</v>
      </c>
      <c r="U2205" t="s">
        <v>1213</v>
      </c>
      <c r="V2205" t="s">
        <v>1213</v>
      </c>
      <c r="W2205" t="s">
        <v>22226</v>
      </c>
      <c r="X2205" t="s">
        <v>17081</v>
      </c>
      <c r="Y2205" s="536" t="s">
        <v>22227</v>
      </c>
      <c r="Z2205" s="536"/>
      <c r="AA2205" s="493" t="s">
        <v>19825</v>
      </c>
      <c r="AB2205" s="493" t="s">
        <v>22227</v>
      </c>
      <c r="AC2205" s="493" t="s">
        <v>19825</v>
      </c>
      <c r="AD2205" s="493" t="s">
        <v>21424</v>
      </c>
      <c r="AE2205"/>
      <c r="AF2205" t="s">
        <v>20919</v>
      </c>
      <c r="AG2205"/>
      <c r="AH2205"/>
      <c r="AI2205" t="s">
        <v>20668</v>
      </c>
      <c r="AJ2205" t="s">
        <v>32</v>
      </c>
      <c r="AK2205" t="s">
        <v>3249</v>
      </c>
      <c r="AL2205" t="s">
        <v>64</v>
      </c>
      <c r="AM2205" t="s">
        <v>11186</v>
      </c>
      <c r="AN2205">
        <v>77</v>
      </c>
    </row>
    <row r="2206" spans="1:40" ht="14.4" x14ac:dyDescent="0.3">
      <c r="A2206" s="433" t="str">
        <v>2992</v>
      </c>
      <c r="D2206" t="str">
        <f>CONCATENATE(portada_F[[#This Row],[NIVEL]],".",portada_F[[#This Row],[CODINS]])</f>
        <v>1.00621</v>
      </c>
      <c r="E2206" s="444" t="s">
        <v>30993</v>
      </c>
      <c r="F2206" t="s">
        <v>1735</v>
      </c>
      <c r="G2206" t="s">
        <v>4081</v>
      </c>
      <c r="H2206" t="s">
        <v>4082</v>
      </c>
      <c r="I2206" t="s">
        <v>207</v>
      </c>
      <c r="J2206" t="s">
        <v>5</v>
      </c>
      <c r="K2206" t="s">
        <v>32</v>
      </c>
      <c r="L2206" t="s">
        <v>20921</v>
      </c>
      <c r="M2206" t="s">
        <v>18492</v>
      </c>
      <c r="N2206">
        <v>40305</v>
      </c>
      <c r="O2206" t="s">
        <v>206</v>
      </c>
      <c r="P2206" t="s">
        <v>3</v>
      </c>
      <c r="Q2206" t="s">
        <v>5</v>
      </c>
      <c r="R2206" t="s">
        <v>16712</v>
      </c>
      <c r="S2206" t="s">
        <v>207</v>
      </c>
      <c r="T2206" t="s">
        <v>1576</v>
      </c>
      <c r="U2206" t="s">
        <v>4082</v>
      </c>
      <c r="V2206" t="s">
        <v>4082</v>
      </c>
      <c r="W2206" t="s">
        <v>9502</v>
      </c>
      <c r="X2206" t="s">
        <v>11610</v>
      </c>
      <c r="Y2206" s="536" t="s">
        <v>22228</v>
      </c>
      <c r="Z2206" s="536" t="s">
        <v>22229</v>
      </c>
      <c r="AA2206" s="493" t="s">
        <v>14135</v>
      </c>
      <c r="AB2206" s="493" t="s">
        <v>22228</v>
      </c>
      <c r="AC2206" s="493" t="s">
        <v>19825</v>
      </c>
      <c r="AD2206" s="493" t="s">
        <v>22230</v>
      </c>
      <c r="AE2206"/>
      <c r="AF2206" t="s">
        <v>20919</v>
      </c>
      <c r="AG2206"/>
      <c r="AH2206"/>
      <c r="AI2206" t="s">
        <v>20668</v>
      </c>
      <c r="AJ2206" t="s">
        <v>32</v>
      </c>
      <c r="AK2206" t="s">
        <v>4080</v>
      </c>
      <c r="AL2206" t="s">
        <v>64</v>
      </c>
      <c r="AM2206" t="s">
        <v>4082</v>
      </c>
      <c r="AN2206">
        <v>34</v>
      </c>
    </row>
    <row r="2207" spans="1:40" ht="14.4" x14ac:dyDescent="0.3">
      <c r="A2207" s="433" t="str">
        <v>2993</v>
      </c>
      <c r="D2207" t="str">
        <f>CONCATENATE(portada_F[[#This Row],[NIVEL]],".",portada_F[[#This Row],[CODINS]])</f>
        <v>1.00622</v>
      </c>
      <c r="E2207" s="444" t="s">
        <v>30994</v>
      </c>
      <c r="F2207" t="s">
        <v>1738</v>
      </c>
      <c r="G2207" t="s">
        <v>6820</v>
      </c>
      <c r="H2207" t="s">
        <v>11187</v>
      </c>
      <c r="I2207" t="s">
        <v>207</v>
      </c>
      <c r="J2207" t="s">
        <v>6</v>
      </c>
      <c r="K2207" t="s">
        <v>32</v>
      </c>
      <c r="L2207" t="s">
        <v>20929</v>
      </c>
      <c r="M2207" t="s">
        <v>18492</v>
      </c>
      <c r="N2207">
        <v>40901</v>
      </c>
      <c r="O2207" t="s">
        <v>206</v>
      </c>
      <c r="P2207" t="s">
        <v>10</v>
      </c>
      <c r="Q2207" t="s">
        <v>1</v>
      </c>
      <c r="R2207" t="s">
        <v>16735</v>
      </c>
      <c r="S2207" t="s">
        <v>207</v>
      </c>
      <c r="T2207" t="s">
        <v>1085</v>
      </c>
      <c r="U2207" t="s">
        <v>1085</v>
      </c>
      <c r="V2207" t="s">
        <v>2514</v>
      </c>
      <c r="W2207" t="s">
        <v>22231</v>
      </c>
      <c r="X2207" t="s">
        <v>12725</v>
      </c>
      <c r="Y2207" s="536" t="s">
        <v>22232</v>
      </c>
      <c r="Z2207" s="536"/>
      <c r="AA2207" s="493" t="s">
        <v>22233</v>
      </c>
      <c r="AB2207" s="493" t="s">
        <v>22232</v>
      </c>
      <c r="AC2207" s="493" t="s">
        <v>19841</v>
      </c>
      <c r="AD2207" s="493" t="s">
        <v>22212</v>
      </c>
      <c r="AE2207"/>
      <c r="AF2207" t="s">
        <v>20919</v>
      </c>
      <c r="AG2207"/>
      <c r="AH2207"/>
      <c r="AI2207" t="s">
        <v>20668</v>
      </c>
      <c r="AJ2207" t="s">
        <v>35</v>
      </c>
      <c r="AK2207" t="s">
        <v>19693</v>
      </c>
      <c r="AL2207" t="s">
        <v>20934</v>
      </c>
      <c r="AM2207"/>
      <c r="AN2207">
        <v>203</v>
      </c>
    </row>
    <row r="2208" spans="1:40" ht="14.4" x14ac:dyDescent="0.3">
      <c r="A2208" s="433" t="str">
        <v>2994</v>
      </c>
      <c r="D2208" t="str">
        <f>CONCATENATE(portada_F[[#This Row],[NIVEL]],".",portada_F[[#This Row],[CODINS]])</f>
        <v>1.00585</v>
      </c>
      <c r="E2208" s="444" t="s">
        <v>30962</v>
      </c>
      <c r="F2208" t="s">
        <v>1663</v>
      </c>
      <c r="G2208" t="s">
        <v>3998</v>
      </c>
      <c r="H2208" t="s">
        <v>11181</v>
      </c>
      <c r="I2208" t="s">
        <v>207</v>
      </c>
      <c r="J2208" t="s">
        <v>3</v>
      </c>
      <c r="K2208" t="s">
        <v>32</v>
      </c>
      <c r="L2208" t="s">
        <v>20921</v>
      </c>
      <c r="M2208" t="s">
        <v>18492</v>
      </c>
      <c r="N2208">
        <v>40402</v>
      </c>
      <c r="O2208" t="s">
        <v>206</v>
      </c>
      <c r="P2208" t="s">
        <v>4</v>
      </c>
      <c r="Q2208" t="s">
        <v>2</v>
      </c>
      <c r="R2208" t="s">
        <v>16717</v>
      </c>
      <c r="S2208" t="s">
        <v>207</v>
      </c>
      <c r="T2208" t="s">
        <v>3974</v>
      </c>
      <c r="U2208" t="s">
        <v>674</v>
      </c>
      <c r="V2208" t="s">
        <v>674</v>
      </c>
      <c r="W2208" t="s">
        <v>22155</v>
      </c>
      <c r="X2208" t="s">
        <v>11596</v>
      </c>
      <c r="Y2208" s="536" t="s">
        <v>22156</v>
      </c>
      <c r="Z2208" s="536" t="s">
        <v>22156</v>
      </c>
      <c r="AA2208" s="493" t="s">
        <v>18819</v>
      </c>
      <c r="AB2208" s="493" t="s">
        <v>22156</v>
      </c>
      <c r="AC2208" s="493" t="s">
        <v>19837</v>
      </c>
      <c r="AD2208" s="493" t="s">
        <v>22136</v>
      </c>
      <c r="AE2208"/>
      <c r="AF2208" t="s">
        <v>20919</v>
      </c>
      <c r="AG2208"/>
      <c r="AH2208"/>
      <c r="AI2208" t="s">
        <v>20668</v>
      </c>
      <c r="AJ2208" t="s">
        <v>32</v>
      </c>
      <c r="AK2208" t="s">
        <v>1249</v>
      </c>
      <c r="AL2208" t="s">
        <v>64</v>
      </c>
      <c r="AM2208" t="s">
        <v>11181</v>
      </c>
      <c r="AN2208">
        <v>132</v>
      </c>
    </row>
    <row r="2209" spans="1:40" ht="14.4" x14ac:dyDescent="0.3">
      <c r="A2209" s="433" t="str">
        <v>2995</v>
      </c>
      <c r="D2209" t="str">
        <f>CONCATENATE(portada_F[[#This Row],[NIVEL]],".",portada_F[[#This Row],[CODINS]])</f>
        <v>1.00606</v>
      </c>
      <c r="E2209" s="444" t="s">
        <v>30980</v>
      </c>
      <c r="F2209" t="s">
        <v>1705</v>
      </c>
      <c r="G2209" t="s">
        <v>4025</v>
      </c>
      <c r="H2209" t="s">
        <v>11184</v>
      </c>
      <c r="I2209" t="s">
        <v>207</v>
      </c>
      <c r="J2209" t="s">
        <v>4</v>
      </c>
      <c r="K2209" t="s">
        <v>32</v>
      </c>
      <c r="L2209" t="s">
        <v>20921</v>
      </c>
      <c r="M2209" t="s">
        <v>18492</v>
      </c>
      <c r="N2209">
        <v>40205</v>
      </c>
      <c r="O2209" t="s">
        <v>206</v>
      </c>
      <c r="P2209" t="s">
        <v>2</v>
      </c>
      <c r="Q2209" t="s">
        <v>5</v>
      </c>
      <c r="R2209" t="s">
        <v>16706</v>
      </c>
      <c r="S2209" t="s">
        <v>207</v>
      </c>
      <c r="T2209" t="s">
        <v>4003</v>
      </c>
      <c r="U2209" t="s">
        <v>3233</v>
      </c>
      <c r="V2209" t="s">
        <v>3233</v>
      </c>
      <c r="W2209" t="s">
        <v>1313</v>
      </c>
      <c r="X2209" t="s">
        <v>17080</v>
      </c>
      <c r="Y2209" s="536" t="s">
        <v>22196</v>
      </c>
      <c r="Z2209" s="536" t="s">
        <v>22196</v>
      </c>
      <c r="AA2209" s="493" t="s">
        <v>4012</v>
      </c>
      <c r="AB2209" s="493" t="s">
        <v>22197</v>
      </c>
      <c r="AC2209" s="493" t="s">
        <v>19840</v>
      </c>
      <c r="AD2209" s="493" t="s">
        <v>22165</v>
      </c>
      <c r="AE2209"/>
      <c r="AF2209" t="s">
        <v>20919</v>
      </c>
      <c r="AG2209"/>
      <c r="AH2209"/>
      <c r="AI2209" t="s">
        <v>20668</v>
      </c>
      <c r="AJ2209" t="s">
        <v>32</v>
      </c>
      <c r="AK2209" t="s">
        <v>7437</v>
      </c>
      <c r="AL2209" t="s">
        <v>64</v>
      </c>
      <c r="AM2209" t="s">
        <v>11184</v>
      </c>
      <c r="AN2209">
        <v>68</v>
      </c>
    </row>
    <row r="2210" spans="1:40" ht="14.4" x14ac:dyDescent="0.3">
      <c r="A2210" s="433" t="str">
        <v>2998</v>
      </c>
      <c r="D2210" t="str">
        <f>CONCATENATE(portada_F[[#This Row],[NIVEL]],".",portada_F[[#This Row],[CODINS]])</f>
        <v>1.01873</v>
      </c>
      <c r="E2210" s="444" t="s">
        <v>32116</v>
      </c>
      <c r="F2210" t="s">
        <v>4122</v>
      </c>
      <c r="G2210" t="s">
        <v>4119</v>
      </c>
      <c r="H2210" t="s">
        <v>2059</v>
      </c>
      <c r="I2210" t="s">
        <v>207</v>
      </c>
      <c r="J2210" t="s">
        <v>1</v>
      </c>
      <c r="K2210" t="s">
        <v>32</v>
      </c>
      <c r="L2210" t="s">
        <v>20921</v>
      </c>
      <c r="M2210" t="s">
        <v>18492</v>
      </c>
      <c r="N2210">
        <v>40105</v>
      </c>
      <c r="O2210" t="s">
        <v>206</v>
      </c>
      <c r="P2210" t="s">
        <v>1</v>
      </c>
      <c r="Q2210" t="s">
        <v>5</v>
      </c>
      <c r="R2210" t="s">
        <v>16701</v>
      </c>
      <c r="S2210" t="s">
        <v>207</v>
      </c>
      <c r="T2210" t="s">
        <v>207</v>
      </c>
      <c r="U2210" t="s">
        <v>24890</v>
      </c>
      <c r="V2210" t="s">
        <v>4120</v>
      </c>
      <c r="W2210" t="s">
        <v>4121</v>
      </c>
      <c r="X2210" t="s">
        <v>11965</v>
      </c>
      <c r="Y2210" s="536" t="s">
        <v>24891</v>
      </c>
      <c r="Z2210" s="536" t="s">
        <v>24892</v>
      </c>
      <c r="AA2210" s="493" t="s">
        <v>17215</v>
      </c>
      <c r="AB2210" s="493" t="s">
        <v>24891</v>
      </c>
      <c r="AC2210" s="493" t="s">
        <v>18822</v>
      </c>
      <c r="AD2210" s="493" t="s">
        <v>22081</v>
      </c>
      <c r="AE2210"/>
      <c r="AF2210" t="s">
        <v>20919</v>
      </c>
      <c r="AG2210"/>
      <c r="AH2210"/>
      <c r="AI2210" t="s">
        <v>20668</v>
      </c>
      <c r="AJ2210" t="s">
        <v>32</v>
      </c>
      <c r="AK2210" t="s">
        <v>1605</v>
      </c>
      <c r="AL2210" t="s">
        <v>64</v>
      </c>
      <c r="AM2210" t="s">
        <v>2059</v>
      </c>
      <c r="AN2210">
        <v>18</v>
      </c>
    </row>
    <row r="2211" spans="1:40" ht="14.4" x14ac:dyDescent="0.3">
      <c r="A2211" s="433" t="str">
        <v>3000</v>
      </c>
      <c r="D2211" t="str">
        <f>CONCATENATE(portada_F[[#This Row],[NIVEL]],".",portada_F[[#This Row],[CODINS]])</f>
        <v>1.00567</v>
      </c>
      <c r="E2211" s="444" t="s">
        <v>30947</v>
      </c>
      <c r="F2211" t="s">
        <v>1624</v>
      </c>
      <c r="G2211" t="s">
        <v>3961</v>
      </c>
      <c r="H2211" t="s">
        <v>3962</v>
      </c>
      <c r="I2211" t="s">
        <v>207</v>
      </c>
      <c r="J2211" t="s">
        <v>2</v>
      </c>
      <c r="K2211" t="s">
        <v>32</v>
      </c>
      <c r="L2211" t="s">
        <v>20921</v>
      </c>
      <c r="M2211" t="s">
        <v>18492</v>
      </c>
      <c r="N2211">
        <v>40104</v>
      </c>
      <c r="O2211" t="s">
        <v>206</v>
      </c>
      <c r="P2211" t="s">
        <v>1</v>
      </c>
      <c r="Q2211" t="s">
        <v>4</v>
      </c>
      <c r="R2211" t="s">
        <v>16700</v>
      </c>
      <c r="S2211" t="s">
        <v>207</v>
      </c>
      <c r="T2211" t="s">
        <v>207</v>
      </c>
      <c r="U2211" t="s">
        <v>3956</v>
      </c>
      <c r="V2211" t="s">
        <v>3963</v>
      </c>
      <c r="W2211" t="s">
        <v>18814</v>
      </c>
      <c r="X2211" t="s">
        <v>11589</v>
      </c>
      <c r="Y2211" s="536" t="s">
        <v>22121</v>
      </c>
      <c r="Z2211" s="536" t="s">
        <v>22121</v>
      </c>
      <c r="AA2211" s="493" t="s">
        <v>19836</v>
      </c>
      <c r="AB2211" s="493" t="s">
        <v>22122</v>
      </c>
      <c r="AC2211" s="493" t="s">
        <v>19833</v>
      </c>
      <c r="AD2211" s="493" t="s">
        <v>22111</v>
      </c>
      <c r="AE2211"/>
      <c r="AF2211" t="s">
        <v>20919</v>
      </c>
      <c r="AG2211"/>
      <c r="AH2211"/>
      <c r="AI2211" t="s">
        <v>20668</v>
      </c>
      <c r="AJ2211" t="s">
        <v>32</v>
      </c>
      <c r="AK2211" t="s">
        <v>2363</v>
      </c>
      <c r="AL2211" t="s">
        <v>64</v>
      </c>
      <c r="AM2211" t="s">
        <v>3962</v>
      </c>
      <c r="AN2211">
        <v>57</v>
      </c>
    </row>
    <row r="2212" spans="1:40" ht="14.4" x14ac:dyDescent="0.3">
      <c r="A2212" s="433" t="str">
        <v>3001</v>
      </c>
      <c r="D2212" t="str">
        <f>CONCATENATE(portada_F[[#This Row],[NIVEL]],".",portada_F[[#This Row],[CODINS]])</f>
        <v>1.00624</v>
      </c>
      <c r="E2212" s="444" t="s">
        <v>30996</v>
      </c>
      <c r="F2212" t="s">
        <v>1742</v>
      </c>
      <c r="G2212" t="s">
        <v>4131</v>
      </c>
      <c r="H2212" t="s">
        <v>4132</v>
      </c>
      <c r="I2212" t="s">
        <v>205</v>
      </c>
      <c r="J2212" t="s">
        <v>1</v>
      </c>
      <c r="K2212" t="s">
        <v>32</v>
      </c>
      <c r="L2212" t="s">
        <v>20921</v>
      </c>
      <c r="M2212" t="s">
        <v>18492</v>
      </c>
      <c r="N2212">
        <v>41002</v>
      </c>
      <c r="O2212" t="s">
        <v>206</v>
      </c>
      <c r="P2212" t="s">
        <v>11</v>
      </c>
      <c r="Q2212" t="s">
        <v>2</v>
      </c>
      <c r="R2212" t="s">
        <v>16737</v>
      </c>
      <c r="S2212" t="s">
        <v>207</v>
      </c>
      <c r="T2212" t="s">
        <v>205</v>
      </c>
      <c r="U2212" t="s">
        <v>1941</v>
      </c>
      <c r="V2212" t="s">
        <v>1941</v>
      </c>
      <c r="W2212" t="s">
        <v>3403</v>
      </c>
      <c r="X2212" t="s">
        <v>13944</v>
      </c>
      <c r="Y2212" s="536" t="s">
        <v>22236</v>
      </c>
      <c r="Z2212" s="536" t="s">
        <v>22236</v>
      </c>
      <c r="AA2212" s="493" t="s">
        <v>18011</v>
      </c>
      <c r="AB2212" s="493" t="s">
        <v>22236</v>
      </c>
      <c r="AC2212" s="493" t="s">
        <v>19789</v>
      </c>
      <c r="AD2212" s="493" t="s">
        <v>22237</v>
      </c>
      <c r="AE2212"/>
      <c r="AF2212" t="s">
        <v>20919</v>
      </c>
      <c r="AG2212"/>
      <c r="AH2212"/>
      <c r="AI2212" t="s">
        <v>20668</v>
      </c>
      <c r="AJ2212" t="s">
        <v>32</v>
      </c>
      <c r="AK2212" t="s">
        <v>2965</v>
      </c>
      <c r="AL2212" t="s">
        <v>64</v>
      </c>
      <c r="AM2212" t="s">
        <v>4132</v>
      </c>
      <c r="AN2212">
        <v>92</v>
      </c>
    </row>
    <row r="2213" spans="1:40" ht="14.4" x14ac:dyDescent="0.3">
      <c r="A2213" s="433" t="str">
        <v>3004</v>
      </c>
      <c r="D2213" t="str">
        <f>CONCATENATE(portada_F[[#This Row],[NIVEL]],".",portada_F[[#This Row],[CODINS]])</f>
        <v>1.00586</v>
      </c>
      <c r="E2213" s="444" t="s">
        <v>30963</v>
      </c>
      <c r="F2213" t="s">
        <v>1667</v>
      </c>
      <c r="G2213" t="s">
        <v>3983</v>
      </c>
      <c r="H2213" t="s">
        <v>3984</v>
      </c>
      <c r="I2213" t="s">
        <v>207</v>
      </c>
      <c r="J2213" t="s">
        <v>3</v>
      </c>
      <c r="K2213" t="s">
        <v>32</v>
      </c>
      <c r="L2213" t="s">
        <v>20921</v>
      </c>
      <c r="M2213" t="s">
        <v>18492</v>
      </c>
      <c r="N2213">
        <v>40406</v>
      </c>
      <c r="O2213" t="s">
        <v>206</v>
      </c>
      <c r="P2213" t="s">
        <v>4</v>
      </c>
      <c r="Q2213" t="s">
        <v>6</v>
      </c>
      <c r="R2213" t="s">
        <v>16721</v>
      </c>
      <c r="S2213" t="s">
        <v>207</v>
      </c>
      <c r="T2213" t="s">
        <v>3974</v>
      </c>
      <c r="U2213" t="s">
        <v>22132</v>
      </c>
      <c r="V2213" t="s">
        <v>3985</v>
      </c>
      <c r="W2213" t="s">
        <v>22157</v>
      </c>
      <c r="X2213" t="s">
        <v>12718</v>
      </c>
      <c r="Y2213" s="536" t="s">
        <v>22158</v>
      </c>
      <c r="Z2213" s="536"/>
      <c r="AA2213" s="493" t="s">
        <v>14909</v>
      </c>
      <c r="AB2213" s="493" t="s">
        <v>22158</v>
      </c>
      <c r="AC2213" s="493" t="s">
        <v>19837</v>
      </c>
      <c r="AD2213" s="493" t="s">
        <v>22159</v>
      </c>
      <c r="AE2213"/>
      <c r="AF2213" t="s">
        <v>20919</v>
      </c>
      <c r="AG2213"/>
      <c r="AH2213"/>
      <c r="AI2213" t="s">
        <v>20668</v>
      </c>
      <c r="AJ2213" t="s">
        <v>32</v>
      </c>
      <c r="AK2213" t="s">
        <v>1528</v>
      </c>
      <c r="AL2213" t="s">
        <v>64</v>
      </c>
      <c r="AM2213" t="s">
        <v>3984</v>
      </c>
      <c r="AN2213">
        <v>20</v>
      </c>
    </row>
    <row r="2214" spans="1:40" ht="14.4" x14ac:dyDescent="0.3">
      <c r="A2214" s="433" t="str">
        <v>3006</v>
      </c>
      <c r="D2214" t="str">
        <f>CONCATENATE(portada_F[[#This Row],[NIVEL]],".",portada_F[[#This Row],[CODINS]])</f>
        <v>1.00552</v>
      </c>
      <c r="E2214" s="444" t="s">
        <v>30936</v>
      </c>
      <c r="F2214" t="s">
        <v>1506</v>
      </c>
      <c r="G2214" t="s">
        <v>6813</v>
      </c>
      <c r="H2214" t="s">
        <v>17779</v>
      </c>
      <c r="I2214" t="s">
        <v>207</v>
      </c>
      <c r="J2214" t="s">
        <v>1</v>
      </c>
      <c r="K2214" t="s">
        <v>32</v>
      </c>
      <c r="L2214" t="s">
        <v>20929</v>
      </c>
      <c r="M2214" t="s">
        <v>18492</v>
      </c>
      <c r="N2214">
        <v>40101</v>
      </c>
      <c r="O2214" t="s">
        <v>206</v>
      </c>
      <c r="P2214" t="s">
        <v>1</v>
      </c>
      <c r="Q2214" t="s">
        <v>1</v>
      </c>
      <c r="R2214" t="s">
        <v>16697</v>
      </c>
      <c r="S2214" t="s">
        <v>207</v>
      </c>
      <c r="T2214" t="s">
        <v>207</v>
      </c>
      <c r="U2214" t="s">
        <v>207</v>
      </c>
      <c r="V2214" t="s">
        <v>143</v>
      </c>
      <c r="W2214" t="s">
        <v>7138</v>
      </c>
      <c r="X2214" t="s">
        <v>12714</v>
      </c>
      <c r="Y2214" s="536" t="s">
        <v>22101</v>
      </c>
      <c r="Z2214" s="536" t="s">
        <v>22101</v>
      </c>
      <c r="AA2214" s="493" t="s">
        <v>19848</v>
      </c>
      <c r="AB2214" s="493" t="s">
        <v>22101</v>
      </c>
      <c r="AC2214" s="493" t="s">
        <v>18822</v>
      </c>
      <c r="AD2214" s="493" t="s">
        <v>22081</v>
      </c>
      <c r="AE2214"/>
      <c r="AF2214" t="s">
        <v>20919</v>
      </c>
      <c r="AG2214"/>
      <c r="AH2214"/>
      <c r="AI2214" t="s">
        <v>20668</v>
      </c>
      <c r="AJ2214" t="s">
        <v>35</v>
      </c>
      <c r="AK2214" t="s">
        <v>19693</v>
      </c>
      <c r="AL2214" t="s">
        <v>20934</v>
      </c>
      <c r="AM2214"/>
      <c r="AN2214">
        <v>143</v>
      </c>
    </row>
    <row r="2215" spans="1:40" ht="14.4" x14ac:dyDescent="0.3">
      <c r="A2215" s="433" t="str">
        <v>3007</v>
      </c>
      <c r="D2215" t="str">
        <f>CONCATENATE(portada_F[[#This Row],[NIVEL]],".",portada_F[[#This Row],[CODINS]])</f>
        <v>1.02675</v>
      </c>
      <c r="E2215" s="444" t="s">
        <v>32820</v>
      </c>
      <c r="F2215" t="s">
        <v>6928</v>
      </c>
      <c r="G2215" t="s">
        <v>10236</v>
      </c>
      <c r="H2215" t="s">
        <v>4162</v>
      </c>
      <c r="I2215" t="s">
        <v>205</v>
      </c>
      <c r="J2215" t="s">
        <v>2</v>
      </c>
      <c r="K2215" t="s">
        <v>32</v>
      </c>
      <c r="L2215" t="s">
        <v>20921</v>
      </c>
      <c r="M2215" t="s">
        <v>18492</v>
      </c>
      <c r="N2215">
        <v>41003</v>
      </c>
      <c r="O2215" t="s">
        <v>206</v>
      </c>
      <c r="P2215" t="s">
        <v>11</v>
      </c>
      <c r="Q2215" t="s">
        <v>3</v>
      </c>
      <c r="R2215" t="s">
        <v>18379</v>
      </c>
      <c r="S2215" t="s">
        <v>207</v>
      </c>
      <c r="T2215" t="s">
        <v>205</v>
      </c>
      <c r="U2215" t="s">
        <v>4147</v>
      </c>
      <c r="V2215" t="s">
        <v>4162</v>
      </c>
      <c r="W2215" t="s">
        <v>3085</v>
      </c>
      <c r="X2215" t="s">
        <v>14167</v>
      </c>
      <c r="Y2215" s="536" t="s">
        <v>26527</v>
      </c>
      <c r="Z2215" s="536" t="s">
        <v>26528</v>
      </c>
      <c r="AA2215" s="493" t="s">
        <v>18099</v>
      </c>
      <c r="AB2215" s="493" t="s">
        <v>26528</v>
      </c>
      <c r="AC2215" s="493" t="s">
        <v>19850</v>
      </c>
      <c r="AD2215" s="493" t="s">
        <v>22249</v>
      </c>
      <c r="AE2215"/>
      <c r="AF2215" t="s">
        <v>20919</v>
      </c>
      <c r="AG2215"/>
      <c r="AH2215"/>
      <c r="AI2215" t="s">
        <v>20668</v>
      </c>
      <c r="AJ2215" t="s">
        <v>32</v>
      </c>
      <c r="AK2215" t="s">
        <v>4161</v>
      </c>
      <c r="AL2215" t="s">
        <v>64</v>
      </c>
      <c r="AM2215" t="s">
        <v>4162</v>
      </c>
      <c r="AN2215">
        <v>9</v>
      </c>
    </row>
    <row r="2216" spans="1:40" ht="14.4" x14ac:dyDescent="0.3">
      <c r="A2216" s="433" t="str">
        <v>3008</v>
      </c>
      <c r="D2216" t="str">
        <f>CONCATENATE(portada_F[[#This Row],[NIVEL]],".",portada_F[[#This Row],[CODINS]])</f>
        <v>1.02160</v>
      </c>
      <c r="E2216" s="444" t="s">
        <v>32370</v>
      </c>
      <c r="F2216" t="s">
        <v>4199</v>
      </c>
      <c r="G2216" t="s">
        <v>4197</v>
      </c>
      <c r="H2216" t="s">
        <v>4198</v>
      </c>
      <c r="I2216" t="s">
        <v>205</v>
      </c>
      <c r="J2216" t="s">
        <v>2</v>
      </c>
      <c r="K2216" t="s">
        <v>32</v>
      </c>
      <c r="L2216" t="s">
        <v>20921</v>
      </c>
      <c r="M2216" t="s">
        <v>18492</v>
      </c>
      <c r="N2216">
        <v>41003</v>
      </c>
      <c r="O2216" t="s">
        <v>206</v>
      </c>
      <c r="P2216" t="s">
        <v>11</v>
      </c>
      <c r="Q2216" t="s">
        <v>3</v>
      </c>
      <c r="R2216" t="s">
        <v>18379</v>
      </c>
      <c r="S2216" t="s">
        <v>207</v>
      </c>
      <c r="T2216" t="s">
        <v>205</v>
      </c>
      <c r="U2216" t="s">
        <v>4147</v>
      </c>
      <c r="V2216" t="s">
        <v>4198</v>
      </c>
      <c r="W2216" t="s">
        <v>252</v>
      </c>
      <c r="X2216" t="s">
        <v>18048</v>
      </c>
      <c r="Y2216" s="536" t="s">
        <v>25483</v>
      </c>
      <c r="Z2216" s="536"/>
      <c r="AA2216" s="493" t="s">
        <v>17258</v>
      </c>
      <c r="AB2216" s="493" t="s">
        <v>25483</v>
      </c>
      <c r="AC2216" s="493" t="s">
        <v>19850</v>
      </c>
      <c r="AD2216" s="493" t="s">
        <v>22249</v>
      </c>
      <c r="AE2216"/>
      <c r="AF2216" t="s">
        <v>20919</v>
      </c>
      <c r="AG2216"/>
      <c r="AH2216"/>
      <c r="AI2216" t="s">
        <v>20668</v>
      </c>
      <c r="AJ2216" t="s">
        <v>32</v>
      </c>
      <c r="AK2216" t="s">
        <v>3600</v>
      </c>
      <c r="AL2216" t="s">
        <v>64</v>
      </c>
      <c r="AM2216" t="s">
        <v>4198</v>
      </c>
      <c r="AN2216">
        <v>10</v>
      </c>
    </row>
    <row r="2217" spans="1:40" ht="14.4" x14ac:dyDescent="0.3">
      <c r="A2217" s="433" t="str">
        <v>3009</v>
      </c>
      <c r="D2217" t="str">
        <f>CONCATENATE(portada_F[[#This Row],[NIVEL]],".",portada_F[[#This Row],[CODINS]])</f>
        <v>1.02674</v>
      </c>
      <c r="E2217" s="444" t="s">
        <v>32819</v>
      </c>
      <c r="F2217" t="s">
        <v>4187</v>
      </c>
      <c r="G2217" t="s">
        <v>4185</v>
      </c>
      <c r="H2217" t="s">
        <v>8117</v>
      </c>
      <c r="I2217" t="s">
        <v>205</v>
      </c>
      <c r="J2217" t="s">
        <v>4</v>
      </c>
      <c r="K2217" t="s">
        <v>32</v>
      </c>
      <c r="L2217" t="s">
        <v>20921</v>
      </c>
      <c r="M2217" t="s">
        <v>18492</v>
      </c>
      <c r="N2217">
        <v>41003</v>
      </c>
      <c r="O2217" t="s">
        <v>206</v>
      </c>
      <c r="P2217" t="s">
        <v>11</v>
      </c>
      <c r="Q2217" t="s">
        <v>3</v>
      </c>
      <c r="R2217" t="s">
        <v>18379</v>
      </c>
      <c r="S2217" t="s">
        <v>207</v>
      </c>
      <c r="T2217" t="s">
        <v>205</v>
      </c>
      <c r="U2217" t="s">
        <v>4147</v>
      </c>
      <c r="V2217" t="s">
        <v>8117</v>
      </c>
      <c r="W2217" t="s">
        <v>4186</v>
      </c>
      <c r="X2217" t="s">
        <v>12153</v>
      </c>
      <c r="Y2217" s="536" t="s">
        <v>26525</v>
      </c>
      <c r="Z2217" s="536" t="s">
        <v>26525</v>
      </c>
      <c r="AA2217" s="493" t="s">
        <v>20271</v>
      </c>
      <c r="AB2217" s="493" t="s">
        <v>26526</v>
      </c>
      <c r="AC2217" s="493" t="s">
        <v>17885</v>
      </c>
      <c r="AD2217" s="493" t="s">
        <v>22242</v>
      </c>
      <c r="AE2217"/>
      <c r="AF2217" t="s">
        <v>20919</v>
      </c>
      <c r="AG2217"/>
      <c r="AH2217"/>
      <c r="AI2217" t="s">
        <v>20668</v>
      </c>
      <c r="AJ2217" t="s">
        <v>32</v>
      </c>
      <c r="AK2217" t="s">
        <v>3014</v>
      </c>
      <c r="AL2217" t="s">
        <v>64</v>
      </c>
      <c r="AM2217" t="s">
        <v>8117</v>
      </c>
      <c r="AN2217">
        <v>11</v>
      </c>
    </row>
    <row r="2218" spans="1:40" ht="14.4" x14ac:dyDescent="0.3">
      <c r="A2218" s="433" t="str">
        <v>3010</v>
      </c>
      <c r="D2218" t="str">
        <f>CONCATENATE(portada_F[[#This Row],[NIVEL]],".",portada_F[[#This Row],[CODINS]])</f>
        <v>1.00625</v>
      </c>
      <c r="E2218" s="444" t="s">
        <v>30997</v>
      </c>
      <c r="F2218" t="s">
        <v>1746</v>
      </c>
      <c r="G2218" t="s">
        <v>4111</v>
      </c>
      <c r="H2218" t="s">
        <v>1377</v>
      </c>
      <c r="I2218" t="s">
        <v>205</v>
      </c>
      <c r="J2218" t="s">
        <v>3</v>
      </c>
      <c r="K2218" t="s">
        <v>32</v>
      </c>
      <c r="L2218" t="s">
        <v>20921</v>
      </c>
      <c r="M2218" t="s">
        <v>18492</v>
      </c>
      <c r="N2218">
        <v>41001</v>
      </c>
      <c r="O2218" t="s">
        <v>206</v>
      </c>
      <c r="P2218" t="s">
        <v>11</v>
      </c>
      <c r="Q2218" t="s">
        <v>1</v>
      </c>
      <c r="R2218" t="s">
        <v>16736</v>
      </c>
      <c r="S2218" t="s">
        <v>207</v>
      </c>
      <c r="T2218" t="s">
        <v>205</v>
      </c>
      <c r="U2218" t="s">
        <v>3312</v>
      </c>
      <c r="V2218" t="s">
        <v>1377</v>
      </c>
      <c r="W2218" t="s">
        <v>22238</v>
      </c>
      <c r="X2218" t="s">
        <v>11612</v>
      </c>
      <c r="Y2218" s="536" t="s">
        <v>22239</v>
      </c>
      <c r="Z2218" s="536" t="s">
        <v>22239</v>
      </c>
      <c r="AA2218" s="493" t="s">
        <v>11330</v>
      </c>
      <c r="AB2218" s="493" t="s">
        <v>22239</v>
      </c>
      <c r="AC2218" s="493" t="s">
        <v>19849</v>
      </c>
      <c r="AD2218" s="493" t="s">
        <v>22234</v>
      </c>
      <c r="AE2218"/>
      <c r="AF2218" t="s">
        <v>20919</v>
      </c>
      <c r="AG2218"/>
      <c r="AH2218"/>
      <c r="AI2218" t="s">
        <v>20668</v>
      </c>
      <c r="AJ2218" t="s">
        <v>32</v>
      </c>
      <c r="AK2218" t="s">
        <v>4110</v>
      </c>
      <c r="AL2218" t="s">
        <v>64</v>
      </c>
      <c r="AM2218" t="s">
        <v>1377</v>
      </c>
      <c r="AN2218">
        <v>92</v>
      </c>
    </row>
    <row r="2219" spans="1:40" ht="14.4" x14ac:dyDescent="0.3">
      <c r="A2219" s="433" t="str">
        <v>3011</v>
      </c>
      <c r="D2219" t="str">
        <f>CONCATENATE(portada_F[[#This Row],[NIVEL]],".",portada_F[[#This Row],[CODINS]])</f>
        <v>1.00554</v>
      </c>
      <c r="E2219" s="444" t="s">
        <v>30937</v>
      </c>
      <c r="F2219" t="s">
        <v>1584</v>
      </c>
      <c r="G2219" t="s">
        <v>3939</v>
      </c>
      <c r="H2219" t="s">
        <v>11177</v>
      </c>
      <c r="I2219" t="s">
        <v>207</v>
      </c>
      <c r="J2219" t="s">
        <v>1</v>
      </c>
      <c r="K2219" t="s">
        <v>32</v>
      </c>
      <c r="L2219" t="s">
        <v>20921</v>
      </c>
      <c r="M2219" t="s">
        <v>18492</v>
      </c>
      <c r="N2219">
        <v>40101</v>
      </c>
      <c r="O2219" t="s">
        <v>206</v>
      </c>
      <c r="P2219" t="s">
        <v>1</v>
      </c>
      <c r="Q2219" t="s">
        <v>1</v>
      </c>
      <c r="R2219" t="s">
        <v>16697</v>
      </c>
      <c r="S2219" t="s">
        <v>207</v>
      </c>
      <c r="T2219" t="s">
        <v>207</v>
      </c>
      <c r="U2219" t="s">
        <v>207</v>
      </c>
      <c r="V2219" t="s">
        <v>3940</v>
      </c>
      <c r="W2219" t="s">
        <v>19832</v>
      </c>
      <c r="X2219" t="s">
        <v>19831</v>
      </c>
      <c r="Y2219" s="536" t="s">
        <v>22102</v>
      </c>
      <c r="Z2219" s="536"/>
      <c r="AA2219" s="493" t="s">
        <v>22103</v>
      </c>
      <c r="AB2219" s="493" t="s">
        <v>22102</v>
      </c>
      <c r="AC2219" s="493" t="s">
        <v>18822</v>
      </c>
      <c r="AD2219" s="493" t="s">
        <v>22081</v>
      </c>
      <c r="AE2219"/>
      <c r="AF2219" t="s">
        <v>20919</v>
      </c>
      <c r="AG2219"/>
      <c r="AH2219"/>
      <c r="AI2219" t="s">
        <v>20668</v>
      </c>
      <c r="AJ2219" t="s">
        <v>32</v>
      </c>
      <c r="AK2219" t="s">
        <v>3938</v>
      </c>
      <c r="AL2219" t="s">
        <v>64</v>
      </c>
      <c r="AM2219" t="s">
        <v>11177</v>
      </c>
      <c r="AN2219">
        <v>67</v>
      </c>
    </row>
    <row r="2220" spans="1:40" ht="14.4" x14ac:dyDescent="0.3">
      <c r="A2220" s="433" t="str">
        <v>3012</v>
      </c>
      <c r="D2220" t="str">
        <f>CONCATENATE(portada_F[[#This Row],[NIVEL]],".",portada_F[[#This Row],[CODINS]])</f>
        <v>1.00628</v>
      </c>
      <c r="E2220" s="444" t="s">
        <v>31000</v>
      </c>
      <c r="F2220" t="s">
        <v>1755</v>
      </c>
      <c r="G2220" t="s">
        <v>4192</v>
      </c>
      <c r="H2220" t="s">
        <v>4193</v>
      </c>
      <c r="I2220" t="s">
        <v>205</v>
      </c>
      <c r="J2220" t="s">
        <v>2</v>
      </c>
      <c r="K2220" t="s">
        <v>32</v>
      </c>
      <c r="L2220" t="s">
        <v>20921</v>
      </c>
      <c r="M2220" t="s">
        <v>18492</v>
      </c>
      <c r="N2220">
        <v>41003</v>
      </c>
      <c r="O2220" t="s">
        <v>206</v>
      </c>
      <c r="P2220" t="s">
        <v>11</v>
      </c>
      <c r="Q2220" t="s">
        <v>3</v>
      </c>
      <c r="R2220" t="s">
        <v>18379</v>
      </c>
      <c r="S2220" t="s">
        <v>207</v>
      </c>
      <c r="T2220" t="s">
        <v>205</v>
      </c>
      <c r="U2220" t="s">
        <v>4147</v>
      </c>
      <c r="V2220" t="s">
        <v>4193</v>
      </c>
      <c r="W2220" t="s">
        <v>22246</v>
      </c>
      <c r="X2220" t="s">
        <v>13946</v>
      </c>
      <c r="Y2220" s="536" t="s">
        <v>22247</v>
      </c>
      <c r="Z2220" s="536" t="s">
        <v>22248</v>
      </c>
      <c r="AA2220" s="493" t="s">
        <v>4167</v>
      </c>
      <c r="AB2220" s="493" t="s">
        <v>22247</v>
      </c>
      <c r="AC2220" s="493" t="s">
        <v>19850</v>
      </c>
      <c r="AD2220" s="493" t="s">
        <v>22249</v>
      </c>
      <c r="AE2220"/>
      <c r="AF2220" t="s">
        <v>20919</v>
      </c>
      <c r="AG2220"/>
      <c r="AH2220"/>
      <c r="AI2220" t="s">
        <v>20668</v>
      </c>
      <c r="AJ2220" t="s">
        <v>32</v>
      </c>
      <c r="AK2220" t="s">
        <v>2763</v>
      </c>
      <c r="AL2220" t="s">
        <v>64</v>
      </c>
      <c r="AM2220" t="s">
        <v>4193</v>
      </c>
      <c r="AN2220">
        <v>67</v>
      </c>
    </row>
    <row r="2221" spans="1:40" ht="14.4" x14ac:dyDescent="0.3">
      <c r="A2221" s="433" t="str">
        <v>3013</v>
      </c>
      <c r="D2221" t="str">
        <f>CONCATENATE(portada_F[[#This Row],[NIVEL]],".",portada_F[[#This Row],[CODINS]])</f>
        <v>1.01585</v>
      </c>
      <c r="E2221" s="444" t="s">
        <v>31859</v>
      </c>
      <c r="F2221" t="s">
        <v>2327</v>
      </c>
      <c r="G2221" t="s">
        <v>4202</v>
      </c>
      <c r="H2221" t="s">
        <v>4203</v>
      </c>
      <c r="I2221" t="s">
        <v>205</v>
      </c>
      <c r="J2221" t="s">
        <v>2</v>
      </c>
      <c r="K2221" t="s">
        <v>32</v>
      </c>
      <c r="L2221" t="s">
        <v>20921</v>
      </c>
      <c r="M2221" t="s">
        <v>18492</v>
      </c>
      <c r="N2221">
        <v>41003</v>
      </c>
      <c r="O2221" t="s">
        <v>206</v>
      </c>
      <c r="P2221" t="s">
        <v>11</v>
      </c>
      <c r="Q2221" t="s">
        <v>3</v>
      </c>
      <c r="R2221" t="s">
        <v>18379</v>
      </c>
      <c r="S2221" t="s">
        <v>207</v>
      </c>
      <c r="T2221" t="s">
        <v>205</v>
      </c>
      <c r="U2221" t="s">
        <v>4147</v>
      </c>
      <c r="V2221" t="s">
        <v>4203</v>
      </c>
      <c r="W2221" t="s">
        <v>7270</v>
      </c>
      <c r="X2221" t="s">
        <v>14033</v>
      </c>
      <c r="Y2221" s="536" t="s">
        <v>24307</v>
      </c>
      <c r="Z2221" s="536"/>
      <c r="AA2221" s="493" t="s">
        <v>17989</v>
      </c>
      <c r="AB2221" s="493" t="s">
        <v>24308</v>
      </c>
      <c r="AC2221" s="493" t="s">
        <v>19850</v>
      </c>
      <c r="AD2221" s="493" t="s">
        <v>22249</v>
      </c>
      <c r="AE2221"/>
      <c r="AF2221" t="s">
        <v>20919</v>
      </c>
      <c r="AG2221"/>
      <c r="AH2221"/>
      <c r="AI2221" t="s">
        <v>20668</v>
      </c>
      <c r="AJ2221" t="s">
        <v>32</v>
      </c>
      <c r="AK2221" t="s">
        <v>7241</v>
      </c>
      <c r="AL2221" t="s">
        <v>64</v>
      </c>
      <c r="AM2221" t="s">
        <v>4203</v>
      </c>
      <c r="AN2221">
        <v>25</v>
      </c>
    </row>
    <row r="2222" spans="1:40" ht="14.4" x14ac:dyDescent="0.3">
      <c r="A2222" s="433" t="str">
        <v>3014</v>
      </c>
      <c r="D2222" t="str">
        <f>CONCATENATE(portada_F[[#This Row],[NIVEL]],".",portada_F[[#This Row],[CODINS]])</f>
        <v>1.01059</v>
      </c>
      <c r="E2222" s="444" t="s">
        <v>31376</v>
      </c>
      <c r="F2222" t="s">
        <v>956</v>
      </c>
      <c r="G2222" t="s">
        <v>4165</v>
      </c>
      <c r="H2222" t="s">
        <v>4166</v>
      </c>
      <c r="I2222" t="s">
        <v>205</v>
      </c>
      <c r="J2222" t="s">
        <v>2</v>
      </c>
      <c r="K2222" t="s">
        <v>32</v>
      </c>
      <c r="L2222" t="s">
        <v>20921</v>
      </c>
      <c r="M2222" t="s">
        <v>18492</v>
      </c>
      <c r="N2222">
        <v>41003</v>
      </c>
      <c r="O2222" t="s">
        <v>206</v>
      </c>
      <c r="P2222" t="s">
        <v>11</v>
      </c>
      <c r="Q2222" t="s">
        <v>3</v>
      </c>
      <c r="R2222" t="s">
        <v>18379</v>
      </c>
      <c r="S2222" t="s">
        <v>207</v>
      </c>
      <c r="T2222" t="s">
        <v>205</v>
      </c>
      <c r="U2222" t="s">
        <v>4147</v>
      </c>
      <c r="V2222" t="s">
        <v>4166</v>
      </c>
      <c r="W2222" t="s">
        <v>17957</v>
      </c>
      <c r="X2222" t="s">
        <v>14918</v>
      </c>
      <c r="Y2222" s="536" t="s">
        <v>23199</v>
      </c>
      <c r="Z2222" s="536"/>
      <c r="AA2222" s="493" t="s">
        <v>13254</v>
      </c>
      <c r="AB2222" s="493" t="s">
        <v>23199</v>
      </c>
      <c r="AC2222" s="493" t="s">
        <v>19850</v>
      </c>
      <c r="AD2222" s="493" t="s">
        <v>22249</v>
      </c>
      <c r="AE2222"/>
      <c r="AF2222" t="s">
        <v>20919</v>
      </c>
      <c r="AG2222"/>
      <c r="AH2222"/>
      <c r="AI2222" t="s">
        <v>20668</v>
      </c>
      <c r="AJ2222" t="s">
        <v>32</v>
      </c>
      <c r="AK2222" t="s">
        <v>7527</v>
      </c>
      <c r="AL2222" t="s">
        <v>64</v>
      </c>
      <c r="AM2222" t="s">
        <v>4166</v>
      </c>
      <c r="AN2222">
        <v>24</v>
      </c>
    </row>
    <row r="2223" spans="1:40" ht="14.4" x14ac:dyDescent="0.3">
      <c r="A2223" s="433" t="str">
        <v>3015</v>
      </c>
      <c r="D2223" t="str">
        <f>CONCATENATE(portada_F[[#This Row],[NIVEL]],".",portada_F[[#This Row],[CODINS]])</f>
        <v>1.00629</v>
      </c>
      <c r="E2223" s="444" t="s">
        <v>31001</v>
      </c>
      <c r="F2223" t="s">
        <v>1758</v>
      </c>
      <c r="G2223" t="s">
        <v>4189</v>
      </c>
      <c r="H2223" t="s">
        <v>4190</v>
      </c>
      <c r="I2223" t="s">
        <v>205</v>
      </c>
      <c r="J2223" t="s">
        <v>2</v>
      </c>
      <c r="K2223" t="s">
        <v>32</v>
      </c>
      <c r="L2223" t="s">
        <v>20921</v>
      </c>
      <c r="M2223" t="s">
        <v>18492</v>
      </c>
      <c r="N2223">
        <v>41003</v>
      </c>
      <c r="O2223" t="s">
        <v>206</v>
      </c>
      <c r="P2223" t="s">
        <v>11</v>
      </c>
      <c r="Q2223" t="s">
        <v>3</v>
      </c>
      <c r="R2223" t="s">
        <v>18379</v>
      </c>
      <c r="S2223" t="s">
        <v>207</v>
      </c>
      <c r="T2223" t="s">
        <v>205</v>
      </c>
      <c r="U2223" t="s">
        <v>4147</v>
      </c>
      <c r="V2223" t="s">
        <v>4190</v>
      </c>
      <c r="W2223" t="s">
        <v>9521</v>
      </c>
      <c r="X2223" t="s">
        <v>11613</v>
      </c>
      <c r="Y2223" s="536" t="s">
        <v>22250</v>
      </c>
      <c r="Z2223" s="536"/>
      <c r="AA2223" s="493" t="s">
        <v>18827</v>
      </c>
      <c r="AB2223" s="493" t="s">
        <v>22251</v>
      </c>
      <c r="AC2223" s="493" t="s">
        <v>19850</v>
      </c>
      <c r="AD2223" s="493" t="s">
        <v>22249</v>
      </c>
      <c r="AE2223"/>
      <c r="AF2223" t="s">
        <v>20919</v>
      </c>
      <c r="AG2223"/>
      <c r="AH2223"/>
      <c r="AI2223" t="s">
        <v>20668</v>
      </c>
      <c r="AJ2223" t="s">
        <v>32</v>
      </c>
      <c r="AK2223" t="s">
        <v>2968</v>
      </c>
      <c r="AL2223" t="s">
        <v>64</v>
      </c>
      <c r="AM2223" t="s">
        <v>4190</v>
      </c>
      <c r="AN2223">
        <v>42</v>
      </c>
    </row>
    <row r="2224" spans="1:40" ht="14.4" x14ac:dyDescent="0.3">
      <c r="A2224" s="433" t="str">
        <v>3016</v>
      </c>
      <c r="D2224" t="str">
        <f>CONCATENATE(portada_F[[#This Row],[NIVEL]],".",portada_F[[#This Row],[CODINS]])</f>
        <v>1.01514</v>
      </c>
      <c r="E2224" s="444" t="s">
        <v>31792</v>
      </c>
      <c r="F2224" t="s">
        <v>2669</v>
      </c>
      <c r="G2224" t="s">
        <v>4170</v>
      </c>
      <c r="H2224" t="s">
        <v>1273</v>
      </c>
      <c r="I2224" t="s">
        <v>205</v>
      </c>
      <c r="J2224" t="s">
        <v>4</v>
      </c>
      <c r="K2224" t="s">
        <v>32</v>
      </c>
      <c r="L2224" t="s">
        <v>20921</v>
      </c>
      <c r="M2224" t="s">
        <v>18492</v>
      </c>
      <c r="N2224">
        <v>41003</v>
      </c>
      <c r="O2224" t="s">
        <v>206</v>
      </c>
      <c r="P2224" t="s">
        <v>11</v>
      </c>
      <c r="Q2224" t="s">
        <v>3</v>
      </c>
      <c r="R2224" t="s">
        <v>18379</v>
      </c>
      <c r="S2224" t="s">
        <v>207</v>
      </c>
      <c r="T2224" t="s">
        <v>205</v>
      </c>
      <c r="U2224" t="s">
        <v>4147</v>
      </c>
      <c r="V2224" t="s">
        <v>4171</v>
      </c>
      <c r="W2224" t="s">
        <v>24153</v>
      </c>
      <c r="X2224" t="s">
        <v>14946</v>
      </c>
      <c r="Y2224" s="536" t="s">
        <v>24154</v>
      </c>
      <c r="Z2224" s="536"/>
      <c r="AA2224" s="493" t="s">
        <v>8252</v>
      </c>
      <c r="AB2224" s="493" t="s">
        <v>24154</v>
      </c>
      <c r="AC2224" s="493" t="s">
        <v>17885</v>
      </c>
      <c r="AD2224" s="493" t="s">
        <v>22242</v>
      </c>
      <c r="AE2224"/>
      <c r="AF2224" t="s">
        <v>20919</v>
      </c>
      <c r="AG2224"/>
      <c r="AH2224"/>
      <c r="AI2224" t="s">
        <v>20668</v>
      </c>
      <c r="AJ2224" t="s">
        <v>32</v>
      </c>
      <c r="AK2224" t="s">
        <v>2411</v>
      </c>
      <c r="AL2224" t="s">
        <v>64</v>
      </c>
      <c r="AM2224" t="s">
        <v>1273</v>
      </c>
      <c r="AN2224">
        <v>26</v>
      </c>
    </row>
    <row r="2225" spans="1:40" ht="14.4" x14ac:dyDescent="0.3">
      <c r="A2225" s="433" t="str">
        <v>3018</v>
      </c>
      <c r="D2225" t="str">
        <f>CONCATENATE(portada_F[[#This Row],[NIVEL]],".",portada_F[[#This Row],[CODINS]])</f>
        <v>1.02673</v>
      </c>
      <c r="E2225" s="444" t="s">
        <v>32818</v>
      </c>
      <c r="F2225" t="s">
        <v>5455</v>
      </c>
      <c r="G2225" t="s">
        <v>6304</v>
      </c>
      <c r="H2225" t="s">
        <v>6305</v>
      </c>
      <c r="I2225" t="s">
        <v>205</v>
      </c>
      <c r="J2225" t="s">
        <v>4</v>
      </c>
      <c r="K2225" t="s">
        <v>32</v>
      </c>
      <c r="L2225" t="s">
        <v>20921</v>
      </c>
      <c r="M2225" t="s">
        <v>18492</v>
      </c>
      <c r="N2225">
        <v>41003</v>
      </c>
      <c r="O2225" t="s">
        <v>206</v>
      </c>
      <c r="P2225" t="s">
        <v>11</v>
      </c>
      <c r="Q2225" t="s">
        <v>3</v>
      </c>
      <c r="R2225" t="s">
        <v>18379</v>
      </c>
      <c r="S2225" t="s">
        <v>207</v>
      </c>
      <c r="T2225" t="s">
        <v>205</v>
      </c>
      <c r="U2225" t="s">
        <v>4147</v>
      </c>
      <c r="V2225" t="s">
        <v>6305</v>
      </c>
      <c r="W2225" t="s">
        <v>26521</v>
      </c>
      <c r="X2225" t="s">
        <v>12152</v>
      </c>
      <c r="Y2225" s="536" t="s">
        <v>26522</v>
      </c>
      <c r="Z2225" s="536" t="s">
        <v>26523</v>
      </c>
      <c r="AA2225" s="493" t="s">
        <v>18098</v>
      </c>
      <c r="AB2225" s="493" t="s">
        <v>26524</v>
      </c>
      <c r="AC2225" s="493" t="s">
        <v>17885</v>
      </c>
      <c r="AD2225" s="493" t="s">
        <v>22242</v>
      </c>
      <c r="AE2225"/>
      <c r="AF2225" t="s">
        <v>20919</v>
      </c>
      <c r="AG2225"/>
      <c r="AH2225"/>
      <c r="AI2225" t="s">
        <v>20668</v>
      </c>
      <c r="AJ2225" t="s">
        <v>32</v>
      </c>
      <c r="AK2225" t="s">
        <v>7863</v>
      </c>
      <c r="AL2225" t="s">
        <v>64</v>
      </c>
      <c r="AM2225" t="s">
        <v>6305</v>
      </c>
      <c r="AN2225">
        <v>37</v>
      </c>
    </row>
    <row r="2226" spans="1:40" ht="14.4" x14ac:dyDescent="0.3">
      <c r="A2226" s="433" t="str">
        <v>3019</v>
      </c>
      <c r="D2226" t="str">
        <f>CONCATENATE(portada_F[[#This Row],[NIVEL]],".",portada_F[[#This Row],[CODINS]])</f>
        <v>1.01150</v>
      </c>
      <c r="E2226" s="444" t="s">
        <v>31459</v>
      </c>
      <c r="F2226" t="s">
        <v>3052</v>
      </c>
      <c r="G2226" t="s">
        <v>4204</v>
      </c>
      <c r="H2226" t="s">
        <v>4205</v>
      </c>
      <c r="I2226" t="s">
        <v>205</v>
      </c>
      <c r="J2226" t="s">
        <v>2</v>
      </c>
      <c r="K2226" t="s">
        <v>32</v>
      </c>
      <c r="L2226" t="s">
        <v>20921</v>
      </c>
      <c r="M2226" t="s">
        <v>18492</v>
      </c>
      <c r="N2226">
        <v>41003</v>
      </c>
      <c r="O2226" t="s">
        <v>206</v>
      </c>
      <c r="P2226" t="s">
        <v>11</v>
      </c>
      <c r="Q2226" t="s">
        <v>3</v>
      </c>
      <c r="R2226" t="s">
        <v>18379</v>
      </c>
      <c r="S2226" t="s">
        <v>207</v>
      </c>
      <c r="T2226" t="s">
        <v>205</v>
      </c>
      <c r="U2226" t="s">
        <v>4147</v>
      </c>
      <c r="V2226" t="s">
        <v>4205</v>
      </c>
      <c r="W2226" t="s">
        <v>9522</v>
      </c>
      <c r="X2226" t="s">
        <v>11753</v>
      </c>
      <c r="Y2226" s="536" t="s">
        <v>23389</v>
      </c>
      <c r="Z2226" s="536"/>
      <c r="AA2226" s="493" t="s">
        <v>4206</v>
      </c>
      <c r="AB2226" s="493" t="s">
        <v>23389</v>
      </c>
      <c r="AC2226" s="493" t="s">
        <v>19850</v>
      </c>
      <c r="AD2226" s="493" t="s">
        <v>22249</v>
      </c>
      <c r="AE2226"/>
      <c r="AF2226" t="s">
        <v>20919</v>
      </c>
      <c r="AG2226"/>
      <c r="AH2226"/>
      <c r="AI2226" t="s">
        <v>20668</v>
      </c>
      <c r="AJ2226" t="s">
        <v>32</v>
      </c>
      <c r="AK2226" t="s">
        <v>7242</v>
      </c>
      <c r="AL2226" t="s">
        <v>64</v>
      </c>
      <c r="AM2226" t="s">
        <v>4205</v>
      </c>
      <c r="AN2226">
        <v>2</v>
      </c>
    </row>
    <row r="2227" spans="1:40" ht="14.4" x14ac:dyDescent="0.3">
      <c r="A2227" s="433" t="str">
        <v>3020</v>
      </c>
      <c r="D2227" t="str">
        <f>CONCATENATE(portada_F[[#This Row],[NIVEL]],".",portada_F[[#This Row],[CODINS]])</f>
        <v>1.01503</v>
      </c>
      <c r="E2227" s="444" t="s">
        <v>31781</v>
      </c>
      <c r="F2227" t="s">
        <v>2475</v>
      </c>
      <c r="G2227" t="s">
        <v>4207</v>
      </c>
      <c r="H2227" t="s">
        <v>4208</v>
      </c>
      <c r="I2227" t="s">
        <v>205</v>
      </c>
      <c r="J2227" t="s">
        <v>2</v>
      </c>
      <c r="K2227" t="s">
        <v>32</v>
      </c>
      <c r="L2227" t="s">
        <v>20921</v>
      </c>
      <c r="M2227" t="s">
        <v>18492</v>
      </c>
      <c r="N2227">
        <v>41003</v>
      </c>
      <c r="O2227" t="s">
        <v>206</v>
      </c>
      <c r="P2227" t="s">
        <v>11</v>
      </c>
      <c r="Q2227" t="s">
        <v>3</v>
      </c>
      <c r="R2227" t="s">
        <v>18379</v>
      </c>
      <c r="S2227" t="s">
        <v>207</v>
      </c>
      <c r="T2227" t="s">
        <v>205</v>
      </c>
      <c r="U2227" t="s">
        <v>4147</v>
      </c>
      <c r="V2227" t="s">
        <v>4208</v>
      </c>
      <c r="W2227" t="s">
        <v>12911</v>
      </c>
      <c r="X2227" t="s">
        <v>11861</v>
      </c>
      <c r="Y2227" s="536" t="s">
        <v>24129</v>
      </c>
      <c r="Z2227" s="536"/>
      <c r="AA2227" s="493" t="s">
        <v>17983</v>
      </c>
      <c r="AB2227" s="493" t="s">
        <v>24130</v>
      </c>
      <c r="AC2227" s="493" t="s">
        <v>19850</v>
      </c>
      <c r="AD2227" s="493" t="s">
        <v>22249</v>
      </c>
      <c r="AE2227"/>
      <c r="AF2227" t="s">
        <v>20919</v>
      </c>
      <c r="AG2227"/>
      <c r="AH2227"/>
      <c r="AI2227" t="s">
        <v>20668</v>
      </c>
      <c r="AJ2227" t="s">
        <v>32</v>
      </c>
      <c r="AK2227" t="s">
        <v>2577</v>
      </c>
      <c r="AL2227" t="s">
        <v>64</v>
      </c>
      <c r="AM2227" t="s">
        <v>4208</v>
      </c>
      <c r="AN2227">
        <v>18</v>
      </c>
    </row>
    <row r="2228" spans="1:40" ht="14.4" x14ac:dyDescent="0.3">
      <c r="A2228" s="433" t="str">
        <v>3021</v>
      </c>
      <c r="D2228" t="str">
        <f>CONCATENATE(portada_F[[#This Row],[NIVEL]],".",portada_F[[#This Row],[CODINS]])</f>
        <v>1.01151</v>
      </c>
      <c r="E2228" s="444" t="s">
        <v>31460</v>
      </c>
      <c r="F2228" t="s">
        <v>12445</v>
      </c>
      <c r="G2228" t="s">
        <v>12446</v>
      </c>
      <c r="H2228" t="s">
        <v>12447</v>
      </c>
      <c r="I2228" t="s">
        <v>205</v>
      </c>
      <c r="J2228" t="s">
        <v>2</v>
      </c>
      <c r="K2228" t="s">
        <v>32</v>
      </c>
      <c r="L2228" t="s">
        <v>20921</v>
      </c>
      <c r="M2228" t="s">
        <v>18492</v>
      </c>
      <c r="N2228">
        <v>41003</v>
      </c>
      <c r="O2228" t="s">
        <v>206</v>
      </c>
      <c r="P2228" t="s">
        <v>11</v>
      </c>
      <c r="Q2228" t="s">
        <v>3</v>
      </c>
      <c r="R2228" t="s">
        <v>18379</v>
      </c>
      <c r="S2228" t="s">
        <v>207</v>
      </c>
      <c r="T2228" t="s">
        <v>205</v>
      </c>
      <c r="U2228" t="s">
        <v>4147</v>
      </c>
      <c r="V2228" t="s">
        <v>12447</v>
      </c>
      <c r="W2228" t="s">
        <v>12821</v>
      </c>
      <c r="X2228" t="s">
        <v>12820</v>
      </c>
      <c r="Y2228" s="536" t="s">
        <v>23390</v>
      </c>
      <c r="Z2228" s="536"/>
      <c r="AA2228" s="493" t="s">
        <v>19994</v>
      </c>
      <c r="AB2228" s="493" t="s">
        <v>23391</v>
      </c>
      <c r="AC2228" s="493" t="s">
        <v>19850</v>
      </c>
      <c r="AD2228" s="493" t="s">
        <v>22249</v>
      </c>
      <c r="AE2228"/>
      <c r="AF2228" t="s">
        <v>20919</v>
      </c>
      <c r="AG2228"/>
      <c r="AH2228"/>
      <c r="AI2228" t="s">
        <v>20668</v>
      </c>
      <c r="AJ2228" t="s">
        <v>32</v>
      </c>
      <c r="AK2228" t="s">
        <v>5989</v>
      </c>
      <c r="AL2228" t="s">
        <v>64</v>
      </c>
      <c r="AM2228" t="s">
        <v>12447</v>
      </c>
      <c r="AN2228">
        <v>3</v>
      </c>
    </row>
    <row r="2229" spans="1:40" ht="14.4" x14ac:dyDescent="0.3">
      <c r="A2229" s="433" t="str">
        <v>3022</v>
      </c>
      <c r="D2229" t="str">
        <f>CONCATENATE(portada_F[[#This Row],[NIVEL]],".",portada_F[[#This Row],[CODINS]])</f>
        <v>1.00836</v>
      </c>
      <c r="E2229" s="444" t="s">
        <v>31188</v>
      </c>
      <c r="F2229" t="s">
        <v>2281</v>
      </c>
      <c r="G2229" t="s">
        <v>4200</v>
      </c>
      <c r="H2229" t="s">
        <v>4201</v>
      </c>
      <c r="I2229" t="s">
        <v>205</v>
      </c>
      <c r="J2229" t="s">
        <v>2</v>
      </c>
      <c r="K2229" t="s">
        <v>32</v>
      </c>
      <c r="L2229" t="s">
        <v>20921</v>
      </c>
      <c r="M2229" t="s">
        <v>18492</v>
      </c>
      <c r="N2229">
        <v>41003</v>
      </c>
      <c r="O2229" t="s">
        <v>206</v>
      </c>
      <c r="P2229" t="s">
        <v>11</v>
      </c>
      <c r="Q2229" t="s">
        <v>3</v>
      </c>
      <c r="R2229" t="s">
        <v>18379</v>
      </c>
      <c r="S2229" t="s">
        <v>207</v>
      </c>
      <c r="T2229" t="s">
        <v>205</v>
      </c>
      <c r="U2229" t="s">
        <v>4147</v>
      </c>
      <c r="V2229" t="s">
        <v>4201</v>
      </c>
      <c r="W2229" t="s">
        <v>22762</v>
      </c>
      <c r="X2229" t="s">
        <v>11668</v>
      </c>
      <c r="Y2229" s="536" t="s">
        <v>22763</v>
      </c>
      <c r="Z2229" s="536" t="s">
        <v>22764</v>
      </c>
      <c r="AA2229" s="493" t="s">
        <v>19931</v>
      </c>
      <c r="AB2229" s="493" t="s">
        <v>22764</v>
      </c>
      <c r="AC2229" s="493" t="s">
        <v>19850</v>
      </c>
      <c r="AD2229" s="493" t="s">
        <v>22249</v>
      </c>
      <c r="AE2229"/>
      <c r="AF2229" t="s">
        <v>20919</v>
      </c>
      <c r="AG2229"/>
      <c r="AH2229"/>
      <c r="AI2229" t="s">
        <v>20668</v>
      </c>
      <c r="AJ2229" t="s">
        <v>32</v>
      </c>
      <c r="AK2229" t="s">
        <v>7472</v>
      </c>
      <c r="AL2229" t="s">
        <v>64</v>
      </c>
      <c r="AM2229" t="s">
        <v>4201</v>
      </c>
      <c r="AN2229">
        <v>29</v>
      </c>
    </row>
    <row r="2230" spans="1:40" ht="14.4" x14ac:dyDescent="0.3">
      <c r="A2230" s="433" t="str">
        <v>3023</v>
      </c>
      <c r="D2230" t="str">
        <f>CONCATENATE(portada_F[[#This Row],[NIVEL]],".",portada_F[[#This Row],[CODINS]])</f>
        <v>1.01152</v>
      </c>
      <c r="E2230" s="444" t="s">
        <v>31461</v>
      </c>
      <c r="F2230" t="s">
        <v>3054</v>
      </c>
      <c r="G2230" t="s">
        <v>4101</v>
      </c>
      <c r="H2230" t="s">
        <v>8265</v>
      </c>
      <c r="I2230" t="s">
        <v>205</v>
      </c>
      <c r="J2230" t="s">
        <v>5</v>
      </c>
      <c r="K2230" t="s">
        <v>32</v>
      </c>
      <c r="L2230" t="s">
        <v>20921</v>
      </c>
      <c r="M2230" t="s">
        <v>18492</v>
      </c>
      <c r="N2230">
        <v>41001</v>
      </c>
      <c r="O2230" t="s">
        <v>206</v>
      </c>
      <c r="P2230" t="s">
        <v>11</v>
      </c>
      <c r="Q2230" t="s">
        <v>1</v>
      </c>
      <c r="R2230" t="s">
        <v>16736</v>
      </c>
      <c r="S2230" t="s">
        <v>207</v>
      </c>
      <c r="T2230" t="s">
        <v>205</v>
      </c>
      <c r="U2230" t="s">
        <v>3312</v>
      </c>
      <c r="V2230" t="s">
        <v>11303</v>
      </c>
      <c r="W2230" t="s">
        <v>12822</v>
      </c>
      <c r="X2230" t="s">
        <v>11754</v>
      </c>
      <c r="Y2230" s="536" t="s">
        <v>23392</v>
      </c>
      <c r="Z2230" s="536" t="s">
        <v>23392</v>
      </c>
      <c r="AA2230" s="493" t="s">
        <v>11354</v>
      </c>
      <c r="AB2230" s="493" t="s">
        <v>23393</v>
      </c>
      <c r="AC2230" s="493" t="s">
        <v>9508</v>
      </c>
      <c r="AD2230" s="493" t="s">
        <v>23394</v>
      </c>
      <c r="AE2230"/>
      <c r="AF2230" t="s">
        <v>20919</v>
      </c>
      <c r="AG2230"/>
      <c r="AH2230"/>
      <c r="AI2230" t="s">
        <v>20668</v>
      </c>
      <c r="AJ2230" t="s">
        <v>32</v>
      </c>
      <c r="AK2230" t="s">
        <v>4100</v>
      </c>
      <c r="AL2230" t="s">
        <v>64</v>
      </c>
      <c r="AM2230" t="s">
        <v>8265</v>
      </c>
      <c r="AN2230">
        <v>57</v>
      </c>
    </row>
    <row r="2231" spans="1:40" ht="14.4" x14ac:dyDescent="0.3">
      <c r="A2231" s="433" t="str">
        <v>3026</v>
      </c>
      <c r="D2231" t="str">
        <f>CONCATENATE(portada_F[[#This Row],[NIVEL]],".",portada_F[[#This Row],[CODINS]])</f>
        <v>1.02909</v>
      </c>
      <c r="E2231" s="444" t="s">
        <v>33033</v>
      </c>
      <c r="F2231" t="s">
        <v>3959</v>
      </c>
      <c r="G2231" t="s">
        <v>3957</v>
      </c>
      <c r="H2231" t="s">
        <v>3958</v>
      </c>
      <c r="I2231" t="s">
        <v>207</v>
      </c>
      <c r="J2231" t="s">
        <v>2</v>
      </c>
      <c r="K2231" t="s">
        <v>32</v>
      </c>
      <c r="L2231" t="s">
        <v>20921</v>
      </c>
      <c r="M2231" t="s">
        <v>18492</v>
      </c>
      <c r="N2231">
        <v>40104</v>
      </c>
      <c r="O2231" t="s">
        <v>206</v>
      </c>
      <c r="P2231" t="s">
        <v>1</v>
      </c>
      <c r="Q2231" t="s">
        <v>4</v>
      </c>
      <c r="R2231" t="s">
        <v>16700</v>
      </c>
      <c r="S2231" t="s">
        <v>207</v>
      </c>
      <c r="T2231" t="s">
        <v>207</v>
      </c>
      <c r="U2231" t="s">
        <v>3956</v>
      </c>
      <c r="V2231" t="s">
        <v>3958</v>
      </c>
      <c r="W2231" t="s">
        <v>27030</v>
      </c>
      <c r="X2231" t="s">
        <v>15096</v>
      </c>
      <c r="Y2231" s="536" t="s">
        <v>27031</v>
      </c>
      <c r="Z2231" s="536" t="s">
        <v>27031</v>
      </c>
      <c r="AA2231" s="493" t="s">
        <v>17364</v>
      </c>
      <c r="AB2231" s="493" t="s">
        <v>27031</v>
      </c>
      <c r="AC2231" s="493" t="s">
        <v>19833</v>
      </c>
      <c r="AD2231" s="493" t="s">
        <v>22111</v>
      </c>
      <c r="AE2231"/>
      <c r="AF2231" t="s">
        <v>20919</v>
      </c>
      <c r="AG2231"/>
      <c r="AH2231"/>
      <c r="AI2231" t="s">
        <v>20668</v>
      </c>
      <c r="AJ2231" t="s">
        <v>32</v>
      </c>
      <c r="AK2231" t="s">
        <v>2367</v>
      </c>
      <c r="AL2231" t="s">
        <v>64</v>
      </c>
      <c r="AM2231" t="s">
        <v>3958</v>
      </c>
      <c r="AN2231">
        <v>9</v>
      </c>
    </row>
    <row r="2232" spans="1:40" ht="14.4" x14ac:dyDescent="0.3">
      <c r="A2232" s="433" t="str">
        <v>3027</v>
      </c>
      <c r="D2232" t="str">
        <f>CONCATENATE(portada_F[[#This Row],[NIVEL]],".",portada_F[[#This Row],[CODINS]])</f>
        <v>1.00568</v>
      </c>
      <c r="E2232" s="444" t="s">
        <v>30948</v>
      </c>
      <c r="F2232" t="s">
        <v>1629</v>
      </c>
      <c r="G2232" t="s">
        <v>3968</v>
      </c>
      <c r="H2232" t="s">
        <v>361</v>
      </c>
      <c r="I2232" t="s">
        <v>207</v>
      </c>
      <c r="J2232" t="s">
        <v>2</v>
      </c>
      <c r="K2232" t="s">
        <v>32</v>
      </c>
      <c r="L2232" t="s">
        <v>20921</v>
      </c>
      <c r="M2232" t="s">
        <v>18492</v>
      </c>
      <c r="N2232">
        <v>40102</v>
      </c>
      <c r="O2232" t="s">
        <v>206</v>
      </c>
      <c r="P2232" t="s">
        <v>1</v>
      </c>
      <c r="Q2232" t="s">
        <v>2</v>
      </c>
      <c r="R2232" t="s">
        <v>16698</v>
      </c>
      <c r="S2232" t="s">
        <v>207</v>
      </c>
      <c r="T2232" t="s">
        <v>207</v>
      </c>
      <c r="U2232" t="s">
        <v>830</v>
      </c>
      <c r="V2232" t="s">
        <v>361</v>
      </c>
      <c r="W2232" t="s">
        <v>22123</v>
      </c>
      <c r="X2232" t="s">
        <v>11590</v>
      </c>
      <c r="Y2232" s="536" t="s">
        <v>22124</v>
      </c>
      <c r="Z2232" s="536" t="s">
        <v>22124</v>
      </c>
      <c r="AA2232" s="493" t="s">
        <v>19093</v>
      </c>
      <c r="AB2232" s="493" t="s">
        <v>22124</v>
      </c>
      <c r="AC2232" s="493" t="s">
        <v>19833</v>
      </c>
      <c r="AD2232" s="493" t="s">
        <v>22111</v>
      </c>
      <c r="AE2232"/>
      <c r="AF2232" t="s">
        <v>20919</v>
      </c>
      <c r="AG2232"/>
      <c r="AH2232"/>
      <c r="AI2232" t="s">
        <v>20668</v>
      </c>
      <c r="AJ2232" t="s">
        <v>32</v>
      </c>
      <c r="AK2232" t="s">
        <v>2581</v>
      </c>
      <c r="AL2232" t="s">
        <v>64</v>
      </c>
      <c r="AM2232" t="s">
        <v>361</v>
      </c>
      <c r="AN2232">
        <v>69</v>
      </c>
    </row>
    <row r="2233" spans="1:40" ht="14.4" x14ac:dyDescent="0.3">
      <c r="A2233" s="433" t="str">
        <v>3028</v>
      </c>
      <c r="D2233" t="str">
        <f>CONCATENATE(portada_F[[#This Row],[NIVEL]],".",portada_F[[#This Row],[CODINS]])</f>
        <v>1.00607</v>
      </c>
      <c r="E2233" s="444" t="s">
        <v>30981</v>
      </c>
      <c r="F2233" t="s">
        <v>1709</v>
      </c>
      <c r="G2233" t="s">
        <v>4031</v>
      </c>
      <c r="H2233" t="s">
        <v>4032</v>
      </c>
      <c r="I2233" t="s">
        <v>207</v>
      </c>
      <c r="J2233" t="s">
        <v>4</v>
      </c>
      <c r="K2233" t="s">
        <v>32</v>
      </c>
      <c r="L2233" t="s">
        <v>20921</v>
      </c>
      <c r="M2233" t="s">
        <v>18492</v>
      </c>
      <c r="N2233">
        <v>40504</v>
      </c>
      <c r="O2233" t="s">
        <v>206</v>
      </c>
      <c r="P2233" t="s">
        <v>5</v>
      </c>
      <c r="Q2233" t="s">
        <v>4</v>
      </c>
      <c r="R2233" t="s">
        <v>18376</v>
      </c>
      <c r="S2233" t="s">
        <v>207</v>
      </c>
      <c r="T2233" t="s">
        <v>159</v>
      </c>
      <c r="U2233" t="s">
        <v>85</v>
      </c>
      <c r="V2233" t="s">
        <v>51</v>
      </c>
      <c r="W2233" t="s">
        <v>22198</v>
      </c>
      <c r="X2233" t="s">
        <v>11606</v>
      </c>
      <c r="Y2233" s="536" t="s">
        <v>22199</v>
      </c>
      <c r="Z2233" s="536" t="s">
        <v>22199</v>
      </c>
      <c r="AA2233" s="493" t="s">
        <v>19844</v>
      </c>
      <c r="AB2233" s="493" t="s">
        <v>22200</v>
      </c>
      <c r="AC2233" s="493" t="s">
        <v>19840</v>
      </c>
      <c r="AD2233" s="493" t="s">
        <v>22165</v>
      </c>
      <c r="AE2233"/>
      <c r="AF2233" t="s">
        <v>20919</v>
      </c>
      <c r="AG2233"/>
      <c r="AH2233"/>
      <c r="AI2233" t="s">
        <v>20668</v>
      </c>
      <c r="AJ2233" t="s">
        <v>32</v>
      </c>
      <c r="AK2233" t="s">
        <v>4030</v>
      </c>
      <c r="AL2233" t="s">
        <v>64</v>
      </c>
      <c r="AM2233" t="s">
        <v>4032</v>
      </c>
      <c r="AN2233">
        <v>28</v>
      </c>
    </row>
    <row r="2234" spans="1:40" ht="14.4" x14ac:dyDescent="0.3">
      <c r="A2234" s="433" t="str">
        <v>3029</v>
      </c>
      <c r="D2234" t="str">
        <f>CONCATENATE(portada_F[[#This Row],[NIVEL]],".",portada_F[[#This Row],[CODINS]])</f>
        <v>1.04021</v>
      </c>
      <c r="E2234" s="444" t="s">
        <v>33921</v>
      </c>
      <c r="F2234" t="s">
        <v>16100</v>
      </c>
      <c r="G2234" t="s">
        <v>16099</v>
      </c>
      <c r="H2234" t="s">
        <v>18314</v>
      </c>
      <c r="I2234" t="s">
        <v>889</v>
      </c>
      <c r="J2234" t="s">
        <v>3</v>
      </c>
      <c r="K2234" t="s">
        <v>32</v>
      </c>
      <c r="L2234" t="s">
        <v>20921</v>
      </c>
      <c r="M2234" t="s">
        <v>18492</v>
      </c>
      <c r="N2234">
        <v>50401</v>
      </c>
      <c r="O2234" t="s">
        <v>236</v>
      </c>
      <c r="P2234" t="s">
        <v>4</v>
      </c>
      <c r="Q2234" t="s">
        <v>1</v>
      </c>
      <c r="R2234" t="s">
        <v>16759</v>
      </c>
      <c r="S2234" t="s">
        <v>237</v>
      </c>
      <c r="T2234" t="s">
        <v>22295</v>
      </c>
      <c r="U2234" t="s">
        <v>22295</v>
      </c>
      <c r="V2234" t="s">
        <v>84</v>
      </c>
      <c r="W2234" t="s">
        <v>16103</v>
      </c>
      <c r="X2234" t="s">
        <v>16102</v>
      </c>
      <c r="Y2234" s="536" t="s">
        <v>22299</v>
      </c>
      <c r="Z2234" s="536" t="s">
        <v>29331</v>
      </c>
      <c r="AA2234" s="493" t="s">
        <v>17493</v>
      </c>
      <c r="AB2234" s="493" t="s">
        <v>29331</v>
      </c>
      <c r="AC2234" s="493" t="s">
        <v>18830</v>
      </c>
      <c r="AD2234" s="493" t="s">
        <v>22299</v>
      </c>
      <c r="AE2234"/>
      <c r="AF2234" t="s">
        <v>20919</v>
      </c>
      <c r="AG2234"/>
      <c r="AH2234"/>
      <c r="AI2234" t="s">
        <v>20668</v>
      </c>
      <c r="AJ2234" t="s">
        <v>32</v>
      </c>
      <c r="AK2234" t="s">
        <v>4387</v>
      </c>
      <c r="AL2234" t="s">
        <v>64</v>
      </c>
      <c r="AM2234" t="s">
        <v>18314</v>
      </c>
      <c r="AN2234">
        <v>1</v>
      </c>
    </row>
    <row r="2235" spans="1:40" ht="14.4" x14ac:dyDescent="0.3">
      <c r="A2235" s="433" t="str">
        <v>3032</v>
      </c>
      <c r="D2235" t="str">
        <f>CONCATENATE(portada_F[[#This Row],[NIVEL]],".",portada_F[[#This Row],[CODINS]])</f>
        <v>1.02017</v>
      </c>
      <c r="E2235" s="444" t="s">
        <v>32245</v>
      </c>
      <c r="F2235" t="s">
        <v>4373</v>
      </c>
      <c r="G2235" t="s">
        <v>4372</v>
      </c>
      <c r="H2235" t="s">
        <v>3489</v>
      </c>
      <c r="I2235" t="s">
        <v>889</v>
      </c>
      <c r="J2235" t="s">
        <v>3</v>
      </c>
      <c r="K2235" t="s">
        <v>32</v>
      </c>
      <c r="L2235" t="s">
        <v>20921</v>
      </c>
      <c r="M2235" t="s">
        <v>18492</v>
      </c>
      <c r="N2235">
        <v>50401</v>
      </c>
      <c r="O2235" t="s">
        <v>236</v>
      </c>
      <c r="P2235" t="s">
        <v>4</v>
      </c>
      <c r="Q2235" t="s">
        <v>1</v>
      </c>
      <c r="R2235" t="s">
        <v>16759</v>
      </c>
      <c r="S2235" t="s">
        <v>237</v>
      </c>
      <c r="T2235" t="s">
        <v>22295</v>
      </c>
      <c r="U2235" t="s">
        <v>22295</v>
      </c>
      <c r="V2235" t="s">
        <v>3489</v>
      </c>
      <c r="W2235" t="s">
        <v>9544</v>
      </c>
      <c r="X2235" t="s">
        <v>14078</v>
      </c>
      <c r="Y2235" s="536" t="s">
        <v>25181</v>
      </c>
      <c r="Z2235" s="536"/>
      <c r="AA2235" s="493" t="s">
        <v>20158</v>
      </c>
      <c r="AB2235" s="493" t="s">
        <v>25181</v>
      </c>
      <c r="AC2235" s="493" t="s">
        <v>18830</v>
      </c>
      <c r="AD2235" s="493" t="s">
        <v>22299</v>
      </c>
      <c r="AE2235"/>
      <c r="AF2235" t="s">
        <v>20919</v>
      </c>
      <c r="AG2235"/>
      <c r="AH2235"/>
      <c r="AI2235" t="s">
        <v>20668</v>
      </c>
      <c r="AJ2235" t="s">
        <v>32</v>
      </c>
      <c r="AK2235" t="s">
        <v>7719</v>
      </c>
      <c r="AL2235" t="s">
        <v>64</v>
      </c>
      <c r="AM2235" t="s">
        <v>3489</v>
      </c>
      <c r="AN2235">
        <v>22</v>
      </c>
    </row>
    <row r="2236" spans="1:40" ht="14.4" x14ac:dyDescent="0.3">
      <c r="A2236" s="433" t="str">
        <v>3035</v>
      </c>
      <c r="D2236" t="str">
        <f>CONCATENATE(portada_F[[#This Row],[NIVEL]],".",portada_F[[#This Row],[CODINS]])</f>
        <v>1.02024</v>
      </c>
      <c r="E2236" s="444" t="s">
        <v>32252</v>
      </c>
      <c r="F2236" t="s">
        <v>3215</v>
      </c>
      <c r="G2236" t="s">
        <v>6269</v>
      </c>
      <c r="H2236" t="s">
        <v>6270</v>
      </c>
      <c r="I2236" t="s">
        <v>889</v>
      </c>
      <c r="J2236" t="s">
        <v>1</v>
      </c>
      <c r="K2236" t="s">
        <v>32</v>
      </c>
      <c r="L2236" t="s">
        <v>20921</v>
      </c>
      <c r="M2236" t="s">
        <v>18492</v>
      </c>
      <c r="N2236">
        <v>51001</v>
      </c>
      <c r="O2236" t="s">
        <v>236</v>
      </c>
      <c r="P2236" t="s">
        <v>11</v>
      </c>
      <c r="Q2236" t="s">
        <v>1</v>
      </c>
      <c r="R2236" t="s">
        <v>16786</v>
      </c>
      <c r="S2236" t="s">
        <v>237</v>
      </c>
      <c r="T2236" t="s">
        <v>754</v>
      </c>
      <c r="U2236" t="s">
        <v>754</v>
      </c>
      <c r="V2236" t="s">
        <v>6270</v>
      </c>
      <c r="W2236" t="s">
        <v>25194</v>
      </c>
      <c r="X2236" t="s">
        <v>12000</v>
      </c>
      <c r="Y2236" s="536" t="s">
        <v>22256</v>
      </c>
      <c r="Z2236" s="536" t="s">
        <v>25195</v>
      </c>
      <c r="AA2236" s="493" t="s">
        <v>18072</v>
      </c>
      <c r="AB2236" s="493" t="s">
        <v>25195</v>
      </c>
      <c r="AC2236" s="493" t="s">
        <v>22255</v>
      </c>
      <c r="AD2236" s="493" t="s">
        <v>22256</v>
      </c>
      <c r="AE2236"/>
      <c r="AF2236" t="s">
        <v>20919</v>
      </c>
      <c r="AG2236"/>
      <c r="AH2236"/>
      <c r="AI2236" t="s">
        <v>20668</v>
      </c>
      <c r="AJ2236" t="s">
        <v>32</v>
      </c>
      <c r="AK2236" t="s">
        <v>7720</v>
      </c>
      <c r="AL2236" t="s">
        <v>64</v>
      </c>
      <c r="AM2236" t="s">
        <v>6270</v>
      </c>
      <c r="AN2236">
        <v>22</v>
      </c>
    </row>
    <row r="2237" spans="1:40" ht="14.4" x14ac:dyDescent="0.3">
      <c r="A2237" s="433" t="str">
        <v>3036</v>
      </c>
      <c r="D2237" t="str">
        <f>CONCATENATE(portada_F[[#This Row],[NIVEL]],".",portada_F[[#This Row],[CODINS]])</f>
        <v>1.00792</v>
      </c>
      <c r="E2237" s="444" t="s">
        <v>31152</v>
      </c>
      <c r="F2237" t="s">
        <v>2141</v>
      </c>
      <c r="G2237" t="s">
        <v>6267</v>
      </c>
      <c r="H2237" t="s">
        <v>210</v>
      </c>
      <c r="I2237" t="s">
        <v>889</v>
      </c>
      <c r="J2237" t="s">
        <v>4</v>
      </c>
      <c r="K2237" t="s">
        <v>32</v>
      </c>
      <c r="L2237" t="s">
        <v>20921</v>
      </c>
      <c r="M2237" t="s">
        <v>18492</v>
      </c>
      <c r="N2237">
        <v>50101</v>
      </c>
      <c r="O2237" t="s">
        <v>236</v>
      </c>
      <c r="P2237" t="s">
        <v>1</v>
      </c>
      <c r="Q2237" t="s">
        <v>1</v>
      </c>
      <c r="R2237" t="s">
        <v>16740</v>
      </c>
      <c r="S2237" t="s">
        <v>237</v>
      </c>
      <c r="T2237" t="s">
        <v>889</v>
      </c>
      <c r="U2237" t="s">
        <v>889</v>
      </c>
      <c r="V2237" t="s">
        <v>210</v>
      </c>
      <c r="W2237" t="s">
        <v>22680</v>
      </c>
      <c r="X2237" t="s">
        <v>10477</v>
      </c>
      <c r="Y2237" s="536" t="s">
        <v>22681</v>
      </c>
      <c r="Z2237" s="536" t="s">
        <v>22682</v>
      </c>
      <c r="AA2237" s="493" t="s">
        <v>18875</v>
      </c>
      <c r="AB2237" s="493" t="s">
        <v>22681</v>
      </c>
      <c r="AC2237" s="493" t="s">
        <v>19852</v>
      </c>
      <c r="AD2237" s="493" t="s">
        <v>22264</v>
      </c>
      <c r="AE2237"/>
      <c r="AF2237" t="s">
        <v>20919</v>
      </c>
      <c r="AG2237"/>
      <c r="AH2237"/>
      <c r="AI2237" t="s">
        <v>20668</v>
      </c>
      <c r="AJ2237" t="s">
        <v>32</v>
      </c>
      <c r="AK2237" t="s">
        <v>7461</v>
      </c>
      <c r="AL2237" t="s">
        <v>64</v>
      </c>
      <c r="AM2237" t="s">
        <v>210</v>
      </c>
      <c r="AN2237">
        <v>69</v>
      </c>
    </row>
    <row r="2238" spans="1:40" ht="14.4" x14ac:dyDescent="0.3">
      <c r="A2238" s="433" t="str">
        <v>3037</v>
      </c>
      <c r="D2238" t="str">
        <f>CONCATENATE(portada_F[[#This Row],[NIVEL]],".",portada_F[[#This Row],[CODINS]])</f>
        <v>1.02861</v>
      </c>
      <c r="E2238" s="444" t="s">
        <v>32990</v>
      </c>
      <c r="F2238" t="s">
        <v>4294</v>
      </c>
      <c r="G2238" t="s">
        <v>4292</v>
      </c>
      <c r="H2238" t="s">
        <v>4293</v>
      </c>
      <c r="I2238" t="s">
        <v>889</v>
      </c>
      <c r="J2238" t="s">
        <v>5</v>
      </c>
      <c r="K2238" t="s">
        <v>32</v>
      </c>
      <c r="L2238" t="s">
        <v>20921</v>
      </c>
      <c r="M2238" t="s">
        <v>18492</v>
      </c>
      <c r="N2238">
        <v>51002</v>
      </c>
      <c r="O2238" t="s">
        <v>236</v>
      </c>
      <c r="P2238" t="s">
        <v>11</v>
      </c>
      <c r="Q2238" t="s">
        <v>2</v>
      </c>
      <c r="R2238" t="s">
        <v>16787</v>
      </c>
      <c r="S2238" t="s">
        <v>237</v>
      </c>
      <c r="T2238" t="s">
        <v>754</v>
      </c>
      <c r="U2238" t="s">
        <v>1563</v>
      </c>
      <c r="V2238" t="s">
        <v>250</v>
      </c>
      <c r="W2238" t="s">
        <v>15812</v>
      </c>
      <c r="X2238" t="s">
        <v>12188</v>
      </c>
      <c r="Y2238" s="536" t="s">
        <v>26929</v>
      </c>
      <c r="Z2238" s="536" t="s">
        <v>24750</v>
      </c>
      <c r="AA2238" s="493" t="s">
        <v>18121</v>
      </c>
      <c r="AB2238" s="493" t="s">
        <v>26930</v>
      </c>
      <c r="AC2238" s="493" t="s">
        <v>19851</v>
      </c>
      <c r="AD2238" s="493" t="s">
        <v>26476</v>
      </c>
      <c r="AE2238"/>
      <c r="AF2238" t="s">
        <v>20919</v>
      </c>
      <c r="AG2238"/>
      <c r="AH2238"/>
      <c r="AI2238" t="s">
        <v>20668</v>
      </c>
      <c r="AJ2238" t="s">
        <v>32</v>
      </c>
      <c r="AK2238" t="s">
        <v>3347</v>
      </c>
      <c r="AL2238" t="s">
        <v>64</v>
      </c>
      <c r="AM2238" t="s">
        <v>4293</v>
      </c>
      <c r="AN2238">
        <v>15</v>
      </c>
    </row>
    <row r="2239" spans="1:40" ht="14.4" x14ac:dyDescent="0.3">
      <c r="A2239" s="433" t="str">
        <v>3038</v>
      </c>
      <c r="D2239" t="str">
        <f>CONCATENATE(portada_F[[#This Row],[NIVEL]],".",portada_F[[#This Row],[CODINS]])</f>
        <v>1.02437</v>
      </c>
      <c r="E2239" s="444" t="s">
        <v>32613</v>
      </c>
      <c r="F2239" t="s">
        <v>4250</v>
      </c>
      <c r="G2239" t="s">
        <v>4249</v>
      </c>
      <c r="H2239" t="s">
        <v>424</v>
      </c>
      <c r="I2239" t="s">
        <v>889</v>
      </c>
      <c r="J2239" t="s">
        <v>1</v>
      </c>
      <c r="K2239" t="s">
        <v>32</v>
      </c>
      <c r="L2239" t="s">
        <v>20921</v>
      </c>
      <c r="M2239" t="s">
        <v>18492</v>
      </c>
      <c r="N2239">
        <v>51003</v>
      </c>
      <c r="O2239" t="s">
        <v>236</v>
      </c>
      <c r="P2239" t="s">
        <v>11</v>
      </c>
      <c r="Q2239" t="s">
        <v>3</v>
      </c>
      <c r="R2239" t="s">
        <v>19685</v>
      </c>
      <c r="S2239" t="s">
        <v>237</v>
      </c>
      <c r="T2239" t="s">
        <v>754</v>
      </c>
      <c r="U2239" t="s">
        <v>2119</v>
      </c>
      <c r="V2239" t="s">
        <v>424</v>
      </c>
      <c r="W2239" t="s">
        <v>19241</v>
      </c>
      <c r="X2239" t="s">
        <v>12094</v>
      </c>
      <c r="Y2239" s="536" t="s">
        <v>22256</v>
      </c>
      <c r="Z2239" s="536" t="s">
        <v>26036</v>
      </c>
      <c r="AA2239" s="493" t="s">
        <v>19240</v>
      </c>
      <c r="AB2239" s="493" t="s">
        <v>26036</v>
      </c>
      <c r="AC2239" s="493" t="s">
        <v>22255</v>
      </c>
      <c r="AD2239" s="493" t="s">
        <v>23580</v>
      </c>
      <c r="AE2239"/>
      <c r="AF2239" t="s">
        <v>20919</v>
      </c>
      <c r="AG2239"/>
      <c r="AH2239"/>
      <c r="AI2239" t="s">
        <v>20668</v>
      </c>
      <c r="AJ2239" t="s">
        <v>32</v>
      </c>
      <c r="AK2239" t="s">
        <v>7812</v>
      </c>
      <c r="AL2239" t="s">
        <v>64</v>
      </c>
      <c r="AM2239" t="s">
        <v>424</v>
      </c>
      <c r="AN2239">
        <v>1</v>
      </c>
    </row>
    <row r="2240" spans="1:40" ht="14.4" x14ac:dyDescent="0.3">
      <c r="A2240" s="433" t="str">
        <v>3039</v>
      </c>
      <c r="D2240" t="str">
        <f>CONCATENATE(portada_F[[#This Row],[NIVEL]],".",portada_F[[#This Row],[CODINS]])</f>
        <v>1.00647</v>
      </c>
      <c r="E2240" s="444" t="s">
        <v>31017</v>
      </c>
      <c r="F2240" t="s">
        <v>1806</v>
      </c>
      <c r="G2240" t="s">
        <v>4384</v>
      </c>
      <c r="H2240" t="s">
        <v>9545</v>
      </c>
      <c r="I2240" t="s">
        <v>889</v>
      </c>
      <c r="J2240" t="s">
        <v>3</v>
      </c>
      <c r="K2240" t="s">
        <v>32</v>
      </c>
      <c r="L2240" t="s">
        <v>20921</v>
      </c>
      <c r="M2240" t="s">
        <v>18492</v>
      </c>
      <c r="N2240">
        <v>50401</v>
      </c>
      <c r="O2240" t="s">
        <v>236</v>
      </c>
      <c r="P2240" t="s">
        <v>4</v>
      </c>
      <c r="Q2240" t="s">
        <v>1</v>
      </c>
      <c r="R2240" t="s">
        <v>16759</v>
      </c>
      <c r="S2240" t="s">
        <v>237</v>
      </c>
      <c r="T2240" t="s">
        <v>22295</v>
      </c>
      <c r="U2240" t="s">
        <v>22295</v>
      </c>
      <c r="V2240" t="s">
        <v>4385</v>
      </c>
      <c r="W2240" t="s">
        <v>11618</v>
      </c>
      <c r="X2240" t="s">
        <v>12730</v>
      </c>
      <c r="Y2240" s="536" t="s">
        <v>22296</v>
      </c>
      <c r="Z2240" s="536" t="s">
        <v>22297</v>
      </c>
      <c r="AA2240" s="493" t="s">
        <v>15709</v>
      </c>
      <c r="AB2240" s="493" t="s">
        <v>22298</v>
      </c>
      <c r="AC2240" s="493" t="s">
        <v>18830</v>
      </c>
      <c r="AD2240" s="493" t="s">
        <v>22299</v>
      </c>
      <c r="AE2240"/>
      <c r="AF2240" t="s">
        <v>20919</v>
      </c>
      <c r="AG2240"/>
      <c r="AH2240"/>
      <c r="AI2240" t="s">
        <v>20668</v>
      </c>
      <c r="AJ2240" t="s">
        <v>32</v>
      </c>
      <c r="AK2240" t="s">
        <v>4308</v>
      </c>
      <c r="AL2240" t="s">
        <v>64</v>
      </c>
      <c r="AM2240" t="s">
        <v>9545</v>
      </c>
      <c r="AN2240">
        <v>101</v>
      </c>
    </row>
    <row r="2241" spans="1:40" ht="14.4" x14ac:dyDescent="0.3">
      <c r="A2241" s="433" t="str">
        <v>3040</v>
      </c>
      <c r="D2241" t="str">
        <f>CONCATENATE(portada_F[[#This Row],[NIVEL]],".",portada_F[[#This Row],[CODINS]])</f>
        <v>1.02438</v>
      </c>
      <c r="E2241" s="444" t="s">
        <v>32614</v>
      </c>
      <c r="F2241" t="s">
        <v>1577</v>
      </c>
      <c r="G2241" t="s">
        <v>6397</v>
      </c>
      <c r="H2241" t="s">
        <v>3489</v>
      </c>
      <c r="I2241" t="s">
        <v>889</v>
      </c>
      <c r="J2241" t="s">
        <v>1</v>
      </c>
      <c r="K2241" t="s">
        <v>32</v>
      </c>
      <c r="L2241" t="s">
        <v>20921</v>
      </c>
      <c r="M2241" t="s">
        <v>18492</v>
      </c>
      <c r="N2241">
        <v>51004</v>
      </c>
      <c r="O2241" t="s">
        <v>236</v>
      </c>
      <c r="P2241" t="s">
        <v>11</v>
      </c>
      <c r="Q2241" t="s">
        <v>4</v>
      </c>
      <c r="R2241" t="s">
        <v>16788</v>
      </c>
      <c r="S2241" t="s">
        <v>237</v>
      </c>
      <c r="T2241" t="s">
        <v>754</v>
      </c>
      <c r="U2241" t="s">
        <v>496</v>
      </c>
      <c r="V2241" t="s">
        <v>3489</v>
      </c>
      <c r="W2241" t="s">
        <v>9792</v>
      </c>
      <c r="X2241" t="s">
        <v>12095</v>
      </c>
      <c r="Y2241" s="536" t="s">
        <v>26037</v>
      </c>
      <c r="Z2241" s="536" t="s">
        <v>22256</v>
      </c>
      <c r="AA2241" s="493" t="s">
        <v>20221</v>
      </c>
      <c r="AB2241" s="493" t="s">
        <v>26038</v>
      </c>
      <c r="AC2241" s="493" t="s">
        <v>22255</v>
      </c>
      <c r="AD2241" s="493" t="s">
        <v>22256</v>
      </c>
      <c r="AE2241"/>
      <c r="AF2241" t="s">
        <v>20919</v>
      </c>
      <c r="AG2241"/>
      <c r="AH2241"/>
      <c r="AI2241" t="s">
        <v>20668</v>
      </c>
      <c r="AJ2241" t="s">
        <v>32</v>
      </c>
      <c r="AK2241" t="s">
        <v>7813</v>
      </c>
      <c r="AL2241" t="s">
        <v>64</v>
      </c>
      <c r="AM2241" t="s">
        <v>3489</v>
      </c>
      <c r="AN2241">
        <v>12</v>
      </c>
    </row>
    <row r="2242" spans="1:40" ht="14.4" x14ac:dyDescent="0.3">
      <c r="A2242" s="433" t="str">
        <v>3041</v>
      </c>
      <c r="D2242" t="str">
        <f>CONCATENATE(portada_F[[#This Row],[NIVEL]],".",portada_F[[#This Row],[CODINS]])</f>
        <v>1.00636</v>
      </c>
      <c r="E2242" s="444" t="s">
        <v>31006</v>
      </c>
      <c r="F2242" t="s">
        <v>1768</v>
      </c>
      <c r="G2242" t="s">
        <v>4349</v>
      </c>
      <c r="H2242" t="s">
        <v>4350</v>
      </c>
      <c r="I2242" t="s">
        <v>889</v>
      </c>
      <c r="J2242" t="s">
        <v>4</v>
      </c>
      <c r="K2242" t="s">
        <v>32</v>
      </c>
      <c r="L2242" t="s">
        <v>20921</v>
      </c>
      <c r="M2242" t="s">
        <v>18492</v>
      </c>
      <c r="N2242">
        <v>50105</v>
      </c>
      <c r="O2242" t="s">
        <v>236</v>
      </c>
      <c r="P2242" t="s">
        <v>1</v>
      </c>
      <c r="Q2242" t="s">
        <v>5</v>
      </c>
      <c r="R2242" t="s">
        <v>16744</v>
      </c>
      <c r="S2242" t="s">
        <v>237</v>
      </c>
      <c r="T2242" t="s">
        <v>889</v>
      </c>
      <c r="U2242" t="s">
        <v>4348</v>
      </c>
      <c r="V2242" t="s">
        <v>616</v>
      </c>
      <c r="W2242" t="s">
        <v>22268</v>
      </c>
      <c r="X2242" t="s">
        <v>11614</v>
      </c>
      <c r="Y2242" s="536" t="s">
        <v>22269</v>
      </c>
      <c r="Z2242" s="536" t="s">
        <v>22270</v>
      </c>
      <c r="AA2242" s="493" t="s">
        <v>14077</v>
      </c>
      <c r="AB2242" s="493" t="s">
        <v>22270</v>
      </c>
      <c r="AC2242" s="493" t="s">
        <v>19852</v>
      </c>
      <c r="AD2242" s="493" t="s">
        <v>22271</v>
      </c>
      <c r="AE2242"/>
      <c r="AF2242" t="s">
        <v>20919</v>
      </c>
      <c r="AG2242"/>
      <c r="AH2242"/>
      <c r="AI2242" t="s">
        <v>20668</v>
      </c>
      <c r="AJ2242" t="s">
        <v>32</v>
      </c>
      <c r="AK2242" t="s">
        <v>793</v>
      </c>
      <c r="AL2242" t="s">
        <v>64</v>
      </c>
      <c r="AM2242" t="s">
        <v>4350</v>
      </c>
      <c r="AN2242">
        <v>31</v>
      </c>
    </row>
    <row r="2243" spans="1:40" ht="14.4" x14ac:dyDescent="0.3">
      <c r="A2243" s="433" t="str">
        <v>3042</v>
      </c>
      <c r="D2243" t="str">
        <f>CONCATENATE(portada_F[[#This Row],[NIVEL]],".",portada_F[[#This Row],[CODINS]])</f>
        <v>1.01254</v>
      </c>
      <c r="E2243" s="444" t="s">
        <v>31540</v>
      </c>
      <c r="F2243" t="s">
        <v>3245</v>
      </c>
      <c r="G2243" t="s">
        <v>6315</v>
      </c>
      <c r="H2243" t="s">
        <v>143</v>
      </c>
      <c r="I2243" t="s">
        <v>889</v>
      </c>
      <c r="J2243" t="s">
        <v>3</v>
      </c>
      <c r="K2243" t="s">
        <v>32</v>
      </c>
      <c r="L2243" t="s">
        <v>20921</v>
      </c>
      <c r="M2243" t="s">
        <v>18492</v>
      </c>
      <c r="N2243">
        <v>50401</v>
      </c>
      <c r="O2243" t="s">
        <v>236</v>
      </c>
      <c r="P2243" t="s">
        <v>4</v>
      </c>
      <c r="Q2243" t="s">
        <v>1</v>
      </c>
      <c r="R2243" t="s">
        <v>16759</v>
      </c>
      <c r="S2243" t="s">
        <v>237</v>
      </c>
      <c r="T2243" t="s">
        <v>22295</v>
      </c>
      <c r="U2243" t="s">
        <v>22295</v>
      </c>
      <c r="V2243" t="s">
        <v>143</v>
      </c>
      <c r="W2243" t="s">
        <v>23599</v>
      </c>
      <c r="X2243" t="s">
        <v>11781</v>
      </c>
      <c r="Y2243" s="536" t="s">
        <v>23600</v>
      </c>
      <c r="Z2243" s="536" t="s">
        <v>23601</v>
      </c>
      <c r="AA2243" s="493" t="s">
        <v>17970</v>
      </c>
      <c r="AB2243" s="493" t="s">
        <v>23601</v>
      </c>
      <c r="AC2243" s="493" t="s">
        <v>18830</v>
      </c>
      <c r="AD2243" s="493" t="s">
        <v>22299</v>
      </c>
      <c r="AE2243"/>
      <c r="AF2243" t="s">
        <v>20919</v>
      </c>
      <c r="AG2243"/>
      <c r="AH2243"/>
      <c r="AI2243" t="s">
        <v>20668</v>
      </c>
      <c r="AJ2243" t="s">
        <v>32</v>
      </c>
      <c r="AK2243" t="s">
        <v>7560</v>
      </c>
      <c r="AL2243" t="s">
        <v>64</v>
      </c>
      <c r="AM2243" t="s">
        <v>143</v>
      </c>
      <c r="AN2243">
        <v>43</v>
      </c>
    </row>
    <row r="2244" spans="1:40" ht="14.4" x14ac:dyDescent="0.3">
      <c r="A2244" s="433" t="str">
        <v>3043</v>
      </c>
      <c r="D2244" t="str">
        <f>CONCATENATE(portada_F[[#This Row],[NIVEL]],".",portada_F[[#This Row],[CODINS]])</f>
        <v>1.02860</v>
      </c>
      <c r="E2244" s="444" t="s">
        <v>32989</v>
      </c>
      <c r="F2244" t="s">
        <v>7808</v>
      </c>
      <c r="G2244" t="s">
        <v>13594</v>
      </c>
      <c r="H2244" t="s">
        <v>685</v>
      </c>
      <c r="I2244" t="s">
        <v>889</v>
      </c>
      <c r="J2244" t="s">
        <v>5</v>
      </c>
      <c r="K2244" t="s">
        <v>32</v>
      </c>
      <c r="L2244" t="s">
        <v>20921</v>
      </c>
      <c r="M2244" t="s">
        <v>18492</v>
      </c>
      <c r="N2244">
        <v>51002</v>
      </c>
      <c r="O2244" t="s">
        <v>236</v>
      </c>
      <c r="P2244" t="s">
        <v>11</v>
      </c>
      <c r="Q2244" t="s">
        <v>2</v>
      </c>
      <c r="R2244" t="s">
        <v>16787</v>
      </c>
      <c r="S2244" t="s">
        <v>237</v>
      </c>
      <c r="T2244" t="s">
        <v>754</v>
      </c>
      <c r="U2244" t="s">
        <v>1563</v>
      </c>
      <c r="V2244" t="s">
        <v>685</v>
      </c>
      <c r="W2244" t="s">
        <v>19366</v>
      </c>
      <c r="X2244" t="s">
        <v>14191</v>
      </c>
      <c r="Y2244" s="536" t="s">
        <v>24750</v>
      </c>
      <c r="Z2244" s="536" t="s">
        <v>24750</v>
      </c>
      <c r="AA2244" s="493" t="s">
        <v>20307</v>
      </c>
      <c r="AB2244" s="493" t="s">
        <v>26928</v>
      </c>
      <c r="AC2244" s="493" t="s">
        <v>19851</v>
      </c>
      <c r="AD2244" s="493" t="s">
        <v>24750</v>
      </c>
      <c r="AE2244"/>
      <c r="AF2244" t="s">
        <v>20919</v>
      </c>
      <c r="AG2244"/>
      <c r="AH2244"/>
      <c r="AI2244" t="s">
        <v>20668</v>
      </c>
      <c r="AJ2244" t="s">
        <v>32</v>
      </c>
      <c r="AK2244" t="s">
        <v>9010</v>
      </c>
      <c r="AL2244" t="s">
        <v>64</v>
      </c>
      <c r="AM2244" t="s">
        <v>685</v>
      </c>
      <c r="AN2244">
        <v>8</v>
      </c>
    </row>
    <row r="2245" spans="1:40" ht="14.4" x14ac:dyDescent="0.3">
      <c r="A2245" s="433" t="str">
        <v>3044</v>
      </c>
      <c r="D2245" t="str">
        <f>CONCATENATE(portada_F[[#This Row],[NIVEL]],".",portada_F[[#This Row],[CODINS]])</f>
        <v>1.03084</v>
      </c>
      <c r="E2245" s="444" t="s">
        <v>33178</v>
      </c>
      <c r="F2245" t="s">
        <v>4332</v>
      </c>
      <c r="G2245" t="s">
        <v>4331</v>
      </c>
      <c r="H2245" t="s">
        <v>1138</v>
      </c>
      <c r="I2245" t="s">
        <v>889</v>
      </c>
      <c r="J2245" t="s">
        <v>4</v>
      </c>
      <c r="K2245" t="s">
        <v>32</v>
      </c>
      <c r="L2245" t="s">
        <v>20921</v>
      </c>
      <c r="M2245" t="s">
        <v>18492</v>
      </c>
      <c r="N2245">
        <v>50101</v>
      </c>
      <c r="O2245" t="s">
        <v>236</v>
      </c>
      <c r="P2245" t="s">
        <v>1</v>
      </c>
      <c r="Q2245" t="s">
        <v>1</v>
      </c>
      <c r="R2245" t="s">
        <v>16740</v>
      </c>
      <c r="S2245" t="s">
        <v>237</v>
      </c>
      <c r="T2245" t="s">
        <v>889</v>
      </c>
      <c r="U2245" t="s">
        <v>889</v>
      </c>
      <c r="V2245" t="s">
        <v>1138</v>
      </c>
      <c r="W2245" t="s">
        <v>27387</v>
      </c>
      <c r="X2245" t="s">
        <v>13302</v>
      </c>
      <c r="Y2245" s="536" t="s">
        <v>27388</v>
      </c>
      <c r="Z2245" s="536"/>
      <c r="AA2245" s="493" t="s">
        <v>18180</v>
      </c>
      <c r="AB2245" s="493" t="s">
        <v>27388</v>
      </c>
      <c r="AC2245" s="493" t="s">
        <v>19852</v>
      </c>
      <c r="AD2245" s="493" t="s">
        <v>22271</v>
      </c>
      <c r="AE2245"/>
      <c r="AF2245" t="s">
        <v>20919</v>
      </c>
      <c r="AG2245"/>
      <c r="AH2245"/>
      <c r="AI2245" t="s">
        <v>20668</v>
      </c>
      <c r="AJ2245" t="s">
        <v>32</v>
      </c>
      <c r="AK2245" t="s">
        <v>4330</v>
      </c>
      <c r="AL2245" t="s">
        <v>64</v>
      </c>
      <c r="AM2245" t="s">
        <v>1138</v>
      </c>
      <c r="AN2245">
        <v>2</v>
      </c>
    </row>
    <row r="2246" spans="1:40" ht="14.4" x14ac:dyDescent="0.3">
      <c r="A2246" s="433" t="str">
        <v>3046</v>
      </c>
      <c r="D2246" t="str">
        <f>CONCATENATE(portada_F[[#This Row],[NIVEL]],".",portada_F[[#This Row],[CODINS]])</f>
        <v>1.01859</v>
      </c>
      <c r="E2246" s="444" t="s">
        <v>32104</v>
      </c>
      <c r="F2246" t="s">
        <v>4360</v>
      </c>
      <c r="G2246" t="s">
        <v>4359</v>
      </c>
      <c r="H2246" t="s">
        <v>1469</v>
      </c>
      <c r="I2246" t="s">
        <v>889</v>
      </c>
      <c r="J2246" t="s">
        <v>4</v>
      </c>
      <c r="K2246" t="s">
        <v>32</v>
      </c>
      <c r="L2246" t="s">
        <v>20921</v>
      </c>
      <c r="M2246" t="s">
        <v>18492</v>
      </c>
      <c r="N2246">
        <v>50102</v>
      </c>
      <c r="O2246" t="s">
        <v>236</v>
      </c>
      <c r="P2246" t="s">
        <v>1</v>
      </c>
      <c r="Q2246" t="s">
        <v>2</v>
      </c>
      <c r="R2246" t="s">
        <v>16741</v>
      </c>
      <c r="S2246" t="s">
        <v>237</v>
      </c>
      <c r="T2246" t="s">
        <v>889</v>
      </c>
      <c r="U2246" t="s">
        <v>4354</v>
      </c>
      <c r="V2246" t="s">
        <v>1469</v>
      </c>
      <c r="W2246" t="s">
        <v>7247</v>
      </c>
      <c r="X2246" t="s">
        <v>10751</v>
      </c>
      <c r="Y2246" s="536" t="s">
        <v>24867</v>
      </c>
      <c r="Z2246" s="536"/>
      <c r="AA2246" s="493" t="s">
        <v>17195</v>
      </c>
      <c r="AB2246" s="493" t="s">
        <v>24868</v>
      </c>
      <c r="AC2246" s="493" t="s">
        <v>19852</v>
      </c>
      <c r="AD2246" s="493" t="s">
        <v>22271</v>
      </c>
      <c r="AE2246"/>
      <c r="AF2246" t="s">
        <v>20919</v>
      </c>
      <c r="AG2246"/>
      <c r="AH2246"/>
      <c r="AI2246" t="s">
        <v>20668</v>
      </c>
      <c r="AJ2246" t="s">
        <v>32</v>
      </c>
      <c r="AK2246" t="s">
        <v>3302</v>
      </c>
      <c r="AL2246" t="s">
        <v>64</v>
      </c>
      <c r="AM2246" t="s">
        <v>1469</v>
      </c>
      <c r="AN2246">
        <v>31</v>
      </c>
    </row>
    <row r="2247" spans="1:40" ht="14.4" x14ac:dyDescent="0.3">
      <c r="A2247" s="433" t="str">
        <v>3047</v>
      </c>
      <c r="D2247" t="str">
        <f>CONCATENATE(portada_F[[#This Row],[NIVEL]],".",portada_F[[#This Row],[CODINS]])</f>
        <v>1.02023</v>
      </c>
      <c r="E2247" s="444" t="s">
        <v>32251</v>
      </c>
      <c r="F2247" t="s">
        <v>4268</v>
      </c>
      <c r="G2247" t="s">
        <v>4266</v>
      </c>
      <c r="H2247" t="s">
        <v>4267</v>
      </c>
      <c r="I2247" t="s">
        <v>889</v>
      </c>
      <c r="J2247" t="s">
        <v>1</v>
      </c>
      <c r="K2247" t="s">
        <v>32</v>
      </c>
      <c r="L2247" t="s">
        <v>20921</v>
      </c>
      <c r="M2247" t="s">
        <v>18492</v>
      </c>
      <c r="N2247">
        <v>51001</v>
      </c>
      <c r="O2247" t="s">
        <v>236</v>
      </c>
      <c r="P2247" t="s">
        <v>11</v>
      </c>
      <c r="Q2247" t="s">
        <v>1</v>
      </c>
      <c r="R2247" t="s">
        <v>16786</v>
      </c>
      <c r="S2247" t="s">
        <v>237</v>
      </c>
      <c r="T2247" t="s">
        <v>754</v>
      </c>
      <c r="U2247" t="s">
        <v>754</v>
      </c>
      <c r="V2247" t="s">
        <v>9529</v>
      </c>
      <c r="W2247" t="s">
        <v>25191</v>
      </c>
      <c r="X2247" t="s">
        <v>10805</v>
      </c>
      <c r="Y2247" s="536" t="s">
        <v>25192</v>
      </c>
      <c r="Z2247" s="536" t="s">
        <v>25193</v>
      </c>
      <c r="AA2247" s="493" t="s">
        <v>20159</v>
      </c>
      <c r="AB2247" s="493" t="s">
        <v>25193</v>
      </c>
      <c r="AC2247" s="493" t="s">
        <v>22255</v>
      </c>
      <c r="AD2247" s="493" t="s">
        <v>22256</v>
      </c>
      <c r="AE2247"/>
      <c r="AF2247" t="s">
        <v>20919</v>
      </c>
      <c r="AG2247"/>
      <c r="AH2247"/>
      <c r="AI2247" t="s">
        <v>20668</v>
      </c>
      <c r="AJ2247" t="s">
        <v>32</v>
      </c>
      <c r="AK2247" t="s">
        <v>1175</v>
      </c>
      <c r="AL2247" t="s">
        <v>64</v>
      </c>
      <c r="AM2247" t="s">
        <v>4267</v>
      </c>
      <c r="AN2247">
        <v>44</v>
      </c>
    </row>
    <row r="2248" spans="1:40" ht="14.4" x14ac:dyDescent="0.3">
      <c r="A2248" s="433" t="str">
        <v>3048</v>
      </c>
      <c r="D2248" t="str">
        <f>CONCATENATE(portada_F[[#This Row],[NIVEL]],".",portada_F[[#This Row],[CODINS]])</f>
        <v>1.00637</v>
      </c>
      <c r="E2248" s="444" t="s">
        <v>31007</v>
      </c>
      <c r="F2248" t="s">
        <v>1774</v>
      </c>
      <c r="G2248" t="s">
        <v>4365</v>
      </c>
      <c r="H2248" t="s">
        <v>4354</v>
      </c>
      <c r="I2248" t="s">
        <v>889</v>
      </c>
      <c r="J2248" t="s">
        <v>4</v>
      </c>
      <c r="K2248" t="s">
        <v>32</v>
      </c>
      <c r="L2248" t="s">
        <v>20921</v>
      </c>
      <c r="M2248" t="s">
        <v>18492</v>
      </c>
      <c r="N2248">
        <v>50102</v>
      </c>
      <c r="O2248" t="s">
        <v>236</v>
      </c>
      <c r="P2248" t="s">
        <v>1</v>
      </c>
      <c r="Q2248" t="s">
        <v>2</v>
      </c>
      <c r="R2248" t="s">
        <v>16741</v>
      </c>
      <c r="S2248" t="s">
        <v>237</v>
      </c>
      <c r="T2248" t="s">
        <v>889</v>
      </c>
      <c r="U2248" t="s">
        <v>4354</v>
      </c>
      <c r="V2248" t="s">
        <v>4354</v>
      </c>
      <c r="W2248" t="s">
        <v>7153</v>
      </c>
      <c r="X2248" t="s">
        <v>12728</v>
      </c>
      <c r="Y2248" s="536" t="s">
        <v>22272</v>
      </c>
      <c r="Z2248" s="536" t="s">
        <v>22273</v>
      </c>
      <c r="AA2248" s="493" t="s">
        <v>9543</v>
      </c>
      <c r="AB2248" s="493" t="s">
        <v>22273</v>
      </c>
      <c r="AC2248" s="493" t="s">
        <v>19852</v>
      </c>
      <c r="AD2248" s="493" t="s">
        <v>22271</v>
      </c>
      <c r="AE2248"/>
      <c r="AF2248" t="s">
        <v>20919</v>
      </c>
      <c r="AG2248"/>
      <c r="AH2248"/>
      <c r="AI2248" t="s">
        <v>20668</v>
      </c>
      <c r="AJ2248" t="s">
        <v>32</v>
      </c>
      <c r="AK2248" t="s">
        <v>4364</v>
      </c>
      <c r="AL2248" t="s">
        <v>64</v>
      </c>
      <c r="AM2248" t="s">
        <v>4354</v>
      </c>
      <c r="AN2248">
        <v>39</v>
      </c>
    </row>
    <row r="2249" spans="1:40" ht="14.4" x14ac:dyDescent="0.3">
      <c r="A2249" s="433" t="str">
        <v>3049</v>
      </c>
      <c r="D2249" t="str">
        <f>CONCATENATE(portada_F[[#This Row],[NIVEL]],".",portada_F[[#This Row],[CODINS]])</f>
        <v>1.03604</v>
      </c>
      <c r="E2249" s="444" t="s">
        <v>33594</v>
      </c>
      <c r="F2249" t="s">
        <v>9937</v>
      </c>
      <c r="G2249" t="s">
        <v>13712</v>
      </c>
      <c r="H2249" t="s">
        <v>13713</v>
      </c>
      <c r="I2249" t="s">
        <v>889</v>
      </c>
      <c r="J2249" t="s">
        <v>3</v>
      </c>
      <c r="K2249" t="s">
        <v>32</v>
      </c>
      <c r="L2249" t="s">
        <v>20921</v>
      </c>
      <c r="M2249" t="s">
        <v>18492</v>
      </c>
      <c r="N2249">
        <v>50401</v>
      </c>
      <c r="O2249" t="s">
        <v>236</v>
      </c>
      <c r="P2249" t="s">
        <v>4</v>
      </c>
      <c r="Q2249" t="s">
        <v>1</v>
      </c>
      <c r="R2249" t="s">
        <v>16759</v>
      </c>
      <c r="S2249" t="s">
        <v>237</v>
      </c>
      <c r="T2249" t="s">
        <v>22295</v>
      </c>
      <c r="U2249" t="s">
        <v>22295</v>
      </c>
      <c r="V2249" t="s">
        <v>14358</v>
      </c>
      <c r="W2249" t="s">
        <v>10529</v>
      </c>
      <c r="X2249" t="s">
        <v>18178</v>
      </c>
      <c r="Y2249" s="536" t="s">
        <v>28463</v>
      </c>
      <c r="Z2249" s="536"/>
      <c r="AA2249" s="493" t="s">
        <v>14359</v>
      </c>
      <c r="AB2249" s="493" t="s">
        <v>28463</v>
      </c>
      <c r="AC2249" s="493" t="s">
        <v>18830</v>
      </c>
      <c r="AD2249" s="493" t="s">
        <v>22299</v>
      </c>
      <c r="AE2249"/>
      <c r="AF2249" t="s">
        <v>20919</v>
      </c>
      <c r="AG2249"/>
      <c r="AH2249"/>
      <c r="AI2249" t="s">
        <v>20668</v>
      </c>
      <c r="AJ2249" t="s">
        <v>32</v>
      </c>
      <c r="AK2249" t="s">
        <v>4255</v>
      </c>
      <c r="AL2249" t="s">
        <v>64</v>
      </c>
      <c r="AM2249" t="s">
        <v>13713</v>
      </c>
      <c r="AN2249">
        <v>4</v>
      </c>
    </row>
    <row r="2250" spans="1:40" ht="14.4" x14ac:dyDescent="0.3">
      <c r="A2250" s="433" t="str">
        <v>3051</v>
      </c>
      <c r="D2250" t="str">
        <f>CONCATENATE(portada_F[[#This Row],[NIVEL]],".",portada_F[[#This Row],[CODINS]])</f>
        <v>1.04359</v>
      </c>
      <c r="E2250" s="444" t="s">
        <v>34178</v>
      </c>
      <c r="F2250" t="s">
        <v>15483</v>
      </c>
      <c r="G2250" t="s">
        <v>30102</v>
      </c>
      <c r="H2250" t="s">
        <v>30103</v>
      </c>
      <c r="I2250" t="s">
        <v>889</v>
      </c>
      <c r="J2250" t="s">
        <v>3</v>
      </c>
      <c r="K2250" t="s">
        <v>32</v>
      </c>
      <c r="L2250" t="s">
        <v>20921</v>
      </c>
      <c r="M2250" t="s">
        <v>18492</v>
      </c>
      <c r="N2250">
        <v>50401</v>
      </c>
      <c r="O2250" t="s">
        <v>236</v>
      </c>
      <c r="P2250" t="s">
        <v>4</v>
      </c>
      <c r="Q2250" t="s">
        <v>1</v>
      </c>
      <c r="R2250" t="s">
        <v>16759</v>
      </c>
      <c r="S2250" t="s">
        <v>237</v>
      </c>
      <c r="T2250" t="s">
        <v>22295</v>
      </c>
      <c r="U2250" t="s">
        <v>22295</v>
      </c>
      <c r="V2250" t="s">
        <v>30104</v>
      </c>
      <c r="W2250" t="s">
        <v>30105</v>
      </c>
      <c r="X2250" t="s">
        <v>30106</v>
      </c>
      <c r="Y2250" s="536" t="s">
        <v>30107</v>
      </c>
      <c r="Z2250" s="536"/>
      <c r="AA2250" s="493" t="s">
        <v>30108</v>
      </c>
      <c r="AB2250" s="493" t="s">
        <v>30107</v>
      </c>
      <c r="AC2250" s="493" t="s">
        <v>18830</v>
      </c>
      <c r="AD2250" s="493" t="s">
        <v>22299</v>
      </c>
      <c r="AE2250"/>
      <c r="AF2250" t="s">
        <v>20919</v>
      </c>
      <c r="AG2250"/>
      <c r="AH2250"/>
      <c r="AI2250" t="s">
        <v>20668</v>
      </c>
      <c r="AJ2250" t="s">
        <v>32</v>
      </c>
      <c r="AK2250" t="s">
        <v>6899</v>
      </c>
      <c r="AL2250" t="s">
        <v>64</v>
      </c>
      <c r="AM2250" t="s">
        <v>30103</v>
      </c>
      <c r="AN2250">
        <v>1</v>
      </c>
    </row>
    <row r="2251" spans="1:40" ht="14.4" x14ac:dyDescent="0.3">
      <c r="A2251" s="433" t="str">
        <v>3052</v>
      </c>
      <c r="D2251" t="str">
        <f>CONCATENATE(portada_F[[#This Row],[NIVEL]],".",portada_F[[#This Row],[CODINS]])</f>
        <v>1.02441</v>
      </c>
      <c r="E2251" s="444" t="s">
        <v>32617</v>
      </c>
      <c r="F2251" t="s">
        <v>4390</v>
      </c>
      <c r="G2251" t="s">
        <v>4388</v>
      </c>
      <c r="H2251" t="s">
        <v>4389</v>
      </c>
      <c r="I2251" t="s">
        <v>889</v>
      </c>
      <c r="J2251" t="s">
        <v>3</v>
      </c>
      <c r="K2251" t="s">
        <v>32</v>
      </c>
      <c r="L2251" t="s">
        <v>20921</v>
      </c>
      <c r="M2251" t="s">
        <v>18492</v>
      </c>
      <c r="N2251">
        <v>50401</v>
      </c>
      <c r="O2251" t="s">
        <v>236</v>
      </c>
      <c r="P2251" t="s">
        <v>4</v>
      </c>
      <c r="Q2251" t="s">
        <v>1</v>
      </c>
      <c r="R2251" t="s">
        <v>16759</v>
      </c>
      <c r="S2251" t="s">
        <v>237</v>
      </c>
      <c r="T2251" t="s">
        <v>22295</v>
      </c>
      <c r="U2251" t="s">
        <v>22295</v>
      </c>
      <c r="V2251" t="s">
        <v>4389</v>
      </c>
      <c r="W2251" t="s">
        <v>26044</v>
      </c>
      <c r="X2251" t="s">
        <v>12097</v>
      </c>
      <c r="Y2251" s="536" t="s">
        <v>26045</v>
      </c>
      <c r="Z2251" s="536" t="s">
        <v>26046</v>
      </c>
      <c r="AA2251" s="493" t="s">
        <v>26047</v>
      </c>
      <c r="AB2251" s="493" t="s">
        <v>26045</v>
      </c>
      <c r="AC2251" s="493" t="s">
        <v>18830</v>
      </c>
      <c r="AD2251" s="493" t="s">
        <v>22299</v>
      </c>
      <c r="AE2251"/>
      <c r="AF2251" t="s">
        <v>20919</v>
      </c>
      <c r="AG2251"/>
      <c r="AH2251"/>
      <c r="AI2251" t="s">
        <v>20668</v>
      </c>
      <c r="AJ2251" t="s">
        <v>32</v>
      </c>
      <c r="AK2251" t="s">
        <v>7815</v>
      </c>
      <c r="AL2251" t="s">
        <v>64</v>
      </c>
      <c r="AM2251" t="s">
        <v>4389</v>
      </c>
      <c r="AN2251">
        <v>29</v>
      </c>
    </row>
    <row r="2252" spans="1:40" ht="14.4" x14ac:dyDescent="0.3">
      <c r="A2252" s="433" t="str">
        <v>3053</v>
      </c>
      <c r="D2252" t="str">
        <f>CONCATENATE(portada_F[[#This Row],[NIVEL]],".",portada_F[[#This Row],[CODINS]])</f>
        <v>1.02936</v>
      </c>
      <c r="E2252" s="444" t="s">
        <v>33054</v>
      </c>
      <c r="F2252" t="s">
        <v>7875</v>
      </c>
      <c r="G2252" t="s">
        <v>8266</v>
      </c>
      <c r="H2252" t="s">
        <v>8358</v>
      </c>
      <c r="I2252" t="s">
        <v>889</v>
      </c>
      <c r="J2252" t="s">
        <v>4</v>
      </c>
      <c r="K2252" t="s">
        <v>32</v>
      </c>
      <c r="L2252" t="s">
        <v>20921</v>
      </c>
      <c r="M2252" t="s">
        <v>18492</v>
      </c>
      <c r="N2252">
        <v>50105</v>
      </c>
      <c r="O2252" t="s">
        <v>236</v>
      </c>
      <c r="P2252" t="s">
        <v>1</v>
      </c>
      <c r="Q2252" t="s">
        <v>5</v>
      </c>
      <c r="R2252" t="s">
        <v>16744</v>
      </c>
      <c r="S2252" t="s">
        <v>237</v>
      </c>
      <c r="T2252" t="s">
        <v>889</v>
      </c>
      <c r="U2252" t="s">
        <v>4348</v>
      </c>
      <c r="V2252" t="s">
        <v>8358</v>
      </c>
      <c r="W2252" t="s">
        <v>27084</v>
      </c>
      <c r="X2252" t="s">
        <v>13265</v>
      </c>
      <c r="Y2252" s="536" t="s">
        <v>27085</v>
      </c>
      <c r="Z2252" s="536"/>
      <c r="AA2252" s="493" t="s">
        <v>15038</v>
      </c>
      <c r="AB2252" s="493" t="s">
        <v>27085</v>
      </c>
      <c r="AC2252" s="493" t="s">
        <v>19852</v>
      </c>
      <c r="AD2252" s="493" t="s">
        <v>22271</v>
      </c>
      <c r="AE2252"/>
      <c r="AF2252" t="s">
        <v>20919</v>
      </c>
      <c r="AG2252"/>
      <c r="AH2252"/>
      <c r="AI2252" t="s">
        <v>20668</v>
      </c>
      <c r="AJ2252" t="s">
        <v>32</v>
      </c>
      <c r="AK2252" t="s">
        <v>815</v>
      </c>
      <c r="AL2252" t="s">
        <v>64</v>
      </c>
      <c r="AM2252" t="s">
        <v>8358</v>
      </c>
      <c r="AN2252">
        <v>6</v>
      </c>
    </row>
    <row r="2253" spans="1:40" ht="14.4" x14ac:dyDescent="0.3">
      <c r="A2253" s="433" t="str">
        <v>3054</v>
      </c>
      <c r="D2253" t="str">
        <f>CONCATENATE(portada_F[[#This Row],[NIVEL]],".",portada_F[[#This Row],[CODINS]])</f>
        <v>1.00638</v>
      </c>
      <c r="E2253" s="444" t="s">
        <v>31008</v>
      </c>
      <c r="F2253" t="s">
        <v>1779</v>
      </c>
      <c r="G2253" t="s">
        <v>6821</v>
      </c>
      <c r="H2253" t="s">
        <v>7010</v>
      </c>
      <c r="I2253" t="s">
        <v>889</v>
      </c>
      <c r="J2253" t="s">
        <v>2</v>
      </c>
      <c r="K2253" t="s">
        <v>32</v>
      </c>
      <c r="L2253" t="s">
        <v>20929</v>
      </c>
      <c r="M2253" t="s">
        <v>18492</v>
      </c>
      <c r="N2253">
        <v>50101</v>
      </c>
      <c r="O2253" t="s">
        <v>236</v>
      </c>
      <c r="P2253" t="s">
        <v>1</v>
      </c>
      <c r="Q2253" t="s">
        <v>1</v>
      </c>
      <c r="R2253" t="s">
        <v>16740</v>
      </c>
      <c r="S2253" t="s">
        <v>237</v>
      </c>
      <c r="T2253" t="s">
        <v>889</v>
      </c>
      <c r="U2253" t="s">
        <v>889</v>
      </c>
      <c r="V2253" t="s">
        <v>70</v>
      </c>
      <c r="W2253" t="s">
        <v>22274</v>
      </c>
      <c r="X2253" t="s">
        <v>11615</v>
      </c>
      <c r="Y2253" s="536" t="s">
        <v>22275</v>
      </c>
      <c r="Z2253" s="536" t="s">
        <v>22276</v>
      </c>
      <c r="AA2253" s="493" t="s">
        <v>13948</v>
      </c>
      <c r="AB2253" s="493" t="s">
        <v>22276</v>
      </c>
      <c r="AC2253" s="493" t="s">
        <v>19872</v>
      </c>
      <c r="AD2253" s="493" t="s">
        <v>22277</v>
      </c>
      <c r="AE2253"/>
      <c r="AF2253" t="s">
        <v>20919</v>
      </c>
      <c r="AG2253"/>
      <c r="AH2253"/>
      <c r="AI2253" t="s">
        <v>20668</v>
      </c>
      <c r="AJ2253" t="s">
        <v>35</v>
      </c>
      <c r="AK2253" t="s">
        <v>19693</v>
      </c>
      <c r="AL2253" t="s">
        <v>20934</v>
      </c>
      <c r="AM2253"/>
      <c r="AN2253">
        <v>276</v>
      </c>
    </row>
    <row r="2254" spans="1:40" ht="14.4" x14ac:dyDescent="0.3">
      <c r="A2254" s="433" t="str">
        <v>3056</v>
      </c>
      <c r="D2254" t="str">
        <f>CONCATENATE(portada_F[[#This Row],[NIVEL]],".",portada_F[[#This Row],[CODINS]])</f>
        <v>1.01991</v>
      </c>
      <c r="E2254" s="444" t="s">
        <v>32221</v>
      </c>
      <c r="F2254" t="s">
        <v>4096</v>
      </c>
      <c r="G2254" t="s">
        <v>6526</v>
      </c>
      <c r="H2254" t="s">
        <v>7711</v>
      </c>
      <c r="I2254" t="s">
        <v>889</v>
      </c>
      <c r="J2254" t="s">
        <v>4</v>
      </c>
      <c r="K2254" t="s">
        <v>32</v>
      </c>
      <c r="L2254" t="s">
        <v>20921</v>
      </c>
      <c r="M2254" t="s">
        <v>18492</v>
      </c>
      <c r="N2254">
        <v>50105</v>
      </c>
      <c r="O2254" t="s">
        <v>236</v>
      </c>
      <c r="P2254" t="s">
        <v>1</v>
      </c>
      <c r="Q2254" t="s">
        <v>5</v>
      </c>
      <c r="R2254" t="s">
        <v>16744</v>
      </c>
      <c r="S2254" t="s">
        <v>237</v>
      </c>
      <c r="T2254" t="s">
        <v>889</v>
      </c>
      <c r="U2254" t="s">
        <v>4348</v>
      </c>
      <c r="V2254" t="s">
        <v>7041</v>
      </c>
      <c r="W2254" t="s">
        <v>25127</v>
      </c>
      <c r="X2254" t="s">
        <v>13027</v>
      </c>
      <c r="Y2254" s="536" t="s">
        <v>25128</v>
      </c>
      <c r="Z2254" s="536"/>
      <c r="AA2254" s="493" t="s">
        <v>12995</v>
      </c>
      <c r="AB2254" s="493" t="s">
        <v>25128</v>
      </c>
      <c r="AC2254" s="493" t="s">
        <v>19852</v>
      </c>
      <c r="AD2254" s="493" t="s">
        <v>22271</v>
      </c>
      <c r="AE2254"/>
      <c r="AF2254" t="s">
        <v>20919</v>
      </c>
      <c r="AG2254"/>
      <c r="AH2254"/>
      <c r="AI2254" t="s">
        <v>20668</v>
      </c>
      <c r="AJ2254" t="s">
        <v>32</v>
      </c>
      <c r="AK2254" t="s">
        <v>7710</v>
      </c>
      <c r="AL2254" t="s">
        <v>64</v>
      </c>
      <c r="AM2254" t="s">
        <v>7711</v>
      </c>
      <c r="AN2254">
        <v>24</v>
      </c>
    </row>
    <row r="2255" spans="1:40" ht="14.4" x14ac:dyDescent="0.3">
      <c r="A2255" s="433" t="str">
        <v>3057</v>
      </c>
      <c r="D2255" t="str">
        <f>CONCATENATE(portada_F[[#This Row],[NIVEL]],".",portada_F[[#This Row],[CODINS]])</f>
        <v>1.01858</v>
      </c>
      <c r="E2255" s="444" t="s">
        <v>32103</v>
      </c>
      <c r="F2255" t="s">
        <v>4401</v>
      </c>
      <c r="G2255" t="s">
        <v>6527</v>
      </c>
      <c r="H2255" t="s">
        <v>6528</v>
      </c>
      <c r="I2255" t="s">
        <v>889</v>
      </c>
      <c r="J2255" t="s">
        <v>1</v>
      </c>
      <c r="K2255" t="s">
        <v>32</v>
      </c>
      <c r="L2255" t="s">
        <v>20921</v>
      </c>
      <c r="M2255" t="s">
        <v>18492</v>
      </c>
      <c r="N2255">
        <v>51001</v>
      </c>
      <c r="O2255" t="s">
        <v>236</v>
      </c>
      <c r="P2255" t="s">
        <v>11</v>
      </c>
      <c r="Q2255" t="s">
        <v>1</v>
      </c>
      <c r="R2255" t="s">
        <v>16786</v>
      </c>
      <c r="S2255" t="s">
        <v>237</v>
      </c>
      <c r="T2255" t="s">
        <v>754</v>
      </c>
      <c r="U2255" t="s">
        <v>754</v>
      </c>
      <c r="V2255" t="s">
        <v>6528</v>
      </c>
      <c r="W2255" t="s">
        <v>9824</v>
      </c>
      <c r="X2255" t="s">
        <v>11958</v>
      </c>
      <c r="Y2255" s="536" t="s">
        <v>24865</v>
      </c>
      <c r="Z2255" s="536"/>
      <c r="AA2255" s="493" t="s">
        <v>4253</v>
      </c>
      <c r="AB2255" s="493" t="s">
        <v>24866</v>
      </c>
      <c r="AC2255" s="493" t="s">
        <v>22255</v>
      </c>
      <c r="AD2255" s="493" t="s">
        <v>22256</v>
      </c>
      <c r="AE2255"/>
      <c r="AF2255" t="s">
        <v>20919</v>
      </c>
      <c r="AG2255"/>
      <c r="AH2255"/>
      <c r="AI2255" t="s">
        <v>20668</v>
      </c>
      <c r="AJ2255" t="s">
        <v>32</v>
      </c>
      <c r="AK2255" t="s">
        <v>7681</v>
      </c>
      <c r="AL2255" t="s">
        <v>64</v>
      </c>
      <c r="AM2255" t="s">
        <v>6528</v>
      </c>
      <c r="AN2255">
        <v>77</v>
      </c>
    </row>
    <row r="2256" spans="1:40" ht="14.4" x14ac:dyDescent="0.3">
      <c r="A2256" s="433" t="str">
        <v>3058</v>
      </c>
      <c r="D2256" t="str">
        <f>CONCATENATE(portada_F[[#This Row],[NIVEL]],".",portada_F[[#This Row],[CODINS]])</f>
        <v>1.00639</v>
      </c>
      <c r="E2256" s="444" t="s">
        <v>31009</v>
      </c>
      <c r="F2256" t="s">
        <v>1780</v>
      </c>
      <c r="G2256" t="s">
        <v>4337</v>
      </c>
      <c r="H2256" t="s">
        <v>7011</v>
      </c>
      <c r="I2256" t="s">
        <v>889</v>
      </c>
      <c r="J2256" t="s">
        <v>2</v>
      </c>
      <c r="K2256" t="s">
        <v>32</v>
      </c>
      <c r="L2256" t="s">
        <v>20921</v>
      </c>
      <c r="M2256" t="s">
        <v>18492</v>
      </c>
      <c r="N2256">
        <v>50101</v>
      </c>
      <c r="O2256" t="s">
        <v>236</v>
      </c>
      <c r="P2256" t="s">
        <v>1</v>
      </c>
      <c r="Q2256" t="s">
        <v>1</v>
      </c>
      <c r="R2256" t="s">
        <v>16740</v>
      </c>
      <c r="S2256" t="s">
        <v>237</v>
      </c>
      <c r="T2256" t="s">
        <v>889</v>
      </c>
      <c r="U2256" t="s">
        <v>889</v>
      </c>
      <c r="V2256" t="s">
        <v>7011</v>
      </c>
      <c r="W2256" t="s">
        <v>18828</v>
      </c>
      <c r="X2256" t="s">
        <v>10423</v>
      </c>
      <c r="Y2256" s="536" t="s">
        <v>22278</v>
      </c>
      <c r="Z2256" s="536"/>
      <c r="AA2256" s="493" t="s">
        <v>14202</v>
      </c>
      <c r="AB2256" s="493" t="s">
        <v>22278</v>
      </c>
      <c r="AC2256" s="493" t="s">
        <v>19872</v>
      </c>
      <c r="AD2256" s="493" t="s">
        <v>22267</v>
      </c>
      <c r="AE2256"/>
      <c r="AF2256" t="s">
        <v>20919</v>
      </c>
      <c r="AG2256"/>
      <c r="AH2256"/>
      <c r="AI2256" t="s">
        <v>20668</v>
      </c>
      <c r="AJ2256" t="s">
        <v>32</v>
      </c>
      <c r="AK2256" t="s">
        <v>2931</v>
      </c>
      <c r="AL2256" t="s">
        <v>64</v>
      </c>
      <c r="AM2256" t="s">
        <v>7011</v>
      </c>
      <c r="AN2256">
        <v>35</v>
      </c>
    </row>
    <row r="2257" spans="1:40" ht="14.4" x14ac:dyDescent="0.3">
      <c r="A2257" s="433" t="str">
        <v>3061</v>
      </c>
      <c r="D2257" t="str">
        <f>CONCATENATE(portada_F[[#This Row],[NIVEL]],".",portada_F[[#This Row],[CODINS]])</f>
        <v>1.01855</v>
      </c>
      <c r="E2257" s="444" t="s">
        <v>32100</v>
      </c>
      <c r="F2257" t="s">
        <v>6899</v>
      </c>
      <c r="G2257" t="s">
        <v>4251</v>
      </c>
      <c r="H2257" t="s">
        <v>4252</v>
      </c>
      <c r="I2257" t="s">
        <v>889</v>
      </c>
      <c r="J2257" t="s">
        <v>1</v>
      </c>
      <c r="K2257" t="s">
        <v>32</v>
      </c>
      <c r="L2257" t="s">
        <v>20921</v>
      </c>
      <c r="M2257" t="s">
        <v>18492</v>
      </c>
      <c r="N2257">
        <v>51001</v>
      </c>
      <c r="O2257" t="s">
        <v>236</v>
      </c>
      <c r="P2257" t="s">
        <v>11</v>
      </c>
      <c r="Q2257" t="s">
        <v>1</v>
      </c>
      <c r="R2257" t="s">
        <v>16786</v>
      </c>
      <c r="S2257" t="s">
        <v>237</v>
      </c>
      <c r="T2257" t="s">
        <v>754</v>
      </c>
      <c r="U2257" t="s">
        <v>754</v>
      </c>
      <c r="V2257" t="s">
        <v>4252</v>
      </c>
      <c r="W2257" t="s">
        <v>24860</v>
      </c>
      <c r="X2257" t="s">
        <v>11957</v>
      </c>
      <c r="Y2257" s="536" t="s">
        <v>24861</v>
      </c>
      <c r="Z2257" s="536"/>
      <c r="AA2257" s="493" t="s">
        <v>19104</v>
      </c>
      <c r="AB2257" s="493" t="s">
        <v>24861</v>
      </c>
      <c r="AC2257" s="493" t="s">
        <v>22255</v>
      </c>
      <c r="AD2257" s="493" t="s">
        <v>22256</v>
      </c>
      <c r="AE2257"/>
      <c r="AF2257" t="s">
        <v>20919</v>
      </c>
      <c r="AG2257"/>
      <c r="AH2257"/>
      <c r="AI2257" t="s">
        <v>20668</v>
      </c>
      <c r="AJ2257" t="s">
        <v>32</v>
      </c>
      <c r="AK2257" t="s">
        <v>7679</v>
      </c>
      <c r="AL2257" t="s">
        <v>64</v>
      </c>
      <c r="AM2257" t="s">
        <v>4252</v>
      </c>
      <c r="AN2257">
        <v>16</v>
      </c>
    </row>
    <row r="2258" spans="1:40" ht="14.4" x14ac:dyDescent="0.3">
      <c r="A2258" s="433" t="str">
        <v>3062</v>
      </c>
      <c r="D2258" t="str">
        <f>CONCATENATE(portada_F[[#This Row],[NIVEL]],".",portada_F[[#This Row],[CODINS]])</f>
        <v>1.03605</v>
      </c>
      <c r="E2258" s="444" t="s">
        <v>33595</v>
      </c>
      <c r="F2258" t="s">
        <v>13714</v>
      </c>
      <c r="G2258" t="s">
        <v>13715</v>
      </c>
      <c r="H2258" t="s">
        <v>2291</v>
      </c>
      <c r="I2258" t="s">
        <v>889</v>
      </c>
      <c r="J2258" t="s">
        <v>1</v>
      </c>
      <c r="K2258" t="s">
        <v>32</v>
      </c>
      <c r="L2258" t="s">
        <v>20921</v>
      </c>
      <c r="M2258" t="s">
        <v>18492</v>
      </c>
      <c r="N2258">
        <v>51003</v>
      </c>
      <c r="O2258" t="s">
        <v>236</v>
      </c>
      <c r="P2258" t="s">
        <v>11</v>
      </c>
      <c r="Q2258" t="s">
        <v>3</v>
      </c>
      <c r="R2258" t="s">
        <v>19685</v>
      </c>
      <c r="S2258" t="s">
        <v>237</v>
      </c>
      <c r="T2258" t="s">
        <v>754</v>
      </c>
      <c r="U2258" t="s">
        <v>2119</v>
      </c>
      <c r="V2258" t="s">
        <v>2291</v>
      </c>
      <c r="W2258" t="s">
        <v>28464</v>
      </c>
      <c r="X2258" t="s">
        <v>14361</v>
      </c>
      <c r="Y2258" s="536" t="s">
        <v>22256</v>
      </c>
      <c r="Z2258" s="536" t="s">
        <v>28465</v>
      </c>
      <c r="AA2258" s="493" t="s">
        <v>14360</v>
      </c>
      <c r="AB2258" s="493" t="s">
        <v>28465</v>
      </c>
      <c r="AC2258" s="493" t="s">
        <v>22255</v>
      </c>
      <c r="AD2258" s="493" t="s">
        <v>22256</v>
      </c>
      <c r="AE2258"/>
      <c r="AF2258" t="s">
        <v>20919</v>
      </c>
      <c r="AG2258"/>
      <c r="AH2258"/>
      <c r="AI2258" t="s">
        <v>20668</v>
      </c>
      <c r="AJ2258" t="s">
        <v>32</v>
      </c>
      <c r="AK2258" t="s">
        <v>14476</v>
      </c>
      <c r="AL2258" t="s">
        <v>64</v>
      </c>
      <c r="AM2258" t="s">
        <v>2291</v>
      </c>
      <c r="AN2258">
        <v>7</v>
      </c>
    </row>
    <row r="2259" spans="1:40" ht="14.4" x14ac:dyDescent="0.3">
      <c r="A2259" s="433" t="str">
        <v>3063</v>
      </c>
      <c r="D2259" t="str">
        <f>CONCATENATE(portada_F[[#This Row],[NIVEL]],".",portada_F[[#This Row],[CODINS]])</f>
        <v>1.01856</v>
      </c>
      <c r="E2259" s="444" t="s">
        <v>32101</v>
      </c>
      <c r="F2259" t="s">
        <v>4255</v>
      </c>
      <c r="G2259" t="s">
        <v>14636</v>
      </c>
      <c r="H2259" t="s">
        <v>3515</v>
      </c>
      <c r="I2259" t="s">
        <v>889</v>
      </c>
      <c r="J2259" t="s">
        <v>1</v>
      </c>
      <c r="K2259" t="s">
        <v>32</v>
      </c>
      <c r="L2259" t="s">
        <v>20921</v>
      </c>
      <c r="M2259" t="s">
        <v>18492</v>
      </c>
      <c r="N2259">
        <v>51001</v>
      </c>
      <c r="O2259" t="s">
        <v>236</v>
      </c>
      <c r="P2259" t="s">
        <v>11</v>
      </c>
      <c r="Q2259" t="s">
        <v>1</v>
      </c>
      <c r="R2259" t="s">
        <v>16786</v>
      </c>
      <c r="S2259" t="s">
        <v>237</v>
      </c>
      <c r="T2259" t="s">
        <v>754</v>
      </c>
      <c r="U2259" t="s">
        <v>754</v>
      </c>
      <c r="V2259" t="s">
        <v>3515</v>
      </c>
      <c r="W2259" t="s">
        <v>14971</v>
      </c>
      <c r="X2259" t="s">
        <v>14970</v>
      </c>
      <c r="Y2259" s="536"/>
      <c r="Z2259" s="536"/>
      <c r="AA2259" s="493" t="s">
        <v>14969</v>
      </c>
      <c r="AB2259" s="493" t="s">
        <v>24862</v>
      </c>
      <c r="AC2259" s="493" t="s">
        <v>22255</v>
      </c>
      <c r="AD2259" s="493" t="s">
        <v>22256</v>
      </c>
      <c r="AE2259"/>
      <c r="AF2259" t="s">
        <v>20919</v>
      </c>
      <c r="AG2259"/>
      <c r="AH2259"/>
      <c r="AI2259" t="s">
        <v>20668</v>
      </c>
      <c r="AJ2259" t="s">
        <v>32</v>
      </c>
      <c r="AK2259" t="s">
        <v>4254</v>
      </c>
      <c r="AL2259" t="s">
        <v>64</v>
      </c>
      <c r="AM2259" t="s">
        <v>3515</v>
      </c>
      <c r="AN2259">
        <v>3</v>
      </c>
    </row>
    <row r="2260" spans="1:40" ht="14.4" x14ac:dyDescent="0.3">
      <c r="A2260" s="433" t="str">
        <v>3064</v>
      </c>
      <c r="D2260" t="str">
        <f>CONCATENATE(portada_F[[#This Row],[NIVEL]],".",portada_F[[#This Row],[CODINS]])</f>
        <v>1.01154</v>
      </c>
      <c r="E2260" s="444" t="s">
        <v>31462</v>
      </c>
      <c r="F2260" t="s">
        <v>3056</v>
      </c>
      <c r="G2260" t="s">
        <v>4297</v>
      </c>
      <c r="H2260" t="s">
        <v>4298</v>
      </c>
      <c r="I2260" t="s">
        <v>889</v>
      </c>
      <c r="J2260" t="s">
        <v>1</v>
      </c>
      <c r="K2260" t="s">
        <v>32</v>
      </c>
      <c r="L2260" t="s">
        <v>20921</v>
      </c>
      <c r="M2260" t="s">
        <v>18492</v>
      </c>
      <c r="N2260">
        <v>51004</v>
      </c>
      <c r="O2260" t="s">
        <v>236</v>
      </c>
      <c r="P2260" t="s">
        <v>11</v>
      </c>
      <c r="Q2260" t="s">
        <v>4</v>
      </c>
      <c r="R2260" t="s">
        <v>16788</v>
      </c>
      <c r="S2260" t="s">
        <v>237</v>
      </c>
      <c r="T2260" t="s">
        <v>754</v>
      </c>
      <c r="U2260" t="s">
        <v>496</v>
      </c>
      <c r="V2260" t="s">
        <v>4298</v>
      </c>
      <c r="W2260" t="s">
        <v>23395</v>
      </c>
      <c r="X2260" t="s">
        <v>17141</v>
      </c>
      <c r="Y2260" s="536" t="s">
        <v>23396</v>
      </c>
      <c r="Z2260" s="536"/>
      <c r="AA2260" s="493" t="s">
        <v>11365</v>
      </c>
      <c r="AB2260" s="493" t="s">
        <v>23396</v>
      </c>
      <c r="AC2260" s="493" t="s">
        <v>22255</v>
      </c>
      <c r="AD2260" s="493" t="s">
        <v>22256</v>
      </c>
      <c r="AE2260"/>
      <c r="AF2260" t="s">
        <v>20919</v>
      </c>
      <c r="AG2260"/>
      <c r="AH2260"/>
      <c r="AI2260" t="s">
        <v>20668</v>
      </c>
      <c r="AJ2260" t="s">
        <v>32</v>
      </c>
      <c r="AK2260" t="s">
        <v>3424</v>
      </c>
      <c r="AL2260" t="s">
        <v>64</v>
      </c>
      <c r="AM2260" t="s">
        <v>4298</v>
      </c>
      <c r="AN2260">
        <v>69</v>
      </c>
    </row>
    <row r="2261" spans="1:40" ht="14.4" x14ac:dyDescent="0.3">
      <c r="A2261" s="433" t="str">
        <v>3065</v>
      </c>
      <c r="D2261" t="str">
        <f>CONCATENATE(portada_F[[#This Row],[NIVEL]],".",portada_F[[#This Row],[CODINS]])</f>
        <v>1.03120</v>
      </c>
      <c r="E2261" s="444" t="s">
        <v>33210</v>
      </c>
      <c r="F2261" t="s">
        <v>7459</v>
      </c>
      <c r="G2261" t="s">
        <v>18638</v>
      </c>
      <c r="H2261" t="s">
        <v>18639</v>
      </c>
      <c r="I2261" t="s">
        <v>889</v>
      </c>
      <c r="J2261" t="s">
        <v>3</v>
      </c>
      <c r="K2261" t="s">
        <v>32</v>
      </c>
      <c r="L2261" t="s">
        <v>20921</v>
      </c>
      <c r="M2261" t="s">
        <v>18492</v>
      </c>
      <c r="N2261">
        <v>50402</v>
      </c>
      <c r="O2261" t="s">
        <v>236</v>
      </c>
      <c r="P2261" t="s">
        <v>4</v>
      </c>
      <c r="Q2261" t="s">
        <v>2</v>
      </c>
      <c r="R2261" t="s">
        <v>18382</v>
      </c>
      <c r="S2261" t="s">
        <v>237</v>
      </c>
      <c r="T2261" t="s">
        <v>22295</v>
      </c>
      <c r="U2261" t="s">
        <v>2961</v>
      </c>
      <c r="V2261" t="s">
        <v>18639</v>
      </c>
      <c r="W2261" t="s">
        <v>27458</v>
      </c>
      <c r="X2261" t="s">
        <v>19419</v>
      </c>
      <c r="Y2261" s="536" t="s">
        <v>27459</v>
      </c>
      <c r="Z2261" s="536"/>
      <c r="AA2261" s="493" t="s">
        <v>20371</v>
      </c>
      <c r="AB2261" s="493" t="s">
        <v>27460</v>
      </c>
      <c r="AC2261" s="493" t="s">
        <v>18830</v>
      </c>
      <c r="AD2261" s="493" t="s">
        <v>22299</v>
      </c>
      <c r="AE2261"/>
      <c r="AF2261" t="s">
        <v>20919</v>
      </c>
      <c r="AG2261"/>
      <c r="AH2261"/>
      <c r="AI2261" t="s">
        <v>20668</v>
      </c>
      <c r="AJ2261" t="s">
        <v>32</v>
      </c>
      <c r="AK2261" t="s">
        <v>4274</v>
      </c>
      <c r="AL2261" t="s">
        <v>64</v>
      </c>
      <c r="AM2261" t="s">
        <v>18639</v>
      </c>
      <c r="AN2261">
        <v>5</v>
      </c>
    </row>
    <row r="2262" spans="1:40" ht="14.4" x14ac:dyDescent="0.3">
      <c r="A2262" s="433" t="str">
        <v>3066</v>
      </c>
      <c r="D2262" t="str">
        <f>CONCATENATE(portada_F[[#This Row],[NIVEL]],".",portada_F[[#This Row],[CODINS]])</f>
        <v>1.02935</v>
      </c>
      <c r="E2262" s="444" t="s">
        <v>33053</v>
      </c>
      <c r="F2262" t="s">
        <v>4357</v>
      </c>
      <c r="G2262" t="s">
        <v>4356</v>
      </c>
      <c r="H2262" t="s">
        <v>4348</v>
      </c>
      <c r="I2262" t="s">
        <v>889</v>
      </c>
      <c r="J2262" t="s">
        <v>4</v>
      </c>
      <c r="K2262" t="s">
        <v>32</v>
      </c>
      <c r="L2262" t="s">
        <v>20921</v>
      </c>
      <c r="M2262" t="s">
        <v>18492</v>
      </c>
      <c r="N2262">
        <v>50105</v>
      </c>
      <c r="O2262" t="s">
        <v>236</v>
      </c>
      <c r="P2262" t="s">
        <v>1</v>
      </c>
      <c r="Q2262" t="s">
        <v>5</v>
      </c>
      <c r="R2262" t="s">
        <v>16744</v>
      </c>
      <c r="S2262" t="s">
        <v>237</v>
      </c>
      <c r="T2262" t="s">
        <v>889</v>
      </c>
      <c r="U2262" t="s">
        <v>4348</v>
      </c>
      <c r="V2262" t="s">
        <v>4348</v>
      </c>
      <c r="W2262" t="s">
        <v>14205</v>
      </c>
      <c r="X2262" t="s">
        <v>13264</v>
      </c>
      <c r="Y2262" s="536" t="s">
        <v>27083</v>
      </c>
      <c r="Z2262" s="536" t="s">
        <v>27083</v>
      </c>
      <c r="AA2262" s="493" t="s">
        <v>13263</v>
      </c>
      <c r="AB2262" s="493" t="s">
        <v>27083</v>
      </c>
      <c r="AC2262" s="493" t="s">
        <v>19852</v>
      </c>
      <c r="AD2262" s="493" t="s">
        <v>22264</v>
      </c>
      <c r="AE2262"/>
      <c r="AF2262" t="s">
        <v>20919</v>
      </c>
      <c r="AG2262"/>
      <c r="AH2262"/>
      <c r="AI2262" t="s">
        <v>20668</v>
      </c>
      <c r="AJ2262" t="s">
        <v>32</v>
      </c>
      <c r="AK2262" t="s">
        <v>3252</v>
      </c>
      <c r="AL2262" t="s">
        <v>64</v>
      </c>
      <c r="AM2262" t="s">
        <v>4348</v>
      </c>
      <c r="AN2262">
        <v>16</v>
      </c>
    </row>
    <row r="2263" spans="1:40" ht="14.4" x14ac:dyDescent="0.3">
      <c r="A2263" s="433" t="str">
        <v>3067</v>
      </c>
      <c r="D2263" t="str">
        <f>CONCATENATE(portada_F[[#This Row],[NIVEL]],".",portada_F[[#This Row],[CODINS]])</f>
        <v>1.02022</v>
      </c>
      <c r="E2263" s="444" t="s">
        <v>32250</v>
      </c>
      <c r="F2263" t="s">
        <v>4270</v>
      </c>
      <c r="G2263" t="s">
        <v>4269</v>
      </c>
      <c r="H2263" t="s">
        <v>496</v>
      </c>
      <c r="I2263" t="s">
        <v>889</v>
      </c>
      <c r="J2263" t="s">
        <v>5</v>
      </c>
      <c r="K2263" t="s">
        <v>32</v>
      </c>
      <c r="L2263" t="s">
        <v>20921</v>
      </c>
      <c r="M2263" t="s">
        <v>18492</v>
      </c>
      <c r="N2263">
        <v>51002</v>
      </c>
      <c r="O2263" t="s">
        <v>236</v>
      </c>
      <c r="P2263" t="s">
        <v>11</v>
      </c>
      <c r="Q2263" t="s">
        <v>2</v>
      </c>
      <c r="R2263" t="s">
        <v>16787</v>
      </c>
      <c r="S2263" t="s">
        <v>237</v>
      </c>
      <c r="T2263" t="s">
        <v>754</v>
      </c>
      <c r="U2263" t="s">
        <v>1563</v>
      </c>
      <c r="V2263" t="s">
        <v>496</v>
      </c>
      <c r="W2263" t="s">
        <v>9530</v>
      </c>
      <c r="X2263" t="s">
        <v>10804</v>
      </c>
      <c r="Y2263" s="536" t="s">
        <v>25189</v>
      </c>
      <c r="Z2263" s="536"/>
      <c r="AA2263" s="493" t="s">
        <v>14921</v>
      </c>
      <c r="AB2263" s="493" t="s">
        <v>25190</v>
      </c>
      <c r="AC2263" s="493" t="s">
        <v>19851</v>
      </c>
      <c r="AD2263" s="493" t="s">
        <v>22260</v>
      </c>
      <c r="AE2263"/>
      <c r="AF2263" t="s">
        <v>20919</v>
      </c>
      <c r="AG2263"/>
      <c r="AH2263"/>
      <c r="AI2263" t="s">
        <v>20668</v>
      </c>
      <c r="AJ2263" t="s">
        <v>32</v>
      </c>
      <c r="AK2263" t="s">
        <v>1466</v>
      </c>
      <c r="AL2263" t="s">
        <v>64</v>
      </c>
      <c r="AM2263" t="s">
        <v>496</v>
      </c>
      <c r="AN2263">
        <v>25</v>
      </c>
    </row>
    <row r="2264" spans="1:40" ht="14.4" x14ac:dyDescent="0.3">
      <c r="A2264" s="433" t="str">
        <v>3068</v>
      </c>
      <c r="D2264" t="str">
        <f>CONCATENATE(portada_F[[#This Row],[NIVEL]],".",portada_F[[#This Row],[CODINS]])</f>
        <v>1.00640</v>
      </c>
      <c r="E2264" s="444" t="s">
        <v>31010</v>
      </c>
      <c r="F2264" t="s">
        <v>1781</v>
      </c>
      <c r="G2264" t="s">
        <v>4346</v>
      </c>
      <c r="H2264" t="s">
        <v>4347</v>
      </c>
      <c r="I2264" t="s">
        <v>889</v>
      </c>
      <c r="J2264" t="s">
        <v>2</v>
      </c>
      <c r="K2264" t="s">
        <v>32</v>
      </c>
      <c r="L2264" t="s">
        <v>20921</v>
      </c>
      <c r="M2264" t="s">
        <v>18492</v>
      </c>
      <c r="N2264">
        <v>50104</v>
      </c>
      <c r="O2264" t="s">
        <v>236</v>
      </c>
      <c r="P2264" t="s">
        <v>1</v>
      </c>
      <c r="Q2264" t="s">
        <v>4</v>
      </c>
      <c r="R2264" t="s">
        <v>16743</v>
      </c>
      <c r="S2264" t="s">
        <v>237</v>
      </c>
      <c r="T2264" t="s">
        <v>889</v>
      </c>
      <c r="U2264" t="s">
        <v>22279</v>
      </c>
      <c r="V2264" t="s">
        <v>4347</v>
      </c>
      <c r="W2264" t="s">
        <v>22280</v>
      </c>
      <c r="X2264" t="s">
        <v>12729</v>
      </c>
      <c r="Y2264" s="536" t="s">
        <v>22281</v>
      </c>
      <c r="Z2264" s="536"/>
      <c r="AA2264" s="493" t="s">
        <v>15082</v>
      </c>
      <c r="AB2264" s="493" t="s">
        <v>22281</v>
      </c>
      <c r="AC2264" s="493" t="s">
        <v>19872</v>
      </c>
      <c r="AD2264" s="493" t="s">
        <v>22277</v>
      </c>
      <c r="AE2264"/>
      <c r="AF2264" t="s">
        <v>20919</v>
      </c>
      <c r="AG2264"/>
      <c r="AH2264"/>
      <c r="AI2264" t="s">
        <v>20668</v>
      </c>
      <c r="AJ2264" t="s">
        <v>32</v>
      </c>
      <c r="AK2264" t="s">
        <v>558</v>
      </c>
      <c r="AL2264" t="s">
        <v>64</v>
      </c>
      <c r="AM2264" t="s">
        <v>4347</v>
      </c>
      <c r="AN2264">
        <v>69</v>
      </c>
    </row>
    <row r="2265" spans="1:40" ht="14.4" x14ac:dyDescent="0.3">
      <c r="A2265" s="433" t="str">
        <v>3069</v>
      </c>
      <c r="D2265" t="str">
        <f>CONCATENATE(portada_F[[#This Row],[NIVEL]],".",portada_F[[#This Row],[CODINS]])</f>
        <v>1.01970</v>
      </c>
      <c r="E2265" s="444" t="s">
        <v>32201</v>
      </c>
      <c r="F2265" t="s">
        <v>4393</v>
      </c>
      <c r="G2265" t="s">
        <v>4391</v>
      </c>
      <c r="H2265" t="s">
        <v>4392</v>
      </c>
      <c r="I2265" t="s">
        <v>889</v>
      </c>
      <c r="J2265" t="s">
        <v>3</v>
      </c>
      <c r="K2265" t="s">
        <v>32</v>
      </c>
      <c r="L2265" t="s">
        <v>20921</v>
      </c>
      <c r="M2265" t="s">
        <v>18492</v>
      </c>
      <c r="N2265">
        <v>50401</v>
      </c>
      <c r="O2265" t="s">
        <v>236</v>
      </c>
      <c r="P2265" t="s">
        <v>4</v>
      </c>
      <c r="Q2265" t="s">
        <v>1</v>
      </c>
      <c r="R2265" t="s">
        <v>16759</v>
      </c>
      <c r="S2265" t="s">
        <v>237</v>
      </c>
      <c r="T2265" t="s">
        <v>22295</v>
      </c>
      <c r="U2265" t="s">
        <v>22295</v>
      </c>
      <c r="V2265" t="s">
        <v>4392</v>
      </c>
      <c r="W2265" t="s">
        <v>9547</v>
      </c>
      <c r="X2265" t="s">
        <v>9546</v>
      </c>
      <c r="Y2265" s="536" t="s">
        <v>25075</v>
      </c>
      <c r="Z2265" s="536"/>
      <c r="AA2265" s="493" t="s">
        <v>19133</v>
      </c>
      <c r="AB2265" s="493" t="s">
        <v>25075</v>
      </c>
      <c r="AC2265" s="493" t="s">
        <v>18830</v>
      </c>
      <c r="AD2265" s="493" t="s">
        <v>22299</v>
      </c>
      <c r="AE2265"/>
      <c r="AF2265" t="s">
        <v>20919</v>
      </c>
      <c r="AG2265"/>
      <c r="AH2265"/>
      <c r="AI2265" t="s">
        <v>20668</v>
      </c>
      <c r="AJ2265" t="s">
        <v>32</v>
      </c>
      <c r="AK2265" t="s">
        <v>7246</v>
      </c>
      <c r="AL2265" t="s">
        <v>64</v>
      </c>
      <c r="AM2265" t="s">
        <v>4392</v>
      </c>
      <c r="AN2265">
        <v>94</v>
      </c>
    </row>
    <row r="2266" spans="1:40" ht="14.4" x14ac:dyDescent="0.3">
      <c r="A2266" s="433" t="str">
        <v>3070</v>
      </c>
      <c r="D2266" t="str">
        <f>CONCATENATE(portada_F[[#This Row],[NIVEL]],".",portada_F[[#This Row],[CODINS]])</f>
        <v>1.02439</v>
      </c>
      <c r="E2266" s="444" t="s">
        <v>32615</v>
      </c>
      <c r="F2266" t="s">
        <v>1479</v>
      </c>
      <c r="G2266" t="s">
        <v>6576</v>
      </c>
      <c r="H2266" t="s">
        <v>70</v>
      </c>
      <c r="I2266" t="s">
        <v>889</v>
      </c>
      <c r="J2266" t="s">
        <v>5</v>
      </c>
      <c r="K2266" t="s">
        <v>32</v>
      </c>
      <c r="L2266" t="s">
        <v>20921</v>
      </c>
      <c r="M2266" t="s">
        <v>18492</v>
      </c>
      <c r="N2266">
        <v>51002</v>
      </c>
      <c r="O2266" t="s">
        <v>236</v>
      </c>
      <c r="P2266" t="s">
        <v>11</v>
      </c>
      <c r="Q2266" t="s">
        <v>2</v>
      </c>
      <c r="R2266" t="s">
        <v>16787</v>
      </c>
      <c r="S2266" t="s">
        <v>237</v>
      </c>
      <c r="T2266" t="s">
        <v>754</v>
      </c>
      <c r="U2266" t="s">
        <v>1563</v>
      </c>
      <c r="V2266" t="s">
        <v>70</v>
      </c>
      <c r="W2266" t="s">
        <v>26039</v>
      </c>
      <c r="X2266" t="s">
        <v>12096</v>
      </c>
      <c r="Y2266" s="536" t="s">
        <v>26040</v>
      </c>
      <c r="Z2266" s="536" t="s">
        <v>24750</v>
      </c>
      <c r="AA2266" s="493" t="s">
        <v>17297</v>
      </c>
      <c r="AB2266" s="493" t="s">
        <v>26041</v>
      </c>
      <c r="AC2266" s="493" t="s">
        <v>19851</v>
      </c>
      <c r="AD2266" s="493" t="s">
        <v>22260</v>
      </c>
      <c r="AE2266"/>
      <c r="AF2266" t="s">
        <v>20919</v>
      </c>
      <c r="AG2266"/>
      <c r="AH2266"/>
      <c r="AI2266" t="s">
        <v>20668</v>
      </c>
      <c r="AJ2266" t="s">
        <v>32</v>
      </c>
      <c r="AK2266" t="s">
        <v>7814</v>
      </c>
      <c r="AL2266" t="s">
        <v>64</v>
      </c>
      <c r="AM2266" t="s">
        <v>70</v>
      </c>
      <c r="AN2266">
        <v>20</v>
      </c>
    </row>
    <row r="2267" spans="1:40" ht="14.4" x14ac:dyDescent="0.3">
      <c r="A2267" s="433" t="str">
        <v>3071</v>
      </c>
      <c r="D2267" t="str">
        <f>CONCATENATE(portada_F[[#This Row],[NIVEL]],".",portada_F[[#This Row],[CODINS]])</f>
        <v>1.01249</v>
      </c>
      <c r="E2267" s="444" t="s">
        <v>31535</v>
      </c>
      <c r="F2267" t="s">
        <v>3241</v>
      </c>
      <c r="G2267" t="s">
        <v>4272</v>
      </c>
      <c r="H2267" t="s">
        <v>1871</v>
      </c>
      <c r="I2267" t="s">
        <v>889</v>
      </c>
      <c r="J2267" t="s">
        <v>1</v>
      </c>
      <c r="K2267" t="s">
        <v>32</v>
      </c>
      <c r="L2267" t="s">
        <v>20921</v>
      </c>
      <c r="M2267" t="s">
        <v>18492</v>
      </c>
      <c r="N2267">
        <v>51001</v>
      </c>
      <c r="O2267" t="s">
        <v>236</v>
      </c>
      <c r="P2267" t="s">
        <v>11</v>
      </c>
      <c r="Q2267" t="s">
        <v>1</v>
      </c>
      <c r="R2267" t="s">
        <v>16786</v>
      </c>
      <c r="S2267" t="s">
        <v>237</v>
      </c>
      <c r="T2267" t="s">
        <v>754</v>
      </c>
      <c r="U2267" t="s">
        <v>754</v>
      </c>
      <c r="V2267" t="s">
        <v>1871</v>
      </c>
      <c r="W2267" t="s">
        <v>23577</v>
      </c>
      <c r="X2267" t="s">
        <v>11778</v>
      </c>
      <c r="Y2267" s="536" t="s">
        <v>23578</v>
      </c>
      <c r="Z2267" s="536" t="s">
        <v>23579</v>
      </c>
      <c r="AA2267" s="493" t="s">
        <v>17144</v>
      </c>
      <c r="AB2267" s="493" t="s">
        <v>23579</v>
      </c>
      <c r="AC2267" s="493" t="s">
        <v>22255</v>
      </c>
      <c r="AD2267" s="493" t="s">
        <v>23580</v>
      </c>
      <c r="AE2267"/>
      <c r="AF2267" t="s">
        <v>20919</v>
      </c>
      <c r="AG2267"/>
      <c r="AH2267"/>
      <c r="AI2267" t="s">
        <v>20668</v>
      </c>
      <c r="AJ2267" t="s">
        <v>32</v>
      </c>
      <c r="AK2267" t="s">
        <v>1542</v>
      </c>
      <c r="AL2267" t="s">
        <v>64</v>
      </c>
      <c r="AM2267" t="s">
        <v>1871</v>
      </c>
      <c r="AN2267">
        <v>24</v>
      </c>
    </row>
    <row r="2268" spans="1:40" ht="14.4" x14ac:dyDescent="0.3">
      <c r="A2268" s="433" t="str">
        <v>3072</v>
      </c>
      <c r="D2268" t="str">
        <f>CONCATENATE(portada_F[[#This Row],[NIVEL]],".",portada_F[[#This Row],[CODINS]])</f>
        <v>1.01068</v>
      </c>
      <c r="E2268" s="444" t="s">
        <v>31385</v>
      </c>
      <c r="F2268" t="s">
        <v>1118</v>
      </c>
      <c r="G2268" t="s">
        <v>6268</v>
      </c>
      <c r="H2268" t="s">
        <v>143</v>
      </c>
      <c r="I2268" t="s">
        <v>889</v>
      </c>
      <c r="J2268" t="s">
        <v>4</v>
      </c>
      <c r="K2268" t="s">
        <v>32</v>
      </c>
      <c r="L2268" t="s">
        <v>20921</v>
      </c>
      <c r="M2268" t="s">
        <v>18492</v>
      </c>
      <c r="N2268">
        <v>50101</v>
      </c>
      <c r="O2268" t="s">
        <v>236</v>
      </c>
      <c r="P2268" t="s">
        <v>1</v>
      </c>
      <c r="Q2268" t="s">
        <v>1</v>
      </c>
      <c r="R2268" t="s">
        <v>16740</v>
      </c>
      <c r="S2268" t="s">
        <v>237</v>
      </c>
      <c r="T2268" t="s">
        <v>889</v>
      </c>
      <c r="U2268" t="s">
        <v>889</v>
      </c>
      <c r="V2268" t="s">
        <v>143</v>
      </c>
      <c r="W2268" t="s">
        <v>23220</v>
      </c>
      <c r="X2268" t="s">
        <v>11781</v>
      </c>
      <c r="Y2268" s="536" t="s">
        <v>23221</v>
      </c>
      <c r="Z2268" s="536"/>
      <c r="AA2268" s="493" t="s">
        <v>13399</v>
      </c>
      <c r="AB2268" s="493" t="s">
        <v>23222</v>
      </c>
      <c r="AC2268" s="493" t="s">
        <v>19852</v>
      </c>
      <c r="AD2268" s="493" t="s">
        <v>22271</v>
      </c>
      <c r="AE2268"/>
      <c r="AF2268" t="s">
        <v>20919</v>
      </c>
      <c r="AG2268"/>
      <c r="AH2268"/>
      <c r="AI2268" t="s">
        <v>20668</v>
      </c>
      <c r="AJ2268" t="s">
        <v>32</v>
      </c>
      <c r="AK2268" t="s">
        <v>7530</v>
      </c>
      <c r="AL2268" t="s">
        <v>64</v>
      </c>
      <c r="AM2268" t="s">
        <v>143</v>
      </c>
      <c r="AN2268">
        <v>149</v>
      </c>
    </row>
    <row r="2269" spans="1:40" ht="14.4" x14ac:dyDescent="0.3">
      <c r="A2269" s="433" t="str">
        <v>3073</v>
      </c>
      <c r="D2269" t="str">
        <f>CONCATENATE(portada_F[[#This Row],[NIVEL]],".",portada_F[[#This Row],[CODINS]])</f>
        <v>1.01250</v>
      </c>
      <c r="E2269" s="444" t="s">
        <v>31536</v>
      </c>
      <c r="F2269" t="s">
        <v>3242</v>
      </c>
      <c r="G2269" t="s">
        <v>4358</v>
      </c>
      <c r="H2269" t="s">
        <v>17145</v>
      </c>
      <c r="I2269" t="s">
        <v>889</v>
      </c>
      <c r="J2269" t="s">
        <v>4</v>
      </c>
      <c r="K2269" t="s">
        <v>32</v>
      </c>
      <c r="L2269" t="s">
        <v>20921</v>
      </c>
      <c r="M2269" t="s">
        <v>18492</v>
      </c>
      <c r="N2269">
        <v>50103</v>
      </c>
      <c r="O2269" t="s">
        <v>236</v>
      </c>
      <c r="P2269" t="s">
        <v>1</v>
      </c>
      <c r="Q2269" t="s">
        <v>3</v>
      </c>
      <c r="R2269" t="s">
        <v>16742</v>
      </c>
      <c r="S2269" t="s">
        <v>237</v>
      </c>
      <c r="T2269" t="s">
        <v>889</v>
      </c>
      <c r="U2269" t="s">
        <v>23581</v>
      </c>
      <c r="V2269" t="s">
        <v>2933</v>
      </c>
      <c r="W2269" t="s">
        <v>17146</v>
      </c>
      <c r="X2269" t="s">
        <v>11779</v>
      </c>
      <c r="Y2269" s="536" t="s">
        <v>23582</v>
      </c>
      <c r="Z2269" s="536" t="s">
        <v>23583</v>
      </c>
      <c r="AA2269" s="493" t="s">
        <v>17969</v>
      </c>
      <c r="AB2269" s="493" t="s">
        <v>23583</v>
      </c>
      <c r="AC2269" s="493" t="s">
        <v>19852</v>
      </c>
      <c r="AD2269" s="493" t="s">
        <v>22264</v>
      </c>
      <c r="AE2269"/>
      <c r="AF2269" t="s">
        <v>20919</v>
      </c>
      <c r="AG2269"/>
      <c r="AH2269"/>
      <c r="AI2269" t="s">
        <v>20668</v>
      </c>
      <c r="AJ2269" t="s">
        <v>32</v>
      </c>
      <c r="AK2269" t="s">
        <v>7559</v>
      </c>
      <c r="AL2269" t="s">
        <v>64</v>
      </c>
      <c r="AM2269" t="s">
        <v>17145</v>
      </c>
      <c r="AN2269">
        <v>37</v>
      </c>
    </row>
    <row r="2270" spans="1:40" ht="14.4" x14ac:dyDescent="0.3">
      <c r="A2270" s="433" t="str">
        <v>3075</v>
      </c>
      <c r="D2270" t="str">
        <f>CONCATENATE(portada_F[[#This Row],[NIVEL]],".",portada_F[[#This Row],[CODINS]])</f>
        <v>1.02569</v>
      </c>
      <c r="E2270" s="444" t="s">
        <v>32732</v>
      </c>
      <c r="F2270" t="s">
        <v>5331</v>
      </c>
      <c r="G2270" t="s">
        <v>6462</v>
      </c>
      <c r="H2270" t="s">
        <v>6463</v>
      </c>
      <c r="I2270" t="s">
        <v>889</v>
      </c>
      <c r="J2270" t="s">
        <v>4</v>
      </c>
      <c r="K2270" t="s">
        <v>32</v>
      </c>
      <c r="L2270" t="s">
        <v>20921</v>
      </c>
      <c r="M2270" t="s">
        <v>18492</v>
      </c>
      <c r="N2270">
        <v>50103</v>
      </c>
      <c r="O2270" t="s">
        <v>236</v>
      </c>
      <c r="P2270" t="s">
        <v>1</v>
      </c>
      <c r="Q2270" t="s">
        <v>3</v>
      </c>
      <c r="R2270" t="s">
        <v>16742</v>
      </c>
      <c r="S2270" t="s">
        <v>237</v>
      </c>
      <c r="T2270" t="s">
        <v>889</v>
      </c>
      <c r="U2270" t="s">
        <v>23581</v>
      </c>
      <c r="V2270" t="s">
        <v>6463</v>
      </c>
      <c r="W2270" t="s">
        <v>26313</v>
      </c>
      <c r="X2270" t="s">
        <v>10921</v>
      </c>
      <c r="Y2270" s="536" t="s">
        <v>26314</v>
      </c>
      <c r="Z2270" s="536"/>
      <c r="AA2270" s="493" t="s">
        <v>19278</v>
      </c>
      <c r="AB2270" s="493" t="s">
        <v>26315</v>
      </c>
      <c r="AC2270" s="493" t="s">
        <v>19852</v>
      </c>
      <c r="AD2270" s="493" t="s">
        <v>22271</v>
      </c>
      <c r="AE2270"/>
      <c r="AF2270" t="s">
        <v>20919</v>
      </c>
      <c r="AG2270"/>
      <c r="AH2270"/>
      <c r="AI2270" t="s">
        <v>20668</v>
      </c>
      <c r="AJ2270" t="s">
        <v>32</v>
      </c>
      <c r="AK2270" t="s">
        <v>7842</v>
      </c>
      <c r="AL2270" t="s">
        <v>64</v>
      </c>
      <c r="AM2270" t="s">
        <v>6463</v>
      </c>
      <c r="AN2270">
        <v>13</v>
      </c>
    </row>
    <row r="2271" spans="1:40" ht="14.4" x14ac:dyDescent="0.3">
      <c r="A2271" s="433" t="str">
        <v>3076</v>
      </c>
      <c r="D2271" t="str">
        <f>CONCATENATE(portada_F[[#This Row],[NIVEL]],".",portada_F[[#This Row],[CODINS]])</f>
        <v>1.02440</v>
      </c>
      <c r="E2271" s="444" t="s">
        <v>32616</v>
      </c>
      <c r="F2271" t="s">
        <v>7563</v>
      </c>
      <c r="G2271" t="s">
        <v>8118</v>
      </c>
      <c r="H2271" t="s">
        <v>8119</v>
      </c>
      <c r="I2271" t="s">
        <v>889</v>
      </c>
      <c r="J2271" t="s">
        <v>1</v>
      </c>
      <c r="K2271" t="s">
        <v>32</v>
      </c>
      <c r="L2271" t="s">
        <v>20921</v>
      </c>
      <c r="M2271" t="s">
        <v>18492</v>
      </c>
      <c r="N2271">
        <v>51003</v>
      </c>
      <c r="O2271" t="s">
        <v>236</v>
      </c>
      <c r="P2271" t="s">
        <v>11</v>
      </c>
      <c r="Q2271" t="s">
        <v>3</v>
      </c>
      <c r="R2271" t="s">
        <v>19685</v>
      </c>
      <c r="S2271" t="s">
        <v>237</v>
      </c>
      <c r="T2271" t="s">
        <v>754</v>
      </c>
      <c r="U2271" t="s">
        <v>2119</v>
      </c>
      <c r="V2271" t="s">
        <v>8119</v>
      </c>
      <c r="W2271" t="s">
        <v>9541</v>
      </c>
      <c r="X2271" t="s">
        <v>10886</v>
      </c>
      <c r="Y2271" s="536" t="s">
        <v>26042</v>
      </c>
      <c r="Z2271" s="536" t="s">
        <v>26043</v>
      </c>
      <c r="AA2271" s="493" t="s">
        <v>19242</v>
      </c>
      <c r="AB2271" s="493" t="s">
        <v>26043</v>
      </c>
      <c r="AC2271" s="493" t="s">
        <v>22255</v>
      </c>
      <c r="AD2271" s="493" t="s">
        <v>22256</v>
      </c>
      <c r="AE2271"/>
      <c r="AF2271" t="s">
        <v>20919</v>
      </c>
      <c r="AG2271"/>
      <c r="AH2271"/>
      <c r="AI2271" t="s">
        <v>20668</v>
      </c>
      <c r="AJ2271" t="s">
        <v>32</v>
      </c>
      <c r="AK2271" t="s">
        <v>98</v>
      </c>
      <c r="AL2271" t="s">
        <v>64</v>
      </c>
      <c r="AM2271" t="s">
        <v>8119</v>
      </c>
      <c r="AN2271">
        <v>10</v>
      </c>
    </row>
    <row r="2272" spans="1:40" ht="14.4" x14ac:dyDescent="0.3">
      <c r="A2272" s="433" t="str">
        <v>3077</v>
      </c>
      <c r="D2272" t="str">
        <f>CONCATENATE(portada_F[[#This Row],[NIVEL]],".",portada_F[[#This Row],[CODINS]])</f>
        <v>1.00998</v>
      </c>
      <c r="E2272" s="444" t="s">
        <v>31320</v>
      </c>
      <c r="F2272" t="s">
        <v>1157</v>
      </c>
      <c r="G2272" t="s">
        <v>4374</v>
      </c>
      <c r="H2272" t="s">
        <v>4375</v>
      </c>
      <c r="I2272" t="s">
        <v>889</v>
      </c>
      <c r="J2272" t="s">
        <v>3</v>
      </c>
      <c r="K2272" t="s">
        <v>32</v>
      </c>
      <c r="L2272" t="s">
        <v>20921</v>
      </c>
      <c r="M2272" t="s">
        <v>18492</v>
      </c>
      <c r="N2272">
        <v>50403</v>
      </c>
      <c r="O2272" t="s">
        <v>236</v>
      </c>
      <c r="P2272" t="s">
        <v>4</v>
      </c>
      <c r="Q2272" t="s">
        <v>3</v>
      </c>
      <c r="R2272" t="s">
        <v>16760</v>
      </c>
      <c r="S2272" t="s">
        <v>237</v>
      </c>
      <c r="T2272" t="s">
        <v>22295</v>
      </c>
      <c r="U2272" t="s">
        <v>23074</v>
      </c>
      <c r="V2272" t="s">
        <v>1072</v>
      </c>
      <c r="W2272" t="s">
        <v>23075</v>
      </c>
      <c r="X2272" t="s">
        <v>10515</v>
      </c>
      <c r="Y2272" s="536" t="s">
        <v>23076</v>
      </c>
      <c r="Z2272" s="536"/>
      <c r="AA2272" s="493" t="s">
        <v>9384</v>
      </c>
      <c r="AB2272" s="493" t="s">
        <v>23076</v>
      </c>
      <c r="AC2272" s="493" t="s">
        <v>18830</v>
      </c>
      <c r="AD2272" s="493" t="s">
        <v>22299</v>
      </c>
      <c r="AE2272"/>
      <c r="AF2272" t="s">
        <v>20919</v>
      </c>
      <c r="AG2272"/>
      <c r="AH2272"/>
      <c r="AI2272" t="s">
        <v>20668</v>
      </c>
      <c r="AJ2272" t="s">
        <v>32</v>
      </c>
      <c r="AK2272" t="s">
        <v>4223</v>
      </c>
      <c r="AL2272" t="s">
        <v>64</v>
      </c>
      <c r="AM2272" t="s">
        <v>4375</v>
      </c>
      <c r="AN2272">
        <v>64</v>
      </c>
    </row>
    <row r="2273" spans="1:40" ht="14.4" x14ac:dyDescent="0.3">
      <c r="A2273" s="433" t="str">
        <v>3078</v>
      </c>
      <c r="D2273" t="str">
        <f>CONCATENATE(portada_F[[#This Row],[NIVEL]],".",portada_F[[#This Row],[CODINS]])</f>
        <v>1.01687</v>
      </c>
      <c r="E2273" s="444" t="s">
        <v>31951</v>
      </c>
      <c r="F2273" t="s">
        <v>2529</v>
      </c>
      <c r="G2273" t="s">
        <v>4362</v>
      </c>
      <c r="H2273" t="s">
        <v>4363</v>
      </c>
      <c r="I2273" t="s">
        <v>889</v>
      </c>
      <c r="J2273" t="s">
        <v>4</v>
      </c>
      <c r="K2273" t="s">
        <v>32</v>
      </c>
      <c r="L2273" t="s">
        <v>20921</v>
      </c>
      <c r="M2273" t="s">
        <v>18492</v>
      </c>
      <c r="N2273">
        <v>50102</v>
      </c>
      <c r="O2273" t="s">
        <v>236</v>
      </c>
      <c r="P2273" t="s">
        <v>1</v>
      </c>
      <c r="Q2273" t="s">
        <v>2</v>
      </c>
      <c r="R2273" t="s">
        <v>16741</v>
      </c>
      <c r="S2273" t="s">
        <v>237</v>
      </c>
      <c r="T2273" t="s">
        <v>889</v>
      </c>
      <c r="U2273" t="s">
        <v>4354</v>
      </c>
      <c r="V2273" t="s">
        <v>4363</v>
      </c>
      <c r="W2273" t="s">
        <v>24525</v>
      </c>
      <c r="X2273" t="s">
        <v>11911</v>
      </c>
      <c r="Y2273" s="536" t="s">
        <v>24526</v>
      </c>
      <c r="Z2273" s="536" t="s">
        <v>24527</v>
      </c>
      <c r="AA2273" s="493" t="s">
        <v>15678</v>
      </c>
      <c r="AB2273" s="493" t="s">
        <v>24527</v>
      </c>
      <c r="AC2273" s="493" t="s">
        <v>19852</v>
      </c>
      <c r="AD2273" s="493" t="s">
        <v>22264</v>
      </c>
      <c r="AE2273"/>
      <c r="AF2273" t="s">
        <v>20919</v>
      </c>
      <c r="AG2273"/>
      <c r="AH2273"/>
      <c r="AI2273" t="s">
        <v>20668</v>
      </c>
      <c r="AJ2273" t="s">
        <v>32</v>
      </c>
      <c r="AK2273" t="s">
        <v>4361</v>
      </c>
      <c r="AL2273" t="s">
        <v>64</v>
      </c>
      <c r="AM2273" t="s">
        <v>4363</v>
      </c>
      <c r="AN2273">
        <v>13</v>
      </c>
    </row>
    <row r="2274" spans="1:40" ht="14.4" x14ac:dyDescent="0.3">
      <c r="A2274" s="433" t="str">
        <v>3079</v>
      </c>
      <c r="D2274" t="str">
        <f>CONCATENATE(portada_F[[#This Row],[NIVEL]],".",portada_F[[#This Row],[CODINS]])</f>
        <v>1.00630</v>
      </c>
      <c r="E2274" s="444" t="s">
        <v>31002</v>
      </c>
      <c r="F2274" t="s">
        <v>1760</v>
      </c>
      <c r="G2274" t="s">
        <v>4278</v>
      </c>
      <c r="H2274" t="s">
        <v>4279</v>
      </c>
      <c r="I2274" t="s">
        <v>889</v>
      </c>
      <c r="J2274" t="s">
        <v>1</v>
      </c>
      <c r="K2274" t="s">
        <v>32</v>
      </c>
      <c r="L2274" t="s">
        <v>20921</v>
      </c>
      <c r="M2274" t="s">
        <v>18492</v>
      </c>
      <c r="N2274">
        <v>51001</v>
      </c>
      <c r="O2274" t="s">
        <v>236</v>
      </c>
      <c r="P2274" t="s">
        <v>11</v>
      </c>
      <c r="Q2274" t="s">
        <v>1</v>
      </c>
      <c r="R2274" t="s">
        <v>16786</v>
      </c>
      <c r="S2274" t="s">
        <v>237</v>
      </c>
      <c r="T2274" t="s">
        <v>754</v>
      </c>
      <c r="U2274" t="s">
        <v>754</v>
      </c>
      <c r="V2274" t="s">
        <v>9531</v>
      </c>
      <c r="W2274" t="s">
        <v>10422</v>
      </c>
      <c r="X2274" t="s">
        <v>10421</v>
      </c>
      <c r="Y2274" s="536" t="s">
        <v>22252</v>
      </c>
      <c r="Z2274" s="536" t="s">
        <v>22253</v>
      </c>
      <c r="AA2274" s="493" t="s">
        <v>22254</v>
      </c>
      <c r="AB2274" s="493" t="s">
        <v>22253</v>
      </c>
      <c r="AC2274" s="493" t="s">
        <v>22255</v>
      </c>
      <c r="AD2274" s="493" t="s">
        <v>22256</v>
      </c>
      <c r="AE2274"/>
      <c r="AF2274" t="s">
        <v>20919</v>
      </c>
      <c r="AG2274"/>
      <c r="AH2274"/>
      <c r="AI2274" t="s">
        <v>20668</v>
      </c>
      <c r="AJ2274" t="s">
        <v>32</v>
      </c>
      <c r="AK2274" t="s">
        <v>1817</v>
      </c>
      <c r="AL2274" t="s">
        <v>64</v>
      </c>
      <c r="AM2274" t="s">
        <v>4279</v>
      </c>
      <c r="AN2274">
        <v>119</v>
      </c>
    </row>
    <row r="2275" spans="1:40" ht="14.4" x14ac:dyDescent="0.3">
      <c r="A2275" s="433" t="str">
        <v>3080</v>
      </c>
      <c r="D2275" t="str">
        <f>CONCATENATE(portada_F[[#This Row],[NIVEL]],".",portada_F[[#This Row],[CODINS]])</f>
        <v>1.03621</v>
      </c>
      <c r="E2275" s="444" t="s">
        <v>33605</v>
      </c>
      <c r="F2275" t="s">
        <v>13733</v>
      </c>
      <c r="G2275" t="s">
        <v>13734</v>
      </c>
      <c r="H2275" t="s">
        <v>13735</v>
      </c>
      <c r="I2275" t="s">
        <v>889</v>
      </c>
      <c r="J2275" t="s">
        <v>4</v>
      </c>
      <c r="K2275" t="s">
        <v>32</v>
      </c>
      <c r="L2275" t="s">
        <v>20921</v>
      </c>
      <c r="M2275" t="s">
        <v>18492</v>
      </c>
      <c r="N2275">
        <v>50101</v>
      </c>
      <c r="O2275" t="s">
        <v>236</v>
      </c>
      <c r="P2275" t="s">
        <v>1</v>
      </c>
      <c r="Q2275" t="s">
        <v>1</v>
      </c>
      <c r="R2275" t="s">
        <v>16740</v>
      </c>
      <c r="S2275" t="s">
        <v>237</v>
      </c>
      <c r="T2275" t="s">
        <v>889</v>
      </c>
      <c r="U2275" t="s">
        <v>889</v>
      </c>
      <c r="V2275" t="s">
        <v>14368</v>
      </c>
      <c r="W2275" t="s">
        <v>28515</v>
      </c>
      <c r="X2275" t="s">
        <v>17443</v>
      </c>
      <c r="Y2275" s="536" t="s">
        <v>28516</v>
      </c>
      <c r="Z2275" s="536"/>
      <c r="AA2275" s="493" t="s">
        <v>28517</v>
      </c>
      <c r="AB2275" s="493" t="s">
        <v>28516</v>
      </c>
      <c r="AC2275" s="493" t="s">
        <v>19852</v>
      </c>
      <c r="AD2275" s="493" t="s">
        <v>22271</v>
      </c>
      <c r="AE2275"/>
      <c r="AF2275" t="s">
        <v>20919</v>
      </c>
      <c r="AG2275"/>
      <c r="AH2275"/>
      <c r="AI2275" t="s">
        <v>20668</v>
      </c>
      <c r="AJ2275" t="s">
        <v>32</v>
      </c>
      <c r="AK2275" t="s">
        <v>10108</v>
      </c>
      <c r="AL2275" t="s">
        <v>64</v>
      </c>
      <c r="AM2275" t="s">
        <v>13735</v>
      </c>
      <c r="AN2275">
        <v>2</v>
      </c>
    </row>
    <row r="2276" spans="1:40" ht="14.4" x14ac:dyDescent="0.3">
      <c r="A2276" s="433" t="str">
        <v>3081</v>
      </c>
      <c r="D2276" t="str">
        <f>CONCATENATE(portada_F[[#This Row],[NIVEL]],".",portada_F[[#This Row],[CODINS]])</f>
        <v>1.02863</v>
      </c>
      <c r="E2276" s="444" t="s">
        <v>32992</v>
      </c>
      <c r="F2276" t="s">
        <v>8268</v>
      </c>
      <c r="G2276" t="s">
        <v>8267</v>
      </c>
      <c r="H2276" t="s">
        <v>8269</v>
      </c>
      <c r="I2276" t="s">
        <v>889</v>
      </c>
      <c r="J2276" t="s">
        <v>3</v>
      </c>
      <c r="K2276" t="s">
        <v>32</v>
      </c>
      <c r="L2276" t="s">
        <v>20921</v>
      </c>
      <c r="M2276" t="s">
        <v>18492</v>
      </c>
      <c r="N2276">
        <v>50401</v>
      </c>
      <c r="O2276" t="s">
        <v>236</v>
      </c>
      <c r="P2276" t="s">
        <v>4</v>
      </c>
      <c r="Q2276" t="s">
        <v>1</v>
      </c>
      <c r="R2276" t="s">
        <v>16759</v>
      </c>
      <c r="S2276" t="s">
        <v>237</v>
      </c>
      <c r="T2276" t="s">
        <v>22295</v>
      </c>
      <c r="U2276" t="s">
        <v>22295</v>
      </c>
      <c r="V2276" t="s">
        <v>8269</v>
      </c>
      <c r="W2276" t="s">
        <v>26933</v>
      </c>
      <c r="X2276" t="s">
        <v>13248</v>
      </c>
      <c r="Y2276" s="536" t="s">
        <v>26934</v>
      </c>
      <c r="Z2276" s="536" t="s">
        <v>22299</v>
      </c>
      <c r="AA2276" s="493" t="s">
        <v>16101</v>
      </c>
      <c r="AB2276" s="493" t="s">
        <v>26934</v>
      </c>
      <c r="AC2276" s="493" t="s">
        <v>18830</v>
      </c>
      <c r="AD2276" s="493" t="s">
        <v>22299</v>
      </c>
      <c r="AE2276"/>
      <c r="AF2276" t="s">
        <v>20919</v>
      </c>
      <c r="AG2276"/>
      <c r="AH2276"/>
      <c r="AI2276" t="s">
        <v>20668</v>
      </c>
      <c r="AJ2276" t="s">
        <v>32</v>
      </c>
      <c r="AK2276" t="s">
        <v>8270</v>
      </c>
      <c r="AL2276" t="s">
        <v>64</v>
      </c>
      <c r="AM2276" t="s">
        <v>8269</v>
      </c>
      <c r="AN2276">
        <v>14</v>
      </c>
    </row>
    <row r="2277" spans="1:40" ht="14.4" x14ac:dyDescent="0.3">
      <c r="A2277" s="433" t="str">
        <v>3082</v>
      </c>
      <c r="D2277" t="str">
        <f>CONCATENATE(portada_F[[#This Row],[NIVEL]],".",portada_F[[#This Row],[CODINS]])</f>
        <v>1.00648</v>
      </c>
      <c r="E2277" s="444" t="s">
        <v>31018</v>
      </c>
      <c r="F2277" t="s">
        <v>1811</v>
      </c>
      <c r="G2277" t="s">
        <v>4376</v>
      </c>
      <c r="H2277" t="s">
        <v>17084</v>
      </c>
      <c r="I2277" t="s">
        <v>889</v>
      </c>
      <c r="J2277" t="s">
        <v>3</v>
      </c>
      <c r="K2277" t="s">
        <v>32</v>
      </c>
      <c r="L2277" t="s">
        <v>20921</v>
      </c>
      <c r="M2277" t="s">
        <v>18492</v>
      </c>
      <c r="N2277">
        <v>50402</v>
      </c>
      <c r="O2277" t="s">
        <v>236</v>
      </c>
      <c r="P2277" t="s">
        <v>4</v>
      </c>
      <c r="Q2277" t="s">
        <v>2</v>
      </c>
      <c r="R2277" t="s">
        <v>18382</v>
      </c>
      <c r="S2277" t="s">
        <v>237</v>
      </c>
      <c r="T2277" t="s">
        <v>22295</v>
      </c>
      <c r="U2277" t="s">
        <v>2961</v>
      </c>
      <c r="V2277" t="s">
        <v>2961</v>
      </c>
      <c r="W2277" t="s">
        <v>18831</v>
      </c>
      <c r="X2277" t="s">
        <v>12731</v>
      </c>
      <c r="Y2277" s="536" t="s">
        <v>22300</v>
      </c>
      <c r="Z2277" s="536"/>
      <c r="AA2277" s="493" t="s">
        <v>15056</v>
      </c>
      <c r="AB2277" s="493" t="s">
        <v>22300</v>
      </c>
      <c r="AC2277" s="493" t="s">
        <v>18830</v>
      </c>
      <c r="AD2277" s="493" t="s">
        <v>22299</v>
      </c>
      <c r="AE2277"/>
      <c r="AF2277" t="s">
        <v>20919</v>
      </c>
      <c r="AG2277"/>
      <c r="AH2277"/>
      <c r="AI2277" t="s">
        <v>20668</v>
      </c>
      <c r="AJ2277" t="s">
        <v>32</v>
      </c>
      <c r="AK2277" t="s">
        <v>7439</v>
      </c>
      <c r="AL2277" t="s">
        <v>64</v>
      </c>
      <c r="AM2277" t="s">
        <v>17084</v>
      </c>
      <c r="AN2277">
        <v>53</v>
      </c>
    </row>
    <row r="2278" spans="1:40" ht="14.4" x14ac:dyDescent="0.3">
      <c r="A2278" s="433" t="str">
        <v>3083</v>
      </c>
      <c r="D2278" t="str">
        <f>CONCATENATE(portada_F[[#This Row],[NIVEL]],".",portada_F[[#This Row],[CODINS]])</f>
        <v>1.01857</v>
      </c>
      <c r="E2278" s="444" t="s">
        <v>32102</v>
      </c>
      <c r="F2278" t="s">
        <v>4274</v>
      </c>
      <c r="G2278" t="s">
        <v>4273</v>
      </c>
      <c r="H2278" t="s">
        <v>2119</v>
      </c>
      <c r="I2278" t="s">
        <v>889</v>
      </c>
      <c r="J2278" t="s">
        <v>1</v>
      </c>
      <c r="K2278" t="s">
        <v>32</v>
      </c>
      <c r="L2278" t="s">
        <v>20921</v>
      </c>
      <c r="M2278" t="s">
        <v>18492</v>
      </c>
      <c r="N2278">
        <v>51003</v>
      </c>
      <c r="O2278" t="s">
        <v>236</v>
      </c>
      <c r="P2278" t="s">
        <v>11</v>
      </c>
      <c r="Q2278" t="s">
        <v>3</v>
      </c>
      <c r="R2278" t="s">
        <v>19685</v>
      </c>
      <c r="S2278" t="s">
        <v>237</v>
      </c>
      <c r="T2278" t="s">
        <v>754</v>
      </c>
      <c r="U2278" t="s">
        <v>2119</v>
      </c>
      <c r="V2278" t="s">
        <v>2119</v>
      </c>
      <c r="W2278" t="s">
        <v>19105</v>
      </c>
      <c r="X2278" t="s">
        <v>10750</v>
      </c>
      <c r="Y2278" s="536" t="s">
        <v>24863</v>
      </c>
      <c r="Z2278" s="536"/>
      <c r="AA2278" s="493" t="s">
        <v>17367</v>
      </c>
      <c r="AB2278" s="493" t="s">
        <v>24864</v>
      </c>
      <c r="AC2278" s="493" t="s">
        <v>22255</v>
      </c>
      <c r="AD2278" s="493" t="s">
        <v>22256</v>
      </c>
      <c r="AE2278"/>
      <c r="AF2278" t="s">
        <v>20919</v>
      </c>
      <c r="AG2278"/>
      <c r="AH2278"/>
      <c r="AI2278" t="s">
        <v>20668</v>
      </c>
      <c r="AJ2278" t="s">
        <v>32</v>
      </c>
      <c r="AK2278" t="s">
        <v>7680</v>
      </c>
      <c r="AL2278" t="s">
        <v>64</v>
      </c>
      <c r="AM2278" t="s">
        <v>2119</v>
      </c>
      <c r="AN2278">
        <v>33</v>
      </c>
    </row>
    <row r="2279" spans="1:40" ht="14.4" x14ac:dyDescent="0.3">
      <c r="A2279" s="433" t="str">
        <v>3084</v>
      </c>
      <c r="D2279" t="str">
        <f>CONCATENATE(portada_F[[#This Row],[NIVEL]],".",portada_F[[#This Row],[CODINS]])</f>
        <v>1.02651</v>
      </c>
      <c r="E2279" s="444" t="s">
        <v>32799</v>
      </c>
      <c r="F2279" t="s">
        <v>6926</v>
      </c>
      <c r="G2279" t="s">
        <v>4277</v>
      </c>
      <c r="H2279" t="s">
        <v>1941</v>
      </c>
      <c r="I2279" t="s">
        <v>889</v>
      </c>
      <c r="J2279" t="s">
        <v>5</v>
      </c>
      <c r="K2279" t="s">
        <v>32</v>
      </c>
      <c r="L2279" t="s">
        <v>20921</v>
      </c>
      <c r="M2279" t="s">
        <v>18492</v>
      </c>
      <c r="N2279">
        <v>51002</v>
      </c>
      <c r="O2279" t="s">
        <v>236</v>
      </c>
      <c r="P2279" t="s">
        <v>11</v>
      </c>
      <c r="Q2279" t="s">
        <v>2</v>
      </c>
      <c r="R2279" t="s">
        <v>16787</v>
      </c>
      <c r="S2279" t="s">
        <v>237</v>
      </c>
      <c r="T2279" t="s">
        <v>754</v>
      </c>
      <c r="U2279" t="s">
        <v>1563</v>
      </c>
      <c r="V2279" t="s">
        <v>1941</v>
      </c>
      <c r="W2279" t="s">
        <v>26473</v>
      </c>
      <c r="X2279" t="s">
        <v>12146</v>
      </c>
      <c r="Y2279" s="536" t="s">
        <v>26474</v>
      </c>
      <c r="Z2279" s="536" t="s">
        <v>24750</v>
      </c>
      <c r="AA2279" s="493" t="s">
        <v>17324</v>
      </c>
      <c r="AB2279" s="493" t="s">
        <v>26475</v>
      </c>
      <c r="AC2279" s="493" t="s">
        <v>19851</v>
      </c>
      <c r="AD2279" s="493" t="s">
        <v>26476</v>
      </c>
      <c r="AE2279"/>
      <c r="AF2279" t="s">
        <v>20919</v>
      </c>
      <c r="AG2279"/>
      <c r="AH2279"/>
      <c r="AI2279" t="s">
        <v>20668</v>
      </c>
      <c r="AJ2279" t="s">
        <v>32</v>
      </c>
      <c r="AK2279" t="s">
        <v>4276</v>
      </c>
      <c r="AL2279" t="s">
        <v>64</v>
      </c>
      <c r="AM2279" t="s">
        <v>1941</v>
      </c>
      <c r="AN2279">
        <v>10</v>
      </c>
    </row>
    <row r="2280" spans="1:40" ht="14.4" x14ac:dyDescent="0.3">
      <c r="A2280" s="433" t="str">
        <v>3085</v>
      </c>
      <c r="D2280" t="str">
        <f>CONCATENATE(portada_F[[#This Row],[NIVEL]],".",portada_F[[#This Row],[CODINS]])</f>
        <v>1.00641</v>
      </c>
      <c r="E2280" s="444" t="s">
        <v>31011</v>
      </c>
      <c r="F2280" t="s">
        <v>1786</v>
      </c>
      <c r="G2280" t="s">
        <v>4345</v>
      </c>
      <c r="H2280" t="s">
        <v>9542</v>
      </c>
      <c r="I2280" t="s">
        <v>889</v>
      </c>
      <c r="J2280" t="s">
        <v>2</v>
      </c>
      <c r="K2280" t="s">
        <v>32</v>
      </c>
      <c r="L2280" t="s">
        <v>20921</v>
      </c>
      <c r="M2280" t="s">
        <v>18492</v>
      </c>
      <c r="N2280">
        <v>50101</v>
      </c>
      <c r="O2280" t="s">
        <v>236</v>
      </c>
      <c r="P2280" t="s">
        <v>1</v>
      </c>
      <c r="Q2280" t="s">
        <v>1</v>
      </c>
      <c r="R2280" t="s">
        <v>16740</v>
      </c>
      <c r="S2280" t="s">
        <v>237</v>
      </c>
      <c r="T2280" t="s">
        <v>889</v>
      </c>
      <c r="U2280" t="s">
        <v>889</v>
      </c>
      <c r="V2280" t="s">
        <v>7011</v>
      </c>
      <c r="W2280" t="s">
        <v>22282</v>
      </c>
      <c r="X2280" t="s">
        <v>13947</v>
      </c>
      <c r="Y2280" s="536" t="s">
        <v>22283</v>
      </c>
      <c r="Z2280" s="536"/>
      <c r="AA2280" s="493" t="s">
        <v>8271</v>
      </c>
      <c r="AB2280" s="493" t="s">
        <v>22283</v>
      </c>
      <c r="AC2280" s="493" t="s">
        <v>19872</v>
      </c>
      <c r="AD2280" s="493" t="s">
        <v>22277</v>
      </c>
      <c r="AE2280"/>
      <c r="AF2280" t="s">
        <v>20919</v>
      </c>
      <c r="AG2280"/>
      <c r="AH2280"/>
      <c r="AI2280" t="s">
        <v>20668</v>
      </c>
      <c r="AJ2280" t="s">
        <v>32</v>
      </c>
      <c r="AK2280" t="s">
        <v>556</v>
      </c>
      <c r="AL2280" t="s">
        <v>64</v>
      </c>
      <c r="AM2280" t="s">
        <v>9542</v>
      </c>
      <c r="AN2280">
        <v>44</v>
      </c>
    </row>
    <row r="2281" spans="1:40" ht="14.4" x14ac:dyDescent="0.3">
      <c r="A2281" s="433" t="str">
        <v>3086</v>
      </c>
      <c r="D2281" t="str">
        <f>CONCATENATE(portada_F[[#This Row],[NIVEL]],".",portada_F[[#This Row],[CODINS]])</f>
        <v>1.02021</v>
      </c>
      <c r="E2281" s="444" t="s">
        <v>32249</v>
      </c>
      <c r="F2281" t="s">
        <v>4304</v>
      </c>
      <c r="G2281" t="s">
        <v>4303</v>
      </c>
      <c r="H2281" t="s">
        <v>1566</v>
      </c>
      <c r="I2281" t="s">
        <v>889</v>
      </c>
      <c r="J2281" t="s">
        <v>1</v>
      </c>
      <c r="K2281" t="s">
        <v>32</v>
      </c>
      <c r="L2281" t="s">
        <v>20921</v>
      </c>
      <c r="M2281" t="s">
        <v>18492</v>
      </c>
      <c r="N2281">
        <v>51003</v>
      </c>
      <c r="O2281" t="s">
        <v>236</v>
      </c>
      <c r="P2281" t="s">
        <v>11</v>
      </c>
      <c r="Q2281" t="s">
        <v>3</v>
      </c>
      <c r="R2281" t="s">
        <v>19685</v>
      </c>
      <c r="S2281" t="s">
        <v>237</v>
      </c>
      <c r="T2281" t="s">
        <v>754</v>
      </c>
      <c r="U2281" t="s">
        <v>2119</v>
      </c>
      <c r="V2281" t="s">
        <v>1566</v>
      </c>
      <c r="W2281" t="s">
        <v>9536</v>
      </c>
      <c r="X2281" t="s">
        <v>11999</v>
      </c>
      <c r="Y2281" s="536" t="s">
        <v>25187</v>
      </c>
      <c r="Z2281" s="536" t="s">
        <v>22256</v>
      </c>
      <c r="AA2281" s="493" t="s">
        <v>25188</v>
      </c>
      <c r="AB2281" s="493" t="s">
        <v>25187</v>
      </c>
      <c r="AC2281" s="493" t="s">
        <v>22255</v>
      </c>
      <c r="AD2281" s="493" t="s">
        <v>22256</v>
      </c>
      <c r="AE2281"/>
      <c r="AF2281" t="s">
        <v>20919</v>
      </c>
      <c r="AG2281"/>
      <c r="AH2281"/>
      <c r="AI2281" t="s">
        <v>20668</v>
      </c>
      <c r="AJ2281" t="s">
        <v>32</v>
      </c>
      <c r="AK2281" t="s">
        <v>4302</v>
      </c>
      <c r="AL2281" t="s">
        <v>64</v>
      </c>
      <c r="AM2281" t="s">
        <v>1566</v>
      </c>
      <c r="AN2281">
        <v>10</v>
      </c>
    </row>
    <row r="2282" spans="1:40" ht="14.4" x14ac:dyDescent="0.3">
      <c r="A2282" s="433" t="str">
        <v>3087</v>
      </c>
      <c r="D2282" t="str">
        <f>CONCATENATE(portada_F[[#This Row],[NIVEL]],".",portada_F[[#This Row],[CODINS]])</f>
        <v>1.02332</v>
      </c>
      <c r="E2282" s="444" t="s">
        <v>32522</v>
      </c>
      <c r="F2282" t="s">
        <v>4355</v>
      </c>
      <c r="G2282" t="s">
        <v>4352</v>
      </c>
      <c r="H2282" t="s">
        <v>4353</v>
      </c>
      <c r="I2282" t="s">
        <v>889</v>
      </c>
      <c r="J2282" t="s">
        <v>4</v>
      </c>
      <c r="K2282" t="s">
        <v>32</v>
      </c>
      <c r="L2282" t="s">
        <v>20921</v>
      </c>
      <c r="M2282" t="s">
        <v>18492</v>
      </c>
      <c r="N2282">
        <v>50102</v>
      </c>
      <c r="O2282" t="s">
        <v>236</v>
      </c>
      <c r="P2282" t="s">
        <v>1</v>
      </c>
      <c r="Q2282" t="s">
        <v>2</v>
      </c>
      <c r="R2282" t="s">
        <v>16741</v>
      </c>
      <c r="S2282" t="s">
        <v>237</v>
      </c>
      <c r="T2282" t="s">
        <v>889</v>
      </c>
      <c r="U2282" t="s">
        <v>4354</v>
      </c>
      <c r="V2282" t="s">
        <v>4353</v>
      </c>
      <c r="W2282" t="s">
        <v>19213</v>
      </c>
      <c r="X2282" t="s">
        <v>14122</v>
      </c>
      <c r="Y2282" s="536" t="s">
        <v>25843</v>
      </c>
      <c r="Z2282" s="536"/>
      <c r="AA2282" s="493" t="s">
        <v>19212</v>
      </c>
      <c r="AB2282" s="493" t="s">
        <v>25843</v>
      </c>
      <c r="AC2282" s="493" t="s">
        <v>19852</v>
      </c>
      <c r="AD2282" s="493" t="s">
        <v>22264</v>
      </c>
      <c r="AE2282"/>
      <c r="AF2282" t="s">
        <v>20919</v>
      </c>
      <c r="AG2282"/>
      <c r="AH2282"/>
      <c r="AI2282" t="s">
        <v>20668</v>
      </c>
      <c r="AJ2282" t="s">
        <v>32</v>
      </c>
      <c r="AK2282" t="s">
        <v>4351</v>
      </c>
      <c r="AL2282" t="s">
        <v>64</v>
      </c>
      <c r="AM2282" t="s">
        <v>4353</v>
      </c>
      <c r="AN2282">
        <v>15</v>
      </c>
    </row>
    <row r="2283" spans="1:40" ht="14.4" x14ac:dyDescent="0.3">
      <c r="A2283" s="433" t="str">
        <v>3088</v>
      </c>
      <c r="D2283" t="str">
        <f>CONCATENATE(portada_F[[#This Row],[NIVEL]],".",portada_F[[#This Row],[CODINS]])</f>
        <v>1.03417</v>
      </c>
      <c r="E2283" s="444" t="s">
        <v>33466</v>
      </c>
      <c r="F2283" t="s">
        <v>7532</v>
      </c>
      <c r="G2283" t="s">
        <v>11272</v>
      </c>
      <c r="H2283" t="s">
        <v>551</v>
      </c>
      <c r="I2283" t="s">
        <v>889</v>
      </c>
      <c r="J2283" t="s">
        <v>3</v>
      </c>
      <c r="K2283" t="s">
        <v>32</v>
      </c>
      <c r="L2283" t="s">
        <v>20921</v>
      </c>
      <c r="M2283" t="s">
        <v>18492</v>
      </c>
      <c r="N2283">
        <v>50403</v>
      </c>
      <c r="O2283" t="s">
        <v>236</v>
      </c>
      <c r="P2283" t="s">
        <v>4</v>
      </c>
      <c r="Q2283" t="s">
        <v>3</v>
      </c>
      <c r="R2283" t="s">
        <v>16760</v>
      </c>
      <c r="S2283" t="s">
        <v>237</v>
      </c>
      <c r="T2283" t="s">
        <v>22295</v>
      </c>
      <c r="U2283" t="s">
        <v>23074</v>
      </c>
      <c r="V2283" t="s">
        <v>551</v>
      </c>
      <c r="W2283" t="s">
        <v>12299</v>
      </c>
      <c r="X2283" t="s">
        <v>12298</v>
      </c>
      <c r="Y2283" s="536" t="s">
        <v>22299</v>
      </c>
      <c r="Z2283" s="536"/>
      <c r="AA2283" s="493" t="s">
        <v>17421</v>
      </c>
      <c r="AB2283" s="493" t="s">
        <v>28061</v>
      </c>
      <c r="AC2283" s="493" t="s">
        <v>18830</v>
      </c>
      <c r="AD2283" s="493" t="s">
        <v>22299</v>
      </c>
      <c r="AE2283"/>
      <c r="AF2283" t="s">
        <v>20919</v>
      </c>
      <c r="AG2283"/>
      <c r="AH2283"/>
      <c r="AI2283" t="s">
        <v>20668</v>
      </c>
      <c r="AJ2283" t="s">
        <v>32</v>
      </c>
      <c r="AK2283" t="s">
        <v>10113</v>
      </c>
      <c r="AL2283" t="s">
        <v>64</v>
      </c>
      <c r="AM2283" t="s">
        <v>551</v>
      </c>
      <c r="AN2283">
        <v>2</v>
      </c>
    </row>
    <row r="2284" spans="1:40" ht="14.4" x14ac:dyDescent="0.3">
      <c r="A2284" s="433" t="str">
        <v>3089</v>
      </c>
      <c r="D2284" t="str">
        <f>CONCATENATE(portada_F[[#This Row],[NIVEL]],".",portada_F[[#This Row],[CODINS]])</f>
        <v>1.02020</v>
      </c>
      <c r="E2284" s="444" t="s">
        <v>32248</v>
      </c>
      <c r="F2284" t="s">
        <v>7799</v>
      </c>
      <c r="G2284" t="s">
        <v>10198</v>
      </c>
      <c r="H2284" t="s">
        <v>10199</v>
      </c>
      <c r="I2284" t="s">
        <v>889</v>
      </c>
      <c r="J2284" t="s">
        <v>1</v>
      </c>
      <c r="K2284" t="s">
        <v>32</v>
      </c>
      <c r="L2284" t="s">
        <v>20921</v>
      </c>
      <c r="M2284" t="s">
        <v>18492</v>
      </c>
      <c r="N2284">
        <v>51003</v>
      </c>
      <c r="O2284" t="s">
        <v>236</v>
      </c>
      <c r="P2284" t="s">
        <v>11</v>
      </c>
      <c r="Q2284" t="s">
        <v>3</v>
      </c>
      <c r="R2284" t="s">
        <v>19685</v>
      </c>
      <c r="S2284" t="s">
        <v>237</v>
      </c>
      <c r="T2284" t="s">
        <v>754</v>
      </c>
      <c r="U2284" t="s">
        <v>2119</v>
      </c>
      <c r="V2284" t="s">
        <v>10199</v>
      </c>
      <c r="W2284" t="s">
        <v>10803</v>
      </c>
      <c r="X2284" t="s">
        <v>11998</v>
      </c>
      <c r="Y2284" s="536" t="s">
        <v>22256</v>
      </c>
      <c r="Z2284" s="536" t="s">
        <v>25186</v>
      </c>
      <c r="AA2284" s="493" t="s">
        <v>19146</v>
      </c>
      <c r="AB2284" s="493" t="s">
        <v>25186</v>
      </c>
      <c r="AC2284" s="493" t="s">
        <v>22255</v>
      </c>
      <c r="AD2284" s="493" t="s">
        <v>22256</v>
      </c>
      <c r="AE2284"/>
      <c r="AF2284" t="s">
        <v>20919</v>
      </c>
      <c r="AG2284"/>
      <c r="AH2284"/>
      <c r="AI2284" t="s">
        <v>20668</v>
      </c>
      <c r="AJ2284" t="s">
        <v>32</v>
      </c>
      <c r="AK2284" t="s">
        <v>1886</v>
      </c>
      <c r="AL2284" t="s">
        <v>64</v>
      </c>
      <c r="AM2284" t="s">
        <v>10199</v>
      </c>
      <c r="AN2284">
        <v>7</v>
      </c>
    </row>
    <row r="2285" spans="1:40" ht="14.4" x14ac:dyDescent="0.3">
      <c r="A2285" s="433" t="str">
        <v>3090</v>
      </c>
      <c r="D2285" t="str">
        <f>CONCATENATE(portada_F[[#This Row],[NIVEL]],".",portada_F[[#This Row],[CODINS]])</f>
        <v>1.01860</v>
      </c>
      <c r="E2285" s="444" t="s">
        <v>32105</v>
      </c>
      <c r="F2285" t="s">
        <v>7249</v>
      </c>
      <c r="G2285" t="s">
        <v>7248</v>
      </c>
      <c r="H2285" t="s">
        <v>17213</v>
      </c>
      <c r="I2285" t="s">
        <v>889</v>
      </c>
      <c r="J2285" t="s">
        <v>3</v>
      </c>
      <c r="K2285" t="s">
        <v>32</v>
      </c>
      <c r="L2285" t="s">
        <v>20921</v>
      </c>
      <c r="M2285" t="s">
        <v>18492</v>
      </c>
      <c r="N2285">
        <v>50401</v>
      </c>
      <c r="O2285" t="s">
        <v>236</v>
      </c>
      <c r="P2285" t="s">
        <v>4</v>
      </c>
      <c r="Q2285" t="s">
        <v>1</v>
      </c>
      <c r="R2285" t="s">
        <v>16759</v>
      </c>
      <c r="S2285" t="s">
        <v>237</v>
      </c>
      <c r="T2285" t="s">
        <v>22295</v>
      </c>
      <c r="U2285" t="s">
        <v>22295</v>
      </c>
      <c r="V2285" t="s">
        <v>7250</v>
      </c>
      <c r="W2285" t="s">
        <v>9549</v>
      </c>
      <c r="X2285" t="s">
        <v>11959</v>
      </c>
      <c r="Y2285" s="536" t="s">
        <v>24432</v>
      </c>
      <c r="Z2285" s="536"/>
      <c r="AA2285" s="493" t="s">
        <v>15697</v>
      </c>
      <c r="AB2285" s="493" t="s">
        <v>24869</v>
      </c>
      <c r="AC2285" s="493" t="s">
        <v>18830</v>
      </c>
      <c r="AD2285" s="493" t="s">
        <v>24432</v>
      </c>
      <c r="AE2285"/>
      <c r="AF2285" t="s">
        <v>20919</v>
      </c>
      <c r="AG2285"/>
      <c r="AH2285"/>
      <c r="AI2285" t="s">
        <v>20668</v>
      </c>
      <c r="AJ2285" t="s">
        <v>32</v>
      </c>
      <c r="AK2285" t="s">
        <v>4401</v>
      </c>
      <c r="AL2285" t="s">
        <v>64</v>
      </c>
      <c r="AM2285" t="s">
        <v>17213</v>
      </c>
      <c r="AN2285">
        <v>11</v>
      </c>
    </row>
    <row r="2286" spans="1:40" ht="14.4" x14ac:dyDescent="0.3">
      <c r="A2286" s="433" t="str">
        <v>3091</v>
      </c>
      <c r="D2286" t="str">
        <f>CONCATENATE(portada_F[[#This Row],[NIVEL]],".",portada_F[[#This Row],[CODINS]])</f>
        <v>1.01256</v>
      </c>
      <c r="E2286" s="444" t="s">
        <v>31542</v>
      </c>
      <c r="F2286" t="s">
        <v>2160</v>
      </c>
      <c r="G2286" t="s">
        <v>4381</v>
      </c>
      <c r="H2286" t="s">
        <v>4382</v>
      </c>
      <c r="I2286" t="s">
        <v>889</v>
      </c>
      <c r="J2286" t="s">
        <v>3</v>
      </c>
      <c r="K2286" t="s">
        <v>32</v>
      </c>
      <c r="L2286" t="s">
        <v>20921</v>
      </c>
      <c r="M2286" t="s">
        <v>18492</v>
      </c>
      <c r="N2286">
        <v>50401</v>
      </c>
      <c r="O2286" t="s">
        <v>236</v>
      </c>
      <c r="P2286" t="s">
        <v>4</v>
      </c>
      <c r="Q2286" t="s">
        <v>1</v>
      </c>
      <c r="R2286" t="s">
        <v>16759</v>
      </c>
      <c r="S2286" t="s">
        <v>237</v>
      </c>
      <c r="T2286" t="s">
        <v>22295</v>
      </c>
      <c r="U2286" t="s">
        <v>22295</v>
      </c>
      <c r="V2286" t="s">
        <v>4382</v>
      </c>
      <c r="W2286" t="s">
        <v>23604</v>
      </c>
      <c r="X2286" t="s">
        <v>23605</v>
      </c>
      <c r="Y2286" s="536" t="s">
        <v>23606</v>
      </c>
      <c r="Z2286" s="536" t="s">
        <v>23607</v>
      </c>
      <c r="AA2286" s="493" t="s">
        <v>23608</v>
      </c>
      <c r="AB2286" s="493" t="s">
        <v>21949</v>
      </c>
      <c r="AC2286" s="493" t="s">
        <v>18830</v>
      </c>
      <c r="AD2286" s="493" t="s">
        <v>22299</v>
      </c>
      <c r="AE2286"/>
      <c r="AF2286" t="s">
        <v>20919</v>
      </c>
      <c r="AG2286"/>
      <c r="AH2286"/>
      <c r="AI2286" t="s">
        <v>20668</v>
      </c>
      <c r="AJ2286" t="s">
        <v>32</v>
      </c>
      <c r="AK2286" t="s">
        <v>4380</v>
      </c>
      <c r="AL2286" t="s">
        <v>64</v>
      </c>
      <c r="AM2286" t="s">
        <v>4382</v>
      </c>
      <c r="AN2286">
        <v>21</v>
      </c>
    </row>
    <row r="2287" spans="1:40" ht="14.4" x14ac:dyDescent="0.3">
      <c r="A2287" s="433" t="str">
        <v>3093</v>
      </c>
      <c r="D2287" t="str">
        <f>CONCATENATE(portada_F[[#This Row],[NIVEL]],".",portada_F[[#This Row],[CODINS]])</f>
        <v>1.02272</v>
      </c>
      <c r="E2287" s="444" t="s">
        <v>32467</v>
      </c>
      <c r="F2287" t="s">
        <v>4397</v>
      </c>
      <c r="G2287" t="s">
        <v>4396</v>
      </c>
      <c r="H2287" t="s">
        <v>17269</v>
      </c>
      <c r="I2287" t="s">
        <v>889</v>
      </c>
      <c r="J2287" t="s">
        <v>3</v>
      </c>
      <c r="K2287" t="s">
        <v>32</v>
      </c>
      <c r="L2287" t="s">
        <v>20921</v>
      </c>
      <c r="M2287" t="s">
        <v>18492</v>
      </c>
      <c r="N2287">
        <v>50401</v>
      </c>
      <c r="O2287" t="s">
        <v>236</v>
      </c>
      <c r="P2287" t="s">
        <v>4</v>
      </c>
      <c r="Q2287" t="s">
        <v>1</v>
      </c>
      <c r="R2287" t="s">
        <v>16759</v>
      </c>
      <c r="S2287" t="s">
        <v>237</v>
      </c>
      <c r="T2287" t="s">
        <v>22295</v>
      </c>
      <c r="U2287" t="s">
        <v>22295</v>
      </c>
      <c r="V2287" t="s">
        <v>17269</v>
      </c>
      <c r="W2287" t="s">
        <v>3071</v>
      </c>
      <c r="X2287" t="s">
        <v>12054</v>
      </c>
      <c r="Y2287" s="536" t="s">
        <v>25701</v>
      </c>
      <c r="Z2287" s="536"/>
      <c r="AA2287" s="493" t="s">
        <v>9548</v>
      </c>
      <c r="AB2287" s="493" t="s">
        <v>25701</v>
      </c>
      <c r="AC2287" s="493" t="s">
        <v>18830</v>
      </c>
      <c r="AD2287" s="493" t="s">
        <v>25702</v>
      </c>
      <c r="AE2287"/>
      <c r="AF2287" t="s">
        <v>20919</v>
      </c>
      <c r="AG2287"/>
      <c r="AH2287"/>
      <c r="AI2287" t="s">
        <v>20668</v>
      </c>
      <c r="AJ2287" t="s">
        <v>32</v>
      </c>
      <c r="AK2287" t="s">
        <v>4284</v>
      </c>
      <c r="AL2287" t="s">
        <v>64</v>
      </c>
      <c r="AM2287" t="s">
        <v>17269</v>
      </c>
      <c r="AN2287">
        <v>18</v>
      </c>
    </row>
    <row r="2288" spans="1:40" ht="14.4" x14ac:dyDescent="0.3">
      <c r="A2288" s="433" t="str">
        <v>3095</v>
      </c>
      <c r="D2288" t="str">
        <f>CONCATENATE(portada_F[[#This Row],[NIVEL]],".",portada_F[[#This Row],[CODINS]])</f>
        <v>1.00642</v>
      </c>
      <c r="E2288" s="444" t="s">
        <v>31012</v>
      </c>
      <c r="F2288" t="s">
        <v>1790</v>
      </c>
      <c r="G2288" t="s">
        <v>4334</v>
      </c>
      <c r="H2288" t="s">
        <v>4335</v>
      </c>
      <c r="I2288" t="s">
        <v>889</v>
      </c>
      <c r="J2288" t="s">
        <v>4</v>
      </c>
      <c r="K2288" t="s">
        <v>32</v>
      </c>
      <c r="L2288" t="s">
        <v>20921</v>
      </c>
      <c r="M2288" t="s">
        <v>18492</v>
      </c>
      <c r="N2288">
        <v>50101</v>
      </c>
      <c r="O2288" t="s">
        <v>236</v>
      </c>
      <c r="P2288" t="s">
        <v>1</v>
      </c>
      <c r="Q2288" t="s">
        <v>1</v>
      </c>
      <c r="R2288" t="s">
        <v>16740</v>
      </c>
      <c r="S2288" t="s">
        <v>237</v>
      </c>
      <c r="T2288" t="s">
        <v>889</v>
      </c>
      <c r="U2288" t="s">
        <v>889</v>
      </c>
      <c r="V2288" t="s">
        <v>4335</v>
      </c>
      <c r="W2288" t="s">
        <v>18829</v>
      </c>
      <c r="X2288" t="s">
        <v>11616</v>
      </c>
      <c r="Y2288" s="536" t="s">
        <v>22284</v>
      </c>
      <c r="Z2288" s="536" t="s">
        <v>22285</v>
      </c>
      <c r="AA2288" s="493" t="s">
        <v>4336</v>
      </c>
      <c r="AB2288" s="493" t="s">
        <v>22285</v>
      </c>
      <c r="AC2288" s="493" t="s">
        <v>19852</v>
      </c>
      <c r="AD2288" s="493" t="s">
        <v>22264</v>
      </c>
      <c r="AE2288"/>
      <c r="AF2288" t="s">
        <v>20919</v>
      </c>
      <c r="AG2288"/>
      <c r="AH2288"/>
      <c r="AI2288" t="s">
        <v>20668</v>
      </c>
      <c r="AJ2288" t="s">
        <v>32</v>
      </c>
      <c r="AK2288" t="s">
        <v>4333</v>
      </c>
      <c r="AL2288" t="s">
        <v>64</v>
      </c>
      <c r="AM2288" t="s">
        <v>4335</v>
      </c>
      <c r="AN2288">
        <v>141</v>
      </c>
    </row>
    <row r="2289" spans="1:40" ht="14.4" x14ac:dyDescent="0.3">
      <c r="A2289" s="433" t="str">
        <v>3096</v>
      </c>
      <c r="D2289" t="str">
        <f>CONCATENATE(portada_F[[#This Row],[NIVEL]],".",portada_F[[#This Row],[CODINS]])</f>
        <v>1.03601</v>
      </c>
      <c r="E2289" s="444" t="s">
        <v>33591</v>
      </c>
      <c r="F2289" t="s">
        <v>7497</v>
      </c>
      <c r="G2289" t="s">
        <v>13708</v>
      </c>
      <c r="H2289" t="s">
        <v>210</v>
      </c>
      <c r="I2289" t="s">
        <v>889</v>
      </c>
      <c r="J2289" t="s">
        <v>3</v>
      </c>
      <c r="K2289" t="s">
        <v>32</v>
      </c>
      <c r="L2289" t="s">
        <v>20921</v>
      </c>
      <c r="M2289" t="s">
        <v>18492</v>
      </c>
      <c r="N2289">
        <v>50403</v>
      </c>
      <c r="O2289" t="s">
        <v>236</v>
      </c>
      <c r="P2289" t="s">
        <v>4</v>
      </c>
      <c r="Q2289" t="s">
        <v>3</v>
      </c>
      <c r="R2289" t="s">
        <v>16760</v>
      </c>
      <c r="S2289" t="s">
        <v>237</v>
      </c>
      <c r="T2289" t="s">
        <v>22295</v>
      </c>
      <c r="U2289" t="s">
        <v>23074</v>
      </c>
      <c r="V2289" t="s">
        <v>210</v>
      </c>
      <c r="W2289" t="s">
        <v>28456</v>
      </c>
      <c r="X2289" t="s">
        <v>18177</v>
      </c>
      <c r="Y2289" s="536" t="s">
        <v>28457</v>
      </c>
      <c r="Z2289" s="536"/>
      <c r="AA2289" s="493" t="s">
        <v>14353</v>
      </c>
      <c r="AB2289" s="493" t="s">
        <v>28458</v>
      </c>
      <c r="AC2289" s="493" t="s">
        <v>18830</v>
      </c>
      <c r="AD2289" s="493" t="s">
        <v>22299</v>
      </c>
      <c r="AE2289"/>
      <c r="AF2289" t="s">
        <v>20919</v>
      </c>
      <c r="AG2289"/>
      <c r="AH2289"/>
      <c r="AI2289" t="s">
        <v>20668</v>
      </c>
      <c r="AJ2289" t="s">
        <v>32</v>
      </c>
      <c r="AK2289" t="s">
        <v>4360</v>
      </c>
      <c r="AL2289" t="s">
        <v>64</v>
      </c>
      <c r="AM2289" t="s">
        <v>210</v>
      </c>
      <c r="AN2289">
        <v>5</v>
      </c>
    </row>
    <row r="2290" spans="1:40" ht="14.4" x14ac:dyDescent="0.3">
      <c r="A2290" s="433" t="str">
        <v>3097</v>
      </c>
      <c r="D2290" t="str">
        <f>CONCATENATE(portada_F[[#This Row],[NIVEL]],".",portada_F[[#This Row],[CODINS]])</f>
        <v>1.03901</v>
      </c>
      <c r="E2290" s="444" t="s">
        <v>33823</v>
      </c>
      <c r="F2290" t="s">
        <v>7862</v>
      </c>
      <c r="G2290" t="s">
        <v>17478</v>
      </c>
      <c r="H2290" t="s">
        <v>17479</v>
      </c>
      <c r="I2290" t="s">
        <v>889</v>
      </c>
      <c r="J2290" t="s">
        <v>3</v>
      </c>
      <c r="K2290" t="s">
        <v>32</v>
      </c>
      <c r="L2290" t="s">
        <v>20921</v>
      </c>
      <c r="M2290" t="s">
        <v>18492</v>
      </c>
      <c r="N2290">
        <v>50403</v>
      </c>
      <c r="O2290" t="s">
        <v>236</v>
      </c>
      <c r="P2290" t="s">
        <v>4</v>
      </c>
      <c r="Q2290" t="s">
        <v>3</v>
      </c>
      <c r="R2290" t="s">
        <v>16760</v>
      </c>
      <c r="S2290" t="s">
        <v>237</v>
      </c>
      <c r="T2290" t="s">
        <v>22295</v>
      </c>
      <c r="U2290" t="s">
        <v>23074</v>
      </c>
      <c r="V2290" t="s">
        <v>17479</v>
      </c>
      <c r="W2290" t="s">
        <v>29083</v>
      </c>
      <c r="X2290" t="s">
        <v>17481</v>
      </c>
      <c r="Y2290" s="536" t="s">
        <v>29084</v>
      </c>
      <c r="Z2290" s="536" t="s">
        <v>29085</v>
      </c>
      <c r="AA2290" s="493" t="s">
        <v>17480</v>
      </c>
      <c r="AB2290" s="493" t="s">
        <v>29084</v>
      </c>
      <c r="AC2290" s="493" t="s">
        <v>18830</v>
      </c>
      <c r="AD2290" s="493" t="s">
        <v>22299</v>
      </c>
      <c r="AE2290"/>
      <c r="AF2290" t="s">
        <v>20919</v>
      </c>
      <c r="AG2290"/>
      <c r="AH2290"/>
      <c r="AI2290" t="s">
        <v>20668</v>
      </c>
      <c r="AJ2290" t="s">
        <v>32</v>
      </c>
      <c r="AK2290" t="s">
        <v>4326</v>
      </c>
      <c r="AL2290" t="s">
        <v>64</v>
      </c>
      <c r="AM2290" t="s">
        <v>17479</v>
      </c>
      <c r="AN2290">
        <v>4</v>
      </c>
    </row>
    <row r="2291" spans="1:40" ht="14.4" x14ac:dyDescent="0.3">
      <c r="A2291" s="433" t="str">
        <v>3099</v>
      </c>
      <c r="D2291" t="str">
        <f>CONCATENATE(portada_F[[#This Row],[NIVEL]],".",portada_F[[#This Row],[CODINS]])</f>
        <v>1.02934</v>
      </c>
      <c r="E2291" s="444" t="s">
        <v>33052</v>
      </c>
      <c r="F2291" t="s">
        <v>13598</v>
      </c>
      <c r="G2291" t="s">
        <v>13599</v>
      </c>
      <c r="H2291" t="s">
        <v>3069</v>
      </c>
      <c r="I2291" t="s">
        <v>889</v>
      </c>
      <c r="J2291" t="s">
        <v>1</v>
      </c>
      <c r="K2291" t="s">
        <v>32</v>
      </c>
      <c r="L2291" t="s">
        <v>20921</v>
      </c>
      <c r="M2291" t="s">
        <v>18492</v>
      </c>
      <c r="N2291">
        <v>51003</v>
      </c>
      <c r="O2291" t="s">
        <v>236</v>
      </c>
      <c r="P2291" t="s">
        <v>11</v>
      </c>
      <c r="Q2291" t="s">
        <v>3</v>
      </c>
      <c r="R2291" t="s">
        <v>19685</v>
      </c>
      <c r="S2291" t="s">
        <v>237</v>
      </c>
      <c r="T2291" t="s">
        <v>754</v>
      </c>
      <c r="U2291" t="s">
        <v>2119</v>
      </c>
      <c r="V2291" t="s">
        <v>3069</v>
      </c>
      <c r="W2291" t="s">
        <v>14204</v>
      </c>
      <c r="X2291" t="s">
        <v>14203</v>
      </c>
      <c r="Y2291" s="536" t="s">
        <v>22256</v>
      </c>
      <c r="Z2291" s="536" t="s">
        <v>27080</v>
      </c>
      <c r="AA2291" s="493" t="s">
        <v>27081</v>
      </c>
      <c r="AB2291" s="493" t="s">
        <v>27082</v>
      </c>
      <c r="AC2291" s="493" t="s">
        <v>22255</v>
      </c>
      <c r="AD2291" s="493" t="s">
        <v>23580</v>
      </c>
      <c r="AE2291"/>
      <c r="AF2291" t="s">
        <v>20919</v>
      </c>
      <c r="AG2291"/>
      <c r="AH2291"/>
      <c r="AI2291" t="s">
        <v>20668</v>
      </c>
      <c r="AJ2291" t="s">
        <v>32</v>
      </c>
      <c r="AK2291" t="s">
        <v>4701</v>
      </c>
      <c r="AL2291" t="s">
        <v>64</v>
      </c>
      <c r="AM2291" t="s">
        <v>3069</v>
      </c>
      <c r="AN2291">
        <v>5</v>
      </c>
    </row>
    <row r="2292" spans="1:40" ht="14.4" x14ac:dyDescent="0.3">
      <c r="A2292" s="433" t="str">
        <v>3100</v>
      </c>
      <c r="D2292" t="str">
        <f>CONCATENATE(portada_F[[#This Row],[NIVEL]],".",portada_F[[#This Row],[CODINS]])</f>
        <v>1.01643</v>
      </c>
      <c r="E2292" s="444" t="s">
        <v>31911</v>
      </c>
      <c r="F2292" t="s">
        <v>7434</v>
      </c>
      <c r="G2292" t="s">
        <v>13545</v>
      </c>
      <c r="H2292" t="s">
        <v>373</v>
      </c>
      <c r="I2292" t="s">
        <v>889</v>
      </c>
      <c r="J2292" t="s">
        <v>3</v>
      </c>
      <c r="K2292" t="s">
        <v>32</v>
      </c>
      <c r="L2292" t="s">
        <v>20921</v>
      </c>
      <c r="M2292" t="s">
        <v>18492</v>
      </c>
      <c r="N2292">
        <v>50401</v>
      </c>
      <c r="O2292" t="s">
        <v>236</v>
      </c>
      <c r="P2292" t="s">
        <v>4</v>
      </c>
      <c r="Q2292" t="s">
        <v>1</v>
      </c>
      <c r="R2292" t="s">
        <v>16759</v>
      </c>
      <c r="S2292" t="s">
        <v>237</v>
      </c>
      <c r="T2292" t="s">
        <v>22295</v>
      </c>
      <c r="U2292" t="s">
        <v>22295</v>
      </c>
      <c r="V2292" t="s">
        <v>373</v>
      </c>
      <c r="W2292" t="s">
        <v>19058</v>
      </c>
      <c r="X2292" t="s">
        <v>14039</v>
      </c>
      <c r="Y2292" s="536" t="s">
        <v>24431</v>
      </c>
      <c r="Z2292" s="536" t="s">
        <v>24431</v>
      </c>
      <c r="AA2292" s="493" t="s">
        <v>19057</v>
      </c>
      <c r="AB2292" s="493" t="s">
        <v>24431</v>
      </c>
      <c r="AC2292" s="493" t="s">
        <v>18830</v>
      </c>
      <c r="AD2292" s="493" t="s">
        <v>24432</v>
      </c>
      <c r="AE2292"/>
      <c r="AF2292" t="s">
        <v>20919</v>
      </c>
      <c r="AG2292"/>
      <c r="AH2292"/>
      <c r="AI2292" t="s">
        <v>20668</v>
      </c>
      <c r="AJ2292" t="s">
        <v>32</v>
      </c>
      <c r="AK2292" t="s">
        <v>4383</v>
      </c>
      <c r="AL2292" t="s">
        <v>64</v>
      </c>
      <c r="AM2292" t="s">
        <v>373</v>
      </c>
      <c r="AN2292">
        <v>6</v>
      </c>
    </row>
    <row r="2293" spans="1:40" ht="14.4" x14ac:dyDescent="0.3">
      <c r="A2293" s="433" t="str">
        <v>3101</v>
      </c>
      <c r="D2293" t="str">
        <f>CONCATENATE(portada_F[[#This Row],[NIVEL]],".",portada_F[[#This Row],[CODINS]])</f>
        <v>1.02018</v>
      </c>
      <c r="E2293" s="444" t="s">
        <v>32246</v>
      </c>
      <c r="F2293" t="s">
        <v>4400</v>
      </c>
      <c r="G2293" t="s">
        <v>4398</v>
      </c>
      <c r="H2293" t="s">
        <v>4399</v>
      </c>
      <c r="I2293" t="s">
        <v>889</v>
      </c>
      <c r="J2293" t="s">
        <v>3</v>
      </c>
      <c r="K2293" t="s">
        <v>32</v>
      </c>
      <c r="L2293" t="s">
        <v>20921</v>
      </c>
      <c r="M2293" t="s">
        <v>18492</v>
      </c>
      <c r="N2293">
        <v>50402</v>
      </c>
      <c r="O2293" t="s">
        <v>236</v>
      </c>
      <c r="P2293" t="s">
        <v>4</v>
      </c>
      <c r="Q2293" t="s">
        <v>2</v>
      </c>
      <c r="R2293" t="s">
        <v>18382</v>
      </c>
      <c r="S2293" t="s">
        <v>237</v>
      </c>
      <c r="T2293" t="s">
        <v>22295</v>
      </c>
      <c r="U2293" t="s">
        <v>2961</v>
      </c>
      <c r="V2293" t="s">
        <v>4399</v>
      </c>
      <c r="W2293" t="s">
        <v>19145</v>
      </c>
      <c r="X2293" t="s">
        <v>13032</v>
      </c>
      <c r="Y2293" s="536" t="s">
        <v>25182</v>
      </c>
      <c r="Z2293" s="536" t="s">
        <v>25183</v>
      </c>
      <c r="AA2293" s="493" t="s">
        <v>14079</v>
      </c>
      <c r="AB2293" s="493" t="s">
        <v>25184</v>
      </c>
      <c r="AC2293" s="493" t="s">
        <v>18830</v>
      </c>
      <c r="AD2293" s="493" t="s">
        <v>22299</v>
      </c>
      <c r="AE2293"/>
      <c r="AF2293" t="s">
        <v>20919</v>
      </c>
      <c r="AG2293"/>
      <c r="AH2293"/>
      <c r="AI2293" t="s">
        <v>20668</v>
      </c>
      <c r="AJ2293" t="s">
        <v>32</v>
      </c>
      <c r="AK2293" t="s">
        <v>4316</v>
      </c>
      <c r="AL2293" t="s">
        <v>64</v>
      </c>
      <c r="AM2293" t="s">
        <v>4399</v>
      </c>
      <c r="AN2293">
        <v>15</v>
      </c>
    </row>
    <row r="2294" spans="1:40" ht="14.4" x14ac:dyDescent="0.3">
      <c r="A2294" s="433" t="str">
        <v>3103</v>
      </c>
      <c r="D2294" t="str">
        <f>CONCATENATE(portada_F[[#This Row],[NIVEL]],".",portada_F[[#This Row],[CODINS]])</f>
        <v>1.02019</v>
      </c>
      <c r="E2294" s="444" t="s">
        <v>32247</v>
      </c>
      <c r="F2294" t="s">
        <v>3481</v>
      </c>
      <c r="G2294" t="s">
        <v>4290</v>
      </c>
      <c r="H2294" t="s">
        <v>4291</v>
      </c>
      <c r="I2294" t="s">
        <v>889</v>
      </c>
      <c r="J2294" t="s">
        <v>1</v>
      </c>
      <c r="K2294" t="s">
        <v>32</v>
      </c>
      <c r="L2294" t="s">
        <v>20921</v>
      </c>
      <c r="M2294" t="s">
        <v>18492</v>
      </c>
      <c r="N2294">
        <v>51001</v>
      </c>
      <c r="O2294" t="s">
        <v>236</v>
      </c>
      <c r="P2294" t="s">
        <v>11</v>
      </c>
      <c r="Q2294" t="s">
        <v>1</v>
      </c>
      <c r="R2294" t="s">
        <v>16786</v>
      </c>
      <c r="S2294" t="s">
        <v>237</v>
      </c>
      <c r="T2294" t="s">
        <v>754</v>
      </c>
      <c r="U2294" t="s">
        <v>754</v>
      </c>
      <c r="V2294" t="s">
        <v>4291</v>
      </c>
      <c r="W2294" t="s">
        <v>9533</v>
      </c>
      <c r="X2294" t="s">
        <v>11997</v>
      </c>
      <c r="Y2294" s="536" t="s">
        <v>25185</v>
      </c>
      <c r="Z2294" s="536" t="s">
        <v>22256</v>
      </c>
      <c r="AA2294" s="493" t="s">
        <v>10885</v>
      </c>
      <c r="AB2294" s="493" t="s">
        <v>25185</v>
      </c>
      <c r="AC2294" s="493" t="s">
        <v>22255</v>
      </c>
      <c r="AD2294" s="493" t="s">
        <v>22256</v>
      </c>
      <c r="AE2294"/>
      <c r="AF2294" t="s">
        <v>20919</v>
      </c>
      <c r="AG2294"/>
      <c r="AH2294"/>
      <c r="AI2294" t="s">
        <v>20668</v>
      </c>
      <c r="AJ2294" t="s">
        <v>32</v>
      </c>
      <c r="AK2294" t="s">
        <v>4289</v>
      </c>
      <c r="AL2294" t="s">
        <v>64</v>
      </c>
      <c r="AM2294" t="s">
        <v>4291</v>
      </c>
      <c r="AN2294">
        <v>18</v>
      </c>
    </row>
    <row r="2295" spans="1:40" ht="14.4" x14ac:dyDescent="0.3">
      <c r="A2295" s="433" t="str">
        <v>3104</v>
      </c>
      <c r="D2295" t="str">
        <f>CONCATENATE(portada_F[[#This Row],[NIVEL]],".",portada_F[[#This Row],[CODINS]])</f>
        <v>1.03602</v>
      </c>
      <c r="E2295" s="444" t="s">
        <v>33592</v>
      </c>
      <c r="F2295" t="s">
        <v>13709</v>
      </c>
      <c r="G2295" t="s">
        <v>13710</v>
      </c>
      <c r="H2295" t="s">
        <v>272</v>
      </c>
      <c r="I2295" t="s">
        <v>889</v>
      </c>
      <c r="J2295" t="s">
        <v>3</v>
      </c>
      <c r="K2295" t="s">
        <v>32</v>
      </c>
      <c r="L2295" t="s">
        <v>20921</v>
      </c>
      <c r="M2295" t="s">
        <v>18492</v>
      </c>
      <c r="N2295">
        <v>50403</v>
      </c>
      <c r="O2295" t="s">
        <v>236</v>
      </c>
      <c r="P2295" t="s">
        <v>4</v>
      </c>
      <c r="Q2295" t="s">
        <v>3</v>
      </c>
      <c r="R2295" t="s">
        <v>16760</v>
      </c>
      <c r="S2295" t="s">
        <v>237</v>
      </c>
      <c r="T2295" t="s">
        <v>22295</v>
      </c>
      <c r="U2295" t="s">
        <v>23074</v>
      </c>
      <c r="V2295" t="s">
        <v>272</v>
      </c>
      <c r="W2295" t="s">
        <v>14356</v>
      </c>
      <c r="X2295" t="s">
        <v>14355</v>
      </c>
      <c r="Y2295" s="536" t="s">
        <v>28459</v>
      </c>
      <c r="Z2295" s="536"/>
      <c r="AA2295" s="493" t="s">
        <v>14354</v>
      </c>
      <c r="AB2295" s="493" t="s">
        <v>28459</v>
      </c>
      <c r="AC2295" s="493" t="s">
        <v>18830</v>
      </c>
      <c r="AD2295" s="493" t="s">
        <v>22299</v>
      </c>
      <c r="AE2295"/>
      <c r="AF2295" t="s">
        <v>20919</v>
      </c>
      <c r="AG2295"/>
      <c r="AH2295"/>
      <c r="AI2295" t="s">
        <v>20668</v>
      </c>
      <c r="AJ2295" t="s">
        <v>32</v>
      </c>
      <c r="AK2295" t="s">
        <v>4386</v>
      </c>
      <c r="AL2295" t="s">
        <v>64</v>
      </c>
      <c r="AM2295" t="s">
        <v>272</v>
      </c>
      <c r="AN2295">
        <v>2</v>
      </c>
    </row>
    <row r="2296" spans="1:40" ht="14.4" x14ac:dyDescent="0.3">
      <c r="A2296" s="433" t="str">
        <v>3105</v>
      </c>
      <c r="D2296" t="str">
        <f>CONCATENATE(portada_F[[#This Row],[NIVEL]],".",portada_F[[#This Row],[CODINS]])</f>
        <v>1.03827</v>
      </c>
      <c r="E2296" s="444" t="s">
        <v>33759</v>
      </c>
      <c r="F2296" t="s">
        <v>7797</v>
      </c>
      <c r="G2296" t="s">
        <v>20495</v>
      </c>
      <c r="H2296" t="s">
        <v>86</v>
      </c>
      <c r="I2296" t="s">
        <v>889</v>
      </c>
      <c r="J2296" t="s">
        <v>4</v>
      </c>
      <c r="K2296" t="s">
        <v>32</v>
      </c>
      <c r="L2296" t="s">
        <v>20921</v>
      </c>
      <c r="M2296" t="s">
        <v>18492</v>
      </c>
      <c r="N2296">
        <v>50403</v>
      </c>
      <c r="O2296" t="s">
        <v>236</v>
      </c>
      <c r="P2296" t="s">
        <v>4</v>
      </c>
      <c r="Q2296" t="s">
        <v>3</v>
      </c>
      <c r="R2296" t="s">
        <v>16760</v>
      </c>
      <c r="S2296" t="s">
        <v>237</v>
      </c>
      <c r="T2296" t="s">
        <v>22295</v>
      </c>
      <c r="U2296" t="s">
        <v>23074</v>
      </c>
      <c r="V2296" t="s">
        <v>86</v>
      </c>
      <c r="W2296" t="s">
        <v>20497</v>
      </c>
      <c r="X2296" t="s">
        <v>20496</v>
      </c>
      <c r="Y2296" s="536" t="s">
        <v>28935</v>
      </c>
      <c r="Z2296" s="536" t="s">
        <v>28936</v>
      </c>
      <c r="AA2296" s="493" t="s">
        <v>28937</v>
      </c>
      <c r="AB2296" s="493" t="s">
        <v>28936</v>
      </c>
      <c r="AC2296" s="493" t="s">
        <v>19852</v>
      </c>
      <c r="AD2296" s="493" t="s">
        <v>22271</v>
      </c>
      <c r="AE2296"/>
      <c r="AF2296" t="s">
        <v>20919</v>
      </c>
      <c r="AG2296"/>
      <c r="AH2296"/>
      <c r="AI2296" t="s">
        <v>20668</v>
      </c>
      <c r="AJ2296" t="s">
        <v>32</v>
      </c>
      <c r="AK2296" t="s">
        <v>4095</v>
      </c>
      <c r="AL2296" t="s">
        <v>64</v>
      </c>
      <c r="AM2296" t="s">
        <v>86</v>
      </c>
      <c r="AN2296">
        <v>3</v>
      </c>
    </row>
    <row r="2297" spans="1:40" ht="14.4" x14ac:dyDescent="0.3">
      <c r="A2297" s="433" t="str">
        <v>3106</v>
      </c>
      <c r="D2297" t="str">
        <f>CONCATENATE(portada_F[[#This Row],[NIVEL]],".",portada_F[[#This Row],[CODINS]])</f>
        <v>1.03826</v>
      </c>
      <c r="E2297" s="444" t="s">
        <v>33758</v>
      </c>
      <c r="F2297" t="s">
        <v>7717</v>
      </c>
      <c r="G2297" t="s">
        <v>14732</v>
      </c>
      <c r="H2297" t="s">
        <v>14733</v>
      </c>
      <c r="I2297" t="s">
        <v>889</v>
      </c>
      <c r="J2297" t="s">
        <v>3</v>
      </c>
      <c r="K2297" t="s">
        <v>32</v>
      </c>
      <c r="L2297" t="s">
        <v>20921</v>
      </c>
      <c r="M2297" t="s">
        <v>18492</v>
      </c>
      <c r="N2297">
        <v>50403</v>
      </c>
      <c r="O2297" t="s">
        <v>236</v>
      </c>
      <c r="P2297" t="s">
        <v>4</v>
      </c>
      <c r="Q2297" t="s">
        <v>3</v>
      </c>
      <c r="R2297" t="s">
        <v>16760</v>
      </c>
      <c r="S2297" t="s">
        <v>237</v>
      </c>
      <c r="T2297" t="s">
        <v>22295</v>
      </c>
      <c r="U2297" t="s">
        <v>23074</v>
      </c>
      <c r="V2297" t="s">
        <v>674</v>
      </c>
      <c r="W2297" t="s">
        <v>28931</v>
      </c>
      <c r="X2297" t="s">
        <v>15255</v>
      </c>
      <c r="Y2297" s="536" t="s">
        <v>28932</v>
      </c>
      <c r="Z2297" s="536" t="s">
        <v>28933</v>
      </c>
      <c r="AA2297" s="493" t="s">
        <v>28934</v>
      </c>
      <c r="AB2297" s="493" t="s">
        <v>28932</v>
      </c>
      <c r="AC2297" s="493" t="s">
        <v>18830</v>
      </c>
      <c r="AD2297" s="493" t="s">
        <v>22299</v>
      </c>
      <c r="AE2297"/>
      <c r="AF2297" t="s">
        <v>20919</v>
      </c>
      <c r="AG2297"/>
      <c r="AH2297"/>
      <c r="AI2297" t="s">
        <v>20668</v>
      </c>
      <c r="AJ2297" t="s">
        <v>32</v>
      </c>
      <c r="AK2297" t="s">
        <v>888</v>
      </c>
      <c r="AL2297" t="s">
        <v>64</v>
      </c>
      <c r="AM2297" t="s">
        <v>14733</v>
      </c>
      <c r="AN2297">
        <v>2</v>
      </c>
    </row>
    <row r="2298" spans="1:40" ht="14.4" x14ac:dyDescent="0.3">
      <c r="A2298" s="433" t="str">
        <v>3109</v>
      </c>
      <c r="D2298" t="str">
        <f>CONCATENATE(portada_F[[#This Row],[NIVEL]],".",portada_F[[#This Row],[CODINS]])</f>
        <v>1.00643</v>
      </c>
      <c r="E2298" s="444" t="s">
        <v>31013</v>
      </c>
      <c r="F2298" t="s">
        <v>1792</v>
      </c>
      <c r="G2298" t="s">
        <v>6822</v>
      </c>
      <c r="H2298" t="s">
        <v>7012</v>
      </c>
      <c r="I2298" t="s">
        <v>889</v>
      </c>
      <c r="J2298" t="s">
        <v>2</v>
      </c>
      <c r="K2298" t="s">
        <v>32</v>
      </c>
      <c r="L2298" t="s">
        <v>20929</v>
      </c>
      <c r="M2298" t="s">
        <v>18492</v>
      </c>
      <c r="N2298">
        <v>50101</v>
      </c>
      <c r="O2298" t="s">
        <v>236</v>
      </c>
      <c r="P2298" t="s">
        <v>1</v>
      </c>
      <c r="Q2298" t="s">
        <v>1</v>
      </c>
      <c r="R2298" t="s">
        <v>16740</v>
      </c>
      <c r="S2298" t="s">
        <v>237</v>
      </c>
      <c r="T2298" t="s">
        <v>889</v>
      </c>
      <c r="U2298" t="s">
        <v>889</v>
      </c>
      <c r="V2298" t="s">
        <v>2126</v>
      </c>
      <c r="W2298" t="s">
        <v>22286</v>
      </c>
      <c r="X2298" t="s">
        <v>10424</v>
      </c>
      <c r="Y2298" s="536" t="s">
        <v>22287</v>
      </c>
      <c r="Z2298" s="536"/>
      <c r="AA2298" s="493" t="s">
        <v>19853</v>
      </c>
      <c r="AB2298" s="493" t="s">
        <v>22287</v>
      </c>
      <c r="AC2298" s="493" t="s">
        <v>19872</v>
      </c>
      <c r="AD2298" s="493" t="s">
        <v>22277</v>
      </c>
      <c r="AE2298"/>
      <c r="AF2298" t="s">
        <v>20920</v>
      </c>
      <c r="AG2298"/>
      <c r="AH2298" t="s">
        <v>7940</v>
      </c>
      <c r="AI2298" t="s">
        <v>20668</v>
      </c>
      <c r="AJ2298" t="s">
        <v>35</v>
      </c>
      <c r="AK2298" t="s">
        <v>19693</v>
      </c>
      <c r="AL2298" t="s">
        <v>20934</v>
      </c>
      <c r="AM2298"/>
      <c r="AN2298">
        <v>191</v>
      </c>
    </row>
    <row r="2299" spans="1:40" ht="14.4" x14ac:dyDescent="0.3">
      <c r="A2299" s="433" t="str">
        <v>3110</v>
      </c>
      <c r="D2299" t="str">
        <f>CONCATENATE(portada_F[[#This Row],[NIVEL]],".",portada_F[[#This Row],[CODINS]])</f>
        <v>1.04135</v>
      </c>
      <c r="E2299" s="444" t="s">
        <v>31013</v>
      </c>
      <c r="F2299" t="s">
        <v>7940</v>
      </c>
      <c r="G2299" t="s">
        <v>6822</v>
      </c>
      <c r="H2299" t="s">
        <v>29573</v>
      </c>
      <c r="I2299" t="s">
        <v>889</v>
      </c>
      <c r="J2299" t="s">
        <v>2</v>
      </c>
      <c r="K2299" t="s">
        <v>32</v>
      </c>
      <c r="L2299" t="s">
        <v>20921</v>
      </c>
      <c r="M2299" t="s">
        <v>18492</v>
      </c>
      <c r="N2299">
        <v>50101</v>
      </c>
      <c r="O2299" t="s">
        <v>236</v>
      </c>
      <c r="P2299" t="s">
        <v>1</v>
      </c>
      <c r="Q2299" t="s">
        <v>1</v>
      </c>
      <c r="R2299" t="s">
        <v>16740</v>
      </c>
      <c r="S2299" t="s">
        <v>237</v>
      </c>
      <c r="T2299" t="s">
        <v>889</v>
      </c>
      <c r="U2299" t="s">
        <v>889</v>
      </c>
      <c r="V2299" t="s">
        <v>2126</v>
      </c>
      <c r="W2299" t="s">
        <v>17658</v>
      </c>
      <c r="X2299" t="s">
        <v>17657</v>
      </c>
      <c r="Y2299" s="536" t="s">
        <v>29574</v>
      </c>
      <c r="Z2299" s="536"/>
      <c r="AA2299" s="493" t="s">
        <v>19853</v>
      </c>
      <c r="AB2299" s="493" t="s">
        <v>22287</v>
      </c>
      <c r="AC2299" s="493" t="s">
        <v>29575</v>
      </c>
      <c r="AD2299" s="493" t="s">
        <v>22277</v>
      </c>
      <c r="AE2299" t="s">
        <v>28173</v>
      </c>
      <c r="AF2299" t="s">
        <v>20919</v>
      </c>
      <c r="AG2299" t="s">
        <v>32</v>
      </c>
      <c r="AH2299" t="s">
        <v>19694</v>
      </c>
      <c r="AI2299" t="s">
        <v>29576</v>
      </c>
      <c r="AJ2299" t="s">
        <v>32</v>
      </c>
      <c r="AK2299" t="s">
        <v>1792</v>
      </c>
      <c r="AL2299" t="s">
        <v>32</v>
      </c>
      <c r="AM2299" t="s">
        <v>7012</v>
      </c>
      <c r="AN2299">
        <v>36</v>
      </c>
    </row>
    <row r="2300" spans="1:40" ht="14.4" x14ac:dyDescent="0.3">
      <c r="A2300" s="433" t="str">
        <v>3111</v>
      </c>
      <c r="D2300" t="str">
        <f>CONCATENATE(portada_F[[#This Row],[NIVEL]],".",portada_F[[#This Row],[CODINS]])</f>
        <v>1.00631</v>
      </c>
      <c r="E2300" s="444" t="s">
        <v>31003</v>
      </c>
      <c r="F2300" t="s">
        <v>6863</v>
      </c>
      <c r="G2300" t="s">
        <v>4318</v>
      </c>
      <c r="H2300" t="s">
        <v>1563</v>
      </c>
      <c r="I2300" t="s">
        <v>889</v>
      </c>
      <c r="J2300" t="s">
        <v>5</v>
      </c>
      <c r="K2300" t="s">
        <v>32</v>
      </c>
      <c r="L2300" t="s">
        <v>20921</v>
      </c>
      <c r="M2300" t="s">
        <v>18492</v>
      </c>
      <c r="N2300">
        <v>51002</v>
      </c>
      <c r="O2300" t="s">
        <v>236</v>
      </c>
      <c r="P2300" t="s">
        <v>11</v>
      </c>
      <c r="Q2300" t="s">
        <v>2</v>
      </c>
      <c r="R2300" t="s">
        <v>16787</v>
      </c>
      <c r="S2300" t="s">
        <v>237</v>
      </c>
      <c r="T2300" t="s">
        <v>754</v>
      </c>
      <c r="U2300" t="s">
        <v>1563</v>
      </c>
      <c r="V2300" t="s">
        <v>1563</v>
      </c>
      <c r="W2300" t="s">
        <v>22257</v>
      </c>
      <c r="X2300" t="s">
        <v>12727</v>
      </c>
      <c r="Y2300" s="536" t="s">
        <v>22258</v>
      </c>
      <c r="Z2300" s="536" t="s">
        <v>22259</v>
      </c>
      <c r="AA2300" s="493" t="s">
        <v>18133</v>
      </c>
      <c r="AB2300" s="493" t="s">
        <v>22259</v>
      </c>
      <c r="AC2300" s="493" t="s">
        <v>19851</v>
      </c>
      <c r="AD2300" s="493" t="s">
        <v>22260</v>
      </c>
      <c r="AE2300"/>
      <c r="AF2300" t="s">
        <v>20919</v>
      </c>
      <c r="AG2300"/>
      <c r="AH2300"/>
      <c r="AI2300" t="s">
        <v>20668</v>
      </c>
      <c r="AJ2300" t="s">
        <v>32</v>
      </c>
      <c r="AK2300" t="s">
        <v>4317</v>
      </c>
      <c r="AL2300" t="s">
        <v>64</v>
      </c>
      <c r="AM2300" t="s">
        <v>1563</v>
      </c>
      <c r="AN2300">
        <v>94</v>
      </c>
    </row>
    <row r="2301" spans="1:40" ht="14.4" x14ac:dyDescent="0.3">
      <c r="A2301" s="433" t="str">
        <v>3112</v>
      </c>
      <c r="D2301" t="str">
        <f>CONCATENATE(portada_F[[#This Row],[NIVEL]],".",portada_F[[#This Row],[CODINS]])</f>
        <v>1.00644</v>
      </c>
      <c r="E2301" s="444" t="s">
        <v>31014</v>
      </c>
      <c r="F2301" t="s">
        <v>1797</v>
      </c>
      <c r="G2301" t="s">
        <v>4328</v>
      </c>
      <c r="H2301" t="s">
        <v>17082</v>
      </c>
      <c r="I2301" t="s">
        <v>889</v>
      </c>
      <c r="J2301" t="s">
        <v>4</v>
      </c>
      <c r="K2301" t="s">
        <v>32</v>
      </c>
      <c r="L2301" t="s">
        <v>20921</v>
      </c>
      <c r="M2301" t="s">
        <v>18492</v>
      </c>
      <c r="N2301">
        <v>50101</v>
      </c>
      <c r="O2301" t="s">
        <v>236</v>
      </c>
      <c r="P2301" t="s">
        <v>1</v>
      </c>
      <c r="Q2301" t="s">
        <v>1</v>
      </c>
      <c r="R2301" t="s">
        <v>16740</v>
      </c>
      <c r="S2301" t="s">
        <v>237</v>
      </c>
      <c r="T2301" t="s">
        <v>889</v>
      </c>
      <c r="U2301" t="s">
        <v>889</v>
      </c>
      <c r="V2301" t="s">
        <v>6068</v>
      </c>
      <c r="W2301" t="s">
        <v>15580</v>
      </c>
      <c r="X2301" t="s">
        <v>11617</v>
      </c>
      <c r="Y2301" s="536" t="s">
        <v>22288</v>
      </c>
      <c r="Z2301" s="536" t="s">
        <v>22288</v>
      </c>
      <c r="AA2301" s="493" t="s">
        <v>19854</v>
      </c>
      <c r="AB2301" s="493" t="s">
        <v>22289</v>
      </c>
      <c r="AC2301" s="493" t="s">
        <v>19852</v>
      </c>
      <c r="AD2301" s="493" t="s">
        <v>22264</v>
      </c>
      <c r="AE2301"/>
      <c r="AF2301" t="s">
        <v>20919</v>
      </c>
      <c r="AG2301"/>
      <c r="AH2301"/>
      <c r="AI2301" t="s">
        <v>20668</v>
      </c>
      <c r="AJ2301" t="s">
        <v>32</v>
      </c>
      <c r="AK2301" t="s">
        <v>4327</v>
      </c>
      <c r="AL2301" t="s">
        <v>64</v>
      </c>
      <c r="AM2301" t="s">
        <v>17082</v>
      </c>
      <c r="AN2301">
        <v>185</v>
      </c>
    </row>
    <row r="2302" spans="1:40" ht="14.4" x14ac:dyDescent="0.3">
      <c r="A2302" s="433" t="str">
        <v>3113</v>
      </c>
      <c r="D2302" t="str">
        <f>CONCATENATE(portada_F[[#This Row],[NIVEL]],".",portada_F[[#This Row],[CODINS]])</f>
        <v>1.02677</v>
      </c>
      <c r="E2302" s="444" t="s">
        <v>32822</v>
      </c>
      <c r="F2302" t="s">
        <v>4368</v>
      </c>
      <c r="G2302" t="s">
        <v>4366</v>
      </c>
      <c r="H2302" t="s">
        <v>4367</v>
      </c>
      <c r="I2302" t="s">
        <v>889</v>
      </c>
      <c r="J2302" t="s">
        <v>2</v>
      </c>
      <c r="K2302" t="s">
        <v>32</v>
      </c>
      <c r="L2302" t="s">
        <v>20921</v>
      </c>
      <c r="M2302" t="s">
        <v>18492</v>
      </c>
      <c r="N2302">
        <v>50104</v>
      </c>
      <c r="O2302" t="s">
        <v>236</v>
      </c>
      <c r="P2302" t="s">
        <v>1</v>
      </c>
      <c r="Q2302" t="s">
        <v>4</v>
      </c>
      <c r="R2302" t="s">
        <v>16743</v>
      </c>
      <c r="S2302" t="s">
        <v>237</v>
      </c>
      <c r="T2302" t="s">
        <v>889</v>
      </c>
      <c r="U2302" t="s">
        <v>22279</v>
      </c>
      <c r="V2302" t="s">
        <v>4367</v>
      </c>
      <c r="W2302" t="s">
        <v>3685</v>
      </c>
      <c r="X2302" t="s">
        <v>10650</v>
      </c>
      <c r="Y2302" s="536" t="s">
        <v>26534</v>
      </c>
      <c r="Z2302" s="536"/>
      <c r="AA2302" s="493" t="s">
        <v>26535</v>
      </c>
      <c r="AB2302" s="493" t="s">
        <v>26536</v>
      </c>
      <c r="AC2302" s="493" t="s">
        <v>19872</v>
      </c>
      <c r="AD2302" s="493" t="s">
        <v>22277</v>
      </c>
      <c r="AE2302"/>
      <c r="AF2302" t="s">
        <v>20919</v>
      </c>
      <c r="AG2302"/>
      <c r="AH2302"/>
      <c r="AI2302" t="s">
        <v>20668</v>
      </c>
      <c r="AJ2302" t="s">
        <v>32</v>
      </c>
      <c r="AK2302" t="s">
        <v>4221</v>
      </c>
      <c r="AL2302" t="s">
        <v>64</v>
      </c>
      <c r="AM2302" t="s">
        <v>4367</v>
      </c>
      <c r="AN2302">
        <v>4</v>
      </c>
    </row>
    <row r="2303" spans="1:40" ht="14.4" x14ac:dyDescent="0.3">
      <c r="A2303" s="433" t="str">
        <v>3114</v>
      </c>
      <c r="D2303" t="str">
        <f>CONCATENATE(portada_F[[#This Row],[NIVEL]],".",portada_F[[#This Row],[CODINS]])</f>
        <v>1.02794</v>
      </c>
      <c r="E2303" s="444" t="s">
        <v>32931</v>
      </c>
      <c r="F2303" t="s">
        <v>4395</v>
      </c>
      <c r="G2303" t="s">
        <v>4394</v>
      </c>
      <c r="H2303" t="s">
        <v>7896</v>
      </c>
      <c r="I2303" t="s">
        <v>889</v>
      </c>
      <c r="J2303" t="s">
        <v>3</v>
      </c>
      <c r="K2303" t="s">
        <v>32</v>
      </c>
      <c r="L2303" t="s">
        <v>20921</v>
      </c>
      <c r="M2303" t="s">
        <v>18492</v>
      </c>
      <c r="N2303">
        <v>50403</v>
      </c>
      <c r="O2303" t="s">
        <v>236</v>
      </c>
      <c r="P2303" t="s">
        <v>4</v>
      </c>
      <c r="Q2303" t="s">
        <v>3</v>
      </c>
      <c r="R2303" t="s">
        <v>16760</v>
      </c>
      <c r="S2303" t="s">
        <v>237</v>
      </c>
      <c r="T2303" t="s">
        <v>22295</v>
      </c>
      <c r="U2303" t="s">
        <v>23074</v>
      </c>
      <c r="V2303" t="s">
        <v>1563</v>
      </c>
      <c r="W2303" t="s">
        <v>26800</v>
      </c>
      <c r="X2303" t="s">
        <v>10979</v>
      </c>
      <c r="Y2303" s="536" t="s">
        <v>26801</v>
      </c>
      <c r="Z2303" s="536" t="s">
        <v>26802</v>
      </c>
      <c r="AA2303" s="493" t="s">
        <v>26803</v>
      </c>
      <c r="AB2303" s="493" t="s">
        <v>26804</v>
      </c>
      <c r="AC2303" s="493" t="s">
        <v>18830</v>
      </c>
      <c r="AD2303" s="493" t="s">
        <v>22299</v>
      </c>
      <c r="AE2303"/>
      <c r="AF2303" t="s">
        <v>20919</v>
      </c>
      <c r="AG2303"/>
      <c r="AH2303"/>
      <c r="AI2303" t="s">
        <v>20668</v>
      </c>
      <c r="AJ2303" t="s">
        <v>32</v>
      </c>
      <c r="AK2303" t="s">
        <v>7895</v>
      </c>
      <c r="AL2303" t="s">
        <v>64</v>
      </c>
      <c r="AM2303" t="s">
        <v>7896</v>
      </c>
      <c r="AN2303">
        <v>6</v>
      </c>
    </row>
    <row r="2304" spans="1:40" ht="14.4" x14ac:dyDescent="0.3">
      <c r="A2304" s="433" t="str">
        <v>3115</v>
      </c>
      <c r="D2304" t="str">
        <f>CONCATENATE(portada_F[[#This Row],[NIVEL]],".",portada_F[[#This Row],[CODINS]])</f>
        <v>1.01470</v>
      </c>
      <c r="E2304" s="444" t="s">
        <v>31749</v>
      </c>
      <c r="F2304" t="s">
        <v>1360</v>
      </c>
      <c r="G2304" t="s">
        <v>4295</v>
      </c>
      <c r="H2304" t="s">
        <v>4296</v>
      </c>
      <c r="I2304" t="s">
        <v>889</v>
      </c>
      <c r="J2304" t="s">
        <v>1</v>
      </c>
      <c r="K2304" t="s">
        <v>32</v>
      </c>
      <c r="L2304" t="s">
        <v>20921</v>
      </c>
      <c r="M2304" t="s">
        <v>18492</v>
      </c>
      <c r="N2304">
        <v>51001</v>
      </c>
      <c r="O2304" t="s">
        <v>236</v>
      </c>
      <c r="P2304" t="s">
        <v>11</v>
      </c>
      <c r="Q2304" t="s">
        <v>1</v>
      </c>
      <c r="R2304" t="s">
        <v>16786</v>
      </c>
      <c r="S2304" t="s">
        <v>237</v>
      </c>
      <c r="T2304" t="s">
        <v>754</v>
      </c>
      <c r="U2304" t="s">
        <v>754</v>
      </c>
      <c r="V2304" t="s">
        <v>4296</v>
      </c>
      <c r="W2304" t="s">
        <v>9534</v>
      </c>
      <c r="X2304" t="s">
        <v>11843</v>
      </c>
      <c r="Y2304" s="536" t="s">
        <v>22256</v>
      </c>
      <c r="Z2304" s="536" t="s">
        <v>24063</v>
      </c>
      <c r="AA2304" s="493" t="s">
        <v>19404</v>
      </c>
      <c r="AB2304" s="493" t="s">
        <v>24063</v>
      </c>
      <c r="AC2304" s="493" t="s">
        <v>22255</v>
      </c>
      <c r="AD2304" s="493" t="s">
        <v>22256</v>
      </c>
      <c r="AE2304"/>
      <c r="AF2304" t="s">
        <v>20919</v>
      </c>
      <c r="AG2304"/>
      <c r="AH2304"/>
      <c r="AI2304" t="s">
        <v>20668</v>
      </c>
      <c r="AJ2304" t="s">
        <v>32</v>
      </c>
      <c r="AK2304" t="s">
        <v>3386</v>
      </c>
      <c r="AL2304" t="s">
        <v>64</v>
      </c>
      <c r="AM2304" t="s">
        <v>4296</v>
      </c>
      <c r="AN2304">
        <v>6</v>
      </c>
    </row>
    <row r="2305" spans="1:40" ht="14.4" x14ac:dyDescent="0.3">
      <c r="A2305" s="433" t="str">
        <v>3116</v>
      </c>
      <c r="D2305" t="str">
        <f>CONCATENATE(portada_F[[#This Row],[NIVEL]],".",portada_F[[#This Row],[CODINS]])</f>
        <v>1.00645</v>
      </c>
      <c r="E2305" s="444" t="s">
        <v>31015</v>
      </c>
      <c r="F2305" t="s">
        <v>1799</v>
      </c>
      <c r="G2305" t="s">
        <v>4329</v>
      </c>
      <c r="H2305" t="s">
        <v>3771</v>
      </c>
      <c r="I2305" t="s">
        <v>889</v>
      </c>
      <c r="J2305" t="s">
        <v>2</v>
      </c>
      <c r="K2305" t="s">
        <v>32</v>
      </c>
      <c r="L2305" t="s">
        <v>20921</v>
      </c>
      <c r="M2305" t="s">
        <v>18492</v>
      </c>
      <c r="N2305">
        <v>50101</v>
      </c>
      <c r="O2305" t="s">
        <v>236</v>
      </c>
      <c r="P2305" t="s">
        <v>1</v>
      </c>
      <c r="Q2305" t="s">
        <v>1</v>
      </c>
      <c r="R2305" t="s">
        <v>16740</v>
      </c>
      <c r="S2305" t="s">
        <v>237</v>
      </c>
      <c r="T2305" t="s">
        <v>889</v>
      </c>
      <c r="U2305" t="s">
        <v>889</v>
      </c>
      <c r="V2305" t="s">
        <v>18708</v>
      </c>
      <c r="W2305" t="s">
        <v>474</v>
      </c>
      <c r="X2305" t="s">
        <v>10425</v>
      </c>
      <c r="Y2305" s="536" t="s">
        <v>22290</v>
      </c>
      <c r="Z2305" s="536"/>
      <c r="AA2305" s="493" t="s">
        <v>22291</v>
      </c>
      <c r="AB2305" s="493" t="s">
        <v>22290</v>
      </c>
      <c r="AC2305" s="493" t="s">
        <v>19872</v>
      </c>
      <c r="AD2305" s="493" t="s">
        <v>22277</v>
      </c>
      <c r="AE2305"/>
      <c r="AF2305" t="s">
        <v>20919</v>
      </c>
      <c r="AG2305"/>
      <c r="AH2305"/>
      <c r="AI2305" t="s">
        <v>20668</v>
      </c>
      <c r="AJ2305" t="s">
        <v>32</v>
      </c>
      <c r="AK2305" t="s">
        <v>4040</v>
      </c>
      <c r="AL2305" t="s">
        <v>64</v>
      </c>
      <c r="AM2305" t="s">
        <v>3771</v>
      </c>
      <c r="AN2305">
        <v>117</v>
      </c>
    </row>
    <row r="2306" spans="1:40" ht="14.4" x14ac:dyDescent="0.3">
      <c r="A2306" s="433" t="str">
        <v>3117</v>
      </c>
      <c r="D2306" t="str">
        <f>CONCATENATE(portada_F[[#This Row],[NIVEL]],".",portada_F[[#This Row],[CODINS]])</f>
        <v>1.00646</v>
      </c>
      <c r="E2306" s="444" t="s">
        <v>31016</v>
      </c>
      <c r="F2306" t="s">
        <v>1805</v>
      </c>
      <c r="G2306" t="s">
        <v>4343</v>
      </c>
      <c r="H2306" t="s">
        <v>4344</v>
      </c>
      <c r="I2306" t="s">
        <v>889</v>
      </c>
      <c r="J2306" t="s">
        <v>2</v>
      </c>
      <c r="K2306" t="s">
        <v>32</v>
      </c>
      <c r="L2306" t="s">
        <v>20921</v>
      </c>
      <c r="M2306" t="s">
        <v>18492</v>
      </c>
      <c r="N2306">
        <v>50101</v>
      </c>
      <c r="O2306" t="s">
        <v>236</v>
      </c>
      <c r="P2306" t="s">
        <v>1</v>
      </c>
      <c r="Q2306" t="s">
        <v>1</v>
      </c>
      <c r="R2306" t="s">
        <v>16740</v>
      </c>
      <c r="S2306" t="s">
        <v>237</v>
      </c>
      <c r="T2306" t="s">
        <v>889</v>
      </c>
      <c r="U2306" t="s">
        <v>889</v>
      </c>
      <c r="V2306" t="s">
        <v>4344</v>
      </c>
      <c r="W2306" t="s">
        <v>22292</v>
      </c>
      <c r="X2306" t="s">
        <v>10426</v>
      </c>
      <c r="Y2306" s="536" t="s">
        <v>22293</v>
      </c>
      <c r="Z2306" s="536"/>
      <c r="AA2306" s="493" t="s">
        <v>11391</v>
      </c>
      <c r="AB2306" s="493" t="s">
        <v>22293</v>
      </c>
      <c r="AC2306" s="493" t="s">
        <v>19872</v>
      </c>
      <c r="AD2306" s="493" t="s">
        <v>22294</v>
      </c>
      <c r="AE2306"/>
      <c r="AF2306" t="s">
        <v>20919</v>
      </c>
      <c r="AG2306"/>
      <c r="AH2306"/>
      <c r="AI2306" t="s">
        <v>20668</v>
      </c>
      <c r="AJ2306" t="s">
        <v>32</v>
      </c>
      <c r="AK2306" t="s">
        <v>4342</v>
      </c>
      <c r="AL2306" t="s">
        <v>64</v>
      </c>
      <c r="AM2306" t="s">
        <v>4344</v>
      </c>
      <c r="AN2306">
        <v>51</v>
      </c>
    </row>
    <row r="2307" spans="1:40" ht="14.4" x14ac:dyDescent="0.3">
      <c r="A2307" s="433" t="str">
        <v>3118</v>
      </c>
      <c r="D2307" t="str">
        <f>CONCATENATE(portada_F[[#This Row],[NIVEL]],".",portada_F[[#This Row],[CODINS]])</f>
        <v>1.01069</v>
      </c>
      <c r="E2307" s="444" t="s">
        <v>31386</v>
      </c>
      <c r="F2307" t="s">
        <v>1154</v>
      </c>
      <c r="G2307" t="s">
        <v>4369</v>
      </c>
      <c r="H2307" t="s">
        <v>4370</v>
      </c>
      <c r="I2307" t="s">
        <v>889</v>
      </c>
      <c r="J2307" t="s">
        <v>2</v>
      </c>
      <c r="K2307" t="s">
        <v>32</v>
      </c>
      <c r="L2307" t="s">
        <v>20921</v>
      </c>
      <c r="M2307" t="s">
        <v>18492</v>
      </c>
      <c r="N2307">
        <v>50101</v>
      </c>
      <c r="O2307" t="s">
        <v>236</v>
      </c>
      <c r="P2307" t="s">
        <v>1</v>
      </c>
      <c r="Q2307" t="s">
        <v>1</v>
      </c>
      <c r="R2307" t="s">
        <v>16740</v>
      </c>
      <c r="S2307" t="s">
        <v>237</v>
      </c>
      <c r="T2307" t="s">
        <v>889</v>
      </c>
      <c r="U2307" t="s">
        <v>889</v>
      </c>
      <c r="V2307" t="s">
        <v>4370</v>
      </c>
      <c r="W2307" t="s">
        <v>23223</v>
      </c>
      <c r="X2307" t="s">
        <v>12800</v>
      </c>
      <c r="Y2307" s="536" t="s">
        <v>23224</v>
      </c>
      <c r="Z2307" s="536"/>
      <c r="AA2307" s="493" t="s">
        <v>19977</v>
      </c>
      <c r="AB2307" s="493" t="s">
        <v>23224</v>
      </c>
      <c r="AC2307" s="493" t="s">
        <v>19872</v>
      </c>
      <c r="AD2307" s="493" t="s">
        <v>22277</v>
      </c>
      <c r="AE2307"/>
      <c r="AF2307" t="s">
        <v>20919</v>
      </c>
      <c r="AG2307"/>
      <c r="AH2307"/>
      <c r="AI2307" t="s">
        <v>20668</v>
      </c>
      <c r="AJ2307" t="s">
        <v>32</v>
      </c>
      <c r="AK2307" t="s">
        <v>4225</v>
      </c>
      <c r="AL2307" t="s">
        <v>64</v>
      </c>
      <c r="AM2307" t="s">
        <v>4370</v>
      </c>
      <c r="AN2307">
        <v>2</v>
      </c>
    </row>
    <row r="2308" spans="1:40" ht="14.4" x14ac:dyDescent="0.3">
      <c r="A2308" s="433" t="str">
        <v>3119</v>
      </c>
      <c r="D2308" t="str">
        <f>CONCATENATE(portada_F[[#This Row],[NIVEL]],".",portada_F[[#This Row],[CODINS]])</f>
        <v>1.01813</v>
      </c>
      <c r="E2308" s="444" t="s">
        <v>32060</v>
      </c>
      <c r="F2308" t="s">
        <v>4327</v>
      </c>
      <c r="G2308" t="s">
        <v>4454</v>
      </c>
      <c r="H2308" t="s">
        <v>4455</v>
      </c>
      <c r="I2308" t="s">
        <v>4404</v>
      </c>
      <c r="J2308" t="s">
        <v>3</v>
      </c>
      <c r="K2308" t="s">
        <v>32</v>
      </c>
      <c r="L2308" t="s">
        <v>20921</v>
      </c>
      <c r="M2308" t="s">
        <v>18492</v>
      </c>
      <c r="N2308">
        <v>50202</v>
      </c>
      <c r="O2308" t="s">
        <v>236</v>
      </c>
      <c r="P2308" t="s">
        <v>2</v>
      </c>
      <c r="Q2308" t="s">
        <v>2</v>
      </c>
      <c r="R2308" t="s">
        <v>16746</v>
      </c>
      <c r="S2308" t="s">
        <v>237</v>
      </c>
      <c r="T2308" t="s">
        <v>4404</v>
      </c>
      <c r="U2308" t="s">
        <v>22314</v>
      </c>
      <c r="V2308" t="s">
        <v>4455</v>
      </c>
      <c r="W2308" t="s">
        <v>24773</v>
      </c>
      <c r="X2308" t="s">
        <v>24774</v>
      </c>
      <c r="Y2308" s="536" t="s">
        <v>24775</v>
      </c>
      <c r="Z2308" s="536" t="s">
        <v>24776</v>
      </c>
      <c r="AA2308" s="493" t="s">
        <v>24777</v>
      </c>
      <c r="AB2308" s="493" t="s">
        <v>24776</v>
      </c>
      <c r="AC2308" s="493" t="s">
        <v>19856</v>
      </c>
      <c r="AD2308" s="493" t="s">
        <v>23598</v>
      </c>
      <c r="AE2308"/>
      <c r="AF2308" t="s">
        <v>20919</v>
      </c>
      <c r="AG2308"/>
      <c r="AH2308"/>
      <c r="AI2308" t="s">
        <v>20668</v>
      </c>
      <c r="AJ2308" t="s">
        <v>32</v>
      </c>
      <c r="AK2308" t="s">
        <v>447</v>
      </c>
      <c r="AL2308" t="s">
        <v>64</v>
      </c>
      <c r="AM2308" t="s">
        <v>4455</v>
      </c>
      <c r="AN2308">
        <v>9</v>
      </c>
    </row>
    <row r="2309" spans="1:40" ht="14.4" x14ac:dyDescent="0.3">
      <c r="A2309" s="433" t="str">
        <v>3120</v>
      </c>
      <c r="D2309" t="str">
        <f>CONCATENATE(portada_F[[#This Row],[NIVEL]],".",portada_F[[#This Row],[CODINS]])</f>
        <v>1.02273</v>
      </c>
      <c r="E2309" s="444" t="s">
        <v>32468</v>
      </c>
      <c r="F2309" t="s">
        <v>17270</v>
      </c>
      <c r="G2309" t="s">
        <v>17271</v>
      </c>
      <c r="H2309" t="s">
        <v>17272</v>
      </c>
      <c r="I2309" t="s">
        <v>4404</v>
      </c>
      <c r="J2309" t="s">
        <v>3</v>
      </c>
      <c r="K2309" t="s">
        <v>32</v>
      </c>
      <c r="L2309" t="s">
        <v>20921</v>
      </c>
      <c r="M2309" t="s">
        <v>18492</v>
      </c>
      <c r="N2309">
        <v>50202</v>
      </c>
      <c r="O2309" t="s">
        <v>236</v>
      </c>
      <c r="P2309" t="s">
        <v>2</v>
      </c>
      <c r="Q2309" t="s">
        <v>2</v>
      </c>
      <c r="R2309" t="s">
        <v>16746</v>
      </c>
      <c r="S2309" t="s">
        <v>237</v>
      </c>
      <c r="T2309" t="s">
        <v>4404</v>
      </c>
      <c r="U2309" t="s">
        <v>22314</v>
      </c>
      <c r="V2309" t="s">
        <v>17272</v>
      </c>
      <c r="W2309" t="s">
        <v>25703</v>
      </c>
      <c r="X2309" t="s">
        <v>17274</v>
      </c>
      <c r="Y2309" s="536" t="s">
        <v>25704</v>
      </c>
      <c r="Z2309" s="536"/>
      <c r="AA2309" s="493" t="s">
        <v>17273</v>
      </c>
      <c r="AB2309" s="493" t="s">
        <v>25705</v>
      </c>
      <c r="AC2309" s="493" t="s">
        <v>19856</v>
      </c>
      <c r="AD2309" s="493" t="s">
        <v>22317</v>
      </c>
      <c r="AE2309"/>
      <c r="AF2309" t="s">
        <v>20919</v>
      </c>
      <c r="AG2309"/>
      <c r="AH2309"/>
      <c r="AI2309" t="s">
        <v>20668</v>
      </c>
      <c r="AJ2309" t="s">
        <v>32</v>
      </c>
      <c r="AK2309" t="s">
        <v>1409</v>
      </c>
      <c r="AL2309" t="s">
        <v>64</v>
      </c>
      <c r="AM2309" t="s">
        <v>17272</v>
      </c>
      <c r="AN2309">
        <v>6</v>
      </c>
    </row>
    <row r="2310" spans="1:40" ht="14.4" x14ac:dyDescent="0.3">
      <c r="A2310" s="433" t="str">
        <v>3126</v>
      </c>
      <c r="D2310" t="str">
        <f>CONCATENATE(portada_F[[#This Row],[NIVEL]],".",portada_F[[#This Row],[CODINS]])</f>
        <v>1.02212</v>
      </c>
      <c r="E2310" s="444" t="s">
        <v>32417</v>
      </c>
      <c r="F2310" t="s">
        <v>6904</v>
      </c>
      <c r="G2310" t="s">
        <v>6289</v>
      </c>
      <c r="H2310" t="s">
        <v>3069</v>
      </c>
      <c r="I2310" t="s">
        <v>4404</v>
      </c>
      <c r="J2310" t="s">
        <v>6</v>
      </c>
      <c r="K2310" t="s">
        <v>32</v>
      </c>
      <c r="L2310" t="s">
        <v>20921</v>
      </c>
      <c r="M2310" t="s">
        <v>18492</v>
      </c>
      <c r="N2310">
        <v>50205</v>
      </c>
      <c r="O2310" t="s">
        <v>236</v>
      </c>
      <c r="P2310" t="s">
        <v>2</v>
      </c>
      <c r="Q2310" t="s">
        <v>5</v>
      </c>
      <c r="R2310" t="s">
        <v>16748</v>
      </c>
      <c r="S2310" t="s">
        <v>237</v>
      </c>
      <c r="T2310" t="s">
        <v>4404</v>
      </c>
      <c r="U2310" t="s">
        <v>4549</v>
      </c>
      <c r="V2310" t="s">
        <v>3069</v>
      </c>
      <c r="W2310" t="s">
        <v>9769</v>
      </c>
      <c r="X2310" t="s">
        <v>10843</v>
      </c>
      <c r="Y2310" s="536" t="s">
        <v>25592</v>
      </c>
      <c r="Z2310" s="536"/>
      <c r="AA2310" s="493" t="s">
        <v>19481</v>
      </c>
      <c r="AB2310" s="493" t="s">
        <v>25592</v>
      </c>
      <c r="AC2310" s="493" t="s">
        <v>19857</v>
      </c>
      <c r="AD2310" s="493" t="s">
        <v>22325</v>
      </c>
      <c r="AE2310"/>
      <c r="AF2310" t="s">
        <v>20919</v>
      </c>
      <c r="AG2310"/>
      <c r="AH2310"/>
      <c r="AI2310" t="s">
        <v>20668</v>
      </c>
      <c r="AJ2310" t="s">
        <v>32</v>
      </c>
      <c r="AK2310" t="s">
        <v>7759</v>
      </c>
      <c r="AL2310" t="s">
        <v>64</v>
      </c>
      <c r="AM2310" t="s">
        <v>3069</v>
      </c>
      <c r="AN2310">
        <v>15</v>
      </c>
    </row>
    <row r="2311" spans="1:40" ht="14.4" x14ac:dyDescent="0.3">
      <c r="A2311" s="433" t="str">
        <v>3128</v>
      </c>
      <c r="D2311" t="str">
        <f>CONCATENATE(portada_F[[#This Row],[NIVEL]],".",portada_F[[#This Row],[CODINS]])</f>
        <v>1.03080</v>
      </c>
      <c r="E2311" s="444" t="s">
        <v>33175</v>
      </c>
      <c r="F2311" t="s">
        <v>4569</v>
      </c>
      <c r="G2311" t="s">
        <v>4566</v>
      </c>
      <c r="H2311" t="s">
        <v>4567</v>
      </c>
      <c r="I2311" t="s">
        <v>4404</v>
      </c>
      <c r="J2311" t="s">
        <v>6</v>
      </c>
      <c r="K2311" t="s">
        <v>32</v>
      </c>
      <c r="L2311" t="s">
        <v>20921</v>
      </c>
      <c r="M2311" t="s">
        <v>18492</v>
      </c>
      <c r="N2311">
        <v>50205</v>
      </c>
      <c r="O2311" t="s">
        <v>236</v>
      </c>
      <c r="P2311" t="s">
        <v>2</v>
      </c>
      <c r="Q2311" t="s">
        <v>5</v>
      </c>
      <c r="R2311" t="s">
        <v>16748</v>
      </c>
      <c r="S2311" t="s">
        <v>237</v>
      </c>
      <c r="T2311" t="s">
        <v>4404</v>
      </c>
      <c r="U2311" t="s">
        <v>4549</v>
      </c>
      <c r="V2311" t="s">
        <v>4567</v>
      </c>
      <c r="W2311" t="s">
        <v>4568</v>
      </c>
      <c r="X2311" t="s">
        <v>11036</v>
      </c>
      <c r="Y2311" s="536" t="s">
        <v>27381</v>
      </c>
      <c r="Z2311" s="536" t="s">
        <v>27382</v>
      </c>
      <c r="AA2311" s="493" t="s">
        <v>27383</v>
      </c>
      <c r="AB2311" s="493" t="s">
        <v>27381</v>
      </c>
      <c r="AC2311" s="493" t="s">
        <v>19857</v>
      </c>
      <c r="AD2311" s="493" t="s">
        <v>22325</v>
      </c>
      <c r="AE2311"/>
      <c r="AF2311" t="s">
        <v>20919</v>
      </c>
      <c r="AG2311"/>
      <c r="AH2311"/>
      <c r="AI2311" t="s">
        <v>20668</v>
      </c>
      <c r="AJ2311" t="s">
        <v>32</v>
      </c>
      <c r="AK2311" t="s">
        <v>4565</v>
      </c>
      <c r="AL2311" t="s">
        <v>64</v>
      </c>
      <c r="AM2311" t="s">
        <v>4567</v>
      </c>
      <c r="AN2311">
        <v>4</v>
      </c>
    </row>
    <row r="2312" spans="1:40" ht="14.4" x14ac:dyDescent="0.3">
      <c r="A2312" s="433" t="str">
        <v>3129</v>
      </c>
      <c r="D2312" t="str">
        <f>CONCATENATE(portada_F[[#This Row],[NIVEL]],".",portada_F[[#This Row],[CODINS]])</f>
        <v>1.03893</v>
      </c>
      <c r="E2312" s="444" t="s">
        <v>33816</v>
      </c>
      <c r="F2312" t="s">
        <v>9984</v>
      </c>
      <c r="G2312" t="s">
        <v>14820</v>
      </c>
      <c r="H2312" t="s">
        <v>14821</v>
      </c>
      <c r="I2312" t="s">
        <v>4404</v>
      </c>
      <c r="J2312" t="s">
        <v>5</v>
      </c>
      <c r="K2312" t="s">
        <v>32</v>
      </c>
      <c r="L2312" t="s">
        <v>20921</v>
      </c>
      <c r="M2312" t="s">
        <v>18492</v>
      </c>
      <c r="N2312">
        <v>51102</v>
      </c>
      <c r="O2312" t="s">
        <v>236</v>
      </c>
      <c r="P2312" t="s">
        <v>13</v>
      </c>
      <c r="Q2312" t="s">
        <v>2</v>
      </c>
      <c r="R2312" t="s">
        <v>16790</v>
      </c>
      <c r="S2312" t="s">
        <v>237</v>
      </c>
      <c r="T2312" t="s">
        <v>4518</v>
      </c>
      <c r="U2312" t="s">
        <v>4524</v>
      </c>
      <c r="V2312" t="s">
        <v>14821</v>
      </c>
      <c r="W2312" t="s">
        <v>17477</v>
      </c>
      <c r="X2312" t="s">
        <v>15329</v>
      </c>
      <c r="Y2312" s="536" t="s">
        <v>29065</v>
      </c>
      <c r="Z2312" s="536"/>
      <c r="AA2312" s="493" t="s">
        <v>15328</v>
      </c>
      <c r="AB2312" s="493" t="s">
        <v>29066</v>
      </c>
      <c r="AC2312" s="493" t="s">
        <v>22321</v>
      </c>
      <c r="AD2312" s="493" t="s">
        <v>22322</v>
      </c>
      <c r="AE2312"/>
      <c r="AF2312" t="s">
        <v>20919</v>
      </c>
      <c r="AG2312"/>
      <c r="AH2312"/>
      <c r="AI2312" t="s">
        <v>20668</v>
      </c>
      <c r="AJ2312" t="s">
        <v>32</v>
      </c>
      <c r="AK2312" t="s">
        <v>15358</v>
      </c>
      <c r="AL2312" t="s">
        <v>64</v>
      </c>
      <c r="AM2312" t="s">
        <v>14821</v>
      </c>
      <c r="AN2312">
        <v>5</v>
      </c>
    </row>
    <row r="2313" spans="1:40" ht="14.4" x14ac:dyDescent="0.3">
      <c r="A2313" s="433" t="str">
        <v>3130</v>
      </c>
      <c r="D2313" t="str">
        <f>CONCATENATE(portada_F[[#This Row],[NIVEL]],".",portada_F[[#This Row],[CODINS]])</f>
        <v>1.00653</v>
      </c>
      <c r="E2313" s="444" t="s">
        <v>31023</v>
      </c>
      <c r="F2313" t="s">
        <v>1831</v>
      </c>
      <c r="G2313" t="s">
        <v>4475</v>
      </c>
      <c r="H2313" t="s">
        <v>4476</v>
      </c>
      <c r="I2313" t="s">
        <v>4404</v>
      </c>
      <c r="J2313" t="s">
        <v>3</v>
      </c>
      <c r="K2313" t="s">
        <v>32</v>
      </c>
      <c r="L2313" t="s">
        <v>20921</v>
      </c>
      <c r="M2313" t="s">
        <v>18492</v>
      </c>
      <c r="N2313">
        <v>50202</v>
      </c>
      <c r="O2313" t="s">
        <v>236</v>
      </c>
      <c r="P2313" t="s">
        <v>2</v>
      </c>
      <c r="Q2313" t="s">
        <v>2</v>
      </c>
      <c r="R2313" t="s">
        <v>16746</v>
      </c>
      <c r="S2313" t="s">
        <v>237</v>
      </c>
      <c r="T2313" t="s">
        <v>4404</v>
      </c>
      <c r="U2313" t="s">
        <v>22314</v>
      </c>
      <c r="V2313" t="s">
        <v>4477</v>
      </c>
      <c r="W2313" t="s">
        <v>4478</v>
      </c>
      <c r="X2313" t="s">
        <v>11621</v>
      </c>
      <c r="Y2313" s="536" t="s">
        <v>22315</v>
      </c>
      <c r="Z2313" s="536" t="s">
        <v>22315</v>
      </c>
      <c r="AA2313" s="493" t="s">
        <v>9634</v>
      </c>
      <c r="AB2313" s="493" t="s">
        <v>22316</v>
      </c>
      <c r="AC2313" s="493" t="s">
        <v>19856</v>
      </c>
      <c r="AD2313" s="493" t="s">
        <v>22317</v>
      </c>
      <c r="AE2313"/>
      <c r="AF2313" t="s">
        <v>20919</v>
      </c>
      <c r="AG2313"/>
      <c r="AH2313"/>
      <c r="AI2313" t="s">
        <v>20668</v>
      </c>
      <c r="AJ2313" t="s">
        <v>32</v>
      </c>
      <c r="AK2313" t="s">
        <v>1532</v>
      </c>
      <c r="AL2313" t="s">
        <v>64</v>
      </c>
      <c r="AM2313" t="s">
        <v>4476</v>
      </c>
      <c r="AN2313">
        <v>40</v>
      </c>
    </row>
    <row r="2314" spans="1:40" ht="14.4" x14ac:dyDescent="0.3">
      <c r="A2314" s="433" t="str">
        <v>3131</v>
      </c>
      <c r="D2314" t="str">
        <f>CONCATENATE(portada_F[[#This Row],[NIVEL]],".",portada_F[[#This Row],[CODINS]])</f>
        <v>1.02281</v>
      </c>
      <c r="E2314" s="444" t="s">
        <v>32475</v>
      </c>
      <c r="F2314" t="s">
        <v>17786</v>
      </c>
      <c r="G2314" t="s">
        <v>17787</v>
      </c>
      <c r="H2314" t="s">
        <v>17788</v>
      </c>
      <c r="I2314" t="s">
        <v>4404</v>
      </c>
      <c r="J2314" t="s">
        <v>5</v>
      </c>
      <c r="K2314" t="s">
        <v>32</v>
      </c>
      <c r="L2314" t="s">
        <v>20921</v>
      </c>
      <c r="M2314" t="s">
        <v>18492</v>
      </c>
      <c r="N2314">
        <v>51103</v>
      </c>
      <c r="O2314" t="s">
        <v>236</v>
      </c>
      <c r="P2314" t="s">
        <v>13</v>
      </c>
      <c r="Q2314" t="s">
        <v>3</v>
      </c>
      <c r="R2314" t="s">
        <v>25587</v>
      </c>
      <c r="S2314" t="s">
        <v>237</v>
      </c>
      <c r="T2314" t="s">
        <v>4518</v>
      </c>
      <c r="U2314" t="s">
        <v>4527</v>
      </c>
      <c r="V2314" t="s">
        <v>122</v>
      </c>
      <c r="W2314" t="s">
        <v>950</v>
      </c>
      <c r="X2314" t="s">
        <v>18061</v>
      </c>
      <c r="Y2314" s="536" t="s">
        <v>25723</v>
      </c>
      <c r="Z2314" s="536"/>
      <c r="AA2314" s="493" t="s">
        <v>19198</v>
      </c>
      <c r="AB2314" s="493" t="s">
        <v>25724</v>
      </c>
      <c r="AC2314" s="493" t="s">
        <v>22321</v>
      </c>
      <c r="AD2314" s="493" t="s">
        <v>22322</v>
      </c>
      <c r="AE2314"/>
      <c r="AF2314" t="s">
        <v>20919</v>
      </c>
      <c r="AG2314"/>
      <c r="AH2314"/>
      <c r="AI2314" t="s">
        <v>20668</v>
      </c>
      <c r="AJ2314" t="s">
        <v>32</v>
      </c>
      <c r="AK2314" t="s">
        <v>1462</v>
      </c>
      <c r="AL2314" t="s">
        <v>64</v>
      </c>
      <c r="AM2314" t="s">
        <v>17788</v>
      </c>
      <c r="AN2314">
        <v>3</v>
      </c>
    </row>
    <row r="2315" spans="1:40" ht="14.4" x14ac:dyDescent="0.3">
      <c r="A2315" s="433" t="str">
        <v>3135</v>
      </c>
      <c r="D2315" t="str">
        <f>CONCATENATE(portada_F[[#This Row],[NIVEL]],".",portada_F[[#This Row],[CODINS]])</f>
        <v>1.01600</v>
      </c>
      <c r="E2315" s="444" t="s">
        <v>31873</v>
      </c>
      <c r="F2315" t="s">
        <v>3938</v>
      </c>
      <c r="G2315" t="s">
        <v>4494</v>
      </c>
      <c r="H2315" t="s">
        <v>4495</v>
      </c>
      <c r="I2315" t="s">
        <v>4404</v>
      </c>
      <c r="J2315" t="s">
        <v>4</v>
      </c>
      <c r="K2315" t="s">
        <v>32</v>
      </c>
      <c r="L2315" t="s">
        <v>20921</v>
      </c>
      <c r="M2315" t="s">
        <v>18492</v>
      </c>
      <c r="N2315">
        <v>50203</v>
      </c>
      <c r="O2315" t="s">
        <v>236</v>
      </c>
      <c r="P2315" t="s">
        <v>2</v>
      </c>
      <c r="Q2315" t="s">
        <v>3</v>
      </c>
      <c r="R2315" t="s">
        <v>16747</v>
      </c>
      <c r="S2315" t="s">
        <v>237</v>
      </c>
      <c r="T2315" t="s">
        <v>4404</v>
      </c>
      <c r="U2315" t="s">
        <v>250</v>
      </c>
      <c r="V2315" t="s">
        <v>685</v>
      </c>
      <c r="W2315" t="s">
        <v>1460</v>
      </c>
      <c r="X2315" t="s">
        <v>10674</v>
      </c>
      <c r="Y2315" s="536" t="s">
        <v>24337</v>
      </c>
      <c r="Z2315" s="536"/>
      <c r="AA2315" s="493" t="s">
        <v>14954</v>
      </c>
      <c r="AB2315" s="493" t="s">
        <v>20668</v>
      </c>
      <c r="AC2315" s="493" t="s">
        <v>20014</v>
      </c>
      <c r="AD2315" s="493" t="s">
        <v>23617</v>
      </c>
      <c r="AE2315"/>
      <c r="AF2315" t="s">
        <v>20919</v>
      </c>
      <c r="AG2315"/>
      <c r="AH2315"/>
      <c r="AI2315" t="s">
        <v>20668</v>
      </c>
      <c r="AJ2315" t="s">
        <v>32</v>
      </c>
      <c r="AK2315" t="s">
        <v>1657</v>
      </c>
      <c r="AL2315" t="s">
        <v>64</v>
      </c>
      <c r="AM2315" t="s">
        <v>4495</v>
      </c>
      <c r="AN2315">
        <v>18</v>
      </c>
    </row>
    <row r="2316" spans="1:40" ht="14.4" x14ac:dyDescent="0.3">
      <c r="A2316" s="433" t="str">
        <v>3136</v>
      </c>
      <c r="D2316" t="str">
        <f>CONCATENATE(portada_F[[#This Row],[NIVEL]],".",portada_F[[#This Row],[CODINS]])</f>
        <v>1.02554</v>
      </c>
      <c r="E2316" s="444" t="s">
        <v>32721</v>
      </c>
      <c r="F2316" t="s">
        <v>5315</v>
      </c>
      <c r="G2316" t="s">
        <v>6325</v>
      </c>
      <c r="H2316" t="s">
        <v>7836</v>
      </c>
      <c r="I2316" t="s">
        <v>4404</v>
      </c>
      <c r="J2316" t="s">
        <v>9</v>
      </c>
      <c r="K2316" t="s">
        <v>32</v>
      </c>
      <c r="L2316" t="s">
        <v>20921</v>
      </c>
      <c r="M2316" t="s">
        <v>18492</v>
      </c>
      <c r="N2316">
        <v>50906</v>
      </c>
      <c r="O2316" t="s">
        <v>236</v>
      </c>
      <c r="P2316" t="s">
        <v>10</v>
      </c>
      <c r="Q2316" t="s">
        <v>6</v>
      </c>
      <c r="R2316" t="s">
        <v>16785</v>
      </c>
      <c r="S2316" t="s">
        <v>237</v>
      </c>
      <c r="T2316" t="s">
        <v>4546</v>
      </c>
      <c r="U2316" t="s">
        <v>17832</v>
      </c>
      <c r="V2316" t="s">
        <v>6326</v>
      </c>
      <c r="W2316" t="s">
        <v>474</v>
      </c>
      <c r="X2316" t="s">
        <v>17313</v>
      </c>
      <c r="Y2316" s="536" t="s">
        <v>26287</v>
      </c>
      <c r="Z2316" s="536"/>
      <c r="AA2316" s="493" t="s">
        <v>19274</v>
      </c>
      <c r="AB2316" s="493" t="s">
        <v>26288</v>
      </c>
      <c r="AC2316" s="493" t="s">
        <v>19698</v>
      </c>
      <c r="AD2316" s="493" t="s">
        <v>20989</v>
      </c>
      <c r="AE2316"/>
      <c r="AF2316" t="s">
        <v>20919</v>
      </c>
      <c r="AG2316"/>
      <c r="AH2316"/>
      <c r="AI2316" t="s">
        <v>20668</v>
      </c>
      <c r="AJ2316" t="s">
        <v>32</v>
      </c>
      <c r="AK2316" t="s">
        <v>7835</v>
      </c>
      <c r="AL2316" t="s">
        <v>64</v>
      </c>
      <c r="AM2316" t="s">
        <v>7836</v>
      </c>
      <c r="AN2316">
        <v>12</v>
      </c>
    </row>
    <row r="2317" spans="1:40" ht="14.4" x14ac:dyDescent="0.3">
      <c r="A2317" s="433" t="str">
        <v>3137</v>
      </c>
      <c r="D2317" t="str">
        <f>CONCATENATE(portada_F[[#This Row],[NIVEL]],".",portada_F[[#This Row],[CODINS]])</f>
        <v>1.01987</v>
      </c>
      <c r="E2317" s="444" t="s">
        <v>32217</v>
      </c>
      <c r="F2317" t="s">
        <v>4550</v>
      </c>
      <c r="G2317" t="s">
        <v>4547</v>
      </c>
      <c r="H2317" t="s">
        <v>4548</v>
      </c>
      <c r="I2317" t="s">
        <v>4404</v>
      </c>
      <c r="J2317" t="s">
        <v>6</v>
      </c>
      <c r="K2317" t="s">
        <v>32</v>
      </c>
      <c r="L2317" t="s">
        <v>20921</v>
      </c>
      <c r="M2317" t="s">
        <v>18492</v>
      </c>
      <c r="N2317">
        <v>50205</v>
      </c>
      <c r="O2317" t="s">
        <v>236</v>
      </c>
      <c r="P2317" t="s">
        <v>2</v>
      </c>
      <c r="Q2317" t="s">
        <v>5</v>
      </c>
      <c r="R2317" t="s">
        <v>16748</v>
      </c>
      <c r="S2317" t="s">
        <v>237</v>
      </c>
      <c r="T2317" t="s">
        <v>4404</v>
      </c>
      <c r="U2317" t="s">
        <v>4549</v>
      </c>
      <c r="V2317" t="s">
        <v>4548</v>
      </c>
      <c r="W2317" t="s">
        <v>25114</v>
      </c>
      <c r="X2317" t="s">
        <v>10791</v>
      </c>
      <c r="Y2317" s="536" t="s">
        <v>25115</v>
      </c>
      <c r="Z2317" s="536" t="s">
        <v>22253</v>
      </c>
      <c r="AA2317" s="493" t="s">
        <v>25116</v>
      </c>
      <c r="AB2317" s="493" t="s">
        <v>25117</v>
      </c>
      <c r="AC2317" s="493" t="s">
        <v>19857</v>
      </c>
      <c r="AD2317" s="493" t="s">
        <v>25118</v>
      </c>
      <c r="AE2317"/>
      <c r="AF2317" t="s">
        <v>20919</v>
      </c>
      <c r="AG2317"/>
      <c r="AH2317"/>
      <c r="AI2317" t="s">
        <v>20668</v>
      </c>
      <c r="AJ2317" t="s">
        <v>32</v>
      </c>
      <c r="AK2317" t="s">
        <v>1814</v>
      </c>
      <c r="AL2317" t="s">
        <v>64</v>
      </c>
      <c r="AM2317" t="s">
        <v>4548</v>
      </c>
      <c r="AN2317">
        <v>15</v>
      </c>
    </row>
    <row r="2318" spans="1:40" ht="14.4" x14ac:dyDescent="0.3">
      <c r="A2318" s="433" t="str">
        <v>3140</v>
      </c>
      <c r="D2318" t="str">
        <f>CONCATENATE(portada_F[[#This Row],[NIVEL]],".",portada_F[[#This Row],[CODINS]])</f>
        <v>1.01985</v>
      </c>
      <c r="E2318" s="444" t="s">
        <v>32215</v>
      </c>
      <c r="F2318" t="s">
        <v>485</v>
      </c>
      <c r="G2318" t="s">
        <v>4434</v>
      </c>
      <c r="H2318" t="s">
        <v>3995</v>
      </c>
      <c r="I2318" t="s">
        <v>4404</v>
      </c>
      <c r="J2318" t="s">
        <v>2</v>
      </c>
      <c r="K2318" t="s">
        <v>32</v>
      </c>
      <c r="L2318" t="s">
        <v>20921</v>
      </c>
      <c r="M2318" t="s">
        <v>18492</v>
      </c>
      <c r="N2318">
        <v>50207</v>
      </c>
      <c r="O2318" t="s">
        <v>236</v>
      </c>
      <c r="P2318" t="s">
        <v>2</v>
      </c>
      <c r="Q2318" t="s">
        <v>7</v>
      </c>
      <c r="R2318" t="s">
        <v>16750</v>
      </c>
      <c r="S2318" t="s">
        <v>237</v>
      </c>
      <c r="T2318" t="s">
        <v>4404</v>
      </c>
      <c r="U2318" t="s">
        <v>25108</v>
      </c>
      <c r="V2318" t="s">
        <v>3995</v>
      </c>
      <c r="W2318" t="s">
        <v>2037</v>
      </c>
      <c r="X2318" t="s">
        <v>13024</v>
      </c>
      <c r="Y2318" s="536" t="s">
        <v>25109</v>
      </c>
      <c r="Z2318" s="536" t="s">
        <v>25110</v>
      </c>
      <c r="AA2318" s="493" t="s">
        <v>4435</v>
      </c>
      <c r="AB2318" s="493" t="s">
        <v>25111</v>
      </c>
      <c r="AC2318" s="493" t="s">
        <v>23585</v>
      </c>
      <c r="AD2318" s="493" t="s">
        <v>23586</v>
      </c>
      <c r="AE2318"/>
      <c r="AF2318" t="s">
        <v>20919</v>
      </c>
      <c r="AG2318"/>
      <c r="AH2318"/>
      <c r="AI2318" t="s">
        <v>20668</v>
      </c>
      <c r="AJ2318" t="s">
        <v>32</v>
      </c>
      <c r="AK2318" t="s">
        <v>7709</v>
      </c>
      <c r="AL2318" t="s">
        <v>64</v>
      </c>
      <c r="AM2318" t="s">
        <v>3995</v>
      </c>
      <c r="AN2318">
        <v>16</v>
      </c>
    </row>
    <row r="2319" spans="1:40" ht="14.4" x14ac:dyDescent="0.3">
      <c r="A2319" s="433" t="str">
        <v>3142</v>
      </c>
      <c r="D2319" t="str">
        <f>CONCATENATE(portada_F[[#This Row],[NIVEL]],".",portada_F[[#This Row],[CODINS]])</f>
        <v>1.04192</v>
      </c>
      <c r="E2319" s="444" t="s">
        <v>34057</v>
      </c>
      <c r="F2319" t="s">
        <v>14498</v>
      </c>
      <c r="G2319" t="s">
        <v>17848</v>
      </c>
      <c r="H2319" t="s">
        <v>859</v>
      </c>
      <c r="I2319" t="s">
        <v>4404</v>
      </c>
      <c r="J2319" t="s">
        <v>9</v>
      </c>
      <c r="K2319" t="s">
        <v>32</v>
      </c>
      <c r="L2319" t="s">
        <v>20921</v>
      </c>
      <c r="M2319" t="s">
        <v>18492</v>
      </c>
      <c r="N2319">
        <v>50905</v>
      </c>
      <c r="O2319" t="s">
        <v>236</v>
      </c>
      <c r="P2319" t="s">
        <v>10</v>
      </c>
      <c r="Q2319" t="s">
        <v>5</v>
      </c>
      <c r="R2319" t="s">
        <v>16784</v>
      </c>
      <c r="S2319" t="s">
        <v>237</v>
      </c>
      <c r="T2319" t="s">
        <v>4546</v>
      </c>
      <c r="U2319" t="s">
        <v>2825</v>
      </c>
      <c r="V2319" t="s">
        <v>859</v>
      </c>
      <c r="W2319" t="s">
        <v>29438</v>
      </c>
      <c r="X2319" t="s">
        <v>18282</v>
      </c>
      <c r="Y2319" s="536" t="s">
        <v>29681</v>
      </c>
      <c r="Z2319" s="536"/>
      <c r="AA2319" s="493" t="s">
        <v>20564</v>
      </c>
      <c r="AB2319" s="493" t="s">
        <v>29682</v>
      </c>
      <c r="AC2319" s="493" t="s">
        <v>19698</v>
      </c>
      <c r="AD2319" s="493" t="s">
        <v>20989</v>
      </c>
      <c r="AE2319"/>
      <c r="AF2319" t="s">
        <v>20919</v>
      </c>
      <c r="AG2319"/>
      <c r="AH2319"/>
      <c r="AI2319" t="s">
        <v>20668</v>
      </c>
      <c r="AJ2319" t="s">
        <v>32</v>
      </c>
      <c r="AK2319" t="s">
        <v>4621</v>
      </c>
      <c r="AL2319" t="s">
        <v>64</v>
      </c>
      <c r="AM2319" t="s">
        <v>859</v>
      </c>
      <c r="AN2319">
        <v>3</v>
      </c>
    </row>
    <row r="2320" spans="1:40" ht="14.4" x14ac:dyDescent="0.3">
      <c r="A2320" s="433" t="str">
        <v>3146</v>
      </c>
      <c r="D2320" t="str">
        <f>CONCATENATE(portada_F[[#This Row],[NIVEL]],".",portada_F[[#This Row],[CODINS]])</f>
        <v>1.03703</v>
      </c>
      <c r="E2320" s="444" t="s">
        <v>33671</v>
      </c>
      <c r="F2320" t="s">
        <v>9959</v>
      </c>
      <c r="G2320" t="s">
        <v>20675</v>
      </c>
      <c r="H2320" t="s">
        <v>190</v>
      </c>
      <c r="I2320" t="s">
        <v>4404</v>
      </c>
      <c r="J2320" t="s">
        <v>5</v>
      </c>
      <c r="K2320" t="s">
        <v>32</v>
      </c>
      <c r="L2320" t="s">
        <v>20921</v>
      </c>
      <c r="M2320" t="s">
        <v>18492</v>
      </c>
      <c r="N2320">
        <v>51103</v>
      </c>
      <c r="O2320" t="s">
        <v>236</v>
      </c>
      <c r="P2320" t="s">
        <v>13</v>
      </c>
      <c r="Q2320" t="s">
        <v>3</v>
      </c>
      <c r="R2320" t="s">
        <v>25587</v>
      </c>
      <c r="S2320" t="s">
        <v>237</v>
      </c>
      <c r="T2320" t="s">
        <v>4518</v>
      </c>
      <c r="U2320" t="s">
        <v>4527</v>
      </c>
      <c r="V2320" t="s">
        <v>190</v>
      </c>
      <c r="W2320" t="s">
        <v>28700</v>
      </c>
      <c r="X2320" t="s">
        <v>20677</v>
      </c>
      <c r="Y2320" s="536" t="s">
        <v>28701</v>
      </c>
      <c r="Z2320" s="536" t="s">
        <v>28702</v>
      </c>
      <c r="AA2320" s="493" t="s">
        <v>20676</v>
      </c>
      <c r="AB2320" s="493" t="s">
        <v>28701</v>
      </c>
      <c r="AC2320" s="493" t="s">
        <v>22321</v>
      </c>
      <c r="AD2320" s="493" t="s">
        <v>22322</v>
      </c>
      <c r="AE2320"/>
      <c r="AF2320" t="s">
        <v>20919</v>
      </c>
      <c r="AG2320"/>
      <c r="AH2320"/>
      <c r="AI2320" t="s">
        <v>20668</v>
      </c>
      <c r="AJ2320" t="s">
        <v>32</v>
      </c>
      <c r="AK2320" t="s">
        <v>2716</v>
      </c>
      <c r="AL2320" t="s">
        <v>64</v>
      </c>
      <c r="AM2320" t="s">
        <v>190</v>
      </c>
      <c r="AN2320">
        <v>7</v>
      </c>
    </row>
    <row r="2321" spans="1:40" ht="14.4" x14ac:dyDescent="0.3">
      <c r="A2321" s="433" t="str">
        <v>3149</v>
      </c>
      <c r="D2321" t="str">
        <f>CONCATENATE(portada_F[[#This Row],[NIVEL]],".",portada_F[[#This Row],[CODINS]])</f>
        <v>1.01113</v>
      </c>
      <c r="E2321" s="444" t="s">
        <v>31424</v>
      </c>
      <c r="F2321" t="s">
        <v>2973</v>
      </c>
      <c r="G2321" t="s">
        <v>6170</v>
      </c>
      <c r="H2321" t="s">
        <v>70</v>
      </c>
      <c r="I2321" t="s">
        <v>4404</v>
      </c>
      <c r="J2321" t="s">
        <v>1</v>
      </c>
      <c r="K2321" t="s">
        <v>32</v>
      </c>
      <c r="L2321" t="s">
        <v>20921</v>
      </c>
      <c r="M2321" t="s">
        <v>18492</v>
      </c>
      <c r="N2321">
        <v>50201</v>
      </c>
      <c r="O2321" t="s">
        <v>236</v>
      </c>
      <c r="P2321" t="s">
        <v>2</v>
      </c>
      <c r="Q2321" t="s">
        <v>1</v>
      </c>
      <c r="R2321" t="s">
        <v>16745</v>
      </c>
      <c r="S2321" t="s">
        <v>237</v>
      </c>
      <c r="T2321" t="s">
        <v>4404</v>
      </c>
      <c r="U2321" t="s">
        <v>4404</v>
      </c>
      <c r="V2321" t="s">
        <v>70</v>
      </c>
      <c r="W2321" t="s">
        <v>9746</v>
      </c>
      <c r="X2321" t="s">
        <v>12813</v>
      </c>
      <c r="Y2321" s="536" t="s">
        <v>23300</v>
      </c>
      <c r="Z2321" s="536" t="s">
        <v>23301</v>
      </c>
      <c r="AA2321" s="493" t="s">
        <v>9745</v>
      </c>
      <c r="AB2321" s="493" t="s">
        <v>23300</v>
      </c>
      <c r="AC2321" s="493" t="s">
        <v>19855</v>
      </c>
      <c r="AD2321" s="493" t="s">
        <v>22304</v>
      </c>
      <c r="AE2321"/>
      <c r="AF2321" t="s">
        <v>20919</v>
      </c>
      <c r="AG2321"/>
      <c r="AH2321"/>
      <c r="AI2321" t="s">
        <v>20668</v>
      </c>
      <c r="AJ2321" t="s">
        <v>32</v>
      </c>
      <c r="AK2321" t="s">
        <v>7394</v>
      </c>
      <c r="AL2321" t="s">
        <v>64</v>
      </c>
      <c r="AM2321" t="s">
        <v>70</v>
      </c>
      <c r="AN2321">
        <v>16</v>
      </c>
    </row>
    <row r="2322" spans="1:40" ht="14.4" x14ac:dyDescent="0.3">
      <c r="A2322" s="433" t="str">
        <v>3151</v>
      </c>
      <c r="D2322" t="str">
        <f>CONCATENATE(portada_F[[#This Row],[NIVEL]],".",portada_F[[#This Row],[CODINS]])</f>
        <v>1.00655</v>
      </c>
      <c r="E2322" s="444" t="s">
        <v>31025</v>
      </c>
      <c r="F2322" t="s">
        <v>1836</v>
      </c>
      <c r="G2322" t="s">
        <v>4579</v>
      </c>
      <c r="H2322" t="s">
        <v>4580</v>
      </c>
      <c r="I2322" t="s">
        <v>4404</v>
      </c>
      <c r="J2322" t="s">
        <v>6</v>
      </c>
      <c r="K2322" t="s">
        <v>32</v>
      </c>
      <c r="L2322" t="s">
        <v>20921</v>
      </c>
      <c r="M2322" t="s">
        <v>18492</v>
      </c>
      <c r="N2322">
        <v>50206</v>
      </c>
      <c r="O2322" t="s">
        <v>236</v>
      </c>
      <c r="P2322" t="s">
        <v>2</v>
      </c>
      <c r="Q2322" t="s">
        <v>6</v>
      </c>
      <c r="R2322" t="s">
        <v>16749</v>
      </c>
      <c r="S2322" t="s">
        <v>237</v>
      </c>
      <c r="T2322" t="s">
        <v>4404</v>
      </c>
      <c r="U2322" t="s">
        <v>4449</v>
      </c>
      <c r="V2322" t="s">
        <v>4581</v>
      </c>
      <c r="W2322" t="s">
        <v>215</v>
      </c>
      <c r="X2322" t="s">
        <v>11622</v>
      </c>
      <c r="Y2322" s="536" t="s">
        <v>22323</v>
      </c>
      <c r="Z2322" s="536"/>
      <c r="AA2322" s="493" t="s">
        <v>20157</v>
      </c>
      <c r="AB2322" s="493" t="s">
        <v>22324</v>
      </c>
      <c r="AC2322" s="493" t="s">
        <v>19857</v>
      </c>
      <c r="AD2322" s="493" t="s">
        <v>22325</v>
      </c>
      <c r="AE2322"/>
      <c r="AF2322" t="s">
        <v>20919</v>
      </c>
      <c r="AG2322"/>
      <c r="AH2322"/>
      <c r="AI2322" t="s">
        <v>20668</v>
      </c>
      <c r="AJ2322" t="s">
        <v>32</v>
      </c>
      <c r="AK2322" t="s">
        <v>7441</v>
      </c>
      <c r="AL2322" t="s">
        <v>64</v>
      </c>
      <c r="AM2322" t="s">
        <v>4580</v>
      </c>
      <c r="AN2322">
        <v>133</v>
      </c>
    </row>
    <row r="2323" spans="1:40" ht="14.4" x14ac:dyDescent="0.3">
      <c r="A2323" s="433" t="str">
        <v>3153</v>
      </c>
      <c r="D2323" t="str">
        <f>CONCATENATE(portada_F[[#This Row],[NIVEL]],".",portada_F[[#This Row],[CODINS]])</f>
        <v>1.02768</v>
      </c>
      <c r="E2323" s="444" t="s">
        <v>32910</v>
      </c>
      <c r="F2323" t="s">
        <v>4510</v>
      </c>
      <c r="G2323" t="s">
        <v>4508</v>
      </c>
      <c r="H2323" t="s">
        <v>4509</v>
      </c>
      <c r="I2323" t="s">
        <v>4404</v>
      </c>
      <c r="J2323" t="s">
        <v>4</v>
      </c>
      <c r="K2323" t="s">
        <v>32</v>
      </c>
      <c r="L2323" t="s">
        <v>20921</v>
      </c>
      <c r="M2323" t="s">
        <v>18492</v>
      </c>
      <c r="N2323">
        <v>50204</v>
      </c>
      <c r="O2323" t="s">
        <v>236</v>
      </c>
      <c r="P2323" t="s">
        <v>2</v>
      </c>
      <c r="Q2323" t="s">
        <v>4</v>
      </c>
      <c r="R2323" t="s">
        <v>23592</v>
      </c>
      <c r="S2323" t="s">
        <v>237</v>
      </c>
      <c r="T2323" t="s">
        <v>4404</v>
      </c>
      <c r="U2323" t="s">
        <v>413</v>
      </c>
      <c r="V2323" t="s">
        <v>9560</v>
      </c>
      <c r="W2323" t="s">
        <v>26750</v>
      </c>
      <c r="X2323" t="s">
        <v>12171</v>
      </c>
      <c r="Y2323" s="536" t="s">
        <v>26751</v>
      </c>
      <c r="Z2323" s="536"/>
      <c r="AA2323" s="493" t="s">
        <v>19334</v>
      </c>
      <c r="AB2323" s="493" t="s">
        <v>26751</v>
      </c>
      <c r="AC2323" s="493" t="s">
        <v>20014</v>
      </c>
      <c r="AD2323" s="493" t="s">
        <v>23617</v>
      </c>
      <c r="AE2323"/>
      <c r="AF2323" t="s">
        <v>20919</v>
      </c>
      <c r="AG2323"/>
      <c r="AH2323"/>
      <c r="AI2323" t="s">
        <v>20668</v>
      </c>
      <c r="AJ2323" t="s">
        <v>32</v>
      </c>
      <c r="AK2323" t="s">
        <v>4507</v>
      </c>
      <c r="AL2323" t="s">
        <v>64</v>
      </c>
      <c r="AM2323" t="s">
        <v>4509</v>
      </c>
      <c r="AN2323">
        <v>8</v>
      </c>
    </row>
    <row r="2324" spans="1:40" ht="14.4" x14ac:dyDescent="0.3">
      <c r="A2324" s="433" t="str">
        <v>3154</v>
      </c>
      <c r="D2324" t="str">
        <f>CONCATENATE(portada_F[[#This Row],[NIVEL]],".",portada_F[[#This Row],[CODINS]])</f>
        <v>1.02598</v>
      </c>
      <c r="E2324" s="444" t="s">
        <v>32752</v>
      </c>
      <c r="F2324" t="s">
        <v>6923</v>
      </c>
      <c r="G2324" t="s">
        <v>4586</v>
      </c>
      <c r="H2324" t="s">
        <v>4587</v>
      </c>
      <c r="I2324" t="s">
        <v>4404</v>
      </c>
      <c r="J2324" t="s">
        <v>7</v>
      </c>
      <c r="K2324" t="s">
        <v>32</v>
      </c>
      <c r="L2324" t="s">
        <v>20921</v>
      </c>
      <c r="M2324" t="s">
        <v>18492</v>
      </c>
      <c r="N2324">
        <v>50902</v>
      </c>
      <c r="O2324" t="s">
        <v>236</v>
      </c>
      <c r="P2324" t="s">
        <v>10</v>
      </c>
      <c r="Q2324" t="s">
        <v>2</v>
      </c>
      <c r="R2324" t="s">
        <v>16781</v>
      </c>
      <c r="S2324" t="s">
        <v>237</v>
      </c>
      <c r="T2324" t="s">
        <v>4546</v>
      </c>
      <c r="U2324" t="s">
        <v>2114</v>
      </c>
      <c r="V2324" t="s">
        <v>4587</v>
      </c>
      <c r="W2324" t="s">
        <v>9567</v>
      </c>
      <c r="X2324" t="s">
        <v>10927</v>
      </c>
      <c r="Y2324" s="536" t="s">
        <v>26362</v>
      </c>
      <c r="Z2324" s="536" t="s">
        <v>26363</v>
      </c>
      <c r="AA2324" s="493" t="s">
        <v>19287</v>
      </c>
      <c r="AB2324" s="493" t="s">
        <v>26363</v>
      </c>
      <c r="AC2324" s="493" t="s">
        <v>19858</v>
      </c>
      <c r="AD2324" s="493" t="s">
        <v>22328</v>
      </c>
      <c r="AE2324"/>
      <c r="AF2324" t="s">
        <v>20919</v>
      </c>
      <c r="AG2324"/>
      <c r="AH2324"/>
      <c r="AI2324" t="s">
        <v>20668</v>
      </c>
      <c r="AJ2324" t="s">
        <v>32</v>
      </c>
      <c r="AK2324" t="s">
        <v>1876</v>
      </c>
      <c r="AL2324" t="s">
        <v>64</v>
      </c>
      <c r="AM2324" t="s">
        <v>4587</v>
      </c>
      <c r="AN2324">
        <v>16</v>
      </c>
    </row>
    <row r="2325" spans="1:40" ht="14.4" x14ac:dyDescent="0.3">
      <c r="A2325" s="433" t="str">
        <v>3155</v>
      </c>
      <c r="D2325" t="str">
        <f>CONCATENATE(portada_F[[#This Row],[NIVEL]],".",portada_F[[#This Row],[CODINS]])</f>
        <v>1.01251</v>
      </c>
      <c r="E2325" s="444" t="s">
        <v>31537</v>
      </c>
      <c r="F2325" t="s">
        <v>3244</v>
      </c>
      <c r="G2325" t="s">
        <v>4436</v>
      </c>
      <c r="H2325" t="s">
        <v>4437</v>
      </c>
      <c r="I2325" t="s">
        <v>4404</v>
      </c>
      <c r="J2325" t="s">
        <v>2</v>
      </c>
      <c r="K2325" t="s">
        <v>32</v>
      </c>
      <c r="L2325" t="s">
        <v>20921</v>
      </c>
      <c r="M2325" t="s">
        <v>18492</v>
      </c>
      <c r="N2325">
        <v>50201</v>
      </c>
      <c r="O2325" t="s">
        <v>236</v>
      </c>
      <c r="P2325" t="s">
        <v>2</v>
      </c>
      <c r="Q2325" t="s">
        <v>1</v>
      </c>
      <c r="R2325" t="s">
        <v>16745</v>
      </c>
      <c r="S2325" t="s">
        <v>237</v>
      </c>
      <c r="T2325" t="s">
        <v>4404</v>
      </c>
      <c r="U2325" t="s">
        <v>4404</v>
      </c>
      <c r="V2325" t="s">
        <v>4438</v>
      </c>
      <c r="W2325" t="s">
        <v>1043</v>
      </c>
      <c r="X2325" t="s">
        <v>11780</v>
      </c>
      <c r="Y2325" s="536" t="s">
        <v>23584</v>
      </c>
      <c r="Z2325" s="536"/>
      <c r="AA2325" s="493" t="s">
        <v>9554</v>
      </c>
      <c r="AB2325" s="493" t="s">
        <v>23584</v>
      </c>
      <c r="AC2325" s="493" t="s">
        <v>23585</v>
      </c>
      <c r="AD2325" s="493" t="s">
        <v>23586</v>
      </c>
      <c r="AE2325"/>
      <c r="AF2325" t="s">
        <v>20919</v>
      </c>
      <c r="AG2325"/>
      <c r="AH2325"/>
      <c r="AI2325" t="s">
        <v>20668</v>
      </c>
      <c r="AJ2325" t="s">
        <v>32</v>
      </c>
      <c r="AK2325" t="s">
        <v>1628</v>
      </c>
      <c r="AL2325" t="s">
        <v>64</v>
      </c>
      <c r="AM2325" t="s">
        <v>4437</v>
      </c>
      <c r="AN2325">
        <v>34</v>
      </c>
    </row>
    <row r="2326" spans="1:40" ht="14.4" x14ac:dyDescent="0.3">
      <c r="A2326" s="433" t="str">
        <v>3156</v>
      </c>
      <c r="D2326" t="str">
        <f>CONCATENATE(portada_F[[#This Row],[NIVEL]],".",portada_F[[#This Row],[CODINS]])</f>
        <v>1.01253</v>
      </c>
      <c r="E2326" s="444" t="s">
        <v>31539</v>
      </c>
      <c r="F2326" t="s">
        <v>801</v>
      </c>
      <c r="G2326" t="s">
        <v>4479</v>
      </c>
      <c r="H2326" t="s">
        <v>4480</v>
      </c>
      <c r="I2326" t="s">
        <v>4404</v>
      </c>
      <c r="J2326" t="s">
        <v>3</v>
      </c>
      <c r="K2326" t="s">
        <v>32</v>
      </c>
      <c r="L2326" t="s">
        <v>20921</v>
      </c>
      <c r="M2326" t="s">
        <v>18492</v>
      </c>
      <c r="N2326">
        <v>50204</v>
      </c>
      <c r="O2326" t="s">
        <v>236</v>
      </c>
      <c r="P2326" t="s">
        <v>2</v>
      </c>
      <c r="Q2326" t="s">
        <v>4</v>
      </c>
      <c r="R2326" t="s">
        <v>23592</v>
      </c>
      <c r="S2326" t="s">
        <v>237</v>
      </c>
      <c r="T2326" t="s">
        <v>4404</v>
      </c>
      <c r="U2326" t="s">
        <v>413</v>
      </c>
      <c r="V2326" t="s">
        <v>4481</v>
      </c>
      <c r="W2326" t="s">
        <v>1145</v>
      </c>
      <c r="X2326" t="s">
        <v>23593</v>
      </c>
      <c r="Y2326" s="536" t="s">
        <v>23594</v>
      </c>
      <c r="Z2326" s="536" t="s">
        <v>23595</v>
      </c>
      <c r="AA2326" s="493" t="s">
        <v>23596</v>
      </c>
      <c r="AB2326" s="493" t="s">
        <v>23597</v>
      </c>
      <c r="AC2326" s="493" t="s">
        <v>19856</v>
      </c>
      <c r="AD2326" s="493" t="s">
        <v>23598</v>
      </c>
      <c r="AE2326"/>
      <c r="AF2326" t="s">
        <v>20919</v>
      </c>
      <c r="AG2326"/>
      <c r="AH2326"/>
      <c r="AI2326" t="s">
        <v>20668</v>
      </c>
      <c r="AJ2326" t="s">
        <v>32</v>
      </c>
      <c r="AK2326" t="s">
        <v>1561</v>
      </c>
      <c r="AL2326" t="s">
        <v>64</v>
      </c>
      <c r="AM2326" t="s">
        <v>4480</v>
      </c>
      <c r="AN2326">
        <v>9</v>
      </c>
    </row>
    <row r="2327" spans="1:40" ht="14.4" x14ac:dyDescent="0.3">
      <c r="A2327" s="433" t="str">
        <v>3157</v>
      </c>
      <c r="D2327" t="str">
        <f>CONCATENATE(portada_F[[#This Row],[NIVEL]],".",portada_F[[#This Row],[CODINS]])</f>
        <v>1.01741</v>
      </c>
      <c r="E2327" s="444" t="s">
        <v>32000</v>
      </c>
      <c r="F2327" t="s">
        <v>4180</v>
      </c>
      <c r="G2327" t="s">
        <v>4584</v>
      </c>
      <c r="H2327" t="s">
        <v>4585</v>
      </c>
      <c r="I2327" t="s">
        <v>4404</v>
      </c>
      <c r="J2327" t="s">
        <v>6</v>
      </c>
      <c r="K2327" t="s">
        <v>32</v>
      </c>
      <c r="L2327" t="s">
        <v>20921</v>
      </c>
      <c r="M2327" t="s">
        <v>18492</v>
      </c>
      <c r="N2327">
        <v>50206</v>
      </c>
      <c r="O2327" t="s">
        <v>236</v>
      </c>
      <c r="P2327" t="s">
        <v>2</v>
      </c>
      <c r="Q2327" t="s">
        <v>6</v>
      </c>
      <c r="R2327" t="s">
        <v>16749</v>
      </c>
      <c r="S2327" t="s">
        <v>237</v>
      </c>
      <c r="T2327" t="s">
        <v>4404</v>
      </c>
      <c r="U2327" t="s">
        <v>4449</v>
      </c>
      <c r="V2327" t="s">
        <v>750</v>
      </c>
      <c r="W2327" t="s">
        <v>215</v>
      </c>
      <c r="X2327" t="s">
        <v>19078</v>
      </c>
      <c r="Y2327" s="536" t="s">
        <v>24634</v>
      </c>
      <c r="Z2327" s="536"/>
      <c r="AA2327" s="493" t="s">
        <v>20114</v>
      </c>
      <c r="AB2327" s="493" t="s">
        <v>24635</v>
      </c>
      <c r="AC2327" s="493" t="s">
        <v>19857</v>
      </c>
      <c r="AD2327" s="493" t="s">
        <v>24636</v>
      </c>
      <c r="AE2327"/>
      <c r="AF2327" t="s">
        <v>20919</v>
      </c>
      <c r="AG2327"/>
      <c r="AH2327"/>
      <c r="AI2327" t="s">
        <v>20668</v>
      </c>
      <c r="AJ2327" t="s">
        <v>32</v>
      </c>
      <c r="AK2327" t="s">
        <v>1614</v>
      </c>
      <c r="AL2327" t="s">
        <v>64</v>
      </c>
      <c r="AM2327" t="s">
        <v>4585</v>
      </c>
      <c r="AN2327">
        <v>34</v>
      </c>
    </row>
    <row r="2328" spans="1:40" ht="14.4" x14ac:dyDescent="0.3">
      <c r="A2328" s="433" t="str">
        <v>3159</v>
      </c>
      <c r="D2328" t="str">
        <f>CONCATENATE(portada_F[[#This Row],[NIVEL]],".",portada_F[[#This Row],[CODINS]])</f>
        <v>1.00656</v>
      </c>
      <c r="E2328" s="444" t="s">
        <v>31026</v>
      </c>
      <c r="F2328" t="s">
        <v>1839</v>
      </c>
      <c r="G2328" t="s">
        <v>4596</v>
      </c>
      <c r="H2328" t="s">
        <v>7013</v>
      </c>
      <c r="I2328" t="s">
        <v>4404</v>
      </c>
      <c r="J2328" t="s">
        <v>7</v>
      </c>
      <c r="K2328" t="s">
        <v>32</v>
      </c>
      <c r="L2328" t="s">
        <v>20921</v>
      </c>
      <c r="M2328" t="s">
        <v>18492</v>
      </c>
      <c r="N2328">
        <v>50901</v>
      </c>
      <c r="O2328" t="s">
        <v>236</v>
      </c>
      <c r="P2328" t="s">
        <v>10</v>
      </c>
      <c r="Q2328" t="s">
        <v>1</v>
      </c>
      <c r="R2328" t="s">
        <v>16780</v>
      </c>
      <c r="S2328" t="s">
        <v>237</v>
      </c>
      <c r="T2328" t="s">
        <v>4546</v>
      </c>
      <c r="U2328" t="s">
        <v>22326</v>
      </c>
      <c r="V2328" t="s">
        <v>9568</v>
      </c>
      <c r="W2328" t="s">
        <v>3403</v>
      </c>
      <c r="X2328" t="s">
        <v>10430</v>
      </c>
      <c r="Y2328" s="536" t="s">
        <v>22327</v>
      </c>
      <c r="Z2328" s="536"/>
      <c r="AA2328" s="493" t="s">
        <v>19386</v>
      </c>
      <c r="AB2328" s="493" t="s">
        <v>22327</v>
      </c>
      <c r="AC2328" s="493" t="s">
        <v>19858</v>
      </c>
      <c r="AD2328" s="493" t="s">
        <v>22328</v>
      </c>
      <c r="AE2328"/>
      <c r="AF2328" t="s">
        <v>20919</v>
      </c>
      <c r="AG2328"/>
      <c r="AH2328"/>
      <c r="AI2328" t="s">
        <v>20668</v>
      </c>
      <c r="AJ2328" t="s">
        <v>32</v>
      </c>
      <c r="AK2328" t="s">
        <v>4489</v>
      </c>
      <c r="AL2328" t="s">
        <v>64</v>
      </c>
      <c r="AM2328" t="s">
        <v>7013</v>
      </c>
      <c r="AN2328">
        <v>47</v>
      </c>
    </row>
    <row r="2329" spans="1:40" ht="14.4" x14ac:dyDescent="0.3">
      <c r="A2329" s="433" t="str">
        <v>3160</v>
      </c>
      <c r="D2329" t="str">
        <f>CONCATENATE(portada_F[[#This Row],[NIVEL]],".",portada_F[[#This Row],[CODINS]])</f>
        <v>1.01697</v>
      </c>
      <c r="E2329" s="444" t="s">
        <v>31961</v>
      </c>
      <c r="F2329" t="s">
        <v>6890</v>
      </c>
      <c r="G2329" t="s">
        <v>4516</v>
      </c>
      <c r="H2329" t="s">
        <v>4517</v>
      </c>
      <c r="I2329" t="s">
        <v>4404</v>
      </c>
      <c r="J2329" t="s">
        <v>5</v>
      </c>
      <c r="K2329" t="s">
        <v>32</v>
      </c>
      <c r="L2329" t="s">
        <v>20921</v>
      </c>
      <c r="M2329" t="s">
        <v>18492</v>
      </c>
      <c r="N2329">
        <v>51101</v>
      </c>
      <c r="O2329" t="s">
        <v>236</v>
      </c>
      <c r="P2329" t="s">
        <v>13</v>
      </c>
      <c r="Q2329" t="s">
        <v>1</v>
      </c>
      <c r="R2329" t="s">
        <v>16789</v>
      </c>
      <c r="S2329" t="s">
        <v>237</v>
      </c>
      <c r="T2329" t="s">
        <v>4518</v>
      </c>
      <c r="U2329" t="s">
        <v>4518</v>
      </c>
      <c r="V2329" t="s">
        <v>17197</v>
      </c>
      <c r="W2329" t="s">
        <v>24544</v>
      </c>
      <c r="X2329" t="s">
        <v>11917</v>
      </c>
      <c r="Y2329" s="536" t="s">
        <v>24545</v>
      </c>
      <c r="Z2329" s="536"/>
      <c r="AA2329" s="493" t="s">
        <v>17996</v>
      </c>
      <c r="AB2329" s="493" t="s">
        <v>24545</v>
      </c>
      <c r="AC2329" s="493" t="s">
        <v>22321</v>
      </c>
      <c r="AD2329" s="493" t="s">
        <v>22322</v>
      </c>
      <c r="AE2329"/>
      <c r="AF2329" t="s">
        <v>20919</v>
      </c>
      <c r="AG2329"/>
      <c r="AH2329"/>
      <c r="AI2329" t="s">
        <v>20668</v>
      </c>
      <c r="AJ2329" t="s">
        <v>32</v>
      </c>
      <c r="AK2329" t="s">
        <v>4515</v>
      </c>
      <c r="AL2329" t="s">
        <v>64</v>
      </c>
      <c r="AM2329" t="s">
        <v>4517</v>
      </c>
      <c r="AN2329">
        <v>5</v>
      </c>
    </row>
    <row r="2330" spans="1:40" ht="14.4" x14ac:dyDescent="0.3">
      <c r="A2330" s="433" t="str">
        <v>3162</v>
      </c>
      <c r="D2330" t="str">
        <f>CONCATENATE(portada_F[[#This Row],[NIVEL]],".",portada_F[[#This Row],[CODINS]])</f>
        <v>1.01255</v>
      </c>
      <c r="E2330" s="444" t="s">
        <v>31541</v>
      </c>
      <c r="F2330" t="s">
        <v>1989</v>
      </c>
      <c r="G2330" t="s">
        <v>4457</v>
      </c>
      <c r="H2330" t="s">
        <v>4458</v>
      </c>
      <c r="I2330" t="s">
        <v>4404</v>
      </c>
      <c r="J2330" t="s">
        <v>3</v>
      </c>
      <c r="K2330" t="s">
        <v>32</v>
      </c>
      <c r="L2330" t="s">
        <v>20921</v>
      </c>
      <c r="M2330" t="s">
        <v>18492</v>
      </c>
      <c r="N2330">
        <v>50204</v>
      </c>
      <c r="O2330" t="s">
        <v>236</v>
      </c>
      <c r="P2330" t="s">
        <v>2</v>
      </c>
      <c r="Q2330" t="s">
        <v>4</v>
      </c>
      <c r="R2330" t="s">
        <v>23592</v>
      </c>
      <c r="S2330" t="s">
        <v>237</v>
      </c>
      <c r="T2330" t="s">
        <v>4404</v>
      </c>
      <c r="U2330" t="s">
        <v>413</v>
      </c>
      <c r="V2330" t="s">
        <v>4459</v>
      </c>
      <c r="W2330" t="s">
        <v>1145</v>
      </c>
      <c r="X2330" t="s">
        <v>18957</v>
      </c>
      <c r="Y2330" s="536"/>
      <c r="Z2330" s="536"/>
      <c r="AA2330" s="493" t="s">
        <v>23602</v>
      </c>
      <c r="AB2330" s="493" t="s">
        <v>23603</v>
      </c>
      <c r="AC2330" s="493" t="s">
        <v>19856</v>
      </c>
      <c r="AD2330" s="493" t="s">
        <v>23598</v>
      </c>
      <c r="AE2330"/>
      <c r="AF2330" t="s">
        <v>20919</v>
      </c>
      <c r="AG2330"/>
      <c r="AH2330"/>
      <c r="AI2330" t="s">
        <v>20668</v>
      </c>
      <c r="AJ2330" t="s">
        <v>32</v>
      </c>
      <c r="AK2330" t="s">
        <v>4456</v>
      </c>
      <c r="AL2330" t="s">
        <v>64</v>
      </c>
      <c r="AM2330" t="s">
        <v>4458</v>
      </c>
      <c r="AN2330">
        <v>15</v>
      </c>
    </row>
    <row r="2331" spans="1:40" ht="14.4" x14ac:dyDescent="0.3">
      <c r="A2331" s="433" t="str">
        <v>3164</v>
      </c>
      <c r="D2331" t="str">
        <f>CONCATENATE(portada_F[[#This Row],[NIVEL]],".",portada_F[[#This Row],[CODINS]])</f>
        <v>1.04370</v>
      </c>
      <c r="E2331" s="444" t="s">
        <v>31541</v>
      </c>
      <c r="F2331" t="s">
        <v>30163</v>
      </c>
      <c r="G2331" t="s">
        <v>4457</v>
      </c>
      <c r="H2331" t="s">
        <v>30164</v>
      </c>
      <c r="I2331" t="s">
        <v>4404</v>
      </c>
      <c r="J2331" t="s">
        <v>3</v>
      </c>
      <c r="K2331" t="s">
        <v>32</v>
      </c>
      <c r="L2331" t="s">
        <v>20921</v>
      </c>
      <c r="M2331" t="s">
        <v>18492</v>
      </c>
      <c r="N2331">
        <v>50204</v>
      </c>
      <c r="O2331" t="s">
        <v>236</v>
      </c>
      <c r="P2331" t="s">
        <v>2</v>
      </c>
      <c r="Q2331" t="s">
        <v>4</v>
      </c>
      <c r="R2331" t="s">
        <v>23592</v>
      </c>
      <c r="S2331" t="s">
        <v>237</v>
      </c>
      <c r="T2331" t="s">
        <v>4404</v>
      </c>
      <c r="U2331" t="s">
        <v>413</v>
      </c>
      <c r="V2331" t="s">
        <v>4459</v>
      </c>
      <c r="W2331" t="s">
        <v>1145</v>
      </c>
      <c r="X2331" t="s">
        <v>18957</v>
      </c>
      <c r="Y2331" s="536" t="s">
        <v>23603</v>
      </c>
      <c r="Z2331" s="536"/>
      <c r="AA2331" s="493" t="s">
        <v>23602</v>
      </c>
      <c r="AB2331" s="493" t="s">
        <v>23603</v>
      </c>
      <c r="AC2331" s="493" t="s">
        <v>19856</v>
      </c>
      <c r="AD2331" s="493" t="s">
        <v>23598</v>
      </c>
      <c r="AE2331" t="s">
        <v>28173</v>
      </c>
      <c r="AF2331" t="s">
        <v>20919</v>
      </c>
      <c r="AG2331" t="s">
        <v>64</v>
      </c>
      <c r="AH2331" t="s">
        <v>19694</v>
      </c>
      <c r="AI2331" t="s">
        <v>30165</v>
      </c>
      <c r="AJ2331" t="s">
        <v>32</v>
      </c>
      <c r="AK2331" t="s">
        <v>4456</v>
      </c>
      <c r="AL2331" t="s">
        <v>64</v>
      </c>
      <c r="AM2331" t="s">
        <v>4458</v>
      </c>
      <c r="AN2331">
        <v>14</v>
      </c>
    </row>
    <row r="2332" spans="1:40" ht="14.4" x14ac:dyDescent="0.3">
      <c r="A2332" s="433" t="str">
        <v>3165</v>
      </c>
      <c r="D2332" t="str">
        <f>CONCATENATE(portada_F[[#This Row],[NIVEL]],".",portada_F[[#This Row],[CODINS]])</f>
        <v>1.01259</v>
      </c>
      <c r="E2332" s="444" t="s">
        <v>31545</v>
      </c>
      <c r="F2332" t="s">
        <v>2163</v>
      </c>
      <c r="G2332" t="s">
        <v>4499</v>
      </c>
      <c r="H2332" t="s">
        <v>1956</v>
      </c>
      <c r="I2332" t="s">
        <v>4404</v>
      </c>
      <c r="J2332" t="s">
        <v>4</v>
      </c>
      <c r="K2332" t="s">
        <v>32</v>
      </c>
      <c r="L2332" t="s">
        <v>20921</v>
      </c>
      <c r="M2332" t="s">
        <v>18492</v>
      </c>
      <c r="N2332">
        <v>50203</v>
      </c>
      <c r="O2332" t="s">
        <v>236</v>
      </c>
      <c r="P2332" t="s">
        <v>2</v>
      </c>
      <c r="Q2332" t="s">
        <v>3</v>
      </c>
      <c r="R2332" t="s">
        <v>16747</v>
      </c>
      <c r="S2332" t="s">
        <v>237</v>
      </c>
      <c r="T2332" t="s">
        <v>4404</v>
      </c>
      <c r="U2332" t="s">
        <v>250</v>
      </c>
      <c r="V2332" t="s">
        <v>461</v>
      </c>
      <c r="W2332" t="s">
        <v>23614</v>
      </c>
      <c r="X2332" t="s">
        <v>17972</v>
      </c>
      <c r="Y2332" s="536" t="s">
        <v>23615</v>
      </c>
      <c r="Z2332" s="536" t="s">
        <v>23615</v>
      </c>
      <c r="AA2332" s="493" t="s">
        <v>14929</v>
      </c>
      <c r="AB2332" s="493" t="s">
        <v>23616</v>
      </c>
      <c r="AC2332" s="493" t="s">
        <v>20014</v>
      </c>
      <c r="AD2332" s="493" t="s">
        <v>23617</v>
      </c>
      <c r="AE2332"/>
      <c r="AF2332" t="s">
        <v>20919</v>
      </c>
      <c r="AG2332"/>
      <c r="AH2332"/>
      <c r="AI2332" t="s">
        <v>20668</v>
      </c>
      <c r="AJ2332" t="s">
        <v>32</v>
      </c>
      <c r="AK2332" t="s">
        <v>1825</v>
      </c>
      <c r="AL2332" t="s">
        <v>64</v>
      </c>
      <c r="AM2332" t="s">
        <v>1956</v>
      </c>
      <c r="AN2332">
        <v>20</v>
      </c>
    </row>
    <row r="2333" spans="1:40" ht="14.4" x14ac:dyDescent="0.3">
      <c r="A2333" s="433" t="str">
        <v>3166</v>
      </c>
      <c r="D2333" t="str">
        <f>CONCATENATE(portada_F[[#This Row],[NIVEL]],".",portada_F[[#This Row],[CODINS]])</f>
        <v>1.03309</v>
      </c>
      <c r="E2333" s="444" t="s">
        <v>33363</v>
      </c>
      <c r="F2333" t="s">
        <v>8272</v>
      </c>
      <c r="G2333" t="s">
        <v>8120</v>
      </c>
      <c r="H2333" t="s">
        <v>8121</v>
      </c>
      <c r="I2333" t="s">
        <v>4404</v>
      </c>
      <c r="J2333" t="s">
        <v>2</v>
      </c>
      <c r="K2333" t="s">
        <v>32</v>
      </c>
      <c r="L2333" t="s">
        <v>20921</v>
      </c>
      <c r="M2333" t="s">
        <v>18492</v>
      </c>
      <c r="N2333">
        <v>50207</v>
      </c>
      <c r="O2333" t="s">
        <v>236</v>
      </c>
      <c r="P2333" t="s">
        <v>2</v>
      </c>
      <c r="Q2333" t="s">
        <v>7</v>
      </c>
      <c r="R2333" t="s">
        <v>16750</v>
      </c>
      <c r="S2333" t="s">
        <v>237</v>
      </c>
      <c r="T2333" t="s">
        <v>4404</v>
      </c>
      <c r="U2333" t="s">
        <v>25108</v>
      </c>
      <c r="V2333" t="s">
        <v>8121</v>
      </c>
      <c r="W2333" t="s">
        <v>474</v>
      </c>
      <c r="X2333" t="s">
        <v>20411</v>
      </c>
      <c r="Y2333" s="536" t="s">
        <v>27812</v>
      </c>
      <c r="Z2333" s="536" t="s">
        <v>27812</v>
      </c>
      <c r="AA2333" s="493" t="s">
        <v>27813</v>
      </c>
      <c r="AB2333" s="493" t="s">
        <v>27814</v>
      </c>
      <c r="AC2333" s="493" t="s">
        <v>23585</v>
      </c>
      <c r="AD2333" s="493" t="s">
        <v>24535</v>
      </c>
      <c r="AE2333"/>
      <c r="AF2333" t="s">
        <v>20919</v>
      </c>
      <c r="AG2333"/>
      <c r="AH2333"/>
      <c r="AI2333" t="s">
        <v>20668</v>
      </c>
      <c r="AJ2333" t="s">
        <v>32</v>
      </c>
      <c r="AK2333" t="s">
        <v>3527</v>
      </c>
      <c r="AL2333" t="s">
        <v>64</v>
      </c>
      <c r="AM2333" t="s">
        <v>8121</v>
      </c>
      <c r="AN2333">
        <v>6</v>
      </c>
    </row>
    <row r="2334" spans="1:40" ht="14.4" x14ac:dyDescent="0.3">
      <c r="A2334" s="433" t="str">
        <v>3167</v>
      </c>
      <c r="D2334" t="str">
        <f>CONCATENATE(portada_F[[#This Row],[NIVEL]],".",portada_F[[#This Row],[CODINS]])</f>
        <v>1.04257</v>
      </c>
      <c r="E2334" s="444" t="s">
        <v>34099</v>
      </c>
      <c r="F2334" t="s">
        <v>10051</v>
      </c>
      <c r="G2334" t="s">
        <v>18680</v>
      </c>
      <c r="H2334" t="s">
        <v>18681</v>
      </c>
      <c r="I2334" t="s">
        <v>4404</v>
      </c>
      <c r="J2334" t="s">
        <v>2</v>
      </c>
      <c r="K2334" t="s">
        <v>32</v>
      </c>
      <c r="L2334" t="s">
        <v>20921</v>
      </c>
      <c r="M2334" t="s">
        <v>18492</v>
      </c>
      <c r="N2334">
        <v>50207</v>
      </c>
      <c r="O2334" t="s">
        <v>236</v>
      </c>
      <c r="P2334" t="s">
        <v>2</v>
      </c>
      <c r="Q2334" t="s">
        <v>7</v>
      </c>
      <c r="R2334" t="s">
        <v>16750</v>
      </c>
      <c r="S2334" t="s">
        <v>237</v>
      </c>
      <c r="T2334" t="s">
        <v>4404</v>
      </c>
      <c r="U2334" t="s">
        <v>25108</v>
      </c>
      <c r="V2334" t="s">
        <v>18681</v>
      </c>
      <c r="W2334" t="s">
        <v>19642</v>
      </c>
      <c r="X2334" t="s">
        <v>19641</v>
      </c>
      <c r="Y2334" s="536" t="s">
        <v>29780</v>
      </c>
      <c r="Z2334" s="536"/>
      <c r="AA2334" s="493" t="s">
        <v>19640</v>
      </c>
      <c r="AB2334" s="493" t="s">
        <v>29781</v>
      </c>
      <c r="AC2334" s="493" t="s">
        <v>23585</v>
      </c>
      <c r="AD2334" s="493" t="s">
        <v>23586</v>
      </c>
      <c r="AE2334"/>
      <c r="AF2334" t="s">
        <v>20919</v>
      </c>
      <c r="AG2334"/>
      <c r="AH2334"/>
      <c r="AI2334" t="s">
        <v>20668</v>
      </c>
      <c r="AJ2334" t="s">
        <v>32</v>
      </c>
      <c r="AK2334" t="s">
        <v>3710</v>
      </c>
      <c r="AL2334" t="s">
        <v>64</v>
      </c>
      <c r="AM2334" t="s">
        <v>18681</v>
      </c>
      <c r="AN2334">
        <v>8</v>
      </c>
    </row>
    <row r="2335" spans="1:40" ht="14.4" x14ac:dyDescent="0.3">
      <c r="A2335" s="433" t="str">
        <v>3168</v>
      </c>
      <c r="D2335" t="str">
        <f>CONCATENATE(portada_F[[#This Row],[NIVEL]],".",portada_F[[#This Row],[CODINS]])</f>
        <v>1.03234</v>
      </c>
      <c r="E2335" s="444" t="s">
        <v>33303</v>
      </c>
      <c r="F2335" t="s">
        <v>6953</v>
      </c>
      <c r="G2335" t="s">
        <v>4574</v>
      </c>
      <c r="H2335" t="s">
        <v>1138</v>
      </c>
      <c r="I2335" t="s">
        <v>4404</v>
      </c>
      <c r="J2335" t="s">
        <v>6</v>
      </c>
      <c r="K2335" t="s">
        <v>32</v>
      </c>
      <c r="L2335" t="s">
        <v>20921</v>
      </c>
      <c r="M2335" t="s">
        <v>18492</v>
      </c>
      <c r="N2335">
        <v>50206</v>
      </c>
      <c r="O2335" t="s">
        <v>236</v>
      </c>
      <c r="P2335" t="s">
        <v>2</v>
      </c>
      <c r="Q2335" t="s">
        <v>6</v>
      </c>
      <c r="R2335" t="s">
        <v>16749</v>
      </c>
      <c r="S2335" t="s">
        <v>237</v>
      </c>
      <c r="T2335" t="s">
        <v>4404</v>
      </c>
      <c r="U2335" t="s">
        <v>4449</v>
      </c>
      <c r="V2335" t="s">
        <v>1138</v>
      </c>
      <c r="W2335" t="s">
        <v>9566</v>
      </c>
      <c r="X2335" t="s">
        <v>11062</v>
      </c>
      <c r="Y2335" s="536"/>
      <c r="Z2335" s="536"/>
      <c r="AA2335" s="493" t="s">
        <v>4575</v>
      </c>
      <c r="AB2335" s="493" t="s">
        <v>27669</v>
      </c>
      <c r="AC2335" s="493" t="s">
        <v>19857</v>
      </c>
      <c r="AD2335" s="493" t="s">
        <v>22325</v>
      </c>
      <c r="AE2335"/>
      <c r="AF2335" t="s">
        <v>20919</v>
      </c>
      <c r="AG2335"/>
      <c r="AH2335"/>
      <c r="AI2335" t="s">
        <v>20668</v>
      </c>
      <c r="AJ2335" t="s">
        <v>32</v>
      </c>
      <c r="AK2335" t="s">
        <v>4573</v>
      </c>
      <c r="AL2335" t="s">
        <v>64</v>
      </c>
      <c r="AM2335" t="s">
        <v>1138</v>
      </c>
      <c r="AN2335">
        <v>21</v>
      </c>
    </row>
    <row r="2336" spans="1:40" ht="14.4" x14ac:dyDescent="0.3">
      <c r="A2336" s="433" t="str">
        <v>3169</v>
      </c>
      <c r="D2336" t="str">
        <f>CONCATENATE(portada_F[[#This Row],[NIVEL]],".",portada_F[[#This Row],[CODINS]])</f>
        <v>1.01691</v>
      </c>
      <c r="E2336" s="444" t="s">
        <v>31955</v>
      </c>
      <c r="F2336" t="s">
        <v>4091</v>
      </c>
      <c r="G2336" t="s">
        <v>4451</v>
      </c>
      <c r="H2336" t="s">
        <v>665</v>
      </c>
      <c r="I2336" t="s">
        <v>4404</v>
      </c>
      <c r="J2336" t="s">
        <v>2</v>
      </c>
      <c r="K2336" t="s">
        <v>32</v>
      </c>
      <c r="L2336" t="s">
        <v>20921</v>
      </c>
      <c r="M2336" t="s">
        <v>18492</v>
      </c>
      <c r="N2336">
        <v>50201</v>
      </c>
      <c r="O2336" t="s">
        <v>236</v>
      </c>
      <c r="P2336" t="s">
        <v>2</v>
      </c>
      <c r="Q2336" t="s">
        <v>1</v>
      </c>
      <c r="R2336" t="s">
        <v>16745</v>
      </c>
      <c r="S2336" t="s">
        <v>237</v>
      </c>
      <c r="T2336" t="s">
        <v>4404</v>
      </c>
      <c r="U2336" t="s">
        <v>4404</v>
      </c>
      <c r="V2336" t="s">
        <v>665</v>
      </c>
      <c r="W2336" t="s">
        <v>4442</v>
      </c>
      <c r="X2336" t="s">
        <v>17196</v>
      </c>
      <c r="Y2336" s="536" t="s">
        <v>24534</v>
      </c>
      <c r="Z2336" s="536"/>
      <c r="AA2336" s="493" t="s">
        <v>20105</v>
      </c>
      <c r="AB2336" s="493" t="s">
        <v>24534</v>
      </c>
      <c r="AC2336" s="493" t="s">
        <v>23585</v>
      </c>
      <c r="AD2336" s="493" t="s">
        <v>24535</v>
      </c>
      <c r="AE2336"/>
      <c r="AF2336" t="s">
        <v>20919</v>
      </c>
      <c r="AG2336"/>
      <c r="AH2336"/>
      <c r="AI2336" t="s">
        <v>20668</v>
      </c>
      <c r="AJ2336" t="s">
        <v>32</v>
      </c>
      <c r="AK2336" t="s">
        <v>3755</v>
      </c>
      <c r="AL2336" t="s">
        <v>64</v>
      </c>
      <c r="AM2336" t="s">
        <v>665</v>
      </c>
      <c r="AN2336">
        <v>4</v>
      </c>
    </row>
    <row r="2337" spans="1:40" ht="14.4" x14ac:dyDescent="0.3">
      <c r="A2337" s="433" t="str">
        <v>3170</v>
      </c>
      <c r="D2337" t="str">
        <f>CONCATENATE(portada_F[[#This Row],[NIVEL]],".",portada_F[[#This Row],[CODINS]])</f>
        <v>1.04287</v>
      </c>
      <c r="E2337" s="444" t="s">
        <v>31955</v>
      </c>
      <c r="F2337" t="s">
        <v>10064</v>
      </c>
      <c r="G2337" t="s">
        <v>4451</v>
      </c>
      <c r="H2337" t="s">
        <v>29838</v>
      </c>
      <c r="I2337" t="s">
        <v>4404</v>
      </c>
      <c r="J2337" t="s">
        <v>2</v>
      </c>
      <c r="K2337" t="s">
        <v>32</v>
      </c>
      <c r="L2337" t="s">
        <v>20921</v>
      </c>
      <c r="M2337" t="s">
        <v>18492</v>
      </c>
      <c r="N2337">
        <v>50201</v>
      </c>
      <c r="O2337" t="s">
        <v>236</v>
      </c>
      <c r="P2337" t="s">
        <v>2</v>
      </c>
      <c r="Q2337" t="s">
        <v>1</v>
      </c>
      <c r="R2337" t="s">
        <v>16745</v>
      </c>
      <c r="S2337" t="s">
        <v>237</v>
      </c>
      <c r="T2337" t="s">
        <v>4404</v>
      </c>
      <c r="U2337" t="s">
        <v>4404</v>
      </c>
      <c r="V2337" t="s">
        <v>929</v>
      </c>
      <c r="W2337" t="s">
        <v>20863</v>
      </c>
      <c r="X2337" t="s">
        <v>17196</v>
      </c>
      <c r="Y2337" s="536" t="s">
        <v>24534</v>
      </c>
      <c r="Z2337" s="536"/>
      <c r="AA2337" s="493" t="s">
        <v>20105</v>
      </c>
      <c r="AB2337" s="493" t="s">
        <v>24534</v>
      </c>
      <c r="AC2337" s="493" t="s">
        <v>23585</v>
      </c>
      <c r="AD2337" s="493" t="s">
        <v>24535</v>
      </c>
      <c r="AE2337" t="s">
        <v>28173</v>
      </c>
      <c r="AF2337" t="s">
        <v>20919</v>
      </c>
      <c r="AG2337" t="s">
        <v>64</v>
      </c>
      <c r="AH2337" t="s">
        <v>19694</v>
      </c>
      <c r="AI2337" t="s">
        <v>20864</v>
      </c>
      <c r="AJ2337" t="s">
        <v>32</v>
      </c>
      <c r="AK2337" t="s">
        <v>3755</v>
      </c>
      <c r="AL2337" t="s">
        <v>64</v>
      </c>
      <c r="AM2337" t="s">
        <v>665</v>
      </c>
      <c r="AN2337">
        <v>19</v>
      </c>
    </row>
    <row r="2338" spans="1:40" ht="14.4" x14ac:dyDescent="0.3">
      <c r="A2338" s="433" t="str">
        <v>3171</v>
      </c>
      <c r="D2338" t="str">
        <f>CONCATENATE(portada_F[[#This Row],[NIVEL]],".",portada_F[[#This Row],[CODINS]])</f>
        <v>1.03203</v>
      </c>
      <c r="E2338" s="444" t="s">
        <v>33277</v>
      </c>
      <c r="F2338" t="s">
        <v>4601</v>
      </c>
      <c r="G2338" t="s">
        <v>4600</v>
      </c>
      <c r="H2338" t="s">
        <v>365</v>
      </c>
      <c r="I2338" t="s">
        <v>4404</v>
      </c>
      <c r="J2338" t="s">
        <v>7</v>
      </c>
      <c r="K2338" t="s">
        <v>32</v>
      </c>
      <c r="L2338" t="s">
        <v>20921</v>
      </c>
      <c r="M2338" t="s">
        <v>18492</v>
      </c>
      <c r="N2338">
        <v>50903</v>
      </c>
      <c r="O2338" t="s">
        <v>236</v>
      </c>
      <c r="P2338" t="s">
        <v>10</v>
      </c>
      <c r="Q2338" t="s">
        <v>3</v>
      </c>
      <c r="R2338" t="s">
        <v>16782</v>
      </c>
      <c r="S2338" t="s">
        <v>237</v>
      </c>
      <c r="T2338" t="s">
        <v>4546</v>
      </c>
      <c r="U2338" t="s">
        <v>1571</v>
      </c>
      <c r="V2338" t="s">
        <v>365</v>
      </c>
      <c r="W2338" t="s">
        <v>27605</v>
      </c>
      <c r="X2338" t="s">
        <v>20385</v>
      </c>
      <c r="Y2338" s="536" t="s">
        <v>27606</v>
      </c>
      <c r="Z2338" s="536" t="s">
        <v>27607</v>
      </c>
      <c r="AA2338" s="493" t="s">
        <v>20384</v>
      </c>
      <c r="AB2338" s="493" t="s">
        <v>27608</v>
      </c>
      <c r="AC2338" s="493" t="s">
        <v>19858</v>
      </c>
      <c r="AD2338" s="493" t="s">
        <v>27609</v>
      </c>
      <c r="AE2338"/>
      <c r="AF2338" t="s">
        <v>20919</v>
      </c>
      <c r="AG2338"/>
      <c r="AH2338"/>
      <c r="AI2338" t="s">
        <v>20668</v>
      </c>
      <c r="AJ2338" t="s">
        <v>32</v>
      </c>
      <c r="AK2338" t="s">
        <v>4599</v>
      </c>
      <c r="AL2338" t="s">
        <v>64</v>
      </c>
      <c r="AM2338" t="s">
        <v>365</v>
      </c>
      <c r="AN2338">
        <v>9</v>
      </c>
    </row>
    <row r="2339" spans="1:40" ht="14.4" x14ac:dyDescent="0.3">
      <c r="A2339" s="433" t="str">
        <v>3172</v>
      </c>
      <c r="D2339" t="str">
        <f>CONCATENATE(portada_F[[#This Row],[NIVEL]],".",portada_F[[#This Row],[CODINS]])</f>
        <v>1.02280</v>
      </c>
      <c r="E2339" s="444" t="s">
        <v>32474</v>
      </c>
      <c r="F2339" t="s">
        <v>4530</v>
      </c>
      <c r="G2339" t="s">
        <v>4525</v>
      </c>
      <c r="H2339" t="s">
        <v>4526</v>
      </c>
      <c r="I2339" t="s">
        <v>4404</v>
      </c>
      <c r="J2339" t="s">
        <v>5</v>
      </c>
      <c r="K2339" t="s">
        <v>32</v>
      </c>
      <c r="L2339" t="s">
        <v>20921</v>
      </c>
      <c r="M2339" t="s">
        <v>18492</v>
      </c>
      <c r="N2339">
        <v>51103</v>
      </c>
      <c r="O2339" t="s">
        <v>236</v>
      </c>
      <c r="P2339" t="s">
        <v>13</v>
      </c>
      <c r="Q2339" t="s">
        <v>3</v>
      </c>
      <c r="R2339" t="s">
        <v>25587</v>
      </c>
      <c r="S2339" t="s">
        <v>237</v>
      </c>
      <c r="T2339" t="s">
        <v>4518</v>
      </c>
      <c r="U2339" t="s">
        <v>4527</v>
      </c>
      <c r="V2339" t="s">
        <v>4528</v>
      </c>
      <c r="W2339" t="s">
        <v>4529</v>
      </c>
      <c r="X2339" t="s">
        <v>12057</v>
      </c>
      <c r="Y2339" s="536" t="s">
        <v>25721</v>
      </c>
      <c r="Z2339" s="536"/>
      <c r="AA2339" s="493" t="s">
        <v>15738</v>
      </c>
      <c r="AB2339" s="493" t="s">
        <v>25722</v>
      </c>
      <c r="AC2339" s="493" t="s">
        <v>22321</v>
      </c>
      <c r="AD2339" s="493" t="s">
        <v>22322</v>
      </c>
      <c r="AE2339"/>
      <c r="AF2339" t="s">
        <v>20919</v>
      </c>
      <c r="AG2339"/>
      <c r="AH2339"/>
      <c r="AI2339" t="s">
        <v>20668</v>
      </c>
      <c r="AJ2339" t="s">
        <v>32</v>
      </c>
      <c r="AK2339" t="s">
        <v>4248</v>
      </c>
      <c r="AL2339" t="s">
        <v>64</v>
      </c>
      <c r="AM2339" t="s">
        <v>4526</v>
      </c>
      <c r="AN2339">
        <v>23</v>
      </c>
    </row>
    <row r="2340" spans="1:40" ht="14.4" x14ac:dyDescent="0.3">
      <c r="A2340" s="433" t="str">
        <v>3173</v>
      </c>
      <c r="D2340" t="str">
        <f>CONCATENATE(portada_F[[#This Row],[NIVEL]],".",portada_F[[#This Row],[CODINS]])</f>
        <v>1.02282</v>
      </c>
      <c r="E2340" s="444" t="s">
        <v>32476</v>
      </c>
      <c r="F2340" t="s">
        <v>4558</v>
      </c>
      <c r="G2340" t="s">
        <v>4556</v>
      </c>
      <c r="H2340" t="s">
        <v>4557</v>
      </c>
      <c r="I2340" t="s">
        <v>4404</v>
      </c>
      <c r="J2340" t="s">
        <v>6</v>
      </c>
      <c r="K2340" t="s">
        <v>32</v>
      </c>
      <c r="L2340" t="s">
        <v>20921</v>
      </c>
      <c r="M2340" t="s">
        <v>18492</v>
      </c>
      <c r="N2340">
        <v>50206</v>
      </c>
      <c r="O2340" t="s">
        <v>236</v>
      </c>
      <c r="P2340" t="s">
        <v>2</v>
      </c>
      <c r="Q2340" t="s">
        <v>6</v>
      </c>
      <c r="R2340" t="s">
        <v>16749</v>
      </c>
      <c r="S2340" t="s">
        <v>237</v>
      </c>
      <c r="T2340" t="s">
        <v>4404</v>
      </c>
      <c r="U2340" t="s">
        <v>4449</v>
      </c>
      <c r="V2340" t="s">
        <v>4557</v>
      </c>
      <c r="W2340" t="s">
        <v>25703</v>
      </c>
      <c r="X2340" t="s">
        <v>10854</v>
      </c>
      <c r="Y2340" s="536" t="s">
        <v>25725</v>
      </c>
      <c r="Z2340" s="536" t="s">
        <v>25726</v>
      </c>
      <c r="AA2340" s="493" t="s">
        <v>20085</v>
      </c>
      <c r="AB2340" s="493" t="s">
        <v>25726</v>
      </c>
      <c r="AC2340" s="493" t="s">
        <v>19857</v>
      </c>
      <c r="AD2340" s="493" t="s">
        <v>22325</v>
      </c>
      <c r="AE2340"/>
      <c r="AF2340" t="s">
        <v>20919</v>
      </c>
      <c r="AG2340"/>
      <c r="AH2340"/>
      <c r="AI2340" t="s">
        <v>20668</v>
      </c>
      <c r="AJ2340" t="s">
        <v>32</v>
      </c>
      <c r="AK2340" t="s">
        <v>4555</v>
      </c>
      <c r="AL2340" t="s">
        <v>64</v>
      </c>
      <c r="AM2340" t="s">
        <v>4557</v>
      </c>
      <c r="AN2340">
        <v>12</v>
      </c>
    </row>
    <row r="2341" spans="1:40" ht="14.4" x14ac:dyDescent="0.3">
      <c r="A2341" s="433" t="str">
        <v>3174</v>
      </c>
      <c r="D2341" t="str">
        <f>CONCATENATE(portada_F[[#This Row],[NIVEL]],".",portada_F[[#This Row],[CODINS]])</f>
        <v>1.01526</v>
      </c>
      <c r="E2341" s="444" t="s">
        <v>31803</v>
      </c>
      <c r="F2341" t="s">
        <v>3807</v>
      </c>
      <c r="G2341" t="s">
        <v>4440</v>
      </c>
      <c r="H2341" t="s">
        <v>4441</v>
      </c>
      <c r="I2341" t="s">
        <v>4404</v>
      </c>
      <c r="J2341" t="s">
        <v>2</v>
      </c>
      <c r="K2341" t="s">
        <v>32</v>
      </c>
      <c r="L2341" t="s">
        <v>20921</v>
      </c>
      <c r="M2341" t="s">
        <v>18492</v>
      </c>
      <c r="N2341">
        <v>50201</v>
      </c>
      <c r="O2341" t="s">
        <v>236</v>
      </c>
      <c r="P2341" t="s">
        <v>2</v>
      </c>
      <c r="Q2341" t="s">
        <v>1</v>
      </c>
      <c r="R2341" t="s">
        <v>16745</v>
      </c>
      <c r="S2341" t="s">
        <v>237</v>
      </c>
      <c r="T2341" t="s">
        <v>4404</v>
      </c>
      <c r="U2341" t="s">
        <v>4404</v>
      </c>
      <c r="V2341" t="s">
        <v>4441</v>
      </c>
      <c r="W2341" t="s">
        <v>4442</v>
      </c>
      <c r="X2341" t="s">
        <v>12916</v>
      </c>
      <c r="Y2341" s="536" t="s">
        <v>24178</v>
      </c>
      <c r="Z2341" s="536" t="s">
        <v>24179</v>
      </c>
      <c r="AA2341" s="493" t="s">
        <v>20071</v>
      </c>
      <c r="AB2341" s="493" t="s">
        <v>24179</v>
      </c>
      <c r="AC2341" s="493" t="s">
        <v>23585</v>
      </c>
      <c r="AD2341" s="493" t="s">
        <v>24180</v>
      </c>
      <c r="AE2341"/>
      <c r="AF2341" t="s">
        <v>20919</v>
      </c>
      <c r="AG2341"/>
      <c r="AH2341"/>
      <c r="AI2341" t="s">
        <v>20668</v>
      </c>
      <c r="AJ2341" t="s">
        <v>32</v>
      </c>
      <c r="AK2341" t="s">
        <v>4439</v>
      </c>
      <c r="AL2341" t="s">
        <v>64</v>
      </c>
      <c r="AM2341" t="s">
        <v>4441</v>
      </c>
      <c r="AN2341">
        <v>24</v>
      </c>
    </row>
    <row r="2342" spans="1:40" ht="14.4" x14ac:dyDescent="0.3">
      <c r="A2342" s="433" t="str">
        <v>3175</v>
      </c>
      <c r="D2342" t="str">
        <f>CONCATENATE(portada_F[[#This Row],[NIVEL]],".",portada_F[[#This Row],[CODINS]])</f>
        <v>1.00036</v>
      </c>
      <c r="E2342" s="444" t="s">
        <v>30485</v>
      </c>
      <c r="F2342" t="s">
        <v>8163</v>
      </c>
      <c r="G2342" t="s">
        <v>8273</v>
      </c>
      <c r="H2342" t="s">
        <v>8274</v>
      </c>
      <c r="I2342" t="s">
        <v>4404</v>
      </c>
      <c r="J2342" t="s">
        <v>9</v>
      </c>
      <c r="K2342" t="s">
        <v>32</v>
      </c>
      <c r="L2342" t="s">
        <v>20921</v>
      </c>
      <c r="M2342" t="s">
        <v>18492</v>
      </c>
      <c r="N2342">
        <v>50906</v>
      </c>
      <c r="O2342" t="s">
        <v>236</v>
      </c>
      <c r="P2342" t="s">
        <v>10</v>
      </c>
      <c r="Q2342" t="s">
        <v>6</v>
      </c>
      <c r="R2342" t="s">
        <v>16785</v>
      </c>
      <c r="S2342" t="s">
        <v>237</v>
      </c>
      <c r="T2342" t="s">
        <v>4546</v>
      </c>
      <c r="U2342" t="s">
        <v>17832</v>
      </c>
      <c r="V2342" t="s">
        <v>8274</v>
      </c>
      <c r="W2342" t="s">
        <v>1460</v>
      </c>
      <c r="X2342" t="s">
        <v>11397</v>
      </c>
      <c r="Y2342" s="536" t="s">
        <v>20987</v>
      </c>
      <c r="Z2342" s="536" t="s">
        <v>20988</v>
      </c>
      <c r="AA2342" s="493" t="s">
        <v>18192</v>
      </c>
      <c r="AB2342" s="493" t="s">
        <v>20988</v>
      </c>
      <c r="AC2342" s="493" t="s">
        <v>19698</v>
      </c>
      <c r="AD2342" s="493" t="s">
        <v>20989</v>
      </c>
      <c r="AE2342"/>
      <c r="AF2342" t="s">
        <v>20919</v>
      </c>
      <c r="AG2342"/>
      <c r="AH2342"/>
      <c r="AI2342" t="s">
        <v>20668</v>
      </c>
      <c r="AJ2342" t="s">
        <v>32</v>
      </c>
      <c r="AK2342" t="s">
        <v>4620</v>
      </c>
      <c r="AL2342" t="s">
        <v>64</v>
      </c>
      <c r="AM2342" t="s">
        <v>8274</v>
      </c>
      <c r="AN2342">
        <v>7</v>
      </c>
    </row>
    <row r="2343" spans="1:40" ht="14.4" x14ac:dyDescent="0.3">
      <c r="A2343" s="433" t="str">
        <v>3177</v>
      </c>
      <c r="D2343" t="str">
        <f>CONCATENATE(portada_F[[#This Row],[NIVEL]],".",portada_F[[#This Row],[CODINS]])</f>
        <v>1.02952</v>
      </c>
      <c r="E2343" s="444" t="s">
        <v>33068</v>
      </c>
      <c r="F2343" t="s">
        <v>4613</v>
      </c>
      <c r="G2343" t="s">
        <v>4612</v>
      </c>
      <c r="H2343" t="s">
        <v>3844</v>
      </c>
      <c r="I2343" t="s">
        <v>4404</v>
      </c>
      <c r="J2343" t="s">
        <v>9</v>
      </c>
      <c r="K2343" t="s">
        <v>32</v>
      </c>
      <c r="L2343" t="s">
        <v>20921</v>
      </c>
      <c r="M2343" t="s">
        <v>18492</v>
      </c>
      <c r="N2343">
        <v>50906</v>
      </c>
      <c r="O2343" t="s">
        <v>236</v>
      </c>
      <c r="P2343" t="s">
        <v>10</v>
      </c>
      <c r="Q2343" t="s">
        <v>6</v>
      </c>
      <c r="R2343" t="s">
        <v>16785</v>
      </c>
      <c r="S2343" t="s">
        <v>237</v>
      </c>
      <c r="T2343" t="s">
        <v>4546</v>
      </c>
      <c r="U2343" t="s">
        <v>17832</v>
      </c>
      <c r="V2343" t="s">
        <v>3844</v>
      </c>
      <c r="W2343" t="s">
        <v>287</v>
      </c>
      <c r="X2343" t="s">
        <v>17369</v>
      </c>
      <c r="Y2343" s="536" t="s">
        <v>27116</v>
      </c>
      <c r="Z2343" s="536" t="s">
        <v>27117</v>
      </c>
      <c r="AA2343" s="493" t="s">
        <v>27118</v>
      </c>
      <c r="AB2343" s="493" t="s">
        <v>27116</v>
      </c>
      <c r="AC2343" s="493" t="s">
        <v>19698</v>
      </c>
      <c r="AD2343" s="493" t="s">
        <v>20989</v>
      </c>
      <c r="AE2343"/>
      <c r="AF2343" t="s">
        <v>20919</v>
      </c>
      <c r="AG2343"/>
      <c r="AH2343"/>
      <c r="AI2343" t="s">
        <v>20668</v>
      </c>
      <c r="AJ2343" t="s">
        <v>32</v>
      </c>
      <c r="AK2343" t="s">
        <v>7933</v>
      </c>
      <c r="AL2343" t="s">
        <v>64</v>
      </c>
      <c r="AM2343" t="s">
        <v>3844</v>
      </c>
      <c r="AN2343">
        <v>7</v>
      </c>
    </row>
    <row r="2344" spans="1:40" ht="14.4" x14ac:dyDescent="0.3">
      <c r="A2344" s="433" t="str">
        <v>3178</v>
      </c>
      <c r="D2344" t="str">
        <f>CONCATENATE(portada_F[[#This Row],[NIVEL]],".",portada_F[[#This Row],[CODINS]])</f>
        <v>1.02596</v>
      </c>
      <c r="E2344" s="444" t="s">
        <v>32751</v>
      </c>
      <c r="F2344" t="s">
        <v>4433</v>
      </c>
      <c r="G2344" t="s">
        <v>4431</v>
      </c>
      <c r="H2344" t="s">
        <v>4432</v>
      </c>
      <c r="I2344" t="s">
        <v>4404</v>
      </c>
      <c r="J2344" t="s">
        <v>1</v>
      </c>
      <c r="K2344" t="s">
        <v>32</v>
      </c>
      <c r="L2344" t="s">
        <v>20921</v>
      </c>
      <c r="M2344" t="s">
        <v>18492</v>
      </c>
      <c r="N2344">
        <v>50201</v>
      </c>
      <c r="O2344" t="s">
        <v>236</v>
      </c>
      <c r="P2344" t="s">
        <v>2</v>
      </c>
      <c r="Q2344" t="s">
        <v>1</v>
      </c>
      <c r="R2344" t="s">
        <v>16745</v>
      </c>
      <c r="S2344" t="s">
        <v>237</v>
      </c>
      <c r="T2344" t="s">
        <v>4404</v>
      </c>
      <c r="U2344" t="s">
        <v>4404</v>
      </c>
      <c r="V2344" t="s">
        <v>4432</v>
      </c>
      <c r="W2344" t="s">
        <v>2037</v>
      </c>
      <c r="X2344" t="s">
        <v>10926</v>
      </c>
      <c r="Y2344" s="536" t="s">
        <v>26359</v>
      </c>
      <c r="Z2344" s="536" t="s">
        <v>26360</v>
      </c>
      <c r="AA2344" s="493" t="s">
        <v>20246</v>
      </c>
      <c r="AB2344" s="493" t="s">
        <v>26361</v>
      </c>
      <c r="AC2344" s="493" t="s">
        <v>19855</v>
      </c>
      <c r="AD2344" s="493" t="s">
        <v>22304</v>
      </c>
      <c r="AE2344"/>
      <c r="AF2344" t="s">
        <v>20919</v>
      </c>
      <c r="AG2344"/>
      <c r="AH2344"/>
      <c r="AI2344" t="s">
        <v>20668</v>
      </c>
      <c r="AJ2344" t="s">
        <v>32</v>
      </c>
      <c r="AK2344" t="s">
        <v>3669</v>
      </c>
      <c r="AL2344" t="s">
        <v>64</v>
      </c>
      <c r="AM2344" t="s">
        <v>4432</v>
      </c>
      <c r="AN2344">
        <v>10</v>
      </c>
    </row>
    <row r="2345" spans="1:40" ht="14.4" x14ac:dyDescent="0.3">
      <c r="A2345" s="433" t="str">
        <v>3179</v>
      </c>
      <c r="D2345" t="str">
        <f>CONCATENATE(portada_F[[#This Row],[NIVEL]],".",portada_F[[#This Row],[CODINS]])</f>
        <v>1.01598</v>
      </c>
      <c r="E2345" s="444" t="s">
        <v>31871</v>
      </c>
      <c r="F2345" t="s">
        <v>3932</v>
      </c>
      <c r="G2345" t="s">
        <v>4502</v>
      </c>
      <c r="H2345" t="s">
        <v>4503</v>
      </c>
      <c r="I2345" t="s">
        <v>4404</v>
      </c>
      <c r="J2345" t="s">
        <v>4</v>
      </c>
      <c r="K2345" t="s">
        <v>32</v>
      </c>
      <c r="L2345" t="s">
        <v>20921</v>
      </c>
      <c r="M2345" t="s">
        <v>18492</v>
      </c>
      <c r="N2345">
        <v>50203</v>
      </c>
      <c r="O2345" t="s">
        <v>236</v>
      </c>
      <c r="P2345" t="s">
        <v>2</v>
      </c>
      <c r="Q2345" t="s">
        <v>3</v>
      </c>
      <c r="R2345" t="s">
        <v>16747</v>
      </c>
      <c r="S2345" t="s">
        <v>237</v>
      </c>
      <c r="T2345" t="s">
        <v>4404</v>
      </c>
      <c r="U2345" t="s">
        <v>250</v>
      </c>
      <c r="V2345" t="s">
        <v>4504</v>
      </c>
      <c r="W2345" t="s">
        <v>941</v>
      </c>
      <c r="X2345" t="s">
        <v>24332</v>
      </c>
      <c r="Y2345" s="536" t="s">
        <v>24333</v>
      </c>
      <c r="Z2345" s="536"/>
      <c r="AA2345" s="493" t="s">
        <v>9559</v>
      </c>
      <c r="AB2345" s="493" t="s">
        <v>24333</v>
      </c>
      <c r="AC2345" s="493" t="s">
        <v>20014</v>
      </c>
      <c r="AD2345" s="493" t="s">
        <v>24334</v>
      </c>
      <c r="AE2345"/>
      <c r="AF2345" t="s">
        <v>20919</v>
      </c>
      <c r="AG2345"/>
      <c r="AH2345"/>
      <c r="AI2345" t="s">
        <v>20668</v>
      </c>
      <c r="AJ2345" t="s">
        <v>32</v>
      </c>
      <c r="AK2345" t="s">
        <v>7615</v>
      </c>
      <c r="AL2345" t="s">
        <v>64</v>
      </c>
      <c r="AM2345" t="s">
        <v>4503</v>
      </c>
      <c r="AN2345">
        <v>9</v>
      </c>
    </row>
    <row r="2346" spans="1:40" ht="14.4" x14ac:dyDescent="0.3">
      <c r="A2346" s="433" t="str">
        <v>3180</v>
      </c>
      <c r="D2346" t="str">
        <f>CONCATENATE(portada_F[[#This Row],[NIVEL]],".",portada_F[[#This Row],[CODINS]])</f>
        <v>1.02274</v>
      </c>
      <c r="E2346" s="444" t="s">
        <v>32469</v>
      </c>
      <c r="F2346" t="s">
        <v>7446</v>
      </c>
      <c r="G2346" t="s">
        <v>13563</v>
      </c>
      <c r="H2346" t="s">
        <v>13564</v>
      </c>
      <c r="I2346" t="s">
        <v>4404</v>
      </c>
      <c r="J2346" t="s">
        <v>3</v>
      </c>
      <c r="K2346" t="s">
        <v>32</v>
      </c>
      <c r="L2346" t="s">
        <v>20921</v>
      </c>
      <c r="M2346" t="s">
        <v>18492</v>
      </c>
      <c r="N2346">
        <v>50202</v>
      </c>
      <c r="O2346" t="s">
        <v>236</v>
      </c>
      <c r="P2346" t="s">
        <v>2</v>
      </c>
      <c r="Q2346" t="s">
        <v>2</v>
      </c>
      <c r="R2346" t="s">
        <v>16746</v>
      </c>
      <c r="S2346" t="s">
        <v>237</v>
      </c>
      <c r="T2346" t="s">
        <v>4404</v>
      </c>
      <c r="U2346" t="s">
        <v>22314</v>
      </c>
      <c r="V2346" t="s">
        <v>13564</v>
      </c>
      <c r="W2346" t="s">
        <v>14114</v>
      </c>
      <c r="X2346" t="s">
        <v>19196</v>
      </c>
      <c r="Y2346" s="536" t="s">
        <v>25706</v>
      </c>
      <c r="Z2346" s="536" t="s">
        <v>25707</v>
      </c>
      <c r="AA2346" s="493" t="s">
        <v>19195</v>
      </c>
      <c r="AB2346" s="493" t="s">
        <v>25706</v>
      </c>
      <c r="AC2346" s="493" t="s">
        <v>19856</v>
      </c>
      <c r="AD2346" s="493" t="s">
        <v>23598</v>
      </c>
      <c r="AE2346"/>
      <c r="AF2346" t="s">
        <v>20919</v>
      </c>
      <c r="AG2346"/>
      <c r="AH2346"/>
      <c r="AI2346" t="s">
        <v>20668</v>
      </c>
      <c r="AJ2346" t="s">
        <v>32</v>
      </c>
      <c r="AK2346" t="s">
        <v>13551</v>
      </c>
      <c r="AL2346" t="s">
        <v>64</v>
      </c>
      <c r="AM2346" t="s">
        <v>13564</v>
      </c>
      <c r="AN2346">
        <v>11</v>
      </c>
    </row>
    <row r="2347" spans="1:40" ht="14.4" x14ac:dyDescent="0.3">
      <c r="A2347" s="433" t="str">
        <v>3181</v>
      </c>
      <c r="D2347" t="str">
        <f>CONCATENATE(portada_F[[#This Row],[NIVEL]],".",portada_F[[#This Row],[CODINS]])</f>
        <v>1.01597</v>
      </c>
      <c r="E2347" s="444" t="s">
        <v>31870</v>
      </c>
      <c r="F2347" t="s">
        <v>3929</v>
      </c>
      <c r="G2347" t="s">
        <v>4443</v>
      </c>
      <c r="H2347" t="s">
        <v>4444</v>
      </c>
      <c r="I2347" t="s">
        <v>4404</v>
      </c>
      <c r="J2347" t="s">
        <v>2</v>
      </c>
      <c r="K2347" t="s">
        <v>32</v>
      </c>
      <c r="L2347" t="s">
        <v>20921</v>
      </c>
      <c r="M2347" t="s">
        <v>18492</v>
      </c>
      <c r="N2347">
        <v>50201</v>
      </c>
      <c r="O2347" t="s">
        <v>236</v>
      </c>
      <c r="P2347" t="s">
        <v>2</v>
      </c>
      <c r="Q2347" t="s">
        <v>1</v>
      </c>
      <c r="R2347" t="s">
        <v>16745</v>
      </c>
      <c r="S2347" t="s">
        <v>237</v>
      </c>
      <c r="T2347" t="s">
        <v>4404</v>
      </c>
      <c r="U2347" t="s">
        <v>4404</v>
      </c>
      <c r="V2347" t="s">
        <v>4445</v>
      </c>
      <c r="W2347" t="s">
        <v>24330</v>
      </c>
      <c r="X2347" t="s">
        <v>17183</v>
      </c>
      <c r="Y2347" s="536" t="s">
        <v>24331</v>
      </c>
      <c r="Z2347" s="536"/>
      <c r="AA2347" s="493" t="s">
        <v>9555</v>
      </c>
      <c r="AB2347" s="493" t="s">
        <v>24331</v>
      </c>
      <c r="AC2347" s="493" t="s">
        <v>23585</v>
      </c>
      <c r="AD2347" s="493" t="s">
        <v>23586</v>
      </c>
      <c r="AE2347"/>
      <c r="AF2347" t="s">
        <v>20919</v>
      </c>
      <c r="AG2347"/>
      <c r="AH2347"/>
      <c r="AI2347" t="s">
        <v>20668</v>
      </c>
      <c r="AJ2347" t="s">
        <v>32</v>
      </c>
      <c r="AK2347" t="s">
        <v>4184</v>
      </c>
      <c r="AL2347" t="s">
        <v>64</v>
      </c>
      <c r="AM2347" t="s">
        <v>4444</v>
      </c>
      <c r="AN2347">
        <v>9</v>
      </c>
    </row>
    <row r="2348" spans="1:40" ht="14.4" x14ac:dyDescent="0.3">
      <c r="A2348" s="433" t="str">
        <v>3182</v>
      </c>
      <c r="D2348" t="str">
        <f>CONCATENATE(portada_F[[#This Row],[NIVEL]],".",portada_F[[#This Row],[CODINS]])</f>
        <v>1.02011</v>
      </c>
      <c r="E2348" s="444" t="s">
        <v>32239</v>
      </c>
      <c r="F2348" t="s">
        <v>4406</v>
      </c>
      <c r="G2348" t="s">
        <v>4402</v>
      </c>
      <c r="H2348" t="s">
        <v>4403</v>
      </c>
      <c r="I2348" t="s">
        <v>4404</v>
      </c>
      <c r="J2348" t="s">
        <v>1</v>
      </c>
      <c r="K2348" t="s">
        <v>32</v>
      </c>
      <c r="L2348" t="s">
        <v>20921</v>
      </c>
      <c r="M2348" t="s">
        <v>18492</v>
      </c>
      <c r="N2348">
        <v>50201</v>
      </c>
      <c r="O2348" t="s">
        <v>236</v>
      </c>
      <c r="P2348" t="s">
        <v>2</v>
      </c>
      <c r="Q2348" t="s">
        <v>1</v>
      </c>
      <c r="R2348" t="s">
        <v>16745</v>
      </c>
      <c r="S2348" t="s">
        <v>237</v>
      </c>
      <c r="T2348" t="s">
        <v>4404</v>
      </c>
      <c r="U2348" t="s">
        <v>4404</v>
      </c>
      <c r="V2348" t="s">
        <v>4405</v>
      </c>
      <c r="W2348" t="s">
        <v>9550</v>
      </c>
      <c r="X2348" t="s">
        <v>17236</v>
      </c>
      <c r="Y2348" s="536" t="s">
        <v>25169</v>
      </c>
      <c r="Z2348" s="536" t="s">
        <v>25169</v>
      </c>
      <c r="AA2348" s="493" t="s">
        <v>20156</v>
      </c>
      <c r="AB2348" s="493" t="s">
        <v>25170</v>
      </c>
      <c r="AC2348" s="493" t="s">
        <v>19855</v>
      </c>
      <c r="AD2348" s="493" t="s">
        <v>22310</v>
      </c>
      <c r="AE2348"/>
      <c r="AF2348" t="s">
        <v>20919</v>
      </c>
      <c r="AG2348"/>
      <c r="AH2348"/>
      <c r="AI2348" t="s">
        <v>20668</v>
      </c>
      <c r="AJ2348" t="s">
        <v>32</v>
      </c>
      <c r="AK2348" t="s">
        <v>3610</v>
      </c>
      <c r="AL2348" t="s">
        <v>64</v>
      </c>
      <c r="AM2348" t="s">
        <v>4403</v>
      </c>
      <c r="AN2348">
        <v>32</v>
      </c>
    </row>
    <row r="2349" spans="1:40" ht="14.4" x14ac:dyDescent="0.3">
      <c r="A2349" s="433" t="str">
        <v>3184</v>
      </c>
      <c r="D2349" t="str">
        <f>CONCATENATE(portada_F[[#This Row],[NIVEL]],".",portada_F[[#This Row],[CODINS]])</f>
        <v>1.00650</v>
      </c>
      <c r="E2349" s="444" t="s">
        <v>31020</v>
      </c>
      <c r="F2349" t="s">
        <v>1818</v>
      </c>
      <c r="G2349" t="s">
        <v>4428</v>
      </c>
      <c r="H2349" t="s">
        <v>4429</v>
      </c>
      <c r="I2349" t="s">
        <v>4404</v>
      </c>
      <c r="J2349" t="s">
        <v>1</v>
      </c>
      <c r="K2349" t="s">
        <v>32</v>
      </c>
      <c r="L2349" t="s">
        <v>20921</v>
      </c>
      <c r="M2349" t="s">
        <v>18492</v>
      </c>
      <c r="N2349">
        <v>50201</v>
      </c>
      <c r="O2349" t="s">
        <v>236</v>
      </c>
      <c r="P2349" t="s">
        <v>2</v>
      </c>
      <c r="Q2349" t="s">
        <v>1</v>
      </c>
      <c r="R2349" t="s">
        <v>16745</v>
      </c>
      <c r="S2349" t="s">
        <v>237</v>
      </c>
      <c r="T2349" t="s">
        <v>4404</v>
      </c>
      <c r="U2349" t="s">
        <v>4404</v>
      </c>
      <c r="V2349" t="s">
        <v>4430</v>
      </c>
      <c r="W2349" t="s">
        <v>11620</v>
      </c>
      <c r="X2349" t="s">
        <v>11619</v>
      </c>
      <c r="Y2349" s="536" t="s">
        <v>22305</v>
      </c>
      <c r="Z2349" s="536" t="s">
        <v>22306</v>
      </c>
      <c r="AA2349" s="493" t="s">
        <v>4597</v>
      </c>
      <c r="AB2349" s="493" t="s">
        <v>22305</v>
      </c>
      <c r="AC2349" s="493" t="s">
        <v>19855</v>
      </c>
      <c r="AD2349" s="493" t="s">
        <v>22304</v>
      </c>
      <c r="AE2349"/>
      <c r="AF2349" t="s">
        <v>20919</v>
      </c>
      <c r="AG2349"/>
      <c r="AH2349"/>
      <c r="AI2349" t="s">
        <v>20668</v>
      </c>
      <c r="AJ2349" t="s">
        <v>32</v>
      </c>
      <c r="AK2349" t="s">
        <v>550</v>
      </c>
      <c r="AL2349" t="s">
        <v>64</v>
      </c>
      <c r="AM2349" t="s">
        <v>4429</v>
      </c>
      <c r="AN2349">
        <v>130</v>
      </c>
    </row>
    <row r="2350" spans="1:40" ht="14.4" x14ac:dyDescent="0.3">
      <c r="A2350" s="433" t="str">
        <v>3185</v>
      </c>
      <c r="D2350" t="str">
        <f>CONCATENATE(portada_F[[#This Row],[NIVEL]],".",portada_F[[#This Row],[CODINS]])</f>
        <v>1.02767</v>
      </c>
      <c r="E2350" s="444" t="s">
        <v>32909</v>
      </c>
      <c r="F2350" t="s">
        <v>4463</v>
      </c>
      <c r="G2350" t="s">
        <v>4461</v>
      </c>
      <c r="H2350" t="s">
        <v>4462</v>
      </c>
      <c r="I2350" t="s">
        <v>4404</v>
      </c>
      <c r="J2350" t="s">
        <v>3</v>
      </c>
      <c r="K2350" t="s">
        <v>32</v>
      </c>
      <c r="L2350" t="s">
        <v>20921</v>
      </c>
      <c r="M2350" t="s">
        <v>18492</v>
      </c>
      <c r="N2350">
        <v>50204</v>
      </c>
      <c r="O2350" t="s">
        <v>236</v>
      </c>
      <c r="P2350" t="s">
        <v>2</v>
      </c>
      <c r="Q2350" t="s">
        <v>4</v>
      </c>
      <c r="R2350" t="s">
        <v>23592</v>
      </c>
      <c r="S2350" t="s">
        <v>237</v>
      </c>
      <c r="T2350" t="s">
        <v>4404</v>
      </c>
      <c r="U2350" t="s">
        <v>413</v>
      </c>
      <c r="V2350" t="s">
        <v>173</v>
      </c>
      <c r="W2350" t="s">
        <v>26747</v>
      </c>
      <c r="X2350" t="s">
        <v>15080</v>
      </c>
      <c r="Y2350" s="536" t="s">
        <v>26748</v>
      </c>
      <c r="Z2350" s="536" t="s">
        <v>26749</v>
      </c>
      <c r="AA2350" s="493" t="s">
        <v>19333</v>
      </c>
      <c r="AB2350" s="493" t="s">
        <v>26748</v>
      </c>
      <c r="AC2350" s="493" t="s">
        <v>19856</v>
      </c>
      <c r="AD2350" s="493" t="s">
        <v>23598</v>
      </c>
      <c r="AE2350"/>
      <c r="AF2350" t="s">
        <v>20919</v>
      </c>
      <c r="AG2350"/>
      <c r="AH2350"/>
      <c r="AI2350" t="s">
        <v>20668</v>
      </c>
      <c r="AJ2350" t="s">
        <v>32</v>
      </c>
      <c r="AK2350" t="s">
        <v>1803</v>
      </c>
      <c r="AL2350" t="s">
        <v>64</v>
      </c>
      <c r="AM2350" t="s">
        <v>4462</v>
      </c>
      <c r="AN2350">
        <v>6</v>
      </c>
    </row>
    <row r="2351" spans="1:40" ht="14.4" x14ac:dyDescent="0.3">
      <c r="A2351" s="433" t="str">
        <v>3187</v>
      </c>
      <c r="D2351" t="str">
        <f>CONCATENATE(portada_F[[#This Row],[NIVEL]],".",portada_F[[#This Row],[CODINS]])</f>
        <v>1.01822</v>
      </c>
      <c r="E2351" s="444" t="s">
        <v>32069</v>
      </c>
      <c r="F2351" t="s">
        <v>2937</v>
      </c>
      <c r="G2351" t="s">
        <v>4609</v>
      </c>
      <c r="H2351" t="s">
        <v>70</v>
      </c>
      <c r="I2351" t="s">
        <v>4404</v>
      </c>
      <c r="J2351" t="s">
        <v>9</v>
      </c>
      <c r="K2351" t="s">
        <v>32</v>
      </c>
      <c r="L2351" t="s">
        <v>20921</v>
      </c>
      <c r="M2351" t="s">
        <v>18492</v>
      </c>
      <c r="N2351">
        <v>50905</v>
      </c>
      <c r="O2351" t="s">
        <v>236</v>
      </c>
      <c r="P2351" t="s">
        <v>10</v>
      </c>
      <c r="Q2351" t="s">
        <v>5</v>
      </c>
      <c r="R2351" t="s">
        <v>16784</v>
      </c>
      <c r="S2351" t="s">
        <v>237</v>
      </c>
      <c r="T2351" t="s">
        <v>4546</v>
      </c>
      <c r="U2351" t="s">
        <v>2825</v>
      </c>
      <c r="V2351" t="s">
        <v>70</v>
      </c>
      <c r="W2351" t="s">
        <v>9570</v>
      </c>
      <c r="X2351" t="s">
        <v>17208</v>
      </c>
      <c r="Y2351" s="536" t="s">
        <v>24793</v>
      </c>
      <c r="Z2351" s="536"/>
      <c r="AA2351" s="493" t="s">
        <v>19096</v>
      </c>
      <c r="AB2351" s="493" t="s">
        <v>24794</v>
      </c>
      <c r="AC2351" s="493" t="s">
        <v>19698</v>
      </c>
      <c r="AD2351" s="493" t="s">
        <v>20989</v>
      </c>
      <c r="AE2351"/>
      <c r="AF2351" t="s">
        <v>20919</v>
      </c>
      <c r="AG2351"/>
      <c r="AH2351"/>
      <c r="AI2351" t="s">
        <v>20668</v>
      </c>
      <c r="AJ2351" t="s">
        <v>32</v>
      </c>
      <c r="AK2351" t="s">
        <v>7662</v>
      </c>
      <c r="AL2351" t="s">
        <v>64</v>
      </c>
      <c r="AM2351" t="s">
        <v>70</v>
      </c>
      <c r="AN2351">
        <v>4</v>
      </c>
    </row>
    <row r="2352" spans="1:40" ht="14.4" x14ac:dyDescent="0.3">
      <c r="A2352" s="433" t="str">
        <v>3188</v>
      </c>
      <c r="D2352" t="str">
        <f>CONCATENATE(portada_F[[#This Row],[NIVEL]],".",portada_F[[#This Row],[CODINS]])</f>
        <v>1.01602</v>
      </c>
      <c r="E2352" s="444" t="s">
        <v>31875</v>
      </c>
      <c r="F2352" t="s">
        <v>3944</v>
      </c>
      <c r="G2352" t="s">
        <v>4531</v>
      </c>
      <c r="H2352" t="s">
        <v>4532</v>
      </c>
      <c r="I2352" t="s">
        <v>4404</v>
      </c>
      <c r="J2352" t="s">
        <v>5</v>
      </c>
      <c r="K2352" t="s">
        <v>32</v>
      </c>
      <c r="L2352" t="s">
        <v>20921</v>
      </c>
      <c r="M2352" t="s">
        <v>18492</v>
      </c>
      <c r="N2352">
        <v>51105</v>
      </c>
      <c r="O2352" t="s">
        <v>236</v>
      </c>
      <c r="P2352" t="s">
        <v>13</v>
      </c>
      <c r="Q2352" t="s">
        <v>5</v>
      </c>
      <c r="R2352" t="s">
        <v>16792</v>
      </c>
      <c r="S2352" t="s">
        <v>237</v>
      </c>
      <c r="T2352" t="s">
        <v>4518</v>
      </c>
      <c r="U2352" t="s">
        <v>4533</v>
      </c>
      <c r="V2352" t="s">
        <v>4533</v>
      </c>
      <c r="W2352" t="s">
        <v>1043</v>
      </c>
      <c r="X2352" t="s">
        <v>12937</v>
      </c>
      <c r="Y2352" s="536" t="s">
        <v>24342</v>
      </c>
      <c r="Z2352" s="536" t="s">
        <v>24342</v>
      </c>
      <c r="AA2352" s="493" t="s">
        <v>20086</v>
      </c>
      <c r="AB2352" s="493" t="s">
        <v>24343</v>
      </c>
      <c r="AC2352" s="493" t="s">
        <v>22321</v>
      </c>
      <c r="AD2352" s="493" t="s">
        <v>23622</v>
      </c>
      <c r="AE2352"/>
      <c r="AF2352" t="s">
        <v>20919</v>
      </c>
      <c r="AG2352"/>
      <c r="AH2352"/>
      <c r="AI2352" t="s">
        <v>20668</v>
      </c>
      <c r="AJ2352" t="s">
        <v>32</v>
      </c>
      <c r="AK2352" t="s">
        <v>7616</v>
      </c>
      <c r="AL2352" t="s">
        <v>64</v>
      </c>
      <c r="AM2352" t="s">
        <v>4532</v>
      </c>
      <c r="AN2352">
        <v>20</v>
      </c>
    </row>
    <row r="2353" spans="1:40" ht="14.4" x14ac:dyDescent="0.3">
      <c r="A2353" s="433" t="str">
        <v>3189</v>
      </c>
      <c r="D2353" t="str">
        <f>CONCATENATE(portada_F[[#This Row],[NIVEL]],".",portada_F[[#This Row],[CODINS]])</f>
        <v>1.02275</v>
      </c>
      <c r="E2353" s="444" t="s">
        <v>32470</v>
      </c>
      <c r="F2353" t="s">
        <v>4488</v>
      </c>
      <c r="G2353" t="s">
        <v>4485</v>
      </c>
      <c r="H2353" t="s">
        <v>4486</v>
      </c>
      <c r="I2353" t="s">
        <v>4404</v>
      </c>
      <c r="J2353" t="s">
        <v>3</v>
      </c>
      <c r="K2353" t="s">
        <v>32</v>
      </c>
      <c r="L2353" t="s">
        <v>20921</v>
      </c>
      <c r="M2353" t="s">
        <v>18492</v>
      </c>
      <c r="N2353">
        <v>50202</v>
      </c>
      <c r="O2353" t="s">
        <v>236</v>
      </c>
      <c r="P2353" t="s">
        <v>2</v>
      </c>
      <c r="Q2353" t="s">
        <v>2</v>
      </c>
      <c r="R2353" t="s">
        <v>16746</v>
      </c>
      <c r="S2353" t="s">
        <v>237</v>
      </c>
      <c r="T2353" t="s">
        <v>4404</v>
      </c>
      <c r="U2353" t="s">
        <v>22314</v>
      </c>
      <c r="V2353" t="s">
        <v>4486</v>
      </c>
      <c r="W2353" t="s">
        <v>25708</v>
      </c>
      <c r="X2353" t="s">
        <v>15016</v>
      </c>
      <c r="Y2353" s="536" t="s">
        <v>25709</v>
      </c>
      <c r="Z2353" s="536"/>
      <c r="AA2353" s="493" t="s">
        <v>4487</v>
      </c>
      <c r="AB2353" s="493" t="s">
        <v>25710</v>
      </c>
      <c r="AC2353" s="493" t="s">
        <v>19856</v>
      </c>
      <c r="AD2353" s="493" t="s">
        <v>23598</v>
      </c>
      <c r="AE2353"/>
      <c r="AF2353" t="s">
        <v>20919</v>
      </c>
      <c r="AG2353"/>
      <c r="AH2353"/>
      <c r="AI2353" t="s">
        <v>20668</v>
      </c>
      <c r="AJ2353" t="s">
        <v>32</v>
      </c>
      <c r="AK2353" t="s">
        <v>4484</v>
      </c>
      <c r="AL2353" t="s">
        <v>64</v>
      </c>
      <c r="AM2353" t="s">
        <v>4486</v>
      </c>
      <c r="AN2353">
        <v>9</v>
      </c>
    </row>
    <row r="2354" spans="1:40" ht="14.4" x14ac:dyDescent="0.3">
      <c r="A2354" s="433" t="str">
        <v>3190</v>
      </c>
      <c r="D2354" t="str">
        <f>CONCATENATE(portada_F[[#This Row],[NIVEL]],".",portada_F[[#This Row],[CODINS]])</f>
        <v>1.01599</v>
      </c>
      <c r="E2354" s="444" t="s">
        <v>31872</v>
      </c>
      <c r="F2354" t="s">
        <v>3934</v>
      </c>
      <c r="G2354" t="s">
        <v>4500</v>
      </c>
      <c r="H2354" t="s">
        <v>4501</v>
      </c>
      <c r="I2354" t="s">
        <v>4404</v>
      </c>
      <c r="J2354" t="s">
        <v>4</v>
      </c>
      <c r="K2354" t="s">
        <v>32</v>
      </c>
      <c r="L2354" t="s">
        <v>20921</v>
      </c>
      <c r="M2354" t="s">
        <v>18492</v>
      </c>
      <c r="N2354">
        <v>50203</v>
      </c>
      <c r="O2354" t="s">
        <v>236</v>
      </c>
      <c r="P2354" t="s">
        <v>2</v>
      </c>
      <c r="Q2354" t="s">
        <v>3</v>
      </c>
      <c r="R2354" t="s">
        <v>16747</v>
      </c>
      <c r="S2354" t="s">
        <v>237</v>
      </c>
      <c r="T2354" t="s">
        <v>4404</v>
      </c>
      <c r="U2354" t="s">
        <v>250</v>
      </c>
      <c r="V2354" t="s">
        <v>4335</v>
      </c>
      <c r="W2354" t="s">
        <v>526</v>
      </c>
      <c r="X2354" t="s">
        <v>11890</v>
      </c>
      <c r="Y2354" s="536" t="s">
        <v>24335</v>
      </c>
      <c r="Z2354" s="536"/>
      <c r="AA2354" s="493" t="s">
        <v>9558</v>
      </c>
      <c r="AB2354" s="493" t="s">
        <v>24336</v>
      </c>
      <c r="AC2354" s="493" t="s">
        <v>20014</v>
      </c>
      <c r="AD2354" s="493" t="s">
        <v>23617</v>
      </c>
      <c r="AE2354"/>
      <c r="AF2354" t="s">
        <v>20919</v>
      </c>
      <c r="AG2354"/>
      <c r="AH2354"/>
      <c r="AI2354" t="s">
        <v>20668</v>
      </c>
      <c r="AJ2354" t="s">
        <v>32</v>
      </c>
      <c r="AK2354" t="s">
        <v>2407</v>
      </c>
      <c r="AL2354" t="s">
        <v>64</v>
      </c>
      <c r="AM2354" t="s">
        <v>4501</v>
      </c>
      <c r="AN2354">
        <v>29</v>
      </c>
    </row>
    <row r="2355" spans="1:40" ht="14.4" x14ac:dyDescent="0.3">
      <c r="A2355" s="433" t="str">
        <v>3191</v>
      </c>
      <c r="D2355" t="str">
        <f>CONCATENATE(portada_F[[#This Row],[NIVEL]],".",portada_F[[#This Row],[CODINS]])</f>
        <v>1.01257</v>
      </c>
      <c r="E2355" s="444" t="s">
        <v>31543</v>
      </c>
      <c r="F2355" t="s">
        <v>2177</v>
      </c>
      <c r="G2355" t="s">
        <v>4490</v>
      </c>
      <c r="H2355" t="s">
        <v>4491</v>
      </c>
      <c r="I2355" t="s">
        <v>4404</v>
      </c>
      <c r="J2355" t="s">
        <v>3</v>
      </c>
      <c r="K2355" t="s">
        <v>32</v>
      </c>
      <c r="L2355" t="s">
        <v>20921</v>
      </c>
      <c r="M2355" t="s">
        <v>18492</v>
      </c>
      <c r="N2355">
        <v>50202</v>
      </c>
      <c r="O2355" t="s">
        <v>236</v>
      </c>
      <c r="P2355" t="s">
        <v>2</v>
      </c>
      <c r="Q2355" t="s">
        <v>2</v>
      </c>
      <c r="R2355" t="s">
        <v>16746</v>
      </c>
      <c r="S2355" t="s">
        <v>237</v>
      </c>
      <c r="T2355" t="s">
        <v>4404</v>
      </c>
      <c r="U2355" t="s">
        <v>22314</v>
      </c>
      <c r="V2355" t="s">
        <v>4492</v>
      </c>
      <c r="W2355" t="s">
        <v>374</v>
      </c>
      <c r="X2355" t="s">
        <v>23609</v>
      </c>
      <c r="Y2355" s="536" t="s">
        <v>23610</v>
      </c>
      <c r="Z2355" s="536" t="s">
        <v>23610</v>
      </c>
      <c r="AA2355" s="493" t="s">
        <v>18958</v>
      </c>
      <c r="AB2355" s="493" t="s">
        <v>23610</v>
      </c>
      <c r="AC2355" s="493" t="s">
        <v>19856</v>
      </c>
      <c r="AD2355" s="493" t="s">
        <v>23598</v>
      </c>
      <c r="AE2355"/>
      <c r="AF2355" t="s">
        <v>20919</v>
      </c>
      <c r="AG2355"/>
      <c r="AH2355"/>
      <c r="AI2355" t="s">
        <v>20668</v>
      </c>
      <c r="AJ2355" t="s">
        <v>32</v>
      </c>
      <c r="AK2355" t="s">
        <v>812</v>
      </c>
      <c r="AL2355" t="s">
        <v>64</v>
      </c>
      <c r="AM2355" t="s">
        <v>4491</v>
      </c>
      <c r="AN2355">
        <v>10</v>
      </c>
    </row>
    <row r="2356" spans="1:40" ht="14.4" x14ac:dyDescent="0.3">
      <c r="A2356" s="433" t="str">
        <v>3192</v>
      </c>
      <c r="D2356" t="str">
        <f>CONCATENATE(portada_F[[#This Row],[NIVEL]],".",portada_F[[#This Row],[CODINS]])</f>
        <v>1.02012</v>
      </c>
      <c r="E2356" s="444" t="s">
        <v>32240</v>
      </c>
      <c r="F2356" t="s">
        <v>2815</v>
      </c>
      <c r="G2356" t="s">
        <v>4408</v>
      </c>
      <c r="H2356" t="s">
        <v>4409</v>
      </c>
      <c r="I2356" t="s">
        <v>4404</v>
      </c>
      <c r="J2356" t="s">
        <v>1</v>
      </c>
      <c r="K2356" t="s">
        <v>32</v>
      </c>
      <c r="L2356" t="s">
        <v>20921</v>
      </c>
      <c r="M2356" t="s">
        <v>18492</v>
      </c>
      <c r="N2356">
        <v>50201</v>
      </c>
      <c r="O2356" t="s">
        <v>236</v>
      </c>
      <c r="P2356" t="s">
        <v>2</v>
      </c>
      <c r="Q2356" t="s">
        <v>1</v>
      </c>
      <c r="R2356" t="s">
        <v>16745</v>
      </c>
      <c r="S2356" t="s">
        <v>237</v>
      </c>
      <c r="T2356" t="s">
        <v>4404</v>
      </c>
      <c r="U2356" t="s">
        <v>4404</v>
      </c>
      <c r="V2356" t="s">
        <v>4410</v>
      </c>
      <c r="W2356" t="s">
        <v>9551</v>
      </c>
      <c r="X2356" t="s">
        <v>10801</v>
      </c>
      <c r="Y2356" s="536" t="s">
        <v>25171</v>
      </c>
      <c r="Z2356" s="536" t="s">
        <v>25172</v>
      </c>
      <c r="AA2356" s="493" t="s">
        <v>17237</v>
      </c>
      <c r="AB2356" s="493" t="s">
        <v>20668</v>
      </c>
      <c r="AC2356" s="493" t="s">
        <v>19855</v>
      </c>
      <c r="AD2356" s="493" t="s">
        <v>22304</v>
      </c>
      <c r="AE2356"/>
      <c r="AF2356" t="s">
        <v>20919</v>
      </c>
      <c r="AG2356"/>
      <c r="AH2356"/>
      <c r="AI2356" t="s">
        <v>20668</v>
      </c>
      <c r="AJ2356" t="s">
        <v>32</v>
      </c>
      <c r="AK2356" t="s">
        <v>4407</v>
      </c>
      <c r="AL2356" t="s">
        <v>64</v>
      </c>
      <c r="AM2356" t="s">
        <v>4409</v>
      </c>
      <c r="AN2356">
        <v>27</v>
      </c>
    </row>
    <row r="2357" spans="1:40" ht="14.4" x14ac:dyDescent="0.3">
      <c r="A2357" s="433" t="str">
        <v>3193</v>
      </c>
      <c r="D2357" t="str">
        <f>CONCATENATE(portada_F[[#This Row],[NIVEL]],".",portada_F[[#This Row],[CODINS]])</f>
        <v>1.03699</v>
      </c>
      <c r="E2357" s="444" t="s">
        <v>33670</v>
      </c>
      <c r="F2357" t="s">
        <v>9957</v>
      </c>
      <c r="G2357" t="s">
        <v>13843</v>
      </c>
      <c r="H2357" t="s">
        <v>13591</v>
      </c>
      <c r="I2357" t="s">
        <v>4404</v>
      </c>
      <c r="J2357" t="s">
        <v>2</v>
      </c>
      <c r="K2357" t="s">
        <v>32</v>
      </c>
      <c r="L2357" t="s">
        <v>20921</v>
      </c>
      <c r="M2357" t="s">
        <v>18492</v>
      </c>
      <c r="N2357">
        <v>50207</v>
      </c>
      <c r="O2357" t="s">
        <v>236</v>
      </c>
      <c r="P2357" t="s">
        <v>2</v>
      </c>
      <c r="Q2357" t="s">
        <v>7</v>
      </c>
      <c r="R2357" t="s">
        <v>16750</v>
      </c>
      <c r="S2357" t="s">
        <v>237</v>
      </c>
      <c r="T2357" t="s">
        <v>4404</v>
      </c>
      <c r="U2357" t="s">
        <v>25108</v>
      </c>
      <c r="V2357" t="s">
        <v>13591</v>
      </c>
      <c r="W2357" t="s">
        <v>14446</v>
      </c>
      <c r="X2357" t="s">
        <v>14445</v>
      </c>
      <c r="Y2357" s="536" t="s">
        <v>28699</v>
      </c>
      <c r="Z2357" s="536"/>
      <c r="AA2357" s="493" t="s">
        <v>20477</v>
      </c>
      <c r="AB2357" s="493" t="s">
        <v>28699</v>
      </c>
      <c r="AC2357" s="493" t="s">
        <v>23585</v>
      </c>
      <c r="AD2357" s="493" t="s">
        <v>23586</v>
      </c>
      <c r="AE2357"/>
      <c r="AF2357" t="s">
        <v>20919</v>
      </c>
      <c r="AG2357"/>
      <c r="AH2357"/>
      <c r="AI2357" t="s">
        <v>20668</v>
      </c>
      <c r="AJ2357" t="s">
        <v>32</v>
      </c>
      <c r="AK2357" t="s">
        <v>9064</v>
      </c>
      <c r="AL2357" t="s">
        <v>64</v>
      </c>
      <c r="AM2357" t="s">
        <v>13591</v>
      </c>
      <c r="AN2357">
        <v>3</v>
      </c>
    </row>
    <row r="2358" spans="1:40" ht="14.4" x14ac:dyDescent="0.3">
      <c r="A2358" s="433" t="str">
        <v>3194</v>
      </c>
      <c r="D2358" t="str">
        <f>CONCATENATE(portada_F[[#This Row],[NIVEL]],".",portada_F[[#This Row],[CODINS]])</f>
        <v>1.00654</v>
      </c>
      <c r="E2358" s="444" t="s">
        <v>31024</v>
      </c>
      <c r="F2358" t="s">
        <v>1832</v>
      </c>
      <c r="G2358" t="s">
        <v>10153</v>
      </c>
      <c r="H2358" t="s">
        <v>4538</v>
      </c>
      <c r="I2358" t="s">
        <v>4404</v>
      </c>
      <c r="J2358" t="s">
        <v>5</v>
      </c>
      <c r="K2358" t="s">
        <v>32</v>
      </c>
      <c r="L2358" t="s">
        <v>20921</v>
      </c>
      <c r="M2358" t="s">
        <v>18492</v>
      </c>
      <c r="N2358">
        <v>51101</v>
      </c>
      <c r="O2358" t="s">
        <v>236</v>
      </c>
      <c r="P2358" t="s">
        <v>13</v>
      </c>
      <c r="Q2358" t="s">
        <v>1</v>
      </c>
      <c r="R2358" t="s">
        <v>16789</v>
      </c>
      <c r="S2358" t="s">
        <v>237</v>
      </c>
      <c r="T2358" t="s">
        <v>4518</v>
      </c>
      <c r="U2358" t="s">
        <v>4518</v>
      </c>
      <c r="V2358" t="s">
        <v>4518</v>
      </c>
      <c r="W2358" t="s">
        <v>22318</v>
      </c>
      <c r="X2358" t="s">
        <v>10429</v>
      </c>
      <c r="Y2358" s="536" t="s">
        <v>22319</v>
      </c>
      <c r="Z2358" s="536"/>
      <c r="AA2358" s="493" t="s">
        <v>4578</v>
      </c>
      <c r="AB2358" s="493" t="s">
        <v>22320</v>
      </c>
      <c r="AC2358" s="493" t="s">
        <v>22321</v>
      </c>
      <c r="AD2358" s="493" t="s">
        <v>22322</v>
      </c>
      <c r="AE2358"/>
      <c r="AF2358" t="s">
        <v>20919</v>
      </c>
      <c r="AG2358"/>
      <c r="AH2358"/>
      <c r="AI2358" t="s">
        <v>20668</v>
      </c>
      <c r="AJ2358" t="s">
        <v>32</v>
      </c>
      <c r="AK2358" t="s">
        <v>7440</v>
      </c>
      <c r="AL2358" t="s">
        <v>64</v>
      </c>
      <c r="AM2358" t="s">
        <v>4538</v>
      </c>
      <c r="AN2358">
        <v>102</v>
      </c>
    </row>
    <row r="2359" spans="1:40" ht="14.4" x14ac:dyDescent="0.3">
      <c r="A2359" s="433" t="str">
        <v>3195</v>
      </c>
      <c r="D2359" t="str">
        <f>CONCATENATE(portada_F[[#This Row],[NIVEL]],".",portada_F[[#This Row],[CODINS]])</f>
        <v>1.02283</v>
      </c>
      <c r="E2359" s="444" t="s">
        <v>32477</v>
      </c>
      <c r="F2359" t="s">
        <v>4606</v>
      </c>
      <c r="G2359" t="s">
        <v>4605</v>
      </c>
      <c r="H2359" t="s">
        <v>1287</v>
      </c>
      <c r="I2359" t="s">
        <v>4404</v>
      </c>
      <c r="J2359" t="s">
        <v>7</v>
      </c>
      <c r="K2359" t="s">
        <v>32</v>
      </c>
      <c r="L2359" t="s">
        <v>20921</v>
      </c>
      <c r="M2359" t="s">
        <v>18492</v>
      </c>
      <c r="N2359">
        <v>50904</v>
      </c>
      <c r="O2359" t="s">
        <v>236</v>
      </c>
      <c r="P2359" t="s">
        <v>10</v>
      </c>
      <c r="Q2359" t="s">
        <v>4</v>
      </c>
      <c r="R2359" t="s">
        <v>16783</v>
      </c>
      <c r="S2359" t="s">
        <v>237</v>
      </c>
      <c r="T2359" t="s">
        <v>4546</v>
      </c>
      <c r="U2359" t="s">
        <v>1085</v>
      </c>
      <c r="V2359" t="s">
        <v>1287</v>
      </c>
      <c r="W2359" t="s">
        <v>9569</v>
      </c>
      <c r="X2359" t="s">
        <v>17277</v>
      </c>
      <c r="Y2359" s="536" t="s">
        <v>25727</v>
      </c>
      <c r="Z2359" s="536" t="s">
        <v>25728</v>
      </c>
      <c r="AA2359" s="493" t="s">
        <v>17276</v>
      </c>
      <c r="AB2359" s="493" t="s">
        <v>25728</v>
      </c>
      <c r="AC2359" s="493" t="s">
        <v>19858</v>
      </c>
      <c r="AD2359" s="493" t="s">
        <v>22328</v>
      </c>
      <c r="AE2359"/>
      <c r="AF2359" t="s">
        <v>20919</v>
      </c>
      <c r="AG2359"/>
      <c r="AH2359"/>
      <c r="AI2359" t="s">
        <v>20668</v>
      </c>
      <c r="AJ2359" t="s">
        <v>32</v>
      </c>
      <c r="AK2359" t="s">
        <v>2543</v>
      </c>
      <c r="AL2359" t="s">
        <v>64</v>
      </c>
      <c r="AM2359" t="s">
        <v>1287</v>
      </c>
      <c r="AN2359">
        <v>11</v>
      </c>
    </row>
    <row r="2360" spans="1:40" ht="14.4" x14ac:dyDescent="0.3">
      <c r="A2360" s="433" t="str">
        <v>3196</v>
      </c>
      <c r="D2360" t="str">
        <f>CONCATENATE(portada_F[[#This Row],[NIVEL]],".",portada_F[[#This Row],[CODINS]])</f>
        <v>1.02210</v>
      </c>
      <c r="E2360" s="444" t="s">
        <v>32415</v>
      </c>
      <c r="F2360" t="s">
        <v>2364</v>
      </c>
      <c r="G2360" t="s">
        <v>4411</v>
      </c>
      <c r="H2360" t="s">
        <v>4412</v>
      </c>
      <c r="I2360" t="s">
        <v>4404</v>
      </c>
      <c r="J2360" t="s">
        <v>1</v>
      </c>
      <c r="K2360" t="s">
        <v>32</v>
      </c>
      <c r="L2360" t="s">
        <v>20921</v>
      </c>
      <c r="M2360" t="s">
        <v>18492</v>
      </c>
      <c r="N2360">
        <v>50201</v>
      </c>
      <c r="O2360" t="s">
        <v>236</v>
      </c>
      <c r="P2360" t="s">
        <v>2</v>
      </c>
      <c r="Q2360" t="s">
        <v>1</v>
      </c>
      <c r="R2360" t="s">
        <v>16745</v>
      </c>
      <c r="S2360" t="s">
        <v>237</v>
      </c>
      <c r="T2360" t="s">
        <v>4404</v>
      </c>
      <c r="U2360" t="s">
        <v>4404</v>
      </c>
      <c r="V2360" t="s">
        <v>4413</v>
      </c>
      <c r="W2360" t="s">
        <v>25584</v>
      </c>
      <c r="X2360" t="s">
        <v>13084</v>
      </c>
      <c r="Y2360" s="536" t="s">
        <v>25585</v>
      </c>
      <c r="Z2360" s="536" t="s">
        <v>25586</v>
      </c>
      <c r="AA2360" s="493" t="s">
        <v>17265</v>
      </c>
      <c r="AB2360" s="493" t="s">
        <v>25586</v>
      </c>
      <c r="AC2360" s="493" t="s">
        <v>19855</v>
      </c>
      <c r="AD2360" s="493" t="s">
        <v>22304</v>
      </c>
      <c r="AE2360"/>
      <c r="AF2360" t="s">
        <v>20919</v>
      </c>
      <c r="AG2360"/>
      <c r="AH2360"/>
      <c r="AI2360" t="s">
        <v>20668</v>
      </c>
      <c r="AJ2360" t="s">
        <v>32</v>
      </c>
      <c r="AK2360" t="s">
        <v>3615</v>
      </c>
      <c r="AL2360" t="s">
        <v>64</v>
      </c>
      <c r="AM2360" t="s">
        <v>4412</v>
      </c>
      <c r="AN2360">
        <v>9</v>
      </c>
    </row>
    <row r="2361" spans="1:40" ht="14.4" x14ac:dyDescent="0.3">
      <c r="A2361" s="433" t="str">
        <v>3197</v>
      </c>
      <c r="D2361" t="str">
        <f>CONCATENATE(portada_F[[#This Row],[NIVEL]],".",portada_F[[#This Row],[CODINS]])</f>
        <v>1.02534</v>
      </c>
      <c r="E2361" s="444" t="s">
        <v>32702</v>
      </c>
      <c r="F2361" t="s">
        <v>3111</v>
      </c>
      <c r="G2361" t="s">
        <v>4535</v>
      </c>
      <c r="H2361" t="s">
        <v>4536</v>
      </c>
      <c r="I2361" t="s">
        <v>4404</v>
      </c>
      <c r="J2361" t="s">
        <v>5</v>
      </c>
      <c r="K2361" t="s">
        <v>32</v>
      </c>
      <c r="L2361" t="s">
        <v>20921</v>
      </c>
      <c r="M2361" t="s">
        <v>18492</v>
      </c>
      <c r="N2361">
        <v>51101</v>
      </c>
      <c r="O2361" t="s">
        <v>236</v>
      </c>
      <c r="P2361" t="s">
        <v>13</v>
      </c>
      <c r="Q2361" t="s">
        <v>1</v>
      </c>
      <c r="R2361" t="s">
        <v>16789</v>
      </c>
      <c r="S2361" t="s">
        <v>237</v>
      </c>
      <c r="T2361" t="s">
        <v>4518</v>
      </c>
      <c r="U2361" t="s">
        <v>4518</v>
      </c>
      <c r="V2361" t="s">
        <v>4536</v>
      </c>
      <c r="W2361" t="s">
        <v>18087</v>
      </c>
      <c r="X2361" t="s">
        <v>10907</v>
      </c>
      <c r="Y2361" s="536" t="s">
        <v>26246</v>
      </c>
      <c r="Z2361" s="536" t="s">
        <v>26247</v>
      </c>
      <c r="AA2361" s="493" t="s">
        <v>26248</v>
      </c>
      <c r="AB2361" s="493" t="s">
        <v>26249</v>
      </c>
      <c r="AC2361" s="493" t="s">
        <v>22321</v>
      </c>
      <c r="AD2361" s="493" t="s">
        <v>22322</v>
      </c>
      <c r="AE2361"/>
      <c r="AF2361" t="s">
        <v>20919</v>
      </c>
      <c r="AG2361"/>
      <c r="AH2361"/>
      <c r="AI2361" t="s">
        <v>20668</v>
      </c>
      <c r="AJ2361" t="s">
        <v>32</v>
      </c>
      <c r="AK2361" t="s">
        <v>4534</v>
      </c>
      <c r="AL2361" t="s">
        <v>64</v>
      </c>
      <c r="AM2361" t="s">
        <v>4536</v>
      </c>
      <c r="AN2361">
        <v>6</v>
      </c>
    </row>
    <row r="2362" spans="1:40" ht="14.4" x14ac:dyDescent="0.3">
      <c r="A2362" s="433" t="str">
        <v>3198</v>
      </c>
      <c r="D2362" t="str">
        <f>CONCATENATE(portada_F[[#This Row],[NIVEL]],".",portada_F[[#This Row],[CODINS]])</f>
        <v>1.02560</v>
      </c>
      <c r="E2362" s="444" t="s">
        <v>32723</v>
      </c>
      <c r="F2362" t="s">
        <v>4618</v>
      </c>
      <c r="G2362" t="s">
        <v>4616</v>
      </c>
      <c r="H2362" t="s">
        <v>4617</v>
      </c>
      <c r="I2362" t="s">
        <v>4404</v>
      </c>
      <c r="J2362" t="s">
        <v>9</v>
      </c>
      <c r="K2362" t="s">
        <v>32</v>
      </c>
      <c r="L2362" t="s">
        <v>20921</v>
      </c>
      <c r="M2362" t="s">
        <v>18492</v>
      </c>
      <c r="N2362">
        <v>50906</v>
      </c>
      <c r="O2362" t="s">
        <v>236</v>
      </c>
      <c r="P2362" t="s">
        <v>10</v>
      </c>
      <c r="Q2362" t="s">
        <v>6</v>
      </c>
      <c r="R2362" t="s">
        <v>16785</v>
      </c>
      <c r="S2362" t="s">
        <v>237</v>
      </c>
      <c r="T2362" t="s">
        <v>4546</v>
      </c>
      <c r="U2362" t="s">
        <v>17832</v>
      </c>
      <c r="V2362" t="s">
        <v>1912</v>
      </c>
      <c r="W2362" t="s">
        <v>2936</v>
      </c>
      <c r="X2362" t="s">
        <v>12125</v>
      </c>
      <c r="Y2362" s="536" t="s">
        <v>26291</v>
      </c>
      <c r="Z2362" s="536"/>
      <c r="AA2362" s="493" t="s">
        <v>19275</v>
      </c>
      <c r="AB2362" s="493" t="s">
        <v>26292</v>
      </c>
      <c r="AC2362" s="493" t="s">
        <v>19698</v>
      </c>
      <c r="AD2362" s="493" t="s">
        <v>20989</v>
      </c>
      <c r="AE2362"/>
      <c r="AF2362" t="s">
        <v>20919</v>
      </c>
      <c r="AG2362"/>
      <c r="AH2362"/>
      <c r="AI2362" t="s">
        <v>20668</v>
      </c>
      <c r="AJ2362" t="s">
        <v>32</v>
      </c>
      <c r="AK2362" t="s">
        <v>7837</v>
      </c>
      <c r="AL2362" t="s">
        <v>64</v>
      </c>
      <c r="AM2362" t="s">
        <v>4617</v>
      </c>
      <c r="AN2362">
        <v>8</v>
      </c>
    </row>
    <row r="2363" spans="1:40" ht="14.4" x14ac:dyDescent="0.3">
      <c r="A2363" s="433" t="str">
        <v>3199</v>
      </c>
      <c r="D2363" t="str">
        <f>CONCATENATE(portada_F[[#This Row],[NIVEL]],".",portada_F[[#This Row],[CODINS]])</f>
        <v>1.01818</v>
      </c>
      <c r="E2363" s="444" t="s">
        <v>32065</v>
      </c>
      <c r="F2363" t="s">
        <v>4338</v>
      </c>
      <c r="G2363" t="s">
        <v>4589</v>
      </c>
      <c r="H2363" t="s">
        <v>4590</v>
      </c>
      <c r="I2363" t="s">
        <v>4404</v>
      </c>
      <c r="J2363" t="s">
        <v>7</v>
      </c>
      <c r="K2363" t="s">
        <v>32</v>
      </c>
      <c r="L2363" t="s">
        <v>20921</v>
      </c>
      <c r="M2363" t="s">
        <v>18492</v>
      </c>
      <c r="N2363">
        <v>50904</v>
      </c>
      <c r="O2363" t="s">
        <v>236</v>
      </c>
      <c r="P2363" t="s">
        <v>10</v>
      </c>
      <c r="Q2363" t="s">
        <v>4</v>
      </c>
      <c r="R2363" t="s">
        <v>16783</v>
      </c>
      <c r="S2363" t="s">
        <v>237</v>
      </c>
      <c r="T2363" t="s">
        <v>4546</v>
      </c>
      <c r="U2363" t="s">
        <v>1085</v>
      </c>
      <c r="V2363" t="s">
        <v>4591</v>
      </c>
      <c r="W2363" t="s">
        <v>1313</v>
      </c>
      <c r="X2363" t="s">
        <v>12991</v>
      </c>
      <c r="Y2363" s="536" t="s">
        <v>24787</v>
      </c>
      <c r="Z2363" s="536"/>
      <c r="AA2363" s="493" t="s">
        <v>19094</v>
      </c>
      <c r="AB2363" s="493" t="s">
        <v>24788</v>
      </c>
      <c r="AC2363" s="493" t="s">
        <v>19858</v>
      </c>
      <c r="AD2363" s="493" t="s">
        <v>22328</v>
      </c>
      <c r="AE2363"/>
      <c r="AF2363" t="s">
        <v>20919</v>
      </c>
      <c r="AG2363"/>
      <c r="AH2363"/>
      <c r="AI2363" t="s">
        <v>20668</v>
      </c>
      <c r="AJ2363" t="s">
        <v>32</v>
      </c>
      <c r="AK2363" t="s">
        <v>4588</v>
      </c>
      <c r="AL2363" t="s">
        <v>64</v>
      </c>
      <c r="AM2363" t="s">
        <v>4590</v>
      </c>
      <c r="AN2363">
        <v>12</v>
      </c>
    </row>
    <row r="2364" spans="1:40" ht="14.4" x14ac:dyDescent="0.3">
      <c r="A2364" s="433" t="str">
        <v>3200</v>
      </c>
      <c r="D2364" t="str">
        <f>CONCATENATE(portada_F[[#This Row],[NIVEL]],".",portada_F[[#This Row],[CODINS]])</f>
        <v>1.02014</v>
      </c>
      <c r="E2364" s="444" t="s">
        <v>32242</v>
      </c>
      <c r="F2364" t="s">
        <v>11198</v>
      </c>
      <c r="G2364" t="s">
        <v>11199</v>
      </c>
      <c r="H2364" t="s">
        <v>11200</v>
      </c>
      <c r="I2364" t="s">
        <v>4404</v>
      </c>
      <c r="J2364" t="s">
        <v>4</v>
      </c>
      <c r="K2364" t="s">
        <v>32</v>
      </c>
      <c r="L2364" t="s">
        <v>20921</v>
      </c>
      <c r="M2364" t="s">
        <v>18492</v>
      </c>
      <c r="N2364">
        <v>50203</v>
      </c>
      <c r="O2364" t="s">
        <v>236</v>
      </c>
      <c r="P2364" t="s">
        <v>2</v>
      </c>
      <c r="Q2364" t="s">
        <v>3</v>
      </c>
      <c r="R2364" t="s">
        <v>16747</v>
      </c>
      <c r="S2364" t="s">
        <v>237</v>
      </c>
      <c r="T2364" t="s">
        <v>4404</v>
      </c>
      <c r="U2364" t="s">
        <v>250</v>
      </c>
      <c r="V2364" t="s">
        <v>11200</v>
      </c>
      <c r="W2364" t="s">
        <v>11996</v>
      </c>
      <c r="X2364" t="s">
        <v>11995</v>
      </c>
      <c r="Y2364" s="536" t="s">
        <v>25176</v>
      </c>
      <c r="Z2364" s="536"/>
      <c r="AA2364" s="493" t="s">
        <v>17239</v>
      </c>
      <c r="AB2364" s="493" t="s">
        <v>25176</v>
      </c>
      <c r="AC2364" s="493" t="s">
        <v>20014</v>
      </c>
      <c r="AD2364" s="493" t="s">
        <v>24334</v>
      </c>
      <c r="AE2364"/>
      <c r="AF2364" t="s">
        <v>20919</v>
      </c>
      <c r="AG2364"/>
      <c r="AH2364"/>
      <c r="AI2364" t="s">
        <v>20668</v>
      </c>
      <c r="AJ2364" t="s">
        <v>32</v>
      </c>
      <c r="AK2364" t="s">
        <v>2601</v>
      </c>
      <c r="AL2364" t="s">
        <v>64</v>
      </c>
      <c r="AM2364" t="s">
        <v>11200</v>
      </c>
      <c r="AN2364">
        <v>10</v>
      </c>
    </row>
    <row r="2365" spans="1:40" ht="14.4" x14ac:dyDescent="0.3">
      <c r="A2365" s="433" t="str">
        <v>3201</v>
      </c>
      <c r="D2365" t="str">
        <f>CONCATENATE(portada_F[[#This Row],[NIVEL]],".",portada_F[[#This Row],[CODINS]])</f>
        <v>1.03026</v>
      </c>
      <c r="E2365" s="444" t="s">
        <v>33130</v>
      </c>
      <c r="F2365" t="s">
        <v>4627</v>
      </c>
      <c r="G2365" t="s">
        <v>4626</v>
      </c>
      <c r="H2365" t="s">
        <v>210</v>
      </c>
      <c r="I2365" t="s">
        <v>4404</v>
      </c>
      <c r="J2365" t="s">
        <v>9</v>
      </c>
      <c r="K2365" t="s">
        <v>32</v>
      </c>
      <c r="L2365" t="s">
        <v>20921</v>
      </c>
      <c r="M2365" t="s">
        <v>18492</v>
      </c>
      <c r="N2365">
        <v>50906</v>
      </c>
      <c r="O2365" t="s">
        <v>236</v>
      </c>
      <c r="P2365" t="s">
        <v>10</v>
      </c>
      <c r="Q2365" t="s">
        <v>6</v>
      </c>
      <c r="R2365" t="s">
        <v>16785</v>
      </c>
      <c r="S2365" t="s">
        <v>237</v>
      </c>
      <c r="T2365" t="s">
        <v>4546</v>
      </c>
      <c r="U2365" t="s">
        <v>17832</v>
      </c>
      <c r="V2365" t="s">
        <v>210</v>
      </c>
      <c r="W2365" t="s">
        <v>20346</v>
      </c>
      <c r="X2365" t="s">
        <v>12216</v>
      </c>
      <c r="Y2365" s="536" t="s">
        <v>27255</v>
      </c>
      <c r="Z2365" s="536"/>
      <c r="AA2365" s="493" t="s">
        <v>9571</v>
      </c>
      <c r="AB2365" s="493" t="s">
        <v>27256</v>
      </c>
      <c r="AC2365" s="493" t="s">
        <v>19698</v>
      </c>
      <c r="AD2365" s="493" t="s">
        <v>20989</v>
      </c>
      <c r="AE2365"/>
      <c r="AF2365" t="s">
        <v>20919</v>
      </c>
      <c r="AG2365"/>
      <c r="AH2365"/>
      <c r="AI2365" t="s">
        <v>20668</v>
      </c>
      <c r="AJ2365" t="s">
        <v>32</v>
      </c>
      <c r="AK2365" t="s">
        <v>4625</v>
      </c>
      <c r="AL2365" t="s">
        <v>64</v>
      </c>
      <c r="AM2365" t="s">
        <v>210</v>
      </c>
      <c r="AN2365">
        <v>4</v>
      </c>
    </row>
    <row r="2366" spans="1:40" ht="14.4" x14ac:dyDescent="0.3">
      <c r="A2366" s="433" t="str">
        <v>3202</v>
      </c>
      <c r="D2366" t="str">
        <f>CONCATENATE(portada_F[[#This Row],[NIVEL]],".",portada_F[[#This Row],[CODINS]])</f>
        <v>1.02276</v>
      </c>
      <c r="E2366" s="444" t="s">
        <v>32471</v>
      </c>
      <c r="F2366" t="s">
        <v>4468</v>
      </c>
      <c r="G2366" t="s">
        <v>4466</v>
      </c>
      <c r="H2366" t="s">
        <v>4467</v>
      </c>
      <c r="I2366" t="s">
        <v>4404</v>
      </c>
      <c r="J2366" t="s">
        <v>3</v>
      </c>
      <c r="K2366" t="s">
        <v>32</v>
      </c>
      <c r="L2366" t="s">
        <v>20921</v>
      </c>
      <c r="M2366" t="s">
        <v>18492</v>
      </c>
      <c r="N2366">
        <v>50202</v>
      </c>
      <c r="O2366" t="s">
        <v>236</v>
      </c>
      <c r="P2366" t="s">
        <v>2</v>
      </c>
      <c r="Q2366" t="s">
        <v>2</v>
      </c>
      <c r="R2366" t="s">
        <v>16746</v>
      </c>
      <c r="S2366" t="s">
        <v>237</v>
      </c>
      <c r="T2366" t="s">
        <v>4404</v>
      </c>
      <c r="U2366" t="s">
        <v>22314</v>
      </c>
      <c r="V2366" t="s">
        <v>2689</v>
      </c>
      <c r="W2366" t="s">
        <v>9557</v>
      </c>
      <c r="X2366" t="s">
        <v>12055</v>
      </c>
      <c r="Y2366" s="536" t="s">
        <v>25711</v>
      </c>
      <c r="Z2366" s="536"/>
      <c r="AA2366" s="493" t="s">
        <v>17275</v>
      </c>
      <c r="AB2366" s="493" t="s">
        <v>25712</v>
      </c>
      <c r="AC2366" s="493" t="s">
        <v>19856</v>
      </c>
      <c r="AD2366" s="493" t="s">
        <v>23598</v>
      </c>
      <c r="AE2366"/>
      <c r="AF2366" t="s">
        <v>20919</v>
      </c>
      <c r="AG2366"/>
      <c r="AH2366"/>
      <c r="AI2366" t="s">
        <v>20668</v>
      </c>
      <c r="AJ2366" t="s">
        <v>32</v>
      </c>
      <c r="AK2366" t="s">
        <v>7771</v>
      </c>
      <c r="AL2366" t="s">
        <v>64</v>
      </c>
      <c r="AM2366" t="s">
        <v>4467</v>
      </c>
      <c r="AN2366">
        <v>9</v>
      </c>
    </row>
    <row r="2367" spans="1:40" ht="14.4" x14ac:dyDescent="0.3">
      <c r="A2367" s="433" t="str">
        <v>3203</v>
      </c>
      <c r="D2367" t="str">
        <f>CONCATENATE(portada_F[[#This Row],[NIVEL]],".",portada_F[[#This Row],[CODINS]])</f>
        <v>1.02599</v>
      </c>
      <c r="E2367" s="444" t="s">
        <v>32753</v>
      </c>
      <c r="F2367" t="s">
        <v>13582</v>
      </c>
      <c r="G2367" t="s">
        <v>20247</v>
      </c>
      <c r="H2367" t="s">
        <v>20248</v>
      </c>
      <c r="I2367" t="s">
        <v>4404</v>
      </c>
      <c r="J2367" t="s">
        <v>7</v>
      </c>
      <c r="K2367" t="s">
        <v>32</v>
      </c>
      <c r="L2367" t="s">
        <v>20921</v>
      </c>
      <c r="M2367" t="s">
        <v>18492</v>
      </c>
      <c r="N2367">
        <v>50904</v>
      </c>
      <c r="O2367" t="s">
        <v>236</v>
      </c>
      <c r="P2367" t="s">
        <v>10</v>
      </c>
      <c r="Q2367" t="s">
        <v>4</v>
      </c>
      <c r="R2367" t="s">
        <v>16783</v>
      </c>
      <c r="S2367" t="s">
        <v>237</v>
      </c>
      <c r="T2367" t="s">
        <v>4546</v>
      </c>
      <c r="U2367" t="s">
        <v>1085</v>
      </c>
      <c r="V2367" t="s">
        <v>20248</v>
      </c>
      <c r="W2367" t="s">
        <v>2037</v>
      </c>
      <c r="X2367" t="s">
        <v>20250</v>
      </c>
      <c r="Y2367" s="536" t="s">
        <v>26364</v>
      </c>
      <c r="Z2367" s="536"/>
      <c r="AA2367" s="493" t="s">
        <v>20249</v>
      </c>
      <c r="AB2367" s="493" t="s">
        <v>26365</v>
      </c>
      <c r="AC2367" s="493" t="s">
        <v>19858</v>
      </c>
      <c r="AD2367" s="493" t="s">
        <v>22328</v>
      </c>
      <c r="AE2367"/>
      <c r="AF2367" t="s">
        <v>20919</v>
      </c>
      <c r="AG2367"/>
      <c r="AH2367"/>
      <c r="AI2367" t="s">
        <v>20668</v>
      </c>
      <c r="AJ2367" t="s">
        <v>32</v>
      </c>
      <c r="AK2367" t="s">
        <v>4550</v>
      </c>
      <c r="AL2367" t="s">
        <v>64</v>
      </c>
      <c r="AM2367" t="s">
        <v>20248</v>
      </c>
      <c r="AN2367">
        <v>5</v>
      </c>
    </row>
    <row r="2368" spans="1:40" ht="14.4" x14ac:dyDescent="0.3">
      <c r="A2368" s="433" t="str">
        <v>3204</v>
      </c>
      <c r="D2368" t="str">
        <f>CONCATENATE(portada_F[[#This Row],[NIVEL]],".",portada_F[[#This Row],[CODINS]])</f>
        <v>1.04193</v>
      </c>
      <c r="E2368" s="444" t="s">
        <v>34058</v>
      </c>
      <c r="F2368" t="s">
        <v>17849</v>
      </c>
      <c r="G2368" t="s">
        <v>17850</v>
      </c>
      <c r="H2368" t="s">
        <v>1858</v>
      </c>
      <c r="I2368" t="s">
        <v>4404</v>
      </c>
      <c r="J2368" t="s">
        <v>2</v>
      </c>
      <c r="K2368" t="s">
        <v>32</v>
      </c>
      <c r="L2368" t="s">
        <v>20921</v>
      </c>
      <c r="M2368" t="s">
        <v>18492</v>
      </c>
      <c r="N2368">
        <v>50207</v>
      </c>
      <c r="O2368" t="s">
        <v>236</v>
      </c>
      <c r="P2368" t="s">
        <v>2</v>
      </c>
      <c r="Q2368" t="s">
        <v>7</v>
      </c>
      <c r="R2368" t="s">
        <v>16750</v>
      </c>
      <c r="S2368" t="s">
        <v>237</v>
      </c>
      <c r="T2368" t="s">
        <v>4404</v>
      </c>
      <c r="U2368" t="s">
        <v>25108</v>
      </c>
      <c r="V2368" t="s">
        <v>1858</v>
      </c>
      <c r="W2368" t="s">
        <v>29683</v>
      </c>
      <c r="X2368" t="s">
        <v>18284</v>
      </c>
      <c r="Y2368" s="536" t="s">
        <v>29684</v>
      </c>
      <c r="Z2368" s="536"/>
      <c r="AA2368" s="493" t="s">
        <v>29685</v>
      </c>
      <c r="AB2368" s="493" t="s">
        <v>29686</v>
      </c>
      <c r="AC2368" s="493" t="s">
        <v>23585</v>
      </c>
      <c r="AD2368" s="493" t="s">
        <v>24180</v>
      </c>
      <c r="AE2368"/>
      <c r="AF2368" t="s">
        <v>20919</v>
      </c>
      <c r="AG2368"/>
      <c r="AH2368"/>
      <c r="AI2368" t="s">
        <v>20668</v>
      </c>
      <c r="AJ2368" t="s">
        <v>32</v>
      </c>
      <c r="AK2368" t="s">
        <v>3837</v>
      </c>
      <c r="AL2368" t="s">
        <v>64</v>
      </c>
      <c r="AM2368" t="s">
        <v>1858</v>
      </c>
      <c r="AN2368">
        <v>7</v>
      </c>
    </row>
    <row r="2369" spans="1:40" ht="14.4" x14ac:dyDescent="0.3">
      <c r="A2369" s="433" t="str">
        <v>3206</v>
      </c>
      <c r="D2369" t="str">
        <f>CONCATENATE(portada_F[[#This Row],[NIVEL]],".",portada_F[[#This Row],[CODINS]])</f>
        <v>1.04144</v>
      </c>
      <c r="E2369" s="444" t="s">
        <v>34023</v>
      </c>
      <c r="F2369" t="s">
        <v>17402</v>
      </c>
      <c r="G2369" t="s">
        <v>17638</v>
      </c>
      <c r="H2369" t="s">
        <v>2933</v>
      </c>
      <c r="I2369" t="s">
        <v>4404</v>
      </c>
      <c r="J2369" t="s">
        <v>9</v>
      </c>
      <c r="K2369" t="s">
        <v>32</v>
      </c>
      <c r="L2369" t="s">
        <v>20921</v>
      </c>
      <c r="M2369" t="s">
        <v>18492</v>
      </c>
      <c r="N2369">
        <v>50905</v>
      </c>
      <c r="O2369" t="s">
        <v>236</v>
      </c>
      <c r="P2369" t="s">
        <v>10</v>
      </c>
      <c r="Q2369" t="s">
        <v>5</v>
      </c>
      <c r="R2369" t="s">
        <v>16784</v>
      </c>
      <c r="S2369" t="s">
        <v>237</v>
      </c>
      <c r="T2369" t="s">
        <v>4546</v>
      </c>
      <c r="U2369" t="s">
        <v>2825</v>
      </c>
      <c r="V2369" t="s">
        <v>2933</v>
      </c>
      <c r="W2369" t="s">
        <v>29595</v>
      </c>
      <c r="X2369" t="s">
        <v>18230</v>
      </c>
      <c r="Y2369" s="536" t="s">
        <v>29596</v>
      </c>
      <c r="Z2369" s="536" t="s">
        <v>29597</v>
      </c>
      <c r="AA2369" s="493" t="s">
        <v>19596</v>
      </c>
      <c r="AB2369" s="493" t="s">
        <v>29597</v>
      </c>
      <c r="AC2369" s="493" t="s">
        <v>19698</v>
      </c>
      <c r="AD2369" s="493" t="s">
        <v>20989</v>
      </c>
      <c r="AE2369"/>
      <c r="AF2369" t="s">
        <v>20919</v>
      </c>
      <c r="AG2369"/>
      <c r="AH2369"/>
      <c r="AI2369" t="s">
        <v>20668</v>
      </c>
      <c r="AJ2369" t="s">
        <v>32</v>
      </c>
      <c r="AK2369" t="s">
        <v>4629</v>
      </c>
      <c r="AL2369" t="s">
        <v>64</v>
      </c>
      <c r="AM2369" t="s">
        <v>2933</v>
      </c>
      <c r="AN2369">
        <v>4</v>
      </c>
    </row>
    <row r="2370" spans="1:40" ht="14.4" x14ac:dyDescent="0.3">
      <c r="A2370" s="433" t="str">
        <v>3209</v>
      </c>
      <c r="D2370" t="str">
        <f>CONCATENATE(portada_F[[#This Row],[NIVEL]],".",portada_F[[#This Row],[CODINS]])</f>
        <v>1.01258</v>
      </c>
      <c r="E2370" s="444" t="s">
        <v>31544</v>
      </c>
      <c r="F2370" t="s">
        <v>13538</v>
      </c>
      <c r="G2370" t="s">
        <v>13539</v>
      </c>
      <c r="H2370" t="s">
        <v>13540</v>
      </c>
      <c r="I2370" t="s">
        <v>4404</v>
      </c>
      <c r="J2370" t="s">
        <v>3</v>
      </c>
      <c r="K2370" t="s">
        <v>32</v>
      </c>
      <c r="L2370" t="s">
        <v>20921</v>
      </c>
      <c r="M2370" t="s">
        <v>18492</v>
      </c>
      <c r="N2370">
        <v>50204</v>
      </c>
      <c r="O2370" t="s">
        <v>236</v>
      </c>
      <c r="P2370" t="s">
        <v>2</v>
      </c>
      <c r="Q2370" t="s">
        <v>4</v>
      </c>
      <c r="R2370" t="s">
        <v>23592</v>
      </c>
      <c r="S2370" t="s">
        <v>237</v>
      </c>
      <c r="T2370" t="s">
        <v>4404</v>
      </c>
      <c r="U2370" t="s">
        <v>413</v>
      </c>
      <c r="V2370" t="s">
        <v>413</v>
      </c>
      <c r="W2370" t="s">
        <v>13997</v>
      </c>
      <c r="X2370" t="s">
        <v>17971</v>
      </c>
      <c r="Y2370" s="536" t="s">
        <v>23611</v>
      </c>
      <c r="Z2370" s="536" t="s">
        <v>23612</v>
      </c>
      <c r="AA2370" s="493" t="s">
        <v>13176</v>
      </c>
      <c r="AB2370" s="493" t="s">
        <v>23613</v>
      </c>
      <c r="AC2370" s="493" t="s">
        <v>19856</v>
      </c>
      <c r="AD2370" s="493" t="s">
        <v>23598</v>
      </c>
      <c r="AE2370"/>
      <c r="AF2370" t="s">
        <v>20919</v>
      </c>
      <c r="AG2370"/>
      <c r="AH2370"/>
      <c r="AI2370" t="s">
        <v>20668</v>
      </c>
      <c r="AJ2370" t="s">
        <v>32</v>
      </c>
      <c r="AK2370" t="s">
        <v>1666</v>
      </c>
      <c r="AL2370" t="s">
        <v>64</v>
      </c>
      <c r="AM2370" t="s">
        <v>13540</v>
      </c>
      <c r="AN2370">
        <v>10</v>
      </c>
    </row>
    <row r="2371" spans="1:40" ht="14.4" x14ac:dyDescent="0.3">
      <c r="A2371" s="433" t="str">
        <v>3210</v>
      </c>
      <c r="D2371" t="str">
        <f>CONCATENATE(portada_F[[#This Row],[NIVEL]],".",portada_F[[#This Row],[CODINS]])</f>
        <v>1.02766</v>
      </c>
      <c r="E2371" s="444" t="s">
        <v>32908</v>
      </c>
      <c r="F2371" t="s">
        <v>4417</v>
      </c>
      <c r="G2371" t="s">
        <v>4415</v>
      </c>
      <c r="H2371" t="s">
        <v>7029</v>
      </c>
      <c r="I2371" t="s">
        <v>4404</v>
      </c>
      <c r="J2371" t="s">
        <v>1</v>
      </c>
      <c r="K2371" t="s">
        <v>32</v>
      </c>
      <c r="L2371" t="s">
        <v>20921</v>
      </c>
      <c r="M2371" t="s">
        <v>18492</v>
      </c>
      <c r="N2371">
        <v>50201</v>
      </c>
      <c r="O2371" t="s">
        <v>236</v>
      </c>
      <c r="P2371" t="s">
        <v>2</v>
      </c>
      <c r="Q2371" t="s">
        <v>1</v>
      </c>
      <c r="R2371" t="s">
        <v>16745</v>
      </c>
      <c r="S2371" t="s">
        <v>237</v>
      </c>
      <c r="T2371" t="s">
        <v>4404</v>
      </c>
      <c r="U2371" t="s">
        <v>4404</v>
      </c>
      <c r="V2371" t="s">
        <v>4416</v>
      </c>
      <c r="W2371" t="s">
        <v>26745</v>
      </c>
      <c r="X2371" t="s">
        <v>17340</v>
      </c>
      <c r="Y2371" s="536"/>
      <c r="Z2371" s="536"/>
      <c r="AA2371" s="493" t="s">
        <v>20557</v>
      </c>
      <c r="AB2371" s="493" t="s">
        <v>26746</v>
      </c>
      <c r="AC2371" s="493" t="s">
        <v>19855</v>
      </c>
      <c r="AD2371" s="493" t="s">
        <v>22310</v>
      </c>
      <c r="AE2371"/>
      <c r="AF2371" t="s">
        <v>20919</v>
      </c>
      <c r="AG2371"/>
      <c r="AH2371"/>
      <c r="AI2371" t="s">
        <v>20668</v>
      </c>
      <c r="AJ2371" t="s">
        <v>32</v>
      </c>
      <c r="AK2371" t="s">
        <v>4414</v>
      </c>
      <c r="AL2371" t="s">
        <v>64</v>
      </c>
      <c r="AM2371" t="s">
        <v>7029</v>
      </c>
      <c r="AN2371">
        <v>15</v>
      </c>
    </row>
    <row r="2372" spans="1:40" ht="14.4" x14ac:dyDescent="0.3">
      <c r="A2372" s="433" t="str">
        <v>3211</v>
      </c>
      <c r="D2372" t="str">
        <f>CONCATENATE(portada_F[[#This Row],[NIVEL]],".",portada_F[[#This Row],[CODINS]])</f>
        <v>1.03097</v>
      </c>
      <c r="E2372" s="444" t="s">
        <v>33190</v>
      </c>
      <c r="F2372" t="s">
        <v>7373</v>
      </c>
      <c r="G2372" t="s">
        <v>7372</v>
      </c>
      <c r="H2372" t="s">
        <v>7374</v>
      </c>
      <c r="I2372" t="s">
        <v>4404</v>
      </c>
      <c r="J2372" t="s">
        <v>7</v>
      </c>
      <c r="K2372" t="s">
        <v>32</v>
      </c>
      <c r="L2372" t="s">
        <v>20921</v>
      </c>
      <c r="M2372" t="s">
        <v>18492</v>
      </c>
      <c r="N2372">
        <v>50903</v>
      </c>
      <c r="O2372" t="s">
        <v>236</v>
      </c>
      <c r="P2372" t="s">
        <v>10</v>
      </c>
      <c r="Q2372" t="s">
        <v>3</v>
      </c>
      <c r="R2372" t="s">
        <v>16782</v>
      </c>
      <c r="S2372" t="s">
        <v>237</v>
      </c>
      <c r="T2372" t="s">
        <v>4546</v>
      </c>
      <c r="U2372" t="s">
        <v>1571</v>
      </c>
      <c r="V2372" t="s">
        <v>7374</v>
      </c>
      <c r="W2372" t="s">
        <v>4099</v>
      </c>
      <c r="X2372" t="s">
        <v>20366</v>
      </c>
      <c r="Y2372" s="536" t="s">
        <v>27415</v>
      </c>
      <c r="Z2372" s="536" t="s">
        <v>27416</v>
      </c>
      <c r="AA2372" s="493" t="s">
        <v>27417</v>
      </c>
      <c r="AB2372" s="493" t="s">
        <v>27416</v>
      </c>
      <c r="AC2372" s="493" t="s">
        <v>19858</v>
      </c>
      <c r="AD2372" s="493" t="s">
        <v>22328</v>
      </c>
      <c r="AE2372"/>
      <c r="AF2372" t="s">
        <v>20919</v>
      </c>
      <c r="AG2372"/>
      <c r="AH2372"/>
      <c r="AI2372" t="s">
        <v>20668</v>
      </c>
      <c r="AJ2372" t="s">
        <v>32</v>
      </c>
      <c r="AK2372" t="s">
        <v>4096</v>
      </c>
      <c r="AL2372" t="s">
        <v>64</v>
      </c>
      <c r="AM2372" t="s">
        <v>7374</v>
      </c>
      <c r="AN2372">
        <v>8</v>
      </c>
    </row>
    <row r="2373" spans="1:40" ht="14.4" x14ac:dyDescent="0.3">
      <c r="A2373" s="433" t="str">
        <v>3212</v>
      </c>
      <c r="D2373" t="str">
        <f>CONCATENATE(portada_F[[#This Row],[NIVEL]],".",portada_F[[#This Row],[CODINS]])</f>
        <v>1.02013</v>
      </c>
      <c r="E2373" s="444" t="s">
        <v>32241</v>
      </c>
      <c r="F2373" t="s">
        <v>4422</v>
      </c>
      <c r="G2373" t="s">
        <v>4419</v>
      </c>
      <c r="H2373" t="s">
        <v>4420</v>
      </c>
      <c r="I2373" t="s">
        <v>4404</v>
      </c>
      <c r="J2373" t="s">
        <v>1</v>
      </c>
      <c r="K2373" t="s">
        <v>32</v>
      </c>
      <c r="L2373" t="s">
        <v>20921</v>
      </c>
      <c r="M2373" t="s">
        <v>18492</v>
      </c>
      <c r="N2373">
        <v>50201</v>
      </c>
      <c r="O2373" t="s">
        <v>236</v>
      </c>
      <c r="P2373" t="s">
        <v>2</v>
      </c>
      <c r="Q2373" t="s">
        <v>1</v>
      </c>
      <c r="R2373" t="s">
        <v>16745</v>
      </c>
      <c r="S2373" t="s">
        <v>237</v>
      </c>
      <c r="T2373" t="s">
        <v>4404</v>
      </c>
      <c r="U2373" t="s">
        <v>4404</v>
      </c>
      <c r="V2373" t="s">
        <v>3535</v>
      </c>
      <c r="W2373" t="s">
        <v>17238</v>
      </c>
      <c r="X2373" t="s">
        <v>14991</v>
      </c>
      <c r="Y2373" s="536" t="s">
        <v>25173</v>
      </c>
      <c r="Z2373" s="536" t="s">
        <v>25174</v>
      </c>
      <c r="AA2373" s="493" t="s">
        <v>4421</v>
      </c>
      <c r="AB2373" s="493" t="s">
        <v>25175</v>
      </c>
      <c r="AC2373" s="493" t="s">
        <v>19855</v>
      </c>
      <c r="AD2373" s="493" t="s">
        <v>22310</v>
      </c>
      <c r="AE2373"/>
      <c r="AF2373" t="s">
        <v>20919</v>
      </c>
      <c r="AG2373"/>
      <c r="AH2373"/>
      <c r="AI2373" t="s">
        <v>20668</v>
      </c>
      <c r="AJ2373" t="s">
        <v>32</v>
      </c>
      <c r="AK2373" t="s">
        <v>3624</v>
      </c>
      <c r="AL2373" t="s">
        <v>64</v>
      </c>
      <c r="AM2373" t="s">
        <v>4420</v>
      </c>
      <c r="AN2373">
        <v>9</v>
      </c>
    </row>
    <row r="2374" spans="1:40" ht="14.4" x14ac:dyDescent="0.3">
      <c r="A2374" s="433" t="str">
        <v>3216</v>
      </c>
      <c r="D2374" t="str">
        <f>CONCATENATE(portada_F[[#This Row],[NIVEL]],".",portada_F[[#This Row],[CODINS]])</f>
        <v>1.01264</v>
      </c>
      <c r="E2374" s="444" t="s">
        <v>31549</v>
      </c>
      <c r="F2374" t="s">
        <v>3262</v>
      </c>
      <c r="G2374" t="s">
        <v>4577</v>
      </c>
      <c r="H2374" t="s">
        <v>4549</v>
      </c>
      <c r="I2374" t="s">
        <v>4404</v>
      </c>
      <c r="J2374" t="s">
        <v>6</v>
      </c>
      <c r="K2374" t="s">
        <v>32</v>
      </c>
      <c r="L2374" t="s">
        <v>20921</v>
      </c>
      <c r="M2374" t="s">
        <v>18492</v>
      </c>
      <c r="N2374">
        <v>50205</v>
      </c>
      <c r="O2374" t="s">
        <v>236</v>
      </c>
      <c r="P2374" t="s">
        <v>2</v>
      </c>
      <c r="Q2374" t="s">
        <v>5</v>
      </c>
      <c r="R2374" t="s">
        <v>16748</v>
      </c>
      <c r="S2374" t="s">
        <v>237</v>
      </c>
      <c r="T2374" t="s">
        <v>4404</v>
      </c>
      <c r="U2374" t="s">
        <v>4549</v>
      </c>
      <c r="V2374" t="s">
        <v>4549</v>
      </c>
      <c r="W2374" t="s">
        <v>18960</v>
      </c>
      <c r="X2374" t="s">
        <v>10576</v>
      </c>
      <c r="Y2374" s="536" t="s">
        <v>23625</v>
      </c>
      <c r="Z2374" s="536" t="s">
        <v>23626</v>
      </c>
      <c r="AA2374" s="493" t="s">
        <v>17176</v>
      </c>
      <c r="AB2374" s="493" t="s">
        <v>23627</v>
      </c>
      <c r="AC2374" s="493" t="s">
        <v>19857</v>
      </c>
      <c r="AD2374" s="493" t="s">
        <v>22325</v>
      </c>
      <c r="AE2374"/>
      <c r="AF2374" t="s">
        <v>20919</v>
      </c>
      <c r="AG2374"/>
      <c r="AH2374"/>
      <c r="AI2374" t="s">
        <v>20668</v>
      </c>
      <c r="AJ2374" t="s">
        <v>32</v>
      </c>
      <c r="AK2374" t="s">
        <v>4393</v>
      </c>
      <c r="AL2374" t="s">
        <v>64</v>
      </c>
      <c r="AM2374" t="s">
        <v>4549</v>
      </c>
      <c r="AN2374">
        <v>19</v>
      </c>
    </row>
    <row r="2375" spans="1:40" ht="14.4" x14ac:dyDescent="0.3">
      <c r="A2375" s="433" t="str">
        <v>3218</v>
      </c>
      <c r="D2375" t="str">
        <f>CONCATENATE(portada_F[[#This Row],[NIVEL]],".",portada_F[[#This Row],[CODINS]])</f>
        <v>1.02015</v>
      </c>
      <c r="E2375" s="444" t="s">
        <v>32243</v>
      </c>
      <c r="F2375" t="s">
        <v>4498</v>
      </c>
      <c r="G2375" t="s">
        <v>4496</v>
      </c>
      <c r="H2375" t="s">
        <v>4497</v>
      </c>
      <c r="I2375" t="s">
        <v>4404</v>
      </c>
      <c r="J2375" t="s">
        <v>4</v>
      </c>
      <c r="K2375" t="s">
        <v>32</v>
      </c>
      <c r="L2375" t="s">
        <v>20921</v>
      </c>
      <c r="M2375" t="s">
        <v>18492</v>
      </c>
      <c r="N2375">
        <v>50203</v>
      </c>
      <c r="O2375" t="s">
        <v>236</v>
      </c>
      <c r="P2375" t="s">
        <v>2</v>
      </c>
      <c r="Q2375" t="s">
        <v>3</v>
      </c>
      <c r="R2375" t="s">
        <v>16747</v>
      </c>
      <c r="S2375" t="s">
        <v>237</v>
      </c>
      <c r="T2375" t="s">
        <v>4404</v>
      </c>
      <c r="U2375" t="s">
        <v>250</v>
      </c>
      <c r="V2375" t="s">
        <v>250</v>
      </c>
      <c r="W2375" t="s">
        <v>1460</v>
      </c>
      <c r="X2375" t="s">
        <v>13031</v>
      </c>
      <c r="Y2375" s="536" t="s">
        <v>25177</v>
      </c>
      <c r="Z2375" s="536" t="s">
        <v>25178</v>
      </c>
      <c r="AA2375" s="493" t="s">
        <v>19144</v>
      </c>
      <c r="AB2375" s="493" t="s">
        <v>25179</v>
      </c>
      <c r="AC2375" s="493" t="s">
        <v>20014</v>
      </c>
      <c r="AD2375" s="493" t="s">
        <v>23617</v>
      </c>
      <c r="AE2375"/>
      <c r="AF2375" t="s">
        <v>20919</v>
      </c>
      <c r="AG2375"/>
      <c r="AH2375"/>
      <c r="AI2375" t="s">
        <v>20668</v>
      </c>
      <c r="AJ2375" t="s">
        <v>32</v>
      </c>
      <c r="AK2375" t="s">
        <v>1661</v>
      </c>
      <c r="AL2375" t="s">
        <v>64</v>
      </c>
      <c r="AM2375" t="s">
        <v>4497</v>
      </c>
      <c r="AN2375">
        <v>31</v>
      </c>
    </row>
    <row r="2376" spans="1:40" ht="14.4" x14ac:dyDescent="0.3">
      <c r="A2376" s="433" t="str">
        <v>3219</v>
      </c>
      <c r="D2376" t="str">
        <f>CONCATENATE(portada_F[[#This Row],[NIVEL]],".",portada_F[[#This Row],[CODINS]])</f>
        <v>1.01820</v>
      </c>
      <c r="E2376" s="444" t="s">
        <v>32067</v>
      </c>
      <c r="F2376" t="s">
        <v>2869</v>
      </c>
      <c r="G2376" t="s">
        <v>4631</v>
      </c>
      <c r="H2376" t="s">
        <v>7026</v>
      </c>
      <c r="I2376" t="s">
        <v>4404</v>
      </c>
      <c r="J2376" t="s">
        <v>9</v>
      </c>
      <c r="K2376" t="s">
        <v>32</v>
      </c>
      <c r="L2376" t="s">
        <v>20921</v>
      </c>
      <c r="M2376" t="s">
        <v>18492</v>
      </c>
      <c r="N2376">
        <v>50906</v>
      </c>
      <c r="O2376" t="s">
        <v>236</v>
      </c>
      <c r="P2376" t="s">
        <v>10</v>
      </c>
      <c r="Q2376" t="s">
        <v>6</v>
      </c>
      <c r="R2376" t="s">
        <v>16785</v>
      </c>
      <c r="S2376" t="s">
        <v>237</v>
      </c>
      <c r="T2376" t="s">
        <v>4546</v>
      </c>
      <c r="U2376" t="s">
        <v>17832</v>
      </c>
      <c r="V2376" t="s">
        <v>7026</v>
      </c>
      <c r="W2376" t="s">
        <v>354</v>
      </c>
      <c r="X2376" t="s">
        <v>11945</v>
      </c>
      <c r="Y2376" s="536" t="s">
        <v>24791</v>
      </c>
      <c r="Z2376" s="536"/>
      <c r="AA2376" s="493" t="s">
        <v>19095</v>
      </c>
      <c r="AB2376" s="493" t="s">
        <v>24791</v>
      </c>
      <c r="AC2376" s="493" t="s">
        <v>19698</v>
      </c>
      <c r="AD2376" s="493" t="s">
        <v>20989</v>
      </c>
      <c r="AE2376"/>
      <c r="AF2376" t="s">
        <v>20919</v>
      </c>
      <c r="AG2376"/>
      <c r="AH2376"/>
      <c r="AI2376" t="s">
        <v>20668</v>
      </c>
      <c r="AJ2376" t="s">
        <v>32</v>
      </c>
      <c r="AK2376" t="s">
        <v>4630</v>
      </c>
      <c r="AL2376" t="s">
        <v>64</v>
      </c>
      <c r="AM2376" t="s">
        <v>7026</v>
      </c>
      <c r="AN2376">
        <v>19</v>
      </c>
    </row>
    <row r="2377" spans="1:40" ht="14.4" x14ac:dyDescent="0.3">
      <c r="A2377" s="433" t="str">
        <v>3220</v>
      </c>
      <c r="D2377" t="str">
        <f>CONCATENATE(portada_F[[#This Row],[NIVEL]],".",portada_F[[#This Row],[CODINS]])</f>
        <v>1.03706</v>
      </c>
      <c r="E2377" s="444" t="s">
        <v>33672</v>
      </c>
      <c r="F2377" t="s">
        <v>13845</v>
      </c>
      <c r="G2377" t="s">
        <v>13846</v>
      </c>
      <c r="H2377" t="s">
        <v>13847</v>
      </c>
      <c r="I2377" t="s">
        <v>4404</v>
      </c>
      <c r="J2377" t="s">
        <v>4</v>
      </c>
      <c r="K2377" t="s">
        <v>32</v>
      </c>
      <c r="L2377" t="s">
        <v>20921</v>
      </c>
      <c r="M2377" t="s">
        <v>18492</v>
      </c>
      <c r="N2377">
        <v>50203</v>
      </c>
      <c r="O2377" t="s">
        <v>236</v>
      </c>
      <c r="P2377" t="s">
        <v>2</v>
      </c>
      <c r="Q2377" t="s">
        <v>3</v>
      </c>
      <c r="R2377" t="s">
        <v>16747</v>
      </c>
      <c r="S2377" t="s">
        <v>237</v>
      </c>
      <c r="T2377" t="s">
        <v>4404</v>
      </c>
      <c r="U2377" t="s">
        <v>250</v>
      </c>
      <c r="V2377" t="s">
        <v>10258</v>
      </c>
      <c r="W2377" t="s">
        <v>14448</v>
      </c>
      <c r="X2377" t="s">
        <v>14447</v>
      </c>
      <c r="Y2377" s="536" t="s">
        <v>28703</v>
      </c>
      <c r="Z2377" s="536"/>
      <c r="AA2377" s="493" t="s">
        <v>18193</v>
      </c>
      <c r="AB2377" s="493" t="s">
        <v>28703</v>
      </c>
      <c r="AC2377" s="493" t="s">
        <v>20014</v>
      </c>
      <c r="AD2377" s="493" t="s">
        <v>24334</v>
      </c>
      <c r="AE2377"/>
      <c r="AF2377" t="s">
        <v>20919</v>
      </c>
      <c r="AG2377"/>
      <c r="AH2377"/>
      <c r="AI2377" t="s">
        <v>20668</v>
      </c>
      <c r="AJ2377" t="s">
        <v>32</v>
      </c>
      <c r="AK2377" t="s">
        <v>8770</v>
      </c>
      <c r="AL2377" t="s">
        <v>64</v>
      </c>
      <c r="AM2377" t="s">
        <v>13847</v>
      </c>
      <c r="AN2377">
        <v>6</v>
      </c>
    </row>
    <row r="2378" spans="1:40" ht="14.4" x14ac:dyDescent="0.3">
      <c r="A2378" s="433" t="str">
        <v>3221</v>
      </c>
      <c r="D2378" t="str">
        <f>CONCATENATE(portada_F[[#This Row],[NIVEL]],".",portada_F[[#This Row],[CODINS]])</f>
        <v>1.00651</v>
      </c>
      <c r="E2378" s="444" t="s">
        <v>31021</v>
      </c>
      <c r="F2378" t="s">
        <v>1823</v>
      </c>
      <c r="G2378" t="s">
        <v>4424</v>
      </c>
      <c r="H2378" t="s">
        <v>929</v>
      </c>
      <c r="I2378" t="s">
        <v>4404</v>
      </c>
      <c r="J2378" t="s">
        <v>1</v>
      </c>
      <c r="K2378" t="s">
        <v>32</v>
      </c>
      <c r="L2378" t="s">
        <v>20921</v>
      </c>
      <c r="M2378" t="s">
        <v>18492</v>
      </c>
      <c r="N2378">
        <v>50201</v>
      </c>
      <c r="O2378" t="s">
        <v>236</v>
      </c>
      <c r="P2378" t="s">
        <v>2</v>
      </c>
      <c r="Q2378" t="s">
        <v>1</v>
      </c>
      <c r="R2378" t="s">
        <v>16745</v>
      </c>
      <c r="S2378" t="s">
        <v>237</v>
      </c>
      <c r="T2378" t="s">
        <v>4404</v>
      </c>
      <c r="U2378" t="s">
        <v>4404</v>
      </c>
      <c r="V2378" t="s">
        <v>929</v>
      </c>
      <c r="W2378" t="s">
        <v>22307</v>
      </c>
      <c r="X2378" t="s">
        <v>10427</v>
      </c>
      <c r="Y2378" s="536" t="s">
        <v>22308</v>
      </c>
      <c r="Z2378" s="536"/>
      <c r="AA2378" s="493" t="s">
        <v>11357</v>
      </c>
      <c r="AB2378" s="493" t="s">
        <v>22309</v>
      </c>
      <c r="AC2378" s="493" t="s">
        <v>19855</v>
      </c>
      <c r="AD2378" s="493" t="s">
        <v>22310</v>
      </c>
      <c r="AE2378"/>
      <c r="AF2378" t="s">
        <v>20919</v>
      </c>
      <c r="AG2378"/>
      <c r="AH2378"/>
      <c r="AI2378" t="s">
        <v>20668</v>
      </c>
      <c r="AJ2378" t="s">
        <v>32</v>
      </c>
      <c r="AK2378" t="s">
        <v>4423</v>
      </c>
      <c r="AL2378" t="s">
        <v>64</v>
      </c>
      <c r="AM2378" t="s">
        <v>929</v>
      </c>
      <c r="AN2378">
        <v>72</v>
      </c>
    </row>
    <row r="2379" spans="1:40" ht="14.4" x14ac:dyDescent="0.3">
      <c r="A2379" s="433" t="str">
        <v>3223</v>
      </c>
      <c r="D2379" t="str">
        <f>CONCATENATE(portada_F[[#This Row],[NIVEL]],".",portada_F[[#This Row],[CODINS]])</f>
        <v>1.01114</v>
      </c>
      <c r="E2379" s="444" t="s">
        <v>31425</v>
      </c>
      <c r="F2379" t="s">
        <v>2977</v>
      </c>
      <c r="G2379" t="s">
        <v>4593</v>
      </c>
      <c r="H2379" t="s">
        <v>4546</v>
      </c>
      <c r="I2379" t="s">
        <v>4404</v>
      </c>
      <c r="J2379" t="s">
        <v>7</v>
      </c>
      <c r="K2379" t="s">
        <v>32</v>
      </c>
      <c r="L2379" t="s">
        <v>20921</v>
      </c>
      <c r="M2379" t="s">
        <v>18492</v>
      </c>
      <c r="N2379">
        <v>50904</v>
      </c>
      <c r="O2379" t="s">
        <v>236</v>
      </c>
      <c r="P2379" t="s">
        <v>10</v>
      </c>
      <c r="Q2379" t="s">
        <v>4</v>
      </c>
      <c r="R2379" t="s">
        <v>16783</v>
      </c>
      <c r="S2379" t="s">
        <v>237</v>
      </c>
      <c r="T2379" t="s">
        <v>4546</v>
      </c>
      <c r="U2379" t="s">
        <v>1085</v>
      </c>
      <c r="V2379" t="s">
        <v>1085</v>
      </c>
      <c r="W2379" t="s">
        <v>23302</v>
      </c>
      <c r="X2379" t="s">
        <v>23303</v>
      </c>
      <c r="Y2379" s="536" t="s">
        <v>23304</v>
      </c>
      <c r="Z2379" s="536"/>
      <c r="AA2379" s="493" t="s">
        <v>15018</v>
      </c>
      <c r="AB2379" s="493" t="s">
        <v>23305</v>
      </c>
      <c r="AC2379" s="493" t="s">
        <v>19858</v>
      </c>
      <c r="AD2379" s="493" t="s">
        <v>22328</v>
      </c>
      <c r="AE2379"/>
      <c r="AF2379" t="s">
        <v>20919</v>
      </c>
      <c r="AG2379"/>
      <c r="AH2379"/>
      <c r="AI2379" t="s">
        <v>20668</v>
      </c>
      <c r="AJ2379" t="s">
        <v>32</v>
      </c>
      <c r="AK2379" t="s">
        <v>4592</v>
      </c>
      <c r="AL2379" t="s">
        <v>64</v>
      </c>
      <c r="AM2379" t="s">
        <v>4546</v>
      </c>
      <c r="AN2379">
        <v>22</v>
      </c>
    </row>
    <row r="2380" spans="1:40" ht="14.4" x14ac:dyDescent="0.3">
      <c r="A2380" s="433" t="str">
        <v>3224</v>
      </c>
      <c r="D2380" t="str">
        <f>CONCATENATE(portada_F[[#This Row],[NIVEL]],".",portada_F[[#This Row],[CODINS]])</f>
        <v>1.02284</v>
      </c>
      <c r="E2380" s="444" t="s">
        <v>32478</v>
      </c>
      <c r="F2380" t="s">
        <v>4604</v>
      </c>
      <c r="G2380" t="s">
        <v>4603</v>
      </c>
      <c r="H2380" t="s">
        <v>674</v>
      </c>
      <c r="I2380" t="s">
        <v>4404</v>
      </c>
      <c r="J2380" t="s">
        <v>7</v>
      </c>
      <c r="K2380" t="s">
        <v>32</v>
      </c>
      <c r="L2380" t="s">
        <v>20921</v>
      </c>
      <c r="M2380" t="s">
        <v>18492</v>
      </c>
      <c r="N2380">
        <v>50903</v>
      </c>
      <c r="O2380" t="s">
        <v>236</v>
      </c>
      <c r="P2380" t="s">
        <v>10</v>
      </c>
      <c r="Q2380" t="s">
        <v>3</v>
      </c>
      <c r="R2380" t="s">
        <v>16782</v>
      </c>
      <c r="S2380" t="s">
        <v>237</v>
      </c>
      <c r="T2380" t="s">
        <v>4546</v>
      </c>
      <c r="U2380" t="s">
        <v>1571</v>
      </c>
      <c r="V2380" t="s">
        <v>674</v>
      </c>
      <c r="W2380" t="s">
        <v>354</v>
      </c>
      <c r="X2380" t="s">
        <v>18063</v>
      </c>
      <c r="Y2380" s="536" t="s">
        <v>25729</v>
      </c>
      <c r="Z2380" s="536"/>
      <c r="AA2380" s="493" t="s">
        <v>18062</v>
      </c>
      <c r="AB2380" s="493" t="s">
        <v>25730</v>
      </c>
      <c r="AC2380" s="493" t="s">
        <v>19858</v>
      </c>
      <c r="AD2380" s="493" t="s">
        <v>22328</v>
      </c>
      <c r="AE2380"/>
      <c r="AF2380" t="s">
        <v>20919</v>
      </c>
      <c r="AG2380"/>
      <c r="AH2380"/>
      <c r="AI2380" t="s">
        <v>20668</v>
      </c>
      <c r="AJ2380" t="s">
        <v>32</v>
      </c>
      <c r="AK2380" t="s">
        <v>527</v>
      </c>
      <c r="AL2380" t="s">
        <v>64</v>
      </c>
      <c r="AM2380" t="s">
        <v>674</v>
      </c>
      <c r="AN2380">
        <v>6</v>
      </c>
    </row>
    <row r="2381" spans="1:40" ht="14.4" x14ac:dyDescent="0.3">
      <c r="A2381" s="433" t="str">
        <v>3225</v>
      </c>
      <c r="D2381" t="str">
        <f>CONCATENATE(portada_F[[#This Row],[NIVEL]],".",portada_F[[#This Row],[CODINS]])</f>
        <v>1.03096</v>
      </c>
      <c r="E2381" s="444" t="s">
        <v>33189</v>
      </c>
      <c r="F2381" t="s">
        <v>7370</v>
      </c>
      <c r="G2381" t="s">
        <v>7369</v>
      </c>
      <c r="H2381" t="s">
        <v>84</v>
      </c>
      <c r="I2381" t="s">
        <v>4404</v>
      </c>
      <c r="J2381" t="s">
        <v>6</v>
      </c>
      <c r="K2381" t="s">
        <v>32</v>
      </c>
      <c r="L2381" t="s">
        <v>20921</v>
      </c>
      <c r="M2381" t="s">
        <v>18492</v>
      </c>
      <c r="N2381">
        <v>50207</v>
      </c>
      <c r="O2381" t="s">
        <v>236</v>
      </c>
      <c r="P2381" t="s">
        <v>2</v>
      </c>
      <c r="Q2381" t="s">
        <v>7</v>
      </c>
      <c r="R2381" t="s">
        <v>16750</v>
      </c>
      <c r="S2381" t="s">
        <v>237</v>
      </c>
      <c r="T2381" t="s">
        <v>4404</v>
      </c>
      <c r="U2381" t="s">
        <v>25108</v>
      </c>
      <c r="V2381" t="s">
        <v>7371</v>
      </c>
      <c r="W2381" t="s">
        <v>9562</v>
      </c>
      <c r="X2381" t="s">
        <v>12231</v>
      </c>
      <c r="Y2381" s="536" t="s">
        <v>27412</v>
      </c>
      <c r="Z2381" s="536" t="s">
        <v>27413</v>
      </c>
      <c r="AA2381" s="493" t="s">
        <v>18141</v>
      </c>
      <c r="AB2381" s="493" t="s">
        <v>27414</v>
      </c>
      <c r="AC2381" s="493" t="s">
        <v>19857</v>
      </c>
      <c r="AD2381" s="493" t="s">
        <v>24636</v>
      </c>
      <c r="AE2381"/>
      <c r="AF2381" t="s">
        <v>20919</v>
      </c>
      <c r="AG2381"/>
      <c r="AH2381"/>
      <c r="AI2381" t="s">
        <v>20668</v>
      </c>
      <c r="AJ2381" t="s">
        <v>32</v>
      </c>
      <c r="AK2381" t="s">
        <v>4551</v>
      </c>
      <c r="AL2381" t="s">
        <v>64</v>
      </c>
      <c r="AM2381" t="s">
        <v>84</v>
      </c>
      <c r="AN2381">
        <v>11</v>
      </c>
    </row>
    <row r="2382" spans="1:40" ht="14.4" x14ac:dyDescent="0.3">
      <c r="A2382" s="433" t="str">
        <v>3228</v>
      </c>
      <c r="D2382" t="str">
        <f>CONCATENATE(portada_F[[#This Row],[NIVEL]],".",portada_F[[#This Row],[CODINS]])</f>
        <v>1.01260</v>
      </c>
      <c r="E2382" s="444" t="s">
        <v>31546</v>
      </c>
      <c r="F2382" t="s">
        <v>7667</v>
      </c>
      <c r="G2382" t="s">
        <v>13541</v>
      </c>
      <c r="H2382" t="s">
        <v>72</v>
      </c>
      <c r="I2382" t="s">
        <v>4404</v>
      </c>
      <c r="J2382" t="s">
        <v>4</v>
      </c>
      <c r="K2382" t="s">
        <v>32</v>
      </c>
      <c r="L2382" t="s">
        <v>20921</v>
      </c>
      <c r="M2382" t="s">
        <v>18492</v>
      </c>
      <c r="N2382">
        <v>50201</v>
      </c>
      <c r="O2382" t="s">
        <v>236</v>
      </c>
      <c r="P2382" t="s">
        <v>2</v>
      </c>
      <c r="Q2382" t="s">
        <v>1</v>
      </c>
      <c r="R2382" t="s">
        <v>16745</v>
      </c>
      <c r="S2382" t="s">
        <v>237</v>
      </c>
      <c r="T2382" t="s">
        <v>4404</v>
      </c>
      <c r="U2382" t="s">
        <v>4404</v>
      </c>
      <c r="V2382" t="s">
        <v>341</v>
      </c>
      <c r="W2382" t="s">
        <v>13998</v>
      </c>
      <c r="X2382" t="s">
        <v>14930</v>
      </c>
      <c r="Y2382" s="536" t="s">
        <v>23618</v>
      </c>
      <c r="Z2382" s="536" t="s">
        <v>23619</v>
      </c>
      <c r="AA2382" s="493" t="s">
        <v>17973</v>
      </c>
      <c r="AB2382" s="493" t="s">
        <v>23619</v>
      </c>
      <c r="AC2382" s="493" t="s">
        <v>20014</v>
      </c>
      <c r="AD2382" s="493" t="s">
        <v>23617</v>
      </c>
      <c r="AE2382"/>
      <c r="AF2382" t="s">
        <v>20919</v>
      </c>
      <c r="AG2382"/>
      <c r="AH2382"/>
      <c r="AI2382" t="s">
        <v>20668</v>
      </c>
      <c r="AJ2382" t="s">
        <v>32</v>
      </c>
      <c r="AK2382" t="s">
        <v>4505</v>
      </c>
      <c r="AL2382" t="s">
        <v>64</v>
      </c>
      <c r="AM2382" t="s">
        <v>72</v>
      </c>
      <c r="AN2382">
        <v>19</v>
      </c>
    </row>
    <row r="2383" spans="1:40" ht="14.4" x14ac:dyDescent="0.3">
      <c r="A2383" s="433" t="str">
        <v>3229</v>
      </c>
      <c r="D2383" t="str">
        <f>CONCATENATE(portada_F[[#This Row],[NIVEL]],".",portada_F[[#This Row],[CODINS]])</f>
        <v>1.03049</v>
      </c>
      <c r="E2383" s="444" t="s">
        <v>33148</v>
      </c>
      <c r="F2383" t="s">
        <v>4453</v>
      </c>
      <c r="G2383" t="s">
        <v>4452</v>
      </c>
      <c r="H2383" t="s">
        <v>496</v>
      </c>
      <c r="I2383" t="s">
        <v>4404</v>
      </c>
      <c r="J2383" t="s">
        <v>2</v>
      </c>
      <c r="K2383" t="s">
        <v>32</v>
      </c>
      <c r="L2383" t="s">
        <v>20921</v>
      </c>
      <c r="M2383" t="s">
        <v>18492</v>
      </c>
      <c r="N2383">
        <v>50207</v>
      </c>
      <c r="O2383" t="s">
        <v>236</v>
      </c>
      <c r="P2383" t="s">
        <v>2</v>
      </c>
      <c r="Q2383" t="s">
        <v>7</v>
      </c>
      <c r="R2383" t="s">
        <v>16750</v>
      </c>
      <c r="S2383" t="s">
        <v>237</v>
      </c>
      <c r="T2383" t="s">
        <v>4404</v>
      </c>
      <c r="U2383" t="s">
        <v>25108</v>
      </c>
      <c r="V2383" t="s">
        <v>496</v>
      </c>
      <c r="W2383" t="s">
        <v>19400</v>
      </c>
      <c r="X2383" t="s">
        <v>13291</v>
      </c>
      <c r="Y2383" s="536" t="s">
        <v>27304</v>
      </c>
      <c r="Z2383" s="536"/>
      <c r="AA2383" s="493" t="s">
        <v>19399</v>
      </c>
      <c r="AB2383" s="493" t="s">
        <v>27305</v>
      </c>
      <c r="AC2383" s="493" t="s">
        <v>23585</v>
      </c>
      <c r="AD2383" s="493" t="s">
        <v>24535</v>
      </c>
      <c r="AE2383"/>
      <c r="AF2383" t="s">
        <v>20919</v>
      </c>
      <c r="AG2383"/>
      <c r="AH2383"/>
      <c r="AI2383" t="s">
        <v>20668</v>
      </c>
      <c r="AJ2383" t="s">
        <v>32</v>
      </c>
      <c r="AK2383" t="s">
        <v>7962</v>
      </c>
      <c r="AL2383" t="s">
        <v>64</v>
      </c>
      <c r="AM2383" t="s">
        <v>496</v>
      </c>
      <c r="AN2383">
        <v>4</v>
      </c>
    </row>
    <row r="2384" spans="1:40" ht="14.4" x14ac:dyDescent="0.3">
      <c r="A2384" s="433" t="str">
        <v>3230</v>
      </c>
      <c r="D2384" t="str">
        <f>CONCATENATE(portada_F[[#This Row],[NIVEL]],".",portada_F[[#This Row],[CODINS]])</f>
        <v>1.00657</v>
      </c>
      <c r="E2384" s="444" t="s">
        <v>31027</v>
      </c>
      <c r="F2384" t="s">
        <v>1841</v>
      </c>
      <c r="G2384" t="s">
        <v>4594</v>
      </c>
      <c r="H2384" t="s">
        <v>4595</v>
      </c>
      <c r="I2384" t="s">
        <v>4404</v>
      </c>
      <c r="J2384" t="s">
        <v>7</v>
      </c>
      <c r="K2384" t="s">
        <v>32</v>
      </c>
      <c r="L2384" t="s">
        <v>20921</v>
      </c>
      <c r="M2384" t="s">
        <v>18492</v>
      </c>
      <c r="N2384">
        <v>50902</v>
      </c>
      <c r="O2384" t="s">
        <v>236</v>
      </c>
      <c r="P2384" t="s">
        <v>10</v>
      </c>
      <c r="Q2384" t="s">
        <v>2</v>
      </c>
      <c r="R2384" t="s">
        <v>16781</v>
      </c>
      <c r="S2384" t="s">
        <v>237</v>
      </c>
      <c r="T2384" t="s">
        <v>4546</v>
      </c>
      <c r="U2384" t="s">
        <v>2114</v>
      </c>
      <c r="V2384" t="s">
        <v>2114</v>
      </c>
      <c r="W2384" t="s">
        <v>22329</v>
      </c>
      <c r="X2384" t="s">
        <v>22330</v>
      </c>
      <c r="Y2384" s="536" t="s">
        <v>22331</v>
      </c>
      <c r="Z2384" s="536"/>
      <c r="AA2384" s="493" t="s">
        <v>18283</v>
      </c>
      <c r="AB2384" s="493" t="s">
        <v>22332</v>
      </c>
      <c r="AC2384" s="493" t="s">
        <v>19858</v>
      </c>
      <c r="AD2384" s="493" t="s">
        <v>22328</v>
      </c>
      <c r="AE2384"/>
      <c r="AF2384" t="s">
        <v>20919</v>
      </c>
      <c r="AG2384"/>
      <c r="AH2384"/>
      <c r="AI2384" t="s">
        <v>20668</v>
      </c>
      <c r="AJ2384" t="s">
        <v>32</v>
      </c>
      <c r="AK2384" t="s">
        <v>2980</v>
      </c>
      <c r="AL2384" t="s">
        <v>64</v>
      </c>
      <c r="AM2384" t="s">
        <v>4595</v>
      </c>
      <c r="AN2384">
        <v>15</v>
      </c>
    </row>
    <row r="2385" spans="1:40" ht="14.4" x14ac:dyDescent="0.3">
      <c r="A2385" s="433" t="str">
        <v>3233</v>
      </c>
      <c r="D2385" t="str">
        <f>CONCATENATE(portada_F[[#This Row],[NIVEL]],".",portada_F[[#This Row],[CODINS]])</f>
        <v>1.03095</v>
      </c>
      <c r="E2385" s="444" t="s">
        <v>33188</v>
      </c>
      <c r="F2385" t="s">
        <v>4564</v>
      </c>
      <c r="G2385" t="s">
        <v>4561</v>
      </c>
      <c r="H2385" t="s">
        <v>4562</v>
      </c>
      <c r="I2385" t="s">
        <v>4404</v>
      </c>
      <c r="J2385" t="s">
        <v>6</v>
      </c>
      <c r="K2385" t="s">
        <v>32</v>
      </c>
      <c r="L2385" t="s">
        <v>20921</v>
      </c>
      <c r="M2385" t="s">
        <v>18492</v>
      </c>
      <c r="N2385">
        <v>50205</v>
      </c>
      <c r="O2385" t="s">
        <v>236</v>
      </c>
      <c r="P2385" t="s">
        <v>2</v>
      </c>
      <c r="Q2385" t="s">
        <v>5</v>
      </c>
      <c r="R2385" t="s">
        <v>16748</v>
      </c>
      <c r="S2385" t="s">
        <v>237</v>
      </c>
      <c r="T2385" t="s">
        <v>4404</v>
      </c>
      <c r="U2385" t="s">
        <v>4549</v>
      </c>
      <c r="V2385" t="s">
        <v>4562</v>
      </c>
      <c r="W2385" t="s">
        <v>3480</v>
      </c>
      <c r="X2385" t="s">
        <v>17386</v>
      </c>
      <c r="Y2385" s="536" t="s">
        <v>27410</v>
      </c>
      <c r="Z2385" s="536"/>
      <c r="AA2385" s="493" t="s">
        <v>4563</v>
      </c>
      <c r="AB2385" s="493" t="s">
        <v>27411</v>
      </c>
      <c r="AC2385" s="493" t="s">
        <v>19857</v>
      </c>
      <c r="AD2385" s="493" t="s">
        <v>22325</v>
      </c>
      <c r="AE2385"/>
      <c r="AF2385" t="s">
        <v>20919</v>
      </c>
      <c r="AG2385"/>
      <c r="AH2385"/>
      <c r="AI2385" t="s">
        <v>20668</v>
      </c>
      <c r="AJ2385" t="s">
        <v>32</v>
      </c>
      <c r="AK2385" t="s">
        <v>4560</v>
      </c>
      <c r="AL2385" t="s">
        <v>64</v>
      </c>
      <c r="AM2385" t="s">
        <v>4562</v>
      </c>
      <c r="AN2385">
        <v>4</v>
      </c>
    </row>
    <row r="2386" spans="1:40" ht="14.4" x14ac:dyDescent="0.3">
      <c r="A2386" s="433" t="str">
        <v>3234</v>
      </c>
      <c r="D2386" t="str">
        <f>CONCATENATE(portada_F[[#This Row],[NIVEL]],".",portada_F[[#This Row],[CODINS]])</f>
        <v>1.01694</v>
      </c>
      <c r="E2386" s="444" t="s">
        <v>31958</v>
      </c>
      <c r="F2386" t="s">
        <v>4097</v>
      </c>
      <c r="G2386" t="s">
        <v>4446</v>
      </c>
      <c r="H2386" t="s">
        <v>4447</v>
      </c>
      <c r="I2386" t="s">
        <v>4404</v>
      </c>
      <c r="J2386" t="s">
        <v>2</v>
      </c>
      <c r="K2386" t="s">
        <v>32</v>
      </c>
      <c r="L2386" t="s">
        <v>20921</v>
      </c>
      <c r="M2386" t="s">
        <v>18492</v>
      </c>
      <c r="N2386">
        <v>50201</v>
      </c>
      <c r="O2386" t="s">
        <v>236</v>
      </c>
      <c r="P2386" t="s">
        <v>2</v>
      </c>
      <c r="Q2386" t="s">
        <v>1</v>
      </c>
      <c r="R2386" t="s">
        <v>16745</v>
      </c>
      <c r="S2386" t="s">
        <v>237</v>
      </c>
      <c r="T2386" t="s">
        <v>4404</v>
      </c>
      <c r="U2386" t="s">
        <v>4404</v>
      </c>
      <c r="V2386" t="s">
        <v>4448</v>
      </c>
      <c r="W2386" t="s">
        <v>9556</v>
      </c>
      <c r="X2386" t="s">
        <v>11915</v>
      </c>
      <c r="Y2386" s="536" t="s">
        <v>24540</v>
      </c>
      <c r="Z2386" s="536" t="s">
        <v>24540</v>
      </c>
      <c r="AA2386" s="493" t="s">
        <v>10702</v>
      </c>
      <c r="AB2386" s="493" t="s">
        <v>24540</v>
      </c>
      <c r="AC2386" s="493" t="s">
        <v>23585</v>
      </c>
      <c r="AD2386" s="493" t="s">
        <v>23586</v>
      </c>
      <c r="AE2386"/>
      <c r="AF2386" t="s">
        <v>20919</v>
      </c>
      <c r="AG2386"/>
      <c r="AH2386"/>
      <c r="AI2386" t="s">
        <v>20668</v>
      </c>
      <c r="AJ2386" t="s">
        <v>32</v>
      </c>
      <c r="AK2386" t="s">
        <v>2532</v>
      </c>
      <c r="AL2386" t="s">
        <v>64</v>
      </c>
      <c r="AM2386" t="s">
        <v>4447</v>
      </c>
      <c r="AN2386">
        <v>23</v>
      </c>
    </row>
    <row r="2387" spans="1:40" ht="14.4" x14ac:dyDescent="0.3">
      <c r="A2387" s="433" t="str">
        <v>3235</v>
      </c>
      <c r="D2387" t="str">
        <f>CONCATENATE(portada_F[[#This Row],[NIVEL]],".",portada_F[[#This Row],[CODINS]])</f>
        <v>1.02213</v>
      </c>
      <c r="E2387" s="444" t="s">
        <v>32418</v>
      </c>
      <c r="F2387" t="s">
        <v>4474</v>
      </c>
      <c r="G2387" t="s">
        <v>4470</v>
      </c>
      <c r="H2387" t="s">
        <v>4471</v>
      </c>
      <c r="I2387" t="s">
        <v>4404</v>
      </c>
      <c r="J2387" t="s">
        <v>3</v>
      </c>
      <c r="K2387" t="s">
        <v>32</v>
      </c>
      <c r="L2387" t="s">
        <v>20921</v>
      </c>
      <c r="M2387" t="s">
        <v>18492</v>
      </c>
      <c r="N2387">
        <v>50202</v>
      </c>
      <c r="O2387" t="s">
        <v>236</v>
      </c>
      <c r="P2387" t="s">
        <v>2</v>
      </c>
      <c r="Q2387" t="s">
        <v>2</v>
      </c>
      <c r="R2387" t="s">
        <v>16746</v>
      </c>
      <c r="S2387" t="s">
        <v>237</v>
      </c>
      <c r="T2387" t="s">
        <v>4404</v>
      </c>
      <c r="U2387" t="s">
        <v>22314</v>
      </c>
      <c r="V2387" t="s">
        <v>4472</v>
      </c>
      <c r="W2387" t="s">
        <v>2037</v>
      </c>
      <c r="X2387" t="s">
        <v>12046</v>
      </c>
      <c r="Y2387" s="536" t="s">
        <v>25593</v>
      </c>
      <c r="Z2387" s="536"/>
      <c r="AA2387" s="493" t="s">
        <v>4473</v>
      </c>
      <c r="AB2387" s="493" t="s">
        <v>25593</v>
      </c>
      <c r="AC2387" s="493" t="s">
        <v>19856</v>
      </c>
      <c r="AD2387" s="493" t="s">
        <v>23598</v>
      </c>
      <c r="AE2387"/>
      <c r="AF2387" t="s">
        <v>20919</v>
      </c>
      <c r="AG2387"/>
      <c r="AH2387"/>
      <c r="AI2387" t="s">
        <v>20668</v>
      </c>
      <c r="AJ2387" t="s">
        <v>32</v>
      </c>
      <c r="AK2387" t="s">
        <v>1448</v>
      </c>
      <c r="AL2387" t="s">
        <v>64</v>
      </c>
      <c r="AM2387" t="s">
        <v>4471</v>
      </c>
      <c r="AN2387">
        <v>10</v>
      </c>
    </row>
    <row r="2388" spans="1:40" ht="14.4" x14ac:dyDescent="0.3">
      <c r="A2388" s="433" t="str">
        <v>3236</v>
      </c>
      <c r="D2388" t="str">
        <f>CONCATENATE(portada_F[[#This Row],[NIVEL]],".",portada_F[[#This Row],[CODINS]])</f>
        <v>1.02277</v>
      </c>
      <c r="E2388" s="444" t="s">
        <v>32472</v>
      </c>
      <c r="F2388" t="s">
        <v>4483</v>
      </c>
      <c r="G2388" t="s">
        <v>4482</v>
      </c>
      <c r="H2388" t="s">
        <v>7772</v>
      </c>
      <c r="I2388" t="s">
        <v>4404</v>
      </c>
      <c r="J2388" t="s">
        <v>3</v>
      </c>
      <c r="K2388" t="s">
        <v>32</v>
      </c>
      <c r="L2388" t="s">
        <v>20921</v>
      </c>
      <c r="M2388" t="s">
        <v>18492</v>
      </c>
      <c r="N2388">
        <v>50202</v>
      </c>
      <c r="O2388" t="s">
        <v>236</v>
      </c>
      <c r="P2388" t="s">
        <v>2</v>
      </c>
      <c r="Q2388" t="s">
        <v>2</v>
      </c>
      <c r="R2388" t="s">
        <v>16746</v>
      </c>
      <c r="S2388" t="s">
        <v>237</v>
      </c>
      <c r="T2388" t="s">
        <v>4404</v>
      </c>
      <c r="U2388" t="s">
        <v>22314</v>
      </c>
      <c r="V2388" t="s">
        <v>3036</v>
      </c>
      <c r="W2388" t="s">
        <v>25713</v>
      </c>
      <c r="X2388" t="s">
        <v>18060</v>
      </c>
      <c r="Y2388" s="536" t="s">
        <v>25714</v>
      </c>
      <c r="Z2388" s="536" t="s">
        <v>25715</v>
      </c>
      <c r="AA2388" s="493" t="s">
        <v>25716</v>
      </c>
      <c r="AB2388" s="493" t="s">
        <v>25717</v>
      </c>
      <c r="AC2388" s="493" t="s">
        <v>19856</v>
      </c>
      <c r="AD2388" s="493" t="s">
        <v>22317</v>
      </c>
      <c r="AE2388"/>
      <c r="AF2388" t="s">
        <v>20919</v>
      </c>
      <c r="AG2388"/>
      <c r="AH2388"/>
      <c r="AI2388" t="s">
        <v>20668</v>
      </c>
      <c r="AJ2388" t="s">
        <v>32</v>
      </c>
      <c r="AK2388" t="s">
        <v>1559</v>
      </c>
      <c r="AL2388" t="s">
        <v>64</v>
      </c>
      <c r="AM2388" t="s">
        <v>7772</v>
      </c>
      <c r="AN2388">
        <v>23</v>
      </c>
    </row>
    <row r="2389" spans="1:40" ht="14.4" x14ac:dyDescent="0.3">
      <c r="A2389" s="433" t="str">
        <v>3237</v>
      </c>
      <c r="D2389" t="str">
        <f>CONCATENATE(portada_F[[#This Row],[NIVEL]],".",portada_F[[#This Row],[CODINS]])</f>
        <v>1.04288</v>
      </c>
      <c r="E2389" s="444" t="s">
        <v>34123</v>
      </c>
      <c r="F2389" t="s">
        <v>9887</v>
      </c>
      <c r="G2389" t="s">
        <v>20585</v>
      </c>
      <c r="H2389" t="s">
        <v>1251</v>
      </c>
      <c r="I2389" t="s">
        <v>4404</v>
      </c>
      <c r="J2389" t="s">
        <v>2</v>
      </c>
      <c r="K2389" t="s">
        <v>32</v>
      </c>
      <c r="L2389" t="s">
        <v>20921</v>
      </c>
      <c r="M2389" t="s">
        <v>18492</v>
      </c>
      <c r="N2389">
        <v>50207</v>
      </c>
      <c r="O2389" t="s">
        <v>236</v>
      </c>
      <c r="P2389" t="s">
        <v>2</v>
      </c>
      <c r="Q2389" t="s">
        <v>7</v>
      </c>
      <c r="R2389" t="s">
        <v>16750</v>
      </c>
      <c r="S2389" t="s">
        <v>237</v>
      </c>
      <c r="T2389" t="s">
        <v>4404</v>
      </c>
      <c r="U2389" t="s">
        <v>25108</v>
      </c>
      <c r="V2389" t="s">
        <v>1251</v>
      </c>
      <c r="W2389" t="s">
        <v>29839</v>
      </c>
      <c r="X2389" t="s">
        <v>20587</v>
      </c>
      <c r="Y2389" s="536" t="s">
        <v>25196</v>
      </c>
      <c r="Z2389" s="536"/>
      <c r="AA2389" s="493" t="s">
        <v>20586</v>
      </c>
      <c r="AB2389" s="493" t="s">
        <v>29840</v>
      </c>
      <c r="AC2389" s="493" t="s">
        <v>23585</v>
      </c>
      <c r="AD2389" s="493" t="s">
        <v>23586</v>
      </c>
      <c r="AE2389"/>
      <c r="AF2389" t="s">
        <v>20919</v>
      </c>
      <c r="AG2389"/>
      <c r="AH2389"/>
      <c r="AI2389" t="s">
        <v>20668</v>
      </c>
      <c r="AJ2389" t="s">
        <v>32</v>
      </c>
      <c r="AK2389" t="s">
        <v>497</v>
      </c>
      <c r="AL2389" t="s">
        <v>64</v>
      </c>
      <c r="AM2389" t="s">
        <v>1251</v>
      </c>
      <c r="AN2389">
        <v>7</v>
      </c>
    </row>
    <row r="2390" spans="1:40" ht="14.4" x14ac:dyDescent="0.3">
      <c r="A2390" s="433" t="str">
        <v>3240</v>
      </c>
      <c r="D2390" t="str">
        <f>CONCATENATE(portada_F[[#This Row],[NIVEL]],".",portada_F[[#This Row],[CODINS]])</f>
        <v>1.01698</v>
      </c>
      <c r="E2390" s="444" t="s">
        <v>31962</v>
      </c>
      <c r="F2390" t="s">
        <v>4105</v>
      </c>
      <c r="G2390" t="s">
        <v>4571</v>
      </c>
      <c r="H2390" t="s">
        <v>122</v>
      </c>
      <c r="I2390" t="s">
        <v>4404</v>
      </c>
      <c r="J2390" t="s">
        <v>6</v>
      </c>
      <c r="K2390" t="s">
        <v>32</v>
      </c>
      <c r="L2390" t="s">
        <v>20921</v>
      </c>
      <c r="M2390" t="s">
        <v>18492</v>
      </c>
      <c r="N2390">
        <v>50206</v>
      </c>
      <c r="O2390" t="s">
        <v>236</v>
      </c>
      <c r="P2390" t="s">
        <v>2</v>
      </c>
      <c r="Q2390" t="s">
        <v>6</v>
      </c>
      <c r="R2390" t="s">
        <v>16749</v>
      </c>
      <c r="S2390" t="s">
        <v>237</v>
      </c>
      <c r="T2390" t="s">
        <v>4404</v>
      </c>
      <c r="U2390" t="s">
        <v>4449</v>
      </c>
      <c r="V2390" t="s">
        <v>122</v>
      </c>
      <c r="W2390" t="s">
        <v>1859</v>
      </c>
      <c r="X2390" t="s">
        <v>10703</v>
      </c>
      <c r="Y2390" s="536" t="s">
        <v>24546</v>
      </c>
      <c r="Z2390" s="536" t="s">
        <v>22313</v>
      </c>
      <c r="AA2390" s="493" t="s">
        <v>20171</v>
      </c>
      <c r="AB2390" s="493" t="s">
        <v>23575</v>
      </c>
      <c r="AC2390" s="493" t="s">
        <v>19857</v>
      </c>
      <c r="AD2390" s="493" t="s">
        <v>22325</v>
      </c>
      <c r="AE2390"/>
      <c r="AF2390" t="s">
        <v>20919</v>
      </c>
      <c r="AG2390"/>
      <c r="AH2390"/>
      <c r="AI2390" t="s">
        <v>20668</v>
      </c>
      <c r="AJ2390" t="s">
        <v>32</v>
      </c>
      <c r="AK2390" t="s">
        <v>4570</v>
      </c>
      <c r="AL2390" t="s">
        <v>64</v>
      </c>
      <c r="AM2390" t="s">
        <v>122</v>
      </c>
      <c r="AN2390">
        <v>52</v>
      </c>
    </row>
    <row r="2391" spans="1:40" ht="14.4" x14ac:dyDescent="0.3">
      <c r="A2391" s="433" t="str">
        <v>3241</v>
      </c>
      <c r="D2391" t="str">
        <f>CONCATENATE(portada_F[[#This Row],[NIVEL]],".",portada_F[[#This Row],[CODINS]])</f>
        <v>1.03857</v>
      </c>
      <c r="E2391" s="444" t="s">
        <v>33785</v>
      </c>
      <c r="F2391" t="s">
        <v>7814</v>
      </c>
      <c r="G2391" t="s">
        <v>20506</v>
      </c>
      <c r="H2391" t="s">
        <v>3269</v>
      </c>
      <c r="I2391" t="s">
        <v>4404</v>
      </c>
      <c r="J2391" t="s">
        <v>6</v>
      </c>
      <c r="K2391" t="s">
        <v>32</v>
      </c>
      <c r="L2391" t="s">
        <v>20921</v>
      </c>
      <c r="M2391" t="s">
        <v>18492</v>
      </c>
      <c r="N2391">
        <v>50205</v>
      </c>
      <c r="O2391" t="s">
        <v>236</v>
      </c>
      <c r="P2391" t="s">
        <v>2</v>
      </c>
      <c r="Q2391" t="s">
        <v>5</v>
      </c>
      <c r="R2391" t="s">
        <v>16748</v>
      </c>
      <c r="S2391" t="s">
        <v>237</v>
      </c>
      <c r="T2391" t="s">
        <v>4404</v>
      </c>
      <c r="U2391" t="s">
        <v>4549</v>
      </c>
      <c r="V2391" t="s">
        <v>3269</v>
      </c>
      <c r="W2391" t="s">
        <v>28998</v>
      </c>
      <c r="X2391" t="s">
        <v>20507</v>
      </c>
      <c r="Y2391" s="536" t="s">
        <v>28999</v>
      </c>
      <c r="Z2391" s="536"/>
      <c r="AA2391" s="493" t="s">
        <v>29000</v>
      </c>
      <c r="AB2391" s="493" t="s">
        <v>28999</v>
      </c>
      <c r="AC2391" s="493" t="s">
        <v>19857</v>
      </c>
      <c r="AD2391" s="493" t="s">
        <v>22325</v>
      </c>
      <c r="AE2391"/>
      <c r="AF2391" t="s">
        <v>20919</v>
      </c>
      <c r="AG2391"/>
      <c r="AH2391"/>
      <c r="AI2391" t="s">
        <v>20668</v>
      </c>
      <c r="AJ2391" t="s">
        <v>32</v>
      </c>
      <c r="AK2391" t="s">
        <v>3068</v>
      </c>
      <c r="AL2391" t="s">
        <v>64</v>
      </c>
      <c r="AM2391" t="s">
        <v>3269</v>
      </c>
      <c r="AN2391">
        <v>6</v>
      </c>
    </row>
    <row r="2392" spans="1:40" ht="14.4" x14ac:dyDescent="0.3">
      <c r="A2392" s="433" t="str">
        <v>3242</v>
      </c>
      <c r="D2392" t="str">
        <f>CONCATENATE(portada_F[[#This Row],[NIVEL]],".",portada_F[[#This Row],[CODINS]])</f>
        <v>1.02016</v>
      </c>
      <c r="E2392" s="444" t="s">
        <v>32244</v>
      </c>
      <c r="F2392" t="s">
        <v>6901</v>
      </c>
      <c r="G2392" t="s">
        <v>4559</v>
      </c>
      <c r="H2392" t="s">
        <v>3875</v>
      </c>
      <c r="I2392" t="s">
        <v>4404</v>
      </c>
      <c r="J2392" t="s">
        <v>6</v>
      </c>
      <c r="K2392" t="s">
        <v>32</v>
      </c>
      <c r="L2392" t="s">
        <v>20921</v>
      </c>
      <c r="M2392" t="s">
        <v>18492</v>
      </c>
      <c r="N2392">
        <v>50205</v>
      </c>
      <c r="O2392" t="s">
        <v>236</v>
      </c>
      <c r="P2392" t="s">
        <v>2</v>
      </c>
      <c r="Q2392" t="s">
        <v>5</v>
      </c>
      <c r="R2392" t="s">
        <v>16748</v>
      </c>
      <c r="S2392" t="s">
        <v>237</v>
      </c>
      <c r="T2392" t="s">
        <v>4404</v>
      </c>
      <c r="U2392" t="s">
        <v>4549</v>
      </c>
      <c r="V2392" t="s">
        <v>3875</v>
      </c>
      <c r="W2392" t="s">
        <v>9565</v>
      </c>
      <c r="X2392" t="s">
        <v>10802</v>
      </c>
      <c r="Y2392" s="536" t="s">
        <v>25180</v>
      </c>
      <c r="Z2392" s="536"/>
      <c r="AA2392" s="493" t="s">
        <v>20013</v>
      </c>
      <c r="AB2392" s="493" t="s">
        <v>25180</v>
      </c>
      <c r="AC2392" s="493" t="s">
        <v>19857</v>
      </c>
      <c r="AD2392" s="493" t="s">
        <v>22325</v>
      </c>
      <c r="AE2392"/>
      <c r="AF2392" t="s">
        <v>20919</v>
      </c>
      <c r="AG2392"/>
      <c r="AH2392"/>
      <c r="AI2392" t="s">
        <v>20668</v>
      </c>
      <c r="AJ2392" t="s">
        <v>32</v>
      </c>
      <c r="AK2392" t="s">
        <v>7718</v>
      </c>
      <c r="AL2392" t="s">
        <v>64</v>
      </c>
      <c r="AM2392" t="s">
        <v>3875</v>
      </c>
      <c r="AN2392">
        <v>35</v>
      </c>
    </row>
    <row r="2393" spans="1:40" ht="14.4" x14ac:dyDescent="0.3">
      <c r="A2393" s="433" t="str">
        <v>3244</v>
      </c>
      <c r="D2393" t="str">
        <f>CONCATENATE(portada_F[[#This Row],[NIVEL]],".",portada_F[[#This Row],[CODINS]])</f>
        <v>1.00652</v>
      </c>
      <c r="E2393" s="444" t="s">
        <v>31022</v>
      </c>
      <c r="F2393" t="s">
        <v>1827</v>
      </c>
      <c r="G2393" t="s">
        <v>4426</v>
      </c>
      <c r="H2393" t="s">
        <v>4427</v>
      </c>
      <c r="I2393" t="s">
        <v>4404</v>
      </c>
      <c r="J2393" t="s">
        <v>1</v>
      </c>
      <c r="K2393" t="s">
        <v>32</v>
      </c>
      <c r="L2393" t="s">
        <v>20921</v>
      </c>
      <c r="M2393" t="s">
        <v>18492</v>
      </c>
      <c r="N2393">
        <v>50201</v>
      </c>
      <c r="O2393" t="s">
        <v>236</v>
      </c>
      <c r="P2393" t="s">
        <v>2</v>
      </c>
      <c r="Q2393" t="s">
        <v>1</v>
      </c>
      <c r="R2393" t="s">
        <v>16745</v>
      </c>
      <c r="S2393" t="s">
        <v>237</v>
      </c>
      <c r="T2393" t="s">
        <v>4404</v>
      </c>
      <c r="U2393" t="s">
        <v>4404</v>
      </c>
      <c r="V2393" t="s">
        <v>365</v>
      </c>
      <c r="W2393" t="s">
        <v>9553</v>
      </c>
      <c r="X2393" t="s">
        <v>12732</v>
      </c>
      <c r="Y2393" s="536" t="s">
        <v>22311</v>
      </c>
      <c r="Z2393" s="536"/>
      <c r="AA2393" s="493" t="s">
        <v>22312</v>
      </c>
      <c r="AB2393" s="493" t="s">
        <v>22313</v>
      </c>
      <c r="AC2393" s="493" t="s">
        <v>19855</v>
      </c>
      <c r="AD2393" s="493" t="s">
        <v>22304</v>
      </c>
      <c r="AE2393"/>
      <c r="AF2393" t="s">
        <v>20919</v>
      </c>
      <c r="AG2393"/>
      <c r="AH2393"/>
      <c r="AI2393" t="s">
        <v>20668</v>
      </c>
      <c r="AJ2393" t="s">
        <v>32</v>
      </c>
      <c r="AK2393" t="s">
        <v>4425</v>
      </c>
      <c r="AL2393" t="s">
        <v>64</v>
      </c>
      <c r="AM2393" t="s">
        <v>4427</v>
      </c>
      <c r="AN2393">
        <v>50</v>
      </c>
    </row>
    <row r="2394" spans="1:40" ht="14.4" x14ac:dyDescent="0.3">
      <c r="A2394" s="433" t="str">
        <v>3245</v>
      </c>
      <c r="D2394" t="str">
        <f>CONCATENATE(portada_F[[#This Row],[NIVEL]],".",portada_F[[#This Row],[CODINS]])</f>
        <v>1.01144</v>
      </c>
      <c r="E2394" s="444" t="s">
        <v>31453</v>
      </c>
      <c r="F2394" t="s">
        <v>2653</v>
      </c>
      <c r="G2394" t="s">
        <v>6323</v>
      </c>
      <c r="H2394" t="s">
        <v>6324</v>
      </c>
      <c r="I2394" t="s">
        <v>235</v>
      </c>
      <c r="J2394" t="s">
        <v>1</v>
      </c>
      <c r="K2394" t="s">
        <v>32</v>
      </c>
      <c r="L2394" t="s">
        <v>20921</v>
      </c>
      <c r="M2394" t="s">
        <v>18492</v>
      </c>
      <c r="N2394">
        <v>50301</v>
      </c>
      <c r="O2394" t="s">
        <v>236</v>
      </c>
      <c r="P2394" t="s">
        <v>3</v>
      </c>
      <c r="Q2394" t="s">
        <v>1</v>
      </c>
      <c r="R2394" t="s">
        <v>16751</v>
      </c>
      <c r="S2394" t="s">
        <v>237</v>
      </c>
      <c r="T2394" t="s">
        <v>235</v>
      </c>
      <c r="U2394" t="s">
        <v>235</v>
      </c>
      <c r="V2394" t="s">
        <v>6324</v>
      </c>
      <c r="W2394" t="s">
        <v>23374</v>
      </c>
      <c r="X2394" t="s">
        <v>17136</v>
      </c>
      <c r="Y2394" s="536" t="s">
        <v>23375</v>
      </c>
      <c r="Z2394" s="536" t="s">
        <v>23375</v>
      </c>
      <c r="AA2394" s="493" t="s">
        <v>18346</v>
      </c>
      <c r="AB2394" s="493" t="s">
        <v>23376</v>
      </c>
      <c r="AC2394" s="493" t="s">
        <v>19861</v>
      </c>
      <c r="AD2394" s="493" t="s">
        <v>23377</v>
      </c>
      <c r="AE2394"/>
      <c r="AF2394" t="s">
        <v>20919</v>
      </c>
      <c r="AG2394"/>
      <c r="AH2394"/>
      <c r="AI2394" t="s">
        <v>20668</v>
      </c>
      <c r="AJ2394" t="s">
        <v>32</v>
      </c>
      <c r="AK2394" t="s">
        <v>7542</v>
      </c>
      <c r="AL2394" t="s">
        <v>64</v>
      </c>
      <c r="AM2394" t="s">
        <v>4539</v>
      </c>
      <c r="AN2394">
        <v>66</v>
      </c>
    </row>
    <row r="2395" spans="1:40" ht="14.4" x14ac:dyDescent="0.3">
      <c r="A2395" s="433" t="str">
        <v>3247</v>
      </c>
      <c r="D2395" t="str">
        <f>CONCATENATE(portada_F[[#This Row],[NIVEL]],".",portada_F[[#This Row],[CODINS]])</f>
        <v>1.04220</v>
      </c>
      <c r="E2395" s="444" t="s">
        <v>31453</v>
      </c>
      <c r="F2395" t="s">
        <v>11146</v>
      </c>
      <c r="G2395" t="s">
        <v>6323</v>
      </c>
      <c r="H2395" t="s">
        <v>29724</v>
      </c>
      <c r="I2395" t="s">
        <v>235</v>
      </c>
      <c r="J2395" t="s">
        <v>1</v>
      </c>
      <c r="K2395" t="s">
        <v>32</v>
      </c>
      <c r="L2395" t="s">
        <v>20921</v>
      </c>
      <c r="M2395" t="s">
        <v>18492</v>
      </c>
      <c r="N2395">
        <v>50301</v>
      </c>
      <c r="O2395" t="s">
        <v>236</v>
      </c>
      <c r="P2395" t="s">
        <v>3</v>
      </c>
      <c r="Q2395" t="s">
        <v>1</v>
      </c>
      <c r="R2395" t="s">
        <v>16751</v>
      </c>
      <c r="S2395" t="s">
        <v>237</v>
      </c>
      <c r="T2395" t="s">
        <v>235</v>
      </c>
      <c r="U2395" t="s">
        <v>235</v>
      </c>
      <c r="V2395" t="s">
        <v>6324</v>
      </c>
      <c r="W2395" t="s">
        <v>18347</v>
      </c>
      <c r="X2395" t="s">
        <v>17136</v>
      </c>
      <c r="Y2395" s="536" t="s">
        <v>23375</v>
      </c>
      <c r="Z2395" s="536"/>
      <c r="AA2395" s="493" t="s">
        <v>18346</v>
      </c>
      <c r="AB2395" s="493" t="s">
        <v>23376</v>
      </c>
      <c r="AC2395" s="493" t="s">
        <v>19861</v>
      </c>
      <c r="AD2395" s="493" t="s">
        <v>23377</v>
      </c>
      <c r="AE2395" t="s">
        <v>28173</v>
      </c>
      <c r="AF2395" t="s">
        <v>20919</v>
      </c>
      <c r="AG2395" t="s">
        <v>64</v>
      </c>
      <c r="AH2395" t="s">
        <v>19694</v>
      </c>
      <c r="AI2395" t="s">
        <v>29725</v>
      </c>
      <c r="AJ2395" t="s">
        <v>32</v>
      </c>
      <c r="AK2395" t="s">
        <v>7542</v>
      </c>
      <c r="AL2395" t="s">
        <v>64</v>
      </c>
      <c r="AM2395" t="s">
        <v>4539</v>
      </c>
      <c r="AN2395">
        <v>16</v>
      </c>
    </row>
    <row r="2396" spans="1:40" ht="14.4" x14ac:dyDescent="0.3">
      <c r="A2396" s="433" t="str">
        <v>3248</v>
      </c>
      <c r="D2396" t="str">
        <f>CONCATENATE(portada_F[[#This Row],[NIVEL]],".",portada_F[[#This Row],[CODINS]])</f>
        <v>1.04326</v>
      </c>
      <c r="E2396" s="444" t="s">
        <v>31453</v>
      </c>
      <c r="F2396" t="s">
        <v>12393</v>
      </c>
      <c r="G2396" t="s">
        <v>6323</v>
      </c>
      <c r="H2396" t="s">
        <v>29927</v>
      </c>
      <c r="I2396" t="s">
        <v>235</v>
      </c>
      <c r="J2396" t="s">
        <v>1</v>
      </c>
      <c r="K2396" t="s">
        <v>32</v>
      </c>
      <c r="L2396" t="s">
        <v>20921</v>
      </c>
      <c r="M2396" t="s">
        <v>18492</v>
      </c>
      <c r="N2396">
        <v>50301</v>
      </c>
      <c r="O2396" t="s">
        <v>236</v>
      </c>
      <c r="P2396" t="s">
        <v>3</v>
      </c>
      <c r="Q2396" t="s">
        <v>1</v>
      </c>
      <c r="R2396" t="s">
        <v>16751</v>
      </c>
      <c r="S2396" t="s">
        <v>237</v>
      </c>
      <c r="T2396" t="s">
        <v>235</v>
      </c>
      <c r="U2396" t="s">
        <v>235</v>
      </c>
      <c r="V2396" t="s">
        <v>6324</v>
      </c>
      <c r="W2396" t="s">
        <v>18347</v>
      </c>
      <c r="X2396" t="s">
        <v>17136</v>
      </c>
      <c r="Y2396" s="536" t="s">
        <v>23375</v>
      </c>
      <c r="Z2396" s="536"/>
      <c r="AA2396" s="493" t="s">
        <v>18346</v>
      </c>
      <c r="AB2396" s="493" t="s">
        <v>23376</v>
      </c>
      <c r="AC2396" s="493" t="s">
        <v>19861</v>
      </c>
      <c r="AD2396" s="493" t="s">
        <v>23377</v>
      </c>
      <c r="AE2396" t="s">
        <v>28173</v>
      </c>
      <c r="AF2396" t="s">
        <v>20919</v>
      </c>
      <c r="AG2396" t="s">
        <v>64</v>
      </c>
      <c r="AH2396" t="s">
        <v>19694</v>
      </c>
      <c r="AI2396" t="s">
        <v>29928</v>
      </c>
      <c r="AJ2396" t="s">
        <v>32</v>
      </c>
      <c r="AK2396" t="s">
        <v>7542</v>
      </c>
      <c r="AL2396" t="s">
        <v>64</v>
      </c>
      <c r="AM2396" t="s">
        <v>4539</v>
      </c>
      <c r="AN2396">
        <v>19</v>
      </c>
    </row>
    <row r="2397" spans="1:40" ht="14.4" x14ac:dyDescent="0.3">
      <c r="A2397" s="433" t="str">
        <v>3249</v>
      </c>
      <c r="D2397" t="str">
        <f>CONCATENATE(portada_F[[#This Row],[NIVEL]],".",portada_F[[#This Row],[CODINS]])</f>
        <v>1.02391</v>
      </c>
      <c r="E2397" s="444" t="s">
        <v>32573</v>
      </c>
      <c r="F2397" t="s">
        <v>6916</v>
      </c>
      <c r="G2397" t="s">
        <v>4728</v>
      </c>
      <c r="H2397" t="s">
        <v>4729</v>
      </c>
      <c r="I2397" t="s">
        <v>235</v>
      </c>
      <c r="J2397" t="s">
        <v>6</v>
      </c>
      <c r="K2397" t="s">
        <v>32</v>
      </c>
      <c r="L2397" t="s">
        <v>20921</v>
      </c>
      <c r="M2397" t="s">
        <v>18492</v>
      </c>
      <c r="N2397">
        <v>50503</v>
      </c>
      <c r="O2397" t="s">
        <v>236</v>
      </c>
      <c r="P2397" t="s">
        <v>5</v>
      </c>
      <c r="Q2397" t="s">
        <v>3</v>
      </c>
      <c r="R2397" t="s">
        <v>16764</v>
      </c>
      <c r="S2397" t="s">
        <v>237</v>
      </c>
      <c r="T2397" t="s">
        <v>22353</v>
      </c>
      <c r="U2397" t="s">
        <v>4730</v>
      </c>
      <c r="V2397" t="s">
        <v>4729</v>
      </c>
      <c r="W2397" t="s">
        <v>25953</v>
      </c>
      <c r="X2397" t="s">
        <v>10879</v>
      </c>
      <c r="Y2397" s="536" t="s">
        <v>25954</v>
      </c>
      <c r="Z2397" s="536" t="s">
        <v>25954</v>
      </c>
      <c r="AA2397" s="493" t="s">
        <v>17291</v>
      </c>
      <c r="AB2397" s="493" t="s">
        <v>25955</v>
      </c>
      <c r="AC2397" s="493" t="s">
        <v>11360</v>
      </c>
      <c r="AD2397" s="493" t="s">
        <v>22367</v>
      </c>
      <c r="AE2397"/>
      <c r="AF2397" t="s">
        <v>20919</v>
      </c>
      <c r="AG2397"/>
      <c r="AH2397"/>
      <c r="AI2397" t="s">
        <v>20668</v>
      </c>
      <c r="AJ2397" t="s">
        <v>32</v>
      </c>
      <c r="AK2397" t="s">
        <v>3109</v>
      </c>
      <c r="AL2397" t="s">
        <v>64</v>
      </c>
      <c r="AM2397" t="s">
        <v>4729</v>
      </c>
      <c r="AN2397">
        <v>47</v>
      </c>
    </row>
    <row r="2398" spans="1:40" ht="14.4" x14ac:dyDescent="0.3">
      <c r="A2398" s="433" t="str">
        <v>3250</v>
      </c>
      <c r="D2398" t="str">
        <f>CONCATENATE(portada_F[[#This Row],[NIVEL]],".",portada_F[[#This Row],[CODINS]])</f>
        <v>1.03389</v>
      </c>
      <c r="E2398" s="444" t="s">
        <v>33439</v>
      </c>
      <c r="F2398" t="s">
        <v>7545</v>
      </c>
      <c r="G2398" t="s">
        <v>10328</v>
      </c>
      <c r="H2398" t="s">
        <v>10329</v>
      </c>
      <c r="I2398" t="s">
        <v>235</v>
      </c>
      <c r="J2398" t="s">
        <v>6</v>
      </c>
      <c r="K2398" t="s">
        <v>32</v>
      </c>
      <c r="L2398" t="s">
        <v>20921</v>
      </c>
      <c r="M2398" t="s">
        <v>18492</v>
      </c>
      <c r="N2398">
        <v>50503</v>
      </c>
      <c r="O2398" t="s">
        <v>236</v>
      </c>
      <c r="P2398" t="s">
        <v>5</v>
      </c>
      <c r="Q2398" t="s">
        <v>3</v>
      </c>
      <c r="R2398" t="s">
        <v>16764</v>
      </c>
      <c r="S2398" t="s">
        <v>237</v>
      </c>
      <c r="T2398" t="s">
        <v>22353</v>
      </c>
      <c r="U2398" t="s">
        <v>4730</v>
      </c>
      <c r="V2398" t="s">
        <v>4730</v>
      </c>
      <c r="W2398" t="s">
        <v>27987</v>
      </c>
      <c r="X2398" t="s">
        <v>12281</v>
      </c>
      <c r="Y2398" s="536" t="s">
        <v>27988</v>
      </c>
      <c r="Z2398" s="536"/>
      <c r="AA2398" s="493" t="s">
        <v>27989</v>
      </c>
      <c r="AB2398" s="493" t="s">
        <v>27990</v>
      </c>
      <c r="AC2398" s="493" t="s">
        <v>11360</v>
      </c>
      <c r="AD2398" s="493" t="s">
        <v>22358</v>
      </c>
      <c r="AE2398"/>
      <c r="AF2398" t="s">
        <v>20919</v>
      </c>
      <c r="AG2398"/>
      <c r="AH2398"/>
      <c r="AI2398" t="s">
        <v>20668</v>
      </c>
      <c r="AJ2398" t="s">
        <v>32</v>
      </c>
      <c r="AK2398" t="s">
        <v>9016</v>
      </c>
      <c r="AL2398" t="s">
        <v>64</v>
      </c>
      <c r="AM2398" t="s">
        <v>10329</v>
      </c>
      <c r="AN2398">
        <v>9</v>
      </c>
    </row>
    <row r="2399" spans="1:40" ht="14.4" x14ac:dyDescent="0.3">
      <c r="A2399" s="433" t="str">
        <v>3252</v>
      </c>
      <c r="D2399" t="str">
        <f>CONCATENATE(portada_F[[#This Row],[NIVEL]],".",portada_F[[#This Row],[CODINS]])</f>
        <v>1.04169</v>
      </c>
      <c r="E2399" s="444" t="s">
        <v>34045</v>
      </c>
      <c r="F2399" t="s">
        <v>14479</v>
      </c>
      <c r="G2399" t="s">
        <v>17831</v>
      </c>
      <c r="H2399" t="s">
        <v>17832</v>
      </c>
      <c r="I2399" t="s">
        <v>235</v>
      </c>
      <c r="J2399" t="s">
        <v>3</v>
      </c>
      <c r="K2399" t="s">
        <v>32</v>
      </c>
      <c r="L2399" t="s">
        <v>20921</v>
      </c>
      <c r="M2399" t="s">
        <v>18492</v>
      </c>
      <c r="N2399">
        <v>50304</v>
      </c>
      <c r="O2399" t="s">
        <v>236</v>
      </c>
      <c r="P2399" t="s">
        <v>3</v>
      </c>
      <c r="Q2399" t="s">
        <v>4</v>
      </c>
      <c r="R2399" t="s">
        <v>16754</v>
      </c>
      <c r="S2399" t="s">
        <v>237</v>
      </c>
      <c r="T2399" t="s">
        <v>235</v>
      </c>
      <c r="U2399" t="s">
        <v>4689</v>
      </c>
      <c r="V2399" t="s">
        <v>17832</v>
      </c>
      <c r="W2399" t="s">
        <v>18260</v>
      </c>
      <c r="X2399" t="s">
        <v>18259</v>
      </c>
      <c r="Y2399" s="536" t="s">
        <v>29638</v>
      </c>
      <c r="Z2399" s="536"/>
      <c r="AA2399" s="493" t="s">
        <v>15770</v>
      </c>
      <c r="AB2399" s="493" t="s">
        <v>29639</v>
      </c>
      <c r="AC2399" s="493" t="s">
        <v>19862</v>
      </c>
      <c r="AD2399" s="493" t="s">
        <v>23512</v>
      </c>
      <c r="AE2399"/>
      <c r="AF2399" t="s">
        <v>20919</v>
      </c>
      <c r="AG2399"/>
      <c r="AH2399"/>
      <c r="AI2399" t="s">
        <v>20668</v>
      </c>
      <c r="AJ2399" t="s">
        <v>32</v>
      </c>
      <c r="AK2399" t="s">
        <v>3281</v>
      </c>
      <c r="AL2399" t="s">
        <v>64</v>
      </c>
      <c r="AM2399" t="s">
        <v>17832</v>
      </c>
      <c r="AN2399">
        <v>4</v>
      </c>
    </row>
    <row r="2400" spans="1:40" ht="14.4" x14ac:dyDescent="0.3">
      <c r="A2400" s="433" t="str">
        <v>3254</v>
      </c>
      <c r="D2400" t="str">
        <f>CONCATENATE(portada_F[[#This Row],[NIVEL]],".",portada_F[[#This Row],[CODINS]])</f>
        <v>1.03953</v>
      </c>
      <c r="E2400" s="444" t="s">
        <v>33866</v>
      </c>
      <c r="F2400" t="s">
        <v>7767</v>
      </c>
      <c r="G2400" t="s">
        <v>15970</v>
      </c>
      <c r="H2400" t="s">
        <v>15971</v>
      </c>
      <c r="I2400" t="s">
        <v>235</v>
      </c>
      <c r="J2400" t="s">
        <v>2</v>
      </c>
      <c r="K2400" t="s">
        <v>32</v>
      </c>
      <c r="L2400" t="s">
        <v>20921</v>
      </c>
      <c r="M2400" t="s">
        <v>18492</v>
      </c>
      <c r="N2400">
        <v>50303</v>
      </c>
      <c r="O2400" t="s">
        <v>236</v>
      </c>
      <c r="P2400" t="s">
        <v>3</v>
      </c>
      <c r="Q2400" t="s">
        <v>3</v>
      </c>
      <c r="R2400" t="s">
        <v>16753</v>
      </c>
      <c r="S2400" t="s">
        <v>237</v>
      </c>
      <c r="T2400" t="s">
        <v>235</v>
      </c>
      <c r="U2400" t="s">
        <v>22343</v>
      </c>
      <c r="V2400" t="s">
        <v>15971</v>
      </c>
      <c r="W2400" t="s">
        <v>12291</v>
      </c>
      <c r="X2400" t="s">
        <v>15972</v>
      </c>
      <c r="Y2400" s="536" t="s">
        <v>29180</v>
      </c>
      <c r="Z2400" s="536" t="s">
        <v>29181</v>
      </c>
      <c r="AA2400" s="493" t="s">
        <v>19568</v>
      </c>
      <c r="AB2400" s="493" t="s">
        <v>29182</v>
      </c>
      <c r="AC2400" s="493" t="s">
        <v>19864</v>
      </c>
      <c r="AD2400" s="493" t="s">
        <v>22348</v>
      </c>
      <c r="AE2400"/>
      <c r="AF2400" t="s">
        <v>20919</v>
      </c>
      <c r="AG2400"/>
      <c r="AH2400"/>
      <c r="AI2400" t="s">
        <v>20668</v>
      </c>
      <c r="AJ2400" t="s">
        <v>32</v>
      </c>
      <c r="AK2400" t="s">
        <v>8980</v>
      </c>
      <c r="AL2400" t="s">
        <v>64</v>
      </c>
      <c r="AM2400" t="s">
        <v>15971</v>
      </c>
      <c r="AN2400">
        <v>7</v>
      </c>
    </row>
    <row r="2401" spans="1:40" ht="14.4" x14ac:dyDescent="0.3">
      <c r="A2401" s="433" t="str">
        <v>3255</v>
      </c>
      <c r="D2401" t="str">
        <f>CONCATENATE(portada_F[[#This Row],[NIVEL]],".",portada_F[[#This Row],[CODINS]])</f>
        <v>1.03275</v>
      </c>
      <c r="E2401" s="444" t="s">
        <v>33334</v>
      </c>
      <c r="F2401" t="s">
        <v>10098</v>
      </c>
      <c r="G2401" t="s">
        <v>10099</v>
      </c>
      <c r="H2401" t="s">
        <v>10100</v>
      </c>
      <c r="I2401" t="s">
        <v>235</v>
      </c>
      <c r="J2401" t="s">
        <v>6</v>
      </c>
      <c r="K2401" t="s">
        <v>32</v>
      </c>
      <c r="L2401" t="s">
        <v>20921</v>
      </c>
      <c r="M2401" t="s">
        <v>18492</v>
      </c>
      <c r="N2401">
        <v>50503</v>
      </c>
      <c r="O2401" t="s">
        <v>236</v>
      </c>
      <c r="P2401" t="s">
        <v>5</v>
      </c>
      <c r="Q2401" t="s">
        <v>3</v>
      </c>
      <c r="R2401" t="s">
        <v>16764</v>
      </c>
      <c r="S2401" t="s">
        <v>237</v>
      </c>
      <c r="T2401" t="s">
        <v>22353</v>
      </c>
      <c r="U2401" t="s">
        <v>4730</v>
      </c>
      <c r="V2401" t="s">
        <v>10100</v>
      </c>
      <c r="W2401" t="s">
        <v>10101</v>
      </c>
      <c r="X2401" t="s">
        <v>11074</v>
      </c>
      <c r="Y2401" s="536" t="s">
        <v>27740</v>
      </c>
      <c r="Z2401" s="536" t="s">
        <v>27741</v>
      </c>
      <c r="AA2401" s="493" t="s">
        <v>20402</v>
      </c>
      <c r="AB2401" s="493" t="s">
        <v>27742</v>
      </c>
      <c r="AC2401" s="493" t="s">
        <v>11360</v>
      </c>
      <c r="AD2401" s="493" t="s">
        <v>22358</v>
      </c>
      <c r="AE2401"/>
      <c r="AF2401" t="s">
        <v>20919</v>
      </c>
      <c r="AG2401"/>
      <c r="AH2401"/>
      <c r="AI2401" t="s">
        <v>20668</v>
      </c>
      <c r="AJ2401" t="s">
        <v>32</v>
      </c>
      <c r="AK2401" t="s">
        <v>7400</v>
      </c>
      <c r="AL2401" t="s">
        <v>64</v>
      </c>
      <c r="AM2401" t="s">
        <v>10100</v>
      </c>
      <c r="AN2401">
        <v>10</v>
      </c>
    </row>
    <row r="2402" spans="1:40" ht="14.4" x14ac:dyDescent="0.3">
      <c r="A2402" s="433" t="str">
        <v>3257</v>
      </c>
      <c r="D2402" t="str">
        <f>CONCATENATE(portada_F[[#This Row],[NIVEL]],".",portada_F[[#This Row],[CODINS]])</f>
        <v>1.03721</v>
      </c>
      <c r="E2402" s="444" t="s">
        <v>33680</v>
      </c>
      <c r="F2402" t="s">
        <v>13862</v>
      </c>
      <c r="G2402" t="s">
        <v>13863</v>
      </c>
      <c r="H2402" t="s">
        <v>13864</v>
      </c>
      <c r="I2402" t="s">
        <v>235</v>
      </c>
      <c r="J2402" t="s">
        <v>2</v>
      </c>
      <c r="K2402" t="s">
        <v>32</v>
      </c>
      <c r="L2402" t="s">
        <v>20921</v>
      </c>
      <c r="M2402" t="s">
        <v>18492</v>
      </c>
      <c r="N2402">
        <v>50309</v>
      </c>
      <c r="O2402" t="s">
        <v>236</v>
      </c>
      <c r="P2402" t="s">
        <v>3</v>
      </c>
      <c r="Q2402" t="s">
        <v>10</v>
      </c>
      <c r="R2402" t="s">
        <v>16758</v>
      </c>
      <c r="S2402" t="s">
        <v>237</v>
      </c>
      <c r="T2402" t="s">
        <v>235</v>
      </c>
      <c r="U2402" t="s">
        <v>4683</v>
      </c>
      <c r="V2402" t="s">
        <v>2079</v>
      </c>
      <c r="W2402" t="s">
        <v>4697</v>
      </c>
      <c r="X2402" t="s">
        <v>15159</v>
      </c>
      <c r="Y2402" s="536" t="s">
        <v>28725</v>
      </c>
      <c r="Z2402" s="536"/>
      <c r="AA2402" s="493" t="s">
        <v>20479</v>
      </c>
      <c r="AB2402" s="493" t="s">
        <v>28726</v>
      </c>
      <c r="AC2402" s="493" t="s">
        <v>19864</v>
      </c>
      <c r="AD2402" s="493" t="s">
        <v>22348</v>
      </c>
      <c r="AE2402"/>
      <c r="AF2402" t="s">
        <v>20919</v>
      </c>
      <c r="AG2402"/>
      <c r="AH2402"/>
      <c r="AI2402" t="s">
        <v>20668</v>
      </c>
      <c r="AJ2402" t="s">
        <v>32</v>
      </c>
      <c r="AK2402" t="s">
        <v>14513</v>
      </c>
      <c r="AL2402" t="s">
        <v>64</v>
      </c>
      <c r="AM2402" t="s">
        <v>13864</v>
      </c>
      <c r="AN2402">
        <v>9</v>
      </c>
    </row>
    <row r="2403" spans="1:40" ht="14.4" x14ac:dyDescent="0.3">
      <c r="A2403" s="433" t="str">
        <v>3261</v>
      </c>
      <c r="D2403" t="str">
        <f>CONCATENATE(portada_F[[#This Row],[NIVEL]],".",portada_F[[#This Row],[CODINS]])</f>
        <v>1.03039</v>
      </c>
      <c r="E2403" s="444" t="s">
        <v>33142</v>
      </c>
      <c r="F2403" t="s">
        <v>4770</v>
      </c>
      <c r="G2403" t="s">
        <v>4768</v>
      </c>
      <c r="H2403" t="s">
        <v>4769</v>
      </c>
      <c r="I2403" t="s">
        <v>235</v>
      </c>
      <c r="J2403" t="s">
        <v>6</v>
      </c>
      <c r="K2403" t="s">
        <v>32</v>
      </c>
      <c r="L2403" t="s">
        <v>20921</v>
      </c>
      <c r="M2403" t="s">
        <v>18492</v>
      </c>
      <c r="N2403">
        <v>50503</v>
      </c>
      <c r="O2403" t="s">
        <v>236</v>
      </c>
      <c r="P2403" t="s">
        <v>5</v>
      </c>
      <c r="Q2403" t="s">
        <v>3</v>
      </c>
      <c r="R2403" t="s">
        <v>16764</v>
      </c>
      <c r="S2403" t="s">
        <v>237</v>
      </c>
      <c r="T2403" t="s">
        <v>22353</v>
      </c>
      <c r="U2403" t="s">
        <v>4730</v>
      </c>
      <c r="V2403" t="s">
        <v>18135</v>
      </c>
      <c r="W2403" t="s">
        <v>9589</v>
      </c>
      <c r="X2403" t="s">
        <v>11032</v>
      </c>
      <c r="Y2403" s="536" t="s">
        <v>27286</v>
      </c>
      <c r="Z2403" s="536" t="s">
        <v>27286</v>
      </c>
      <c r="AA2403" s="493" t="s">
        <v>17004</v>
      </c>
      <c r="AB2403" s="493" t="s">
        <v>27287</v>
      </c>
      <c r="AC2403" s="493" t="s">
        <v>11360</v>
      </c>
      <c r="AD2403" s="493" t="s">
        <v>22358</v>
      </c>
      <c r="AE2403"/>
      <c r="AF2403" t="s">
        <v>20919</v>
      </c>
      <c r="AG2403"/>
      <c r="AH2403"/>
      <c r="AI2403" t="s">
        <v>20668</v>
      </c>
      <c r="AJ2403" t="s">
        <v>32</v>
      </c>
      <c r="AK2403" t="s">
        <v>7959</v>
      </c>
      <c r="AL2403" t="s">
        <v>64</v>
      </c>
      <c r="AM2403" t="s">
        <v>4769</v>
      </c>
      <c r="AN2403">
        <v>11</v>
      </c>
    </row>
    <row r="2404" spans="1:40" ht="14.4" x14ac:dyDescent="0.3">
      <c r="A2404" s="433" t="str">
        <v>3262</v>
      </c>
      <c r="D2404" t="str">
        <f>CONCATENATE(portada_F[[#This Row],[NIVEL]],".",portada_F[[#This Row],[CODINS]])</f>
        <v>1.03164</v>
      </c>
      <c r="E2404" s="444" t="s">
        <v>33246</v>
      </c>
      <c r="F2404" t="s">
        <v>4762</v>
      </c>
      <c r="G2404" t="s">
        <v>4760</v>
      </c>
      <c r="H2404" t="s">
        <v>4761</v>
      </c>
      <c r="I2404" t="s">
        <v>235</v>
      </c>
      <c r="J2404" t="s">
        <v>5</v>
      </c>
      <c r="K2404" t="s">
        <v>32</v>
      </c>
      <c r="L2404" t="s">
        <v>20921</v>
      </c>
      <c r="M2404" t="s">
        <v>18492</v>
      </c>
      <c r="N2404">
        <v>50504</v>
      </c>
      <c r="O2404" t="s">
        <v>236</v>
      </c>
      <c r="P2404" t="s">
        <v>5</v>
      </c>
      <c r="Q2404" t="s">
        <v>4</v>
      </c>
      <c r="R2404" t="s">
        <v>16765</v>
      </c>
      <c r="S2404" t="s">
        <v>237</v>
      </c>
      <c r="T2404" t="s">
        <v>22353</v>
      </c>
      <c r="U2404" t="s">
        <v>3995</v>
      </c>
      <c r="V2404" t="s">
        <v>4761</v>
      </c>
      <c r="W2404" t="s">
        <v>9588</v>
      </c>
      <c r="X2404" t="s">
        <v>11050</v>
      </c>
      <c r="Y2404" s="536" t="s">
        <v>27536</v>
      </c>
      <c r="Z2404" s="536"/>
      <c r="AA2404" s="493" t="s">
        <v>27537</v>
      </c>
      <c r="AB2404" s="493" t="s">
        <v>27538</v>
      </c>
      <c r="AC2404" s="493" t="s">
        <v>22361</v>
      </c>
      <c r="AD2404" s="493" t="s">
        <v>22370</v>
      </c>
      <c r="AE2404"/>
      <c r="AF2404" t="s">
        <v>20919</v>
      </c>
      <c r="AG2404"/>
      <c r="AH2404"/>
      <c r="AI2404" t="s">
        <v>20668</v>
      </c>
      <c r="AJ2404" t="s">
        <v>32</v>
      </c>
      <c r="AK2404" t="s">
        <v>3384</v>
      </c>
      <c r="AL2404" t="s">
        <v>64</v>
      </c>
      <c r="AM2404" t="s">
        <v>4761</v>
      </c>
      <c r="AN2404">
        <v>5</v>
      </c>
    </row>
    <row r="2405" spans="1:40" ht="14.4" x14ac:dyDescent="0.3">
      <c r="A2405" s="433" t="str">
        <v>3263</v>
      </c>
      <c r="D2405" t="str">
        <f>CONCATENATE(portada_F[[#This Row],[NIVEL]],".",portada_F[[#This Row],[CODINS]])</f>
        <v>1.00665</v>
      </c>
      <c r="E2405" s="444" t="s">
        <v>31034</v>
      </c>
      <c r="F2405" t="s">
        <v>1855</v>
      </c>
      <c r="G2405" t="s">
        <v>4749</v>
      </c>
      <c r="H2405" t="s">
        <v>10821</v>
      </c>
      <c r="I2405" t="s">
        <v>235</v>
      </c>
      <c r="J2405" t="s">
        <v>6</v>
      </c>
      <c r="K2405" t="s">
        <v>32</v>
      </c>
      <c r="L2405" t="s">
        <v>20921</v>
      </c>
      <c r="M2405" t="s">
        <v>18492</v>
      </c>
      <c r="N2405">
        <v>50502</v>
      </c>
      <c r="O2405" t="s">
        <v>236</v>
      </c>
      <c r="P2405" t="s">
        <v>5</v>
      </c>
      <c r="Q2405" t="s">
        <v>2</v>
      </c>
      <c r="R2405" t="s">
        <v>16763</v>
      </c>
      <c r="S2405" t="s">
        <v>237</v>
      </c>
      <c r="T2405" t="s">
        <v>22353</v>
      </c>
      <c r="U2405" t="s">
        <v>1907</v>
      </c>
      <c r="V2405" t="s">
        <v>4750</v>
      </c>
      <c r="W2405" t="s">
        <v>22354</v>
      </c>
      <c r="X2405" t="s">
        <v>19863</v>
      </c>
      <c r="Y2405" s="536" t="s">
        <v>22355</v>
      </c>
      <c r="Z2405" s="536"/>
      <c r="AA2405" s="493" t="s">
        <v>22356</v>
      </c>
      <c r="AB2405" s="493" t="s">
        <v>22357</v>
      </c>
      <c r="AC2405" s="493" t="s">
        <v>11360</v>
      </c>
      <c r="AD2405" s="493" t="s">
        <v>22358</v>
      </c>
      <c r="AE2405"/>
      <c r="AF2405" t="s">
        <v>20919</v>
      </c>
      <c r="AG2405"/>
      <c r="AH2405"/>
      <c r="AI2405" t="s">
        <v>20668</v>
      </c>
      <c r="AJ2405" t="s">
        <v>32</v>
      </c>
      <c r="AK2405" t="s">
        <v>2720</v>
      </c>
      <c r="AL2405" t="s">
        <v>64</v>
      </c>
      <c r="AM2405" t="s">
        <v>10821</v>
      </c>
      <c r="AN2405">
        <v>48</v>
      </c>
    </row>
    <row r="2406" spans="1:40" ht="14.4" x14ac:dyDescent="0.3">
      <c r="A2406" s="433" t="str">
        <v>3266</v>
      </c>
      <c r="D2406" t="str">
        <f>CONCATENATE(portada_F[[#This Row],[NIVEL]],".",portada_F[[#This Row],[CODINS]])</f>
        <v>1.01701</v>
      </c>
      <c r="E2406" s="444" t="s">
        <v>31965</v>
      </c>
      <c r="F2406" t="s">
        <v>4112</v>
      </c>
      <c r="G2406" t="s">
        <v>4695</v>
      </c>
      <c r="H2406" t="s">
        <v>4696</v>
      </c>
      <c r="I2406" t="s">
        <v>235</v>
      </c>
      <c r="J2406" t="s">
        <v>3</v>
      </c>
      <c r="K2406" t="s">
        <v>32</v>
      </c>
      <c r="L2406" t="s">
        <v>20921</v>
      </c>
      <c r="M2406" t="s">
        <v>18492</v>
      </c>
      <c r="N2406">
        <v>50504</v>
      </c>
      <c r="O2406" t="s">
        <v>236</v>
      </c>
      <c r="P2406" t="s">
        <v>5</v>
      </c>
      <c r="Q2406" t="s">
        <v>4</v>
      </c>
      <c r="R2406" t="s">
        <v>16765</v>
      </c>
      <c r="S2406" t="s">
        <v>237</v>
      </c>
      <c r="T2406" t="s">
        <v>22353</v>
      </c>
      <c r="U2406" t="s">
        <v>3995</v>
      </c>
      <c r="V2406" t="s">
        <v>4696</v>
      </c>
      <c r="W2406" t="s">
        <v>4697</v>
      </c>
      <c r="X2406" t="s">
        <v>10706</v>
      </c>
      <c r="Y2406" s="536" t="s">
        <v>24552</v>
      </c>
      <c r="Z2406" s="536" t="s">
        <v>24552</v>
      </c>
      <c r="AA2406" s="493" t="s">
        <v>15266</v>
      </c>
      <c r="AB2406" s="493" t="s">
        <v>24553</v>
      </c>
      <c r="AC2406" s="493" t="s">
        <v>19862</v>
      </c>
      <c r="AD2406" s="493" t="s">
        <v>23512</v>
      </c>
      <c r="AE2406"/>
      <c r="AF2406" t="s">
        <v>20919</v>
      </c>
      <c r="AG2406"/>
      <c r="AH2406"/>
      <c r="AI2406" t="s">
        <v>20668</v>
      </c>
      <c r="AJ2406" t="s">
        <v>32</v>
      </c>
      <c r="AK2406" t="s">
        <v>1744</v>
      </c>
      <c r="AL2406" t="s">
        <v>64</v>
      </c>
      <c r="AM2406" t="s">
        <v>4696</v>
      </c>
      <c r="AN2406">
        <v>8</v>
      </c>
    </row>
    <row r="2407" spans="1:40" ht="14.4" x14ac:dyDescent="0.3">
      <c r="A2407" s="433" t="str">
        <v>3267</v>
      </c>
      <c r="D2407" t="str">
        <f>CONCATENATE(portada_F[[#This Row],[NIVEL]],".",portada_F[[#This Row],[CODINS]])</f>
        <v>1.02559</v>
      </c>
      <c r="E2407" s="444" t="s">
        <v>32722</v>
      </c>
      <c r="F2407" t="s">
        <v>4633</v>
      </c>
      <c r="G2407" t="s">
        <v>4632</v>
      </c>
      <c r="H2407" t="s">
        <v>10233</v>
      </c>
      <c r="I2407" t="s">
        <v>235</v>
      </c>
      <c r="J2407" t="s">
        <v>1</v>
      </c>
      <c r="K2407" t="s">
        <v>32</v>
      </c>
      <c r="L2407" t="s">
        <v>20921</v>
      </c>
      <c r="M2407" t="s">
        <v>18492</v>
      </c>
      <c r="N2407">
        <v>50301</v>
      </c>
      <c r="O2407" t="s">
        <v>236</v>
      </c>
      <c r="P2407" t="s">
        <v>3</v>
      </c>
      <c r="Q2407" t="s">
        <v>1</v>
      </c>
      <c r="R2407" t="s">
        <v>16751</v>
      </c>
      <c r="S2407" t="s">
        <v>237</v>
      </c>
      <c r="T2407" t="s">
        <v>235</v>
      </c>
      <c r="U2407" t="s">
        <v>235</v>
      </c>
      <c r="V2407" t="s">
        <v>10233</v>
      </c>
      <c r="W2407" t="s">
        <v>9572</v>
      </c>
      <c r="X2407" t="s">
        <v>12124</v>
      </c>
      <c r="Y2407" s="536" t="s">
        <v>26289</v>
      </c>
      <c r="Z2407" s="536"/>
      <c r="AA2407" s="493" t="s">
        <v>17266</v>
      </c>
      <c r="AB2407" s="493" t="s">
        <v>26290</v>
      </c>
      <c r="AC2407" s="493" t="s">
        <v>19861</v>
      </c>
      <c r="AD2407" s="493" t="s">
        <v>25476</v>
      </c>
      <c r="AE2407"/>
      <c r="AF2407" t="s">
        <v>20919</v>
      </c>
      <c r="AG2407"/>
      <c r="AH2407"/>
      <c r="AI2407" t="s">
        <v>20668</v>
      </c>
      <c r="AJ2407" t="s">
        <v>32</v>
      </c>
      <c r="AK2407" t="s">
        <v>4373</v>
      </c>
      <c r="AL2407" t="s">
        <v>64</v>
      </c>
      <c r="AM2407" t="s">
        <v>10233</v>
      </c>
      <c r="AN2407">
        <v>19</v>
      </c>
    </row>
    <row r="2408" spans="1:40" ht="14.4" x14ac:dyDescent="0.3">
      <c r="A2408" s="433" t="str">
        <v>3268</v>
      </c>
      <c r="D2408" t="str">
        <f>CONCATENATE(portada_F[[#This Row],[NIVEL]],".",portada_F[[#This Row],[CODINS]])</f>
        <v>1.01604</v>
      </c>
      <c r="E2408" s="444" t="s">
        <v>31877</v>
      </c>
      <c r="F2408" t="s">
        <v>3948</v>
      </c>
      <c r="G2408" t="s">
        <v>4634</v>
      </c>
      <c r="H2408" t="s">
        <v>10180</v>
      </c>
      <c r="I2408" t="s">
        <v>235</v>
      </c>
      <c r="J2408" t="s">
        <v>1</v>
      </c>
      <c r="K2408" t="s">
        <v>32</v>
      </c>
      <c r="L2408" t="s">
        <v>20921</v>
      </c>
      <c r="M2408" t="s">
        <v>18492</v>
      </c>
      <c r="N2408">
        <v>50301</v>
      </c>
      <c r="O2408" t="s">
        <v>236</v>
      </c>
      <c r="P2408" t="s">
        <v>3</v>
      </c>
      <c r="Q2408" t="s">
        <v>1</v>
      </c>
      <c r="R2408" t="s">
        <v>16751</v>
      </c>
      <c r="S2408" t="s">
        <v>237</v>
      </c>
      <c r="T2408" t="s">
        <v>235</v>
      </c>
      <c r="U2408" t="s">
        <v>235</v>
      </c>
      <c r="V2408" t="s">
        <v>4635</v>
      </c>
      <c r="W2408" t="s">
        <v>215</v>
      </c>
      <c r="X2408" s="434" t="s">
        <v>24345</v>
      </c>
      <c r="Y2408" s="536" t="s">
        <v>24346</v>
      </c>
      <c r="Z2408" s="536" t="s">
        <v>24346</v>
      </c>
      <c r="AA2408" s="493" t="s">
        <v>15017</v>
      </c>
      <c r="AB2408" s="493" t="s">
        <v>24347</v>
      </c>
      <c r="AC2408" s="493" t="s">
        <v>19861</v>
      </c>
      <c r="AD2408" s="493" t="s">
        <v>22340</v>
      </c>
      <c r="AE2408"/>
      <c r="AF2408" t="s">
        <v>20919</v>
      </c>
      <c r="AG2408"/>
      <c r="AH2408"/>
      <c r="AI2408" t="s">
        <v>20668</v>
      </c>
      <c r="AJ2408" t="s">
        <v>32</v>
      </c>
      <c r="AK2408" t="s">
        <v>4400</v>
      </c>
      <c r="AL2408" t="s">
        <v>64</v>
      </c>
      <c r="AM2408" t="s">
        <v>10180</v>
      </c>
      <c r="AN2408">
        <v>14</v>
      </c>
    </row>
    <row r="2409" spans="1:40" ht="14.4" x14ac:dyDescent="0.3">
      <c r="A2409" s="433" t="str">
        <v>3269</v>
      </c>
      <c r="D2409" t="str">
        <f>CONCATENATE(portada_F[[#This Row],[NIVEL]],".",portada_F[[#This Row],[CODINS]])</f>
        <v>1.00663</v>
      </c>
      <c r="E2409" s="444" t="s">
        <v>31033</v>
      </c>
      <c r="F2409" t="s">
        <v>1854</v>
      </c>
      <c r="G2409" t="s">
        <v>4705</v>
      </c>
      <c r="H2409" t="s">
        <v>4706</v>
      </c>
      <c r="I2409" t="s">
        <v>235</v>
      </c>
      <c r="J2409" t="s">
        <v>3</v>
      </c>
      <c r="K2409" t="s">
        <v>32</v>
      </c>
      <c r="L2409" t="s">
        <v>20921</v>
      </c>
      <c r="M2409" t="s">
        <v>18492</v>
      </c>
      <c r="N2409">
        <v>50305</v>
      </c>
      <c r="O2409" t="s">
        <v>236</v>
      </c>
      <c r="P2409" t="s">
        <v>3</v>
      </c>
      <c r="Q2409" t="s">
        <v>5</v>
      </c>
      <c r="R2409" t="s">
        <v>16755</v>
      </c>
      <c r="S2409" t="s">
        <v>237</v>
      </c>
      <c r="T2409" t="s">
        <v>235</v>
      </c>
      <c r="U2409" t="s">
        <v>4706</v>
      </c>
      <c r="V2409" t="s">
        <v>4706</v>
      </c>
      <c r="W2409" t="s">
        <v>22349</v>
      </c>
      <c r="X2409" t="s">
        <v>14883</v>
      </c>
      <c r="Y2409" s="536" t="s">
        <v>22350</v>
      </c>
      <c r="Z2409" s="536" t="s">
        <v>22350</v>
      </c>
      <c r="AA2409" s="493" t="s">
        <v>17122</v>
      </c>
      <c r="AB2409" s="493" t="s">
        <v>22351</v>
      </c>
      <c r="AC2409" s="493" t="s">
        <v>19862</v>
      </c>
      <c r="AD2409" s="493" t="s">
        <v>22352</v>
      </c>
      <c r="AE2409"/>
      <c r="AF2409" t="s">
        <v>20919</v>
      </c>
      <c r="AG2409"/>
      <c r="AH2409"/>
      <c r="AI2409" t="s">
        <v>20668</v>
      </c>
      <c r="AJ2409" t="s">
        <v>32</v>
      </c>
      <c r="AK2409" t="s">
        <v>1685</v>
      </c>
      <c r="AL2409" t="s">
        <v>64</v>
      </c>
      <c r="AM2409" t="s">
        <v>4706</v>
      </c>
      <c r="AN2409">
        <v>77</v>
      </c>
    </row>
    <row r="2410" spans="1:40" ht="14.4" x14ac:dyDescent="0.3">
      <c r="A2410" s="433" t="str">
        <v>3271</v>
      </c>
      <c r="D2410" t="str">
        <f>CONCATENATE(portada_F[[#This Row],[NIVEL]],".",portada_F[[#This Row],[CODINS]])</f>
        <v>1.00666</v>
      </c>
      <c r="E2410" s="444" t="s">
        <v>31035</v>
      </c>
      <c r="F2410" t="s">
        <v>1291</v>
      </c>
      <c r="G2410" t="s">
        <v>4752</v>
      </c>
      <c r="H2410" t="s">
        <v>3995</v>
      </c>
      <c r="I2410" t="s">
        <v>235</v>
      </c>
      <c r="J2410" t="s">
        <v>5</v>
      </c>
      <c r="K2410" t="s">
        <v>32</v>
      </c>
      <c r="L2410" t="s">
        <v>20921</v>
      </c>
      <c r="M2410" t="s">
        <v>18492</v>
      </c>
      <c r="N2410">
        <v>50504</v>
      </c>
      <c r="O2410" t="s">
        <v>236</v>
      </c>
      <c r="P2410" t="s">
        <v>5</v>
      </c>
      <c r="Q2410" t="s">
        <v>4</v>
      </c>
      <c r="R2410" t="s">
        <v>16765</v>
      </c>
      <c r="S2410" t="s">
        <v>237</v>
      </c>
      <c r="T2410" t="s">
        <v>22353</v>
      </c>
      <c r="U2410" t="s">
        <v>3995</v>
      </c>
      <c r="V2410" t="s">
        <v>3995</v>
      </c>
      <c r="W2410" t="s">
        <v>2275</v>
      </c>
      <c r="X2410" t="s">
        <v>10432</v>
      </c>
      <c r="Y2410" s="536" t="s">
        <v>22359</v>
      </c>
      <c r="Z2410" s="536" t="s">
        <v>22359</v>
      </c>
      <c r="AA2410" s="493" t="s">
        <v>11122</v>
      </c>
      <c r="AB2410" s="493" t="s">
        <v>22360</v>
      </c>
      <c r="AC2410" s="493" t="s">
        <v>22361</v>
      </c>
      <c r="AD2410" s="493" t="s">
        <v>22362</v>
      </c>
      <c r="AE2410"/>
      <c r="AF2410" t="s">
        <v>20919</v>
      </c>
      <c r="AG2410"/>
      <c r="AH2410"/>
      <c r="AI2410" t="s">
        <v>20668</v>
      </c>
      <c r="AJ2410" t="s">
        <v>32</v>
      </c>
      <c r="AK2410" t="s">
        <v>4751</v>
      </c>
      <c r="AL2410" t="s">
        <v>64</v>
      </c>
      <c r="AM2410" t="s">
        <v>3995</v>
      </c>
      <c r="AN2410">
        <v>116</v>
      </c>
    </row>
    <row r="2411" spans="1:40" ht="14.4" x14ac:dyDescent="0.3">
      <c r="A2411" s="433" t="str">
        <v>3272</v>
      </c>
      <c r="D2411" t="str">
        <f>CONCATENATE(portada_F[[#This Row],[NIVEL]],".",portada_F[[#This Row],[CODINS]])</f>
        <v>1.01772</v>
      </c>
      <c r="E2411" s="444" t="s">
        <v>32023</v>
      </c>
      <c r="F2411" t="s">
        <v>4254</v>
      </c>
      <c r="G2411" t="s">
        <v>6524</v>
      </c>
      <c r="H2411" t="s">
        <v>6525</v>
      </c>
      <c r="I2411" t="s">
        <v>235</v>
      </c>
      <c r="J2411" t="s">
        <v>5</v>
      </c>
      <c r="K2411" t="s">
        <v>32</v>
      </c>
      <c r="L2411" t="s">
        <v>20921</v>
      </c>
      <c r="M2411" t="s">
        <v>18492</v>
      </c>
      <c r="N2411">
        <v>50504</v>
      </c>
      <c r="O2411" t="s">
        <v>236</v>
      </c>
      <c r="P2411" t="s">
        <v>5</v>
      </c>
      <c r="Q2411" t="s">
        <v>4</v>
      </c>
      <c r="R2411" t="s">
        <v>16765</v>
      </c>
      <c r="S2411" t="s">
        <v>237</v>
      </c>
      <c r="T2411" t="s">
        <v>22353</v>
      </c>
      <c r="U2411" t="s">
        <v>3995</v>
      </c>
      <c r="V2411" t="s">
        <v>6525</v>
      </c>
      <c r="W2411" t="s">
        <v>3085</v>
      </c>
      <c r="X2411" t="s">
        <v>10729</v>
      </c>
      <c r="Y2411" s="536" t="s">
        <v>24691</v>
      </c>
      <c r="Z2411" s="536" t="s">
        <v>24691</v>
      </c>
      <c r="AA2411" s="493" t="s">
        <v>12992</v>
      </c>
      <c r="AB2411" s="493" t="s">
        <v>24692</v>
      </c>
      <c r="AC2411" s="493" t="s">
        <v>22361</v>
      </c>
      <c r="AD2411" s="493" t="s">
        <v>22370</v>
      </c>
      <c r="AE2411"/>
      <c r="AF2411" t="s">
        <v>20919</v>
      </c>
      <c r="AG2411"/>
      <c r="AH2411"/>
      <c r="AI2411" t="s">
        <v>20668</v>
      </c>
      <c r="AJ2411" t="s">
        <v>32</v>
      </c>
      <c r="AK2411" t="s">
        <v>7648</v>
      </c>
      <c r="AL2411" t="s">
        <v>64</v>
      </c>
      <c r="AM2411" t="s">
        <v>6525</v>
      </c>
      <c r="AN2411">
        <v>34</v>
      </c>
    </row>
    <row r="2412" spans="1:40" ht="14.4" x14ac:dyDescent="0.3">
      <c r="A2412" s="433" t="str">
        <v>3273</v>
      </c>
      <c r="D2412" t="str">
        <f>CONCATENATE(portada_F[[#This Row],[NIVEL]],".",portada_F[[#This Row],[CODINS]])</f>
        <v>1.02325</v>
      </c>
      <c r="E2412" s="444" t="s">
        <v>32516</v>
      </c>
      <c r="F2412" t="s">
        <v>1695</v>
      </c>
      <c r="G2412" t="s">
        <v>4636</v>
      </c>
      <c r="H2412" t="s">
        <v>4637</v>
      </c>
      <c r="I2412" t="s">
        <v>235</v>
      </c>
      <c r="J2412" t="s">
        <v>7</v>
      </c>
      <c r="K2412" t="s">
        <v>32</v>
      </c>
      <c r="L2412" t="s">
        <v>20921</v>
      </c>
      <c r="M2412" t="s">
        <v>18492</v>
      </c>
      <c r="N2412">
        <v>50301</v>
      </c>
      <c r="O2412" t="s">
        <v>236</v>
      </c>
      <c r="P2412" t="s">
        <v>3</v>
      </c>
      <c r="Q2412" t="s">
        <v>1</v>
      </c>
      <c r="R2412" t="s">
        <v>16751</v>
      </c>
      <c r="S2412" t="s">
        <v>237</v>
      </c>
      <c r="T2412" t="s">
        <v>235</v>
      </c>
      <c r="U2412" t="s">
        <v>235</v>
      </c>
      <c r="V2412" t="s">
        <v>4638</v>
      </c>
      <c r="W2412" t="s">
        <v>215</v>
      </c>
      <c r="X2412" t="s">
        <v>10865</v>
      </c>
      <c r="Y2412" s="536" t="s">
        <v>25826</v>
      </c>
      <c r="Z2412" s="536" t="s">
        <v>25827</v>
      </c>
      <c r="AA2412" s="493" t="s">
        <v>15742</v>
      </c>
      <c r="AB2412" s="493" t="s">
        <v>25827</v>
      </c>
      <c r="AC2412" s="493" t="s">
        <v>19859</v>
      </c>
      <c r="AD2412" s="493" t="s">
        <v>23552</v>
      </c>
      <c r="AE2412"/>
      <c r="AF2412" t="s">
        <v>20919</v>
      </c>
      <c r="AG2412"/>
      <c r="AH2412"/>
      <c r="AI2412" t="s">
        <v>20668</v>
      </c>
      <c r="AJ2412" t="s">
        <v>32</v>
      </c>
      <c r="AK2412" t="s">
        <v>3481</v>
      </c>
      <c r="AL2412" t="s">
        <v>64</v>
      </c>
      <c r="AM2412" t="s">
        <v>4637</v>
      </c>
      <c r="AN2412">
        <v>8</v>
      </c>
    </row>
    <row r="2413" spans="1:40" ht="14.4" x14ac:dyDescent="0.3">
      <c r="A2413" s="433" t="str">
        <v>3274</v>
      </c>
      <c r="D2413" t="str">
        <f>CONCATENATE(portada_F[[#This Row],[NIVEL]],".",portada_F[[#This Row],[CODINS]])</f>
        <v>1.02931</v>
      </c>
      <c r="E2413" s="444" t="s">
        <v>33050</v>
      </c>
      <c r="F2413" t="s">
        <v>6935</v>
      </c>
      <c r="G2413" t="s">
        <v>4731</v>
      </c>
      <c r="H2413" t="s">
        <v>4732</v>
      </c>
      <c r="I2413" t="s">
        <v>235</v>
      </c>
      <c r="J2413" t="s">
        <v>7</v>
      </c>
      <c r="K2413" t="s">
        <v>32</v>
      </c>
      <c r="L2413" t="s">
        <v>20921</v>
      </c>
      <c r="M2413" t="s">
        <v>18492</v>
      </c>
      <c r="N2413">
        <v>50302</v>
      </c>
      <c r="O2413" t="s">
        <v>236</v>
      </c>
      <c r="P2413" t="s">
        <v>3</v>
      </c>
      <c r="Q2413" t="s">
        <v>2</v>
      </c>
      <c r="R2413" t="s">
        <v>16752</v>
      </c>
      <c r="S2413" t="s">
        <v>237</v>
      </c>
      <c r="T2413" t="s">
        <v>235</v>
      </c>
      <c r="U2413" t="s">
        <v>4732</v>
      </c>
      <c r="V2413" t="s">
        <v>4732</v>
      </c>
      <c r="W2413" t="s">
        <v>2037</v>
      </c>
      <c r="X2413" t="s">
        <v>11012</v>
      </c>
      <c r="Y2413" s="536" t="s">
        <v>27074</v>
      </c>
      <c r="Z2413" s="536" t="s">
        <v>27074</v>
      </c>
      <c r="AA2413" s="493" t="s">
        <v>17317</v>
      </c>
      <c r="AB2413" s="493" t="s">
        <v>26359</v>
      </c>
      <c r="AC2413" s="493" t="s">
        <v>19859</v>
      </c>
      <c r="AD2413" s="493" t="s">
        <v>23552</v>
      </c>
      <c r="AE2413"/>
      <c r="AF2413" t="s">
        <v>20919</v>
      </c>
      <c r="AG2413"/>
      <c r="AH2413"/>
      <c r="AI2413" t="s">
        <v>20668</v>
      </c>
      <c r="AJ2413" t="s">
        <v>32</v>
      </c>
      <c r="AK2413" t="s">
        <v>3221</v>
      </c>
      <c r="AL2413" t="s">
        <v>64</v>
      </c>
      <c r="AM2413" t="s">
        <v>4732</v>
      </c>
      <c r="AN2413">
        <v>8</v>
      </c>
    </row>
    <row r="2414" spans="1:40" ht="14.4" x14ac:dyDescent="0.3">
      <c r="A2414" s="433" t="str">
        <v>3275</v>
      </c>
      <c r="D2414" t="str">
        <f>CONCATENATE(portada_F[[#This Row],[NIVEL]],".",portada_F[[#This Row],[CODINS]])</f>
        <v>1.01703</v>
      </c>
      <c r="E2414" s="444" t="s">
        <v>31967</v>
      </c>
      <c r="F2414" t="s">
        <v>4116</v>
      </c>
      <c r="G2414" t="s">
        <v>4686</v>
      </c>
      <c r="H2414" t="s">
        <v>4687</v>
      </c>
      <c r="I2414" t="s">
        <v>235</v>
      </c>
      <c r="J2414" t="s">
        <v>3</v>
      </c>
      <c r="K2414" t="s">
        <v>32</v>
      </c>
      <c r="L2414" t="s">
        <v>20921</v>
      </c>
      <c r="M2414" t="s">
        <v>18492</v>
      </c>
      <c r="N2414">
        <v>50308</v>
      </c>
      <c r="O2414" t="s">
        <v>236</v>
      </c>
      <c r="P2414" t="s">
        <v>3</v>
      </c>
      <c r="Q2414" t="s">
        <v>9</v>
      </c>
      <c r="R2414" t="s">
        <v>16757</v>
      </c>
      <c r="S2414" t="s">
        <v>237</v>
      </c>
      <c r="T2414" t="s">
        <v>235</v>
      </c>
      <c r="U2414" t="s">
        <v>23509</v>
      </c>
      <c r="V2414" t="s">
        <v>4687</v>
      </c>
      <c r="W2414" t="s">
        <v>9579</v>
      </c>
      <c r="X2414" t="s">
        <v>10707</v>
      </c>
      <c r="Y2414" s="536" t="s">
        <v>24556</v>
      </c>
      <c r="Z2414" s="536" t="s">
        <v>24556</v>
      </c>
      <c r="AA2414" s="493" t="s">
        <v>14045</v>
      </c>
      <c r="AB2414" s="493" t="s">
        <v>24557</v>
      </c>
      <c r="AC2414" s="493" t="s">
        <v>19862</v>
      </c>
      <c r="AD2414" s="493" t="s">
        <v>22352</v>
      </c>
      <c r="AE2414"/>
      <c r="AF2414" t="s">
        <v>20919</v>
      </c>
      <c r="AG2414"/>
      <c r="AH2414"/>
      <c r="AI2414" t="s">
        <v>20668</v>
      </c>
      <c r="AJ2414" t="s">
        <v>32</v>
      </c>
      <c r="AK2414" t="s">
        <v>1456</v>
      </c>
      <c r="AL2414" t="s">
        <v>64</v>
      </c>
      <c r="AM2414" t="s">
        <v>4687</v>
      </c>
      <c r="AN2414">
        <v>39</v>
      </c>
    </row>
    <row r="2415" spans="1:40" ht="14.4" x14ac:dyDescent="0.3">
      <c r="A2415" s="433" t="str">
        <v>3276</v>
      </c>
      <c r="D2415" t="str">
        <f>CONCATENATE(portada_F[[#This Row],[NIVEL]],".",portada_F[[#This Row],[CODINS]])</f>
        <v>1.03831</v>
      </c>
      <c r="E2415" s="444" t="s">
        <v>33763</v>
      </c>
      <c r="F2415" t="s">
        <v>7698</v>
      </c>
      <c r="G2415" t="s">
        <v>14740</v>
      </c>
      <c r="H2415" t="s">
        <v>4662</v>
      </c>
      <c r="I2415" t="s">
        <v>235</v>
      </c>
      <c r="J2415" t="s">
        <v>2</v>
      </c>
      <c r="K2415" t="s">
        <v>32</v>
      </c>
      <c r="L2415" t="s">
        <v>20921</v>
      </c>
      <c r="M2415" t="s">
        <v>18492</v>
      </c>
      <c r="N2415">
        <v>50303</v>
      </c>
      <c r="O2415" t="s">
        <v>236</v>
      </c>
      <c r="P2415" t="s">
        <v>3</v>
      </c>
      <c r="Q2415" t="s">
        <v>3</v>
      </c>
      <c r="R2415" t="s">
        <v>16753</v>
      </c>
      <c r="S2415" t="s">
        <v>237</v>
      </c>
      <c r="T2415" t="s">
        <v>235</v>
      </c>
      <c r="U2415" t="s">
        <v>22343</v>
      </c>
      <c r="V2415" t="s">
        <v>1652</v>
      </c>
      <c r="W2415" t="s">
        <v>474</v>
      </c>
      <c r="X2415" t="s">
        <v>15261</v>
      </c>
      <c r="Y2415" s="536" t="s">
        <v>28946</v>
      </c>
      <c r="Z2415" s="536"/>
      <c r="AA2415" s="493" t="s">
        <v>15260</v>
      </c>
      <c r="AB2415" s="493" t="s">
        <v>28946</v>
      </c>
      <c r="AC2415" s="493" t="s">
        <v>28947</v>
      </c>
      <c r="AD2415" s="493" t="s">
        <v>22348</v>
      </c>
      <c r="AE2415"/>
      <c r="AF2415" t="s">
        <v>20919</v>
      </c>
      <c r="AG2415"/>
      <c r="AH2415"/>
      <c r="AI2415" t="s">
        <v>20668</v>
      </c>
      <c r="AJ2415" t="s">
        <v>32</v>
      </c>
      <c r="AK2415" t="s">
        <v>1504</v>
      </c>
      <c r="AL2415" t="s">
        <v>64</v>
      </c>
      <c r="AM2415" t="s">
        <v>4662</v>
      </c>
      <c r="AN2415">
        <v>2</v>
      </c>
    </row>
    <row r="2416" spans="1:40" ht="14.4" x14ac:dyDescent="0.3">
      <c r="A2416" s="433" t="str">
        <v>3277</v>
      </c>
      <c r="D2416" t="str">
        <f>CONCATENATE(portada_F[[#This Row],[NIVEL]],".",portada_F[[#This Row],[CODINS]])</f>
        <v>1.02326</v>
      </c>
      <c r="E2416" s="444" t="s">
        <v>32517</v>
      </c>
      <c r="F2416" t="s">
        <v>7918</v>
      </c>
      <c r="G2416" t="s">
        <v>13566</v>
      </c>
      <c r="H2416" t="s">
        <v>13567</v>
      </c>
      <c r="I2416" t="s">
        <v>235</v>
      </c>
      <c r="J2416" t="s">
        <v>7</v>
      </c>
      <c r="K2416" t="s">
        <v>32</v>
      </c>
      <c r="L2416" t="s">
        <v>20921</v>
      </c>
      <c r="M2416" t="s">
        <v>18492</v>
      </c>
      <c r="N2416">
        <v>50301</v>
      </c>
      <c r="O2416" t="s">
        <v>236</v>
      </c>
      <c r="P2416" t="s">
        <v>3</v>
      </c>
      <c r="Q2416" t="s">
        <v>1</v>
      </c>
      <c r="R2416" t="s">
        <v>16751</v>
      </c>
      <c r="S2416" t="s">
        <v>237</v>
      </c>
      <c r="T2416" t="s">
        <v>235</v>
      </c>
      <c r="U2416" t="s">
        <v>235</v>
      </c>
      <c r="V2416" t="s">
        <v>2105</v>
      </c>
      <c r="W2416" t="s">
        <v>1460</v>
      </c>
      <c r="X2416" t="s">
        <v>14121</v>
      </c>
      <c r="Y2416" s="536" t="s">
        <v>25828</v>
      </c>
      <c r="Z2416" s="536" t="s">
        <v>25828</v>
      </c>
      <c r="AA2416" s="493" t="s">
        <v>17279</v>
      </c>
      <c r="AB2416" s="493" t="s">
        <v>25829</v>
      </c>
      <c r="AC2416" s="493" t="s">
        <v>19859</v>
      </c>
      <c r="AD2416" s="493" t="s">
        <v>23552</v>
      </c>
      <c r="AE2416"/>
      <c r="AF2416" t="s">
        <v>20919</v>
      </c>
      <c r="AG2416"/>
      <c r="AH2416"/>
      <c r="AI2416" t="s">
        <v>20668</v>
      </c>
      <c r="AJ2416" t="s">
        <v>32</v>
      </c>
      <c r="AK2416" t="s">
        <v>4657</v>
      </c>
      <c r="AL2416" t="s">
        <v>64</v>
      </c>
      <c r="AM2416" t="s">
        <v>13567</v>
      </c>
      <c r="AN2416">
        <v>18</v>
      </c>
    </row>
    <row r="2417" spans="1:40" ht="14.4" x14ac:dyDescent="0.3">
      <c r="A2417" s="433" t="str">
        <v>3278</v>
      </c>
      <c r="D2417" t="str">
        <f>CONCATENATE(portada_F[[#This Row],[NIVEL]],".",portada_F[[#This Row],[CODINS]])</f>
        <v>1.01714</v>
      </c>
      <c r="E2417" s="444" t="s">
        <v>31977</v>
      </c>
      <c r="F2417" t="s">
        <v>4134</v>
      </c>
      <c r="G2417" t="s">
        <v>4733</v>
      </c>
      <c r="H2417" t="s">
        <v>4734</v>
      </c>
      <c r="I2417" t="s">
        <v>235</v>
      </c>
      <c r="J2417" t="s">
        <v>5</v>
      </c>
      <c r="K2417" t="s">
        <v>32</v>
      </c>
      <c r="L2417" t="s">
        <v>20921</v>
      </c>
      <c r="M2417" t="s">
        <v>18492</v>
      </c>
      <c r="N2417">
        <v>50501</v>
      </c>
      <c r="O2417" t="s">
        <v>236</v>
      </c>
      <c r="P2417" t="s">
        <v>5</v>
      </c>
      <c r="Q2417" t="s">
        <v>1</v>
      </c>
      <c r="R2417" t="s">
        <v>16762</v>
      </c>
      <c r="S2417" t="s">
        <v>237</v>
      </c>
      <c r="T2417" t="s">
        <v>22353</v>
      </c>
      <c r="U2417" t="s">
        <v>1938</v>
      </c>
      <c r="V2417" t="s">
        <v>4734</v>
      </c>
      <c r="W2417" t="s">
        <v>9586</v>
      </c>
      <c r="X2417" t="s">
        <v>12966</v>
      </c>
      <c r="Y2417" s="536" t="s">
        <v>24578</v>
      </c>
      <c r="Z2417" s="536" t="s">
        <v>24578</v>
      </c>
      <c r="AA2417" s="493" t="s">
        <v>6329</v>
      </c>
      <c r="AB2417" s="493" t="s">
        <v>23949</v>
      </c>
      <c r="AC2417" s="493" t="s">
        <v>22361</v>
      </c>
      <c r="AD2417" s="493" t="s">
        <v>22370</v>
      </c>
      <c r="AE2417"/>
      <c r="AF2417" t="s">
        <v>20919</v>
      </c>
      <c r="AG2417"/>
      <c r="AH2417"/>
      <c r="AI2417" t="s">
        <v>20668</v>
      </c>
      <c r="AJ2417" t="s">
        <v>32</v>
      </c>
      <c r="AK2417" t="s">
        <v>3213</v>
      </c>
      <c r="AL2417" t="s">
        <v>64</v>
      </c>
      <c r="AM2417" t="s">
        <v>4734</v>
      </c>
      <c r="AN2417">
        <v>34</v>
      </c>
    </row>
    <row r="2418" spans="1:40" ht="14.4" x14ac:dyDescent="0.3">
      <c r="A2418" s="433" t="str">
        <v>3279</v>
      </c>
      <c r="D2418" t="str">
        <f>CONCATENATE(portada_F[[#This Row],[NIVEL]],".",portada_F[[#This Row],[CODINS]])</f>
        <v>1.02389</v>
      </c>
      <c r="E2418" s="444" t="s">
        <v>32571</v>
      </c>
      <c r="F2418" t="s">
        <v>4660</v>
      </c>
      <c r="G2418" t="s">
        <v>4659</v>
      </c>
      <c r="H2418" t="s">
        <v>4640</v>
      </c>
      <c r="I2418" t="s">
        <v>235</v>
      </c>
      <c r="J2418" t="s">
        <v>7</v>
      </c>
      <c r="K2418" t="s">
        <v>32</v>
      </c>
      <c r="L2418" t="s">
        <v>20921</v>
      </c>
      <c r="M2418" t="s">
        <v>18492</v>
      </c>
      <c r="N2418">
        <v>50307</v>
      </c>
      <c r="O2418" t="s">
        <v>236</v>
      </c>
      <c r="P2418" t="s">
        <v>3</v>
      </c>
      <c r="Q2418" t="s">
        <v>7</v>
      </c>
      <c r="R2418" t="s">
        <v>16756</v>
      </c>
      <c r="S2418" t="s">
        <v>237</v>
      </c>
      <c r="T2418" t="s">
        <v>235</v>
      </c>
      <c r="U2418" t="s">
        <v>4640</v>
      </c>
      <c r="V2418" t="s">
        <v>4640</v>
      </c>
      <c r="W2418" t="s">
        <v>474</v>
      </c>
      <c r="X2418" t="s">
        <v>10878</v>
      </c>
      <c r="Y2418" s="536" t="s">
        <v>25950</v>
      </c>
      <c r="Z2418" s="536"/>
      <c r="AA2418" s="493" t="s">
        <v>17290</v>
      </c>
      <c r="AB2418" s="493" t="s">
        <v>25951</v>
      </c>
      <c r="AC2418" s="493" t="s">
        <v>19859</v>
      </c>
      <c r="AD2418" s="493" t="s">
        <v>23552</v>
      </c>
      <c r="AE2418"/>
      <c r="AF2418" t="s">
        <v>20919</v>
      </c>
      <c r="AG2418"/>
      <c r="AH2418"/>
      <c r="AI2418" t="s">
        <v>20668</v>
      </c>
      <c r="AJ2418" t="s">
        <v>32</v>
      </c>
      <c r="AK2418" t="s">
        <v>4658</v>
      </c>
      <c r="AL2418" t="s">
        <v>64</v>
      </c>
      <c r="AM2418" t="s">
        <v>4640</v>
      </c>
      <c r="AN2418">
        <v>12</v>
      </c>
    </row>
    <row r="2419" spans="1:40" ht="14.4" x14ac:dyDescent="0.3">
      <c r="A2419" s="433" t="str">
        <v>3280</v>
      </c>
      <c r="D2419" t="str">
        <f>CONCATENATE(portada_F[[#This Row],[NIVEL]],".",portada_F[[#This Row],[CODINS]])</f>
        <v>1.00667</v>
      </c>
      <c r="E2419" s="444" t="s">
        <v>31036</v>
      </c>
      <c r="F2419" t="s">
        <v>1278</v>
      </c>
      <c r="G2419" t="s">
        <v>6824</v>
      </c>
      <c r="H2419" t="s">
        <v>7014</v>
      </c>
      <c r="I2419" t="s">
        <v>235</v>
      </c>
      <c r="J2419" t="s">
        <v>5</v>
      </c>
      <c r="K2419" t="s">
        <v>32</v>
      </c>
      <c r="L2419" t="s">
        <v>20929</v>
      </c>
      <c r="M2419" t="s">
        <v>18492</v>
      </c>
      <c r="N2419">
        <v>50501</v>
      </c>
      <c r="O2419" t="s">
        <v>236</v>
      </c>
      <c r="P2419" t="s">
        <v>5</v>
      </c>
      <c r="Q2419" t="s">
        <v>1</v>
      </c>
      <c r="R2419" t="s">
        <v>16762</v>
      </c>
      <c r="S2419" t="s">
        <v>237</v>
      </c>
      <c r="T2419" t="s">
        <v>22353</v>
      </c>
      <c r="U2419" t="s">
        <v>1938</v>
      </c>
      <c r="V2419" t="s">
        <v>1938</v>
      </c>
      <c r="W2419" t="s">
        <v>22363</v>
      </c>
      <c r="X2419" t="s">
        <v>10433</v>
      </c>
      <c r="Y2419" s="536" t="s">
        <v>22364</v>
      </c>
      <c r="Z2419" s="536" t="s">
        <v>22364</v>
      </c>
      <c r="AA2419" s="493" t="s">
        <v>19865</v>
      </c>
      <c r="AB2419" s="493" t="s">
        <v>22364</v>
      </c>
      <c r="AC2419" s="493" t="s">
        <v>22361</v>
      </c>
      <c r="AD2419" s="493" t="s">
        <v>22362</v>
      </c>
      <c r="AE2419"/>
      <c r="AF2419" t="s">
        <v>20919</v>
      </c>
      <c r="AG2419"/>
      <c r="AH2419"/>
      <c r="AI2419" t="s">
        <v>20668</v>
      </c>
      <c r="AJ2419" t="s">
        <v>35</v>
      </c>
      <c r="AK2419" t="s">
        <v>19693</v>
      </c>
      <c r="AL2419" t="s">
        <v>20934</v>
      </c>
      <c r="AM2419"/>
      <c r="AN2419">
        <v>149</v>
      </c>
    </row>
    <row r="2420" spans="1:40" ht="14.4" x14ac:dyDescent="0.3">
      <c r="A2420" s="433" t="str">
        <v>3281</v>
      </c>
      <c r="D2420" t="str">
        <f>CONCATENATE(portada_F[[#This Row],[NIVEL]],".",portada_F[[#This Row],[CODINS]])</f>
        <v>1.03337</v>
      </c>
      <c r="E2420" s="444" t="s">
        <v>33389</v>
      </c>
      <c r="F2420" t="s">
        <v>8275</v>
      </c>
      <c r="G2420" t="s">
        <v>8123</v>
      </c>
      <c r="H2420" t="s">
        <v>4504</v>
      </c>
      <c r="I2420" t="s">
        <v>235</v>
      </c>
      <c r="J2420" t="s">
        <v>2</v>
      </c>
      <c r="K2420" t="s">
        <v>32</v>
      </c>
      <c r="L2420" t="s">
        <v>20921</v>
      </c>
      <c r="M2420" t="s">
        <v>18492</v>
      </c>
      <c r="N2420">
        <v>50303</v>
      </c>
      <c r="O2420" t="s">
        <v>236</v>
      </c>
      <c r="P2420" t="s">
        <v>3</v>
      </c>
      <c r="Q2420" t="s">
        <v>3</v>
      </c>
      <c r="R2420" t="s">
        <v>16753</v>
      </c>
      <c r="S2420" t="s">
        <v>237</v>
      </c>
      <c r="T2420" t="s">
        <v>235</v>
      </c>
      <c r="U2420" t="s">
        <v>22343</v>
      </c>
      <c r="V2420" t="s">
        <v>4504</v>
      </c>
      <c r="W2420" t="s">
        <v>9576</v>
      </c>
      <c r="X2420" t="s">
        <v>11086</v>
      </c>
      <c r="Y2420" s="536"/>
      <c r="Z2420" s="536"/>
      <c r="AA2420" s="493" t="s">
        <v>18832</v>
      </c>
      <c r="AB2420" s="493" t="s">
        <v>27875</v>
      </c>
      <c r="AC2420" s="493" t="s">
        <v>19864</v>
      </c>
      <c r="AD2420" s="493" t="s">
        <v>22348</v>
      </c>
      <c r="AE2420"/>
      <c r="AF2420" t="s">
        <v>20919</v>
      </c>
      <c r="AG2420"/>
      <c r="AH2420"/>
      <c r="AI2420" t="s">
        <v>20668</v>
      </c>
      <c r="AJ2420" t="s">
        <v>32</v>
      </c>
      <c r="AK2420" t="s">
        <v>1580</v>
      </c>
      <c r="AL2420" t="s">
        <v>64</v>
      </c>
      <c r="AM2420" t="s">
        <v>4504</v>
      </c>
      <c r="AN2420">
        <v>12</v>
      </c>
    </row>
    <row r="2421" spans="1:40" ht="14.4" x14ac:dyDescent="0.3">
      <c r="A2421" s="433" t="str">
        <v>3282</v>
      </c>
      <c r="D2421" t="str">
        <f>CONCATENATE(portada_F[[#This Row],[NIVEL]],".",portada_F[[#This Row],[CODINS]])</f>
        <v>1.01380</v>
      </c>
      <c r="E2421" s="444" t="s">
        <v>31663</v>
      </c>
      <c r="F2421" t="s">
        <v>3463</v>
      </c>
      <c r="G2421" t="s">
        <v>4688</v>
      </c>
      <c r="H2421" t="s">
        <v>4521</v>
      </c>
      <c r="I2421" t="s">
        <v>235</v>
      </c>
      <c r="J2421" t="s">
        <v>3</v>
      </c>
      <c r="K2421" t="s">
        <v>32</v>
      </c>
      <c r="L2421" t="s">
        <v>20921</v>
      </c>
      <c r="M2421" t="s">
        <v>18492</v>
      </c>
      <c r="N2421">
        <v>50304</v>
      </c>
      <c r="O2421" t="s">
        <v>236</v>
      </c>
      <c r="P2421" t="s">
        <v>3</v>
      </c>
      <c r="Q2421" t="s">
        <v>4</v>
      </c>
      <c r="R2421" t="s">
        <v>16754</v>
      </c>
      <c r="S2421" t="s">
        <v>237</v>
      </c>
      <c r="T2421" t="s">
        <v>235</v>
      </c>
      <c r="U2421" t="s">
        <v>4689</v>
      </c>
      <c r="V2421" t="s">
        <v>4521</v>
      </c>
      <c r="W2421" t="s">
        <v>526</v>
      </c>
      <c r="X2421" t="s">
        <v>10614</v>
      </c>
      <c r="Y2421" s="536" t="s">
        <v>23861</v>
      </c>
      <c r="Z2421" s="536" t="s">
        <v>23861</v>
      </c>
      <c r="AA2421" s="493" t="s">
        <v>9881</v>
      </c>
      <c r="AB2421" s="493" t="s">
        <v>23861</v>
      </c>
      <c r="AC2421" s="493" t="s">
        <v>19862</v>
      </c>
      <c r="AD2421" s="493" t="s">
        <v>23512</v>
      </c>
      <c r="AE2421"/>
      <c r="AF2421" t="s">
        <v>20919</v>
      </c>
      <c r="AG2421"/>
      <c r="AH2421"/>
      <c r="AI2421" t="s">
        <v>20668</v>
      </c>
      <c r="AJ2421" t="s">
        <v>32</v>
      </c>
      <c r="AK2421" t="s">
        <v>1322</v>
      </c>
      <c r="AL2421" t="s">
        <v>64</v>
      </c>
      <c r="AM2421" t="s">
        <v>4521</v>
      </c>
      <c r="AN2421">
        <v>45</v>
      </c>
    </row>
    <row r="2422" spans="1:40" ht="14.4" x14ac:dyDescent="0.3">
      <c r="A2422" s="433" t="str">
        <v>3283</v>
      </c>
      <c r="D2422" t="str">
        <f>CONCATENATE(portada_F[[#This Row],[NIVEL]],".",portada_F[[#This Row],[CODINS]])</f>
        <v>1.03670</v>
      </c>
      <c r="E2422" s="444" t="s">
        <v>31663</v>
      </c>
      <c r="F2422" t="s">
        <v>9809</v>
      </c>
      <c r="G2422" t="s">
        <v>4688</v>
      </c>
      <c r="H2422" t="s">
        <v>28629</v>
      </c>
      <c r="I2422" t="s">
        <v>235</v>
      </c>
      <c r="J2422" t="s">
        <v>3</v>
      </c>
      <c r="K2422" t="s">
        <v>32</v>
      </c>
      <c r="L2422" t="s">
        <v>20921</v>
      </c>
      <c r="M2422" t="s">
        <v>18492</v>
      </c>
      <c r="N2422">
        <v>50304</v>
      </c>
      <c r="O2422" t="s">
        <v>236</v>
      </c>
      <c r="P2422" t="s">
        <v>3</v>
      </c>
      <c r="Q2422" t="s">
        <v>4</v>
      </c>
      <c r="R2422" t="s">
        <v>16754</v>
      </c>
      <c r="S2422" t="s">
        <v>237</v>
      </c>
      <c r="T2422" t="s">
        <v>235</v>
      </c>
      <c r="U2422" t="s">
        <v>4689</v>
      </c>
      <c r="V2422" t="s">
        <v>4521</v>
      </c>
      <c r="W2422" t="s">
        <v>28630</v>
      </c>
      <c r="X2422" t="s">
        <v>18330</v>
      </c>
      <c r="Y2422" s="536" t="s">
        <v>23861</v>
      </c>
      <c r="Z2422" s="536" t="s">
        <v>28631</v>
      </c>
      <c r="AA2422" s="493" t="s">
        <v>9881</v>
      </c>
      <c r="AB2422" s="493" t="s">
        <v>23861</v>
      </c>
      <c r="AC2422" s="493" t="s">
        <v>19862</v>
      </c>
      <c r="AD2422" s="493" t="s">
        <v>23512</v>
      </c>
      <c r="AE2422" t="s">
        <v>28173</v>
      </c>
      <c r="AF2422" t="s">
        <v>20919</v>
      </c>
      <c r="AG2422" t="s">
        <v>64</v>
      </c>
      <c r="AH2422" t="s">
        <v>19694</v>
      </c>
      <c r="AI2422" t="s">
        <v>28632</v>
      </c>
      <c r="AJ2422" t="s">
        <v>32</v>
      </c>
      <c r="AK2422" t="s">
        <v>1322</v>
      </c>
      <c r="AL2422" t="s">
        <v>64</v>
      </c>
      <c r="AM2422" t="s">
        <v>4521</v>
      </c>
      <c r="AN2422">
        <v>18</v>
      </c>
    </row>
    <row r="2423" spans="1:40" ht="14.4" x14ac:dyDescent="0.3">
      <c r="A2423" s="433" t="str">
        <v>3284</v>
      </c>
      <c r="D2423" t="str">
        <f>CONCATENATE(portada_F[[#This Row],[NIVEL]],".",portada_F[[#This Row],[CODINS]])</f>
        <v>1.03720</v>
      </c>
      <c r="E2423" s="444" t="s">
        <v>33679</v>
      </c>
      <c r="F2423" t="s">
        <v>13859</v>
      </c>
      <c r="G2423" t="s">
        <v>13860</v>
      </c>
      <c r="H2423" t="s">
        <v>13861</v>
      </c>
      <c r="I2423" t="s">
        <v>235</v>
      </c>
      <c r="J2423" t="s">
        <v>2</v>
      </c>
      <c r="K2423" t="s">
        <v>32</v>
      </c>
      <c r="L2423" t="s">
        <v>20921</v>
      </c>
      <c r="M2423" t="s">
        <v>18492</v>
      </c>
      <c r="N2423">
        <v>50309</v>
      </c>
      <c r="O2423" t="s">
        <v>236</v>
      </c>
      <c r="P2423" t="s">
        <v>3</v>
      </c>
      <c r="Q2423" t="s">
        <v>10</v>
      </c>
      <c r="R2423" t="s">
        <v>16758</v>
      </c>
      <c r="S2423" t="s">
        <v>237</v>
      </c>
      <c r="T2423" t="s">
        <v>235</v>
      </c>
      <c r="U2423" t="s">
        <v>4683</v>
      </c>
      <c r="V2423" t="s">
        <v>13861</v>
      </c>
      <c r="W2423" t="s">
        <v>9517</v>
      </c>
      <c r="X2423" t="s">
        <v>28723</v>
      </c>
      <c r="Y2423" s="536"/>
      <c r="Z2423" s="536"/>
      <c r="AA2423" s="493" t="s">
        <v>19533</v>
      </c>
      <c r="AB2423" s="493" t="s">
        <v>28724</v>
      </c>
      <c r="AC2423" s="493" t="s">
        <v>19864</v>
      </c>
      <c r="AD2423" s="493" t="s">
        <v>22348</v>
      </c>
      <c r="AE2423"/>
      <c r="AF2423" t="s">
        <v>20919</v>
      </c>
      <c r="AG2423"/>
      <c r="AH2423"/>
      <c r="AI2423" t="s">
        <v>20668</v>
      </c>
      <c r="AJ2423" t="s">
        <v>32</v>
      </c>
      <c r="AK2423" t="s">
        <v>13643</v>
      </c>
      <c r="AL2423" t="s">
        <v>64</v>
      </c>
      <c r="AM2423" t="s">
        <v>13861</v>
      </c>
      <c r="AN2423">
        <v>9</v>
      </c>
    </row>
    <row r="2424" spans="1:40" ht="14.4" x14ac:dyDescent="0.3">
      <c r="A2424" s="433" t="str">
        <v>3285</v>
      </c>
      <c r="D2424" t="str">
        <f>CONCATENATE(portada_F[[#This Row],[NIVEL]],".",portada_F[[#This Row],[CODINS]])</f>
        <v>1.01239</v>
      </c>
      <c r="E2424" s="444" t="s">
        <v>31525</v>
      </c>
      <c r="F2424" t="s">
        <v>3222</v>
      </c>
      <c r="G2424" t="s">
        <v>4753</v>
      </c>
      <c r="H2424" t="s">
        <v>10172</v>
      </c>
      <c r="I2424" t="s">
        <v>235</v>
      </c>
      <c r="J2424" t="s">
        <v>7</v>
      </c>
      <c r="K2424" t="s">
        <v>32</v>
      </c>
      <c r="L2424" t="s">
        <v>20921</v>
      </c>
      <c r="M2424" t="s">
        <v>18492</v>
      </c>
      <c r="N2424">
        <v>50302</v>
      </c>
      <c r="O2424" t="s">
        <v>236</v>
      </c>
      <c r="P2424" t="s">
        <v>3</v>
      </c>
      <c r="Q2424" t="s">
        <v>2</v>
      </c>
      <c r="R2424" t="s">
        <v>16752</v>
      </c>
      <c r="S2424" t="s">
        <v>237</v>
      </c>
      <c r="T2424" t="s">
        <v>235</v>
      </c>
      <c r="U2424" t="s">
        <v>4732</v>
      </c>
      <c r="V2424" t="s">
        <v>4754</v>
      </c>
      <c r="W2424" t="s">
        <v>4755</v>
      </c>
      <c r="X2424" t="s">
        <v>15624</v>
      </c>
      <c r="Y2424" s="536" t="s">
        <v>23550</v>
      </c>
      <c r="Z2424" s="536"/>
      <c r="AA2424" s="493" t="s">
        <v>17165</v>
      </c>
      <c r="AB2424" s="493" t="s">
        <v>23551</v>
      </c>
      <c r="AC2424" s="493" t="s">
        <v>19859</v>
      </c>
      <c r="AD2424" s="493" t="s">
        <v>23552</v>
      </c>
      <c r="AE2424"/>
      <c r="AF2424" t="s">
        <v>20919</v>
      </c>
      <c r="AG2424"/>
      <c r="AH2424"/>
      <c r="AI2424" t="s">
        <v>20668</v>
      </c>
      <c r="AJ2424" t="s">
        <v>32</v>
      </c>
      <c r="AK2424" t="s">
        <v>2754</v>
      </c>
      <c r="AL2424" t="s">
        <v>64</v>
      </c>
      <c r="AM2424" t="s">
        <v>10172</v>
      </c>
      <c r="AN2424">
        <v>30</v>
      </c>
    </row>
    <row r="2425" spans="1:40" ht="14.4" x14ac:dyDescent="0.3">
      <c r="A2425" s="433" t="str">
        <v>3286</v>
      </c>
      <c r="D2425" t="str">
        <f>CONCATENATE(portada_F[[#This Row],[NIVEL]],".",portada_F[[#This Row],[CODINS]])</f>
        <v>1.01072</v>
      </c>
      <c r="E2425" s="444" t="s">
        <v>31389</v>
      </c>
      <c r="F2425" t="s">
        <v>1148</v>
      </c>
      <c r="G2425" t="s">
        <v>4737</v>
      </c>
      <c r="H2425" t="s">
        <v>1907</v>
      </c>
      <c r="I2425" t="s">
        <v>235</v>
      </c>
      <c r="J2425" t="s">
        <v>6</v>
      </c>
      <c r="K2425" t="s">
        <v>32</v>
      </c>
      <c r="L2425" t="s">
        <v>20921</v>
      </c>
      <c r="M2425" t="s">
        <v>18492</v>
      </c>
      <c r="N2425">
        <v>50502</v>
      </c>
      <c r="O2425" t="s">
        <v>236</v>
      </c>
      <c r="P2425" t="s">
        <v>5</v>
      </c>
      <c r="Q2425" t="s">
        <v>2</v>
      </c>
      <c r="R2425" t="s">
        <v>16763</v>
      </c>
      <c r="S2425" t="s">
        <v>237</v>
      </c>
      <c r="T2425" t="s">
        <v>22353</v>
      </c>
      <c r="U2425" t="s">
        <v>1907</v>
      </c>
      <c r="V2425" t="s">
        <v>1907</v>
      </c>
      <c r="W2425" t="s">
        <v>23228</v>
      </c>
      <c r="X2425" t="s">
        <v>15609</v>
      </c>
      <c r="Y2425" s="536" t="s">
        <v>23229</v>
      </c>
      <c r="Z2425" s="536" t="s">
        <v>23229</v>
      </c>
      <c r="AA2425" s="493" t="s">
        <v>17127</v>
      </c>
      <c r="AB2425" s="493" t="s">
        <v>23230</v>
      </c>
      <c r="AC2425" s="493" t="s">
        <v>11360</v>
      </c>
      <c r="AD2425" s="493" t="s">
        <v>22358</v>
      </c>
      <c r="AE2425"/>
      <c r="AF2425" t="s">
        <v>20919</v>
      </c>
      <c r="AG2425"/>
      <c r="AH2425"/>
      <c r="AI2425" t="s">
        <v>20668</v>
      </c>
      <c r="AJ2425" t="s">
        <v>32</v>
      </c>
      <c r="AK2425" t="s">
        <v>3270</v>
      </c>
      <c r="AL2425" t="s">
        <v>64</v>
      </c>
      <c r="AM2425" t="s">
        <v>1907</v>
      </c>
      <c r="AN2425">
        <v>66</v>
      </c>
    </row>
    <row r="2426" spans="1:40" ht="14.4" x14ac:dyDescent="0.3">
      <c r="A2426" s="433" t="str">
        <v>3288</v>
      </c>
      <c r="D2426" t="str">
        <f>CONCATENATE(portada_F[[#This Row],[NIVEL]],".",portada_F[[#This Row],[CODINS]])</f>
        <v>1.02450</v>
      </c>
      <c r="E2426" s="444" t="s">
        <v>32626</v>
      </c>
      <c r="F2426" t="s">
        <v>4624</v>
      </c>
      <c r="G2426" t="s">
        <v>4663</v>
      </c>
      <c r="H2426" t="s">
        <v>3125</v>
      </c>
      <c r="I2426" t="s">
        <v>235</v>
      </c>
      <c r="J2426" t="s">
        <v>2</v>
      </c>
      <c r="K2426" t="s">
        <v>32</v>
      </c>
      <c r="L2426" t="s">
        <v>20921</v>
      </c>
      <c r="M2426" t="s">
        <v>18492</v>
      </c>
      <c r="N2426">
        <v>50303</v>
      </c>
      <c r="O2426" t="s">
        <v>236</v>
      </c>
      <c r="P2426" t="s">
        <v>3</v>
      </c>
      <c r="Q2426" t="s">
        <v>3</v>
      </c>
      <c r="R2426" t="s">
        <v>16753</v>
      </c>
      <c r="S2426" t="s">
        <v>237</v>
      </c>
      <c r="T2426" t="s">
        <v>235</v>
      </c>
      <c r="U2426" t="s">
        <v>22343</v>
      </c>
      <c r="V2426" t="s">
        <v>3125</v>
      </c>
      <c r="W2426" t="s">
        <v>215</v>
      </c>
      <c r="X2426" t="s">
        <v>14142</v>
      </c>
      <c r="Y2426" s="536" t="s">
        <v>26069</v>
      </c>
      <c r="Z2426" s="536" t="s">
        <v>26069</v>
      </c>
      <c r="AA2426" s="493" t="s">
        <v>17314</v>
      </c>
      <c r="AB2426" s="493" t="s">
        <v>26070</v>
      </c>
      <c r="AC2426" s="493" t="s">
        <v>19864</v>
      </c>
      <c r="AD2426" s="493" t="s">
        <v>22348</v>
      </c>
      <c r="AE2426"/>
      <c r="AF2426" t="s">
        <v>20919</v>
      </c>
      <c r="AG2426"/>
      <c r="AH2426"/>
      <c r="AI2426" t="s">
        <v>20668</v>
      </c>
      <c r="AJ2426" t="s">
        <v>32</v>
      </c>
      <c r="AK2426" t="s">
        <v>1634</v>
      </c>
      <c r="AL2426" t="s">
        <v>64</v>
      </c>
      <c r="AM2426" t="s">
        <v>3125</v>
      </c>
      <c r="AN2426">
        <v>25</v>
      </c>
    </row>
    <row r="2427" spans="1:40" ht="14.4" x14ac:dyDescent="0.3">
      <c r="A2427" s="433" t="str">
        <v>3289</v>
      </c>
      <c r="D2427" t="str">
        <f>CONCATENATE(portada_F[[#This Row],[NIVEL]],".",portada_F[[#This Row],[CODINS]])</f>
        <v>1.03782</v>
      </c>
      <c r="E2427" s="444" t="s">
        <v>34159</v>
      </c>
      <c r="F2427" t="s">
        <v>30455</v>
      </c>
      <c r="G2427" t="s">
        <v>30456</v>
      </c>
      <c r="H2427" t="s">
        <v>30457</v>
      </c>
      <c r="I2427" t="s">
        <v>235</v>
      </c>
      <c r="J2427" t="s">
        <v>2</v>
      </c>
      <c r="K2427" s="454" t="s">
        <v>32</v>
      </c>
      <c r="L2427" t="s">
        <v>20921</v>
      </c>
      <c r="M2427" s="478" t="s">
        <v>18492</v>
      </c>
      <c r="N2427" s="478">
        <v>50303</v>
      </c>
      <c r="O2427" s="478" t="s">
        <v>236</v>
      </c>
      <c r="P2427" s="478" t="s">
        <v>3</v>
      </c>
      <c r="Q2427" s="478" t="s">
        <v>3</v>
      </c>
      <c r="R2427" s="478" t="s">
        <v>16753</v>
      </c>
      <c r="S2427" s="478" t="s">
        <v>237</v>
      </c>
      <c r="T2427" s="478" t="s">
        <v>235</v>
      </c>
      <c r="U2427" s="478" t="s">
        <v>22343</v>
      </c>
      <c r="V2427" s="478" t="s">
        <v>30457</v>
      </c>
      <c r="W2427" s="478" t="s">
        <v>30458</v>
      </c>
      <c r="X2427" s="478" t="s">
        <v>30459</v>
      </c>
      <c r="Y2427" s="536" t="s">
        <v>30460</v>
      </c>
      <c r="Z2427" s="536"/>
      <c r="AA2427" s="501" t="s">
        <v>30461</v>
      </c>
      <c r="AB2427" s="501" t="s">
        <v>30462</v>
      </c>
      <c r="AC2427" s="501" t="s">
        <v>19864</v>
      </c>
      <c r="AD2427" s="501" t="s">
        <v>22348</v>
      </c>
      <c r="AE2427"/>
      <c r="AF2427"/>
      <c r="AG2427"/>
      <c r="AH2427"/>
      <c r="AI2427" t="s">
        <v>20668</v>
      </c>
      <c r="AJ2427" s="454" t="s">
        <v>32</v>
      </c>
      <c r="AK2427" s="478" t="s">
        <v>30455</v>
      </c>
      <c r="AL2427" s="454" t="s">
        <v>64</v>
      </c>
      <c r="AM2427" s="476" t="s">
        <v>30457</v>
      </c>
      <c r="AN2427"/>
    </row>
    <row r="2428" spans="1:40" ht="14.4" x14ac:dyDescent="0.3">
      <c r="A2428" s="433" t="str">
        <v>3290</v>
      </c>
      <c r="D2428" t="str">
        <f>CONCATENATE(portada_F[[#This Row],[NIVEL]],".",portada_F[[#This Row],[CODINS]])</f>
        <v>1.01704</v>
      </c>
      <c r="E2428" s="444" t="s">
        <v>31968</v>
      </c>
      <c r="F2428" t="s">
        <v>1587</v>
      </c>
      <c r="G2428" t="s">
        <v>4690</v>
      </c>
      <c r="H2428" t="s">
        <v>4691</v>
      </c>
      <c r="I2428" t="s">
        <v>235</v>
      </c>
      <c r="J2428" t="s">
        <v>3</v>
      </c>
      <c r="K2428" t="s">
        <v>32</v>
      </c>
      <c r="L2428" t="s">
        <v>20921</v>
      </c>
      <c r="M2428" t="s">
        <v>18492</v>
      </c>
      <c r="N2428">
        <v>50304</v>
      </c>
      <c r="O2428" t="s">
        <v>236</v>
      </c>
      <c r="P2428" t="s">
        <v>3</v>
      </c>
      <c r="Q2428" t="s">
        <v>4</v>
      </c>
      <c r="R2428" t="s">
        <v>16754</v>
      </c>
      <c r="S2428" t="s">
        <v>237</v>
      </c>
      <c r="T2428" t="s">
        <v>235</v>
      </c>
      <c r="U2428" t="s">
        <v>4689</v>
      </c>
      <c r="V2428" t="s">
        <v>4691</v>
      </c>
      <c r="W2428" t="s">
        <v>9580</v>
      </c>
      <c r="X2428" t="s">
        <v>17997</v>
      </c>
      <c r="Y2428" s="536" t="s">
        <v>24558</v>
      </c>
      <c r="Z2428" s="536"/>
      <c r="AA2428" s="493" t="s">
        <v>14111</v>
      </c>
      <c r="AB2428" s="493" t="s">
        <v>24559</v>
      </c>
      <c r="AC2428" s="493" t="s">
        <v>19862</v>
      </c>
      <c r="AD2428" s="493" t="s">
        <v>23512</v>
      </c>
      <c r="AE2428"/>
      <c r="AF2428" t="s">
        <v>20919</v>
      </c>
      <c r="AG2428"/>
      <c r="AH2428"/>
      <c r="AI2428" t="s">
        <v>20668</v>
      </c>
      <c r="AJ2428" t="s">
        <v>32</v>
      </c>
      <c r="AK2428" t="s">
        <v>7640</v>
      </c>
      <c r="AL2428" t="s">
        <v>64</v>
      </c>
      <c r="AM2428" t="s">
        <v>4691</v>
      </c>
      <c r="AN2428">
        <v>49</v>
      </c>
    </row>
    <row r="2429" spans="1:40" ht="14.4" x14ac:dyDescent="0.3">
      <c r="A2429" s="433" t="str">
        <v>3291</v>
      </c>
      <c r="D2429" t="str">
        <f>CONCATENATE(portada_F[[#This Row],[NIVEL]],".",portada_F[[#This Row],[CODINS]])</f>
        <v>1.01899</v>
      </c>
      <c r="E2429" s="444" t="s">
        <v>32139</v>
      </c>
      <c r="F2429" t="s">
        <v>4460</v>
      </c>
      <c r="G2429" t="s">
        <v>4698</v>
      </c>
      <c r="H2429" t="s">
        <v>4699</v>
      </c>
      <c r="I2429" t="s">
        <v>235</v>
      </c>
      <c r="J2429" t="s">
        <v>3</v>
      </c>
      <c r="K2429" t="s">
        <v>32</v>
      </c>
      <c r="L2429" t="s">
        <v>20921</v>
      </c>
      <c r="M2429" t="s">
        <v>18492</v>
      </c>
      <c r="N2429">
        <v>50304</v>
      </c>
      <c r="O2429" t="s">
        <v>236</v>
      </c>
      <c r="P2429" t="s">
        <v>3</v>
      </c>
      <c r="Q2429" t="s">
        <v>4</v>
      </c>
      <c r="R2429" t="s">
        <v>16754</v>
      </c>
      <c r="S2429" t="s">
        <v>237</v>
      </c>
      <c r="T2429" t="s">
        <v>235</v>
      </c>
      <c r="U2429" t="s">
        <v>4689</v>
      </c>
      <c r="V2429" t="s">
        <v>4699</v>
      </c>
      <c r="W2429" t="s">
        <v>24943</v>
      </c>
      <c r="X2429" t="s">
        <v>14066</v>
      </c>
      <c r="Y2429" s="536" t="s">
        <v>24944</v>
      </c>
      <c r="Z2429" s="536" t="s">
        <v>24945</v>
      </c>
      <c r="AA2429" s="493" t="s">
        <v>15699</v>
      </c>
      <c r="AB2429" s="493" t="s">
        <v>24946</v>
      </c>
      <c r="AC2429" s="493" t="s">
        <v>19862</v>
      </c>
      <c r="AD2429" s="493" t="s">
        <v>23512</v>
      </c>
      <c r="AE2429"/>
      <c r="AF2429" t="s">
        <v>20919</v>
      </c>
      <c r="AG2429"/>
      <c r="AH2429"/>
      <c r="AI2429" t="s">
        <v>20668</v>
      </c>
      <c r="AJ2429" t="s">
        <v>32</v>
      </c>
      <c r="AK2429" t="s">
        <v>1708</v>
      </c>
      <c r="AL2429" t="s">
        <v>64</v>
      </c>
      <c r="AM2429" t="s">
        <v>4699</v>
      </c>
      <c r="AN2429">
        <v>42</v>
      </c>
    </row>
    <row r="2430" spans="1:40" ht="14.4" x14ac:dyDescent="0.3">
      <c r="A2430" s="433" t="str">
        <v>3292</v>
      </c>
      <c r="D2430" t="str">
        <f>CONCATENATE(portada_F[[#This Row],[NIVEL]],".",portada_F[[#This Row],[CODINS]])</f>
        <v>1.03719</v>
      </c>
      <c r="E2430" s="444" t="s">
        <v>33678</v>
      </c>
      <c r="F2430" t="s">
        <v>7839</v>
      </c>
      <c r="G2430" t="s">
        <v>13857</v>
      </c>
      <c r="H2430" t="s">
        <v>13858</v>
      </c>
      <c r="I2430" t="s">
        <v>235</v>
      </c>
      <c r="J2430" t="s">
        <v>2</v>
      </c>
      <c r="K2430" t="s">
        <v>32</v>
      </c>
      <c r="L2430" t="s">
        <v>20921</v>
      </c>
      <c r="M2430" t="s">
        <v>18492</v>
      </c>
      <c r="N2430">
        <v>50303</v>
      </c>
      <c r="O2430" t="s">
        <v>236</v>
      </c>
      <c r="P2430" t="s">
        <v>3</v>
      </c>
      <c r="Q2430" t="s">
        <v>3</v>
      </c>
      <c r="R2430" t="s">
        <v>16753</v>
      </c>
      <c r="S2430" t="s">
        <v>237</v>
      </c>
      <c r="T2430" t="s">
        <v>235</v>
      </c>
      <c r="U2430" t="s">
        <v>22343</v>
      </c>
      <c r="V2430" t="s">
        <v>13858</v>
      </c>
      <c r="W2430" t="s">
        <v>1820</v>
      </c>
      <c r="X2430" t="s">
        <v>15158</v>
      </c>
      <c r="Y2430" s="536" t="s">
        <v>28719</v>
      </c>
      <c r="Z2430" s="536"/>
      <c r="AA2430" s="493" t="s">
        <v>28720</v>
      </c>
      <c r="AB2430" s="493" t="s">
        <v>28721</v>
      </c>
      <c r="AC2430" s="493" t="s">
        <v>28722</v>
      </c>
      <c r="AD2430" s="493" t="s">
        <v>22348</v>
      </c>
      <c r="AE2430"/>
      <c r="AF2430" t="s">
        <v>20919</v>
      </c>
      <c r="AG2430"/>
      <c r="AH2430"/>
      <c r="AI2430" t="s">
        <v>20668</v>
      </c>
      <c r="AJ2430" t="s">
        <v>32</v>
      </c>
      <c r="AK2430" t="s">
        <v>8786</v>
      </c>
      <c r="AL2430" t="s">
        <v>64</v>
      </c>
      <c r="AM2430" t="s">
        <v>13858</v>
      </c>
      <c r="AN2430">
        <v>21</v>
      </c>
    </row>
    <row r="2431" spans="1:40" ht="14.4" x14ac:dyDescent="0.3">
      <c r="A2431" s="433" t="str">
        <v>3293</v>
      </c>
      <c r="D2431" t="str">
        <f>CONCATENATE(portada_F[[#This Row],[NIVEL]],".",portada_F[[#This Row],[CODINS]])</f>
        <v>1.00659</v>
      </c>
      <c r="E2431" s="444" t="s">
        <v>31029</v>
      </c>
      <c r="F2431" t="s">
        <v>1843</v>
      </c>
      <c r="G2431" t="s">
        <v>4661</v>
      </c>
      <c r="H2431" t="s">
        <v>10154</v>
      </c>
      <c r="I2431" t="s">
        <v>235</v>
      </c>
      <c r="J2431" t="s">
        <v>7</v>
      </c>
      <c r="K2431" t="s">
        <v>32</v>
      </c>
      <c r="L2431" t="s">
        <v>20921</v>
      </c>
      <c r="M2431" t="s">
        <v>18492</v>
      </c>
      <c r="N2431">
        <v>50307</v>
      </c>
      <c r="O2431" t="s">
        <v>236</v>
      </c>
      <c r="P2431" t="s">
        <v>3</v>
      </c>
      <c r="Q2431" t="s">
        <v>7</v>
      </c>
      <c r="R2431" t="s">
        <v>16756</v>
      </c>
      <c r="S2431" t="s">
        <v>237</v>
      </c>
      <c r="T2431" t="s">
        <v>235</v>
      </c>
      <c r="U2431" t="s">
        <v>4640</v>
      </c>
      <c r="V2431" t="s">
        <v>3974</v>
      </c>
      <c r="W2431" t="s">
        <v>526</v>
      </c>
      <c r="X2431" t="s">
        <v>11623</v>
      </c>
      <c r="Y2431" s="536" t="s">
        <v>22336</v>
      </c>
      <c r="Z2431" s="536"/>
      <c r="AA2431" s="493" t="s">
        <v>15581</v>
      </c>
      <c r="AB2431" s="493" t="s">
        <v>22337</v>
      </c>
      <c r="AC2431" s="493" t="s">
        <v>19859</v>
      </c>
      <c r="AD2431" s="493" t="s">
        <v>22338</v>
      </c>
      <c r="AE2431"/>
      <c r="AF2431" t="s">
        <v>20919</v>
      </c>
      <c r="AG2431"/>
      <c r="AH2431"/>
      <c r="AI2431" t="s">
        <v>20668</v>
      </c>
      <c r="AJ2431" t="s">
        <v>32</v>
      </c>
      <c r="AK2431" t="s">
        <v>1181</v>
      </c>
      <c r="AL2431" t="s">
        <v>64</v>
      </c>
      <c r="AM2431" t="s">
        <v>10154</v>
      </c>
      <c r="AN2431">
        <v>45</v>
      </c>
    </row>
    <row r="2432" spans="1:40" ht="14.4" x14ac:dyDescent="0.3">
      <c r="A2432" s="433" t="str">
        <v>3294</v>
      </c>
      <c r="D2432" t="str">
        <f>CONCATENATE(portada_F[[#This Row],[NIVEL]],".",portada_F[[#This Row],[CODINS]])</f>
        <v>1.01705</v>
      </c>
      <c r="E2432" s="444" t="s">
        <v>31969</v>
      </c>
      <c r="F2432" t="s">
        <v>1605</v>
      </c>
      <c r="G2432" t="s">
        <v>4692</v>
      </c>
      <c r="H2432" t="s">
        <v>1213</v>
      </c>
      <c r="I2432" t="s">
        <v>235</v>
      </c>
      <c r="J2432" t="s">
        <v>3</v>
      </c>
      <c r="K2432" t="s">
        <v>32</v>
      </c>
      <c r="L2432" t="s">
        <v>20921</v>
      </c>
      <c r="M2432" t="s">
        <v>18492</v>
      </c>
      <c r="N2432">
        <v>50309</v>
      </c>
      <c r="O2432" t="s">
        <v>236</v>
      </c>
      <c r="P2432" t="s">
        <v>3</v>
      </c>
      <c r="Q2432" t="s">
        <v>10</v>
      </c>
      <c r="R2432" t="s">
        <v>16758</v>
      </c>
      <c r="S2432" t="s">
        <v>237</v>
      </c>
      <c r="T2432" t="s">
        <v>235</v>
      </c>
      <c r="U2432" t="s">
        <v>4683</v>
      </c>
      <c r="V2432" t="s">
        <v>1213</v>
      </c>
      <c r="W2432" t="s">
        <v>9582</v>
      </c>
      <c r="X2432" t="s">
        <v>19068</v>
      </c>
      <c r="Y2432" s="536" t="s">
        <v>24560</v>
      </c>
      <c r="Z2432" s="536"/>
      <c r="AA2432" s="493" t="s">
        <v>9581</v>
      </c>
      <c r="AB2432" s="493" t="s">
        <v>24561</v>
      </c>
      <c r="AC2432" s="493" t="s">
        <v>19862</v>
      </c>
      <c r="AD2432" s="493" t="s">
        <v>24560</v>
      </c>
      <c r="AE2432"/>
      <c r="AF2432" t="s">
        <v>20919</v>
      </c>
      <c r="AG2432"/>
      <c r="AH2432"/>
      <c r="AI2432" t="s">
        <v>20668</v>
      </c>
      <c r="AJ2432" t="s">
        <v>32</v>
      </c>
      <c r="AK2432" t="s">
        <v>1813</v>
      </c>
      <c r="AL2432" t="s">
        <v>64</v>
      </c>
      <c r="AM2432" t="s">
        <v>1213</v>
      </c>
      <c r="AN2432">
        <v>39</v>
      </c>
    </row>
    <row r="2433" spans="1:40" ht="14.4" x14ac:dyDescent="0.3">
      <c r="A2433" s="433" t="str">
        <v>3295</v>
      </c>
      <c r="D2433" t="str">
        <f>CONCATENATE(portada_F[[#This Row],[NIVEL]],".",portada_F[[#This Row],[CODINS]])</f>
        <v>1.01712</v>
      </c>
      <c r="E2433" s="444" t="s">
        <v>31975</v>
      </c>
      <c r="F2433" t="s">
        <v>13546</v>
      </c>
      <c r="G2433" t="s">
        <v>13547</v>
      </c>
      <c r="H2433" t="s">
        <v>13548</v>
      </c>
      <c r="I2433" t="s">
        <v>235</v>
      </c>
      <c r="J2433" t="s">
        <v>3</v>
      </c>
      <c r="K2433" t="s">
        <v>32</v>
      </c>
      <c r="L2433" t="s">
        <v>20921</v>
      </c>
      <c r="M2433" t="s">
        <v>18492</v>
      </c>
      <c r="N2433">
        <v>50304</v>
      </c>
      <c r="O2433" t="s">
        <v>236</v>
      </c>
      <c r="P2433" t="s">
        <v>3</v>
      </c>
      <c r="Q2433" t="s">
        <v>4</v>
      </c>
      <c r="R2433" t="s">
        <v>16754</v>
      </c>
      <c r="S2433" t="s">
        <v>237</v>
      </c>
      <c r="T2433" t="s">
        <v>235</v>
      </c>
      <c r="U2433" t="s">
        <v>4689</v>
      </c>
      <c r="V2433" t="s">
        <v>4689</v>
      </c>
      <c r="W2433" t="s">
        <v>14048</v>
      </c>
      <c r="X2433" t="s">
        <v>14047</v>
      </c>
      <c r="Y2433" s="536" t="s">
        <v>24573</v>
      </c>
      <c r="Z2433" s="536" t="s">
        <v>24573</v>
      </c>
      <c r="AA2433" s="493" t="s">
        <v>24574</v>
      </c>
      <c r="AB2433" s="493" t="s">
        <v>24575</v>
      </c>
      <c r="AC2433" s="493" t="s">
        <v>19862</v>
      </c>
      <c r="AD2433" s="493" t="s">
        <v>23512</v>
      </c>
      <c r="AE2433"/>
      <c r="AF2433" t="s">
        <v>20919</v>
      </c>
      <c r="AG2433"/>
      <c r="AH2433"/>
      <c r="AI2433" t="s">
        <v>20668</v>
      </c>
      <c r="AJ2433" t="s">
        <v>32</v>
      </c>
      <c r="AK2433" t="s">
        <v>1809</v>
      </c>
      <c r="AL2433" t="s">
        <v>64</v>
      </c>
      <c r="AM2433" t="s">
        <v>13548</v>
      </c>
      <c r="AN2433">
        <v>17</v>
      </c>
    </row>
    <row r="2434" spans="1:40" ht="14.4" x14ac:dyDescent="0.3">
      <c r="A2434" s="433" t="str">
        <v>3297</v>
      </c>
      <c r="D2434" t="str">
        <f>CONCATENATE(portada_F[[#This Row],[NIVEL]],".",portada_F[[#This Row],[CODINS]])</f>
        <v>1.03881</v>
      </c>
      <c r="E2434" s="444" t="s">
        <v>33806</v>
      </c>
      <c r="F2434" t="s">
        <v>7728</v>
      </c>
      <c r="G2434" t="s">
        <v>14805</v>
      </c>
      <c r="H2434" t="s">
        <v>1669</v>
      </c>
      <c r="I2434" t="s">
        <v>235</v>
      </c>
      <c r="J2434" t="s">
        <v>4</v>
      </c>
      <c r="K2434" t="s">
        <v>32</v>
      </c>
      <c r="L2434" t="s">
        <v>20921</v>
      </c>
      <c r="M2434" t="s">
        <v>18492</v>
      </c>
      <c r="N2434">
        <v>50306</v>
      </c>
      <c r="O2434" t="s">
        <v>236</v>
      </c>
      <c r="P2434" t="s">
        <v>3</v>
      </c>
      <c r="Q2434" t="s">
        <v>6</v>
      </c>
      <c r="R2434" t="s">
        <v>18381</v>
      </c>
      <c r="S2434" t="s">
        <v>237</v>
      </c>
      <c r="T2434" t="s">
        <v>235</v>
      </c>
      <c r="U2434" t="s">
        <v>4298</v>
      </c>
      <c r="V2434" t="s">
        <v>1669</v>
      </c>
      <c r="W2434" t="s">
        <v>15319</v>
      </c>
      <c r="X2434" t="s">
        <v>15318</v>
      </c>
      <c r="Y2434" s="536" t="s">
        <v>29046</v>
      </c>
      <c r="Z2434" s="536"/>
      <c r="AA2434" s="493" t="s">
        <v>20515</v>
      </c>
      <c r="AB2434" s="493" t="s">
        <v>20668</v>
      </c>
      <c r="AC2434" s="493" t="s">
        <v>20009</v>
      </c>
      <c r="AD2434" s="493" t="s">
        <v>23549</v>
      </c>
      <c r="AE2434"/>
      <c r="AF2434" t="s">
        <v>20919</v>
      </c>
      <c r="AG2434"/>
      <c r="AH2434"/>
      <c r="AI2434" t="s">
        <v>20668</v>
      </c>
      <c r="AJ2434" t="s">
        <v>32</v>
      </c>
      <c r="AK2434" t="s">
        <v>4720</v>
      </c>
      <c r="AL2434" t="s">
        <v>64</v>
      </c>
      <c r="AM2434" t="s">
        <v>1669</v>
      </c>
      <c r="AN2434">
        <v>5</v>
      </c>
    </row>
    <row r="2435" spans="1:40" ht="14.4" x14ac:dyDescent="0.3">
      <c r="A2435" s="433" t="str">
        <v>3298</v>
      </c>
      <c r="D2435" t="str">
        <f>CONCATENATE(portada_F[[#This Row],[NIVEL]],".",portada_F[[#This Row],[CODINS]])</f>
        <v>1.01381</v>
      </c>
      <c r="E2435" s="444" t="s">
        <v>31664</v>
      </c>
      <c r="F2435" t="s">
        <v>3469</v>
      </c>
      <c r="G2435" t="s">
        <v>4693</v>
      </c>
      <c r="H2435" t="s">
        <v>4694</v>
      </c>
      <c r="I2435" t="s">
        <v>235</v>
      </c>
      <c r="J2435" t="s">
        <v>3</v>
      </c>
      <c r="K2435" t="s">
        <v>32</v>
      </c>
      <c r="L2435" t="s">
        <v>20921</v>
      </c>
      <c r="M2435" t="s">
        <v>18492</v>
      </c>
      <c r="N2435">
        <v>50309</v>
      </c>
      <c r="O2435" t="s">
        <v>236</v>
      </c>
      <c r="P2435" t="s">
        <v>3</v>
      </c>
      <c r="Q2435" t="s">
        <v>10</v>
      </c>
      <c r="R2435" t="s">
        <v>16758</v>
      </c>
      <c r="S2435" t="s">
        <v>237</v>
      </c>
      <c r="T2435" t="s">
        <v>235</v>
      </c>
      <c r="U2435" t="s">
        <v>4683</v>
      </c>
      <c r="V2435" t="s">
        <v>4694</v>
      </c>
      <c r="W2435" t="s">
        <v>1043</v>
      </c>
      <c r="X2435" t="s">
        <v>10615</v>
      </c>
      <c r="Y2435" s="536" t="s">
        <v>23862</v>
      </c>
      <c r="Z2435" s="536" t="s">
        <v>23862</v>
      </c>
      <c r="AA2435" s="493" t="s">
        <v>15779</v>
      </c>
      <c r="AB2435" s="493" t="s">
        <v>23862</v>
      </c>
      <c r="AC2435" s="493" t="s">
        <v>19862</v>
      </c>
      <c r="AD2435" s="493" t="s">
        <v>23512</v>
      </c>
      <c r="AE2435"/>
      <c r="AF2435" t="s">
        <v>20919</v>
      </c>
      <c r="AG2435"/>
      <c r="AH2435"/>
      <c r="AI2435" t="s">
        <v>20668</v>
      </c>
      <c r="AJ2435" t="s">
        <v>32</v>
      </c>
      <c r="AK2435" t="s">
        <v>1734</v>
      </c>
      <c r="AL2435" t="s">
        <v>64</v>
      </c>
      <c r="AM2435" t="s">
        <v>4694</v>
      </c>
      <c r="AN2435">
        <v>103</v>
      </c>
    </row>
    <row r="2436" spans="1:40" ht="14.4" x14ac:dyDescent="0.3">
      <c r="A2436" s="433" t="str">
        <v>3299</v>
      </c>
      <c r="D2436" t="str">
        <f>CONCATENATE(portada_F[[#This Row],[NIVEL]],".",portada_F[[#This Row],[CODINS]])</f>
        <v>1.01898</v>
      </c>
      <c r="E2436" s="444" t="s">
        <v>32138</v>
      </c>
      <c r="F2436" t="s">
        <v>613</v>
      </c>
      <c r="G2436" t="s">
        <v>4708</v>
      </c>
      <c r="H2436" t="s">
        <v>248</v>
      </c>
      <c r="I2436" t="s">
        <v>235</v>
      </c>
      <c r="J2436" t="s">
        <v>3</v>
      </c>
      <c r="K2436" t="s">
        <v>32</v>
      </c>
      <c r="L2436" t="s">
        <v>20921</v>
      </c>
      <c r="M2436" t="s">
        <v>18492</v>
      </c>
      <c r="N2436">
        <v>50304</v>
      </c>
      <c r="O2436" t="s">
        <v>236</v>
      </c>
      <c r="P2436" t="s">
        <v>3</v>
      </c>
      <c r="Q2436" t="s">
        <v>4</v>
      </c>
      <c r="R2436" t="s">
        <v>16754</v>
      </c>
      <c r="S2436" t="s">
        <v>237</v>
      </c>
      <c r="T2436" t="s">
        <v>235</v>
      </c>
      <c r="U2436" t="s">
        <v>4689</v>
      </c>
      <c r="V2436" t="s">
        <v>248</v>
      </c>
      <c r="W2436" t="s">
        <v>9583</v>
      </c>
      <c r="X2436" t="s">
        <v>14065</v>
      </c>
      <c r="Y2436" s="536" t="s">
        <v>24942</v>
      </c>
      <c r="Z2436" s="536" t="s">
        <v>24942</v>
      </c>
      <c r="AA2436" s="493" t="s">
        <v>19115</v>
      </c>
      <c r="AB2436" s="493" t="s">
        <v>24942</v>
      </c>
      <c r="AC2436" s="493" t="s">
        <v>19862</v>
      </c>
      <c r="AD2436" s="493" t="s">
        <v>22352</v>
      </c>
      <c r="AE2436"/>
      <c r="AF2436" t="s">
        <v>20919</v>
      </c>
      <c r="AG2436"/>
      <c r="AH2436"/>
      <c r="AI2436" t="s">
        <v>20668</v>
      </c>
      <c r="AJ2436" t="s">
        <v>32</v>
      </c>
      <c r="AK2436" t="s">
        <v>4707</v>
      </c>
      <c r="AL2436" t="s">
        <v>64</v>
      </c>
      <c r="AM2436" t="s">
        <v>248</v>
      </c>
      <c r="AN2436">
        <v>50</v>
      </c>
    </row>
    <row r="2437" spans="1:40" ht="14.4" x14ac:dyDescent="0.3">
      <c r="A2437" s="433" t="str">
        <v>3300</v>
      </c>
      <c r="D2437" t="str">
        <f>CONCATENATE(portada_F[[#This Row],[NIVEL]],".",portada_F[[#This Row],[CODINS]])</f>
        <v>1.02155</v>
      </c>
      <c r="E2437" s="444" t="s">
        <v>32365</v>
      </c>
      <c r="F2437" t="s">
        <v>8131</v>
      </c>
      <c r="G2437" t="s">
        <v>8125</v>
      </c>
      <c r="H2437" t="s">
        <v>8126</v>
      </c>
      <c r="I2437" t="s">
        <v>235</v>
      </c>
      <c r="J2437" t="s">
        <v>2</v>
      </c>
      <c r="K2437" t="s">
        <v>32</v>
      </c>
      <c r="L2437" t="s">
        <v>20921</v>
      </c>
      <c r="M2437" t="s">
        <v>18492</v>
      </c>
      <c r="N2437">
        <v>50303</v>
      </c>
      <c r="O2437" t="s">
        <v>236</v>
      </c>
      <c r="P2437" t="s">
        <v>3</v>
      </c>
      <c r="Q2437" t="s">
        <v>3</v>
      </c>
      <c r="R2437" t="s">
        <v>16753</v>
      </c>
      <c r="S2437" t="s">
        <v>237</v>
      </c>
      <c r="T2437" t="s">
        <v>235</v>
      </c>
      <c r="U2437" t="s">
        <v>22343</v>
      </c>
      <c r="V2437" t="s">
        <v>8126</v>
      </c>
      <c r="W2437" t="s">
        <v>9123</v>
      </c>
      <c r="X2437" t="s">
        <v>12026</v>
      </c>
      <c r="Y2437" s="536" t="s">
        <v>25471</v>
      </c>
      <c r="Z2437" s="536"/>
      <c r="AA2437" s="493" t="s">
        <v>25472</v>
      </c>
      <c r="AB2437" s="493" t="s">
        <v>25473</v>
      </c>
      <c r="AC2437" s="493" t="s">
        <v>19864</v>
      </c>
      <c r="AD2437" s="493" t="s">
        <v>22348</v>
      </c>
      <c r="AE2437"/>
      <c r="AF2437" t="s">
        <v>20919</v>
      </c>
      <c r="AG2437"/>
      <c r="AH2437"/>
      <c r="AI2437" t="s">
        <v>20668</v>
      </c>
      <c r="AJ2437" t="s">
        <v>32</v>
      </c>
      <c r="AK2437" t="s">
        <v>234</v>
      </c>
      <c r="AL2437" t="s">
        <v>64</v>
      </c>
      <c r="AM2437" t="s">
        <v>8126</v>
      </c>
      <c r="AN2437">
        <v>20</v>
      </c>
    </row>
    <row r="2438" spans="1:40" ht="14.4" x14ac:dyDescent="0.3">
      <c r="A2438" s="433" t="str">
        <v>3303</v>
      </c>
      <c r="D2438" t="str">
        <f>CONCATENATE(portada_F[[#This Row],[NIVEL]],".",portada_F[[#This Row],[CODINS]])</f>
        <v>1.02390</v>
      </c>
      <c r="E2438" s="444" t="s">
        <v>32572</v>
      </c>
      <c r="F2438" t="s">
        <v>3316</v>
      </c>
      <c r="G2438" t="s">
        <v>4639</v>
      </c>
      <c r="H2438" t="s">
        <v>719</v>
      </c>
      <c r="I2438" t="s">
        <v>235</v>
      </c>
      <c r="J2438" t="s">
        <v>7</v>
      </c>
      <c r="K2438" t="s">
        <v>32</v>
      </c>
      <c r="L2438" t="s">
        <v>20921</v>
      </c>
      <c r="M2438" t="s">
        <v>18492</v>
      </c>
      <c r="N2438">
        <v>50307</v>
      </c>
      <c r="O2438" t="s">
        <v>236</v>
      </c>
      <c r="P2438" t="s">
        <v>3</v>
      </c>
      <c r="Q2438" t="s">
        <v>7</v>
      </c>
      <c r="R2438" t="s">
        <v>16756</v>
      </c>
      <c r="S2438" t="s">
        <v>237</v>
      </c>
      <c r="T2438" t="s">
        <v>235</v>
      </c>
      <c r="U2438" t="s">
        <v>4640</v>
      </c>
      <c r="V2438" t="s">
        <v>719</v>
      </c>
      <c r="W2438" t="s">
        <v>1043</v>
      </c>
      <c r="X2438" t="s">
        <v>18069</v>
      </c>
      <c r="Y2438" s="536" t="s">
        <v>25952</v>
      </c>
      <c r="Z2438" s="536"/>
      <c r="AA2438" s="493" t="s">
        <v>20668</v>
      </c>
      <c r="AB2438" s="493" t="s">
        <v>20668</v>
      </c>
      <c r="AC2438" s="493" t="s">
        <v>19859</v>
      </c>
      <c r="AD2438" s="493" t="s">
        <v>23552</v>
      </c>
      <c r="AE2438"/>
      <c r="AF2438" t="s">
        <v>20919</v>
      </c>
      <c r="AG2438"/>
      <c r="AH2438"/>
      <c r="AI2438" t="s">
        <v>20668</v>
      </c>
      <c r="AJ2438" t="s">
        <v>32</v>
      </c>
      <c r="AK2438" t="s">
        <v>7799</v>
      </c>
      <c r="AL2438" t="s">
        <v>64</v>
      </c>
      <c r="AM2438" t="s">
        <v>719</v>
      </c>
      <c r="AN2438">
        <v>22</v>
      </c>
    </row>
    <row r="2439" spans="1:40" ht="14.4" x14ac:dyDescent="0.3">
      <c r="A2439" s="433" t="str">
        <v>3304</v>
      </c>
      <c r="D2439" t="str">
        <f>CONCATENATE(portada_F[[#This Row],[NIVEL]],".",portada_F[[#This Row],[CODINS]])</f>
        <v>1.02071</v>
      </c>
      <c r="E2439" s="444" t="s">
        <v>32292</v>
      </c>
      <c r="F2439" t="s">
        <v>10202</v>
      </c>
      <c r="G2439" t="s">
        <v>10203</v>
      </c>
      <c r="H2439" t="s">
        <v>280</v>
      </c>
      <c r="I2439" t="s">
        <v>235</v>
      </c>
      <c r="J2439" t="s">
        <v>3</v>
      </c>
      <c r="K2439" t="s">
        <v>32</v>
      </c>
      <c r="L2439" t="s">
        <v>20921</v>
      </c>
      <c r="M2439" t="s">
        <v>18492</v>
      </c>
      <c r="N2439">
        <v>50303</v>
      </c>
      <c r="O2439" t="s">
        <v>236</v>
      </c>
      <c r="P2439" t="s">
        <v>3</v>
      </c>
      <c r="Q2439" t="s">
        <v>3</v>
      </c>
      <c r="R2439" t="s">
        <v>16753</v>
      </c>
      <c r="S2439" t="s">
        <v>237</v>
      </c>
      <c r="T2439" t="s">
        <v>235</v>
      </c>
      <c r="U2439" t="s">
        <v>22343</v>
      </c>
      <c r="V2439" t="s">
        <v>280</v>
      </c>
      <c r="W2439" t="s">
        <v>25291</v>
      </c>
      <c r="X2439" t="s">
        <v>12011</v>
      </c>
      <c r="Y2439" s="536" t="s">
        <v>25292</v>
      </c>
      <c r="Z2439" s="536" t="s">
        <v>25293</v>
      </c>
      <c r="AA2439" s="493" t="s">
        <v>19160</v>
      </c>
      <c r="AB2439" s="493" t="s">
        <v>25293</v>
      </c>
      <c r="AC2439" s="493" t="s">
        <v>19862</v>
      </c>
      <c r="AD2439" s="493" t="s">
        <v>22352</v>
      </c>
      <c r="AE2439"/>
      <c r="AF2439" t="s">
        <v>20919</v>
      </c>
      <c r="AG2439"/>
      <c r="AH2439"/>
      <c r="AI2439" t="s">
        <v>20668</v>
      </c>
      <c r="AJ2439" t="s">
        <v>32</v>
      </c>
      <c r="AK2439" t="s">
        <v>1554</v>
      </c>
      <c r="AL2439" t="s">
        <v>64</v>
      </c>
      <c r="AM2439" t="s">
        <v>280</v>
      </c>
      <c r="AN2439">
        <v>11</v>
      </c>
    </row>
    <row r="2440" spans="1:40" ht="14.4" x14ac:dyDescent="0.3">
      <c r="A2440" s="433" t="str">
        <v>3305</v>
      </c>
      <c r="D2440" t="str">
        <f>CONCATENATE(portada_F[[#This Row],[NIVEL]],".",portada_F[[#This Row],[CODINS]])</f>
        <v>1.02842</v>
      </c>
      <c r="E2440" s="444" t="s">
        <v>32972</v>
      </c>
      <c r="F2440" t="s">
        <v>7327</v>
      </c>
      <c r="G2440" t="s">
        <v>7326</v>
      </c>
      <c r="H2440" t="s">
        <v>750</v>
      </c>
      <c r="I2440" t="s">
        <v>235</v>
      </c>
      <c r="J2440" t="s">
        <v>1</v>
      </c>
      <c r="K2440" t="s">
        <v>32</v>
      </c>
      <c r="L2440" t="s">
        <v>20921</v>
      </c>
      <c r="M2440" t="s">
        <v>18492</v>
      </c>
      <c r="N2440">
        <v>50201</v>
      </c>
      <c r="O2440" t="s">
        <v>236</v>
      </c>
      <c r="P2440" t="s">
        <v>2</v>
      </c>
      <c r="Q2440" t="s">
        <v>1</v>
      </c>
      <c r="R2440" t="s">
        <v>16745</v>
      </c>
      <c r="S2440" t="s">
        <v>237</v>
      </c>
      <c r="T2440" t="s">
        <v>4404</v>
      </c>
      <c r="U2440" t="s">
        <v>4404</v>
      </c>
      <c r="V2440" t="s">
        <v>750</v>
      </c>
      <c r="W2440" t="s">
        <v>474</v>
      </c>
      <c r="X2440" t="s">
        <v>10991</v>
      </c>
      <c r="Y2440" s="536" t="s">
        <v>26892</v>
      </c>
      <c r="Z2440" s="536"/>
      <c r="AA2440" s="493" t="s">
        <v>19363</v>
      </c>
      <c r="AB2440" s="493" t="s">
        <v>26892</v>
      </c>
      <c r="AC2440" s="493" t="s">
        <v>19861</v>
      </c>
      <c r="AD2440" s="493" t="s">
        <v>22340</v>
      </c>
      <c r="AE2440"/>
      <c r="AF2440" t="s">
        <v>20919</v>
      </c>
      <c r="AG2440"/>
      <c r="AH2440"/>
      <c r="AI2440" t="s">
        <v>20668</v>
      </c>
      <c r="AJ2440" t="s">
        <v>32</v>
      </c>
      <c r="AK2440" t="s">
        <v>4304</v>
      </c>
      <c r="AL2440" t="s">
        <v>64</v>
      </c>
      <c r="AM2440" t="s">
        <v>750</v>
      </c>
      <c r="AN2440">
        <v>12</v>
      </c>
    </row>
    <row r="2441" spans="1:40" ht="14.4" x14ac:dyDescent="0.3">
      <c r="A2441" s="433" t="str">
        <v>3306</v>
      </c>
      <c r="D2441" t="str">
        <f>CONCATENATE(portada_F[[#This Row],[NIVEL]],".",portada_F[[#This Row],[CODINS]])</f>
        <v>1.03257</v>
      </c>
      <c r="E2441" s="444" t="s">
        <v>33320</v>
      </c>
      <c r="F2441" t="s">
        <v>4701</v>
      </c>
      <c r="G2441" t="s">
        <v>4700</v>
      </c>
      <c r="H2441" t="s">
        <v>3189</v>
      </c>
      <c r="I2441" t="s">
        <v>235</v>
      </c>
      <c r="J2441" t="s">
        <v>3</v>
      </c>
      <c r="K2441" t="s">
        <v>32</v>
      </c>
      <c r="L2441" t="s">
        <v>20921</v>
      </c>
      <c r="M2441" t="s">
        <v>18492</v>
      </c>
      <c r="N2441">
        <v>50309</v>
      </c>
      <c r="O2441" t="s">
        <v>236</v>
      </c>
      <c r="P2441" t="s">
        <v>3</v>
      </c>
      <c r="Q2441" t="s">
        <v>10</v>
      </c>
      <c r="R2441" t="s">
        <v>16758</v>
      </c>
      <c r="S2441" t="s">
        <v>237</v>
      </c>
      <c r="T2441" t="s">
        <v>235</v>
      </c>
      <c r="U2441" t="s">
        <v>4683</v>
      </c>
      <c r="V2441" t="s">
        <v>3189</v>
      </c>
      <c r="W2441" t="s">
        <v>13336</v>
      </c>
      <c r="X2441" t="s">
        <v>11068</v>
      </c>
      <c r="Y2441" s="536" t="s">
        <v>27713</v>
      </c>
      <c r="Z2441" s="536"/>
      <c r="AA2441" s="493" t="s">
        <v>17453</v>
      </c>
      <c r="AB2441" s="493" t="s">
        <v>27714</v>
      </c>
      <c r="AC2441" s="493" t="s">
        <v>19862</v>
      </c>
      <c r="AD2441" s="493" t="s">
        <v>23512</v>
      </c>
      <c r="AE2441"/>
      <c r="AF2441" t="s">
        <v>20919</v>
      </c>
      <c r="AG2441"/>
      <c r="AH2441"/>
      <c r="AI2441" t="s">
        <v>20668</v>
      </c>
      <c r="AJ2441" t="s">
        <v>32</v>
      </c>
      <c r="AK2441" t="s">
        <v>1498</v>
      </c>
      <c r="AL2441" t="s">
        <v>64</v>
      </c>
      <c r="AM2441" t="s">
        <v>3189</v>
      </c>
      <c r="AN2441">
        <v>9</v>
      </c>
    </row>
    <row r="2442" spans="1:40" ht="14.4" x14ac:dyDescent="0.3">
      <c r="A2442" s="433" t="str">
        <v>3307</v>
      </c>
      <c r="D2442" t="str">
        <f>CONCATENATE(portada_F[[#This Row],[NIVEL]],".",portada_F[[#This Row],[CODINS]])</f>
        <v>1.01713</v>
      </c>
      <c r="E2442" s="444" t="s">
        <v>31976</v>
      </c>
      <c r="F2442" t="s">
        <v>4133</v>
      </c>
      <c r="G2442" t="s">
        <v>4709</v>
      </c>
      <c r="H2442" t="s">
        <v>4710</v>
      </c>
      <c r="I2442" t="s">
        <v>235</v>
      </c>
      <c r="J2442" t="s">
        <v>3</v>
      </c>
      <c r="K2442" t="s">
        <v>32</v>
      </c>
      <c r="L2442" t="s">
        <v>20921</v>
      </c>
      <c r="M2442" t="s">
        <v>18492</v>
      </c>
      <c r="N2442">
        <v>50309</v>
      </c>
      <c r="O2442" t="s">
        <v>236</v>
      </c>
      <c r="P2442" t="s">
        <v>3</v>
      </c>
      <c r="Q2442" t="s">
        <v>10</v>
      </c>
      <c r="R2442" t="s">
        <v>16758</v>
      </c>
      <c r="S2442" t="s">
        <v>237</v>
      </c>
      <c r="T2442" t="s">
        <v>235</v>
      </c>
      <c r="U2442" t="s">
        <v>4683</v>
      </c>
      <c r="V2442" t="s">
        <v>17998</v>
      </c>
      <c r="W2442" t="s">
        <v>4711</v>
      </c>
      <c r="X2442" t="s">
        <v>17999</v>
      </c>
      <c r="Y2442" s="536" t="s">
        <v>24576</v>
      </c>
      <c r="Z2442" s="536" t="s">
        <v>24576</v>
      </c>
      <c r="AA2442" s="493" t="s">
        <v>19071</v>
      </c>
      <c r="AB2442" s="493" t="s">
        <v>24577</v>
      </c>
      <c r="AC2442" s="493" t="s">
        <v>19862</v>
      </c>
      <c r="AD2442" s="493" t="s">
        <v>22352</v>
      </c>
      <c r="AE2442"/>
      <c r="AF2442" t="s">
        <v>20919</v>
      </c>
      <c r="AG2442"/>
      <c r="AH2442"/>
      <c r="AI2442" t="s">
        <v>20668</v>
      </c>
      <c r="AJ2442" t="s">
        <v>32</v>
      </c>
      <c r="AK2442" t="s">
        <v>1725</v>
      </c>
      <c r="AL2442" t="s">
        <v>64</v>
      </c>
      <c r="AM2442" t="s">
        <v>4710</v>
      </c>
      <c r="AN2442">
        <v>26</v>
      </c>
    </row>
    <row r="2443" spans="1:40" ht="14.4" x14ac:dyDescent="0.3">
      <c r="A2443" s="433" t="str">
        <v>3308</v>
      </c>
      <c r="D2443" t="str">
        <f>CONCATENATE(portada_F[[#This Row],[NIVEL]],".",portada_F[[#This Row],[CODINS]])</f>
        <v>1.01428</v>
      </c>
      <c r="E2443" s="444" t="s">
        <v>31709</v>
      </c>
      <c r="F2443" t="s">
        <v>7431</v>
      </c>
      <c r="G2443" t="s">
        <v>9090</v>
      </c>
      <c r="H2443" t="s">
        <v>9778</v>
      </c>
      <c r="I2443" t="s">
        <v>235</v>
      </c>
      <c r="J2443" t="s">
        <v>3</v>
      </c>
      <c r="K2443" t="s">
        <v>32</v>
      </c>
      <c r="L2443" t="s">
        <v>20921</v>
      </c>
      <c r="M2443" t="s">
        <v>18492</v>
      </c>
      <c r="N2443">
        <v>50308</v>
      </c>
      <c r="O2443" t="s">
        <v>236</v>
      </c>
      <c r="P2443" t="s">
        <v>3</v>
      </c>
      <c r="Q2443" t="s">
        <v>9</v>
      </c>
      <c r="R2443" t="s">
        <v>16757</v>
      </c>
      <c r="S2443" t="s">
        <v>237</v>
      </c>
      <c r="T2443" t="s">
        <v>235</v>
      </c>
      <c r="U2443" t="s">
        <v>23509</v>
      </c>
      <c r="V2443" t="s">
        <v>9779</v>
      </c>
      <c r="W2443" t="s">
        <v>9780</v>
      </c>
      <c r="X2443" t="s">
        <v>23961</v>
      </c>
      <c r="Y2443" s="536" t="s">
        <v>23962</v>
      </c>
      <c r="Z2443" s="536" t="s">
        <v>23962</v>
      </c>
      <c r="AA2443" s="493" t="s">
        <v>20052</v>
      </c>
      <c r="AB2443" s="493" t="s">
        <v>23963</v>
      </c>
      <c r="AC2443" s="493" t="s">
        <v>19862</v>
      </c>
      <c r="AD2443" s="493" t="s">
        <v>23512</v>
      </c>
      <c r="AE2443"/>
      <c r="AF2443" t="s">
        <v>20919</v>
      </c>
      <c r="AG2443"/>
      <c r="AH2443"/>
      <c r="AI2443" t="s">
        <v>20668</v>
      </c>
      <c r="AJ2443" t="s">
        <v>32</v>
      </c>
      <c r="AK2443" t="s">
        <v>9781</v>
      </c>
      <c r="AL2443" t="s">
        <v>64</v>
      </c>
      <c r="AM2443" t="s">
        <v>9778</v>
      </c>
      <c r="AN2443">
        <v>20</v>
      </c>
    </row>
    <row r="2444" spans="1:40" ht="14.4" x14ac:dyDescent="0.3">
      <c r="A2444" s="433" t="str">
        <v>3309</v>
      </c>
      <c r="D2444" t="str">
        <f>CONCATENATE(portada_F[[#This Row],[NIVEL]],".",portada_F[[#This Row],[CODINS]])</f>
        <v>1.03832</v>
      </c>
      <c r="E2444" s="444" t="s">
        <v>33764</v>
      </c>
      <c r="F2444" t="s">
        <v>7696</v>
      </c>
      <c r="G2444" t="s">
        <v>14741</v>
      </c>
      <c r="H2444" t="s">
        <v>8613</v>
      </c>
      <c r="I2444" t="s">
        <v>235</v>
      </c>
      <c r="J2444" t="s">
        <v>5</v>
      </c>
      <c r="K2444" t="s">
        <v>32</v>
      </c>
      <c r="L2444" t="s">
        <v>20921</v>
      </c>
      <c r="M2444" t="s">
        <v>18492</v>
      </c>
      <c r="N2444">
        <v>50501</v>
      </c>
      <c r="O2444" t="s">
        <v>236</v>
      </c>
      <c r="P2444" t="s">
        <v>5</v>
      </c>
      <c r="Q2444" t="s">
        <v>1</v>
      </c>
      <c r="R2444" t="s">
        <v>16762</v>
      </c>
      <c r="S2444" t="s">
        <v>237</v>
      </c>
      <c r="T2444" t="s">
        <v>22353</v>
      </c>
      <c r="U2444" t="s">
        <v>1938</v>
      </c>
      <c r="V2444" t="s">
        <v>8613</v>
      </c>
      <c r="W2444" t="s">
        <v>1268</v>
      </c>
      <c r="X2444" t="s">
        <v>15262</v>
      </c>
      <c r="Y2444" s="536" t="s">
        <v>28948</v>
      </c>
      <c r="Z2444" s="536"/>
      <c r="AA2444" s="493" t="s">
        <v>17466</v>
      </c>
      <c r="AB2444" s="493" t="s">
        <v>28949</v>
      </c>
      <c r="AC2444" s="493" t="s">
        <v>22361</v>
      </c>
      <c r="AD2444" s="493" t="s">
        <v>22370</v>
      </c>
      <c r="AE2444"/>
      <c r="AF2444" t="s">
        <v>20919</v>
      </c>
      <c r="AG2444"/>
      <c r="AH2444"/>
      <c r="AI2444" t="s">
        <v>20668</v>
      </c>
      <c r="AJ2444" t="s">
        <v>32</v>
      </c>
      <c r="AK2444" t="s">
        <v>2675</v>
      </c>
      <c r="AL2444" t="s">
        <v>64</v>
      </c>
      <c r="AM2444" t="s">
        <v>8613</v>
      </c>
      <c r="AN2444">
        <v>2</v>
      </c>
    </row>
    <row r="2445" spans="1:40" ht="14.4" x14ac:dyDescent="0.3">
      <c r="A2445" s="433" t="str">
        <v>3310</v>
      </c>
      <c r="D2445" t="str">
        <f>CONCATENATE(portada_F[[#This Row],[NIVEL]],".",portada_F[[#This Row],[CODINS]])</f>
        <v>1.03151</v>
      </c>
      <c r="E2445" s="444" t="s">
        <v>33234</v>
      </c>
      <c r="F2445" t="s">
        <v>4740</v>
      </c>
      <c r="G2445" t="s">
        <v>4739</v>
      </c>
      <c r="H2445" t="s">
        <v>2291</v>
      </c>
      <c r="I2445" t="s">
        <v>235</v>
      </c>
      <c r="J2445" t="s">
        <v>6</v>
      </c>
      <c r="K2445" t="s">
        <v>32</v>
      </c>
      <c r="L2445" t="s">
        <v>20921</v>
      </c>
      <c r="M2445" t="s">
        <v>18492</v>
      </c>
      <c r="N2445">
        <v>50503</v>
      </c>
      <c r="O2445" t="s">
        <v>236</v>
      </c>
      <c r="P2445" t="s">
        <v>5</v>
      </c>
      <c r="Q2445" t="s">
        <v>3</v>
      </c>
      <c r="R2445" t="s">
        <v>16764</v>
      </c>
      <c r="S2445" t="s">
        <v>237</v>
      </c>
      <c r="T2445" t="s">
        <v>22353</v>
      </c>
      <c r="U2445" t="s">
        <v>4730</v>
      </c>
      <c r="V2445" t="s">
        <v>2291</v>
      </c>
      <c r="W2445" t="s">
        <v>15118</v>
      </c>
      <c r="X2445" t="s">
        <v>12242</v>
      </c>
      <c r="Y2445" s="536" t="s">
        <v>27509</v>
      </c>
      <c r="Z2445" s="536" t="s">
        <v>27509</v>
      </c>
      <c r="AA2445" s="493" t="s">
        <v>8276</v>
      </c>
      <c r="AB2445" s="493" t="s">
        <v>27510</v>
      </c>
      <c r="AC2445" s="493" t="s">
        <v>11360</v>
      </c>
      <c r="AD2445" s="493" t="s">
        <v>22358</v>
      </c>
      <c r="AE2445"/>
      <c r="AF2445" t="s">
        <v>20919</v>
      </c>
      <c r="AG2445"/>
      <c r="AH2445"/>
      <c r="AI2445" t="s">
        <v>20668</v>
      </c>
      <c r="AJ2445" t="s">
        <v>32</v>
      </c>
      <c r="AK2445" t="s">
        <v>3320</v>
      </c>
      <c r="AL2445" t="s">
        <v>64</v>
      </c>
      <c r="AM2445" t="s">
        <v>2291</v>
      </c>
      <c r="AN2445">
        <v>16</v>
      </c>
    </row>
    <row r="2446" spans="1:40" ht="14.4" x14ac:dyDescent="0.3">
      <c r="A2446" s="433" t="str">
        <v>3311</v>
      </c>
      <c r="D2446" t="str">
        <f>CONCATENATE(portada_F[[#This Row],[NIVEL]],".",portada_F[[#This Row],[CODINS]])</f>
        <v>1.01603</v>
      </c>
      <c r="E2446" s="444" t="s">
        <v>31876</v>
      </c>
      <c r="F2446" t="s">
        <v>3945</v>
      </c>
      <c r="G2446" t="s">
        <v>4641</v>
      </c>
      <c r="H2446" t="s">
        <v>4642</v>
      </c>
      <c r="I2446" t="s">
        <v>235</v>
      </c>
      <c r="J2446" t="s">
        <v>1</v>
      </c>
      <c r="K2446" t="s">
        <v>32</v>
      </c>
      <c r="L2446" t="s">
        <v>20921</v>
      </c>
      <c r="M2446" t="s">
        <v>18492</v>
      </c>
      <c r="N2446">
        <v>50301</v>
      </c>
      <c r="O2446" t="s">
        <v>236</v>
      </c>
      <c r="P2446" t="s">
        <v>3</v>
      </c>
      <c r="Q2446" t="s">
        <v>1</v>
      </c>
      <c r="R2446" t="s">
        <v>16751</v>
      </c>
      <c r="S2446" t="s">
        <v>237</v>
      </c>
      <c r="T2446" t="s">
        <v>235</v>
      </c>
      <c r="U2446" t="s">
        <v>235</v>
      </c>
      <c r="V2446" t="s">
        <v>3963</v>
      </c>
      <c r="W2446" t="s">
        <v>9573</v>
      </c>
      <c r="X2446" t="s">
        <v>10675</v>
      </c>
      <c r="Y2446" s="536" t="s">
        <v>24344</v>
      </c>
      <c r="Z2446" s="536" t="s">
        <v>24344</v>
      </c>
      <c r="AA2446" s="493" t="s">
        <v>14140</v>
      </c>
      <c r="AB2446" s="493" t="s">
        <v>24344</v>
      </c>
      <c r="AC2446" s="493" t="s">
        <v>19861</v>
      </c>
      <c r="AD2446" s="493" t="s">
        <v>22335</v>
      </c>
      <c r="AE2446"/>
      <c r="AF2446" t="s">
        <v>20919</v>
      </c>
      <c r="AG2446"/>
      <c r="AH2446"/>
      <c r="AI2446" t="s">
        <v>20668</v>
      </c>
      <c r="AJ2446" t="s">
        <v>32</v>
      </c>
      <c r="AK2446" t="s">
        <v>4270</v>
      </c>
      <c r="AL2446" t="s">
        <v>64</v>
      </c>
      <c r="AM2446" t="s">
        <v>4642</v>
      </c>
      <c r="AN2446">
        <v>33</v>
      </c>
    </row>
    <row r="2447" spans="1:40" ht="14.4" x14ac:dyDescent="0.3">
      <c r="A2447" s="433" t="str">
        <v>3312</v>
      </c>
      <c r="D2447" t="str">
        <f>CONCATENATE(portada_F[[#This Row],[NIVEL]],".",portada_F[[#This Row],[CODINS]])</f>
        <v>1.02072</v>
      </c>
      <c r="E2447" s="444" t="s">
        <v>32293</v>
      </c>
      <c r="F2447" t="s">
        <v>2315</v>
      </c>
      <c r="G2447" t="s">
        <v>4746</v>
      </c>
      <c r="H2447" t="s">
        <v>10204</v>
      </c>
      <c r="I2447" t="s">
        <v>235</v>
      </c>
      <c r="J2447" t="s">
        <v>5</v>
      </c>
      <c r="K2447" t="s">
        <v>32</v>
      </c>
      <c r="L2447" t="s">
        <v>20921</v>
      </c>
      <c r="M2447" t="s">
        <v>18492</v>
      </c>
      <c r="N2447">
        <v>50504</v>
      </c>
      <c r="O2447" t="s">
        <v>236</v>
      </c>
      <c r="P2447" t="s">
        <v>5</v>
      </c>
      <c r="Q2447" t="s">
        <v>4</v>
      </c>
      <c r="R2447" t="s">
        <v>16765</v>
      </c>
      <c r="S2447" t="s">
        <v>237</v>
      </c>
      <c r="T2447" t="s">
        <v>22353</v>
      </c>
      <c r="U2447" t="s">
        <v>3995</v>
      </c>
      <c r="V2447" t="s">
        <v>10204</v>
      </c>
      <c r="W2447" t="s">
        <v>19161</v>
      </c>
      <c r="X2447" t="s">
        <v>10813</v>
      </c>
      <c r="Y2447" s="536" t="s">
        <v>25294</v>
      </c>
      <c r="Z2447" s="536" t="s">
        <v>25294</v>
      </c>
      <c r="AA2447" s="493" t="s">
        <v>13221</v>
      </c>
      <c r="AB2447" s="493" t="s">
        <v>25295</v>
      </c>
      <c r="AC2447" s="493" t="s">
        <v>22361</v>
      </c>
      <c r="AD2447" s="493" t="s">
        <v>25294</v>
      </c>
      <c r="AE2447"/>
      <c r="AF2447" t="s">
        <v>20919</v>
      </c>
      <c r="AG2447"/>
      <c r="AH2447"/>
      <c r="AI2447" t="s">
        <v>20668</v>
      </c>
      <c r="AJ2447" t="s">
        <v>32</v>
      </c>
      <c r="AK2447" t="s">
        <v>2925</v>
      </c>
      <c r="AL2447" t="s">
        <v>64</v>
      </c>
      <c r="AM2447" t="s">
        <v>10204</v>
      </c>
      <c r="AN2447">
        <v>26</v>
      </c>
    </row>
    <row r="2448" spans="1:40" ht="14.4" x14ac:dyDescent="0.3">
      <c r="A2448" s="433" t="str">
        <v>3313</v>
      </c>
      <c r="D2448" t="str">
        <f>CONCATENATE(portada_F[[#This Row],[NIVEL]],".",portada_F[[#This Row],[CODINS]])</f>
        <v>1.02449</v>
      </c>
      <c r="E2448" s="444" t="s">
        <v>32625</v>
      </c>
      <c r="F2448" t="s">
        <v>13574</v>
      </c>
      <c r="G2448" t="s">
        <v>13575</v>
      </c>
      <c r="H2448" t="s">
        <v>1138</v>
      </c>
      <c r="I2448" t="s">
        <v>235</v>
      </c>
      <c r="J2448" t="s">
        <v>2</v>
      </c>
      <c r="K2448" t="s">
        <v>32</v>
      </c>
      <c r="L2448" t="s">
        <v>20921</v>
      </c>
      <c r="M2448" t="s">
        <v>18492</v>
      </c>
      <c r="N2448">
        <v>50303</v>
      </c>
      <c r="O2448" t="s">
        <v>236</v>
      </c>
      <c r="P2448" t="s">
        <v>3</v>
      </c>
      <c r="Q2448" t="s">
        <v>3</v>
      </c>
      <c r="R2448" t="s">
        <v>16753</v>
      </c>
      <c r="S2448" t="s">
        <v>237</v>
      </c>
      <c r="T2448" t="s">
        <v>235</v>
      </c>
      <c r="U2448" t="s">
        <v>22343</v>
      </c>
      <c r="V2448" t="s">
        <v>1138</v>
      </c>
      <c r="W2448" t="s">
        <v>950</v>
      </c>
      <c r="X2448" t="s">
        <v>14141</v>
      </c>
      <c r="Y2448" s="536" t="s">
        <v>26066</v>
      </c>
      <c r="Z2448" s="536"/>
      <c r="AA2448" s="493" t="s">
        <v>26067</v>
      </c>
      <c r="AB2448" s="493" t="s">
        <v>26068</v>
      </c>
      <c r="AC2448" s="493" t="s">
        <v>19864</v>
      </c>
      <c r="AD2448" s="493" t="s">
        <v>22348</v>
      </c>
      <c r="AE2448"/>
      <c r="AF2448" t="s">
        <v>20919</v>
      </c>
      <c r="AG2448"/>
      <c r="AH2448"/>
      <c r="AI2448" t="s">
        <v>20668</v>
      </c>
      <c r="AJ2448" t="s">
        <v>32</v>
      </c>
      <c r="AK2448" t="s">
        <v>7259</v>
      </c>
      <c r="AL2448" t="s">
        <v>64</v>
      </c>
      <c r="AM2448" t="s">
        <v>1138</v>
      </c>
      <c r="AN2448">
        <v>8</v>
      </c>
    </row>
    <row r="2449" spans="1:40" ht="14.4" x14ac:dyDescent="0.3">
      <c r="A2449" s="433" t="str">
        <v>3314</v>
      </c>
      <c r="D2449" t="str">
        <f>CONCATENATE(portada_F[[#This Row],[NIVEL]],".",portada_F[[#This Row],[CODINS]])</f>
        <v>1.01710</v>
      </c>
      <c r="E2449" s="444" t="s">
        <v>31973</v>
      </c>
      <c r="F2449" t="s">
        <v>4130</v>
      </c>
      <c r="G2449" t="s">
        <v>4712</v>
      </c>
      <c r="H2449" t="s">
        <v>4713</v>
      </c>
      <c r="I2449" t="s">
        <v>235</v>
      </c>
      <c r="J2449" t="s">
        <v>3</v>
      </c>
      <c r="K2449" t="s">
        <v>32</v>
      </c>
      <c r="L2449" t="s">
        <v>20921</v>
      </c>
      <c r="M2449" t="s">
        <v>18492</v>
      </c>
      <c r="N2449">
        <v>50305</v>
      </c>
      <c r="O2449" t="s">
        <v>236</v>
      </c>
      <c r="P2449" t="s">
        <v>3</v>
      </c>
      <c r="Q2449" t="s">
        <v>5</v>
      </c>
      <c r="R2449" t="s">
        <v>16755</v>
      </c>
      <c r="S2449" t="s">
        <v>237</v>
      </c>
      <c r="T2449" t="s">
        <v>235</v>
      </c>
      <c r="U2449" t="s">
        <v>4706</v>
      </c>
      <c r="V2449" t="s">
        <v>4713</v>
      </c>
      <c r="W2449" t="s">
        <v>1043</v>
      </c>
      <c r="X2449" t="s">
        <v>9584</v>
      </c>
      <c r="Y2449" s="536" t="s">
        <v>24568</v>
      </c>
      <c r="Z2449" s="536" t="s">
        <v>24568</v>
      </c>
      <c r="AA2449" s="493" t="s">
        <v>20109</v>
      </c>
      <c r="AB2449" s="493" t="s">
        <v>24568</v>
      </c>
      <c r="AC2449" s="493" t="s">
        <v>19862</v>
      </c>
      <c r="AD2449" s="493" t="s">
        <v>23512</v>
      </c>
      <c r="AE2449"/>
      <c r="AF2449" t="s">
        <v>20919</v>
      </c>
      <c r="AG2449"/>
      <c r="AH2449"/>
      <c r="AI2449" t="s">
        <v>20668</v>
      </c>
      <c r="AJ2449" t="s">
        <v>32</v>
      </c>
      <c r="AK2449" t="s">
        <v>1698</v>
      </c>
      <c r="AL2449" t="s">
        <v>64</v>
      </c>
      <c r="AM2449" t="s">
        <v>4713</v>
      </c>
      <c r="AN2449">
        <v>5</v>
      </c>
    </row>
    <row r="2450" spans="1:40" ht="14.4" x14ac:dyDescent="0.3">
      <c r="A2450" s="433" t="str">
        <v>3315</v>
      </c>
      <c r="D2450" t="str">
        <f>CONCATENATE(portada_F[[#This Row],[NIVEL]],".",portada_F[[#This Row],[CODINS]])</f>
        <v>1.02073</v>
      </c>
      <c r="E2450" s="444" t="s">
        <v>32294</v>
      </c>
      <c r="F2450" t="s">
        <v>1592</v>
      </c>
      <c r="G2450" t="s">
        <v>4763</v>
      </c>
      <c r="H2450" t="s">
        <v>4764</v>
      </c>
      <c r="I2450" t="s">
        <v>235</v>
      </c>
      <c r="J2450" t="s">
        <v>5</v>
      </c>
      <c r="K2450" t="s">
        <v>32</v>
      </c>
      <c r="L2450" t="s">
        <v>20921</v>
      </c>
      <c r="M2450" t="s">
        <v>18492</v>
      </c>
      <c r="N2450">
        <v>50501</v>
      </c>
      <c r="O2450" t="s">
        <v>236</v>
      </c>
      <c r="P2450" t="s">
        <v>5</v>
      </c>
      <c r="Q2450" t="s">
        <v>1</v>
      </c>
      <c r="R2450" t="s">
        <v>16762</v>
      </c>
      <c r="S2450" t="s">
        <v>237</v>
      </c>
      <c r="T2450" t="s">
        <v>22353</v>
      </c>
      <c r="U2450" t="s">
        <v>1938</v>
      </c>
      <c r="V2450" t="s">
        <v>4764</v>
      </c>
      <c r="W2450" t="s">
        <v>25296</v>
      </c>
      <c r="X2450" t="s">
        <v>10814</v>
      </c>
      <c r="Y2450" s="536" t="s">
        <v>25297</v>
      </c>
      <c r="Z2450" s="536" t="s">
        <v>25297</v>
      </c>
      <c r="AA2450" s="493" t="s">
        <v>11044</v>
      </c>
      <c r="AB2450" s="493" t="s">
        <v>25298</v>
      </c>
      <c r="AC2450" s="493" t="s">
        <v>22361</v>
      </c>
      <c r="AD2450" s="493" t="s">
        <v>25299</v>
      </c>
      <c r="AE2450"/>
      <c r="AF2450" t="s">
        <v>20919</v>
      </c>
      <c r="AG2450"/>
      <c r="AH2450"/>
      <c r="AI2450" t="s">
        <v>20668</v>
      </c>
      <c r="AJ2450" t="s">
        <v>32</v>
      </c>
      <c r="AK2450" t="s">
        <v>2276</v>
      </c>
      <c r="AL2450" t="s">
        <v>64</v>
      </c>
      <c r="AM2450" t="s">
        <v>4764</v>
      </c>
      <c r="AN2450">
        <v>15</v>
      </c>
    </row>
    <row r="2451" spans="1:40" ht="14.4" x14ac:dyDescent="0.3">
      <c r="A2451" s="433" t="str">
        <v>3316</v>
      </c>
      <c r="D2451" t="str">
        <f>CONCATENATE(portada_F[[#This Row],[NIVEL]],".",portada_F[[#This Row],[CODINS]])</f>
        <v>1.02562</v>
      </c>
      <c r="E2451" s="444" t="s">
        <v>32725</v>
      </c>
      <c r="F2451" t="s">
        <v>4743</v>
      </c>
      <c r="G2451" t="s">
        <v>4741</v>
      </c>
      <c r="H2451" t="s">
        <v>4742</v>
      </c>
      <c r="I2451" t="s">
        <v>235</v>
      </c>
      <c r="J2451" t="s">
        <v>5</v>
      </c>
      <c r="K2451" t="s">
        <v>32</v>
      </c>
      <c r="L2451" t="s">
        <v>20921</v>
      </c>
      <c r="M2451" t="s">
        <v>18492</v>
      </c>
      <c r="N2451">
        <v>50504</v>
      </c>
      <c r="O2451" t="s">
        <v>236</v>
      </c>
      <c r="P2451" t="s">
        <v>5</v>
      </c>
      <c r="Q2451" t="s">
        <v>4</v>
      </c>
      <c r="R2451" t="s">
        <v>16765</v>
      </c>
      <c r="S2451" t="s">
        <v>237</v>
      </c>
      <c r="T2451" t="s">
        <v>22353</v>
      </c>
      <c r="U2451" t="s">
        <v>3995</v>
      </c>
      <c r="V2451" t="s">
        <v>4742</v>
      </c>
      <c r="W2451" t="s">
        <v>287</v>
      </c>
      <c r="X2451" t="s">
        <v>10915</v>
      </c>
      <c r="Y2451" s="536" t="s">
        <v>26296</v>
      </c>
      <c r="Z2451" s="536" t="s">
        <v>26297</v>
      </c>
      <c r="AA2451" s="493" t="s">
        <v>19276</v>
      </c>
      <c r="AB2451" s="493" t="s">
        <v>26298</v>
      </c>
      <c r="AC2451" s="493" t="s">
        <v>22361</v>
      </c>
      <c r="AD2451" s="493" t="s">
        <v>22362</v>
      </c>
      <c r="AE2451"/>
      <c r="AF2451" t="s">
        <v>20919</v>
      </c>
      <c r="AG2451"/>
      <c r="AH2451"/>
      <c r="AI2451" t="s">
        <v>20668</v>
      </c>
      <c r="AJ2451" t="s">
        <v>32</v>
      </c>
      <c r="AK2451" t="s">
        <v>3326</v>
      </c>
      <c r="AL2451" t="s">
        <v>64</v>
      </c>
      <c r="AM2451" t="s">
        <v>4742</v>
      </c>
      <c r="AN2451">
        <v>8</v>
      </c>
    </row>
    <row r="2452" spans="1:40" ht="14.4" x14ac:dyDescent="0.3">
      <c r="A2452" s="433" t="str">
        <v>3317</v>
      </c>
      <c r="D2452" t="str">
        <f>CONCATENATE(portada_F[[#This Row],[NIVEL]],".",portada_F[[#This Row],[CODINS]])</f>
        <v>1.02214</v>
      </c>
      <c r="E2452" s="444" t="s">
        <v>32419</v>
      </c>
      <c r="F2452" t="s">
        <v>4717</v>
      </c>
      <c r="G2452" t="s">
        <v>4715</v>
      </c>
      <c r="H2452" t="s">
        <v>4716</v>
      </c>
      <c r="I2452" t="s">
        <v>235</v>
      </c>
      <c r="J2452" t="s">
        <v>4</v>
      </c>
      <c r="K2452" t="s">
        <v>32</v>
      </c>
      <c r="L2452" t="s">
        <v>20921</v>
      </c>
      <c r="M2452" t="s">
        <v>18492</v>
      </c>
      <c r="N2452">
        <v>50306</v>
      </c>
      <c r="O2452" t="s">
        <v>236</v>
      </c>
      <c r="P2452" t="s">
        <v>3</v>
      </c>
      <c r="Q2452" t="s">
        <v>6</v>
      </c>
      <c r="R2452" t="s">
        <v>18381</v>
      </c>
      <c r="S2452" t="s">
        <v>237</v>
      </c>
      <c r="T2452" t="s">
        <v>235</v>
      </c>
      <c r="U2452" t="s">
        <v>4298</v>
      </c>
      <c r="V2452" t="s">
        <v>4716</v>
      </c>
      <c r="W2452" t="s">
        <v>14110</v>
      </c>
      <c r="X2452" t="s">
        <v>10844</v>
      </c>
      <c r="Y2452" s="536" t="s">
        <v>25594</v>
      </c>
      <c r="Z2452" s="536"/>
      <c r="AA2452" s="493" t="s">
        <v>20187</v>
      </c>
      <c r="AB2452" s="493" t="s">
        <v>25595</v>
      </c>
      <c r="AC2452" s="493" t="s">
        <v>20009</v>
      </c>
      <c r="AD2452" s="493" t="s">
        <v>25596</v>
      </c>
      <c r="AE2452"/>
      <c r="AF2452" t="s">
        <v>20919</v>
      </c>
      <c r="AG2452"/>
      <c r="AH2452"/>
      <c r="AI2452" t="s">
        <v>20668</v>
      </c>
      <c r="AJ2452" t="s">
        <v>32</v>
      </c>
      <c r="AK2452" t="s">
        <v>7760</v>
      </c>
      <c r="AL2452" t="s">
        <v>64</v>
      </c>
      <c r="AM2452" t="s">
        <v>4716</v>
      </c>
      <c r="AN2452">
        <v>15</v>
      </c>
    </row>
    <row r="2453" spans="1:40" ht="14.4" x14ac:dyDescent="0.3">
      <c r="A2453" s="433" t="str">
        <v>3318</v>
      </c>
      <c r="D2453" t="str">
        <f>CONCATENATE(portada_F[[#This Row],[NIVEL]],".",portada_F[[#This Row],[CODINS]])</f>
        <v>1.01709</v>
      </c>
      <c r="E2453" s="444" t="s">
        <v>31972</v>
      </c>
      <c r="F2453" t="s">
        <v>4129</v>
      </c>
      <c r="G2453" t="s">
        <v>4703</v>
      </c>
      <c r="H2453" t="s">
        <v>4704</v>
      </c>
      <c r="I2453" t="s">
        <v>235</v>
      </c>
      <c r="J2453" t="s">
        <v>3</v>
      </c>
      <c r="K2453" t="s">
        <v>32</v>
      </c>
      <c r="L2453" t="s">
        <v>20921</v>
      </c>
      <c r="M2453" t="s">
        <v>18492</v>
      </c>
      <c r="N2453">
        <v>50308</v>
      </c>
      <c r="O2453" t="s">
        <v>236</v>
      </c>
      <c r="P2453" t="s">
        <v>3</v>
      </c>
      <c r="Q2453" t="s">
        <v>9</v>
      </c>
      <c r="R2453" t="s">
        <v>16757</v>
      </c>
      <c r="S2453" t="s">
        <v>237</v>
      </c>
      <c r="T2453" t="s">
        <v>235</v>
      </c>
      <c r="U2453" t="s">
        <v>23509</v>
      </c>
      <c r="V2453" t="s">
        <v>4704</v>
      </c>
      <c r="W2453" t="s">
        <v>11918</v>
      </c>
      <c r="X2453" t="s">
        <v>14046</v>
      </c>
      <c r="Y2453" s="536" t="s">
        <v>24566</v>
      </c>
      <c r="Z2453" s="536" t="s">
        <v>24566</v>
      </c>
      <c r="AA2453" s="493" t="s">
        <v>14231</v>
      </c>
      <c r="AB2453" s="493" t="s">
        <v>24567</v>
      </c>
      <c r="AC2453" s="493" t="s">
        <v>19862</v>
      </c>
      <c r="AD2453" s="493" t="s">
        <v>23512</v>
      </c>
      <c r="AE2453"/>
      <c r="AF2453" t="s">
        <v>20919</v>
      </c>
      <c r="AG2453"/>
      <c r="AH2453"/>
      <c r="AI2453" t="s">
        <v>20668</v>
      </c>
      <c r="AJ2453" t="s">
        <v>32</v>
      </c>
      <c r="AK2453" t="s">
        <v>4702</v>
      </c>
      <c r="AL2453" t="s">
        <v>64</v>
      </c>
      <c r="AM2453" t="s">
        <v>4704</v>
      </c>
      <c r="AN2453">
        <v>46</v>
      </c>
    </row>
    <row r="2454" spans="1:40" ht="14.4" x14ac:dyDescent="0.3">
      <c r="A2454" s="433" t="str">
        <v>3319</v>
      </c>
      <c r="D2454" t="str">
        <f>CONCATENATE(portada_F[[#This Row],[NIVEL]],".",portada_F[[#This Row],[CODINS]])</f>
        <v>1.00660</v>
      </c>
      <c r="E2454" s="444" t="s">
        <v>31030</v>
      </c>
      <c r="F2454" t="s">
        <v>1845</v>
      </c>
      <c r="G2454" t="s">
        <v>4653</v>
      </c>
      <c r="H2454" t="s">
        <v>10155</v>
      </c>
      <c r="I2454" t="s">
        <v>235</v>
      </c>
      <c r="J2454" t="s">
        <v>1</v>
      </c>
      <c r="K2454" t="s">
        <v>32</v>
      </c>
      <c r="L2454" t="s">
        <v>20921</v>
      </c>
      <c r="M2454" t="s">
        <v>18492</v>
      </c>
      <c r="N2454">
        <v>50301</v>
      </c>
      <c r="O2454" t="s">
        <v>236</v>
      </c>
      <c r="P2454" t="s">
        <v>3</v>
      </c>
      <c r="Q2454" t="s">
        <v>1</v>
      </c>
      <c r="R2454" t="s">
        <v>16751</v>
      </c>
      <c r="S2454" t="s">
        <v>237</v>
      </c>
      <c r="T2454" t="s">
        <v>235</v>
      </c>
      <c r="U2454" t="s">
        <v>235</v>
      </c>
      <c r="V2454" t="s">
        <v>4654</v>
      </c>
      <c r="W2454" t="s">
        <v>4655</v>
      </c>
      <c r="X2454" t="s">
        <v>12733</v>
      </c>
      <c r="Y2454" s="536" t="s">
        <v>22339</v>
      </c>
      <c r="Z2454" s="536"/>
      <c r="AA2454" s="493" t="s">
        <v>19860</v>
      </c>
      <c r="AB2454" s="493" t="s">
        <v>22339</v>
      </c>
      <c r="AC2454" s="493" t="s">
        <v>19861</v>
      </c>
      <c r="AD2454" s="493" t="s">
        <v>22340</v>
      </c>
      <c r="AE2454"/>
      <c r="AF2454" t="s">
        <v>20919</v>
      </c>
      <c r="AG2454"/>
      <c r="AH2454"/>
      <c r="AI2454" t="s">
        <v>20668</v>
      </c>
      <c r="AJ2454" t="s">
        <v>32</v>
      </c>
      <c r="AK2454" t="s">
        <v>4652</v>
      </c>
      <c r="AL2454" t="s">
        <v>64</v>
      </c>
      <c r="AM2454" t="s">
        <v>10155</v>
      </c>
      <c r="AN2454">
        <v>74</v>
      </c>
    </row>
    <row r="2455" spans="1:40" ht="14.4" x14ac:dyDescent="0.3">
      <c r="A2455" s="433" t="str">
        <v>3320</v>
      </c>
      <c r="D2455" t="str">
        <f>CONCATENATE(portada_F[[#This Row],[NIVEL]],".",portada_F[[#This Row],[CODINS]])</f>
        <v>1.04219</v>
      </c>
      <c r="E2455" s="444" t="s">
        <v>31453</v>
      </c>
      <c r="F2455" t="s">
        <v>10043</v>
      </c>
      <c r="G2455" t="s">
        <v>4653</v>
      </c>
      <c r="H2455" t="s">
        <v>29720</v>
      </c>
      <c r="I2455" t="s">
        <v>235</v>
      </c>
      <c r="J2455" t="s">
        <v>1</v>
      </c>
      <c r="K2455" t="s">
        <v>32</v>
      </c>
      <c r="L2455" t="s">
        <v>20921</v>
      </c>
      <c r="M2455" t="s">
        <v>18492</v>
      </c>
      <c r="N2455">
        <v>50301</v>
      </c>
      <c r="O2455" t="s">
        <v>236</v>
      </c>
      <c r="P2455" t="s">
        <v>3</v>
      </c>
      <c r="Q2455" t="s">
        <v>1</v>
      </c>
      <c r="R2455" t="s">
        <v>16751</v>
      </c>
      <c r="S2455" t="s">
        <v>237</v>
      </c>
      <c r="T2455" t="s">
        <v>235</v>
      </c>
      <c r="U2455" t="s">
        <v>235</v>
      </c>
      <c r="V2455" t="s">
        <v>4654</v>
      </c>
      <c r="W2455" t="s">
        <v>4655</v>
      </c>
      <c r="X2455" t="s">
        <v>12733</v>
      </c>
      <c r="Y2455" s="536" t="s">
        <v>29721</v>
      </c>
      <c r="Z2455" s="536" t="s">
        <v>29722</v>
      </c>
      <c r="AA2455" s="493" t="s">
        <v>19860</v>
      </c>
      <c r="AB2455" s="493" t="s">
        <v>22339</v>
      </c>
      <c r="AC2455" s="493" t="s">
        <v>19861</v>
      </c>
      <c r="AD2455" s="493" t="s">
        <v>25476</v>
      </c>
      <c r="AE2455" t="s">
        <v>28173</v>
      </c>
      <c r="AF2455" t="s">
        <v>20919</v>
      </c>
      <c r="AG2455" t="s">
        <v>64</v>
      </c>
      <c r="AH2455" t="s">
        <v>19694</v>
      </c>
      <c r="AI2455" t="s">
        <v>29723</v>
      </c>
      <c r="AJ2455" t="s">
        <v>32</v>
      </c>
      <c r="AK2455" t="s">
        <v>4652</v>
      </c>
      <c r="AL2455" t="s">
        <v>64</v>
      </c>
      <c r="AM2455" t="s">
        <v>10155</v>
      </c>
      <c r="AN2455">
        <v>13</v>
      </c>
    </row>
    <row r="2456" spans="1:40" ht="14.4" x14ac:dyDescent="0.3">
      <c r="A2456" s="433" t="str">
        <v>3321</v>
      </c>
      <c r="D2456" t="str">
        <f>CONCATENATE(portada_F[[#This Row],[NIVEL]],".",portada_F[[#This Row],[CODINS]])</f>
        <v>1.04327</v>
      </c>
      <c r="E2456" s="444" t="s">
        <v>31030</v>
      </c>
      <c r="F2456" t="s">
        <v>18620</v>
      </c>
      <c r="G2456" t="s">
        <v>4653</v>
      </c>
      <c r="H2456" t="s">
        <v>29929</v>
      </c>
      <c r="I2456" t="s">
        <v>235</v>
      </c>
      <c r="J2456" t="s">
        <v>1</v>
      </c>
      <c r="K2456" t="s">
        <v>32</v>
      </c>
      <c r="L2456" t="s">
        <v>20921</v>
      </c>
      <c r="M2456" t="s">
        <v>18492</v>
      </c>
      <c r="N2456">
        <v>50301</v>
      </c>
      <c r="O2456" t="s">
        <v>236</v>
      </c>
      <c r="P2456" t="s">
        <v>3</v>
      </c>
      <c r="Q2456" t="s">
        <v>1</v>
      </c>
      <c r="R2456" t="s">
        <v>16751</v>
      </c>
      <c r="S2456" t="s">
        <v>237</v>
      </c>
      <c r="T2456" t="s">
        <v>235</v>
      </c>
      <c r="U2456" t="s">
        <v>235</v>
      </c>
      <c r="V2456" t="s">
        <v>4654</v>
      </c>
      <c r="W2456" t="s">
        <v>4655</v>
      </c>
      <c r="X2456" t="s">
        <v>12733</v>
      </c>
      <c r="Y2456" s="536" t="s">
        <v>29930</v>
      </c>
      <c r="Z2456" s="536"/>
      <c r="AA2456" s="493" t="s">
        <v>19860</v>
      </c>
      <c r="AB2456" s="493" t="s">
        <v>22339</v>
      </c>
      <c r="AC2456" s="493" t="s">
        <v>19861</v>
      </c>
      <c r="AD2456" s="493" t="s">
        <v>25476</v>
      </c>
      <c r="AE2456" t="s">
        <v>28173</v>
      </c>
      <c r="AF2456" t="s">
        <v>20919</v>
      </c>
      <c r="AG2456" t="s">
        <v>64</v>
      </c>
      <c r="AH2456" t="s">
        <v>19694</v>
      </c>
      <c r="AI2456" t="s">
        <v>29931</v>
      </c>
      <c r="AJ2456" t="s">
        <v>32</v>
      </c>
      <c r="AK2456" t="s">
        <v>4652</v>
      </c>
      <c r="AL2456" t="s">
        <v>64</v>
      </c>
      <c r="AM2456" t="s">
        <v>10155</v>
      </c>
      <c r="AN2456">
        <v>10</v>
      </c>
    </row>
    <row r="2457" spans="1:40" ht="14.4" x14ac:dyDescent="0.3">
      <c r="A2457" s="433" t="str">
        <v>3322</v>
      </c>
      <c r="D2457" t="str">
        <f>CONCATENATE(portada_F[[#This Row],[NIVEL]],".",portada_F[[#This Row],[CODINS]])</f>
        <v>1.01897</v>
      </c>
      <c r="E2457" s="444" t="s">
        <v>32137</v>
      </c>
      <c r="F2457" t="s">
        <v>4456</v>
      </c>
      <c r="G2457" t="s">
        <v>6531</v>
      </c>
      <c r="H2457" t="s">
        <v>6532</v>
      </c>
      <c r="I2457" t="s">
        <v>235</v>
      </c>
      <c r="J2457" t="s">
        <v>7</v>
      </c>
      <c r="K2457" t="s">
        <v>32</v>
      </c>
      <c r="L2457" t="s">
        <v>20921</v>
      </c>
      <c r="M2457" t="s">
        <v>18492</v>
      </c>
      <c r="N2457">
        <v>50301</v>
      </c>
      <c r="O2457" t="s">
        <v>236</v>
      </c>
      <c r="P2457" t="s">
        <v>3</v>
      </c>
      <c r="Q2457" t="s">
        <v>1</v>
      </c>
      <c r="R2457" t="s">
        <v>16751</v>
      </c>
      <c r="S2457" t="s">
        <v>237</v>
      </c>
      <c r="T2457" t="s">
        <v>235</v>
      </c>
      <c r="U2457" t="s">
        <v>235</v>
      </c>
      <c r="V2457" t="s">
        <v>6532</v>
      </c>
      <c r="W2457" t="s">
        <v>24939</v>
      </c>
      <c r="X2457" t="s">
        <v>11972</v>
      </c>
      <c r="Y2457" s="536" t="s">
        <v>24940</v>
      </c>
      <c r="Z2457" s="536" t="s">
        <v>24940</v>
      </c>
      <c r="AA2457" s="493" t="s">
        <v>18833</v>
      </c>
      <c r="AB2457" s="493" t="s">
        <v>24941</v>
      </c>
      <c r="AC2457" s="493" t="s">
        <v>19859</v>
      </c>
      <c r="AD2457" s="493" t="s">
        <v>23552</v>
      </c>
      <c r="AE2457"/>
      <c r="AF2457" t="s">
        <v>20919</v>
      </c>
      <c r="AG2457"/>
      <c r="AH2457"/>
      <c r="AI2457" t="s">
        <v>20668</v>
      </c>
      <c r="AJ2457" t="s">
        <v>32</v>
      </c>
      <c r="AK2457" t="s">
        <v>7689</v>
      </c>
      <c r="AL2457" t="s">
        <v>64</v>
      </c>
      <c r="AM2457" t="s">
        <v>6532</v>
      </c>
      <c r="AN2457">
        <v>68</v>
      </c>
    </row>
    <row r="2458" spans="1:40" ht="14.4" x14ac:dyDescent="0.3">
      <c r="A2458" s="433" t="str">
        <v>3323</v>
      </c>
      <c r="D2458" t="str">
        <f>CONCATENATE(portada_F[[#This Row],[NIVEL]],".",portada_F[[#This Row],[CODINS]])</f>
        <v>1.03461</v>
      </c>
      <c r="E2458" s="444" t="s">
        <v>33501</v>
      </c>
      <c r="F2458" t="s">
        <v>12559</v>
      </c>
      <c r="G2458" t="s">
        <v>12560</v>
      </c>
      <c r="H2458" t="s">
        <v>12561</v>
      </c>
      <c r="I2458" t="s">
        <v>235</v>
      </c>
      <c r="J2458" t="s">
        <v>6</v>
      </c>
      <c r="K2458" t="s">
        <v>32</v>
      </c>
      <c r="L2458" t="s">
        <v>20921</v>
      </c>
      <c r="M2458" t="s">
        <v>18492</v>
      </c>
      <c r="N2458">
        <v>50503</v>
      </c>
      <c r="O2458" t="s">
        <v>236</v>
      </c>
      <c r="P2458" t="s">
        <v>5</v>
      </c>
      <c r="Q2458" t="s">
        <v>3</v>
      </c>
      <c r="R2458" t="s">
        <v>16764</v>
      </c>
      <c r="S2458" t="s">
        <v>237</v>
      </c>
      <c r="T2458" t="s">
        <v>22353</v>
      </c>
      <c r="U2458" t="s">
        <v>4730</v>
      </c>
      <c r="V2458" t="s">
        <v>12561</v>
      </c>
      <c r="W2458" t="s">
        <v>7074</v>
      </c>
      <c r="X2458" t="s">
        <v>13400</v>
      </c>
      <c r="Y2458" s="536" t="s">
        <v>28156</v>
      </c>
      <c r="Z2458" s="536" t="s">
        <v>28157</v>
      </c>
      <c r="AA2458" s="493" t="s">
        <v>17430</v>
      </c>
      <c r="AB2458" s="493" t="s">
        <v>28158</v>
      </c>
      <c r="AC2458" s="493" t="s">
        <v>11360</v>
      </c>
      <c r="AD2458" s="493" t="s">
        <v>22358</v>
      </c>
      <c r="AE2458"/>
      <c r="AF2458" t="s">
        <v>20919</v>
      </c>
      <c r="AG2458"/>
      <c r="AH2458"/>
      <c r="AI2458" t="s">
        <v>20668</v>
      </c>
      <c r="AJ2458" t="s">
        <v>32</v>
      </c>
      <c r="AK2458" t="s">
        <v>13504</v>
      </c>
      <c r="AL2458" t="s">
        <v>64</v>
      </c>
      <c r="AM2458" t="s">
        <v>12561</v>
      </c>
      <c r="AN2458">
        <v>7</v>
      </c>
    </row>
    <row r="2459" spans="1:40" ht="14.4" x14ac:dyDescent="0.3">
      <c r="A2459" s="433" t="str">
        <v>3324</v>
      </c>
      <c r="D2459" t="str">
        <f>CONCATENATE(portada_F[[#This Row],[NIVEL]],".",portada_F[[#This Row],[CODINS]])</f>
        <v>1.01238</v>
      </c>
      <c r="E2459" s="444" t="s">
        <v>31524</v>
      </c>
      <c r="F2459" t="s">
        <v>3217</v>
      </c>
      <c r="G2459" t="s">
        <v>4718</v>
      </c>
      <c r="H2459" t="s">
        <v>4719</v>
      </c>
      <c r="I2459" t="s">
        <v>235</v>
      </c>
      <c r="J2459" t="s">
        <v>4</v>
      </c>
      <c r="K2459" t="s">
        <v>32</v>
      </c>
      <c r="L2459" t="s">
        <v>20921</v>
      </c>
      <c r="M2459" t="s">
        <v>18492</v>
      </c>
      <c r="N2459">
        <v>50306</v>
      </c>
      <c r="O2459" t="s">
        <v>236</v>
      </c>
      <c r="P2459" t="s">
        <v>3</v>
      </c>
      <c r="Q2459" t="s">
        <v>6</v>
      </c>
      <c r="R2459" t="s">
        <v>18381</v>
      </c>
      <c r="S2459" t="s">
        <v>237</v>
      </c>
      <c r="T2459" t="s">
        <v>235</v>
      </c>
      <c r="U2459" t="s">
        <v>4298</v>
      </c>
      <c r="V2459" t="s">
        <v>4719</v>
      </c>
      <c r="W2459" t="s">
        <v>9585</v>
      </c>
      <c r="X2459" t="s">
        <v>11774</v>
      </c>
      <c r="Y2459" s="536" t="s">
        <v>23547</v>
      </c>
      <c r="Z2459" s="536"/>
      <c r="AA2459" s="493" t="s">
        <v>10571</v>
      </c>
      <c r="AB2459" s="493" t="s">
        <v>23548</v>
      </c>
      <c r="AC2459" s="493" t="s">
        <v>20009</v>
      </c>
      <c r="AD2459" s="493" t="s">
        <v>23549</v>
      </c>
      <c r="AE2459"/>
      <c r="AF2459" t="s">
        <v>20919</v>
      </c>
      <c r="AG2459"/>
      <c r="AH2459"/>
      <c r="AI2459" t="s">
        <v>20668</v>
      </c>
      <c r="AJ2459" t="s">
        <v>32</v>
      </c>
      <c r="AK2459" t="s">
        <v>1741</v>
      </c>
      <c r="AL2459" t="s">
        <v>64</v>
      </c>
      <c r="AM2459" t="s">
        <v>4719</v>
      </c>
      <c r="AN2459">
        <v>26</v>
      </c>
    </row>
    <row r="2460" spans="1:40" ht="14.4" x14ac:dyDescent="0.3">
      <c r="A2460" s="433" t="str">
        <v>3326</v>
      </c>
      <c r="D2460" t="str">
        <f>CONCATENATE(portada_F[[#This Row],[NIVEL]],".",portada_F[[#This Row],[CODINS]])</f>
        <v>1.02679</v>
      </c>
      <c r="E2460" s="444" t="s">
        <v>32824</v>
      </c>
      <c r="F2460" t="s">
        <v>4767</v>
      </c>
      <c r="G2460" t="s">
        <v>4765</v>
      </c>
      <c r="H2460" t="s">
        <v>4766</v>
      </c>
      <c r="I2460" t="s">
        <v>235</v>
      </c>
      <c r="J2460" t="s">
        <v>5</v>
      </c>
      <c r="K2460" t="s">
        <v>32</v>
      </c>
      <c r="L2460" t="s">
        <v>20921</v>
      </c>
      <c r="M2460" t="s">
        <v>18492</v>
      </c>
      <c r="N2460">
        <v>50504</v>
      </c>
      <c r="O2460" t="s">
        <v>236</v>
      </c>
      <c r="P2460" t="s">
        <v>5</v>
      </c>
      <c r="Q2460" t="s">
        <v>4</v>
      </c>
      <c r="R2460" t="s">
        <v>16765</v>
      </c>
      <c r="S2460" t="s">
        <v>237</v>
      </c>
      <c r="T2460" t="s">
        <v>22353</v>
      </c>
      <c r="U2460" t="s">
        <v>3995</v>
      </c>
      <c r="V2460" t="s">
        <v>4766</v>
      </c>
      <c r="W2460" t="s">
        <v>26539</v>
      </c>
      <c r="X2460" t="s">
        <v>12154</v>
      </c>
      <c r="Y2460" s="536" t="s">
        <v>26540</v>
      </c>
      <c r="Z2460" s="536" t="s">
        <v>26540</v>
      </c>
      <c r="AA2460" s="493" t="s">
        <v>26541</v>
      </c>
      <c r="AB2460" s="493" t="s">
        <v>26542</v>
      </c>
      <c r="AC2460" s="493" t="s">
        <v>22361</v>
      </c>
      <c r="AD2460" s="493" t="s">
        <v>26543</v>
      </c>
      <c r="AE2460"/>
      <c r="AF2460" t="s">
        <v>20919</v>
      </c>
      <c r="AG2460"/>
      <c r="AH2460"/>
      <c r="AI2460" t="s">
        <v>20668</v>
      </c>
      <c r="AJ2460" t="s">
        <v>32</v>
      </c>
      <c r="AK2460" t="s">
        <v>7262</v>
      </c>
      <c r="AL2460" t="s">
        <v>64</v>
      </c>
      <c r="AM2460" t="s">
        <v>4766</v>
      </c>
      <c r="AN2460">
        <v>7</v>
      </c>
    </row>
    <row r="2461" spans="1:40" ht="14.4" x14ac:dyDescent="0.3">
      <c r="A2461" s="433" t="str">
        <v>3327</v>
      </c>
      <c r="D2461" t="str">
        <f>CONCATENATE(portada_F[[#This Row],[NIVEL]],".",portada_F[[#This Row],[CODINS]])</f>
        <v>1.01715</v>
      </c>
      <c r="E2461" s="444" t="s">
        <v>31978</v>
      </c>
      <c r="F2461" t="s">
        <v>6892</v>
      </c>
      <c r="G2461" t="s">
        <v>4744</v>
      </c>
      <c r="H2461" t="s">
        <v>4745</v>
      </c>
      <c r="I2461" t="s">
        <v>235</v>
      </c>
      <c r="J2461" t="s">
        <v>6</v>
      </c>
      <c r="K2461" t="s">
        <v>32</v>
      </c>
      <c r="L2461" t="s">
        <v>20921</v>
      </c>
      <c r="M2461" t="s">
        <v>18492</v>
      </c>
      <c r="N2461">
        <v>50502</v>
      </c>
      <c r="O2461" t="s">
        <v>236</v>
      </c>
      <c r="P2461" t="s">
        <v>5</v>
      </c>
      <c r="Q2461" t="s">
        <v>2</v>
      </c>
      <c r="R2461" t="s">
        <v>16763</v>
      </c>
      <c r="S2461" t="s">
        <v>237</v>
      </c>
      <c r="T2461" t="s">
        <v>22353</v>
      </c>
      <c r="U2461" t="s">
        <v>1907</v>
      </c>
      <c r="V2461" t="s">
        <v>4745</v>
      </c>
      <c r="W2461" t="s">
        <v>24579</v>
      </c>
      <c r="X2461" t="s">
        <v>10709</v>
      </c>
      <c r="Y2461" s="536" t="s">
        <v>24580</v>
      </c>
      <c r="Z2461" s="536" t="s">
        <v>24580</v>
      </c>
      <c r="AA2461" s="493" t="s">
        <v>17198</v>
      </c>
      <c r="AB2461" s="493" t="s">
        <v>24580</v>
      </c>
      <c r="AC2461" s="493" t="s">
        <v>11360</v>
      </c>
      <c r="AD2461" s="493" t="s">
        <v>22358</v>
      </c>
      <c r="AE2461"/>
      <c r="AF2461" t="s">
        <v>20919</v>
      </c>
      <c r="AG2461"/>
      <c r="AH2461"/>
      <c r="AI2461" t="s">
        <v>20668</v>
      </c>
      <c r="AJ2461" t="s">
        <v>32</v>
      </c>
      <c r="AK2461" t="s">
        <v>4242</v>
      </c>
      <c r="AL2461" t="s">
        <v>64</v>
      </c>
      <c r="AM2461" t="s">
        <v>4745</v>
      </c>
      <c r="AN2461">
        <v>23</v>
      </c>
    </row>
    <row r="2462" spans="1:40" ht="14.4" x14ac:dyDescent="0.3">
      <c r="A2462" s="433" t="str">
        <v>3328</v>
      </c>
      <c r="D2462" t="str">
        <f>CONCATENATE(portada_F[[#This Row],[NIVEL]],".",portada_F[[#This Row],[CODINS]])</f>
        <v>1.00668</v>
      </c>
      <c r="E2462" s="444" t="s">
        <v>31037</v>
      </c>
      <c r="F2462" t="s">
        <v>1281</v>
      </c>
      <c r="G2462" t="s">
        <v>4756</v>
      </c>
      <c r="H2462" t="s">
        <v>2036</v>
      </c>
      <c r="I2462" t="s">
        <v>235</v>
      </c>
      <c r="J2462" t="s">
        <v>6</v>
      </c>
      <c r="K2462" t="s">
        <v>32</v>
      </c>
      <c r="L2462" t="s">
        <v>20921</v>
      </c>
      <c r="M2462" t="s">
        <v>18492</v>
      </c>
      <c r="N2462">
        <v>50503</v>
      </c>
      <c r="O2462" t="s">
        <v>236</v>
      </c>
      <c r="P2462" t="s">
        <v>5</v>
      </c>
      <c r="Q2462" t="s">
        <v>3</v>
      </c>
      <c r="R2462" t="s">
        <v>16764</v>
      </c>
      <c r="S2462" t="s">
        <v>237</v>
      </c>
      <c r="T2462" t="s">
        <v>22353</v>
      </c>
      <c r="U2462" t="s">
        <v>4730</v>
      </c>
      <c r="V2462" t="s">
        <v>9587</v>
      </c>
      <c r="W2462" t="s">
        <v>22365</v>
      </c>
      <c r="X2462" t="s">
        <v>14884</v>
      </c>
      <c r="Y2462" s="536" t="s">
        <v>22366</v>
      </c>
      <c r="Z2462" s="536" t="s">
        <v>22366</v>
      </c>
      <c r="AA2462" s="493" t="s">
        <v>18834</v>
      </c>
      <c r="AB2462" s="493" t="s">
        <v>22366</v>
      </c>
      <c r="AC2462" s="493" t="s">
        <v>11360</v>
      </c>
      <c r="AD2462" s="493" t="s">
        <v>22367</v>
      </c>
      <c r="AE2462"/>
      <c r="AF2462" t="s">
        <v>20919</v>
      </c>
      <c r="AG2462"/>
      <c r="AH2462"/>
      <c r="AI2462" t="s">
        <v>20668</v>
      </c>
      <c r="AJ2462" t="s">
        <v>32</v>
      </c>
      <c r="AK2462" t="s">
        <v>7442</v>
      </c>
      <c r="AL2462" t="s">
        <v>64</v>
      </c>
      <c r="AM2462" t="s">
        <v>2036</v>
      </c>
      <c r="AN2462">
        <v>173</v>
      </c>
    </row>
    <row r="2463" spans="1:40" ht="14.4" x14ac:dyDescent="0.3">
      <c r="A2463" s="433" t="str">
        <v>3329</v>
      </c>
      <c r="D2463" t="str">
        <f>CONCATENATE(portada_F[[#This Row],[NIVEL]],".",portada_F[[#This Row],[CODINS]])</f>
        <v>1.01220</v>
      </c>
      <c r="E2463" s="444" t="s">
        <v>31512</v>
      </c>
      <c r="F2463" t="s">
        <v>989</v>
      </c>
      <c r="G2463" t="s">
        <v>4736</v>
      </c>
      <c r="H2463" t="s">
        <v>10170</v>
      </c>
      <c r="I2463" t="s">
        <v>235</v>
      </c>
      <c r="J2463" t="s">
        <v>6</v>
      </c>
      <c r="K2463" t="s">
        <v>32</v>
      </c>
      <c r="L2463" t="s">
        <v>20921</v>
      </c>
      <c r="M2463" t="s">
        <v>18492</v>
      </c>
      <c r="N2463">
        <v>50503</v>
      </c>
      <c r="O2463" t="s">
        <v>236</v>
      </c>
      <c r="P2463" t="s">
        <v>5</v>
      </c>
      <c r="Q2463" t="s">
        <v>3</v>
      </c>
      <c r="R2463" t="s">
        <v>16764</v>
      </c>
      <c r="S2463" t="s">
        <v>237</v>
      </c>
      <c r="T2463" t="s">
        <v>22353</v>
      </c>
      <c r="U2463" t="s">
        <v>4730</v>
      </c>
      <c r="V2463" t="s">
        <v>693</v>
      </c>
      <c r="W2463" t="s">
        <v>23515</v>
      </c>
      <c r="X2463" t="s">
        <v>12832</v>
      </c>
      <c r="Y2463" s="536" t="s">
        <v>23516</v>
      </c>
      <c r="Z2463" s="536" t="s">
        <v>23516</v>
      </c>
      <c r="AA2463" s="493" t="s">
        <v>4311</v>
      </c>
      <c r="AB2463" s="493" t="s">
        <v>23517</v>
      </c>
      <c r="AC2463" s="493" t="s">
        <v>11360</v>
      </c>
      <c r="AD2463" s="493" t="s">
        <v>22358</v>
      </c>
      <c r="AE2463"/>
      <c r="AF2463" t="s">
        <v>20919</v>
      </c>
      <c r="AG2463"/>
      <c r="AH2463"/>
      <c r="AI2463" t="s">
        <v>20668</v>
      </c>
      <c r="AJ2463" t="s">
        <v>32</v>
      </c>
      <c r="AK2463" t="s">
        <v>4735</v>
      </c>
      <c r="AL2463" t="s">
        <v>64</v>
      </c>
      <c r="AM2463" t="s">
        <v>10170</v>
      </c>
      <c r="AN2463">
        <v>35</v>
      </c>
    </row>
    <row r="2464" spans="1:40" ht="14.4" x14ac:dyDescent="0.3">
      <c r="A2464" s="433" t="str">
        <v>3330</v>
      </c>
      <c r="D2464" t="str">
        <f>CONCATENATE(portada_F[[#This Row],[NIVEL]],".",portada_F[[#This Row],[CODINS]])</f>
        <v>1.02568</v>
      </c>
      <c r="E2464" s="444" t="s">
        <v>32731</v>
      </c>
      <c r="F2464" t="s">
        <v>4682</v>
      </c>
      <c r="G2464" t="s">
        <v>4681</v>
      </c>
      <c r="H2464" t="s">
        <v>539</v>
      </c>
      <c r="I2464" t="s">
        <v>235</v>
      </c>
      <c r="J2464" t="s">
        <v>2</v>
      </c>
      <c r="K2464" t="s">
        <v>32</v>
      </c>
      <c r="L2464" t="s">
        <v>20921</v>
      </c>
      <c r="M2464" t="s">
        <v>18492</v>
      </c>
      <c r="N2464">
        <v>50303</v>
      </c>
      <c r="O2464" t="s">
        <v>236</v>
      </c>
      <c r="P2464" t="s">
        <v>3</v>
      </c>
      <c r="Q2464" t="s">
        <v>3</v>
      </c>
      <c r="R2464" t="s">
        <v>16753</v>
      </c>
      <c r="S2464" t="s">
        <v>237</v>
      </c>
      <c r="T2464" t="s">
        <v>235</v>
      </c>
      <c r="U2464" t="s">
        <v>22343</v>
      </c>
      <c r="V2464" t="s">
        <v>539</v>
      </c>
      <c r="W2464" t="s">
        <v>2936</v>
      </c>
      <c r="X2464" t="s">
        <v>10920</v>
      </c>
      <c r="Y2464" s="536" t="s">
        <v>26309</v>
      </c>
      <c r="Z2464" s="536" t="s">
        <v>26310</v>
      </c>
      <c r="AA2464" s="493" t="s">
        <v>26311</v>
      </c>
      <c r="AB2464" s="493" t="s">
        <v>26312</v>
      </c>
      <c r="AC2464" s="493" t="s">
        <v>19864</v>
      </c>
      <c r="AD2464" s="493" t="s">
        <v>22348</v>
      </c>
      <c r="AE2464"/>
      <c r="AF2464" t="s">
        <v>20919</v>
      </c>
      <c r="AG2464"/>
      <c r="AH2464"/>
      <c r="AI2464" t="s">
        <v>20668</v>
      </c>
      <c r="AJ2464" t="s">
        <v>32</v>
      </c>
      <c r="AK2464" t="s">
        <v>7841</v>
      </c>
      <c r="AL2464" t="s">
        <v>64</v>
      </c>
      <c r="AM2464" t="s">
        <v>539</v>
      </c>
      <c r="AN2464">
        <v>13</v>
      </c>
    </row>
    <row r="2465" spans="1:40" ht="14.4" x14ac:dyDescent="0.3">
      <c r="A2465" s="433" t="str">
        <v>3331</v>
      </c>
      <c r="D2465" t="str">
        <f>CONCATENATE(portada_F[[#This Row],[NIVEL]],".",portada_F[[#This Row],[CODINS]])</f>
        <v>1.02215</v>
      </c>
      <c r="E2465" s="444" t="s">
        <v>32420</v>
      </c>
      <c r="F2465" t="s">
        <v>9894</v>
      </c>
      <c r="G2465" t="s">
        <v>10210</v>
      </c>
      <c r="H2465" t="s">
        <v>10211</v>
      </c>
      <c r="I2465" t="s">
        <v>235</v>
      </c>
      <c r="J2465" t="s">
        <v>3</v>
      </c>
      <c r="K2465" t="s">
        <v>32</v>
      </c>
      <c r="L2465" t="s">
        <v>20921</v>
      </c>
      <c r="M2465" t="s">
        <v>18492</v>
      </c>
      <c r="N2465">
        <v>50309</v>
      </c>
      <c r="O2465" t="s">
        <v>236</v>
      </c>
      <c r="P2465" t="s">
        <v>3</v>
      </c>
      <c r="Q2465" t="s">
        <v>10</v>
      </c>
      <c r="R2465" t="s">
        <v>16758</v>
      </c>
      <c r="S2465" t="s">
        <v>237</v>
      </c>
      <c r="T2465" t="s">
        <v>235</v>
      </c>
      <c r="U2465" t="s">
        <v>4683</v>
      </c>
      <c r="V2465" t="s">
        <v>10211</v>
      </c>
      <c r="W2465" t="s">
        <v>1043</v>
      </c>
      <c r="X2465" t="s">
        <v>12047</v>
      </c>
      <c r="Y2465" s="536" t="s">
        <v>25597</v>
      </c>
      <c r="Z2465" s="536" t="s">
        <v>25597</v>
      </c>
      <c r="AA2465" s="493" t="s">
        <v>20188</v>
      </c>
      <c r="AB2465" s="493" t="s">
        <v>25597</v>
      </c>
      <c r="AC2465" s="493" t="s">
        <v>19862</v>
      </c>
      <c r="AD2465" s="493" t="s">
        <v>23512</v>
      </c>
      <c r="AE2465"/>
      <c r="AF2465" t="s">
        <v>20919</v>
      </c>
      <c r="AG2465"/>
      <c r="AH2465"/>
      <c r="AI2465" t="s">
        <v>20668</v>
      </c>
      <c r="AJ2465" t="s">
        <v>32</v>
      </c>
      <c r="AK2465" t="s">
        <v>1694</v>
      </c>
      <c r="AL2465" t="s">
        <v>64</v>
      </c>
      <c r="AM2465" t="s">
        <v>10211</v>
      </c>
      <c r="AN2465">
        <v>20</v>
      </c>
    </row>
    <row r="2466" spans="1:40" ht="14.4" x14ac:dyDescent="0.3">
      <c r="A2466" s="433" t="str">
        <v>3333</v>
      </c>
      <c r="D2466" t="str">
        <f>CONCATENATE(portada_F[[#This Row],[NIVEL]],".",portada_F[[#This Row],[CODINS]])</f>
        <v>1.01605</v>
      </c>
      <c r="E2466" s="444" t="s">
        <v>31878</v>
      </c>
      <c r="F2466" t="s">
        <v>3950</v>
      </c>
      <c r="G2466" t="s">
        <v>4643</v>
      </c>
      <c r="H2466" t="s">
        <v>173</v>
      </c>
      <c r="I2466" t="s">
        <v>235</v>
      </c>
      <c r="J2466" t="s">
        <v>1</v>
      </c>
      <c r="K2466" t="s">
        <v>32</v>
      </c>
      <c r="L2466" t="s">
        <v>20921</v>
      </c>
      <c r="M2466" t="s">
        <v>18492</v>
      </c>
      <c r="N2466">
        <v>50301</v>
      </c>
      <c r="O2466" t="s">
        <v>236</v>
      </c>
      <c r="P2466" t="s">
        <v>3</v>
      </c>
      <c r="Q2466" t="s">
        <v>1</v>
      </c>
      <c r="R2466" t="s">
        <v>16751</v>
      </c>
      <c r="S2466" t="s">
        <v>237</v>
      </c>
      <c r="T2466" t="s">
        <v>235</v>
      </c>
      <c r="U2466" t="s">
        <v>235</v>
      </c>
      <c r="V2466" t="s">
        <v>173</v>
      </c>
      <c r="W2466" t="s">
        <v>2037</v>
      </c>
      <c r="X2466" t="s">
        <v>11891</v>
      </c>
      <c r="Y2466" s="536" t="s">
        <v>24348</v>
      </c>
      <c r="Z2466" s="536" t="s">
        <v>24348</v>
      </c>
      <c r="AA2466" s="493" t="s">
        <v>10676</v>
      </c>
      <c r="AB2466" s="493" t="s">
        <v>24349</v>
      </c>
      <c r="AC2466" s="493" t="s">
        <v>19861</v>
      </c>
      <c r="AD2466" s="493" t="s">
        <v>22335</v>
      </c>
      <c r="AE2466"/>
      <c r="AF2466" t="s">
        <v>20919</v>
      </c>
      <c r="AG2466"/>
      <c r="AH2466"/>
      <c r="AI2466" t="s">
        <v>20668</v>
      </c>
      <c r="AJ2466" t="s">
        <v>32</v>
      </c>
      <c r="AK2466" t="s">
        <v>4268</v>
      </c>
      <c r="AL2466" t="s">
        <v>64</v>
      </c>
      <c r="AM2466" t="s">
        <v>173</v>
      </c>
      <c r="AN2466">
        <v>25</v>
      </c>
    </row>
    <row r="2467" spans="1:40" ht="14.4" x14ac:dyDescent="0.3">
      <c r="A2467" s="433" t="str">
        <v>3334</v>
      </c>
      <c r="D2467" t="str">
        <f>CONCATENATE(portada_F[[#This Row],[NIVEL]],".",portada_F[[#This Row],[CODINS]])</f>
        <v>1.02678</v>
      </c>
      <c r="E2467" s="444" t="s">
        <v>32823</v>
      </c>
      <c r="F2467" t="s">
        <v>4724</v>
      </c>
      <c r="G2467" t="s">
        <v>4723</v>
      </c>
      <c r="H2467" t="s">
        <v>2561</v>
      </c>
      <c r="I2467" t="s">
        <v>235</v>
      </c>
      <c r="J2467" t="s">
        <v>4</v>
      </c>
      <c r="K2467" t="s">
        <v>32</v>
      </c>
      <c r="L2467" t="s">
        <v>20921</v>
      </c>
      <c r="M2467" t="s">
        <v>18492</v>
      </c>
      <c r="N2467">
        <v>50306</v>
      </c>
      <c r="O2467" t="s">
        <v>236</v>
      </c>
      <c r="P2467" t="s">
        <v>3</v>
      </c>
      <c r="Q2467" t="s">
        <v>6</v>
      </c>
      <c r="R2467" t="s">
        <v>18381</v>
      </c>
      <c r="S2467" t="s">
        <v>237</v>
      </c>
      <c r="T2467" t="s">
        <v>235</v>
      </c>
      <c r="U2467" t="s">
        <v>4298</v>
      </c>
      <c r="V2467" t="s">
        <v>2561</v>
      </c>
      <c r="W2467" t="s">
        <v>950</v>
      </c>
      <c r="X2467" t="s">
        <v>10942</v>
      </c>
      <c r="Y2467" s="536" t="s">
        <v>26537</v>
      </c>
      <c r="Z2467" s="536" t="s">
        <v>26538</v>
      </c>
      <c r="AA2467" s="493" t="s">
        <v>11370</v>
      </c>
      <c r="AB2467" s="493" t="s">
        <v>26537</v>
      </c>
      <c r="AC2467" s="493" t="s">
        <v>20009</v>
      </c>
      <c r="AD2467" s="493" t="s">
        <v>23549</v>
      </c>
      <c r="AE2467"/>
      <c r="AF2467" t="s">
        <v>20919</v>
      </c>
      <c r="AG2467"/>
      <c r="AH2467"/>
      <c r="AI2467" t="s">
        <v>20668</v>
      </c>
      <c r="AJ2467" t="s">
        <v>32</v>
      </c>
      <c r="AK2467" t="s">
        <v>3001</v>
      </c>
      <c r="AL2467" t="s">
        <v>64</v>
      </c>
      <c r="AM2467" t="s">
        <v>2561</v>
      </c>
      <c r="AN2467">
        <v>10</v>
      </c>
    </row>
    <row r="2468" spans="1:40" ht="14.4" x14ac:dyDescent="0.3">
      <c r="A2468" s="433" t="str">
        <v>3335</v>
      </c>
      <c r="D2468" t="str">
        <f>CONCATENATE(portada_F[[#This Row],[NIVEL]],".",portada_F[[#This Row],[CODINS]])</f>
        <v>1.02425</v>
      </c>
      <c r="E2468" s="444" t="s">
        <v>32602</v>
      </c>
      <c r="F2468" t="s">
        <v>4651</v>
      </c>
      <c r="G2468" t="s">
        <v>4650</v>
      </c>
      <c r="H2468" t="s">
        <v>674</v>
      </c>
      <c r="I2468" t="s">
        <v>235</v>
      </c>
      <c r="J2468" t="s">
        <v>1</v>
      </c>
      <c r="K2468" t="s">
        <v>32</v>
      </c>
      <c r="L2468" t="s">
        <v>20921</v>
      </c>
      <c r="M2468" t="s">
        <v>18492</v>
      </c>
      <c r="N2468">
        <v>50301</v>
      </c>
      <c r="O2468" t="s">
        <v>236</v>
      </c>
      <c r="P2468" t="s">
        <v>3</v>
      </c>
      <c r="Q2468" t="s">
        <v>1</v>
      </c>
      <c r="R2468" t="s">
        <v>16751</v>
      </c>
      <c r="S2468" t="s">
        <v>237</v>
      </c>
      <c r="T2468" t="s">
        <v>235</v>
      </c>
      <c r="U2468" t="s">
        <v>235</v>
      </c>
      <c r="V2468" t="s">
        <v>674</v>
      </c>
      <c r="W2468" t="s">
        <v>474</v>
      </c>
      <c r="X2468" t="s">
        <v>12089</v>
      </c>
      <c r="Y2468" s="536" t="s">
        <v>26014</v>
      </c>
      <c r="Z2468" s="536"/>
      <c r="AA2468" s="493" t="s">
        <v>15757</v>
      </c>
      <c r="AB2468" s="493" t="s">
        <v>26015</v>
      </c>
      <c r="AC2468" s="493" t="s">
        <v>19861</v>
      </c>
      <c r="AD2468" s="493" t="s">
        <v>22335</v>
      </c>
      <c r="AE2468"/>
      <c r="AF2468" t="s">
        <v>20919</v>
      </c>
      <c r="AG2468"/>
      <c r="AH2468"/>
      <c r="AI2468" t="s">
        <v>20668</v>
      </c>
      <c r="AJ2468" t="s">
        <v>32</v>
      </c>
      <c r="AK2468" t="s">
        <v>7257</v>
      </c>
      <c r="AL2468" t="s">
        <v>64</v>
      </c>
      <c r="AM2468" t="s">
        <v>674</v>
      </c>
      <c r="AN2468">
        <v>17</v>
      </c>
    </row>
    <row r="2469" spans="1:40" ht="14.4" x14ac:dyDescent="0.3">
      <c r="A2469" s="433" t="str">
        <v>3336</v>
      </c>
      <c r="D2469" t="str">
        <f>CONCATENATE(portada_F[[#This Row],[NIVEL]],".",portada_F[[#This Row],[CODINS]])</f>
        <v>1.00669</v>
      </c>
      <c r="E2469" s="444" t="s">
        <v>31038</v>
      </c>
      <c r="F2469" t="s">
        <v>1285</v>
      </c>
      <c r="G2469" t="s">
        <v>4738</v>
      </c>
      <c r="H2469" t="s">
        <v>72</v>
      </c>
      <c r="I2469" t="s">
        <v>235</v>
      </c>
      <c r="J2469" t="s">
        <v>5</v>
      </c>
      <c r="K2469" t="s">
        <v>32</v>
      </c>
      <c r="L2469" t="s">
        <v>20921</v>
      </c>
      <c r="M2469" t="s">
        <v>18492</v>
      </c>
      <c r="N2469">
        <v>50504</v>
      </c>
      <c r="O2469" t="s">
        <v>236</v>
      </c>
      <c r="P2469" t="s">
        <v>5</v>
      </c>
      <c r="Q2469" t="s">
        <v>4</v>
      </c>
      <c r="R2469" t="s">
        <v>16765</v>
      </c>
      <c r="S2469" t="s">
        <v>237</v>
      </c>
      <c r="T2469" t="s">
        <v>22353</v>
      </c>
      <c r="U2469" t="s">
        <v>3995</v>
      </c>
      <c r="V2469" t="s">
        <v>341</v>
      </c>
      <c r="W2469" t="s">
        <v>22368</v>
      </c>
      <c r="X2469" t="s">
        <v>18835</v>
      </c>
      <c r="Y2469" s="536" t="s">
        <v>22369</v>
      </c>
      <c r="Z2469" s="536" t="s">
        <v>22369</v>
      </c>
      <c r="AA2469" s="493" t="s">
        <v>15856</v>
      </c>
      <c r="AB2469" s="493" t="s">
        <v>22369</v>
      </c>
      <c r="AC2469" s="493" t="s">
        <v>22361</v>
      </c>
      <c r="AD2469" s="493" t="s">
        <v>22370</v>
      </c>
      <c r="AE2469"/>
      <c r="AF2469" t="s">
        <v>20919</v>
      </c>
      <c r="AG2469"/>
      <c r="AH2469"/>
      <c r="AI2469" t="s">
        <v>20668</v>
      </c>
      <c r="AJ2469" t="s">
        <v>32</v>
      </c>
      <c r="AK2469" t="s">
        <v>3265</v>
      </c>
      <c r="AL2469" t="s">
        <v>64</v>
      </c>
      <c r="AM2469" t="s">
        <v>72</v>
      </c>
      <c r="AN2469">
        <v>37</v>
      </c>
    </row>
    <row r="2470" spans="1:40" ht="14.4" x14ac:dyDescent="0.3">
      <c r="A2470" s="433" t="str">
        <v>3337</v>
      </c>
      <c r="D2470" t="str">
        <f>CONCATENATE(portada_F[[#This Row],[NIVEL]],".",portada_F[[#This Row],[CODINS]])</f>
        <v>1.02563</v>
      </c>
      <c r="E2470" s="444" t="s">
        <v>32726</v>
      </c>
      <c r="F2470" t="s">
        <v>4759</v>
      </c>
      <c r="G2470" t="s">
        <v>4758</v>
      </c>
      <c r="H2470" t="s">
        <v>1576</v>
      </c>
      <c r="I2470" t="s">
        <v>235</v>
      </c>
      <c r="J2470" t="s">
        <v>5</v>
      </c>
      <c r="K2470" t="s">
        <v>32</v>
      </c>
      <c r="L2470" t="s">
        <v>20921</v>
      </c>
      <c r="M2470" t="s">
        <v>18492</v>
      </c>
      <c r="N2470">
        <v>50504</v>
      </c>
      <c r="O2470" t="s">
        <v>236</v>
      </c>
      <c r="P2470" t="s">
        <v>5</v>
      </c>
      <c r="Q2470" t="s">
        <v>4</v>
      </c>
      <c r="R2470" t="s">
        <v>16765</v>
      </c>
      <c r="S2470" t="s">
        <v>237</v>
      </c>
      <c r="T2470" t="s">
        <v>22353</v>
      </c>
      <c r="U2470" t="s">
        <v>3995</v>
      </c>
      <c r="V2470" t="s">
        <v>1576</v>
      </c>
      <c r="W2470" t="s">
        <v>215</v>
      </c>
      <c r="X2470" t="s">
        <v>10916</v>
      </c>
      <c r="Y2470" s="536" t="s">
        <v>26299</v>
      </c>
      <c r="Z2470" s="536" t="s">
        <v>26299</v>
      </c>
      <c r="AA2470" s="493" t="s">
        <v>7079</v>
      </c>
      <c r="AB2470" s="493" t="s">
        <v>26300</v>
      </c>
      <c r="AC2470" s="493" t="s">
        <v>22361</v>
      </c>
      <c r="AD2470" s="493" t="s">
        <v>22362</v>
      </c>
      <c r="AE2470"/>
      <c r="AF2470" t="s">
        <v>20919</v>
      </c>
      <c r="AG2470"/>
      <c r="AH2470"/>
      <c r="AI2470" t="s">
        <v>20668</v>
      </c>
      <c r="AJ2470" t="s">
        <v>32</v>
      </c>
      <c r="AK2470" t="s">
        <v>2895</v>
      </c>
      <c r="AL2470" t="s">
        <v>64</v>
      </c>
      <c r="AM2470" t="s">
        <v>1576</v>
      </c>
      <c r="AN2470">
        <v>27</v>
      </c>
    </row>
    <row r="2471" spans="1:40" ht="14.4" x14ac:dyDescent="0.3">
      <c r="A2471" s="433" t="str">
        <v>3338</v>
      </c>
      <c r="D2471" t="str">
        <f>CONCATENATE(portada_F[[#This Row],[NIVEL]],".",portada_F[[#This Row],[CODINS]])</f>
        <v>1.00670</v>
      </c>
      <c r="E2471" s="444" t="s">
        <v>31039</v>
      </c>
      <c r="F2471" t="s">
        <v>1305</v>
      </c>
      <c r="G2471" t="s">
        <v>4757</v>
      </c>
      <c r="H2471" t="s">
        <v>10157</v>
      </c>
      <c r="I2471" t="s">
        <v>235</v>
      </c>
      <c r="J2471" t="s">
        <v>6</v>
      </c>
      <c r="K2471" t="s">
        <v>32</v>
      </c>
      <c r="L2471" t="s">
        <v>20921</v>
      </c>
      <c r="M2471" t="s">
        <v>18492</v>
      </c>
      <c r="N2471">
        <v>50503</v>
      </c>
      <c r="O2471" t="s">
        <v>236</v>
      </c>
      <c r="P2471" t="s">
        <v>5</v>
      </c>
      <c r="Q2471" t="s">
        <v>3</v>
      </c>
      <c r="R2471" t="s">
        <v>16764</v>
      </c>
      <c r="S2471" t="s">
        <v>237</v>
      </c>
      <c r="T2471" t="s">
        <v>22353</v>
      </c>
      <c r="U2471" t="s">
        <v>4730</v>
      </c>
      <c r="V2471" t="s">
        <v>4730</v>
      </c>
      <c r="W2471" t="s">
        <v>22371</v>
      </c>
      <c r="X2471" t="s">
        <v>10434</v>
      </c>
      <c r="Y2471" s="536" t="s">
        <v>22372</v>
      </c>
      <c r="Z2471" s="536" t="s">
        <v>22373</v>
      </c>
      <c r="AA2471" s="493" t="s">
        <v>17083</v>
      </c>
      <c r="AB2471" s="493" t="s">
        <v>22374</v>
      </c>
      <c r="AC2471" s="493" t="s">
        <v>11360</v>
      </c>
      <c r="AD2471" s="493" t="s">
        <v>22375</v>
      </c>
      <c r="AE2471"/>
      <c r="AF2471" t="s">
        <v>20919</v>
      </c>
      <c r="AG2471"/>
      <c r="AH2471"/>
      <c r="AI2471" t="s">
        <v>20668</v>
      </c>
      <c r="AJ2471" t="s">
        <v>32</v>
      </c>
      <c r="AK2471" t="s">
        <v>2851</v>
      </c>
      <c r="AL2471" t="s">
        <v>64</v>
      </c>
      <c r="AM2471" t="s">
        <v>10157</v>
      </c>
      <c r="AN2471">
        <v>156</v>
      </c>
    </row>
    <row r="2472" spans="1:40" ht="14.4" x14ac:dyDescent="0.3">
      <c r="A2472" s="433" t="str">
        <v>3339</v>
      </c>
      <c r="D2472" t="str">
        <f>CONCATENATE(portada_F[[#This Row],[NIVEL]],".",portada_F[[#This Row],[CODINS]])</f>
        <v>1.02841</v>
      </c>
      <c r="E2472" s="444" t="s">
        <v>32971</v>
      </c>
      <c r="F2472" t="s">
        <v>5668</v>
      </c>
      <c r="G2472" t="s">
        <v>6529</v>
      </c>
      <c r="H2472" t="s">
        <v>6530</v>
      </c>
      <c r="I2472" t="s">
        <v>235</v>
      </c>
      <c r="J2472" t="s">
        <v>6</v>
      </c>
      <c r="K2472" t="s">
        <v>32</v>
      </c>
      <c r="L2472" t="s">
        <v>20921</v>
      </c>
      <c r="M2472" t="s">
        <v>18492</v>
      </c>
      <c r="N2472">
        <v>50503</v>
      </c>
      <c r="O2472" t="s">
        <v>236</v>
      </c>
      <c r="P2472" t="s">
        <v>5</v>
      </c>
      <c r="Q2472" t="s">
        <v>3</v>
      </c>
      <c r="R2472" t="s">
        <v>16764</v>
      </c>
      <c r="S2472" t="s">
        <v>237</v>
      </c>
      <c r="T2472" t="s">
        <v>22353</v>
      </c>
      <c r="U2472" t="s">
        <v>4730</v>
      </c>
      <c r="V2472" t="s">
        <v>6530</v>
      </c>
      <c r="W2472" t="s">
        <v>9825</v>
      </c>
      <c r="X2472" t="s">
        <v>10990</v>
      </c>
      <c r="Y2472" s="536" t="s">
        <v>26890</v>
      </c>
      <c r="Z2472" s="536" t="s">
        <v>26890</v>
      </c>
      <c r="AA2472" s="493" t="s">
        <v>19362</v>
      </c>
      <c r="AB2472" s="493" t="s">
        <v>26891</v>
      </c>
      <c r="AC2472" s="493" t="s">
        <v>11360</v>
      </c>
      <c r="AD2472" s="493" t="s">
        <v>22367</v>
      </c>
      <c r="AE2472"/>
      <c r="AF2472" t="s">
        <v>20919</v>
      </c>
      <c r="AG2472"/>
      <c r="AH2472"/>
      <c r="AI2472" t="s">
        <v>20668</v>
      </c>
      <c r="AJ2472" t="s">
        <v>32</v>
      </c>
      <c r="AK2472" t="s">
        <v>7909</v>
      </c>
      <c r="AL2472" t="s">
        <v>64</v>
      </c>
      <c r="AM2472" t="s">
        <v>6530</v>
      </c>
      <c r="AN2472">
        <v>30</v>
      </c>
    </row>
    <row r="2473" spans="1:40" ht="14.4" x14ac:dyDescent="0.3">
      <c r="A2473" s="433" t="str">
        <v>3341</v>
      </c>
      <c r="D2473" t="str">
        <f>CONCATENATE(portada_F[[#This Row],[NIVEL]],".",portada_F[[#This Row],[CODINS]])</f>
        <v>1.02069</v>
      </c>
      <c r="E2473" s="444" t="s">
        <v>32290</v>
      </c>
      <c r="F2473" t="s">
        <v>6902</v>
      </c>
      <c r="G2473" t="s">
        <v>4644</v>
      </c>
      <c r="H2473" t="s">
        <v>4645</v>
      </c>
      <c r="I2473" t="s">
        <v>235</v>
      </c>
      <c r="J2473" t="s">
        <v>7</v>
      </c>
      <c r="K2473" t="s">
        <v>32</v>
      </c>
      <c r="L2473" t="s">
        <v>20921</v>
      </c>
      <c r="M2473" t="s">
        <v>18492</v>
      </c>
      <c r="N2473">
        <v>50307</v>
      </c>
      <c r="O2473" t="s">
        <v>236</v>
      </c>
      <c r="P2473" t="s">
        <v>3</v>
      </c>
      <c r="Q2473" t="s">
        <v>7</v>
      </c>
      <c r="R2473" t="s">
        <v>16756</v>
      </c>
      <c r="S2473" t="s">
        <v>237</v>
      </c>
      <c r="T2473" t="s">
        <v>235</v>
      </c>
      <c r="U2473" t="s">
        <v>4640</v>
      </c>
      <c r="V2473" t="s">
        <v>4645</v>
      </c>
      <c r="W2473" t="s">
        <v>9574</v>
      </c>
      <c r="X2473" t="s">
        <v>25285</v>
      </c>
      <c r="Y2473" s="536" t="s">
        <v>25286</v>
      </c>
      <c r="Z2473" s="536" t="s">
        <v>25286</v>
      </c>
      <c r="AA2473" s="493" t="s">
        <v>17248</v>
      </c>
      <c r="AB2473" s="493" t="s">
        <v>25287</v>
      </c>
      <c r="AC2473" s="493" t="s">
        <v>19859</v>
      </c>
      <c r="AD2473" s="493" t="s">
        <v>23552</v>
      </c>
      <c r="AE2473"/>
      <c r="AF2473" t="s">
        <v>20919</v>
      </c>
      <c r="AG2473"/>
      <c r="AH2473"/>
      <c r="AI2473" t="s">
        <v>20668</v>
      </c>
      <c r="AJ2473" t="s">
        <v>32</v>
      </c>
      <c r="AK2473" t="s">
        <v>3215</v>
      </c>
      <c r="AL2473" t="s">
        <v>64</v>
      </c>
      <c r="AM2473" t="s">
        <v>4645</v>
      </c>
      <c r="AN2473">
        <v>14</v>
      </c>
    </row>
    <row r="2474" spans="1:40" ht="14.4" x14ac:dyDescent="0.3">
      <c r="A2474" s="433" t="str">
        <v>3342</v>
      </c>
      <c r="D2474" t="str">
        <f>CONCATENATE(portada_F[[#This Row],[NIVEL]],".",portada_F[[#This Row],[CODINS]])</f>
        <v>1.03255</v>
      </c>
      <c r="E2474" s="444" t="s">
        <v>33318</v>
      </c>
      <c r="F2474" t="s">
        <v>4726</v>
      </c>
      <c r="G2474" t="s">
        <v>4725</v>
      </c>
      <c r="H2474" t="s">
        <v>3308</v>
      </c>
      <c r="I2474" t="s">
        <v>235</v>
      </c>
      <c r="J2474" t="s">
        <v>4</v>
      </c>
      <c r="K2474" t="s">
        <v>32</v>
      </c>
      <c r="L2474" t="s">
        <v>20921</v>
      </c>
      <c r="M2474" t="s">
        <v>18492</v>
      </c>
      <c r="N2474">
        <v>50303</v>
      </c>
      <c r="O2474" t="s">
        <v>236</v>
      </c>
      <c r="P2474" t="s">
        <v>3</v>
      </c>
      <c r="Q2474" t="s">
        <v>3</v>
      </c>
      <c r="R2474" t="s">
        <v>16753</v>
      </c>
      <c r="S2474" t="s">
        <v>237</v>
      </c>
      <c r="T2474" t="s">
        <v>235</v>
      </c>
      <c r="U2474" t="s">
        <v>22343</v>
      </c>
      <c r="V2474" t="s">
        <v>3308</v>
      </c>
      <c r="W2474" t="s">
        <v>1043</v>
      </c>
      <c r="X2474" t="s">
        <v>11067</v>
      </c>
      <c r="Y2474" s="536" t="s">
        <v>27708</v>
      </c>
      <c r="Z2474" s="536" t="s">
        <v>27708</v>
      </c>
      <c r="AA2474" s="493" t="s">
        <v>27709</v>
      </c>
      <c r="AB2474" s="493" t="s">
        <v>27708</v>
      </c>
      <c r="AC2474" s="493" t="s">
        <v>20009</v>
      </c>
      <c r="AD2474" s="493" t="s">
        <v>27710</v>
      </c>
      <c r="AE2474"/>
      <c r="AF2474" t="s">
        <v>20919</v>
      </c>
      <c r="AG2474"/>
      <c r="AH2474"/>
      <c r="AI2474" t="s">
        <v>20668</v>
      </c>
      <c r="AJ2474" t="s">
        <v>32</v>
      </c>
      <c r="AK2474" t="s">
        <v>2796</v>
      </c>
      <c r="AL2474" t="s">
        <v>64</v>
      </c>
      <c r="AM2474" t="s">
        <v>3308</v>
      </c>
      <c r="AN2474">
        <v>14</v>
      </c>
    </row>
    <row r="2475" spans="1:40" ht="14.4" x14ac:dyDescent="0.3">
      <c r="A2475" s="433" t="str">
        <v>3343</v>
      </c>
      <c r="D2475" t="str">
        <f>CONCATENATE(portada_F[[#This Row],[NIVEL]],".",portada_F[[#This Row],[CODINS]])</f>
        <v>1.00662</v>
      </c>
      <c r="E2475" s="444" t="s">
        <v>31032</v>
      </c>
      <c r="F2475" t="s">
        <v>1853</v>
      </c>
      <c r="G2475" t="s">
        <v>4667</v>
      </c>
      <c r="H2475" t="s">
        <v>4668</v>
      </c>
      <c r="I2475" t="s">
        <v>235</v>
      </c>
      <c r="J2475" t="s">
        <v>2</v>
      </c>
      <c r="K2475" t="s">
        <v>32</v>
      </c>
      <c r="L2475" t="s">
        <v>20921</v>
      </c>
      <c r="M2475" t="s">
        <v>18492</v>
      </c>
      <c r="N2475">
        <v>50303</v>
      </c>
      <c r="O2475" t="s">
        <v>236</v>
      </c>
      <c r="P2475" t="s">
        <v>3</v>
      </c>
      <c r="Q2475" t="s">
        <v>3</v>
      </c>
      <c r="R2475" t="s">
        <v>16753</v>
      </c>
      <c r="S2475" t="s">
        <v>237</v>
      </c>
      <c r="T2475" t="s">
        <v>235</v>
      </c>
      <c r="U2475" t="s">
        <v>22343</v>
      </c>
      <c r="V2475" t="s">
        <v>4668</v>
      </c>
      <c r="W2475" t="s">
        <v>526</v>
      </c>
      <c r="X2475" t="s">
        <v>17926</v>
      </c>
      <c r="Y2475" s="536" t="s">
        <v>22344</v>
      </c>
      <c r="Z2475" s="536" t="s">
        <v>22345</v>
      </c>
      <c r="AA2475" s="493" t="s">
        <v>22346</v>
      </c>
      <c r="AB2475" s="493" t="s">
        <v>22347</v>
      </c>
      <c r="AC2475" s="493" t="s">
        <v>19864</v>
      </c>
      <c r="AD2475" s="493" t="s">
        <v>22348</v>
      </c>
      <c r="AE2475"/>
      <c r="AF2475" t="s">
        <v>20919</v>
      </c>
      <c r="AG2475"/>
      <c r="AH2475"/>
      <c r="AI2475" t="s">
        <v>20668</v>
      </c>
      <c r="AJ2475" t="s">
        <v>32</v>
      </c>
      <c r="AK2475" t="s">
        <v>4666</v>
      </c>
      <c r="AL2475" t="s">
        <v>64</v>
      </c>
      <c r="AM2475" t="s">
        <v>4668</v>
      </c>
      <c r="AN2475">
        <v>32</v>
      </c>
    </row>
    <row r="2476" spans="1:40" ht="14.4" x14ac:dyDescent="0.3">
      <c r="A2476" s="433" t="str">
        <v>3344</v>
      </c>
      <c r="D2476" t="str">
        <f>CONCATENATE(portada_F[[#This Row],[NIVEL]],".",portada_F[[#This Row],[CODINS]])</f>
        <v>1.03124</v>
      </c>
      <c r="E2476" s="444" t="s">
        <v>33214</v>
      </c>
      <c r="F2476" t="s">
        <v>4672</v>
      </c>
      <c r="G2476" t="s">
        <v>4670</v>
      </c>
      <c r="H2476" t="s">
        <v>4671</v>
      </c>
      <c r="I2476" t="s">
        <v>235</v>
      </c>
      <c r="J2476" t="s">
        <v>2</v>
      </c>
      <c r="K2476" t="s">
        <v>32</v>
      </c>
      <c r="L2476" t="s">
        <v>20921</v>
      </c>
      <c r="M2476" t="s">
        <v>18492</v>
      </c>
      <c r="N2476">
        <v>50303</v>
      </c>
      <c r="O2476" t="s">
        <v>236</v>
      </c>
      <c r="P2476" t="s">
        <v>3</v>
      </c>
      <c r="Q2476" t="s">
        <v>3</v>
      </c>
      <c r="R2476" t="s">
        <v>16753</v>
      </c>
      <c r="S2476" t="s">
        <v>237</v>
      </c>
      <c r="T2476" t="s">
        <v>235</v>
      </c>
      <c r="U2476" t="s">
        <v>22343</v>
      </c>
      <c r="V2476" t="s">
        <v>4671</v>
      </c>
      <c r="W2476" t="s">
        <v>215</v>
      </c>
      <c r="X2476" t="s">
        <v>13310</v>
      </c>
      <c r="Y2476" s="536" t="s">
        <v>27469</v>
      </c>
      <c r="Z2476" s="536"/>
      <c r="AA2476" s="493" t="s">
        <v>15847</v>
      </c>
      <c r="AB2476" s="493" t="s">
        <v>27469</v>
      </c>
      <c r="AC2476" s="493" t="s">
        <v>19864</v>
      </c>
      <c r="AD2476" s="493" t="s">
        <v>22348</v>
      </c>
      <c r="AE2476"/>
      <c r="AF2476" t="s">
        <v>20919</v>
      </c>
      <c r="AG2476"/>
      <c r="AH2476"/>
      <c r="AI2476" t="s">
        <v>20668</v>
      </c>
      <c r="AJ2476" t="s">
        <v>32</v>
      </c>
      <c r="AK2476" t="s">
        <v>4669</v>
      </c>
      <c r="AL2476" t="s">
        <v>64</v>
      </c>
      <c r="AM2476" t="s">
        <v>4671</v>
      </c>
      <c r="AN2476">
        <v>8</v>
      </c>
    </row>
    <row r="2477" spans="1:40" ht="14.4" x14ac:dyDescent="0.3">
      <c r="A2477" s="433" t="str">
        <v>3345</v>
      </c>
      <c r="D2477" t="str">
        <f>CONCATENATE(portada_F[[#This Row],[NIVEL]],".",portada_F[[#This Row],[CODINS]])</f>
        <v>1.01606</v>
      </c>
      <c r="E2477" s="444" t="s">
        <v>31879</v>
      </c>
      <c r="F2477" t="s">
        <v>3953</v>
      </c>
      <c r="G2477" t="s">
        <v>4646</v>
      </c>
      <c r="H2477" t="s">
        <v>3529</v>
      </c>
      <c r="I2477" t="s">
        <v>235</v>
      </c>
      <c r="J2477" t="s">
        <v>1</v>
      </c>
      <c r="K2477" t="s">
        <v>32</v>
      </c>
      <c r="L2477" t="s">
        <v>20921</v>
      </c>
      <c r="M2477" t="s">
        <v>18492</v>
      </c>
      <c r="N2477">
        <v>50301</v>
      </c>
      <c r="O2477" t="s">
        <v>236</v>
      </c>
      <c r="P2477" t="s">
        <v>3</v>
      </c>
      <c r="Q2477" t="s">
        <v>1</v>
      </c>
      <c r="R2477" t="s">
        <v>16751</v>
      </c>
      <c r="S2477" t="s">
        <v>237</v>
      </c>
      <c r="T2477" t="s">
        <v>235</v>
      </c>
      <c r="U2477" t="s">
        <v>235</v>
      </c>
      <c r="V2477" t="s">
        <v>3529</v>
      </c>
      <c r="W2477" t="s">
        <v>252</v>
      </c>
      <c r="X2477" t="s">
        <v>20087</v>
      </c>
      <c r="Y2477" s="536" t="s">
        <v>24350</v>
      </c>
      <c r="Z2477" s="536" t="s">
        <v>24351</v>
      </c>
      <c r="AA2477" s="493" t="s">
        <v>4647</v>
      </c>
      <c r="AB2477" s="493" t="s">
        <v>24351</v>
      </c>
      <c r="AC2477" s="493" t="s">
        <v>19861</v>
      </c>
      <c r="AD2477" s="493" t="s">
        <v>22335</v>
      </c>
      <c r="AE2477"/>
      <c r="AF2477" t="s">
        <v>20919</v>
      </c>
      <c r="AG2477"/>
      <c r="AH2477"/>
      <c r="AI2477" t="s">
        <v>20668</v>
      </c>
      <c r="AJ2477" t="s">
        <v>32</v>
      </c>
      <c r="AK2477" t="s">
        <v>7617</v>
      </c>
      <c r="AL2477" t="s">
        <v>64</v>
      </c>
      <c r="AM2477" t="s">
        <v>3529</v>
      </c>
      <c r="AN2477">
        <v>34</v>
      </c>
    </row>
    <row r="2478" spans="1:40" ht="14.4" x14ac:dyDescent="0.3">
      <c r="A2478" s="433" t="str">
        <v>3346</v>
      </c>
      <c r="D2478" t="str">
        <f>CONCATENATE(portada_F[[#This Row],[NIVEL]],".",portada_F[[#This Row],[CODINS]])</f>
        <v>1.02930</v>
      </c>
      <c r="E2478" s="444" t="s">
        <v>33049</v>
      </c>
      <c r="F2478" t="s">
        <v>4748</v>
      </c>
      <c r="G2478" t="s">
        <v>4747</v>
      </c>
      <c r="H2478" t="s">
        <v>2114</v>
      </c>
      <c r="I2478" t="s">
        <v>235</v>
      </c>
      <c r="J2478" t="s">
        <v>6</v>
      </c>
      <c r="K2478" t="s">
        <v>32</v>
      </c>
      <c r="L2478" t="s">
        <v>20921</v>
      </c>
      <c r="M2478" t="s">
        <v>18492</v>
      </c>
      <c r="N2478">
        <v>50503</v>
      </c>
      <c r="O2478" t="s">
        <v>236</v>
      </c>
      <c r="P2478" t="s">
        <v>5</v>
      </c>
      <c r="Q2478" t="s">
        <v>3</v>
      </c>
      <c r="R2478" t="s">
        <v>16764</v>
      </c>
      <c r="S2478" t="s">
        <v>237</v>
      </c>
      <c r="T2478" t="s">
        <v>22353</v>
      </c>
      <c r="U2478" t="s">
        <v>4730</v>
      </c>
      <c r="V2478" t="s">
        <v>2114</v>
      </c>
      <c r="W2478" t="s">
        <v>27070</v>
      </c>
      <c r="X2478" t="s">
        <v>19382</v>
      </c>
      <c r="Y2478" s="536" t="s">
        <v>27071</v>
      </c>
      <c r="Z2478" s="536" t="s">
        <v>27071</v>
      </c>
      <c r="AA2478" s="493" t="s">
        <v>27072</v>
      </c>
      <c r="AB2478" s="493" t="s">
        <v>27073</v>
      </c>
      <c r="AC2478" s="493" t="s">
        <v>11360</v>
      </c>
      <c r="AD2478" s="493" t="s">
        <v>22358</v>
      </c>
      <c r="AE2478"/>
      <c r="AF2478" t="s">
        <v>20919</v>
      </c>
      <c r="AG2478"/>
      <c r="AH2478"/>
      <c r="AI2478" t="s">
        <v>20668</v>
      </c>
      <c r="AJ2478" t="s">
        <v>32</v>
      </c>
      <c r="AK2478" t="s">
        <v>2927</v>
      </c>
      <c r="AL2478" t="s">
        <v>64</v>
      </c>
      <c r="AM2478" t="s">
        <v>2114</v>
      </c>
      <c r="AN2478">
        <v>42</v>
      </c>
    </row>
    <row r="2479" spans="1:40" ht="14.4" x14ac:dyDescent="0.3">
      <c r="A2479" s="433" t="str">
        <v>3347</v>
      </c>
      <c r="D2479" t="str">
        <f>CONCATENATE(portada_F[[#This Row],[NIVEL]],".",portada_F[[#This Row],[CODINS]])</f>
        <v>1.03258</v>
      </c>
      <c r="E2479" s="444" t="s">
        <v>33321</v>
      </c>
      <c r="F2479" t="s">
        <v>4678</v>
      </c>
      <c r="G2479" t="s">
        <v>4676</v>
      </c>
      <c r="H2479" t="s">
        <v>4677</v>
      </c>
      <c r="I2479" t="s">
        <v>235</v>
      </c>
      <c r="J2479" t="s">
        <v>2</v>
      </c>
      <c r="K2479" t="s">
        <v>32</v>
      </c>
      <c r="L2479" t="s">
        <v>20921</v>
      </c>
      <c r="M2479" t="s">
        <v>18492</v>
      </c>
      <c r="N2479">
        <v>50303</v>
      </c>
      <c r="O2479" t="s">
        <v>236</v>
      </c>
      <c r="P2479" t="s">
        <v>3</v>
      </c>
      <c r="Q2479" t="s">
        <v>3</v>
      </c>
      <c r="R2479" t="s">
        <v>16753</v>
      </c>
      <c r="S2479" t="s">
        <v>237</v>
      </c>
      <c r="T2479" t="s">
        <v>235</v>
      </c>
      <c r="U2479" t="s">
        <v>22343</v>
      </c>
      <c r="V2479" t="s">
        <v>4677</v>
      </c>
      <c r="W2479" t="s">
        <v>1791</v>
      </c>
      <c r="X2479" t="s">
        <v>9578</v>
      </c>
      <c r="Y2479" s="536" t="s">
        <v>27715</v>
      </c>
      <c r="Z2479" s="536"/>
      <c r="AA2479" s="493" t="s">
        <v>9577</v>
      </c>
      <c r="AB2479" s="493" t="s">
        <v>27716</v>
      </c>
      <c r="AC2479" s="493" t="s">
        <v>19864</v>
      </c>
      <c r="AD2479" s="493" t="s">
        <v>22348</v>
      </c>
      <c r="AE2479"/>
      <c r="AF2479" t="s">
        <v>20919</v>
      </c>
      <c r="AG2479"/>
      <c r="AH2479"/>
      <c r="AI2479" t="s">
        <v>20668</v>
      </c>
      <c r="AJ2479" t="s">
        <v>32</v>
      </c>
      <c r="AK2479" t="s">
        <v>4675</v>
      </c>
      <c r="AL2479" t="s">
        <v>64</v>
      </c>
      <c r="AM2479" t="s">
        <v>4677</v>
      </c>
      <c r="AN2479">
        <v>5</v>
      </c>
    </row>
    <row r="2480" spans="1:40" ht="14.4" x14ac:dyDescent="0.3">
      <c r="A2480" s="433" t="str">
        <v>3348</v>
      </c>
      <c r="D2480" t="str">
        <f>CONCATENATE(portada_F[[#This Row],[NIVEL]],".",portada_F[[#This Row],[CODINS]])</f>
        <v>1.02156</v>
      </c>
      <c r="E2480" s="444" t="s">
        <v>32366</v>
      </c>
      <c r="F2480" t="s">
        <v>4649</v>
      </c>
      <c r="G2480" t="s">
        <v>4648</v>
      </c>
      <c r="H2480" t="s">
        <v>8610</v>
      </c>
      <c r="I2480" t="s">
        <v>235</v>
      </c>
      <c r="J2480" t="s">
        <v>1</v>
      </c>
      <c r="K2480" t="s">
        <v>32</v>
      </c>
      <c r="L2480" t="s">
        <v>20921</v>
      </c>
      <c r="M2480" t="s">
        <v>18492</v>
      </c>
      <c r="N2480">
        <v>50301</v>
      </c>
      <c r="O2480" t="s">
        <v>236</v>
      </c>
      <c r="P2480" t="s">
        <v>3</v>
      </c>
      <c r="Q2480" t="s">
        <v>1</v>
      </c>
      <c r="R2480" t="s">
        <v>16751</v>
      </c>
      <c r="S2480" t="s">
        <v>237</v>
      </c>
      <c r="T2480" t="s">
        <v>235</v>
      </c>
      <c r="U2480" t="s">
        <v>235</v>
      </c>
      <c r="V2480" t="s">
        <v>8610</v>
      </c>
      <c r="W2480" t="s">
        <v>9575</v>
      </c>
      <c r="X2480" t="s">
        <v>10835</v>
      </c>
      <c r="Y2480" s="536" t="s">
        <v>25474</v>
      </c>
      <c r="Z2480" s="536" t="s">
        <v>25474</v>
      </c>
      <c r="AA2480" s="493" t="s">
        <v>14132</v>
      </c>
      <c r="AB2480" s="493" t="s">
        <v>25475</v>
      </c>
      <c r="AC2480" s="493" t="s">
        <v>19861</v>
      </c>
      <c r="AD2480" s="493" t="s">
        <v>25476</v>
      </c>
      <c r="AE2480"/>
      <c r="AF2480" t="s">
        <v>20919</v>
      </c>
      <c r="AG2480"/>
      <c r="AH2480"/>
      <c r="AI2480" t="s">
        <v>20668</v>
      </c>
      <c r="AJ2480" t="s">
        <v>32</v>
      </c>
      <c r="AK2480" t="s">
        <v>7744</v>
      </c>
      <c r="AL2480" t="s">
        <v>64</v>
      </c>
      <c r="AM2480" t="s">
        <v>8610</v>
      </c>
      <c r="AN2480">
        <v>9</v>
      </c>
    </row>
    <row r="2481" spans="1:40" ht="14.4" x14ac:dyDescent="0.3">
      <c r="A2481" s="433" t="str">
        <v>3349</v>
      </c>
      <c r="D2481" t="str">
        <f>CONCATENATE(portada_F[[#This Row],[NIVEL]],".",portada_F[[#This Row],[CODINS]])</f>
        <v>1.04261</v>
      </c>
      <c r="E2481" s="444" t="s">
        <v>34103</v>
      </c>
      <c r="F2481" t="s">
        <v>10053</v>
      </c>
      <c r="G2481" t="s">
        <v>18684</v>
      </c>
      <c r="H2481" t="s">
        <v>3489</v>
      </c>
      <c r="I2481" t="s">
        <v>1762</v>
      </c>
      <c r="J2481" t="s">
        <v>1</v>
      </c>
      <c r="K2481" t="s">
        <v>32</v>
      </c>
      <c r="L2481" t="s">
        <v>20921</v>
      </c>
      <c r="M2481" t="s">
        <v>18492</v>
      </c>
      <c r="N2481">
        <v>50602</v>
      </c>
      <c r="O2481" t="s">
        <v>236</v>
      </c>
      <c r="P2481" t="s">
        <v>6</v>
      </c>
      <c r="Q2481" t="s">
        <v>2</v>
      </c>
      <c r="R2481" t="s">
        <v>16767</v>
      </c>
      <c r="S2481" t="s">
        <v>237</v>
      </c>
      <c r="T2481" t="s">
        <v>1762</v>
      </c>
      <c r="U2481" t="s">
        <v>1907</v>
      </c>
      <c r="V2481" t="s">
        <v>3489</v>
      </c>
      <c r="W2481" t="s">
        <v>29786</v>
      </c>
      <c r="X2481" t="s">
        <v>19646</v>
      </c>
      <c r="Y2481" s="536" t="s">
        <v>29787</v>
      </c>
      <c r="Z2481" s="536"/>
      <c r="AA2481" s="493" t="s">
        <v>29788</v>
      </c>
      <c r="AB2481" s="493" t="s">
        <v>29787</v>
      </c>
      <c r="AC2481" s="493" t="s">
        <v>19868</v>
      </c>
      <c r="AD2481" s="493" t="s">
        <v>22387</v>
      </c>
      <c r="AE2481"/>
      <c r="AF2481" t="s">
        <v>20919</v>
      </c>
      <c r="AG2481"/>
      <c r="AH2481"/>
      <c r="AI2481" t="s">
        <v>20668</v>
      </c>
      <c r="AJ2481" t="s">
        <v>32</v>
      </c>
      <c r="AK2481" t="s">
        <v>13557</v>
      </c>
      <c r="AL2481" t="s">
        <v>64</v>
      </c>
      <c r="AM2481" t="s">
        <v>3489</v>
      </c>
      <c r="AN2481">
        <v>2</v>
      </c>
    </row>
    <row r="2482" spans="1:40" ht="14.4" x14ac:dyDescent="0.3">
      <c r="A2482" s="433" t="str">
        <v>3351</v>
      </c>
      <c r="D2482" t="str">
        <f>CONCATENATE(portada_F[[#This Row],[NIVEL]],".",portada_F[[#This Row],[CODINS]])</f>
        <v>1.01240</v>
      </c>
      <c r="E2482" s="444" t="s">
        <v>31526</v>
      </c>
      <c r="F2482" t="s">
        <v>3223</v>
      </c>
      <c r="G2482" t="s">
        <v>4914</v>
      </c>
      <c r="H2482" t="s">
        <v>4704</v>
      </c>
      <c r="I2482" t="s">
        <v>1762</v>
      </c>
      <c r="J2482" t="s">
        <v>2</v>
      </c>
      <c r="K2482" t="s">
        <v>32</v>
      </c>
      <c r="L2482" t="s">
        <v>20921</v>
      </c>
      <c r="M2482" t="s">
        <v>18492</v>
      </c>
      <c r="N2482">
        <v>50701</v>
      </c>
      <c r="O2482" t="s">
        <v>236</v>
      </c>
      <c r="P2482" t="s">
        <v>7</v>
      </c>
      <c r="Q2482" t="s">
        <v>1</v>
      </c>
      <c r="R2482" t="s">
        <v>19684</v>
      </c>
      <c r="S2482" t="s">
        <v>237</v>
      </c>
      <c r="T2482" t="s">
        <v>22390</v>
      </c>
      <c r="U2482" t="s">
        <v>1717</v>
      </c>
      <c r="V2482" t="s">
        <v>4704</v>
      </c>
      <c r="W2482" t="s">
        <v>4915</v>
      </c>
      <c r="X2482" t="s">
        <v>11775</v>
      </c>
      <c r="Y2482" s="536" t="s">
        <v>23553</v>
      </c>
      <c r="Z2482" s="536" t="s">
        <v>23554</v>
      </c>
      <c r="AA2482" s="493" t="s">
        <v>6583</v>
      </c>
      <c r="AB2482" s="493" t="s">
        <v>23555</v>
      </c>
      <c r="AC2482" s="493" t="s">
        <v>22395</v>
      </c>
      <c r="AD2482" s="493" t="s">
        <v>22396</v>
      </c>
      <c r="AE2482"/>
      <c r="AF2482" t="s">
        <v>20919</v>
      </c>
      <c r="AG2482"/>
      <c r="AH2482"/>
      <c r="AI2482" t="s">
        <v>20668</v>
      </c>
      <c r="AJ2482" t="s">
        <v>32</v>
      </c>
      <c r="AK2482" t="s">
        <v>555</v>
      </c>
      <c r="AL2482" t="s">
        <v>64</v>
      </c>
      <c r="AM2482" t="s">
        <v>4704</v>
      </c>
      <c r="AN2482">
        <v>45</v>
      </c>
    </row>
    <row r="2483" spans="1:40" ht="14.4" x14ac:dyDescent="0.3">
      <c r="A2483" s="433" t="str">
        <v>3352</v>
      </c>
      <c r="D2483" t="str">
        <f>CONCATENATE(portada_F[[#This Row],[NIVEL]],".",portada_F[[#This Row],[CODINS]])</f>
        <v>1.01241</v>
      </c>
      <c r="E2483" s="444" t="s">
        <v>31527</v>
      </c>
      <c r="F2483" t="s">
        <v>3224</v>
      </c>
      <c r="G2483" t="s">
        <v>6367</v>
      </c>
      <c r="H2483" t="s">
        <v>4894</v>
      </c>
      <c r="I2483" t="s">
        <v>1762</v>
      </c>
      <c r="J2483" t="s">
        <v>2</v>
      </c>
      <c r="K2483" t="s">
        <v>32</v>
      </c>
      <c r="L2483" t="s">
        <v>20921</v>
      </c>
      <c r="M2483" t="s">
        <v>18492</v>
      </c>
      <c r="N2483">
        <v>50701</v>
      </c>
      <c r="O2483" t="s">
        <v>236</v>
      </c>
      <c r="P2483" t="s">
        <v>7</v>
      </c>
      <c r="Q2483" t="s">
        <v>1</v>
      </c>
      <c r="R2483" t="s">
        <v>19684</v>
      </c>
      <c r="S2483" t="s">
        <v>237</v>
      </c>
      <c r="T2483" t="s">
        <v>22390</v>
      </c>
      <c r="U2483" t="s">
        <v>1717</v>
      </c>
      <c r="V2483" t="s">
        <v>4894</v>
      </c>
      <c r="W2483" t="s">
        <v>17143</v>
      </c>
      <c r="X2483" t="s">
        <v>10572</v>
      </c>
      <c r="Y2483" s="536" t="s">
        <v>23556</v>
      </c>
      <c r="Z2483" s="536" t="s">
        <v>23556</v>
      </c>
      <c r="AA2483" s="493" t="s">
        <v>12835</v>
      </c>
      <c r="AB2483" s="493" t="s">
        <v>23557</v>
      </c>
      <c r="AC2483" s="493" t="s">
        <v>22395</v>
      </c>
      <c r="AD2483" s="493" t="s">
        <v>22396</v>
      </c>
      <c r="AE2483"/>
      <c r="AF2483" t="s">
        <v>20919</v>
      </c>
      <c r="AG2483"/>
      <c r="AH2483"/>
      <c r="AI2483" t="s">
        <v>20668</v>
      </c>
      <c r="AJ2483" t="s">
        <v>32</v>
      </c>
      <c r="AK2483" t="s">
        <v>7555</v>
      </c>
      <c r="AL2483" t="s">
        <v>64</v>
      </c>
      <c r="AM2483" t="s">
        <v>4894</v>
      </c>
      <c r="AN2483">
        <v>23</v>
      </c>
    </row>
    <row r="2484" spans="1:40" ht="14.4" x14ac:dyDescent="0.3">
      <c r="A2484" s="433" t="str">
        <v>3353</v>
      </c>
      <c r="D2484" t="str">
        <f>CONCATENATE(portada_F[[#This Row],[NIVEL]],".",portada_F[[#This Row],[CODINS]])</f>
        <v>1.01674</v>
      </c>
      <c r="E2484" s="444" t="s">
        <v>31939</v>
      </c>
      <c r="F2484" t="s">
        <v>4062</v>
      </c>
      <c r="G2484" t="s">
        <v>6369</v>
      </c>
      <c r="H2484" t="s">
        <v>6370</v>
      </c>
      <c r="I2484" t="s">
        <v>1762</v>
      </c>
      <c r="J2484" t="s">
        <v>1</v>
      </c>
      <c r="K2484" t="s">
        <v>32</v>
      </c>
      <c r="L2484" t="s">
        <v>20921</v>
      </c>
      <c r="M2484" t="s">
        <v>18492</v>
      </c>
      <c r="N2484">
        <v>50601</v>
      </c>
      <c r="O2484" t="s">
        <v>236</v>
      </c>
      <c r="P2484" t="s">
        <v>6</v>
      </c>
      <c r="Q2484" t="s">
        <v>1</v>
      </c>
      <c r="R2484" t="s">
        <v>16766</v>
      </c>
      <c r="S2484" t="s">
        <v>237</v>
      </c>
      <c r="T2484" t="s">
        <v>1762</v>
      </c>
      <c r="U2484" t="s">
        <v>1762</v>
      </c>
      <c r="V2484" t="s">
        <v>6370</v>
      </c>
      <c r="W2484" t="s">
        <v>24498</v>
      </c>
      <c r="X2484" t="s">
        <v>14041</v>
      </c>
      <c r="Y2484" s="536" t="s">
        <v>24499</v>
      </c>
      <c r="Z2484" s="536"/>
      <c r="AA2484" s="493" t="s">
        <v>20102</v>
      </c>
      <c r="AB2484" s="493" t="s">
        <v>24499</v>
      </c>
      <c r="AC2484" s="493" t="s">
        <v>19868</v>
      </c>
      <c r="AD2484" s="493" t="s">
        <v>22387</v>
      </c>
      <c r="AE2484"/>
      <c r="AF2484" t="s">
        <v>20919</v>
      </c>
      <c r="AG2484"/>
      <c r="AH2484"/>
      <c r="AI2484" t="s">
        <v>20668</v>
      </c>
      <c r="AJ2484" t="s">
        <v>32</v>
      </c>
      <c r="AK2484" t="s">
        <v>7635</v>
      </c>
      <c r="AL2484" t="s">
        <v>64</v>
      </c>
      <c r="AM2484" t="s">
        <v>6370</v>
      </c>
      <c r="AN2484">
        <v>9</v>
      </c>
    </row>
    <row r="2485" spans="1:40" ht="14.4" x14ac:dyDescent="0.3">
      <c r="A2485" s="433" t="str">
        <v>3355</v>
      </c>
      <c r="D2485" t="str">
        <f>CONCATENATE(portada_F[[#This Row],[NIVEL]],".",portada_F[[#This Row],[CODINS]])</f>
        <v>1.00680</v>
      </c>
      <c r="E2485" s="444" t="s">
        <v>31047</v>
      </c>
      <c r="F2485" t="s">
        <v>1372</v>
      </c>
      <c r="G2485" t="s">
        <v>4965</v>
      </c>
      <c r="H2485" t="s">
        <v>958</v>
      </c>
      <c r="I2485" t="s">
        <v>1762</v>
      </c>
      <c r="J2485" t="s">
        <v>3</v>
      </c>
      <c r="K2485" t="s">
        <v>32</v>
      </c>
      <c r="L2485" t="s">
        <v>20921</v>
      </c>
      <c r="M2485" t="s">
        <v>18492</v>
      </c>
      <c r="N2485">
        <v>50807</v>
      </c>
      <c r="O2485" t="s">
        <v>236</v>
      </c>
      <c r="P2485" t="s">
        <v>9</v>
      </c>
      <c r="Q2485" t="s">
        <v>7</v>
      </c>
      <c r="R2485" t="s">
        <v>16778</v>
      </c>
      <c r="S2485" t="s">
        <v>237</v>
      </c>
      <c r="T2485" t="s">
        <v>2947</v>
      </c>
      <c r="U2485" t="s">
        <v>958</v>
      </c>
      <c r="V2485" t="s">
        <v>958</v>
      </c>
      <c r="W2485" t="s">
        <v>99</v>
      </c>
      <c r="X2485" t="s">
        <v>12735</v>
      </c>
      <c r="Y2485" s="536" t="s">
        <v>22397</v>
      </c>
      <c r="Z2485" s="536" t="s">
        <v>22398</v>
      </c>
      <c r="AA2485" s="493" t="s">
        <v>18837</v>
      </c>
      <c r="AB2485" s="493" t="s">
        <v>22397</v>
      </c>
      <c r="AC2485" s="493" t="s">
        <v>19873</v>
      </c>
      <c r="AD2485" s="493" t="s">
        <v>22399</v>
      </c>
      <c r="AE2485"/>
      <c r="AF2485" t="s">
        <v>20919</v>
      </c>
      <c r="AG2485"/>
      <c r="AH2485"/>
      <c r="AI2485" t="s">
        <v>20668</v>
      </c>
      <c r="AJ2485" t="s">
        <v>32</v>
      </c>
      <c r="AK2485" t="s">
        <v>7443</v>
      </c>
      <c r="AL2485" t="s">
        <v>64</v>
      </c>
      <c r="AM2485" t="s">
        <v>958</v>
      </c>
      <c r="AN2485">
        <v>38</v>
      </c>
    </row>
    <row r="2486" spans="1:40" ht="14.4" x14ac:dyDescent="0.3">
      <c r="A2486" s="433" t="str">
        <v>3356</v>
      </c>
      <c r="D2486" t="str">
        <f>CONCATENATE(portada_F[[#This Row],[NIVEL]],".",portada_F[[#This Row],[CODINS]])</f>
        <v>1.03342</v>
      </c>
      <c r="E2486" s="444" t="s">
        <v>33394</v>
      </c>
      <c r="F2486" t="s">
        <v>8384</v>
      </c>
      <c r="G2486" t="s">
        <v>13628</v>
      </c>
      <c r="H2486" t="s">
        <v>1248</v>
      </c>
      <c r="I2486" t="s">
        <v>1762</v>
      </c>
      <c r="J2486" t="s">
        <v>2</v>
      </c>
      <c r="K2486" t="s">
        <v>32</v>
      </c>
      <c r="L2486" t="s">
        <v>20921</v>
      </c>
      <c r="M2486" t="s">
        <v>18492</v>
      </c>
      <c r="N2486">
        <v>50703</v>
      </c>
      <c r="O2486" t="s">
        <v>236</v>
      </c>
      <c r="P2486" t="s">
        <v>7</v>
      </c>
      <c r="Q2486" t="s">
        <v>3</v>
      </c>
      <c r="R2486" t="s">
        <v>16772</v>
      </c>
      <c r="S2486" t="s">
        <v>237</v>
      </c>
      <c r="T2486" t="s">
        <v>22390</v>
      </c>
      <c r="U2486" t="s">
        <v>173</v>
      </c>
      <c r="V2486" t="s">
        <v>1248</v>
      </c>
      <c r="W2486" t="s">
        <v>14261</v>
      </c>
      <c r="X2486" t="s">
        <v>14260</v>
      </c>
      <c r="Y2486" s="536" t="s">
        <v>27888</v>
      </c>
      <c r="Z2486" s="536"/>
      <c r="AA2486" s="493" t="s">
        <v>19457</v>
      </c>
      <c r="AB2486" s="493" t="s">
        <v>27889</v>
      </c>
      <c r="AC2486" s="493" t="s">
        <v>22395</v>
      </c>
      <c r="AD2486" s="493" t="s">
        <v>22396</v>
      </c>
      <c r="AE2486"/>
      <c r="AF2486" t="s">
        <v>20919</v>
      </c>
      <c r="AG2486"/>
      <c r="AH2486"/>
      <c r="AI2486" t="s">
        <v>20668</v>
      </c>
      <c r="AJ2486" t="s">
        <v>32</v>
      </c>
      <c r="AK2486" t="s">
        <v>13561</v>
      </c>
      <c r="AL2486" t="s">
        <v>64</v>
      </c>
      <c r="AM2486" t="s">
        <v>1248</v>
      </c>
      <c r="AN2486">
        <v>2</v>
      </c>
    </row>
    <row r="2487" spans="1:40" ht="14.4" x14ac:dyDescent="0.3">
      <c r="A2487" s="433" t="str">
        <v>3357</v>
      </c>
      <c r="D2487" t="str">
        <f>CONCATENATE(portada_F[[#This Row],[NIVEL]],".",portada_F[[#This Row],[CODINS]])</f>
        <v>1.00816</v>
      </c>
      <c r="E2487" s="444" t="s">
        <v>31172</v>
      </c>
      <c r="F2487" t="s">
        <v>6869</v>
      </c>
      <c r="G2487" t="s">
        <v>6368</v>
      </c>
      <c r="H2487" t="s">
        <v>6209</v>
      </c>
      <c r="I2487" t="s">
        <v>1762</v>
      </c>
      <c r="J2487" t="s">
        <v>1</v>
      </c>
      <c r="K2487" t="s">
        <v>32</v>
      </c>
      <c r="L2487" t="s">
        <v>20921</v>
      </c>
      <c r="M2487" t="s">
        <v>18492</v>
      </c>
      <c r="N2487">
        <v>50601</v>
      </c>
      <c r="O2487" t="s">
        <v>236</v>
      </c>
      <c r="P2487" t="s">
        <v>6</v>
      </c>
      <c r="Q2487" t="s">
        <v>1</v>
      </c>
      <c r="R2487" t="s">
        <v>16766</v>
      </c>
      <c r="S2487" t="s">
        <v>237</v>
      </c>
      <c r="T2487" t="s">
        <v>1762</v>
      </c>
      <c r="U2487" t="s">
        <v>1762</v>
      </c>
      <c r="V2487" t="s">
        <v>6209</v>
      </c>
      <c r="W2487" t="s">
        <v>287</v>
      </c>
      <c r="X2487" t="s">
        <v>15589</v>
      </c>
      <c r="Y2487" s="536" t="s">
        <v>22725</v>
      </c>
      <c r="Z2487" s="536" t="s">
        <v>22725</v>
      </c>
      <c r="AA2487" s="493" t="s">
        <v>19928</v>
      </c>
      <c r="AB2487" s="493" t="s">
        <v>22726</v>
      </c>
      <c r="AC2487" s="493" t="s">
        <v>19868</v>
      </c>
      <c r="AD2487" s="493" t="s">
        <v>22387</v>
      </c>
      <c r="AE2487"/>
      <c r="AF2487" t="s">
        <v>20919</v>
      </c>
      <c r="AG2487"/>
      <c r="AH2487"/>
      <c r="AI2487" t="s">
        <v>20668</v>
      </c>
      <c r="AJ2487" t="s">
        <v>32</v>
      </c>
      <c r="AK2487" t="s">
        <v>7468</v>
      </c>
      <c r="AL2487" t="s">
        <v>64</v>
      </c>
      <c r="AM2487" t="s">
        <v>6209</v>
      </c>
      <c r="AN2487">
        <v>33</v>
      </c>
    </row>
    <row r="2488" spans="1:40" ht="14.4" x14ac:dyDescent="0.3">
      <c r="A2488" s="433" t="str">
        <v>3358</v>
      </c>
      <c r="D2488" t="str">
        <f>CONCATENATE(portada_F[[#This Row],[NIVEL]],".",portada_F[[#This Row],[CODINS]])</f>
        <v>1.01119</v>
      </c>
      <c r="E2488" s="444" t="s">
        <v>31429</v>
      </c>
      <c r="F2488" t="s">
        <v>2992</v>
      </c>
      <c r="G2488" t="s">
        <v>6395</v>
      </c>
      <c r="H2488" t="s">
        <v>539</v>
      </c>
      <c r="I2488" t="s">
        <v>1762</v>
      </c>
      <c r="J2488" t="s">
        <v>2</v>
      </c>
      <c r="K2488" t="s">
        <v>32</v>
      </c>
      <c r="L2488" t="s">
        <v>20921</v>
      </c>
      <c r="M2488" t="s">
        <v>18492</v>
      </c>
      <c r="N2488">
        <v>50701</v>
      </c>
      <c r="O2488" t="s">
        <v>236</v>
      </c>
      <c r="P2488" t="s">
        <v>7</v>
      </c>
      <c r="Q2488" t="s">
        <v>1</v>
      </c>
      <c r="R2488" t="s">
        <v>19684</v>
      </c>
      <c r="S2488" t="s">
        <v>237</v>
      </c>
      <c r="T2488" t="s">
        <v>22390</v>
      </c>
      <c r="U2488" t="s">
        <v>1717</v>
      </c>
      <c r="V2488" t="s">
        <v>539</v>
      </c>
      <c r="W2488" t="s">
        <v>6396</v>
      </c>
      <c r="X2488" t="s">
        <v>11741</v>
      </c>
      <c r="Y2488" s="536" t="s">
        <v>23312</v>
      </c>
      <c r="Z2488" s="536" t="s">
        <v>23313</v>
      </c>
      <c r="AA2488" s="493" t="s">
        <v>20010</v>
      </c>
      <c r="AB2488" s="493" t="s">
        <v>23313</v>
      </c>
      <c r="AC2488" s="493" t="s">
        <v>22395</v>
      </c>
      <c r="AD2488" s="493" t="s">
        <v>22396</v>
      </c>
      <c r="AE2488"/>
      <c r="AF2488" t="s">
        <v>20919</v>
      </c>
      <c r="AG2488"/>
      <c r="AH2488"/>
      <c r="AI2488" t="s">
        <v>20668</v>
      </c>
      <c r="AJ2488" t="s">
        <v>32</v>
      </c>
      <c r="AK2488" t="s">
        <v>7538</v>
      </c>
      <c r="AL2488" t="s">
        <v>64</v>
      </c>
      <c r="AM2488" t="s">
        <v>539</v>
      </c>
      <c r="AN2488">
        <v>26</v>
      </c>
    </row>
    <row r="2489" spans="1:40" ht="14.4" x14ac:dyDescent="0.3">
      <c r="A2489" s="433" t="str">
        <v>3359</v>
      </c>
      <c r="D2489" t="str">
        <f>CONCATENATE(portada_F[[#This Row],[NIVEL]],".",portada_F[[#This Row],[CODINS]])</f>
        <v>1.00675</v>
      </c>
      <c r="E2489" s="444" t="s">
        <v>31042</v>
      </c>
      <c r="F2489" t="s">
        <v>1329</v>
      </c>
      <c r="G2489" t="s">
        <v>4883</v>
      </c>
      <c r="H2489" t="s">
        <v>4884</v>
      </c>
      <c r="I2489" t="s">
        <v>1762</v>
      </c>
      <c r="J2489" t="s">
        <v>1</v>
      </c>
      <c r="K2489" t="s">
        <v>32</v>
      </c>
      <c r="L2489" t="s">
        <v>20921</v>
      </c>
      <c r="M2489" t="s">
        <v>18492</v>
      </c>
      <c r="N2489">
        <v>50601</v>
      </c>
      <c r="O2489" t="s">
        <v>236</v>
      </c>
      <c r="P2489" t="s">
        <v>6</v>
      </c>
      <c r="Q2489" t="s">
        <v>1</v>
      </c>
      <c r="R2489" t="s">
        <v>16766</v>
      </c>
      <c r="S2489" t="s">
        <v>237</v>
      </c>
      <c r="T2489" t="s">
        <v>1762</v>
      </c>
      <c r="U2489" t="s">
        <v>1762</v>
      </c>
      <c r="V2489" t="s">
        <v>929</v>
      </c>
      <c r="W2489" t="s">
        <v>9612</v>
      </c>
      <c r="X2489" t="s">
        <v>10435</v>
      </c>
      <c r="Y2489" s="536" t="s">
        <v>22382</v>
      </c>
      <c r="Z2489" s="536"/>
      <c r="AA2489" s="493" t="s">
        <v>7069</v>
      </c>
      <c r="AB2489" s="493" t="s">
        <v>22383</v>
      </c>
      <c r="AC2489" s="493" t="s">
        <v>19868</v>
      </c>
      <c r="AD2489" s="493" t="s">
        <v>22384</v>
      </c>
      <c r="AE2489"/>
      <c r="AF2489" t="s">
        <v>20919</v>
      </c>
      <c r="AG2489"/>
      <c r="AH2489"/>
      <c r="AI2489" t="s">
        <v>20668</v>
      </c>
      <c r="AJ2489" t="s">
        <v>32</v>
      </c>
      <c r="AK2489" t="s">
        <v>1932</v>
      </c>
      <c r="AL2489" t="s">
        <v>64</v>
      </c>
      <c r="AM2489" t="s">
        <v>4884</v>
      </c>
      <c r="AN2489">
        <v>123</v>
      </c>
    </row>
    <row r="2490" spans="1:40" ht="14.4" x14ac:dyDescent="0.3">
      <c r="A2490" s="433" t="str">
        <v>3360</v>
      </c>
      <c r="D2490" t="str">
        <f>CONCATENATE(portada_F[[#This Row],[NIVEL]],".",portada_F[[#This Row],[CODINS]])</f>
        <v>1.00681</v>
      </c>
      <c r="E2490" s="444" t="s">
        <v>31048</v>
      </c>
      <c r="F2490" t="s">
        <v>1345</v>
      </c>
      <c r="G2490" t="s">
        <v>4966</v>
      </c>
      <c r="H2490" t="s">
        <v>365</v>
      </c>
      <c r="I2490" t="s">
        <v>1762</v>
      </c>
      <c r="J2490" t="s">
        <v>3</v>
      </c>
      <c r="K2490" t="s">
        <v>32</v>
      </c>
      <c r="L2490" t="s">
        <v>20921</v>
      </c>
      <c r="M2490" t="s">
        <v>18492</v>
      </c>
      <c r="N2490">
        <v>50801</v>
      </c>
      <c r="O2490" t="s">
        <v>236</v>
      </c>
      <c r="P2490" t="s">
        <v>9</v>
      </c>
      <c r="Q2490" t="s">
        <v>1</v>
      </c>
      <c r="R2490" t="s">
        <v>16774</v>
      </c>
      <c r="S2490" t="s">
        <v>237</v>
      </c>
      <c r="T2490" t="s">
        <v>2947</v>
      </c>
      <c r="U2490" t="s">
        <v>2947</v>
      </c>
      <c r="V2490" t="s">
        <v>365</v>
      </c>
      <c r="W2490" t="s">
        <v>9621</v>
      </c>
      <c r="X2490" t="s">
        <v>11626</v>
      </c>
      <c r="Y2490" s="536" t="s">
        <v>22400</v>
      </c>
      <c r="Z2490" s="536" t="s">
        <v>22400</v>
      </c>
      <c r="AA2490" s="493" t="s">
        <v>19874</v>
      </c>
      <c r="AB2490" s="493" t="s">
        <v>22400</v>
      </c>
      <c r="AC2490" s="493" t="s">
        <v>19873</v>
      </c>
      <c r="AD2490" s="493" t="s">
        <v>22399</v>
      </c>
      <c r="AE2490"/>
      <c r="AF2490" t="s">
        <v>20919</v>
      </c>
      <c r="AG2490"/>
      <c r="AH2490"/>
      <c r="AI2490" t="s">
        <v>20668</v>
      </c>
      <c r="AJ2490" t="s">
        <v>32</v>
      </c>
      <c r="AK2490" t="s">
        <v>7278</v>
      </c>
      <c r="AL2490" t="s">
        <v>64</v>
      </c>
      <c r="AM2490" t="s">
        <v>365</v>
      </c>
      <c r="AN2490">
        <v>37</v>
      </c>
    </row>
    <row r="2491" spans="1:40" ht="14.4" x14ac:dyDescent="0.3">
      <c r="A2491" s="433" t="str">
        <v>3361</v>
      </c>
      <c r="D2491" t="str">
        <f>CONCATENATE(portada_F[[#This Row],[NIVEL]],".",portada_F[[#This Row],[CODINS]])</f>
        <v>1.03628</v>
      </c>
      <c r="E2491" s="444" t="s">
        <v>31048</v>
      </c>
      <c r="F2491" t="s">
        <v>9945</v>
      </c>
      <c r="G2491" t="s">
        <v>4966</v>
      </c>
      <c r="H2491" t="s">
        <v>28531</v>
      </c>
      <c r="I2491" t="s">
        <v>1762</v>
      </c>
      <c r="J2491" t="s">
        <v>3</v>
      </c>
      <c r="K2491" t="s">
        <v>32</v>
      </c>
      <c r="L2491" t="s">
        <v>20921</v>
      </c>
      <c r="M2491" t="s">
        <v>18492</v>
      </c>
      <c r="N2491">
        <v>50801</v>
      </c>
      <c r="O2491" t="s">
        <v>236</v>
      </c>
      <c r="P2491" t="s">
        <v>9</v>
      </c>
      <c r="Q2491" t="s">
        <v>1</v>
      </c>
      <c r="R2491" t="s">
        <v>16774</v>
      </c>
      <c r="S2491" t="s">
        <v>237</v>
      </c>
      <c r="T2491" t="s">
        <v>2947</v>
      </c>
      <c r="U2491" t="s">
        <v>2947</v>
      </c>
      <c r="V2491" t="s">
        <v>365</v>
      </c>
      <c r="W2491" t="s">
        <v>28532</v>
      </c>
      <c r="X2491" t="s">
        <v>11626</v>
      </c>
      <c r="Y2491" s="536" t="s">
        <v>22400</v>
      </c>
      <c r="Z2491" s="536" t="s">
        <v>22400</v>
      </c>
      <c r="AA2491" s="493" t="s">
        <v>19874</v>
      </c>
      <c r="AB2491" s="493" t="s">
        <v>22400</v>
      </c>
      <c r="AC2491" s="493" t="s">
        <v>19873</v>
      </c>
      <c r="AD2491" s="493" t="s">
        <v>22399</v>
      </c>
      <c r="AE2491" t="s">
        <v>28173</v>
      </c>
      <c r="AF2491" t="s">
        <v>20919</v>
      </c>
      <c r="AG2491" t="s">
        <v>64</v>
      </c>
      <c r="AH2491" t="s">
        <v>19694</v>
      </c>
      <c r="AI2491" t="s">
        <v>20872</v>
      </c>
      <c r="AJ2491" t="s">
        <v>32</v>
      </c>
      <c r="AK2491" t="s">
        <v>7278</v>
      </c>
      <c r="AL2491" t="s">
        <v>64</v>
      </c>
      <c r="AM2491" t="s">
        <v>365</v>
      </c>
      <c r="AN2491">
        <v>23</v>
      </c>
    </row>
    <row r="2492" spans="1:40" ht="14.4" x14ac:dyDescent="0.3">
      <c r="A2492" s="433" t="str">
        <v>3362</v>
      </c>
      <c r="D2492" t="str">
        <f>CONCATENATE(portada_F[[#This Row],[NIVEL]],".",portada_F[[#This Row],[CODINS]])</f>
        <v>1.00676</v>
      </c>
      <c r="E2492" s="444" t="s">
        <v>31043</v>
      </c>
      <c r="F2492" t="s">
        <v>1296</v>
      </c>
      <c r="G2492" t="s">
        <v>4885</v>
      </c>
      <c r="H2492" t="s">
        <v>4875</v>
      </c>
      <c r="I2492" t="s">
        <v>1762</v>
      </c>
      <c r="J2492" t="s">
        <v>1</v>
      </c>
      <c r="K2492" t="s">
        <v>32</v>
      </c>
      <c r="L2492" t="s">
        <v>20921</v>
      </c>
      <c r="M2492" t="s">
        <v>18492</v>
      </c>
      <c r="N2492">
        <v>50604</v>
      </c>
      <c r="O2492" t="s">
        <v>236</v>
      </c>
      <c r="P2492" t="s">
        <v>6</v>
      </c>
      <c r="Q2492" t="s">
        <v>4</v>
      </c>
      <c r="R2492" t="s">
        <v>16769</v>
      </c>
      <c r="S2492" t="s">
        <v>237</v>
      </c>
      <c r="T2492" t="s">
        <v>1762</v>
      </c>
      <c r="U2492" t="s">
        <v>4875</v>
      </c>
      <c r="V2492" t="s">
        <v>4875</v>
      </c>
      <c r="W2492" t="s">
        <v>17928</v>
      </c>
      <c r="X2492" t="s">
        <v>19869</v>
      </c>
      <c r="Y2492" s="536" t="s">
        <v>22385</v>
      </c>
      <c r="Z2492" s="536"/>
      <c r="AA2492" s="493" t="s">
        <v>13246</v>
      </c>
      <c r="AB2492" s="493" t="s">
        <v>22386</v>
      </c>
      <c r="AC2492" s="493" t="s">
        <v>19868</v>
      </c>
      <c r="AD2492" s="493" t="s">
        <v>22387</v>
      </c>
      <c r="AE2492"/>
      <c r="AF2492" t="s">
        <v>20919</v>
      </c>
      <c r="AG2492"/>
      <c r="AH2492"/>
      <c r="AI2492" t="s">
        <v>20668</v>
      </c>
      <c r="AJ2492" t="s">
        <v>32</v>
      </c>
      <c r="AK2492" t="s">
        <v>7272</v>
      </c>
      <c r="AL2492" t="s">
        <v>64</v>
      </c>
      <c r="AM2492" t="s">
        <v>4875</v>
      </c>
      <c r="AN2492">
        <v>62</v>
      </c>
    </row>
    <row r="2493" spans="1:40" ht="14.4" x14ac:dyDescent="0.3">
      <c r="A2493" s="433" t="str">
        <v>3363</v>
      </c>
      <c r="D2493" t="str">
        <f>CONCATENATE(portada_F[[#This Row],[NIVEL]],".",portada_F[[#This Row],[CODINS]])</f>
        <v>1.02684</v>
      </c>
      <c r="E2493" s="444" t="s">
        <v>32829</v>
      </c>
      <c r="F2493" t="s">
        <v>2948</v>
      </c>
      <c r="G2493" t="s">
        <v>2945</v>
      </c>
      <c r="H2493" t="s">
        <v>2946</v>
      </c>
      <c r="I2493" t="s">
        <v>1762</v>
      </c>
      <c r="J2493" t="s">
        <v>3</v>
      </c>
      <c r="K2493" t="s">
        <v>32</v>
      </c>
      <c r="L2493" t="s">
        <v>20921</v>
      </c>
      <c r="M2493" t="s">
        <v>18492</v>
      </c>
      <c r="N2493">
        <v>50801</v>
      </c>
      <c r="O2493" t="s">
        <v>236</v>
      </c>
      <c r="P2493" t="s">
        <v>9</v>
      </c>
      <c r="Q2493" t="s">
        <v>1</v>
      </c>
      <c r="R2493" t="s">
        <v>16774</v>
      </c>
      <c r="S2493" t="s">
        <v>237</v>
      </c>
      <c r="T2493" t="s">
        <v>2947</v>
      </c>
      <c r="U2493" t="s">
        <v>2947</v>
      </c>
      <c r="V2493" t="s">
        <v>9374</v>
      </c>
      <c r="W2493" t="s">
        <v>467</v>
      </c>
      <c r="X2493" t="s">
        <v>15789</v>
      </c>
      <c r="Y2493" s="536" t="s">
        <v>26558</v>
      </c>
      <c r="Z2493" s="536" t="s">
        <v>26558</v>
      </c>
      <c r="AA2493" s="493" t="s">
        <v>26559</v>
      </c>
      <c r="AB2493" s="493" t="s">
        <v>26560</v>
      </c>
      <c r="AC2493" s="493" t="s">
        <v>19873</v>
      </c>
      <c r="AD2493" s="493" t="s">
        <v>22399</v>
      </c>
      <c r="AE2493"/>
      <c r="AF2493" t="s">
        <v>20919</v>
      </c>
      <c r="AG2493"/>
      <c r="AH2493"/>
      <c r="AI2493" t="s">
        <v>20668</v>
      </c>
      <c r="AJ2493" t="s">
        <v>32</v>
      </c>
      <c r="AK2493" t="s">
        <v>2643</v>
      </c>
      <c r="AL2493" t="s">
        <v>64</v>
      </c>
      <c r="AM2493" t="s">
        <v>2946</v>
      </c>
      <c r="AN2493">
        <v>11</v>
      </c>
    </row>
    <row r="2494" spans="1:40" ht="14.4" x14ac:dyDescent="0.3">
      <c r="A2494" s="433" t="str">
        <v>3364</v>
      </c>
      <c r="D2494" t="str">
        <f>CONCATENATE(portada_F[[#This Row],[NIVEL]],".",portada_F[[#This Row],[CODINS]])</f>
        <v>1.03623</v>
      </c>
      <c r="E2494" s="444" t="s">
        <v>33607</v>
      </c>
      <c r="F2494" t="s">
        <v>13737</v>
      </c>
      <c r="G2494" t="s">
        <v>13738</v>
      </c>
      <c r="H2494" t="s">
        <v>14480</v>
      </c>
      <c r="I2494" t="s">
        <v>1762</v>
      </c>
      <c r="J2494" t="s">
        <v>1</v>
      </c>
      <c r="K2494" t="s">
        <v>32</v>
      </c>
      <c r="L2494" t="s">
        <v>20921</v>
      </c>
      <c r="M2494" t="s">
        <v>18492</v>
      </c>
      <c r="N2494">
        <v>50601</v>
      </c>
      <c r="O2494" t="s">
        <v>236</v>
      </c>
      <c r="P2494" t="s">
        <v>6</v>
      </c>
      <c r="Q2494" t="s">
        <v>1</v>
      </c>
      <c r="R2494" t="s">
        <v>16766</v>
      </c>
      <c r="S2494" t="s">
        <v>237</v>
      </c>
      <c r="T2494" t="s">
        <v>1762</v>
      </c>
      <c r="U2494" t="s">
        <v>1762</v>
      </c>
      <c r="V2494" t="s">
        <v>850</v>
      </c>
      <c r="W2494" t="s">
        <v>14370</v>
      </c>
      <c r="X2494" t="s">
        <v>14369</v>
      </c>
      <c r="Y2494" s="536" t="s">
        <v>28522</v>
      </c>
      <c r="Z2494" s="536" t="s">
        <v>28522</v>
      </c>
      <c r="AA2494" s="493" t="s">
        <v>20458</v>
      </c>
      <c r="AB2494" s="493" t="s">
        <v>28522</v>
      </c>
      <c r="AC2494" s="493" t="s">
        <v>19868</v>
      </c>
      <c r="AD2494" s="493" t="s">
        <v>22387</v>
      </c>
      <c r="AE2494"/>
      <c r="AF2494" t="s">
        <v>20919</v>
      </c>
      <c r="AG2494"/>
      <c r="AH2494"/>
      <c r="AI2494" t="s">
        <v>20668</v>
      </c>
      <c r="AJ2494" t="s">
        <v>32</v>
      </c>
      <c r="AK2494" t="s">
        <v>1790</v>
      </c>
      <c r="AL2494" t="s">
        <v>64</v>
      </c>
      <c r="AM2494" t="s">
        <v>14480</v>
      </c>
      <c r="AN2494">
        <v>2</v>
      </c>
    </row>
    <row r="2495" spans="1:40" ht="14.4" x14ac:dyDescent="0.3">
      <c r="A2495" s="433" t="str">
        <v>3365</v>
      </c>
      <c r="D2495" t="str">
        <f>CONCATENATE(portada_F[[#This Row],[NIVEL]],".",portada_F[[#This Row],[CODINS]])</f>
        <v>1.04311</v>
      </c>
      <c r="E2495" s="444" t="s">
        <v>34140</v>
      </c>
      <c r="F2495" t="s">
        <v>11160</v>
      </c>
      <c r="G2495" t="s">
        <v>20648</v>
      </c>
      <c r="H2495" t="s">
        <v>20649</v>
      </c>
      <c r="I2495" t="s">
        <v>1762</v>
      </c>
      <c r="J2495" t="s">
        <v>3</v>
      </c>
      <c r="K2495" t="s">
        <v>32</v>
      </c>
      <c r="L2495" t="s">
        <v>20921</v>
      </c>
      <c r="M2495" t="s">
        <v>18492</v>
      </c>
      <c r="N2495">
        <v>50807</v>
      </c>
      <c r="O2495" t="s">
        <v>236</v>
      </c>
      <c r="P2495" t="s">
        <v>9</v>
      </c>
      <c r="Q2495" t="s">
        <v>7</v>
      </c>
      <c r="R2495" t="s">
        <v>16778</v>
      </c>
      <c r="S2495" t="s">
        <v>237</v>
      </c>
      <c r="T2495" t="s">
        <v>2947</v>
      </c>
      <c r="U2495" t="s">
        <v>958</v>
      </c>
      <c r="V2495" t="s">
        <v>20650</v>
      </c>
      <c r="W2495" t="s">
        <v>29884</v>
      </c>
      <c r="X2495" t="s">
        <v>29885</v>
      </c>
      <c r="Y2495" s="536"/>
      <c r="Z2495" s="536"/>
      <c r="AA2495" s="493" t="s">
        <v>20651</v>
      </c>
      <c r="AB2495" s="493" t="s">
        <v>29886</v>
      </c>
      <c r="AC2495" s="493" t="s">
        <v>19873</v>
      </c>
      <c r="AD2495" s="493" t="s">
        <v>22399</v>
      </c>
      <c r="AE2495"/>
      <c r="AF2495" t="s">
        <v>20919</v>
      </c>
      <c r="AG2495"/>
      <c r="AH2495"/>
      <c r="AI2495" t="s">
        <v>20668</v>
      </c>
      <c r="AJ2495" t="s">
        <v>32</v>
      </c>
      <c r="AK2495" t="s">
        <v>1427</v>
      </c>
      <c r="AL2495" t="s">
        <v>64</v>
      </c>
      <c r="AM2495" t="s">
        <v>20649</v>
      </c>
      <c r="AN2495">
        <v>5</v>
      </c>
    </row>
    <row r="2496" spans="1:40" ht="14.4" x14ac:dyDescent="0.3">
      <c r="A2496" s="433" t="str">
        <v>3366</v>
      </c>
      <c r="D2496" t="str">
        <f>CONCATENATE(portada_F[[#This Row],[NIVEL]],".",portada_F[[#This Row],[CODINS]])</f>
        <v>1.03240</v>
      </c>
      <c r="E2496" s="444" t="s">
        <v>33309</v>
      </c>
      <c r="F2496" t="s">
        <v>6958</v>
      </c>
      <c r="G2496" t="s">
        <v>13618</v>
      </c>
      <c r="H2496" t="s">
        <v>13619</v>
      </c>
      <c r="I2496" t="s">
        <v>1762</v>
      </c>
      <c r="J2496" t="s">
        <v>5</v>
      </c>
      <c r="K2496" t="s">
        <v>32</v>
      </c>
      <c r="L2496" t="s">
        <v>20921</v>
      </c>
      <c r="M2496" t="s">
        <v>18492</v>
      </c>
      <c r="N2496">
        <v>50702</v>
      </c>
      <c r="O2496" t="s">
        <v>236</v>
      </c>
      <c r="P2496" t="s">
        <v>7</v>
      </c>
      <c r="Q2496" t="s">
        <v>2</v>
      </c>
      <c r="R2496" t="s">
        <v>16771</v>
      </c>
      <c r="S2496" t="s">
        <v>237</v>
      </c>
      <c r="T2496" t="s">
        <v>22390</v>
      </c>
      <c r="U2496" t="s">
        <v>24513</v>
      </c>
      <c r="V2496" t="s">
        <v>13619</v>
      </c>
      <c r="W2496" t="s">
        <v>287</v>
      </c>
      <c r="X2496" t="s">
        <v>14246</v>
      </c>
      <c r="Y2496" s="536" t="s">
        <v>27684</v>
      </c>
      <c r="Z2496" s="536" t="s">
        <v>27684</v>
      </c>
      <c r="AA2496" s="493" t="s">
        <v>15859</v>
      </c>
      <c r="AB2496" s="493" t="s">
        <v>27685</v>
      </c>
      <c r="AC2496" s="493" t="s">
        <v>19776</v>
      </c>
      <c r="AD2496" s="493" t="s">
        <v>23566</v>
      </c>
      <c r="AE2496"/>
      <c r="AF2496" t="s">
        <v>20919</v>
      </c>
      <c r="AG2496"/>
      <c r="AH2496"/>
      <c r="AI2496" t="s">
        <v>20668</v>
      </c>
      <c r="AJ2496" t="s">
        <v>32</v>
      </c>
      <c r="AK2496" t="s">
        <v>4978</v>
      </c>
      <c r="AL2496" t="s">
        <v>64</v>
      </c>
      <c r="AM2496" t="s">
        <v>13619</v>
      </c>
      <c r="AN2496">
        <v>4</v>
      </c>
    </row>
    <row r="2497" spans="1:40" ht="14.4" x14ac:dyDescent="0.3">
      <c r="A2497" s="433" t="str">
        <v>3367</v>
      </c>
      <c r="D2497" t="str">
        <f>CONCATENATE(portada_F[[#This Row],[NIVEL]],".",portada_F[[#This Row],[CODINS]])</f>
        <v>1.02782</v>
      </c>
      <c r="E2497" s="444" t="s">
        <v>32923</v>
      </c>
      <c r="F2497" t="s">
        <v>4920</v>
      </c>
      <c r="G2497" t="s">
        <v>4919</v>
      </c>
      <c r="H2497" t="s">
        <v>1443</v>
      </c>
      <c r="I2497" t="s">
        <v>1762</v>
      </c>
      <c r="J2497" t="s">
        <v>4</v>
      </c>
      <c r="K2497" t="s">
        <v>32</v>
      </c>
      <c r="L2497" t="s">
        <v>20921</v>
      </c>
      <c r="M2497" t="s">
        <v>18492</v>
      </c>
      <c r="N2497">
        <v>50704</v>
      </c>
      <c r="O2497" t="s">
        <v>236</v>
      </c>
      <c r="P2497" t="s">
        <v>7</v>
      </c>
      <c r="Q2497" t="s">
        <v>4</v>
      </c>
      <c r="R2497" t="s">
        <v>16773</v>
      </c>
      <c r="S2497" t="s">
        <v>237</v>
      </c>
      <c r="T2497" t="s">
        <v>22390</v>
      </c>
      <c r="U2497" t="s">
        <v>1863</v>
      </c>
      <c r="V2497" t="s">
        <v>1443</v>
      </c>
      <c r="W2497" t="s">
        <v>26783</v>
      </c>
      <c r="X2497" t="s">
        <v>17342</v>
      </c>
      <c r="Y2497" s="536" t="s">
        <v>26784</v>
      </c>
      <c r="Z2497" s="536" t="s">
        <v>26784</v>
      </c>
      <c r="AA2497" s="493" t="s">
        <v>26785</v>
      </c>
      <c r="AB2497" s="493" t="s">
        <v>26786</v>
      </c>
      <c r="AC2497" s="493" t="s">
        <v>19871</v>
      </c>
      <c r="AD2497" s="493" t="s">
        <v>26557</v>
      </c>
      <c r="AE2497"/>
      <c r="AF2497" t="s">
        <v>20919</v>
      </c>
      <c r="AG2497"/>
      <c r="AH2497"/>
      <c r="AI2497" t="s">
        <v>20668</v>
      </c>
      <c r="AJ2497" t="s">
        <v>32</v>
      </c>
      <c r="AK2497" t="s">
        <v>681</v>
      </c>
      <c r="AL2497" t="s">
        <v>64</v>
      </c>
      <c r="AM2497" t="s">
        <v>1443</v>
      </c>
      <c r="AN2497">
        <v>8</v>
      </c>
    </row>
    <row r="2498" spans="1:40" ht="14.4" x14ac:dyDescent="0.3">
      <c r="A2498" s="433" t="str">
        <v>3368</v>
      </c>
      <c r="D2498" t="str">
        <f>CONCATENATE(portada_F[[#This Row],[NIVEL]],".",portada_F[[#This Row],[CODINS]])</f>
        <v>1.01244</v>
      </c>
      <c r="E2498" s="444" t="s">
        <v>31530</v>
      </c>
      <c r="F2498" t="s">
        <v>3225</v>
      </c>
      <c r="G2498" t="s">
        <v>4946</v>
      </c>
      <c r="H2498" t="s">
        <v>7556</v>
      </c>
      <c r="I2498" t="s">
        <v>1762</v>
      </c>
      <c r="J2498" t="s">
        <v>5</v>
      </c>
      <c r="K2498" t="s">
        <v>32</v>
      </c>
      <c r="L2498" t="s">
        <v>20921</v>
      </c>
      <c r="M2498" t="s">
        <v>18492</v>
      </c>
      <c r="N2498">
        <v>50808</v>
      </c>
      <c r="O2498" t="s">
        <v>236</v>
      </c>
      <c r="P2498" t="s">
        <v>9</v>
      </c>
      <c r="Q2498" t="s">
        <v>9</v>
      </c>
      <c r="R2498" t="s">
        <v>16779</v>
      </c>
      <c r="S2498" t="s">
        <v>237</v>
      </c>
      <c r="T2498" t="s">
        <v>2947</v>
      </c>
      <c r="U2498" t="s">
        <v>23564</v>
      </c>
      <c r="V2498" t="s">
        <v>7556</v>
      </c>
      <c r="W2498" t="s">
        <v>1043</v>
      </c>
      <c r="X2498" t="s">
        <v>10574</v>
      </c>
      <c r="Y2498" s="536" t="s">
        <v>23565</v>
      </c>
      <c r="Z2498" s="536" t="s">
        <v>23565</v>
      </c>
      <c r="AA2498" s="493" t="s">
        <v>18956</v>
      </c>
      <c r="AB2498" s="493" t="s">
        <v>23565</v>
      </c>
      <c r="AC2498" s="493" t="s">
        <v>19776</v>
      </c>
      <c r="AD2498" s="493" t="s">
        <v>23566</v>
      </c>
      <c r="AE2498"/>
      <c r="AF2498" t="s">
        <v>20919</v>
      </c>
      <c r="AG2498"/>
      <c r="AH2498"/>
      <c r="AI2498" t="s">
        <v>20668</v>
      </c>
      <c r="AJ2498" t="s">
        <v>32</v>
      </c>
      <c r="AK2498" t="s">
        <v>3061</v>
      </c>
      <c r="AL2498" t="s">
        <v>64</v>
      </c>
      <c r="AM2498" t="s">
        <v>7556</v>
      </c>
      <c r="AN2498">
        <v>25</v>
      </c>
    </row>
    <row r="2499" spans="1:40" ht="14.4" x14ac:dyDescent="0.3">
      <c r="A2499" s="433" t="str">
        <v>3370</v>
      </c>
      <c r="D2499" t="str">
        <f>CONCATENATE(portada_F[[#This Row],[NIVEL]],".",portada_F[[#This Row],[CODINS]])</f>
        <v>1.01902</v>
      </c>
      <c r="E2499" s="444" t="s">
        <v>32142</v>
      </c>
      <c r="F2499" t="s">
        <v>7771</v>
      </c>
      <c r="G2499" t="s">
        <v>8277</v>
      </c>
      <c r="H2499" t="s">
        <v>8278</v>
      </c>
      <c r="I2499" t="s">
        <v>1762</v>
      </c>
      <c r="J2499" t="s">
        <v>5</v>
      </c>
      <c r="K2499" t="s">
        <v>32</v>
      </c>
      <c r="L2499" t="s">
        <v>20921</v>
      </c>
      <c r="M2499" t="s">
        <v>18492</v>
      </c>
      <c r="N2499">
        <v>50702</v>
      </c>
      <c r="O2499" t="s">
        <v>236</v>
      </c>
      <c r="P2499" t="s">
        <v>7</v>
      </c>
      <c r="Q2499" t="s">
        <v>2</v>
      </c>
      <c r="R2499" t="s">
        <v>16771</v>
      </c>
      <c r="S2499" t="s">
        <v>237</v>
      </c>
      <c r="T2499" t="s">
        <v>22390</v>
      </c>
      <c r="U2499" t="s">
        <v>24513</v>
      </c>
      <c r="V2499" t="s">
        <v>8278</v>
      </c>
      <c r="W2499" t="s">
        <v>21296</v>
      </c>
      <c r="X2499" t="s">
        <v>18019</v>
      </c>
      <c r="Y2499" s="536" t="s">
        <v>24951</v>
      </c>
      <c r="Z2499" s="536"/>
      <c r="AA2499" s="493" t="s">
        <v>18018</v>
      </c>
      <c r="AB2499" s="493" t="s">
        <v>24951</v>
      </c>
      <c r="AC2499" s="493" t="s">
        <v>19776</v>
      </c>
      <c r="AD2499" s="493" t="s">
        <v>23566</v>
      </c>
      <c r="AE2499"/>
      <c r="AF2499" t="s">
        <v>20919</v>
      </c>
      <c r="AG2499"/>
      <c r="AH2499"/>
      <c r="AI2499" t="s">
        <v>20668</v>
      </c>
      <c r="AJ2499" t="s">
        <v>32</v>
      </c>
      <c r="AK2499" t="s">
        <v>8214</v>
      </c>
      <c r="AL2499" t="s">
        <v>64</v>
      </c>
      <c r="AM2499" t="s">
        <v>8278</v>
      </c>
      <c r="AN2499">
        <v>4</v>
      </c>
    </row>
    <row r="2500" spans="1:40" ht="14.4" x14ac:dyDescent="0.3">
      <c r="A2500" s="433" t="str">
        <v>3371</v>
      </c>
      <c r="D2500" t="str">
        <f>CONCATENATE(portada_F[[#This Row],[NIVEL]],".",portada_F[[#This Row],[CODINS]])</f>
        <v>1.03174</v>
      </c>
      <c r="E2500" s="444" t="s">
        <v>33255</v>
      </c>
      <c r="F2500" t="s">
        <v>7524</v>
      </c>
      <c r="G2500" t="s">
        <v>13613</v>
      </c>
      <c r="H2500" t="s">
        <v>13614</v>
      </c>
      <c r="I2500" t="s">
        <v>1762</v>
      </c>
      <c r="J2500" t="s">
        <v>4</v>
      </c>
      <c r="K2500" t="s">
        <v>32</v>
      </c>
      <c r="L2500" t="s">
        <v>20921</v>
      </c>
      <c r="M2500" t="s">
        <v>18492</v>
      </c>
      <c r="N2500">
        <v>50605</v>
      </c>
      <c r="O2500" t="s">
        <v>236</v>
      </c>
      <c r="P2500" t="s">
        <v>6</v>
      </c>
      <c r="Q2500" t="s">
        <v>5</v>
      </c>
      <c r="R2500" t="s">
        <v>16770</v>
      </c>
      <c r="S2500" t="s">
        <v>237</v>
      </c>
      <c r="T2500" t="s">
        <v>1762</v>
      </c>
      <c r="U2500" t="s">
        <v>4887</v>
      </c>
      <c r="V2500" t="s">
        <v>14232</v>
      </c>
      <c r="W2500" t="s">
        <v>27553</v>
      </c>
      <c r="X2500" t="s">
        <v>14233</v>
      </c>
      <c r="Y2500" s="536" t="s">
        <v>27554</v>
      </c>
      <c r="Z2500" s="536"/>
      <c r="AA2500" s="493" t="s">
        <v>20379</v>
      </c>
      <c r="AB2500" s="493" t="s">
        <v>27555</v>
      </c>
      <c r="AC2500" s="493" t="s">
        <v>19871</v>
      </c>
      <c r="AD2500" s="493" t="s">
        <v>27556</v>
      </c>
      <c r="AE2500"/>
      <c r="AF2500" t="s">
        <v>20919</v>
      </c>
      <c r="AG2500"/>
      <c r="AH2500"/>
      <c r="AI2500" t="s">
        <v>20668</v>
      </c>
      <c r="AJ2500" t="s">
        <v>32</v>
      </c>
      <c r="AK2500" t="s">
        <v>4886</v>
      </c>
      <c r="AL2500" t="s">
        <v>64</v>
      </c>
      <c r="AM2500" t="s">
        <v>13614</v>
      </c>
      <c r="AN2500">
        <v>6</v>
      </c>
    </row>
    <row r="2501" spans="1:40" ht="14.4" x14ac:dyDescent="0.3">
      <c r="A2501" s="433" t="str">
        <v>3372</v>
      </c>
      <c r="D2501" t="str">
        <f>CONCATENATE(portada_F[[#This Row],[NIVEL]],".",portada_F[[#This Row],[CODINS]])</f>
        <v>1.01437</v>
      </c>
      <c r="E2501" s="444" t="s">
        <v>31718</v>
      </c>
      <c r="F2501" t="s">
        <v>3620</v>
      </c>
      <c r="G2501" t="s">
        <v>4861</v>
      </c>
      <c r="H2501" t="s">
        <v>4261</v>
      </c>
      <c r="I2501" t="s">
        <v>1762</v>
      </c>
      <c r="J2501" t="s">
        <v>1</v>
      </c>
      <c r="K2501" t="s">
        <v>32</v>
      </c>
      <c r="L2501" t="s">
        <v>20921</v>
      </c>
      <c r="M2501" t="s">
        <v>18492</v>
      </c>
      <c r="N2501">
        <v>50601</v>
      </c>
      <c r="O2501" t="s">
        <v>236</v>
      </c>
      <c r="P2501" t="s">
        <v>6</v>
      </c>
      <c r="Q2501" t="s">
        <v>1</v>
      </c>
      <c r="R2501" t="s">
        <v>16766</v>
      </c>
      <c r="S2501" t="s">
        <v>237</v>
      </c>
      <c r="T2501" t="s">
        <v>1762</v>
      </c>
      <c r="U2501" t="s">
        <v>1762</v>
      </c>
      <c r="V2501" t="s">
        <v>2291</v>
      </c>
      <c r="W2501" t="s">
        <v>252</v>
      </c>
      <c r="X2501" t="s">
        <v>10632</v>
      </c>
      <c r="Y2501" s="536" t="s">
        <v>23983</v>
      </c>
      <c r="Z2501" s="536"/>
      <c r="AA2501" s="493" t="s">
        <v>19008</v>
      </c>
      <c r="AB2501" s="493" t="s">
        <v>23984</v>
      </c>
      <c r="AC2501" s="493" t="s">
        <v>19868</v>
      </c>
      <c r="AD2501" s="493" t="s">
        <v>22387</v>
      </c>
      <c r="AE2501"/>
      <c r="AF2501" t="s">
        <v>20919</v>
      </c>
      <c r="AG2501"/>
      <c r="AH2501"/>
      <c r="AI2501" t="s">
        <v>20668</v>
      </c>
      <c r="AJ2501" t="s">
        <v>32</v>
      </c>
      <c r="AK2501" t="s">
        <v>7596</v>
      </c>
      <c r="AL2501" t="s">
        <v>64</v>
      </c>
      <c r="AM2501" t="s">
        <v>4261</v>
      </c>
      <c r="AN2501">
        <v>11</v>
      </c>
    </row>
    <row r="2502" spans="1:40" ht="14.4" x14ac:dyDescent="0.3">
      <c r="A2502" s="433" t="str">
        <v>3373</v>
      </c>
      <c r="D2502" t="str">
        <f>CONCATENATE(portada_F[[#This Row],[NIVEL]],".",portada_F[[#This Row],[CODINS]])</f>
        <v>1.01243</v>
      </c>
      <c r="E2502" s="444" t="s">
        <v>31529</v>
      </c>
      <c r="F2502" t="s">
        <v>9062</v>
      </c>
      <c r="G2502" t="s">
        <v>9092</v>
      </c>
      <c r="H2502" t="s">
        <v>9807</v>
      </c>
      <c r="I2502" t="s">
        <v>1762</v>
      </c>
      <c r="J2502" t="s">
        <v>1</v>
      </c>
      <c r="K2502" t="s">
        <v>32</v>
      </c>
      <c r="L2502" t="s">
        <v>20921</v>
      </c>
      <c r="M2502" t="s">
        <v>18492</v>
      </c>
      <c r="N2502">
        <v>50601</v>
      </c>
      <c r="O2502" t="s">
        <v>236</v>
      </c>
      <c r="P2502" t="s">
        <v>6</v>
      </c>
      <c r="Q2502" t="s">
        <v>1</v>
      </c>
      <c r="R2502" t="s">
        <v>16766</v>
      </c>
      <c r="S2502" t="s">
        <v>237</v>
      </c>
      <c r="T2502" t="s">
        <v>1762</v>
      </c>
      <c r="U2502" t="s">
        <v>1762</v>
      </c>
      <c r="V2502" t="s">
        <v>9807</v>
      </c>
      <c r="W2502" t="s">
        <v>9808</v>
      </c>
      <c r="X2502" t="s">
        <v>10573</v>
      </c>
      <c r="Y2502" s="536" t="s">
        <v>23562</v>
      </c>
      <c r="Z2502" s="536"/>
      <c r="AA2502" s="493" t="s">
        <v>18955</v>
      </c>
      <c r="AB2502" s="493" t="s">
        <v>23563</v>
      </c>
      <c r="AC2502" s="493" t="s">
        <v>19868</v>
      </c>
      <c r="AD2502" s="493" t="s">
        <v>22387</v>
      </c>
      <c r="AE2502"/>
      <c r="AF2502" t="s">
        <v>20919</v>
      </c>
      <c r="AG2502"/>
      <c r="AH2502"/>
      <c r="AI2502" t="s">
        <v>20668</v>
      </c>
      <c r="AJ2502" t="s">
        <v>32</v>
      </c>
      <c r="AK2502" t="s">
        <v>9809</v>
      </c>
      <c r="AL2502" t="s">
        <v>64</v>
      </c>
      <c r="AM2502" t="s">
        <v>9807</v>
      </c>
      <c r="AN2502">
        <v>5</v>
      </c>
    </row>
    <row r="2503" spans="1:40" ht="14.4" x14ac:dyDescent="0.3">
      <c r="A2503" s="433" t="str">
        <v>3374</v>
      </c>
      <c r="D2503" t="str">
        <f>CONCATENATE(portada_F[[#This Row],[NIVEL]],".",portada_F[[#This Row],[CODINS]])</f>
        <v>1.00678</v>
      </c>
      <c r="E2503" s="444" t="s">
        <v>31045</v>
      </c>
      <c r="F2503" t="s">
        <v>1303</v>
      </c>
      <c r="G2503" t="s">
        <v>4927</v>
      </c>
      <c r="H2503" t="s">
        <v>1863</v>
      </c>
      <c r="I2503" t="s">
        <v>1762</v>
      </c>
      <c r="J2503" t="s">
        <v>4</v>
      </c>
      <c r="K2503" t="s">
        <v>32</v>
      </c>
      <c r="L2503" t="s">
        <v>20921</v>
      </c>
      <c r="M2503" t="s">
        <v>18492</v>
      </c>
      <c r="N2503">
        <v>50704</v>
      </c>
      <c r="O2503" t="s">
        <v>236</v>
      </c>
      <c r="P2503" t="s">
        <v>7</v>
      </c>
      <c r="Q2503" t="s">
        <v>4</v>
      </c>
      <c r="R2503" t="s">
        <v>16773</v>
      </c>
      <c r="S2503" t="s">
        <v>237</v>
      </c>
      <c r="T2503" t="s">
        <v>22390</v>
      </c>
      <c r="U2503" t="s">
        <v>1863</v>
      </c>
      <c r="V2503" t="s">
        <v>1863</v>
      </c>
      <c r="W2503" t="s">
        <v>19870</v>
      </c>
      <c r="X2503" t="s">
        <v>10437</v>
      </c>
      <c r="Y2503" s="536" t="s">
        <v>22391</v>
      </c>
      <c r="Z2503" s="536" t="s">
        <v>22391</v>
      </c>
      <c r="AA2503" s="493" t="s">
        <v>15643</v>
      </c>
      <c r="AB2503" s="493" t="s">
        <v>22391</v>
      </c>
      <c r="AC2503" s="493" t="s">
        <v>19871</v>
      </c>
      <c r="AD2503" s="493" t="s">
        <v>22392</v>
      </c>
      <c r="AE2503"/>
      <c r="AF2503" t="s">
        <v>20919</v>
      </c>
      <c r="AG2503"/>
      <c r="AH2503"/>
      <c r="AI2503" t="s">
        <v>20668</v>
      </c>
      <c r="AJ2503" t="s">
        <v>32</v>
      </c>
      <c r="AK2503" t="s">
        <v>2368</v>
      </c>
      <c r="AL2503" t="s">
        <v>64</v>
      </c>
      <c r="AM2503" t="s">
        <v>1863</v>
      </c>
      <c r="AN2503">
        <v>50</v>
      </c>
    </row>
    <row r="2504" spans="1:40" ht="14.4" x14ac:dyDescent="0.3">
      <c r="A2504" s="433" t="str">
        <v>3375</v>
      </c>
      <c r="D2504" t="str">
        <f>CONCATENATE(portada_F[[#This Row],[NIVEL]],".",portada_F[[#This Row],[CODINS]])</f>
        <v>1.03622</v>
      </c>
      <c r="E2504" s="444" t="s">
        <v>33606</v>
      </c>
      <c r="F2504" t="s">
        <v>9942</v>
      </c>
      <c r="G2504" t="s">
        <v>13736</v>
      </c>
      <c r="H2504" t="s">
        <v>244</v>
      </c>
      <c r="I2504" t="s">
        <v>1762</v>
      </c>
      <c r="J2504" t="s">
        <v>2</v>
      </c>
      <c r="K2504" t="s">
        <v>32</v>
      </c>
      <c r="L2504" t="s">
        <v>20921</v>
      </c>
      <c r="M2504" t="s">
        <v>18492</v>
      </c>
      <c r="N2504">
        <v>50701</v>
      </c>
      <c r="O2504" t="s">
        <v>236</v>
      </c>
      <c r="P2504" t="s">
        <v>7</v>
      </c>
      <c r="Q2504" t="s">
        <v>1</v>
      </c>
      <c r="R2504" t="s">
        <v>19684</v>
      </c>
      <c r="S2504" t="s">
        <v>237</v>
      </c>
      <c r="T2504" t="s">
        <v>22390</v>
      </c>
      <c r="U2504" t="s">
        <v>1717</v>
      </c>
      <c r="V2504" t="s">
        <v>244</v>
      </c>
      <c r="W2504" t="s">
        <v>28518</v>
      </c>
      <c r="X2504" t="s">
        <v>20457</v>
      </c>
      <c r="Y2504" s="536" t="s">
        <v>28519</v>
      </c>
      <c r="Z2504" s="536"/>
      <c r="AA2504" s="493" t="s">
        <v>28520</v>
      </c>
      <c r="AB2504" s="493" t="s">
        <v>28521</v>
      </c>
      <c r="AC2504" s="493" t="s">
        <v>22395</v>
      </c>
      <c r="AD2504" s="493" t="s">
        <v>22396</v>
      </c>
      <c r="AE2504"/>
      <c r="AF2504" t="s">
        <v>20919</v>
      </c>
      <c r="AG2504"/>
      <c r="AH2504"/>
      <c r="AI2504" t="s">
        <v>20668</v>
      </c>
      <c r="AJ2504" t="s">
        <v>32</v>
      </c>
      <c r="AK2504" t="s">
        <v>8790</v>
      </c>
      <c r="AL2504" t="s">
        <v>64</v>
      </c>
      <c r="AM2504" t="s">
        <v>244</v>
      </c>
      <c r="AN2504">
        <v>10</v>
      </c>
    </row>
    <row r="2505" spans="1:40" ht="14.4" x14ac:dyDescent="0.3">
      <c r="A2505" s="433" t="str">
        <v>3376</v>
      </c>
      <c r="D2505" t="str">
        <f>CONCATENATE(portada_F[[#This Row],[NIVEL]],".",portada_F[[#This Row],[CODINS]])</f>
        <v>1.02683</v>
      </c>
      <c r="E2505" s="444" t="s">
        <v>32828</v>
      </c>
      <c r="F2505" t="s">
        <v>7314</v>
      </c>
      <c r="G2505" t="s">
        <v>7313</v>
      </c>
      <c r="H2505" t="s">
        <v>244</v>
      </c>
      <c r="I2505" t="s">
        <v>1762</v>
      </c>
      <c r="J2505" t="s">
        <v>4</v>
      </c>
      <c r="K2505" t="s">
        <v>32</v>
      </c>
      <c r="L2505" t="s">
        <v>20921</v>
      </c>
      <c r="M2505" t="s">
        <v>18492</v>
      </c>
      <c r="N2505">
        <v>50704</v>
      </c>
      <c r="O2505" t="s">
        <v>236</v>
      </c>
      <c r="P2505" t="s">
        <v>7</v>
      </c>
      <c r="Q2505" t="s">
        <v>4</v>
      </c>
      <c r="R2505" t="s">
        <v>16773</v>
      </c>
      <c r="S2505" t="s">
        <v>237</v>
      </c>
      <c r="T2505" t="s">
        <v>22390</v>
      </c>
      <c r="U2505" t="s">
        <v>1863</v>
      </c>
      <c r="V2505" t="s">
        <v>7315</v>
      </c>
      <c r="W2505" t="s">
        <v>26553</v>
      </c>
      <c r="X2505" t="s">
        <v>12156</v>
      </c>
      <c r="Y2505" s="536" t="s">
        <v>26554</v>
      </c>
      <c r="Z2505" s="536"/>
      <c r="AA2505" s="493" t="s">
        <v>26555</v>
      </c>
      <c r="AB2505" s="493" t="s">
        <v>26556</v>
      </c>
      <c r="AC2505" s="493" t="s">
        <v>19871</v>
      </c>
      <c r="AD2505" s="493" t="s">
        <v>26557</v>
      </c>
      <c r="AE2505"/>
      <c r="AF2505" t="s">
        <v>20919</v>
      </c>
      <c r="AG2505"/>
      <c r="AH2505"/>
      <c r="AI2505" t="s">
        <v>20668</v>
      </c>
      <c r="AJ2505" t="s">
        <v>32</v>
      </c>
      <c r="AK2505" t="s">
        <v>7866</v>
      </c>
      <c r="AL2505" t="s">
        <v>64</v>
      </c>
      <c r="AM2505" t="s">
        <v>244</v>
      </c>
      <c r="AN2505">
        <v>7</v>
      </c>
    </row>
    <row r="2506" spans="1:40" ht="14.4" x14ac:dyDescent="0.3">
      <c r="A2506" s="433" t="str">
        <v>3379</v>
      </c>
      <c r="D2506" t="str">
        <f>CONCATENATE(portada_F[[#This Row],[NIVEL]],".",portada_F[[#This Row],[CODINS]])</f>
        <v>1.01675</v>
      </c>
      <c r="E2506" s="444" t="s">
        <v>31940</v>
      </c>
      <c r="F2506" t="s">
        <v>3229</v>
      </c>
      <c r="G2506" t="s">
        <v>4866</v>
      </c>
      <c r="H2506" t="s">
        <v>4867</v>
      </c>
      <c r="I2506" t="s">
        <v>1762</v>
      </c>
      <c r="J2506" t="s">
        <v>1</v>
      </c>
      <c r="K2506" t="s">
        <v>32</v>
      </c>
      <c r="L2506" t="s">
        <v>20921</v>
      </c>
      <c r="M2506" t="s">
        <v>18492</v>
      </c>
      <c r="N2506">
        <v>50602</v>
      </c>
      <c r="O2506" t="s">
        <v>236</v>
      </c>
      <c r="P2506" t="s">
        <v>6</v>
      </c>
      <c r="Q2506" t="s">
        <v>2</v>
      </c>
      <c r="R2506" t="s">
        <v>16767</v>
      </c>
      <c r="S2506" t="s">
        <v>237</v>
      </c>
      <c r="T2506" t="s">
        <v>1762</v>
      </c>
      <c r="U2506" t="s">
        <v>1907</v>
      </c>
      <c r="V2506" t="s">
        <v>1907</v>
      </c>
      <c r="W2506" t="s">
        <v>4868</v>
      </c>
      <c r="X2506" t="s">
        <v>14958</v>
      </c>
      <c r="Y2506" s="536" t="s">
        <v>24500</v>
      </c>
      <c r="Z2506" s="536" t="s">
        <v>24501</v>
      </c>
      <c r="AA2506" s="493" t="s">
        <v>9608</v>
      </c>
      <c r="AB2506" s="493" t="s">
        <v>24500</v>
      </c>
      <c r="AC2506" s="493" t="s">
        <v>19868</v>
      </c>
      <c r="AD2506" s="493" t="s">
        <v>22387</v>
      </c>
      <c r="AE2506"/>
      <c r="AF2506" t="s">
        <v>20919</v>
      </c>
      <c r="AG2506"/>
      <c r="AH2506"/>
      <c r="AI2506" t="s">
        <v>20668</v>
      </c>
      <c r="AJ2506" t="s">
        <v>32</v>
      </c>
      <c r="AK2506" t="s">
        <v>3305</v>
      </c>
      <c r="AL2506" t="s">
        <v>64</v>
      </c>
      <c r="AM2506" t="s">
        <v>4867</v>
      </c>
      <c r="AN2506">
        <v>8</v>
      </c>
    </row>
    <row r="2507" spans="1:40" ht="14.4" x14ac:dyDescent="0.3">
      <c r="A2507" s="433" t="str">
        <v>3380</v>
      </c>
      <c r="D2507" t="str">
        <f>CONCATENATE(portada_F[[#This Row],[NIVEL]],".",portada_F[[#This Row],[CODINS]])</f>
        <v>1.01901</v>
      </c>
      <c r="E2507" s="444" t="s">
        <v>32141</v>
      </c>
      <c r="F2507" t="s">
        <v>4464</v>
      </c>
      <c r="G2507" t="s">
        <v>6533</v>
      </c>
      <c r="H2507" t="s">
        <v>1974</v>
      </c>
      <c r="I2507" t="s">
        <v>1762</v>
      </c>
      <c r="J2507" t="s">
        <v>1</v>
      </c>
      <c r="K2507" t="s">
        <v>32</v>
      </c>
      <c r="L2507" t="s">
        <v>20921</v>
      </c>
      <c r="M2507" t="s">
        <v>18492</v>
      </c>
      <c r="N2507">
        <v>50601</v>
      </c>
      <c r="O2507" t="s">
        <v>236</v>
      </c>
      <c r="P2507" t="s">
        <v>6</v>
      </c>
      <c r="Q2507" t="s">
        <v>1</v>
      </c>
      <c r="R2507" t="s">
        <v>16766</v>
      </c>
      <c r="S2507" t="s">
        <v>237</v>
      </c>
      <c r="T2507" t="s">
        <v>1762</v>
      </c>
      <c r="U2507" t="s">
        <v>1762</v>
      </c>
      <c r="V2507" t="s">
        <v>18017</v>
      </c>
      <c r="W2507" t="s">
        <v>9826</v>
      </c>
      <c r="X2507" t="s">
        <v>10759</v>
      </c>
      <c r="Y2507" s="536" t="s">
        <v>24949</v>
      </c>
      <c r="Z2507" s="536" t="s">
        <v>24949</v>
      </c>
      <c r="AA2507" s="493" t="s">
        <v>17483</v>
      </c>
      <c r="AB2507" s="493" t="s">
        <v>24950</v>
      </c>
      <c r="AC2507" s="493" t="s">
        <v>19868</v>
      </c>
      <c r="AD2507" s="493" t="s">
        <v>22384</v>
      </c>
      <c r="AE2507"/>
      <c r="AF2507" t="s">
        <v>20919</v>
      </c>
      <c r="AG2507"/>
      <c r="AH2507"/>
      <c r="AI2507" t="s">
        <v>20668</v>
      </c>
      <c r="AJ2507" t="s">
        <v>32</v>
      </c>
      <c r="AK2507" t="s">
        <v>7690</v>
      </c>
      <c r="AL2507" t="s">
        <v>64</v>
      </c>
      <c r="AM2507" t="s">
        <v>1974</v>
      </c>
      <c r="AN2507">
        <v>34</v>
      </c>
    </row>
    <row r="2508" spans="1:40" ht="14.4" x14ac:dyDescent="0.3">
      <c r="A2508" s="433" t="str">
        <v>3382</v>
      </c>
      <c r="D2508" t="str">
        <f>CONCATENATE(portada_F[[#This Row],[NIVEL]],".",portada_F[[#This Row],[CODINS]])</f>
        <v>1.04159</v>
      </c>
      <c r="E2508" s="444" t="s">
        <v>34036</v>
      </c>
      <c r="F2508" t="s">
        <v>7955</v>
      </c>
      <c r="G2508" t="s">
        <v>17812</v>
      </c>
      <c r="H2508" t="s">
        <v>799</v>
      </c>
      <c r="I2508" t="s">
        <v>1762</v>
      </c>
      <c r="J2508" t="s">
        <v>3</v>
      </c>
      <c r="K2508" t="s">
        <v>32</v>
      </c>
      <c r="L2508" t="s">
        <v>20921</v>
      </c>
      <c r="M2508" t="s">
        <v>18492</v>
      </c>
      <c r="N2508">
        <v>50804</v>
      </c>
      <c r="O2508" t="s">
        <v>236</v>
      </c>
      <c r="P2508" t="s">
        <v>9</v>
      </c>
      <c r="Q2508" t="s">
        <v>4</v>
      </c>
      <c r="R2508" t="s">
        <v>16776</v>
      </c>
      <c r="S2508" t="s">
        <v>237</v>
      </c>
      <c r="T2508" t="s">
        <v>2947</v>
      </c>
      <c r="U2508" t="s">
        <v>1213</v>
      </c>
      <c r="V2508" t="s">
        <v>799</v>
      </c>
      <c r="W2508" t="s">
        <v>18241</v>
      </c>
      <c r="X2508" t="s">
        <v>18240</v>
      </c>
      <c r="Y2508" s="536" t="s">
        <v>29623</v>
      </c>
      <c r="Z2508" s="536"/>
      <c r="AA2508" s="493" t="s">
        <v>20559</v>
      </c>
      <c r="AB2508" s="493" t="s">
        <v>29623</v>
      </c>
      <c r="AC2508" s="493" t="s">
        <v>19873</v>
      </c>
      <c r="AD2508" s="493" t="s">
        <v>22399</v>
      </c>
      <c r="AE2508"/>
      <c r="AF2508" t="s">
        <v>20919</v>
      </c>
      <c r="AG2508"/>
      <c r="AH2508"/>
      <c r="AI2508" t="s">
        <v>20668</v>
      </c>
      <c r="AJ2508" t="s">
        <v>32</v>
      </c>
      <c r="AK2508" t="s">
        <v>8820</v>
      </c>
      <c r="AL2508" t="s">
        <v>64</v>
      </c>
      <c r="AM2508" t="s">
        <v>799</v>
      </c>
      <c r="AN2508">
        <v>6</v>
      </c>
    </row>
    <row r="2509" spans="1:40" ht="14.4" x14ac:dyDescent="0.3">
      <c r="A2509" s="433" t="str">
        <v>3383</v>
      </c>
      <c r="D2509" t="str">
        <f>CONCATENATE(portada_F[[#This Row],[NIVEL]],".",portada_F[[#This Row],[CODINS]])</f>
        <v>1.04313</v>
      </c>
      <c r="E2509" s="444" t="s">
        <v>34142</v>
      </c>
      <c r="F2509" t="s">
        <v>11165</v>
      </c>
      <c r="G2509" t="s">
        <v>20657</v>
      </c>
      <c r="H2509" t="s">
        <v>3125</v>
      </c>
      <c r="I2509" t="s">
        <v>1762</v>
      </c>
      <c r="J2509" t="s">
        <v>3</v>
      </c>
      <c r="K2509" t="s">
        <v>32</v>
      </c>
      <c r="L2509" t="s">
        <v>20921</v>
      </c>
      <c r="M2509" t="s">
        <v>18492</v>
      </c>
      <c r="N2509">
        <v>50806</v>
      </c>
      <c r="O2509" t="s">
        <v>236</v>
      </c>
      <c r="P2509" t="s">
        <v>9</v>
      </c>
      <c r="Q2509" t="s">
        <v>6</v>
      </c>
      <c r="R2509" t="s">
        <v>23572</v>
      </c>
      <c r="S2509" t="s">
        <v>237</v>
      </c>
      <c r="T2509" t="s">
        <v>2947</v>
      </c>
      <c r="U2509" t="s">
        <v>1399</v>
      </c>
      <c r="V2509" t="s">
        <v>3125</v>
      </c>
      <c r="W2509" t="s">
        <v>20659</v>
      </c>
      <c r="X2509" t="s">
        <v>20658</v>
      </c>
      <c r="Y2509" s="536" t="s">
        <v>29889</v>
      </c>
      <c r="Z2509" s="536"/>
      <c r="AA2509" s="493" t="s">
        <v>29890</v>
      </c>
      <c r="AB2509" s="493" t="s">
        <v>29889</v>
      </c>
      <c r="AC2509" s="493" t="s">
        <v>19873</v>
      </c>
      <c r="AD2509" s="493" t="s">
        <v>22399</v>
      </c>
      <c r="AE2509"/>
      <c r="AF2509" t="s">
        <v>20919</v>
      </c>
      <c r="AG2509"/>
      <c r="AH2509"/>
      <c r="AI2509" t="s">
        <v>20668</v>
      </c>
      <c r="AJ2509" t="s">
        <v>32</v>
      </c>
      <c r="AK2509" t="s">
        <v>8809</v>
      </c>
      <c r="AL2509" t="s">
        <v>64</v>
      </c>
      <c r="AM2509" t="s">
        <v>3125</v>
      </c>
      <c r="AN2509">
        <v>3</v>
      </c>
    </row>
    <row r="2510" spans="1:40" ht="14.4" x14ac:dyDescent="0.3">
      <c r="A2510" s="433" t="str">
        <v>3384</v>
      </c>
      <c r="D2510" t="str">
        <f>CONCATENATE(portada_F[[#This Row],[NIVEL]],".",portada_F[[#This Row],[CODINS]])</f>
        <v>1.03977</v>
      </c>
      <c r="E2510" s="444" t="s">
        <v>33884</v>
      </c>
      <c r="F2510" t="s">
        <v>7810</v>
      </c>
      <c r="G2510" t="s">
        <v>16000</v>
      </c>
      <c r="H2510" t="s">
        <v>16001</v>
      </c>
      <c r="I2510" t="s">
        <v>17778</v>
      </c>
      <c r="J2510" t="s">
        <v>4</v>
      </c>
      <c r="K2510" t="s">
        <v>32</v>
      </c>
      <c r="L2510" t="s">
        <v>20921</v>
      </c>
      <c r="M2510" t="s">
        <v>18492</v>
      </c>
      <c r="N2510">
        <v>50404</v>
      </c>
      <c r="O2510" t="s">
        <v>236</v>
      </c>
      <c r="P2510" t="s">
        <v>4</v>
      </c>
      <c r="Q2510" t="s">
        <v>4</v>
      </c>
      <c r="R2510" t="s">
        <v>16761</v>
      </c>
      <c r="S2510" t="s">
        <v>237</v>
      </c>
      <c r="T2510" t="s">
        <v>22295</v>
      </c>
      <c r="U2510" t="s">
        <v>4847</v>
      </c>
      <c r="V2510" t="s">
        <v>16001</v>
      </c>
      <c r="W2510" t="s">
        <v>29234</v>
      </c>
      <c r="X2510" t="s">
        <v>16002</v>
      </c>
      <c r="Y2510" s="536" t="s">
        <v>29235</v>
      </c>
      <c r="Z2510" s="536" t="s">
        <v>29236</v>
      </c>
      <c r="AA2510" s="493" t="s">
        <v>17484</v>
      </c>
      <c r="AB2510" s="493" t="s">
        <v>29236</v>
      </c>
      <c r="AC2510" s="493" t="s">
        <v>19867</v>
      </c>
      <c r="AD2510" s="493" t="s">
        <v>22381</v>
      </c>
      <c r="AE2510"/>
      <c r="AF2510" t="s">
        <v>20919</v>
      </c>
      <c r="AG2510"/>
      <c r="AH2510"/>
      <c r="AI2510" t="s">
        <v>20668</v>
      </c>
      <c r="AJ2510" t="s">
        <v>32</v>
      </c>
      <c r="AK2510" t="s">
        <v>4796</v>
      </c>
      <c r="AL2510" t="s">
        <v>64</v>
      </c>
      <c r="AM2510" t="s">
        <v>16001</v>
      </c>
      <c r="AN2510">
        <v>4</v>
      </c>
    </row>
    <row r="2511" spans="1:40" ht="14.4" x14ac:dyDescent="0.3">
      <c r="A2511" s="433" t="str">
        <v>3385</v>
      </c>
      <c r="D2511" t="str">
        <f>CONCATENATE(portada_F[[#This Row],[NIVEL]],".",portada_F[[#This Row],[CODINS]])</f>
        <v>1.01245</v>
      </c>
      <c r="E2511" s="444" t="s">
        <v>31531</v>
      </c>
      <c r="F2511" t="s">
        <v>3230</v>
      </c>
      <c r="G2511" t="s">
        <v>4955</v>
      </c>
      <c r="H2511" t="s">
        <v>732</v>
      </c>
      <c r="I2511" t="s">
        <v>1762</v>
      </c>
      <c r="J2511" t="s">
        <v>3</v>
      </c>
      <c r="K2511" t="s">
        <v>32</v>
      </c>
      <c r="L2511" t="s">
        <v>20921</v>
      </c>
      <c r="M2511" t="s">
        <v>18492</v>
      </c>
      <c r="N2511">
        <v>50801</v>
      </c>
      <c r="O2511" t="s">
        <v>236</v>
      </c>
      <c r="P2511" t="s">
        <v>9</v>
      </c>
      <c r="Q2511" t="s">
        <v>1</v>
      </c>
      <c r="R2511" t="s">
        <v>16774</v>
      </c>
      <c r="S2511" t="s">
        <v>237</v>
      </c>
      <c r="T2511" t="s">
        <v>2947</v>
      </c>
      <c r="U2511" t="s">
        <v>2947</v>
      </c>
      <c r="V2511" t="s">
        <v>732</v>
      </c>
      <c r="W2511" t="s">
        <v>4957</v>
      </c>
      <c r="X2511" t="s">
        <v>11777</v>
      </c>
      <c r="Y2511" s="536" t="s">
        <v>23567</v>
      </c>
      <c r="Z2511" s="536" t="s">
        <v>23567</v>
      </c>
      <c r="AA2511" s="493" t="s">
        <v>4956</v>
      </c>
      <c r="AB2511" s="493" t="s">
        <v>23568</v>
      </c>
      <c r="AC2511" s="493" t="s">
        <v>19873</v>
      </c>
      <c r="AD2511" s="493" t="s">
        <v>22399</v>
      </c>
      <c r="AE2511"/>
      <c r="AF2511" t="s">
        <v>20919</v>
      </c>
      <c r="AG2511"/>
      <c r="AH2511"/>
      <c r="AI2511" t="s">
        <v>20668</v>
      </c>
      <c r="AJ2511" t="s">
        <v>32</v>
      </c>
      <c r="AK2511" t="s">
        <v>1887</v>
      </c>
      <c r="AL2511" t="s">
        <v>64</v>
      </c>
      <c r="AM2511" t="s">
        <v>732</v>
      </c>
      <c r="AN2511">
        <v>7</v>
      </c>
    </row>
    <row r="2512" spans="1:40" ht="14.4" x14ac:dyDescent="0.3">
      <c r="A2512" s="433" t="str">
        <v>3386</v>
      </c>
      <c r="D2512" t="str">
        <f>CONCATENATE(portada_F[[#This Row],[NIVEL]],".",portada_F[[#This Row],[CODINS]])</f>
        <v>1.03626</v>
      </c>
      <c r="E2512" s="444" t="s">
        <v>33609</v>
      </c>
      <c r="F2512" t="s">
        <v>9943</v>
      </c>
      <c r="G2512" t="s">
        <v>13741</v>
      </c>
      <c r="H2512" t="s">
        <v>13742</v>
      </c>
      <c r="I2512" t="s">
        <v>1762</v>
      </c>
      <c r="J2512" t="s">
        <v>4</v>
      </c>
      <c r="K2512" t="s">
        <v>32</v>
      </c>
      <c r="L2512" t="s">
        <v>20921</v>
      </c>
      <c r="M2512" t="s">
        <v>18492</v>
      </c>
      <c r="N2512">
        <v>50704</v>
      </c>
      <c r="O2512" t="s">
        <v>236</v>
      </c>
      <c r="P2512" t="s">
        <v>7</v>
      </c>
      <c r="Q2512" t="s">
        <v>4</v>
      </c>
      <c r="R2512" t="s">
        <v>16773</v>
      </c>
      <c r="S2512" t="s">
        <v>237</v>
      </c>
      <c r="T2512" t="s">
        <v>22390</v>
      </c>
      <c r="U2512" t="s">
        <v>1863</v>
      </c>
      <c r="V2512" t="s">
        <v>13742</v>
      </c>
      <c r="W2512" t="s">
        <v>28527</v>
      </c>
      <c r="X2512" t="s">
        <v>14373</v>
      </c>
      <c r="Y2512" s="536" t="s">
        <v>28528</v>
      </c>
      <c r="Z2512" s="536"/>
      <c r="AA2512" s="493" t="s">
        <v>20459</v>
      </c>
      <c r="AB2512" s="493" t="s">
        <v>28529</v>
      </c>
      <c r="AC2512" s="493" t="s">
        <v>19871</v>
      </c>
      <c r="AD2512" s="493" t="s">
        <v>26557</v>
      </c>
      <c r="AE2512"/>
      <c r="AF2512" t="s">
        <v>20919</v>
      </c>
      <c r="AG2512"/>
      <c r="AH2512"/>
      <c r="AI2512" t="s">
        <v>20668</v>
      </c>
      <c r="AJ2512" t="s">
        <v>32</v>
      </c>
      <c r="AK2512" t="s">
        <v>3055</v>
      </c>
      <c r="AL2512" t="s">
        <v>64</v>
      </c>
      <c r="AM2512" t="s">
        <v>13742</v>
      </c>
      <c r="AN2512">
        <v>5</v>
      </c>
    </row>
    <row r="2513" spans="1:40" ht="14.4" x14ac:dyDescent="0.3">
      <c r="A2513" s="433" t="str">
        <v>3387</v>
      </c>
      <c r="D2513" t="str">
        <f>CONCATENATE(portada_F[[#This Row],[NIVEL]],".",portada_F[[#This Row],[CODINS]])</f>
        <v>1.03899</v>
      </c>
      <c r="E2513" s="444" t="s">
        <v>33821</v>
      </c>
      <c r="F2513" t="s">
        <v>13518</v>
      </c>
      <c r="G2513" t="s">
        <v>14828</v>
      </c>
      <c r="H2513" t="s">
        <v>4979</v>
      </c>
      <c r="I2513" t="s">
        <v>1762</v>
      </c>
      <c r="J2513" t="s">
        <v>3</v>
      </c>
      <c r="K2513" t="s">
        <v>32</v>
      </c>
      <c r="L2513" t="s">
        <v>20921</v>
      </c>
      <c r="M2513" t="s">
        <v>18492</v>
      </c>
      <c r="N2513">
        <v>50806</v>
      </c>
      <c r="O2513" t="s">
        <v>236</v>
      </c>
      <c r="P2513" t="s">
        <v>9</v>
      </c>
      <c r="Q2513" t="s">
        <v>6</v>
      </c>
      <c r="R2513" t="s">
        <v>23572</v>
      </c>
      <c r="S2513" t="s">
        <v>237</v>
      </c>
      <c r="T2513" t="s">
        <v>2947</v>
      </c>
      <c r="U2513" t="s">
        <v>1399</v>
      </c>
      <c r="V2513" t="s">
        <v>4979</v>
      </c>
      <c r="W2513" t="s">
        <v>374</v>
      </c>
      <c r="X2513" t="s">
        <v>15938</v>
      </c>
      <c r="Y2513" s="536" t="s">
        <v>29077</v>
      </c>
      <c r="Z2513" s="536"/>
      <c r="AA2513" s="493" t="s">
        <v>15331</v>
      </c>
      <c r="AB2513" s="493" t="s">
        <v>29078</v>
      </c>
      <c r="AC2513" s="493" t="s">
        <v>19873</v>
      </c>
      <c r="AD2513" s="493" t="s">
        <v>22399</v>
      </c>
      <c r="AE2513"/>
      <c r="AF2513" t="s">
        <v>20919</v>
      </c>
      <c r="AG2513"/>
      <c r="AH2513"/>
      <c r="AI2513" t="s">
        <v>20668</v>
      </c>
      <c r="AJ2513" t="s">
        <v>32</v>
      </c>
      <c r="AK2513" t="s">
        <v>254</v>
      </c>
      <c r="AL2513" t="s">
        <v>64</v>
      </c>
      <c r="AM2513" t="s">
        <v>4979</v>
      </c>
      <c r="AN2513">
        <v>4</v>
      </c>
    </row>
    <row r="2514" spans="1:40" ht="14.4" x14ac:dyDescent="0.3">
      <c r="A2514" s="433" t="str">
        <v>3388</v>
      </c>
      <c r="D2514" t="str">
        <f>CONCATENATE(portada_F[[#This Row],[NIVEL]],".",portada_F[[#This Row],[CODINS]])</f>
        <v>1.04168</v>
      </c>
      <c r="E2514" s="444" t="s">
        <v>34044</v>
      </c>
      <c r="F2514" t="s">
        <v>17829</v>
      </c>
      <c r="G2514" t="s">
        <v>17830</v>
      </c>
      <c r="H2514" t="s">
        <v>4945</v>
      </c>
      <c r="I2514" t="s">
        <v>1762</v>
      </c>
      <c r="J2514" t="s">
        <v>5</v>
      </c>
      <c r="K2514" t="s">
        <v>32</v>
      </c>
      <c r="L2514" t="s">
        <v>20921</v>
      </c>
      <c r="M2514" t="s">
        <v>18492</v>
      </c>
      <c r="N2514">
        <v>50702</v>
      </c>
      <c r="O2514" t="s">
        <v>236</v>
      </c>
      <c r="P2514" t="s">
        <v>7</v>
      </c>
      <c r="Q2514" t="s">
        <v>2</v>
      </c>
      <c r="R2514" t="s">
        <v>16771</v>
      </c>
      <c r="S2514" t="s">
        <v>237</v>
      </c>
      <c r="T2514" t="s">
        <v>22390</v>
      </c>
      <c r="U2514" t="s">
        <v>24513</v>
      </c>
      <c r="V2514" t="s">
        <v>18255</v>
      </c>
      <c r="W2514" t="s">
        <v>18258</v>
      </c>
      <c r="X2514" t="s">
        <v>18257</v>
      </c>
      <c r="Y2514" s="536" t="s">
        <v>29637</v>
      </c>
      <c r="Z2514" s="536"/>
      <c r="AA2514" s="493" t="s">
        <v>18256</v>
      </c>
      <c r="AB2514" s="493" t="s">
        <v>29637</v>
      </c>
      <c r="AC2514" s="493" t="s">
        <v>19776</v>
      </c>
      <c r="AD2514" s="493" t="s">
        <v>23566</v>
      </c>
      <c r="AE2514"/>
      <c r="AF2514" t="s">
        <v>20919</v>
      </c>
      <c r="AG2514"/>
      <c r="AH2514"/>
      <c r="AI2514" t="s">
        <v>20668</v>
      </c>
      <c r="AJ2514" t="s">
        <v>32</v>
      </c>
      <c r="AK2514" t="s">
        <v>1627</v>
      </c>
      <c r="AL2514" t="s">
        <v>64</v>
      </c>
      <c r="AM2514" t="s">
        <v>4945</v>
      </c>
      <c r="AN2514">
        <v>7</v>
      </c>
    </row>
    <row r="2515" spans="1:40" ht="14.4" x14ac:dyDescent="0.3">
      <c r="A2515" s="433" t="str">
        <v>3389</v>
      </c>
      <c r="D2515" t="str">
        <f>CONCATENATE(portada_F[[#This Row],[NIVEL]],".",portada_F[[#This Row],[CODINS]])</f>
        <v>1.01246</v>
      </c>
      <c r="E2515" s="444" t="s">
        <v>31532</v>
      </c>
      <c r="F2515" t="s">
        <v>3232</v>
      </c>
      <c r="G2515" t="s">
        <v>4976</v>
      </c>
      <c r="H2515" t="s">
        <v>4945</v>
      </c>
      <c r="I2515" t="s">
        <v>1762</v>
      </c>
      <c r="J2515" t="s">
        <v>5</v>
      </c>
      <c r="K2515" t="s">
        <v>32</v>
      </c>
      <c r="L2515" t="s">
        <v>20921</v>
      </c>
      <c r="M2515" t="s">
        <v>18492</v>
      </c>
      <c r="N2515">
        <v>50808</v>
      </c>
      <c r="O2515" t="s">
        <v>236</v>
      </c>
      <c r="P2515" t="s">
        <v>9</v>
      </c>
      <c r="Q2515" t="s">
        <v>9</v>
      </c>
      <c r="R2515" t="s">
        <v>16779</v>
      </c>
      <c r="S2515" t="s">
        <v>237</v>
      </c>
      <c r="T2515" t="s">
        <v>2947</v>
      </c>
      <c r="U2515" t="s">
        <v>23564</v>
      </c>
      <c r="V2515" t="s">
        <v>84</v>
      </c>
      <c r="W2515" t="s">
        <v>467</v>
      </c>
      <c r="X2515" t="s">
        <v>12836</v>
      </c>
      <c r="Y2515" s="536" t="s">
        <v>23569</v>
      </c>
      <c r="Z2515" s="536" t="s">
        <v>23570</v>
      </c>
      <c r="AA2515" s="493" t="s">
        <v>18151</v>
      </c>
      <c r="AB2515" s="493" t="s">
        <v>23571</v>
      </c>
      <c r="AC2515" s="493" t="s">
        <v>19776</v>
      </c>
      <c r="AD2515" s="493" t="s">
        <v>23566</v>
      </c>
      <c r="AE2515"/>
      <c r="AF2515" t="s">
        <v>20919</v>
      </c>
      <c r="AG2515"/>
      <c r="AH2515"/>
      <c r="AI2515" t="s">
        <v>20668</v>
      </c>
      <c r="AJ2515" t="s">
        <v>32</v>
      </c>
      <c r="AK2515" t="s">
        <v>7557</v>
      </c>
      <c r="AL2515" t="s">
        <v>64</v>
      </c>
      <c r="AM2515" t="s">
        <v>4945</v>
      </c>
      <c r="AN2515">
        <v>8</v>
      </c>
    </row>
    <row r="2516" spans="1:40" ht="14.4" x14ac:dyDescent="0.3">
      <c r="A2516" s="433" t="str">
        <v>3390</v>
      </c>
      <c r="D2516" t="str">
        <f>CONCATENATE(portada_F[[#This Row],[NIVEL]],".",portada_F[[#This Row],[CODINS]])</f>
        <v>1.00950</v>
      </c>
      <c r="E2516" s="444" t="s">
        <v>31276</v>
      </c>
      <c r="F2516" t="s">
        <v>2548</v>
      </c>
      <c r="G2516" t="s">
        <v>4869</v>
      </c>
      <c r="H2516" t="s">
        <v>4870</v>
      </c>
      <c r="I2516" t="s">
        <v>1762</v>
      </c>
      <c r="J2516" t="s">
        <v>1</v>
      </c>
      <c r="K2516" t="s">
        <v>32</v>
      </c>
      <c r="L2516" t="s">
        <v>20921</v>
      </c>
      <c r="M2516" t="s">
        <v>18492</v>
      </c>
      <c r="N2516">
        <v>50601</v>
      </c>
      <c r="O2516" t="s">
        <v>236</v>
      </c>
      <c r="P2516" t="s">
        <v>6</v>
      </c>
      <c r="Q2516" t="s">
        <v>1</v>
      </c>
      <c r="R2516" t="s">
        <v>16766</v>
      </c>
      <c r="S2516" t="s">
        <v>237</v>
      </c>
      <c r="T2516" t="s">
        <v>1762</v>
      </c>
      <c r="U2516" t="s">
        <v>1762</v>
      </c>
      <c r="V2516" t="s">
        <v>4871</v>
      </c>
      <c r="W2516" t="s">
        <v>9609</v>
      </c>
      <c r="X2516" t="s">
        <v>10500</v>
      </c>
      <c r="Y2516" s="536"/>
      <c r="Z2516" s="536"/>
      <c r="AA2516" s="493" t="s">
        <v>22979</v>
      </c>
      <c r="AB2516" s="493" t="s">
        <v>22980</v>
      </c>
      <c r="AC2516" s="493" t="s">
        <v>19868</v>
      </c>
      <c r="AD2516" s="493" t="s">
        <v>22387</v>
      </c>
      <c r="AE2516"/>
      <c r="AF2516" t="s">
        <v>20919</v>
      </c>
      <c r="AG2516"/>
      <c r="AH2516"/>
      <c r="AI2516" t="s">
        <v>20668</v>
      </c>
      <c r="AJ2516" t="s">
        <v>32</v>
      </c>
      <c r="AK2516" t="s">
        <v>3277</v>
      </c>
      <c r="AL2516" t="s">
        <v>64</v>
      </c>
      <c r="AM2516" t="s">
        <v>4870</v>
      </c>
      <c r="AN2516">
        <v>8</v>
      </c>
    </row>
    <row r="2517" spans="1:40" ht="14.4" x14ac:dyDescent="0.3">
      <c r="A2517" s="433" t="str">
        <v>3391</v>
      </c>
      <c r="D2517" t="str">
        <f>CONCATENATE(portada_F[[#This Row],[NIVEL]],".",portada_F[[#This Row],[CODINS]])</f>
        <v>1.02113</v>
      </c>
      <c r="E2517" s="444" t="s">
        <v>32330</v>
      </c>
      <c r="F2517" t="s">
        <v>2691</v>
      </c>
      <c r="G2517" t="s">
        <v>4949</v>
      </c>
      <c r="H2517" t="s">
        <v>4950</v>
      </c>
      <c r="I2517" t="s">
        <v>1762</v>
      </c>
      <c r="J2517" t="s">
        <v>3</v>
      </c>
      <c r="K2517" t="s">
        <v>32</v>
      </c>
      <c r="L2517" t="s">
        <v>20921</v>
      </c>
      <c r="M2517" t="s">
        <v>18492</v>
      </c>
      <c r="N2517">
        <v>50805</v>
      </c>
      <c r="O2517" t="s">
        <v>236</v>
      </c>
      <c r="P2517" t="s">
        <v>9</v>
      </c>
      <c r="Q2517" t="s">
        <v>5</v>
      </c>
      <c r="R2517" t="s">
        <v>16777</v>
      </c>
      <c r="S2517" t="s">
        <v>237</v>
      </c>
      <c r="T2517" t="s">
        <v>2947</v>
      </c>
      <c r="U2517" t="s">
        <v>4951</v>
      </c>
      <c r="V2517" t="s">
        <v>4951</v>
      </c>
      <c r="W2517" t="s">
        <v>459</v>
      </c>
      <c r="X2517" t="s">
        <v>7265</v>
      </c>
      <c r="Y2517" s="536" t="s">
        <v>25381</v>
      </c>
      <c r="Z2517" s="536" t="s">
        <v>25381</v>
      </c>
      <c r="AA2517" s="493" t="s">
        <v>25382</v>
      </c>
      <c r="AB2517" s="493" t="s">
        <v>25383</v>
      </c>
      <c r="AC2517" s="493" t="s">
        <v>19873</v>
      </c>
      <c r="AD2517" s="493" t="s">
        <v>22399</v>
      </c>
      <c r="AE2517"/>
      <c r="AF2517" t="s">
        <v>20919</v>
      </c>
      <c r="AG2517"/>
      <c r="AH2517"/>
      <c r="AI2517" t="s">
        <v>20668</v>
      </c>
      <c r="AJ2517" t="s">
        <v>32</v>
      </c>
      <c r="AK2517" t="s">
        <v>3047</v>
      </c>
      <c r="AL2517" t="s">
        <v>64</v>
      </c>
      <c r="AM2517" t="s">
        <v>4950</v>
      </c>
      <c r="AN2517">
        <v>12</v>
      </c>
    </row>
    <row r="2518" spans="1:40" ht="14.4" x14ac:dyDescent="0.3">
      <c r="A2518" s="433" t="str">
        <v>3392</v>
      </c>
      <c r="D2518" t="str">
        <f>CONCATENATE(portada_F[[#This Row],[NIVEL]],".",portada_F[[#This Row],[CODINS]])</f>
        <v>1.02114</v>
      </c>
      <c r="E2518" s="444" t="s">
        <v>32331</v>
      </c>
      <c r="F2518" t="s">
        <v>4783</v>
      </c>
      <c r="G2518" t="s">
        <v>4924</v>
      </c>
      <c r="H2518" t="s">
        <v>3036</v>
      </c>
      <c r="I2518" t="s">
        <v>1762</v>
      </c>
      <c r="J2518" t="s">
        <v>4</v>
      </c>
      <c r="K2518" t="s">
        <v>32</v>
      </c>
      <c r="L2518" t="s">
        <v>20921</v>
      </c>
      <c r="M2518" t="s">
        <v>18492</v>
      </c>
      <c r="N2518">
        <v>50704</v>
      </c>
      <c r="O2518" t="s">
        <v>236</v>
      </c>
      <c r="P2518" t="s">
        <v>7</v>
      </c>
      <c r="Q2518" t="s">
        <v>4</v>
      </c>
      <c r="R2518" t="s">
        <v>16773</v>
      </c>
      <c r="S2518" t="s">
        <v>237</v>
      </c>
      <c r="T2518" t="s">
        <v>22390</v>
      </c>
      <c r="U2518" t="s">
        <v>1863</v>
      </c>
      <c r="V2518" t="s">
        <v>3036</v>
      </c>
      <c r="W2518" t="s">
        <v>4925</v>
      </c>
      <c r="X2518" t="s">
        <v>12018</v>
      </c>
      <c r="Y2518" s="536" t="s">
        <v>25384</v>
      </c>
      <c r="Z2518" s="536"/>
      <c r="AA2518" s="493" t="s">
        <v>17254</v>
      </c>
      <c r="AB2518" s="493" t="s">
        <v>25384</v>
      </c>
      <c r="AC2518" s="493" t="s">
        <v>19871</v>
      </c>
      <c r="AD2518" s="493" t="s">
        <v>22392</v>
      </c>
      <c r="AE2518"/>
      <c r="AF2518" t="s">
        <v>20919</v>
      </c>
      <c r="AG2518"/>
      <c r="AH2518"/>
      <c r="AI2518" t="s">
        <v>20668</v>
      </c>
      <c r="AJ2518" t="s">
        <v>32</v>
      </c>
      <c r="AK2518" t="s">
        <v>4923</v>
      </c>
      <c r="AL2518" t="s">
        <v>64</v>
      </c>
      <c r="AM2518" t="s">
        <v>3036</v>
      </c>
      <c r="AN2518">
        <v>13</v>
      </c>
    </row>
    <row r="2519" spans="1:40" ht="14.4" x14ac:dyDescent="0.3">
      <c r="A2519" s="433" t="str">
        <v>3393</v>
      </c>
      <c r="D2519" t="str">
        <f>CONCATENATE(portada_F[[#This Row],[NIVEL]],".",portada_F[[#This Row],[CODINS]])</f>
        <v>1.02473</v>
      </c>
      <c r="E2519" s="444" t="s">
        <v>32649</v>
      </c>
      <c r="F2519" t="s">
        <v>13578</v>
      </c>
      <c r="G2519" t="s">
        <v>13579</v>
      </c>
      <c r="H2519" t="s">
        <v>3269</v>
      </c>
      <c r="I2519" t="s">
        <v>1762</v>
      </c>
      <c r="J2519" t="s">
        <v>3</v>
      </c>
      <c r="K2519" t="s">
        <v>32</v>
      </c>
      <c r="L2519" t="s">
        <v>20921</v>
      </c>
      <c r="M2519" t="s">
        <v>18492</v>
      </c>
      <c r="N2519">
        <v>50803</v>
      </c>
      <c r="O2519" t="s">
        <v>236</v>
      </c>
      <c r="P2519" t="s">
        <v>9</v>
      </c>
      <c r="Q2519" t="s">
        <v>3</v>
      </c>
      <c r="R2519" t="s">
        <v>16775</v>
      </c>
      <c r="S2519" t="s">
        <v>237</v>
      </c>
      <c r="T2519" t="s">
        <v>2947</v>
      </c>
      <c r="U2519" t="s">
        <v>4964</v>
      </c>
      <c r="V2519" t="s">
        <v>3269</v>
      </c>
      <c r="W2519" t="s">
        <v>26125</v>
      </c>
      <c r="X2519" t="s">
        <v>26126</v>
      </c>
      <c r="Y2519" s="536" t="s">
        <v>26127</v>
      </c>
      <c r="Z2519" s="536" t="s">
        <v>26127</v>
      </c>
      <c r="AA2519" s="493" t="s">
        <v>19984</v>
      </c>
      <c r="AB2519" s="493" t="s">
        <v>26128</v>
      </c>
      <c r="AC2519" s="493" t="s">
        <v>19873</v>
      </c>
      <c r="AD2519" s="493" t="s">
        <v>22399</v>
      </c>
      <c r="AE2519"/>
      <c r="AF2519" t="s">
        <v>20919</v>
      </c>
      <c r="AG2519"/>
      <c r="AH2519"/>
      <c r="AI2519" t="s">
        <v>20668</v>
      </c>
      <c r="AJ2519" t="s">
        <v>32</v>
      </c>
      <c r="AK2519" t="s">
        <v>4722</v>
      </c>
      <c r="AL2519" t="s">
        <v>64</v>
      </c>
      <c r="AM2519" t="s">
        <v>3269</v>
      </c>
      <c r="AN2519">
        <v>2</v>
      </c>
    </row>
    <row r="2520" spans="1:40" ht="14.4" x14ac:dyDescent="0.3">
      <c r="A2520" s="433" t="str">
        <v>3394</v>
      </c>
      <c r="D2520" t="str">
        <f>CONCATENATE(portada_F[[#This Row],[NIVEL]],".",portada_F[[#This Row],[CODINS]])</f>
        <v>1.01596</v>
      </c>
      <c r="E2520" s="444" t="s">
        <v>31869</v>
      </c>
      <c r="F2520" t="s">
        <v>3928</v>
      </c>
      <c r="G2520" t="s">
        <v>6361</v>
      </c>
      <c r="H2520" t="s">
        <v>378</v>
      </c>
      <c r="I2520" t="s">
        <v>1762</v>
      </c>
      <c r="J2520" t="s">
        <v>1</v>
      </c>
      <c r="K2520" t="s">
        <v>32</v>
      </c>
      <c r="L2520" t="s">
        <v>20921</v>
      </c>
      <c r="M2520" t="s">
        <v>18492</v>
      </c>
      <c r="N2520">
        <v>50601</v>
      </c>
      <c r="O2520" t="s">
        <v>236</v>
      </c>
      <c r="P2520" t="s">
        <v>6</v>
      </c>
      <c r="Q2520" t="s">
        <v>1</v>
      </c>
      <c r="R2520" t="s">
        <v>16766</v>
      </c>
      <c r="S2520" t="s">
        <v>237</v>
      </c>
      <c r="T2520" t="s">
        <v>1762</v>
      </c>
      <c r="U2520" t="s">
        <v>1762</v>
      </c>
      <c r="V2520" t="s">
        <v>378</v>
      </c>
      <c r="W2520" t="s">
        <v>9787</v>
      </c>
      <c r="X2520" t="s">
        <v>10673</v>
      </c>
      <c r="Y2520" s="536" t="s">
        <v>24329</v>
      </c>
      <c r="Z2520" s="536" t="s">
        <v>24329</v>
      </c>
      <c r="AA2520" s="493" t="s">
        <v>12936</v>
      </c>
      <c r="AB2520" s="493" t="s">
        <v>24329</v>
      </c>
      <c r="AC2520" s="493" t="s">
        <v>19868</v>
      </c>
      <c r="AD2520" s="493" t="s">
        <v>22387</v>
      </c>
      <c r="AE2520"/>
      <c r="AF2520" t="s">
        <v>20919</v>
      </c>
      <c r="AG2520"/>
      <c r="AH2520"/>
      <c r="AI2520" t="s">
        <v>20668</v>
      </c>
      <c r="AJ2520" t="s">
        <v>32</v>
      </c>
      <c r="AK2520" t="s">
        <v>7614</v>
      </c>
      <c r="AL2520" t="s">
        <v>64</v>
      </c>
      <c r="AM2520" t="s">
        <v>378</v>
      </c>
      <c r="AN2520">
        <v>11</v>
      </c>
    </row>
    <row r="2521" spans="1:40" ht="14.4" x14ac:dyDescent="0.3">
      <c r="A2521" s="433" t="str">
        <v>3395</v>
      </c>
      <c r="D2521" t="str">
        <f>CONCATENATE(portada_F[[#This Row],[NIVEL]],".",portada_F[[#This Row],[CODINS]])</f>
        <v>1.02822</v>
      </c>
      <c r="E2521" s="444" t="s">
        <v>32955</v>
      </c>
      <c r="F2521" t="s">
        <v>4876</v>
      </c>
      <c r="G2521" t="s">
        <v>4873</v>
      </c>
      <c r="H2521" t="s">
        <v>4874</v>
      </c>
      <c r="I2521" t="s">
        <v>1762</v>
      </c>
      <c r="J2521" t="s">
        <v>1</v>
      </c>
      <c r="K2521" t="s">
        <v>32</v>
      </c>
      <c r="L2521" t="s">
        <v>20921</v>
      </c>
      <c r="M2521" t="s">
        <v>18492</v>
      </c>
      <c r="N2521">
        <v>50604</v>
      </c>
      <c r="O2521" t="s">
        <v>236</v>
      </c>
      <c r="P2521" t="s">
        <v>6</v>
      </c>
      <c r="Q2521" t="s">
        <v>4</v>
      </c>
      <c r="R2521" t="s">
        <v>16769</v>
      </c>
      <c r="S2521" t="s">
        <v>237</v>
      </c>
      <c r="T2521" t="s">
        <v>1762</v>
      </c>
      <c r="U2521" t="s">
        <v>4875</v>
      </c>
      <c r="V2521" t="s">
        <v>4874</v>
      </c>
      <c r="W2521" t="s">
        <v>9610</v>
      </c>
      <c r="X2521" t="s">
        <v>15802</v>
      </c>
      <c r="Y2521" s="536" t="s">
        <v>26856</v>
      </c>
      <c r="Z2521" s="536" t="s">
        <v>26857</v>
      </c>
      <c r="AA2521" s="493" t="s">
        <v>26858</v>
      </c>
      <c r="AB2521" s="493" t="s">
        <v>26856</v>
      </c>
      <c r="AC2521" s="493" t="s">
        <v>19868</v>
      </c>
      <c r="AD2521" s="493" t="s">
        <v>22387</v>
      </c>
      <c r="AE2521"/>
      <c r="AF2521" t="s">
        <v>20919</v>
      </c>
      <c r="AG2521"/>
      <c r="AH2521"/>
      <c r="AI2521" t="s">
        <v>20668</v>
      </c>
      <c r="AJ2521" t="s">
        <v>32</v>
      </c>
      <c r="AK2521" t="s">
        <v>4872</v>
      </c>
      <c r="AL2521" t="s">
        <v>64</v>
      </c>
      <c r="AM2521" t="s">
        <v>4874</v>
      </c>
      <c r="AN2521">
        <v>5</v>
      </c>
    </row>
    <row r="2522" spans="1:40" ht="14.4" x14ac:dyDescent="0.3">
      <c r="A2522" s="433" t="str">
        <v>3396</v>
      </c>
      <c r="D2522" t="str">
        <f>CONCATENATE(portada_F[[#This Row],[NIVEL]],".",portada_F[[#This Row],[CODINS]])</f>
        <v>1.03247</v>
      </c>
      <c r="E2522" s="444" t="s">
        <v>33313</v>
      </c>
      <c r="F2522" t="s">
        <v>4904</v>
      </c>
      <c r="G2522" t="s">
        <v>12527</v>
      </c>
      <c r="H2522" t="s">
        <v>12528</v>
      </c>
      <c r="I2522" t="s">
        <v>1762</v>
      </c>
      <c r="J2522" t="s">
        <v>1</v>
      </c>
      <c r="K2522" t="s">
        <v>32</v>
      </c>
      <c r="L2522" t="s">
        <v>20921</v>
      </c>
      <c r="M2522" t="s">
        <v>18492</v>
      </c>
      <c r="N2522">
        <v>50603</v>
      </c>
      <c r="O2522" t="s">
        <v>236</v>
      </c>
      <c r="P2522" t="s">
        <v>6</v>
      </c>
      <c r="Q2522" t="s">
        <v>3</v>
      </c>
      <c r="R2522" t="s">
        <v>16768</v>
      </c>
      <c r="S2522" t="s">
        <v>237</v>
      </c>
      <c r="T2522" t="s">
        <v>1762</v>
      </c>
      <c r="U2522" t="s">
        <v>51</v>
      </c>
      <c r="V2522" t="s">
        <v>12528</v>
      </c>
      <c r="W2522" t="s">
        <v>354</v>
      </c>
      <c r="X2522" t="s">
        <v>14248</v>
      </c>
      <c r="Y2522" s="536" t="s">
        <v>27694</v>
      </c>
      <c r="Z2522" s="536" t="s">
        <v>27694</v>
      </c>
      <c r="AA2522" s="493" t="s">
        <v>15861</v>
      </c>
      <c r="AB2522" s="493" t="s">
        <v>27695</v>
      </c>
      <c r="AC2522" s="493" t="s">
        <v>19868</v>
      </c>
      <c r="AD2522" s="493" t="s">
        <v>22387</v>
      </c>
      <c r="AE2522"/>
      <c r="AF2522" t="s">
        <v>20919</v>
      </c>
      <c r="AG2522"/>
      <c r="AH2522"/>
      <c r="AI2522" t="s">
        <v>20668</v>
      </c>
      <c r="AJ2522" t="s">
        <v>32</v>
      </c>
      <c r="AK2522" t="s">
        <v>13497</v>
      </c>
      <c r="AL2522" t="s">
        <v>64</v>
      </c>
      <c r="AM2522" t="s">
        <v>12528</v>
      </c>
      <c r="AN2522">
        <v>2</v>
      </c>
    </row>
    <row r="2523" spans="1:40" ht="14.4" x14ac:dyDescent="0.3">
      <c r="A2523" s="433" t="str">
        <v>3397</v>
      </c>
      <c r="D2523" t="str">
        <f>CONCATENATE(portada_F[[#This Row],[NIVEL]],".",portada_F[[#This Row],[CODINS]])</f>
        <v>1.02969</v>
      </c>
      <c r="E2523" s="444" t="s">
        <v>33080</v>
      </c>
      <c r="F2523" t="s">
        <v>7633</v>
      </c>
      <c r="G2523" t="s">
        <v>13604</v>
      </c>
      <c r="H2523" t="s">
        <v>754</v>
      </c>
      <c r="I2523" t="s">
        <v>1762</v>
      </c>
      <c r="J2523" t="s">
        <v>5</v>
      </c>
      <c r="K2523" t="s">
        <v>32</v>
      </c>
      <c r="L2523" t="s">
        <v>20921</v>
      </c>
      <c r="M2523" t="s">
        <v>18492</v>
      </c>
      <c r="N2523">
        <v>50702</v>
      </c>
      <c r="O2523" t="s">
        <v>236</v>
      </c>
      <c r="P2523" t="s">
        <v>7</v>
      </c>
      <c r="Q2523" t="s">
        <v>2</v>
      </c>
      <c r="R2523" t="s">
        <v>16771</v>
      </c>
      <c r="S2523" t="s">
        <v>237</v>
      </c>
      <c r="T2523" t="s">
        <v>22390</v>
      </c>
      <c r="U2523" t="s">
        <v>24513</v>
      </c>
      <c r="V2523" t="s">
        <v>754</v>
      </c>
      <c r="W2523" t="s">
        <v>3227</v>
      </c>
      <c r="X2523" t="s">
        <v>27147</v>
      </c>
      <c r="Y2523" s="536" t="s">
        <v>27148</v>
      </c>
      <c r="Z2523" s="536" t="s">
        <v>27148</v>
      </c>
      <c r="AA2523" s="493" t="s">
        <v>20329</v>
      </c>
      <c r="AB2523" s="493" t="s">
        <v>27149</v>
      </c>
      <c r="AC2523" s="493" t="s">
        <v>19776</v>
      </c>
      <c r="AD2523" s="493" t="s">
        <v>23566</v>
      </c>
      <c r="AE2523"/>
      <c r="AF2523" t="s">
        <v>20919</v>
      </c>
      <c r="AG2523"/>
      <c r="AH2523"/>
      <c r="AI2523" t="s">
        <v>20668</v>
      </c>
      <c r="AJ2523" t="s">
        <v>32</v>
      </c>
      <c r="AK2523" t="s">
        <v>4980</v>
      </c>
      <c r="AL2523" t="s">
        <v>64</v>
      </c>
      <c r="AM2523" t="s">
        <v>754</v>
      </c>
      <c r="AN2523">
        <v>3</v>
      </c>
    </row>
    <row r="2524" spans="1:40" ht="14.4" x14ac:dyDescent="0.3">
      <c r="A2524" s="433" t="str">
        <v>3399</v>
      </c>
      <c r="D2524" t="str">
        <f>CONCATENATE(portada_F[[#This Row],[NIVEL]],".",portada_F[[#This Row],[CODINS]])</f>
        <v>1.03209</v>
      </c>
      <c r="E2524" s="444" t="s">
        <v>33282</v>
      </c>
      <c r="F2524" t="s">
        <v>6941</v>
      </c>
      <c r="G2524" t="s">
        <v>6582</v>
      </c>
      <c r="H2524" t="s">
        <v>1566</v>
      </c>
      <c r="I2524" t="s">
        <v>1762</v>
      </c>
      <c r="J2524" t="s">
        <v>4</v>
      </c>
      <c r="K2524" t="s">
        <v>32</v>
      </c>
      <c r="L2524" t="s">
        <v>20921</v>
      </c>
      <c r="M2524" t="s">
        <v>18492</v>
      </c>
      <c r="N2524">
        <v>50701</v>
      </c>
      <c r="O2524" t="s">
        <v>236</v>
      </c>
      <c r="P2524" t="s">
        <v>7</v>
      </c>
      <c r="Q2524" t="s">
        <v>1</v>
      </c>
      <c r="R2524" t="s">
        <v>19684</v>
      </c>
      <c r="S2524" t="s">
        <v>237</v>
      </c>
      <c r="T2524" t="s">
        <v>22390</v>
      </c>
      <c r="U2524" t="s">
        <v>1717</v>
      </c>
      <c r="V2524" t="s">
        <v>20386</v>
      </c>
      <c r="W2524" t="s">
        <v>950</v>
      </c>
      <c r="X2524" t="s">
        <v>14241</v>
      </c>
      <c r="Y2524" s="536" t="s">
        <v>27617</v>
      </c>
      <c r="Z2524" s="536"/>
      <c r="AA2524" s="493" t="s">
        <v>13325</v>
      </c>
      <c r="AB2524" s="493" t="s">
        <v>27617</v>
      </c>
      <c r="AC2524" s="493" t="s">
        <v>19871</v>
      </c>
      <c r="AD2524" s="493" t="s">
        <v>22392</v>
      </c>
      <c r="AE2524"/>
      <c r="AF2524" t="s">
        <v>20919</v>
      </c>
      <c r="AG2524"/>
      <c r="AH2524"/>
      <c r="AI2524" t="s">
        <v>20668</v>
      </c>
      <c r="AJ2524" t="s">
        <v>32</v>
      </c>
      <c r="AK2524" t="s">
        <v>8009</v>
      </c>
      <c r="AL2524" t="s">
        <v>64</v>
      </c>
      <c r="AM2524" t="s">
        <v>1566</v>
      </c>
      <c r="AN2524">
        <v>21</v>
      </c>
    </row>
    <row r="2525" spans="1:40" ht="14.4" x14ac:dyDescent="0.3">
      <c r="A2525" s="433" t="str">
        <v>3400</v>
      </c>
      <c r="D2525" t="str">
        <f>CONCATENATE(portada_F[[#This Row],[NIVEL]],".",portada_F[[#This Row],[CODINS]])</f>
        <v>1.01234</v>
      </c>
      <c r="E2525" s="444" t="s">
        <v>31520</v>
      </c>
      <c r="F2525" t="s">
        <v>3207</v>
      </c>
      <c r="G2525" t="s">
        <v>4928</v>
      </c>
      <c r="H2525" t="s">
        <v>4929</v>
      </c>
      <c r="I2525" t="s">
        <v>1762</v>
      </c>
      <c r="J2525" t="s">
        <v>4</v>
      </c>
      <c r="K2525" t="s">
        <v>32</v>
      </c>
      <c r="L2525" t="s">
        <v>20921</v>
      </c>
      <c r="M2525" t="s">
        <v>18492</v>
      </c>
      <c r="N2525">
        <v>50701</v>
      </c>
      <c r="O2525" t="s">
        <v>236</v>
      </c>
      <c r="P2525" t="s">
        <v>7</v>
      </c>
      <c r="Q2525" t="s">
        <v>1</v>
      </c>
      <c r="R2525" t="s">
        <v>19684</v>
      </c>
      <c r="S2525" t="s">
        <v>237</v>
      </c>
      <c r="T2525" t="s">
        <v>22390</v>
      </c>
      <c r="U2525" t="s">
        <v>1717</v>
      </c>
      <c r="V2525" t="s">
        <v>799</v>
      </c>
      <c r="W2525" t="s">
        <v>23539</v>
      </c>
      <c r="X2525" t="s">
        <v>10570</v>
      </c>
      <c r="Y2525" s="536" t="s">
        <v>23540</v>
      </c>
      <c r="Z2525" s="536" t="s">
        <v>23541</v>
      </c>
      <c r="AA2525" s="493" t="s">
        <v>20006</v>
      </c>
      <c r="AB2525" s="493" t="s">
        <v>23540</v>
      </c>
      <c r="AC2525" s="493" t="s">
        <v>19871</v>
      </c>
      <c r="AD2525" s="493" t="s">
        <v>22392</v>
      </c>
      <c r="AE2525"/>
      <c r="AF2525" t="s">
        <v>20919</v>
      </c>
      <c r="AG2525"/>
      <c r="AH2525"/>
      <c r="AI2525" t="s">
        <v>20668</v>
      </c>
      <c r="AJ2525" t="s">
        <v>32</v>
      </c>
      <c r="AK2525" t="s">
        <v>1367</v>
      </c>
      <c r="AL2525" t="s">
        <v>64</v>
      </c>
      <c r="AM2525" t="s">
        <v>4929</v>
      </c>
      <c r="AN2525">
        <v>20</v>
      </c>
    </row>
    <row r="2526" spans="1:40" ht="14.4" x14ac:dyDescent="0.3">
      <c r="A2526" s="433" t="str">
        <v>3402</v>
      </c>
      <c r="D2526" t="str">
        <f>CONCATENATE(portada_F[[#This Row],[NIVEL]],".",portada_F[[#This Row],[CODINS]])</f>
        <v>1.02682</v>
      </c>
      <c r="E2526" s="444" t="s">
        <v>32827</v>
      </c>
      <c r="F2526" t="s">
        <v>5459</v>
      </c>
      <c r="G2526" t="s">
        <v>6460</v>
      </c>
      <c r="H2526" t="s">
        <v>6461</v>
      </c>
      <c r="I2526" t="s">
        <v>1762</v>
      </c>
      <c r="J2526" t="s">
        <v>4</v>
      </c>
      <c r="K2526" t="s">
        <v>32</v>
      </c>
      <c r="L2526" t="s">
        <v>20921</v>
      </c>
      <c r="M2526" t="s">
        <v>18492</v>
      </c>
      <c r="N2526">
        <v>50701</v>
      </c>
      <c r="O2526" t="s">
        <v>236</v>
      </c>
      <c r="P2526" t="s">
        <v>7</v>
      </c>
      <c r="Q2526" t="s">
        <v>1</v>
      </c>
      <c r="R2526" t="s">
        <v>19684</v>
      </c>
      <c r="S2526" t="s">
        <v>237</v>
      </c>
      <c r="T2526" t="s">
        <v>22390</v>
      </c>
      <c r="U2526" t="s">
        <v>1717</v>
      </c>
      <c r="V2526" t="s">
        <v>6461</v>
      </c>
      <c r="W2526" t="s">
        <v>526</v>
      </c>
      <c r="X2526" t="s">
        <v>10944</v>
      </c>
      <c r="Y2526" s="536" t="s">
        <v>26550</v>
      </c>
      <c r="Z2526" s="536" t="s">
        <v>26551</v>
      </c>
      <c r="AA2526" s="493" t="s">
        <v>20272</v>
      </c>
      <c r="AB2526" s="493" t="s">
        <v>26552</v>
      </c>
      <c r="AC2526" s="493" t="s">
        <v>19871</v>
      </c>
      <c r="AD2526" s="493" t="s">
        <v>22392</v>
      </c>
      <c r="AE2526"/>
      <c r="AF2526" t="s">
        <v>20919</v>
      </c>
      <c r="AG2526"/>
      <c r="AH2526"/>
      <c r="AI2526" t="s">
        <v>20668</v>
      </c>
      <c r="AJ2526" t="s">
        <v>32</v>
      </c>
      <c r="AK2526" t="s">
        <v>7865</v>
      </c>
      <c r="AL2526" t="s">
        <v>64</v>
      </c>
      <c r="AM2526" t="s">
        <v>6461</v>
      </c>
      <c r="AN2526">
        <v>13</v>
      </c>
    </row>
    <row r="2527" spans="1:40" ht="14.4" x14ac:dyDescent="0.3">
      <c r="A2527" s="433" t="str">
        <v>3403</v>
      </c>
      <c r="D2527" t="str">
        <f>CONCATENATE(portada_F[[#This Row],[NIVEL]],".",portada_F[[#This Row],[CODINS]])</f>
        <v>1.03343</v>
      </c>
      <c r="E2527" s="444" t="s">
        <v>33395</v>
      </c>
      <c r="F2527" t="s">
        <v>8182</v>
      </c>
      <c r="G2527" t="s">
        <v>8385</v>
      </c>
      <c r="H2527" t="s">
        <v>4942</v>
      </c>
      <c r="I2527" t="s">
        <v>1762</v>
      </c>
      <c r="J2527" t="s">
        <v>2</v>
      </c>
      <c r="K2527" t="s">
        <v>32</v>
      </c>
      <c r="L2527" t="s">
        <v>20921</v>
      </c>
      <c r="M2527" t="s">
        <v>18492</v>
      </c>
      <c r="N2527">
        <v>50702</v>
      </c>
      <c r="O2527" t="s">
        <v>236</v>
      </c>
      <c r="P2527" t="s">
        <v>7</v>
      </c>
      <c r="Q2527" t="s">
        <v>2</v>
      </c>
      <c r="R2527" t="s">
        <v>16771</v>
      </c>
      <c r="S2527" t="s">
        <v>237</v>
      </c>
      <c r="T2527" t="s">
        <v>22390</v>
      </c>
      <c r="U2527" t="s">
        <v>24513</v>
      </c>
      <c r="V2527" t="s">
        <v>4942</v>
      </c>
      <c r="W2527" t="s">
        <v>27890</v>
      </c>
      <c r="X2527" t="s">
        <v>13354</v>
      </c>
      <c r="Y2527" s="536" t="s">
        <v>27891</v>
      </c>
      <c r="Z2527" s="536"/>
      <c r="AA2527" s="493" t="s">
        <v>18163</v>
      </c>
      <c r="AB2527" s="493" t="s">
        <v>27891</v>
      </c>
      <c r="AC2527" s="493" t="s">
        <v>22395</v>
      </c>
      <c r="AD2527" s="493" t="s">
        <v>22396</v>
      </c>
      <c r="AE2527"/>
      <c r="AF2527" t="s">
        <v>20919</v>
      </c>
      <c r="AG2527"/>
      <c r="AH2527"/>
      <c r="AI2527" t="s">
        <v>20668</v>
      </c>
      <c r="AJ2527" t="s">
        <v>32</v>
      </c>
      <c r="AK2527" t="s">
        <v>8100</v>
      </c>
      <c r="AL2527" t="s">
        <v>64</v>
      </c>
      <c r="AM2527" t="s">
        <v>4942</v>
      </c>
      <c r="AN2527">
        <v>14</v>
      </c>
    </row>
    <row r="2528" spans="1:40" ht="14.4" x14ac:dyDescent="0.3">
      <c r="A2528" s="433" t="str">
        <v>3404</v>
      </c>
      <c r="D2528" t="str">
        <f>CONCATENATE(portada_F[[#This Row],[NIVEL]],".",portada_F[[#This Row],[CODINS]])</f>
        <v>1.00679</v>
      </c>
      <c r="E2528" s="444" t="s">
        <v>31046</v>
      </c>
      <c r="F2528" t="s">
        <v>1362</v>
      </c>
      <c r="G2528" t="s">
        <v>4934</v>
      </c>
      <c r="H2528" t="s">
        <v>4935</v>
      </c>
      <c r="I2528" t="s">
        <v>1762</v>
      </c>
      <c r="J2528" t="s">
        <v>2</v>
      </c>
      <c r="K2528" t="s">
        <v>32</v>
      </c>
      <c r="L2528" t="s">
        <v>20921</v>
      </c>
      <c r="M2528" t="s">
        <v>18492</v>
      </c>
      <c r="N2528">
        <v>50701</v>
      </c>
      <c r="O2528" t="s">
        <v>236</v>
      </c>
      <c r="P2528" t="s">
        <v>7</v>
      </c>
      <c r="Q2528" t="s">
        <v>1</v>
      </c>
      <c r="R2528" t="s">
        <v>19684</v>
      </c>
      <c r="S2528" t="s">
        <v>237</v>
      </c>
      <c r="T2528" t="s">
        <v>22390</v>
      </c>
      <c r="U2528" t="s">
        <v>1717</v>
      </c>
      <c r="V2528" t="s">
        <v>1717</v>
      </c>
      <c r="W2528" t="s">
        <v>4936</v>
      </c>
      <c r="X2528" t="s">
        <v>11625</v>
      </c>
      <c r="Y2528" s="536" t="s">
        <v>22393</v>
      </c>
      <c r="Z2528" s="536" t="s">
        <v>22394</v>
      </c>
      <c r="AA2528" s="493" t="s">
        <v>17929</v>
      </c>
      <c r="AB2528" s="493" t="s">
        <v>22393</v>
      </c>
      <c r="AC2528" s="493" t="s">
        <v>22395</v>
      </c>
      <c r="AD2528" s="493" t="s">
        <v>22396</v>
      </c>
      <c r="AE2528"/>
      <c r="AF2528" t="s">
        <v>20919</v>
      </c>
      <c r="AG2528"/>
      <c r="AH2528"/>
      <c r="AI2528" t="s">
        <v>20668</v>
      </c>
      <c r="AJ2528" t="s">
        <v>32</v>
      </c>
      <c r="AK2528" t="s">
        <v>4545</v>
      </c>
      <c r="AL2528" t="s">
        <v>64</v>
      </c>
      <c r="AM2528" t="s">
        <v>4935</v>
      </c>
      <c r="AN2528">
        <v>114</v>
      </c>
    </row>
    <row r="2529" spans="1:40" ht="14.4" x14ac:dyDescent="0.3">
      <c r="A2529" s="433" t="str">
        <v>3405</v>
      </c>
      <c r="D2529" t="str">
        <f>CONCATENATE(portada_F[[#This Row],[NIVEL]],".",portada_F[[#This Row],[CODINS]])</f>
        <v>1.02394</v>
      </c>
      <c r="E2529" s="444" t="s">
        <v>32576</v>
      </c>
      <c r="F2529" t="s">
        <v>4944</v>
      </c>
      <c r="G2529" t="s">
        <v>4943</v>
      </c>
      <c r="H2529" t="s">
        <v>525</v>
      </c>
      <c r="I2529" t="s">
        <v>1762</v>
      </c>
      <c r="J2529" t="s">
        <v>2</v>
      </c>
      <c r="K2529" t="s">
        <v>32</v>
      </c>
      <c r="L2529" t="s">
        <v>20921</v>
      </c>
      <c r="M2529" t="s">
        <v>18492</v>
      </c>
      <c r="N2529">
        <v>50703</v>
      </c>
      <c r="O2529" t="s">
        <v>236</v>
      </c>
      <c r="P2529" t="s">
        <v>7</v>
      </c>
      <c r="Q2529" t="s">
        <v>3</v>
      </c>
      <c r="R2529" t="s">
        <v>16772</v>
      </c>
      <c r="S2529" t="s">
        <v>237</v>
      </c>
      <c r="T2529" t="s">
        <v>22390</v>
      </c>
      <c r="U2529" t="s">
        <v>173</v>
      </c>
      <c r="V2529" t="s">
        <v>525</v>
      </c>
      <c r="W2529" t="s">
        <v>9617</v>
      </c>
      <c r="X2529" t="s">
        <v>12080</v>
      </c>
      <c r="Y2529" s="536" t="s">
        <v>25962</v>
      </c>
      <c r="Z2529" s="536"/>
      <c r="AA2529" s="493" t="s">
        <v>10766</v>
      </c>
      <c r="AB2529" s="493" t="s">
        <v>25962</v>
      </c>
      <c r="AC2529" s="493" t="s">
        <v>22395</v>
      </c>
      <c r="AD2529" s="493" t="s">
        <v>22396</v>
      </c>
      <c r="AE2529"/>
      <c r="AF2529" t="s">
        <v>20919</v>
      </c>
      <c r="AG2529"/>
      <c r="AH2529"/>
      <c r="AI2529" t="s">
        <v>20668</v>
      </c>
      <c r="AJ2529" t="s">
        <v>32</v>
      </c>
      <c r="AK2529" t="s">
        <v>1339</v>
      </c>
      <c r="AL2529" t="s">
        <v>64</v>
      </c>
      <c r="AM2529" t="s">
        <v>525</v>
      </c>
      <c r="AN2529">
        <v>6</v>
      </c>
    </row>
    <row r="2530" spans="1:40" ht="14.4" x14ac:dyDescent="0.3">
      <c r="A2530" s="433" t="str">
        <v>3406</v>
      </c>
      <c r="D2530" t="str">
        <f>CONCATENATE(portada_F[[#This Row],[NIVEL]],".",portada_F[[#This Row],[CODINS]])</f>
        <v>1.02470</v>
      </c>
      <c r="E2530" s="444" t="s">
        <v>32646</v>
      </c>
      <c r="F2530" t="s">
        <v>3421</v>
      </c>
      <c r="G2530" t="s">
        <v>17304</v>
      </c>
      <c r="H2530" t="s">
        <v>223</v>
      </c>
      <c r="I2530" t="s">
        <v>1762</v>
      </c>
      <c r="J2530" t="s">
        <v>5</v>
      </c>
      <c r="K2530" t="s">
        <v>32</v>
      </c>
      <c r="L2530" t="s">
        <v>20921</v>
      </c>
      <c r="M2530" t="s">
        <v>18492</v>
      </c>
      <c r="N2530">
        <v>50808</v>
      </c>
      <c r="O2530" t="s">
        <v>236</v>
      </c>
      <c r="P2530" t="s">
        <v>9</v>
      </c>
      <c r="Q2530" t="s">
        <v>9</v>
      </c>
      <c r="R2530" t="s">
        <v>16779</v>
      </c>
      <c r="S2530" t="s">
        <v>237</v>
      </c>
      <c r="T2530" t="s">
        <v>2947</v>
      </c>
      <c r="U2530" t="s">
        <v>23564</v>
      </c>
      <c r="V2530" t="s">
        <v>223</v>
      </c>
      <c r="W2530" t="s">
        <v>215</v>
      </c>
      <c r="X2530" t="s">
        <v>18076</v>
      </c>
      <c r="Y2530" s="536" t="s">
        <v>26119</v>
      </c>
      <c r="Z2530" s="536" t="s">
        <v>26120</v>
      </c>
      <c r="AA2530" s="493" t="s">
        <v>20230</v>
      </c>
      <c r="AB2530" s="493" t="s">
        <v>26120</v>
      </c>
      <c r="AC2530" s="493" t="s">
        <v>19776</v>
      </c>
      <c r="AD2530" s="493" t="s">
        <v>23566</v>
      </c>
      <c r="AE2530"/>
      <c r="AF2530" t="s">
        <v>20919</v>
      </c>
      <c r="AG2530"/>
      <c r="AH2530"/>
      <c r="AI2530" t="s">
        <v>20668</v>
      </c>
      <c r="AJ2530" t="s">
        <v>32</v>
      </c>
      <c r="AK2530" t="s">
        <v>4977</v>
      </c>
      <c r="AL2530" t="s">
        <v>64</v>
      </c>
      <c r="AM2530" t="s">
        <v>223</v>
      </c>
      <c r="AN2530">
        <v>7</v>
      </c>
    </row>
    <row r="2531" spans="1:40" ht="14.4" x14ac:dyDescent="0.3">
      <c r="A2531" s="433" t="str">
        <v>3407</v>
      </c>
      <c r="D2531" t="str">
        <f>CONCATENATE(portada_F[[#This Row],[NIVEL]],".",portada_F[[#This Row],[CODINS]])</f>
        <v>1.01242</v>
      </c>
      <c r="E2531" s="444" t="s">
        <v>31528</v>
      </c>
      <c r="F2531" t="s">
        <v>6873</v>
      </c>
      <c r="G2531" t="s">
        <v>4926</v>
      </c>
      <c r="H2531" t="s">
        <v>551</v>
      </c>
      <c r="I2531" t="s">
        <v>1762</v>
      </c>
      <c r="J2531" t="s">
        <v>2</v>
      </c>
      <c r="K2531" t="s">
        <v>32</v>
      </c>
      <c r="L2531" t="s">
        <v>20921</v>
      </c>
      <c r="M2531" t="s">
        <v>18492</v>
      </c>
      <c r="N2531">
        <v>50701</v>
      </c>
      <c r="O2531" t="s">
        <v>236</v>
      </c>
      <c r="P2531" t="s">
        <v>7</v>
      </c>
      <c r="Q2531" t="s">
        <v>1</v>
      </c>
      <c r="R2531" t="s">
        <v>19684</v>
      </c>
      <c r="S2531" t="s">
        <v>237</v>
      </c>
      <c r="T2531" t="s">
        <v>22390</v>
      </c>
      <c r="U2531" t="s">
        <v>1717</v>
      </c>
      <c r="V2531" t="s">
        <v>551</v>
      </c>
      <c r="W2531" t="s">
        <v>23558</v>
      </c>
      <c r="X2531" t="s">
        <v>11776</v>
      </c>
      <c r="Y2531" s="536" t="s">
        <v>23559</v>
      </c>
      <c r="Z2531" s="536" t="s">
        <v>23560</v>
      </c>
      <c r="AA2531" s="493" t="s">
        <v>23561</v>
      </c>
      <c r="AB2531" s="493" t="s">
        <v>23559</v>
      </c>
      <c r="AC2531" s="493" t="s">
        <v>22395</v>
      </c>
      <c r="AD2531" s="493" t="s">
        <v>22396</v>
      </c>
      <c r="AE2531"/>
      <c r="AF2531" t="s">
        <v>20919</v>
      </c>
      <c r="AG2531"/>
      <c r="AH2531"/>
      <c r="AI2531" t="s">
        <v>20668</v>
      </c>
      <c r="AJ2531" t="s">
        <v>32</v>
      </c>
      <c r="AK2531" t="s">
        <v>7275</v>
      </c>
      <c r="AL2531" t="s">
        <v>64</v>
      </c>
      <c r="AM2531" t="s">
        <v>551</v>
      </c>
      <c r="AN2531">
        <v>39</v>
      </c>
    </row>
    <row r="2532" spans="1:40" ht="14.4" x14ac:dyDescent="0.3">
      <c r="A2532" s="433" t="str">
        <v>3408</v>
      </c>
      <c r="D2532" t="str">
        <f>CONCATENATE(portada_F[[#This Row],[NIVEL]],".",portada_F[[#This Row],[CODINS]])</f>
        <v>1.01070</v>
      </c>
      <c r="E2532" s="444" t="s">
        <v>31387</v>
      </c>
      <c r="F2532" t="s">
        <v>1122</v>
      </c>
      <c r="G2532" t="s">
        <v>4952</v>
      </c>
      <c r="H2532" t="s">
        <v>70</v>
      </c>
      <c r="I2532" t="s">
        <v>1762</v>
      </c>
      <c r="J2532" t="s">
        <v>3</v>
      </c>
      <c r="K2532" t="s">
        <v>32</v>
      </c>
      <c r="L2532" t="s">
        <v>20921</v>
      </c>
      <c r="M2532" t="s">
        <v>18492</v>
      </c>
      <c r="N2532">
        <v>50804</v>
      </c>
      <c r="O2532" t="s">
        <v>236</v>
      </c>
      <c r="P2532" t="s">
        <v>9</v>
      </c>
      <c r="Q2532" t="s">
        <v>4</v>
      </c>
      <c r="R2532" t="s">
        <v>16776</v>
      </c>
      <c r="S2532" t="s">
        <v>237</v>
      </c>
      <c r="T2532" t="s">
        <v>2947</v>
      </c>
      <c r="U2532" t="s">
        <v>1213</v>
      </c>
      <c r="V2532" t="s">
        <v>70</v>
      </c>
      <c r="W2532" t="s">
        <v>9619</v>
      </c>
      <c r="X2532" t="s">
        <v>12801</v>
      </c>
      <c r="Y2532" s="536" t="s">
        <v>23225</v>
      </c>
      <c r="Z2532" s="536"/>
      <c r="AA2532" s="493" t="s">
        <v>23226</v>
      </c>
      <c r="AB2532" s="493" t="s">
        <v>23225</v>
      </c>
      <c r="AC2532" s="493" t="s">
        <v>19873</v>
      </c>
      <c r="AD2532" s="493" t="s">
        <v>22399</v>
      </c>
      <c r="AE2532"/>
      <c r="AF2532" t="s">
        <v>20919</v>
      </c>
      <c r="AG2532"/>
      <c r="AH2532"/>
      <c r="AI2532" t="s">
        <v>20668</v>
      </c>
      <c r="AJ2532" t="s">
        <v>32</v>
      </c>
      <c r="AK2532" t="s">
        <v>2455</v>
      </c>
      <c r="AL2532" t="s">
        <v>64</v>
      </c>
      <c r="AM2532" t="s">
        <v>70</v>
      </c>
      <c r="AN2532">
        <v>11</v>
      </c>
    </row>
    <row r="2533" spans="1:40" ht="14.4" x14ac:dyDescent="0.3">
      <c r="A2533" s="433" t="str">
        <v>3411</v>
      </c>
      <c r="D2533" t="str">
        <f>CONCATENATE(portada_F[[#This Row],[NIVEL]],".",portada_F[[#This Row],[CODINS]])</f>
        <v>1.03627</v>
      </c>
      <c r="E2533" s="444" t="s">
        <v>31387</v>
      </c>
      <c r="F2533" t="s">
        <v>9944</v>
      </c>
      <c r="G2533" t="s">
        <v>4952</v>
      </c>
      <c r="H2533" t="s">
        <v>15528</v>
      </c>
      <c r="I2533" t="s">
        <v>1762</v>
      </c>
      <c r="J2533" t="s">
        <v>3</v>
      </c>
      <c r="K2533" t="s">
        <v>32</v>
      </c>
      <c r="L2533" t="s">
        <v>20921</v>
      </c>
      <c r="M2533" t="s">
        <v>18492</v>
      </c>
      <c r="N2533">
        <v>50804</v>
      </c>
      <c r="O2533" t="s">
        <v>236</v>
      </c>
      <c r="P2533" t="s">
        <v>9</v>
      </c>
      <c r="Q2533" t="s">
        <v>4</v>
      </c>
      <c r="R2533" t="s">
        <v>16776</v>
      </c>
      <c r="S2533" t="s">
        <v>237</v>
      </c>
      <c r="T2533" t="s">
        <v>2947</v>
      </c>
      <c r="U2533" t="s">
        <v>1213</v>
      </c>
      <c r="V2533" t="s">
        <v>70</v>
      </c>
      <c r="W2533" t="s">
        <v>16410</v>
      </c>
      <c r="X2533" t="s">
        <v>12801</v>
      </c>
      <c r="Y2533" s="536" t="s">
        <v>28530</v>
      </c>
      <c r="Z2533" s="536" t="s">
        <v>23225</v>
      </c>
      <c r="AA2533" s="493" t="s">
        <v>17951</v>
      </c>
      <c r="AB2533" s="493" t="s">
        <v>23225</v>
      </c>
      <c r="AC2533" s="493" t="s">
        <v>19873</v>
      </c>
      <c r="AD2533" s="493" t="s">
        <v>22399</v>
      </c>
      <c r="AE2533" t="s">
        <v>28173</v>
      </c>
      <c r="AF2533" t="s">
        <v>20919</v>
      </c>
      <c r="AG2533" t="s">
        <v>64</v>
      </c>
      <c r="AH2533" t="s">
        <v>19694</v>
      </c>
      <c r="AI2533" t="s">
        <v>20850</v>
      </c>
      <c r="AJ2533" t="s">
        <v>32</v>
      </c>
      <c r="AK2533" t="s">
        <v>2455</v>
      </c>
      <c r="AL2533" t="s">
        <v>64</v>
      </c>
      <c r="AM2533" t="s">
        <v>70</v>
      </c>
      <c r="AN2533">
        <v>45</v>
      </c>
    </row>
    <row r="2534" spans="1:40" ht="14.4" x14ac:dyDescent="0.3">
      <c r="A2534" s="433" t="str">
        <v>3412</v>
      </c>
      <c r="D2534" t="str">
        <f>CONCATENATE(portada_F[[#This Row],[NIVEL]],".",portada_F[[#This Row],[CODINS]])</f>
        <v>1.03900</v>
      </c>
      <c r="E2534" s="444" t="s">
        <v>33822</v>
      </c>
      <c r="F2534" t="s">
        <v>11101</v>
      </c>
      <c r="G2534" t="s">
        <v>14829</v>
      </c>
      <c r="H2534" t="s">
        <v>14830</v>
      </c>
      <c r="I2534" t="s">
        <v>1762</v>
      </c>
      <c r="J2534" t="s">
        <v>3</v>
      </c>
      <c r="K2534" t="s">
        <v>32</v>
      </c>
      <c r="L2534" t="s">
        <v>20921</v>
      </c>
      <c r="M2534" t="s">
        <v>18492</v>
      </c>
      <c r="N2534">
        <v>50804</v>
      </c>
      <c r="O2534" t="s">
        <v>236</v>
      </c>
      <c r="P2534" t="s">
        <v>9</v>
      </c>
      <c r="Q2534" t="s">
        <v>4</v>
      </c>
      <c r="R2534" t="s">
        <v>16776</v>
      </c>
      <c r="S2534" t="s">
        <v>237</v>
      </c>
      <c r="T2534" t="s">
        <v>2947</v>
      </c>
      <c r="U2534" t="s">
        <v>1213</v>
      </c>
      <c r="V2534" t="s">
        <v>14830</v>
      </c>
      <c r="W2534" t="s">
        <v>29079</v>
      </c>
      <c r="X2534" t="s">
        <v>15940</v>
      </c>
      <c r="Y2534" s="536" t="s">
        <v>29080</v>
      </c>
      <c r="Z2534" s="536" t="s">
        <v>29081</v>
      </c>
      <c r="AA2534" s="493" t="s">
        <v>15939</v>
      </c>
      <c r="AB2534" s="493" t="s">
        <v>29082</v>
      </c>
      <c r="AC2534" s="493" t="s">
        <v>19873</v>
      </c>
      <c r="AD2534" s="493" t="s">
        <v>22399</v>
      </c>
      <c r="AE2534"/>
      <c r="AF2534" t="s">
        <v>20919</v>
      </c>
      <c r="AG2534"/>
      <c r="AH2534"/>
      <c r="AI2534" t="s">
        <v>20668</v>
      </c>
      <c r="AJ2534" t="s">
        <v>32</v>
      </c>
      <c r="AK2534" t="s">
        <v>13804</v>
      </c>
      <c r="AL2534" t="s">
        <v>64</v>
      </c>
      <c r="AM2534" t="s">
        <v>14830</v>
      </c>
      <c r="AN2534">
        <v>2</v>
      </c>
    </row>
    <row r="2535" spans="1:40" ht="14.4" x14ac:dyDescent="0.3">
      <c r="A2535" s="433" t="str">
        <v>3413</v>
      </c>
      <c r="D2535" t="str">
        <f>CONCATENATE(portada_F[[#This Row],[NIVEL]],".",portada_F[[#This Row],[CODINS]])</f>
        <v>1.04122</v>
      </c>
      <c r="E2535" s="444" t="s">
        <v>34006</v>
      </c>
      <c r="F2535" t="s">
        <v>7976</v>
      </c>
      <c r="G2535" t="s">
        <v>17617</v>
      </c>
      <c r="H2535" t="s">
        <v>17618</v>
      </c>
      <c r="I2535" t="s">
        <v>1762</v>
      </c>
      <c r="J2535" t="s">
        <v>5</v>
      </c>
      <c r="K2535" t="s">
        <v>32</v>
      </c>
      <c r="L2535" t="s">
        <v>20921</v>
      </c>
      <c r="M2535" t="s">
        <v>18492</v>
      </c>
      <c r="N2535">
        <v>50802</v>
      </c>
      <c r="O2535" t="s">
        <v>236</v>
      </c>
      <c r="P2535" t="s">
        <v>9</v>
      </c>
      <c r="Q2535" t="s">
        <v>2</v>
      </c>
      <c r="R2535" t="s">
        <v>23314</v>
      </c>
      <c r="S2535" t="s">
        <v>237</v>
      </c>
      <c r="T2535" t="s">
        <v>2947</v>
      </c>
      <c r="U2535" t="s">
        <v>2933</v>
      </c>
      <c r="V2535" t="s">
        <v>187</v>
      </c>
      <c r="W2535" t="s">
        <v>29548</v>
      </c>
      <c r="X2535" t="s">
        <v>17620</v>
      </c>
      <c r="Y2535" s="536" t="s">
        <v>29549</v>
      </c>
      <c r="Z2535" s="536"/>
      <c r="AA2535" s="493" t="s">
        <v>17619</v>
      </c>
      <c r="AB2535" s="493" t="s">
        <v>29550</v>
      </c>
      <c r="AC2535" s="493" t="s">
        <v>19776</v>
      </c>
      <c r="AD2535" s="493" t="s">
        <v>23566</v>
      </c>
      <c r="AE2535"/>
      <c r="AF2535" t="s">
        <v>20919</v>
      </c>
      <c r="AG2535"/>
      <c r="AH2535"/>
      <c r="AI2535" t="s">
        <v>20668</v>
      </c>
      <c r="AJ2535" t="s">
        <v>32</v>
      </c>
      <c r="AK2535" t="s">
        <v>3103</v>
      </c>
      <c r="AL2535" t="s">
        <v>64</v>
      </c>
      <c r="AM2535" t="s">
        <v>17618</v>
      </c>
      <c r="AN2535">
        <v>5</v>
      </c>
    </row>
    <row r="2536" spans="1:40" ht="14.4" x14ac:dyDescent="0.3">
      <c r="A2536" s="433" t="str">
        <v>3414</v>
      </c>
      <c r="D2536" t="str">
        <f>CONCATENATE(portada_F[[#This Row],[NIVEL]],".",portada_F[[#This Row],[CODINS]])</f>
        <v>1.03284</v>
      </c>
      <c r="E2536" s="444" t="s">
        <v>33342</v>
      </c>
      <c r="F2536" t="s">
        <v>4969</v>
      </c>
      <c r="G2536" t="s">
        <v>4967</v>
      </c>
      <c r="H2536" t="s">
        <v>4968</v>
      </c>
      <c r="I2536" t="s">
        <v>1762</v>
      </c>
      <c r="J2536" t="s">
        <v>3</v>
      </c>
      <c r="K2536" t="s">
        <v>32</v>
      </c>
      <c r="L2536" t="s">
        <v>20921</v>
      </c>
      <c r="M2536" t="s">
        <v>18492</v>
      </c>
      <c r="N2536">
        <v>50807</v>
      </c>
      <c r="O2536" t="s">
        <v>236</v>
      </c>
      <c r="P2536" t="s">
        <v>9</v>
      </c>
      <c r="Q2536" t="s">
        <v>7</v>
      </c>
      <c r="R2536" t="s">
        <v>16778</v>
      </c>
      <c r="S2536" t="s">
        <v>237</v>
      </c>
      <c r="T2536" t="s">
        <v>2947</v>
      </c>
      <c r="U2536" t="s">
        <v>958</v>
      </c>
      <c r="V2536" t="s">
        <v>13341</v>
      </c>
      <c r="W2536" t="s">
        <v>9622</v>
      </c>
      <c r="X2536" t="s">
        <v>15864</v>
      </c>
      <c r="Y2536" s="536" t="s">
        <v>27763</v>
      </c>
      <c r="Z2536" s="536"/>
      <c r="AA2536" s="493" t="s">
        <v>27764</v>
      </c>
      <c r="AB2536" s="493" t="s">
        <v>27763</v>
      </c>
      <c r="AC2536" s="493" t="s">
        <v>19873</v>
      </c>
      <c r="AD2536" s="493" t="s">
        <v>22399</v>
      </c>
      <c r="AE2536"/>
      <c r="AF2536" t="s">
        <v>20919</v>
      </c>
      <c r="AG2536"/>
      <c r="AH2536"/>
      <c r="AI2536" t="s">
        <v>20668</v>
      </c>
      <c r="AJ2536" t="s">
        <v>32</v>
      </c>
      <c r="AK2536" t="s">
        <v>562</v>
      </c>
      <c r="AL2536" t="s">
        <v>64</v>
      </c>
      <c r="AM2536" t="s">
        <v>4968</v>
      </c>
      <c r="AN2536">
        <v>8</v>
      </c>
    </row>
    <row r="2537" spans="1:40" ht="14.4" x14ac:dyDescent="0.3">
      <c r="A2537" s="433" t="str">
        <v>3415</v>
      </c>
      <c r="D2537" t="str">
        <f>CONCATENATE(portada_F[[#This Row],[NIVEL]],".",portada_F[[#This Row],[CODINS]])</f>
        <v>1.01117</v>
      </c>
      <c r="E2537" s="444" t="s">
        <v>31427</v>
      </c>
      <c r="F2537" t="s">
        <v>214</v>
      </c>
      <c r="G2537" t="s">
        <v>4878</v>
      </c>
      <c r="H2537" t="s">
        <v>732</v>
      </c>
      <c r="I2537" t="s">
        <v>1762</v>
      </c>
      <c r="J2537" t="s">
        <v>1</v>
      </c>
      <c r="K2537" t="s">
        <v>32</v>
      </c>
      <c r="L2537" t="s">
        <v>20921</v>
      </c>
      <c r="M2537" t="s">
        <v>18492</v>
      </c>
      <c r="N2537">
        <v>50601</v>
      </c>
      <c r="O2537" t="s">
        <v>236</v>
      </c>
      <c r="P2537" t="s">
        <v>6</v>
      </c>
      <c r="Q2537" t="s">
        <v>1</v>
      </c>
      <c r="R2537" t="s">
        <v>16766</v>
      </c>
      <c r="S2537" t="s">
        <v>237</v>
      </c>
      <c r="T2537" t="s">
        <v>1762</v>
      </c>
      <c r="U2537" t="s">
        <v>1762</v>
      </c>
      <c r="V2537" t="s">
        <v>732</v>
      </c>
      <c r="W2537" t="s">
        <v>9611</v>
      </c>
      <c r="X2537" t="s">
        <v>12814</v>
      </c>
      <c r="Y2537" s="536" t="s">
        <v>23309</v>
      </c>
      <c r="Z2537" s="536" t="s">
        <v>22387</v>
      </c>
      <c r="AA2537" s="493" t="s">
        <v>18936</v>
      </c>
      <c r="AB2537" s="493" t="s">
        <v>23309</v>
      </c>
      <c r="AC2537" s="493" t="s">
        <v>19868</v>
      </c>
      <c r="AD2537" s="493" t="s">
        <v>22387</v>
      </c>
      <c r="AE2537"/>
      <c r="AF2537" t="s">
        <v>20919</v>
      </c>
      <c r="AG2537"/>
      <c r="AH2537"/>
      <c r="AI2537" t="s">
        <v>20668</v>
      </c>
      <c r="AJ2537" t="s">
        <v>32</v>
      </c>
      <c r="AK2537" t="s">
        <v>4877</v>
      </c>
      <c r="AL2537" t="s">
        <v>64</v>
      </c>
      <c r="AM2537" t="s">
        <v>732</v>
      </c>
      <c r="AN2537">
        <v>13</v>
      </c>
    </row>
    <row r="2538" spans="1:40" ht="14.4" x14ac:dyDescent="0.3">
      <c r="A2538" s="433" t="str">
        <v>3416</v>
      </c>
      <c r="D2538" t="str">
        <f>CONCATENATE(portada_F[[#This Row],[NIVEL]],".",portada_F[[#This Row],[CODINS]])</f>
        <v>1.02115</v>
      </c>
      <c r="E2538" s="444" t="s">
        <v>32332</v>
      </c>
      <c r="F2538" t="s">
        <v>4787</v>
      </c>
      <c r="G2538" t="s">
        <v>6581</v>
      </c>
      <c r="H2538" t="s">
        <v>445</v>
      </c>
      <c r="I2538" t="s">
        <v>1762</v>
      </c>
      <c r="J2538" t="s">
        <v>1</v>
      </c>
      <c r="K2538" t="s">
        <v>32</v>
      </c>
      <c r="L2538" t="s">
        <v>20921</v>
      </c>
      <c r="M2538" t="s">
        <v>18492</v>
      </c>
      <c r="N2538">
        <v>50601</v>
      </c>
      <c r="O2538" t="s">
        <v>236</v>
      </c>
      <c r="P2538" t="s">
        <v>6</v>
      </c>
      <c r="Q2538" t="s">
        <v>1</v>
      </c>
      <c r="R2538" t="s">
        <v>16766</v>
      </c>
      <c r="S2538" t="s">
        <v>237</v>
      </c>
      <c r="T2538" t="s">
        <v>1762</v>
      </c>
      <c r="U2538" t="s">
        <v>1762</v>
      </c>
      <c r="V2538" t="s">
        <v>445</v>
      </c>
      <c r="W2538" t="s">
        <v>25385</v>
      </c>
      <c r="X2538" t="s">
        <v>10827</v>
      </c>
      <c r="Y2538" s="536" t="s">
        <v>25386</v>
      </c>
      <c r="Z2538" s="536" t="s">
        <v>25386</v>
      </c>
      <c r="AA2538" s="493" t="s">
        <v>12896</v>
      </c>
      <c r="AB2538" s="493" t="s">
        <v>25386</v>
      </c>
      <c r="AC2538" s="493" t="s">
        <v>19868</v>
      </c>
      <c r="AD2538" s="493" t="s">
        <v>22387</v>
      </c>
      <c r="AE2538"/>
      <c r="AF2538" t="s">
        <v>20919</v>
      </c>
      <c r="AG2538"/>
      <c r="AH2538"/>
      <c r="AI2538" t="s">
        <v>20668</v>
      </c>
      <c r="AJ2538" t="s">
        <v>32</v>
      </c>
      <c r="AK2538" t="s">
        <v>7736</v>
      </c>
      <c r="AL2538" t="s">
        <v>64</v>
      </c>
      <c r="AM2538" t="s">
        <v>445</v>
      </c>
      <c r="AN2538">
        <v>36</v>
      </c>
    </row>
    <row r="2539" spans="1:40" ht="14.4" x14ac:dyDescent="0.3">
      <c r="A2539" s="433" t="str">
        <v>3417</v>
      </c>
      <c r="D2539" t="str">
        <f>CONCATENATE(portada_F[[#This Row],[NIVEL]],".",portada_F[[#This Row],[CODINS]])</f>
        <v>1.02824</v>
      </c>
      <c r="E2539" s="444" t="s">
        <v>32956</v>
      </c>
      <c r="F2539" t="s">
        <v>4889</v>
      </c>
      <c r="G2539" t="s">
        <v>4888</v>
      </c>
      <c r="H2539" t="s">
        <v>4887</v>
      </c>
      <c r="I2539" t="s">
        <v>1762</v>
      </c>
      <c r="J2539" t="s">
        <v>4</v>
      </c>
      <c r="K2539" t="s">
        <v>32</v>
      </c>
      <c r="L2539" t="s">
        <v>20921</v>
      </c>
      <c r="M2539" t="s">
        <v>18492</v>
      </c>
      <c r="N2539">
        <v>50605</v>
      </c>
      <c r="O2539" t="s">
        <v>236</v>
      </c>
      <c r="P2539" t="s">
        <v>6</v>
      </c>
      <c r="Q2539" t="s">
        <v>5</v>
      </c>
      <c r="R2539" t="s">
        <v>16770</v>
      </c>
      <c r="S2539" t="s">
        <v>237</v>
      </c>
      <c r="T2539" t="s">
        <v>1762</v>
      </c>
      <c r="U2539" t="s">
        <v>4887</v>
      </c>
      <c r="V2539" t="s">
        <v>4887</v>
      </c>
      <c r="W2539" t="s">
        <v>9613</v>
      </c>
      <c r="X2539" t="s">
        <v>14186</v>
      </c>
      <c r="Y2539" s="536" t="s">
        <v>26859</v>
      </c>
      <c r="Z2539" s="536" t="s">
        <v>26860</v>
      </c>
      <c r="AA2539" s="493" t="s">
        <v>19358</v>
      </c>
      <c r="AB2539" s="493" t="s">
        <v>26859</v>
      </c>
      <c r="AC2539" s="493" t="s">
        <v>19871</v>
      </c>
      <c r="AD2539" s="493" t="s">
        <v>22392</v>
      </c>
      <c r="AE2539"/>
      <c r="AF2539" t="s">
        <v>20919</v>
      </c>
      <c r="AG2539"/>
      <c r="AH2539"/>
      <c r="AI2539" t="s">
        <v>20668</v>
      </c>
      <c r="AJ2539" t="s">
        <v>32</v>
      </c>
      <c r="AK2539" t="s">
        <v>1846</v>
      </c>
      <c r="AL2539" t="s">
        <v>64</v>
      </c>
      <c r="AM2539" t="s">
        <v>4887</v>
      </c>
      <c r="AN2539">
        <v>10</v>
      </c>
    </row>
    <row r="2540" spans="1:40" ht="14.4" x14ac:dyDescent="0.3">
      <c r="A2540" s="433" t="str">
        <v>3418</v>
      </c>
      <c r="D2540" t="str">
        <f>CONCATENATE(portada_F[[#This Row],[NIVEL]],".",portada_F[[#This Row],[CODINS]])</f>
        <v>1.02393</v>
      </c>
      <c r="E2540" s="444" t="s">
        <v>32575</v>
      </c>
      <c r="F2540" t="s">
        <v>4324</v>
      </c>
      <c r="G2540" t="s">
        <v>4916</v>
      </c>
      <c r="H2540" t="s">
        <v>4917</v>
      </c>
      <c r="I2540" t="s">
        <v>1762</v>
      </c>
      <c r="J2540" t="s">
        <v>2</v>
      </c>
      <c r="K2540" t="s">
        <v>32</v>
      </c>
      <c r="L2540" t="s">
        <v>20921</v>
      </c>
      <c r="M2540" t="s">
        <v>18492</v>
      </c>
      <c r="N2540">
        <v>50703</v>
      </c>
      <c r="O2540" t="s">
        <v>236</v>
      </c>
      <c r="P2540" t="s">
        <v>7</v>
      </c>
      <c r="Q2540" t="s">
        <v>3</v>
      </c>
      <c r="R2540" t="s">
        <v>16772</v>
      </c>
      <c r="S2540" t="s">
        <v>237</v>
      </c>
      <c r="T2540" t="s">
        <v>22390</v>
      </c>
      <c r="U2540" t="s">
        <v>173</v>
      </c>
      <c r="V2540" t="s">
        <v>4917</v>
      </c>
      <c r="W2540" t="s">
        <v>25959</v>
      </c>
      <c r="X2540" t="s">
        <v>12079</v>
      </c>
      <c r="Y2540" s="536" t="s">
        <v>25960</v>
      </c>
      <c r="Z2540" s="536"/>
      <c r="AA2540" s="493" t="s">
        <v>14259</v>
      </c>
      <c r="AB2540" s="493" t="s">
        <v>25961</v>
      </c>
      <c r="AC2540" s="493" t="s">
        <v>22395</v>
      </c>
      <c r="AD2540" s="493" t="s">
        <v>22396</v>
      </c>
      <c r="AE2540"/>
      <c r="AF2540" t="s">
        <v>20919</v>
      </c>
      <c r="AG2540"/>
      <c r="AH2540"/>
      <c r="AI2540" t="s">
        <v>20668</v>
      </c>
      <c r="AJ2540" t="s">
        <v>32</v>
      </c>
      <c r="AK2540" t="s">
        <v>7800</v>
      </c>
      <c r="AL2540" t="s">
        <v>64</v>
      </c>
      <c r="AM2540" t="s">
        <v>4917</v>
      </c>
      <c r="AN2540">
        <v>10</v>
      </c>
    </row>
    <row r="2541" spans="1:40" ht="14.4" x14ac:dyDescent="0.3">
      <c r="A2541" s="433" t="str">
        <v>3419</v>
      </c>
      <c r="D2541" t="str">
        <f>CONCATENATE(portada_F[[#This Row],[NIVEL]],".",portada_F[[#This Row],[CODINS]])</f>
        <v>1.01680</v>
      </c>
      <c r="E2541" s="444" t="s">
        <v>31945</v>
      </c>
      <c r="F2541" t="s">
        <v>4071</v>
      </c>
      <c r="G2541" t="s">
        <v>4918</v>
      </c>
      <c r="H2541" t="s">
        <v>210</v>
      </c>
      <c r="I2541" t="s">
        <v>1762</v>
      </c>
      <c r="J2541" t="s">
        <v>4</v>
      </c>
      <c r="K2541" t="s">
        <v>32</v>
      </c>
      <c r="L2541" t="s">
        <v>20921</v>
      </c>
      <c r="M2541" t="s">
        <v>18492</v>
      </c>
      <c r="N2541">
        <v>50704</v>
      </c>
      <c r="O2541" t="s">
        <v>236</v>
      </c>
      <c r="P2541" t="s">
        <v>7</v>
      </c>
      <c r="Q2541" t="s">
        <v>4</v>
      </c>
      <c r="R2541" t="s">
        <v>16773</v>
      </c>
      <c r="S2541" t="s">
        <v>237</v>
      </c>
      <c r="T2541" t="s">
        <v>22390</v>
      </c>
      <c r="U2541" t="s">
        <v>1863</v>
      </c>
      <c r="V2541" t="s">
        <v>210</v>
      </c>
      <c r="W2541" t="s">
        <v>9615</v>
      </c>
      <c r="X2541" t="s">
        <v>11909</v>
      </c>
      <c r="Y2541" s="536" t="s">
        <v>24512</v>
      </c>
      <c r="Z2541" s="536" t="s">
        <v>24512</v>
      </c>
      <c r="AA2541" s="493" t="s">
        <v>19065</v>
      </c>
      <c r="AB2541" s="493" t="s">
        <v>24512</v>
      </c>
      <c r="AC2541" s="493" t="s">
        <v>19871</v>
      </c>
      <c r="AD2541" s="493" t="s">
        <v>22392</v>
      </c>
      <c r="AE2541"/>
      <c r="AF2541" t="s">
        <v>20919</v>
      </c>
      <c r="AG2541"/>
      <c r="AH2541"/>
      <c r="AI2541" t="s">
        <v>20668</v>
      </c>
      <c r="AJ2541" t="s">
        <v>32</v>
      </c>
      <c r="AK2541" t="s">
        <v>7273</v>
      </c>
      <c r="AL2541" t="s">
        <v>64</v>
      </c>
      <c r="AM2541" t="s">
        <v>210</v>
      </c>
      <c r="AN2541">
        <v>13</v>
      </c>
    </row>
    <row r="2542" spans="1:40" ht="14.4" x14ac:dyDescent="0.3">
      <c r="A2542" s="433" t="str">
        <v>3420</v>
      </c>
      <c r="D2542" t="str">
        <f>CONCATENATE(portada_F[[#This Row],[NIVEL]],".",portada_F[[#This Row],[CODINS]])</f>
        <v>1.01120</v>
      </c>
      <c r="E2542" s="444" t="s">
        <v>31430</v>
      </c>
      <c r="F2542" t="s">
        <v>2310</v>
      </c>
      <c r="G2542" t="s">
        <v>4954</v>
      </c>
      <c r="H2542" t="s">
        <v>2933</v>
      </c>
      <c r="I2542" t="s">
        <v>1762</v>
      </c>
      <c r="J2542" t="s">
        <v>3</v>
      </c>
      <c r="K2542" t="s">
        <v>32</v>
      </c>
      <c r="L2542" t="s">
        <v>20921</v>
      </c>
      <c r="M2542" t="s">
        <v>18492</v>
      </c>
      <c r="N2542">
        <v>50802</v>
      </c>
      <c r="O2542" t="s">
        <v>236</v>
      </c>
      <c r="P2542" t="s">
        <v>9</v>
      </c>
      <c r="Q2542" t="s">
        <v>2</v>
      </c>
      <c r="R2542" t="s">
        <v>23314</v>
      </c>
      <c r="S2542" t="s">
        <v>237</v>
      </c>
      <c r="T2542" t="s">
        <v>2947</v>
      </c>
      <c r="U2542" t="s">
        <v>2933</v>
      </c>
      <c r="V2542" t="s">
        <v>2933</v>
      </c>
      <c r="W2542" t="s">
        <v>23315</v>
      </c>
      <c r="X2542" t="s">
        <v>12815</v>
      </c>
      <c r="Y2542" s="536" t="s">
        <v>23316</v>
      </c>
      <c r="Z2542" s="536" t="s">
        <v>23317</v>
      </c>
      <c r="AA2542" s="493" t="s">
        <v>23318</v>
      </c>
      <c r="AB2542" s="493" t="s">
        <v>23319</v>
      </c>
      <c r="AC2542" s="493" t="s">
        <v>19873</v>
      </c>
      <c r="AD2542" s="493" t="s">
        <v>23316</v>
      </c>
      <c r="AE2542"/>
      <c r="AF2542" t="s">
        <v>20919</v>
      </c>
      <c r="AG2542"/>
      <c r="AH2542"/>
      <c r="AI2542" t="s">
        <v>20668</v>
      </c>
      <c r="AJ2542" t="s">
        <v>32</v>
      </c>
      <c r="AK2542" t="s">
        <v>4953</v>
      </c>
      <c r="AL2542" t="s">
        <v>64</v>
      </c>
      <c r="AM2542" t="s">
        <v>2933</v>
      </c>
      <c r="AN2542">
        <v>20</v>
      </c>
    </row>
    <row r="2543" spans="1:40" ht="14.4" x14ac:dyDescent="0.3">
      <c r="A2543" s="433" t="str">
        <v>3421</v>
      </c>
      <c r="D2543" t="str">
        <f>CONCATENATE(portada_F[[#This Row],[NIVEL]],".",portada_F[[#This Row],[CODINS]])</f>
        <v>1.04406</v>
      </c>
      <c r="E2543" s="450" t="s">
        <v>34222</v>
      </c>
      <c r="F2543" s="458" t="s">
        <v>20796</v>
      </c>
      <c r="G2543" s="1" t="s">
        <v>30387</v>
      </c>
      <c r="H2543" s="1" t="s">
        <v>16001</v>
      </c>
      <c r="I2543" s="1" t="s">
        <v>1762</v>
      </c>
      <c r="J2543" s="1" t="s">
        <v>3</v>
      </c>
      <c r="K2543" s="1" t="s">
        <v>32</v>
      </c>
      <c r="L2543" s="1" t="s">
        <v>20921</v>
      </c>
      <c r="M2543" t="s">
        <v>18492</v>
      </c>
      <c r="N2543">
        <v>50803</v>
      </c>
      <c r="O2543" t="s">
        <v>236</v>
      </c>
      <c r="P2543" t="s">
        <v>9</v>
      </c>
      <c r="Q2543" t="s">
        <v>3</v>
      </c>
      <c r="R2543" t="s">
        <v>16775</v>
      </c>
      <c r="S2543" t="s">
        <v>237</v>
      </c>
      <c r="T2543" t="s">
        <v>2947</v>
      </c>
      <c r="U2543" t="s">
        <v>4964</v>
      </c>
      <c r="V2543" t="s">
        <v>16001</v>
      </c>
      <c r="W2543" t="s">
        <v>30388</v>
      </c>
      <c r="X2543" t="s">
        <v>30389</v>
      </c>
      <c r="Y2543" s="536" t="s">
        <v>30390</v>
      </c>
      <c r="Z2543" s="536" t="s">
        <v>30391</v>
      </c>
      <c r="AA2543" s="493" t="s">
        <v>30392</v>
      </c>
      <c r="AB2543" s="493" t="s">
        <v>30391</v>
      </c>
      <c r="AC2543" s="493" t="s">
        <v>19873</v>
      </c>
      <c r="AD2543" s="493" t="s">
        <v>22399</v>
      </c>
      <c r="AE2543"/>
      <c r="AF2543"/>
      <c r="AG2543"/>
      <c r="AH2543"/>
      <c r="AI2543" t="s">
        <v>20668</v>
      </c>
      <c r="AJ2543" s="445" t="s">
        <v>32</v>
      </c>
      <c r="AK2543" s="461" t="s">
        <v>30393</v>
      </c>
      <c r="AL2543" t="s">
        <v>64</v>
      </c>
      <c r="AM2543" s="441" t="s">
        <v>16001</v>
      </c>
      <c r="AN2543"/>
    </row>
    <row r="2544" spans="1:40" ht="14.4" x14ac:dyDescent="0.3">
      <c r="A2544" s="433" t="str">
        <v>3422</v>
      </c>
      <c r="D2544" t="str">
        <f>CONCATENATE(portada_F[[#This Row],[NIVEL]],".",portada_F[[#This Row],[CODINS]])</f>
        <v>1.02472</v>
      </c>
      <c r="E2544" s="444" t="s">
        <v>32648</v>
      </c>
      <c r="F2544" t="s">
        <v>4972</v>
      </c>
      <c r="G2544" t="s">
        <v>4971</v>
      </c>
      <c r="H2544" t="s">
        <v>750</v>
      </c>
      <c r="I2544" t="s">
        <v>1762</v>
      </c>
      <c r="J2544" t="s">
        <v>5</v>
      </c>
      <c r="K2544" t="s">
        <v>32</v>
      </c>
      <c r="L2544" t="s">
        <v>20921</v>
      </c>
      <c r="M2544" t="s">
        <v>18492</v>
      </c>
      <c r="N2544">
        <v>50808</v>
      </c>
      <c r="O2544" t="s">
        <v>236</v>
      </c>
      <c r="P2544" t="s">
        <v>9</v>
      </c>
      <c r="Q2544" t="s">
        <v>9</v>
      </c>
      <c r="R2544" t="s">
        <v>16779</v>
      </c>
      <c r="S2544" t="s">
        <v>237</v>
      </c>
      <c r="T2544" t="s">
        <v>2947</v>
      </c>
      <c r="U2544" t="s">
        <v>23564</v>
      </c>
      <c r="V2544" t="s">
        <v>750</v>
      </c>
      <c r="W2544" t="s">
        <v>1268</v>
      </c>
      <c r="X2544" t="s">
        <v>10896</v>
      </c>
      <c r="Y2544" s="536" t="s">
        <v>26122</v>
      </c>
      <c r="Z2544" s="536" t="s">
        <v>26123</v>
      </c>
      <c r="AA2544" s="493" t="s">
        <v>19250</v>
      </c>
      <c r="AB2544" s="493" t="s">
        <v>26124</v>
      </c>
      <c r="AC2544" s="493" t="s">
        <v>19776</v>
      </c>
      <c r="AD2544" s="493" t="s">
        <v>23566</v>
      </c>
      <c r="AE2544"/>
      <c r="AF2544" t="s">
        <v>20919</v>
      </c>
      <c r="AG2544"/>
      <c r="AH2544"/>
      <c r="AI2544" t="s">
        <v>20668</v>
      </c>
      <c r="AJ2544" t="s">
        <v>32</v>
      </c>
      <c r="AK2544" t="s">
        <v>4970</v>
      </c>
      <c r="AL2544" t="s">
        <v>64</v>
      </c>
      <c r="AM2544" t="s">
        <v>750</v>
      </c>
      <c r="AN2544">
        <v>6</v>
      </c>
    </row>
    <row r="2545" spans="1:40" ht="14.4" x14ac:dyDescent="0.3">
      <c r="A2545" s="433" t="str">
        <v>3423</v>
      </c>
      <c r="D2545" t="str">
        <f>CONCATENATE(portada_F[[#This Row],[NIVEL]],".",portada_F[[#This Row],[CODINS]])</f>
        <v>1.01247</v>
      </c>
      <c r="E2545" s="444" t="s">
        <v>31533</v>
      </c>
      <c r="F2545" t="s">
        <v>3234</v>
      </c>
      <c r="G2545" t="s">
        <v>4947</v>
      </c>
      <c r="H2545" t="s">
        <v>4948</v>
      </c>
      <c r="I2545" t="s">
        <v>1762</v>
      </c>
      <c r="J2545" t="s">
        <v>3</v>
      </c>
      <c r="K2545" t="s">
        <v>32</v>
      </c>
      <c r="L2545" t="s">
        <v>20921</v>
      </c>
      <c r="M2545" t="s">
        <v>18492</v>
      </c>
      <c r="N2545">
        <v>50806</v>
      </c>
      <c r="O2545" t="s">
        <v>236</v>
      </c>
      <c r="P2545" t="s">
        <v>9</v>
      </c>
      <c r="Q2545" t="s">
        <v>6</v>
      </c>
      <c r="R2545" t="s">
        <v>23572</v>
      </c>
      <c r="S2545" t="s">
        <v>237</v>
      </c>
      <c r="T2545" t="s">
        <v>2947</v>
      </c>
      <c r="U2545" t="s">
        <v>1399</v>
      </c>
      <c r="V2545" t="s">
        <v>4948</v>
      </c>
      <c r="W2545" t="s">
        <v>9618</v>
      </c>
      <c r="X2545" t="s">
        <v>13996</v>
      </c>
      <c r="Y2545" s="536" t="s">
        <v>23573</v>
      </c>
      <c r="Z2545" s="536" t="s">
        <v>23573</v>
      </c>
      <c r="AA2545" s="493" t="s">
        <v>20011</v>
      </c>
      <c r="AB2545" s="493" t="s">
        <v>23573</v>
      </c>
      <c r="AC2545" s="493" t="s">
        <v>19873</v>
      </c>
      <c r="AD2545" s="493" t="s">
        <v>22399</v>
      </c>
      <c r="AE2545"/>
      <c r="AF2545" t="s">
        <v>20919</v>
      </c>
      <c r="AG2545"/>
      <c r="AH2545"/>
      <c r="AI2545" t="s">
        <v>20668</v>
      </c>
      <c r="AJ2545" t="s">
        <v>32</v>
      </c>
      <c r="AK2545" t="s">
        <v>7276</v>
      </c>
      <c r="AL2545" t="s">
        <v>64</v>
      </c>
      <c r="AM2545" t="s">
        <v>4948</v>
      </c>
      <c r="AN2545">
        <v>8</v>
      </c>
    </row>
    <row r="2546" spans="1:40" ht="14.4" x14ac:dyDescent="0.3">
      <c r="A2546" s="433" t="str">
        <v>3424</v>
      </c>
      <c r="D2546" t="str">
        <f>CONCATENATE(portada_F[[#This Row],[NIVEL]],".",portada_F[[#This Row],[CODINS]])</f>
        <v>1.01248</v>
      </c>
      <c r="E2546" s="444" t="s">
        <v>31534</v>
      </c>
      <c r="F2546" s="446" t="s">
        <v>3240</v>
      </c>
      <c r="G2546" t="s">
        <v>4958</v>
      </c>
      <c r="H2546" t="s">
        <v>778</v>
      </c>
      <c r="I2546" t="s">
        <v>1762</v>
      </c>
      <c r="J2546" t="s">
        <v>3</v>
      </c>
      <c r="K2546" t="s">
        <v>32</v>
      </c>
      <c r="L2546" t="s">
        <v>20921</v>
      </c>
      <c r="M2546" t="s">
        <v>18492</v>
      </c>
      <c r="N2546">
        <v>50804</v>
      </c>
      <c r="O2546" t="s">
        <v>236</v>
      </c>
      <c r="P2546" t="s">
        <v>9</v>
      </c>
      <c r="Q2546" t="s">
        <v>4</v>
      </c>
      <c r="R2546" t="s">
        <v>16776</v>
      </c>
      <c r="S2546" t="s">
        <v>237</v>
      </c>
      <c r="T2546" t="s">
        <v>2947</v>
      </c>
      <c r="U2546" t="s">
        <v>1213</v>
      </c>
      <c r="V2546" t="s">
        <v>778</v>
      </c>
      <c r="W2546" t="s">
        <v>1859</v>
      </c>
      <c r="X2546" t="s">
        <v>10575</v>
      </c>
      <c r="Y2546" s="536" t="s">
        <v>23574</v>
      </c>
      <c r="Z2546" s="536" t="s">
        <v>23575</v>
      </c>
      <c r="AA2546" s="493" t="s">
        <v>20012</v>
      </c>
      <c r="AB2546" s="493" t="s">
        <v>23576</v>
      </c>
      <c r="AC2546" s="493" t="s">
        <v>19873</v>
      </c>
      <c r="AD2546" s="493" t="s">
        <v>22399</v>
      </c>
      <c r="AE2546"/>
      <c r="AF2546" t="s">
        <v>20919</v>
      </c>
      <c r="AG2546"/>
      <c r="AH2546"/>
      <c r="AI2546" t="s">
        <v>20668</v>
      </c>
      <c r="AJ2546" t="s">
        <v>32</v>
      </c>
      <c r="AK2546" t="s">
        <v>7558</v>
      </c>
      <c r="AL2546" t="s">
        <v>64</v>
      </c>
      <c r="AM2546" t="s">
        <v>778</v>
      </c>
      <c r="AN2546">
        <v>18</v>
      </c>
    </row>
    <row r="2547" spans="1:40" ht="14.4" x14ac:dyDescent="0.3">
      <c r="A2547" s="433" t="str">
        <v>3425</v>
      </c>
      <c r="D2547" t="str">
        <f>CONCATENATE(portada_F[[#This Row],[NIVEL]],".",portada_F[[#This Row],[CODINS]])</f>
        <v>1.03061</v>
      </c>
      <c r="E2547" s="444" t="s">
        <v>33157</v>
      </c>
      <c r="F2547" t="s">
        <v>4973</v>
      </c>
      <c r="G2547" t="s">
        <v>14666</v>
      </c>
      <c r="H2547" t="s">
        <v>3327</v>
      </c>
      <c r="I2547" t="s">
        <v>1762</v>
      </c>
      <c r="J2547" t="s">
        <v>3</v>
      </c>
      <c r="K2547" t="s">
        <v>32</v>
      </c>
      <c r="L2547" t="s">
        <v>20921</v>
      </c>
      <c r="M2547" t="s">
        <v>18492</v>
      </c>
      <c r="N2547">
        <v>50806</v>
      </c>
      <c r="O2547" t="s">
        <v>236</v>
      </c>
      <c r="P2547" t="s">
        <v>9</v>
      </c>
      <c r="Q2547" t="s">
        <v>6</v>
      </c>
      <c r="R2547" t="s">
        <v>23572</v>
      </c>
      <c r="S2547" t="s">
        <v>237</v>
      </c>
      <c r="T2547" t="s">
        <v>2947</v>
      </c>
      <c r="U2547" t="s">
        <v>1399</v>
      </c>
      <c r="V2547" t="s">
        <v>3327</v>
      </c>
      <c r="W2547" t="s">
        <v>15109</v>
      </c>
      <c r="X2547" t="s">
        <v>15108</v>
      </c>
      <c r="Y2547" s="536" t="s">
        <v>27329</v>
      </c>
      <c r="Z2547" s="536" t="s">
        <v>27330</v>
      </c>
      <c r="AA2547" s="493" t="s">
        <v>27331</v>
      </c>
      <c r="AB2547" s="493" t="s">
        <v>27332</v>
      </c>
      <c r="AC2547" s="493" t="s">
        <v>19873</v>
      </c>
      <c r="AD2547" s="493" t="s">
        <v>22399</v>
      </c>
      <c r="AE2547"/>
      <c r="AF2547" t="s">
        <v>20919</v>
      </c>
      <c r="AG2547"/>
      <c r="AH2547"/>
      <c r="AI2547" t="s">
        <v>20668</v>
      </c>
      <c r="AJ2547" t="s">
        <v>32</v>
      </c>
      <c r="AK2547" t="s">
        <v>1381</v>
      </c>
      <c r="AL2547" t="s">
        <v>64</v>
      </c>
      <c r="AM2547" t="s">
        <v>3327</v>
      </c>
      <c r="AN2547">
        <v>1</v>
      </c>
    </row>
    <row r="2548" spans="1:40" ht="14.4" x14ac:dyDescent="0.3">
      <c r="A2548" s="433" t="str">
        <v>3426</v>
      </c>
      <c r="D2548" t="str">
        <f>CONCATENATE(portada_F[[#This Row],[NIVEL]],".",portada_F[[#This Row],[CODINS]])</f>
        <v>1.02681</v>
      </c>
      <c r="E2548" s="444" t="s">
        <v>32826</v>
      </c>
      <c r="F2548" t="s">
        <v>4865</v>
      </c>
      <c r="G2548" t="s">
        <v>4863</v>
      </c>
      <c r="H2548" t="s">
        <v>250</v>
      </c>
      <c r="I2548" t="s">
        <v>1762</v>
      </c>
      <c r="J2548" t="s">
        <v>1</v>
      </c>
      <c r="K2548" t="s">
        <v>32</v>
      </c>
      <c r="L2548" t="s">
        <v>20921</v>
      </c>
      <c r="M2548" t="s">
        <v>18492</v>
      </c>
      <c r="N2548">
        <v>50601</v>
      </c>
      <c r="O2548" t="s">
        <v>236</v>
      </c>
      <c r="P2548" t="s">
        <v>6</v>
      </c>
      <c r="Q2548" t="s">
        <v>1</v>
      </c>
      <c r="R2548" t="s">
        <v>16766</v>
      </c>
      <c r="S2548" t="s">
        <v>237</v>
      </c>
      <c r="T2548" t="s">
        <v>1762</v>
      </c>
      <c r="U2548" t="s">
        <v>1762</v>
      </c>
      <c r="V2548" t="s">
        <v>4864</v>
      </c>
      <c r="W2548" t="s">
        <v>26547</v>
      </c>
      <c r="X2548" t="s">
        <v>10943</v>
      </c>
      <c r="Y2548" s="536" t="s">
        <v>26548</v>
      </c>
      <c r="Z2548" s="536" t="s">
        <v>26548</v>
      </c>
      <c r="AA2548" s="493" t="s">
        <v>18100</v>
      </c>
      <c r="AB2548" s="493" t="s">
        <v>26549</v>
      </c>
      <c r="AC2548" s="493" t="s">
        <v>19868</v>
      </c>
      <c r="AD2548" s="493" t="s">
        <v>22384</v>
      </c>
      <c r="AE2548"/>
      <c r="AF2548" t="s">
        <v>20919</v>
      </c>
      <c r="AG2548"/>
      <c r="AH2548"/>
      <c r="AI2548" t="s">
        <v>20668</v>
      </c>
      <c r="AJ2548" t="s">
        <v>32</v>
      </c>
      <c r="AK2548" t="s">
        <v>7271</v>
      </c>
      <c r="AL2548" t="s">
        <v>64</v>
      </c>
      <c r="AM2548" t="s">
        <v>250</v>
      </c>
      <c r="AN2548">
        <v>9</v>
      </c>
    </row>
    <row r="2549" spans="1:40" ht="14.4" x14ac:dyDescent="0.3">
      <c r="A2549" s="433" t="str">
        <v>3427</v>
      </c>
      <c r="D2549" t="str">
        <f>CONCATENATE(portada_F[[#This Row],[NIVEL]],".",portada_F[[#This Row],[CODINS]])</f>
        <v>1.01977</v>
      </c>
      <c r="E2549" s="444" t="s">
        <v>32207</v>
      </c>
      <c r="F2549" t="s">
        <v>4588</v>
      </c>
      <c r="G2549" t="s">
        <v>4921</v>
      </c>
      <c r="H2549" t="s">
        <v>4922</v>
      </c>
      <c r="I2549" t="s">
        <v>1762</v>
      </c>
      <c r="J2549" t="s">
        <v>4</v>
      </c>
      <c r="K2549" t="s">
        <v>32</v>
      </c>
      <c r="L2549" t="s">
        <v>20921</v>
      </c>
      <c r="M2549" t="s">
        <v>18492</v>
      </c>
      <c r="N2549">
        <v>50704</v>
      </c>
      <c r="O2549" t="s">
        <v>236</v>
      </c>
      <c r="P2549" t="s">
        <v>7</v>
      </c>
      <c r="Q2549" t="s">
        <v>4</v>
      </c>
      <c r="R2549" t="s">
        <v>16773</v>
      </c>
      <c r="S2549" t="s">
        <v>237</v>
      </c>
      <c r="T2549" t="s">
        <v>22390</v>
      </c>
      <c r="U2549" t="s">
        <v>1863</v>
      </c>
      <c r="V2549" t="s">
        <v>4922</v>
      </c>
      <c r="W2549" t="s">
        <v>215</v>
      </c>
      <c r="X2549" t="s">
        <v>10786</v>
      </c>
      <c r="Y2549" s="536" t="s">
        <v>25086</v>
      </c>
      <c r="Z2549" s="536" t="s">
        <v>25086</v>
      </c>
      <c r="AA2549" s="493" t="s">
        <v>20150</v>
      </c>
      <c r="AB2549" s="493" t="s">
        <v>25087</v>
      </c>
      <c r="AC2549" s="493" t="s">
        <v>19871</v>
      </c>
      <c r="AD2549" s="493" t="s">
        <v>22392</v>
      </c>
      <c r="AE2549"/>
      <c r="AF2549" t="s">
        <v>20919</v>
      </c>
      <c r="AG2549"/>
      <c r="AH2549"/>
      <c r="AI2549" t="s">
        <v>20668</v>
      </c>
      <c r="AJ2549" t="s">
        <v>32</v>
      </c>
      <c r="AK2549" t="s">
        <v>2176</v>
      </c>
      <c r="AL2549" t="s">
        <v>64</v>
      </c>
      <c r="AM2549" t="s">
        <v>4922</v>
      </c>
      <c r="AN2549">
        <v>24</v>
      </c>
    </row>
    <row r="2550" spans="1:40" ht="14.4" x14ac:dyDescent="0.3">
      <c r="A2550" s="433" t="str">
        <v>3428</v>
      </c>
      <c r="D2550" t="str">
        <f>CONCATENATE(portada_F[[#This Row],[NIVEL]],".",portada_F[[#This Row],[CODINS]])</f>
        <v>1.03336</v>
      </c>
      <c r="E2550" s="444" t="s">
        <v>33388</v>
      </c>
      <c r="F2550" t="s">
        <v>7598</v>
      </c>
      <c r="G2550" t="s">
        <v>13627</v>
      </c>
      <c r="H2550" t="s">
        <v>2882</v>
      </c>
      <c r="I2550" t="s">
        <v>1762</v>
      </c>
      <c r="J2550" t="s">
        <v>3</v>
      </c>
      <c r="K2550" t="s">
        <v>32</v>
      </c>
      <c r="L2550" t="s">
        <v>20921</v>
      </c>
      <c r="M2550" t="s">
        <v>18492</v>
      </c>
      <c r="N2550">
        <v>50807</v>
      </c>
      <c r="O2550" t="s">
        <v>236</v>
      </c>
      <c r="P2550" t="s">
        <v>9</v>
      </c>
      <c r="Q2550" t="s">
        <v>7</v>
      </c>
      <c r="R2550" t="s">
        <v>16778</v>
      </c>
      <c r="S2550" t="s">
        <v>237</v>
      </c>
      <c r="T2550" t="s">
        <v>2947</v>
      </c>
      <c r="U2550" t="s">
        <v>958</v>
      </c>
      <c r="V2550" t="s">
        <v>250</v>
      </c>
      <c r="W2550" t="s">
        <v>27872</v>
      </c>
      <c r="X2550" t="s">
        <v>14257</v>
      </c>
      <c r="Y2550" s="536" t="s">
        <v>27873</v>
      </c>
      <c r="Z2550" s="536" t="s">
        <v>27874</v>
      </c>
      <c r="AA2550" s="493" t="s">
        <v>19456</v>
      </c>
      <c r="AB2550" s="493" t="s">
        <v>27874</v>
      </c>
      <c r="AC2550" s="493" t="s">
        <v>19873</v>
      </c>
      <c r="AD2550" s="493" t="s">
        <v>22399</v>
      </c>
      <c r="AE2550"/>
      <c r="AF2550" t="s">
        <v>20919</v>
      </c>
      <c r="AG2550"/>
      <c r="AH2550"/>
      <c r="AI2550" t="s">
        <v>20668</v>
      </c>
      <c r="AJ2550" t="s">
        <v>32</v>
      </c>
      <c r="AK2550" t="s">
        <v>4974</v>
      </c>
      <c r="AL2550" t="s">
        <v>64</v>
      </c>
      <c r="AM2550" t="s">
        <v>2882</v>
      </c>
      <c r="AN2550">
        <v>4</v>
      </c>
    </row>
    <row r="2551" spans="1:40" ht="14.4" x14ac:dyDescent="0.3">
      <c r="A2551" s="433" t="str">
        <v>3429</v>
      </c>
      <c r="D2551" t="str">
        <f>CONCATENATE(portada_F[[#This Row],[NIVEL]],".",portada_F[[#This Row],[CODINS]])</f>
        <v>1.02392</v>
      </c>
      <c r="E2551" s="444" t="s">
        <v>32574</v>
      </c>
      <c r="F2551" t="s">
        <v>4932</v>
      </c>
      <c r="G2551" t="s">
        <v>4931</v>
      </c>
      <c r="H2551" t="s">
        <v>4896</v>
      </c>
      <c r="I2551" t="s">
        <v>1762</v>
      </c>
      <c r="J2551" t="s">
        <v>2</v>
      </c>
      <c r="K2551" t="s">
        <v>32</v>
      </c>
      <c r="L2551" t="s">
        <v>20921</v>
      </c>
      <c r="M2551" t="s">
        <v>18492</v>
      </c>
      <c r="N2551">
        <v>50703</v>
      </c>
      <c r="O2551" t="s">
        <v>236</v>
      </c>
      <c r="P2551" t="s">
        <v>7</v>
      </c>
      <c r="Q2551" t="s">
        <v>3</v>
      </c>
      <c r="R2551" t="s">
        <v>16772</v>
      </c>
      <c r="S2551" t="s">
        <v>237</v>
      </c>
      <c r="T2551" t="s">
        <v>22390</v>
      </c>
      <c r="U2551" t="s">
        <v>173</v>
      </c>
      <c r="V2551" t="s">
        <v>173</v>
      </c>
      <c r="W2551" t="s">
        <v>9616</v>
      </c>
      <c r="X2551" t="s">
        <v>14133</v>
      </c>
      <c r="Y2551" s="536" t="s">
        <v>25956</v>
      </c>
      <c r="Z2551" s="536"/>
      <c r="AA2551" s="493" t="s">
        <v>25957</v>
      </c>
      <c r="AB2551" s="493" t="s">
        <v>25958</v>
      </c>
      <c r="AC2551" s="493" t="s">
        <v>22395</v>
      </c>
      <c r="AD2551" s="493" t="s">
        <v>22396</v>
      </c>
      <c r="AE2551"/>
      <c r="AF2551" t="s">
        <v>20919</v>
      </c>
      <c r="AG2551"/>
      <c r="AH2551"/>
      <c r="AI2551" t="s">
        <v>20668</v>
      </c>
      <c r="AJ2551" t="s">
        <v>32</v>
      </c>
      <c r="AK2551" t="s">
        <v>4930</v>
      </c>
      <c r="AL2551" t="s">
        <v>64</v>
      </c>
      <c r="AM2551" t="s">
        <v>4896</v>
      </c>
      <c r="AN2551">
        <v>33</v>
      </c>
    </row>
    <row r="2552" spans="1:40" ht="14.4" x14ac:dyDescent="0.3">
      <c r="A2552" s="433" t="str">
        <v>3430</v>
      </c>
      <c r="D2552" t="str">
        <f>CONCATENATE(portada_F[[#This Row],[NIVEL]],".",portada_F[[#This Row],[CODINS]])</f>
        <v>1.04121</v>
      </c>
      <c r="E2552" s="444" t="s">
        <v>34005</v>
      </c>
      <c r="F2552" t="s">
        <v>10027</v>
      </c>
      <c r="G2552" t="s">
        <v>17613</v>
      </c>
      <c r="H2552" t="s">
        <v>173</v>
      </c>
      <c r="I2552" t="s">
        <v>1762</v>
      </c>
      <c r="J2552" t="s">
        <v>1</v>
      </c>
      <c r="K2552" t="s">
        <v>32</v>
      </c>
      <c r="L2552" t="s">
        <v>20921</v>
      </c>
      <c r="M2552" t="s">
        <v>18492</v>
      </c>
      <c r="N2552">
        <v>50603</v>
      </c>
      <c r="O2552" t="s">
        <v>236</v>
      </c>
      <c r="P2552" t="s">
        <v>6</v>
      </c>
      <c r="Q2552" t="s">
        <v>3</v>
      </c>
      <c r="R2552" t="s">
        <v>16768</v>
      </c>
      <c r="S2552" t="s">
        <v>237</v>
      </c>
      <c r="T2552" t="s">
        <v>1762</v>
      </c>
      <c r="U2552" t="s">
        <v>51</v>
      </c>
      <c r="V2552" t="s">
        <v>17614</v>
      </c>
      <c r="W2552" t="s">
        <v>29545</v>
      </c>
      <c r="X2552" t="s">
        <v>17616</v>
      </c>
      <c r="Y2552" s="536" t="s">
        <v>29546</v>
      </c>
      <c r="Z2552" s="536" t="s">
        <v>29547</v>
      </c>
      <c r="AA2552" s="493" t="s">
        <v>17615</v>
      </c>
      <c r="AB2552" s="493" t="s">
        <v>29546</v>
      </c>
      <c r="AC2552" s="493" t="s">
        <v>19868</v>
      </c>
      <c r="AD2552" s="493" t="s">
        <v>22387</v>
      </c>
      <c r="AE2552"/>
      <c r="AF2552" t="s">
        <v>20919</v>
      </c>
      <c r="AG2552"/>
      <c r="AH2552"/>
      <c r="AI2552" t="s">
        <v>20668</v>
      </c>
      <c r="AJ2552" t="s">
        <v>32</v>
      </c>
      <c r="AK2552" t="s">
        <v>2793</v>
      </c>
      <c r="AL2552" t="s">
        <v>64</v>
      </c>
      <c r="AM2552" t="s">
        <v>173</v>
      </c>
      <c r="AN2552">
        <v>4</v>
      </c>
    </row>
    <row r="2553" spans="1:40" ht="14.4" x14ac:dyDescent="0.3">
      <c r="A2553" s="433" t="str">
        <v>3432</v>
      </c>
      <c r="D2553" t="str">
        <f>CONCATENATE(portada_F[[#This Row],[NIVEL]],".",portada_F[[#This Row],[CODINS]])</f>
        <v>1.01118</v>
      </c>
      <c r="E2553" s="444" t="s">
        <v>31428</v>
      </c>
      <c r="F2553" t="s">
        <v>2987</v>
      </c>
      <c r="G2553" t="s">
        <v>4882</v>
      </c>
      <c r="H2553" t="s">
        <v>51</v>
      </c>
      <c r="I2553" t="s">
        <v>1762</v>
      </c>
      <c r="J2553" t="s">
        <v>1</v>
      </c>
      <c r="K2553" t="s">
        <v>32</v>
      </c>
      <c r="L2553" t="s">
        <v>20921</v>
      </c>
      <c r="M2553" t="s">
        <v>18492</v>
      </c>
      <c r="N2553">
        <v>50603</v>
      </c>
      <c r="O2553" t="s">
        <v>236</v>
      </c>
      <c r="P2553" t="s">
        <v>6</v>
      </c>
      <c r="Q2553" t="s">
        <v>3</v>
      </c>
      <c r="R2553" t="s">
        <v>16768</v>
      </c>
      <c r="S2553" t="s">
        <v>237</v>
      </c>
      <c r="T2553" t="s">
        <v>1762</v>
      </c>
      <c r="U2553" t="s">
        <v>51</v>
      </c>
      <c r="V2553" t="s">
        <v>51</v>
      </c>
      <c r="W2553" t="s">
        <v>23310</v>
      </c>
      <c r="X2553" t="s">
        <v>10549</v>
      </c>
      <c r="Y2553" s="536" t="s">
        <v>23311</v>
      </c>
      <c r="Z2553" s="536" t="s">
        <v>23311</v>
      </c>
      <c r="AA2553" s="493" t="s">
        <v>7312</v>
      </c>
      <c r="AB2553" s="493" t="s">
        <v>23311</v>
      </c>
      <c r="AC2553" s="493" t="s">
        <v>19868</v>
      </c>
      <c r="AD2553" s="493" t="s">
        <v>22387</v>
      </c>
      <c r="AE2553"/>
      <c r="AF2553" t="s">
        <v>20919</v>
      </c>
      <c r="AG2553"/>
      <c r="AH2553"/>
      <c r="AI2553" t="s">
        <v>20668</v>
      </c>
      <c r="AJ2553" t="s">
        <v>32</v>
      </c>
      <c r="AK2553" t="s">
        <v>1936</v>
      </c>
      <c r="AL2553" t="s">
        <v>64</v>
      </c>
      <c r="AM2553" t="s">
        <v>51</v>
      </c>
      <c r="AN2553">
        <v>32</v>
      </c>
    </row>
    <row r="2554" spans="1:40" ht="14.4" x14ac:dyDescent="0.3">
      <c r="A2554" s="433" t="str">
        <v>3435</v>
      </c>
      <c r="D2554" t="str">
        <f>CONCATENATE(portada_F[[#This Row],[NIVEL]],".",portada_F[[#This Row],[CODINS]])</f>
        <v>1.01591</v>
      </c>
      <c r="E2554" s="444" t="s">
        <v>31865</v>
      </c>
      <c r="F2554" t="s">
        <v>2145</v>
      </c>
      <c r="G2554" t="s">
        <v>4959</v>
      </c>
      <c r="H2554" t="s">
        <v>51</v>
      </c>
      <c r="I2554" t="s">
        <v>1762</v>
      </c>
      <c r="J2554" t="s">
        <v>5</v>
      </c>
      <c r="K2554" t="s">
        <v>32</v>
      </c>
      <c r="L2554" t="s">
        <v>20921</v>
      </c>
      <c r="M2554" t="s">
        <v>18492</v>
      </c>
      <c r="N2554">
        <v>50802</v>
      </c>
      <c r="O2554" t="s">
        <v>236</v>
      </c>
      <c r="P2554" t="s">
        <v>9</v>
      </c>
      <c r="Q2554" t="s">
        <v>2</v>
      </c>
      <c r="R2554" t="s">
        <v>23314</v>
      </c>
      <c r="S2554" t="s">
        <v>237</v>
      </c>
      <c r="T2554" t="s">
        <v>2947</v>
      </c>
      <c r="U2554" t="s">
        <v>2933</v>
      </c>
      <c r="V2554" t="s">
        <v>51</v>
      </c>
      <c r="W2554" t="s">
        <v>4960</v>
      </c>
      <c r="X2554" t="s">
        <v>10672</v>
      </c>
      <c r="Y2554" s="536" t="s">
        <v>24320</v>
      </c>
      <c r="Z2554" s="536" t="s">
        <v>24321</v>
      </c>
      <c r="AA2554" s="493" t="s">
        <v>7234</v>
      </c>
      <c r="AB2554" s="493" t="s">
        <v>24320</v>
      </c>
      <c r="AC2554" s="493" t="s">
        <v>19776</v>
      </c>
      <c r="AD2554" s="493" t="s">
        <v>23566</v>
      </c>
      <c r="AE2554"/>
      <c r="AF2554" t="s">
        <v>20919</v>
      </c>
      <c r="AG2554"/>
      <c r="AH2554"/>
      <c r="AI2554" t="s">
        <v>20668</v>
      </c>
      <c r="AJ2554" t="s">
        <v>32</v>
      </c>
      <c r="AK2554" t="s">
        <v>3129</v>
      </c>
      <c r="AL2554" t="s">
        <v>64</v>
      </c>
      <c r="AM2554" t="s">
        <v>51</v>
      </c>
      <c r="AN2554">
        <v>10</v>
      </c>
    </row>
    <row r="2555" spans="1:40" ht="14.4" x14ac:dyDescent="0.3">
      <c r="A2555" s="433" t="str">
        <v>3436</v>
      </c>
      <c r="D2555" t="str">
        <f>CONCATENATE(portada_F[[#This Row],[NIVEL]],".",portada_F[[#This Row],[CODINS]])</f>
        <v>1.01682</v>
      </c>
      <c r="E2555" s="444" t="s">
        <v>31946</v>
      </c>
      <c r="F2555" t="s">
        <v>4076</v>
      </c>
      <c r="G2555" t="s">
        <v>4933</v>
      </c>
      <c r="H2555" t="s">
        <v>159</v>
      </c>
      <c r="I2555" t="s">
        <v>1762</v>
      </c>
      <c r="J2555" t="s">
        <v>5</v>
      </c>
      <c r="K2555" t="s">
        <v>32</v>
      </c>
      <c r="L2555" t="s">
        <v>20921</v>
      </c>
      <c r="M2555" t="s">
        <v>18492</v>
      </c>
      <c r="N2555">
        <v>50702</v>
      </c>
      <c r="O2555" t="s">
        <v>236</v>
      </c>
      <c r="P2555" t="s">
        <v>7</v>
      </c>
      <c r="Q2555" t="s">
        <v>2</v>
      </c>
      <c r="R2555" t="s">
        <v>16771</v>
      </c>
      <c r="S2555" t="s">
        <v>237</v>
      </c>
      <c r="T2555" t="s">
        <v>22390</v>
      </c>
      <c r="U2555" t="s">
        <v>24513</v>
      </c>
      <c r="V2555" t="s">
        <v>159</v>
      </c>
      <c r="W2555" t="s">
        <v>24153</v>
      </c>
      <c r="X2555" t="s">
        <v>15677</v>
      </c>
      <c r="Y2555" s="536" t="s">
        <v>24514</v>
      </c>
      <c r="Z2555" s="536"/>
      <c r="AA2555" s="493" t="s">
        <v>18039</v>
      </c>
      <c r="AB2555" s="493" t="s">
        <v>24515</v>
      </c>
      <c r="AC2555" s="493" t="s">
        <v>19776</v>
      </c>
      <c r="AD2555" s="493" t="s">
        <v>23566</v>
      </c>
      <c r="AE2555"/>
      <c r="AF2555" t="s">
        <v>20919</v>
      </c>
      <c r="AG2555"/>
      <c r="AH2555"/>
      <c r="AI2555" t="s">
        <v>20668</v>
      </c>
      <c r="AJ2555" t="s">
        <v>32</v>
      </c>
      <c r="AK2555" t="s">
        <v>2364</v>
      </c>
      <c r="AL2555" t="s">
        <v>64</v>
      </c>
      <c r="AM2555" t="s">
        <v>159</v>
      </c>
      <c r="AN2555">
        <v>25</v>
      </c>
    </row>
    <row r="2556" spans="1:40" ht="14.4" x14ac:dyDescent="0.3">
      <c r="A2556" s="433" t="str">
        <v>3437</v>
      </c>
      <c r="D2556" t="str">
        <f>CONCATENATE(portada_F[[#This Row],[NIVEL]],".",portada_F[[#This Row],[CODINS]])</f>
        <v>1.02928</v>
      </c>
      <c r="E2556" s="444" t="s">
        <v>33048</v>
      </c>
      <c r="F2556" t="s">
        <v>4906</v>
      </c>
      <c r="G2556" t="s">
        <v>4905</v>
      </c>
      <c r="H2556" t="s">
        <v>3233</v>
      </c>
      <c r="I2556" t="s">
        <v>1762</v>
      </c>
      <c r="J2556" t="s">
        <v>4</v>
      </c>
      <c r="K2556" t="s">
        <v>32</v>
      </c>
      <c r="L2556" t="s">
        <v>20921</v>
      </c>
      <c r="M2556" t="s">
        <v>18492</v>
      </c>
      <c r="N2556">
        <v>50605</v>
      </c>
      <c r="O2556" t="s">
        <v>236</v>
      </c>
      <c r="P2556" t="s">
        <v>6</v>
      </c>
      <c r="Q2556" t="s">
        <v>5</v>
      </c>
      <c r="R2556" t="s">
        <v>16770</v>
      </c>
      <c r="S2556" t="s">
        <v>237</v>
      </c>
      <c r="T2556" t="s">
        <v>1762</v>
      </c>
      <c r="U2556" t="s">
        <v>4887</v>
      </c>
      <c r="V2556" t="s">
        <v>3233</v>
      </c>
      <c r="W2556" t="s">
        <v>27067</v>
      </c>
      <c r="X2556" t="s">
        <v>11010</v>
      </c>
      <c r="Y2556" s="536" t="s">
        <v>27068</v>
      </c>
      <c r="Z2556" s="536" t="s">
        <v>27068</v>
      </c>
      <c r="AA2556" s="493" t="s">
        <v>17366</v>
      </c>
      <c r="AB2556" s="493" t="s">
        <v>27069</v>
      </c>
      <c r="AC2556" s="493" t="s">
        <v>19871</v>
      </c>
      <c r="AD2556" s="493" t="s">
        <v>22392</v>
      </c>
      <c r="AE2556"/>
      <c r="AF2556" t="s">
        <v>20919</v>
      </c>
      <c r="AG2556"/>
      <c r="AH2556"/>
      <c r="AI2556" t="s">
        <v>20668</v>
      </c>
      <c r="AJ2556" t="s">
        <v>32</v>
      </c>
      <c r="AK2556" t="s">
        <v>2727</v>
      </c>
      <c r="AL2556" t="s">
        <v>64</v>
      </c>
      <c r="AM2556" t="s">
        <v>3233</v>
      </c>
      <c r="AN2556">
        <v>9</v>
      </c>
    </row>
    <row r="2557" spans="1:40" ht="14.4" x14ac:dyDescent="0.3">
      <c r="A2557" s="433" t="str">
        <v>3438</v>
      </c>
      <c r="D2557" t="str">
        <f>CONCATENATE(portada_F[[#This Row],[NIVEL]],".",portada_F[[#This Row],[CODINS]])</f>
        <v>1.02827</v>
      </c>
      <c r="E2557" s="444" t="s">
        <v>32958</v>
      </c>
      <c r="F2557" t="s">
        <v>6932</v>
      </c>
      <c r="G2557" t="s">
        <v>4907</v>
      </c>
      <c r="H2557" t="s">
        <v>4908</v>
      </c>
      <c r="I2557" t="s">
        <v>1762</v>
      </c>
      <c r="J2557" t="s">
        <v>1</v>
      </c>
      <c r="K2557" t="s">
        <v>32</v>
      </c>
      <c r="L2557" t="s">
        <v>20921</v>
      </c>
      <c r="M2557" t="s">
        <v>18492</v>
      </c>
      <c r="N2557">
        <v>50602</v>
      </c>
      <c r="O2557" t="s">
        <v>236</v>
      </c>
      <c r="P2557" t="s">
        <v>6</v>
      </c>
      <c r="Q2557" t="s">
        <v>2</v>
      </c>
      <c r="R2557" t="s">
        <v>16767</v>
      </c>
      <c r="S2557" t="s">
        <v>237</v>
      </c>
      <c r="T2557" t="s">
        <v>1762</v>
      </c>
      <c r="U2557" t="s">
        <v>1907</v>
      </c>
      <c r="V2557" t="s">
        <v>4908</v>
      </c>
      <c r="W2557" t="s">
        <v>4909</v>
      </c>
      <c r="X2557" t="s">
        <v>18117</v>
      </c>
      <c r="Y2557" s="536" t="s">
        <v>26864</v>
      </c>
      <c r="Z2557" s="536" t="s">
        <v>26865</v>
      </c>
      <c r="AA2557" s="493" t="s">
        <v>26866</v>
      </c>
      <c r="AB2557" s="493" t="s">
        <v>26865</v>
      </c>
      <c r="AC2557" s="493" t="s">
        <v>19868</v>
      </c>
      <c r="AD2557" s="493" t="s">
        <v>22387</v>
      </c>
      <c r="AE2557"/>
      <c r="AF2557" t="s">
        <v>20919</v>
      </c>
      <c r="AG2557"/>
      <c r="AH2557"/>
      <c r="AI2557" t="s">
        <v>20668</v>
      </c>
      <c r="AJ2557" t="s">
        <v>32</v>
      </c>
      <c r="AK2557" t="s">
        <v>7907</v>
      </c>
      <c r="AL2557" t="s">
        <v>64</v>
      </c>
      <c r="AM2557" t="s">
        <v>4908</v>
      </c>
      <c r="AN2557">
        <v>8</v>
      </c>
    </row>
    <row r="2558" spans="1:40" ht="14.4" x14ac:dyDescent="0.3">
      <c r="A2558" s="433" t="str">
        <v>3439</v>
      </c>
      <c r="D2558" t="str">
        <f>CONCATENATE(portada_F[[#This Row],[NIVEL]],".",portada_F[[#This Row],[CODINS]])</f>
        <v>1.01592</v>
      </c>
      <c r="E2558" s="444" t="s">
        <v>31866</v>
      </c>
      <c r="F2558" t="s">
        <v>3919</v>
      </c>
      <c r="G2558" t="s">
        <v>4961</v>
      </c>
      <c r="H2558" t="s">
        <v>4962</v>
      </c>
      <c r="I2558" t="s">
        <v>1762</v>
      </c>
      <c r="J2558" t="s">
        <v>3</v>
      </c>
      <c r="K2558" t="s">
        <v>32</v>
      </c>
      <c r="L2558" t="s">
        <v>20921</v>
      </c>
      <c r="M2558" t="s">
        <v>18492</v>
      </c>
      <c r="N2558">
        <v>50806</v>
      </c>
      <c r="O2558" t="s">
        <v>236</v>
      </c>
      <c r="P2558" t="s">
        <v>9</v>
      </c>
      <c r="Q2558" t="s">
        <v>6</v>
      </c>
      <c r="R2558" t="s">
        <v>23572</v>
      </c>
      <c r="S2558" t="s">
        <v>237</v>
      </c>
      <c r="T2558" t="s">
        <v>2947</v>
      </c>
      <c r="U2558" t="s">
        <v>1399</v>
      </c>
      <c r="V2558" t="s">
        <v>1399</v>
      </c>
      <c r="W2558" t="s">
        <v>2775</v>
      </c>
      <c r="X2558" t="s">
        <v>11889</v>
      </c>
      <c r="Y2558" s="536" t="s">
        <v>24322</v>
      </c>
      <c r="Z2558" s="536" t="s">
        <v>24322</v>
      </c>
      <c r="AA2558" s="493" t="s">
        <v>20084</v>
      </c>
      <c r="AB2558" s="493" t="s">
        <v>24323</v>
      </c>
      <c r="AC2558" s="493" t="s">
        <v>19873</v>
      </c>
      <c r="AD2558" s="493" t="s">
        <v>22399</v>
      </c>
      <c r="AE2558"/>
      <c r="AF2558" t="s">
        <v>20919</v>
      </c>
      <c r="AG2558"/>
      <c r="AH2558"/>
      <c r="AI2558" t="s">
        <v>20668</v>
      </c>
      <c r="AJ2558" t="s">
        <v>32</v>
      </c>
      <c r="AK2558" t="s">
        <v>7277</v>
      </c>
      <c r="AL2558" t="s">
        <v>64</v>
      </c>
      <c r="AM2558" t="s">
        <v>4962</v>
      </c>
      <c r="AN2558">
        <v>10</v>
      </c>
    </row>
    <row r="2559" spans="1:40" ht="14.4" x14ac:dyDescent="0.3">
      <c r="A2559" s="433" t="str">
        <v>3440</v>
      </c>
      <c r="D2559" t="str">
        <f>CONCATENATE(portada_F[[#This Row],[NIVEL]],".",portada_F[[#This Row],[CODINS]])</f>
        <v>1.00682</v>
      </c>
      <c r="E2559" s="444" t="s">
        <v>31049</v>
      </c>
      <c r="F2559" t="s">
        <v>1351</v>
      </c>
      <c r="G2559" t="s">
        <v>4975</v>
      </c>
      <c r="H2559" t="s">
        <v>7444</v>
      </c>
      <c r="I2559" t="s">
        <v>1762</v>
      </c>
      <c r="J2559" t="s">
        <v>3</v>
      </c>
      <c r="K2559" t="s">
        <v>32</v>
      </c>
      <c r="L2559" t="s">
        <v>20921</v>
      </c>
      <c r="M2559" t="s">
        <v>18492</v>
      </c>
      <c r="N2559">
        <v>50801</v>
      </c>
      <c r="O2559" t="s">
        <v>236</v>
      </c>
      <c r="P2559" t="s">
        <v>9</v>
      </c>
      <c r="Q2559" t="s">
        <v>1</v>
      </c>
      <c r="R2559" t="s">
        <v>16774</v>
      </c>
      <c r="S2559" t="s">
        <v>237</v>
      </c>
      <c r="T2559" t="s">
        <v>2947</v>
      </c>
      <c r="U2559" t="s">
        <v>2947</v>
      </c>
      <c r="V2559" t="s">
        <v>2947</v>
      </c>
      <c r="W2559" t="s">
        <v>22401</v>
      </c>
      <c r="X2559" t="s">
        <v>14885</v>
      </c>
      <c r="Y2559" s="536" t="s">
        <v>22402</v>
      </c>
      <c r="Z2559" s="536"/>
      <c r="AA2559" s="493" t="s">
        <v>7196</v>
      </c>
      <c r="AB2559" s="493" t="s">
        <v>22397</v>
      </c>
      <c r="AC2559" s="493" t="s">
        <v>19873</v>
      </c>
      <c r="AD2559" s="493" t="s">
        <v>22399</v>
      </c>
      <c r="AE2559"/>
      <c r="AF2559" t="s">
        <v>20919</v>
      </c>
      <c r="AG2559"/>
      <c r="AH2559"/>
      <c r="AI2559" t="s">
        <v>20668</v>
      </c>
      <c r="AJ2559" t="s">
        <v>32</v>
      </c>
      <c r="AK2559" t="s">
        <v>7279</v>
      </c>
      <c r="AL2559" t="s">
        <v>64</v>
      </c>
      <c r="AM2559" t="s">
        <v>7444</v>
      </c>
      <c r="AN2559">
        <v>76</v>
      </c>
    </row>
    <row r="2560" spans="1:40" ht="14.4" x14ac:dyDescent="0.3">
      <c r="A2560" s="433" t="str">
        <v>3441</v>
      </c>
      <c r="D2560" t="str">
        <f>CONCATENATE(portada_F[[#This Row],[NIVEL]],".",portada_F[[#This Row],[CODINS]])</f>
        <v>1.03624</v>
      </c>
      <c r="E2560" s="444" t="s">
        <v>33608</v>
      </c>
      <c r="F2560" t="s">
        <v>7781</v>
      </c>
      <c r="G2560" t="s">
        <v>13739</v>
      </c>
      <c r="H2560" t="s">
        <v>13740</v>
      </c>
      <c r="I2560" t="s">
        <v>1762</v>
      </c>
      <c r="J2560" t="s">
        <v>5</v>
      </c>
      <c r="K2560" t="s">
        <v>32</v>
      </c>
      <c r="L2560" t="s">
        <v>20921</v>
      </c>
      <c r="M2560" t="s">
        <v>18492</v>
      </c>
      <c r="N2560">
        <v>50702</v>
      </c>
      <c r="O2560" t="s">
        <v>236</v>
      </c>
      <c r="P2560" t="s">
        <v>7</v>
      </c>
      <c r="Q2560" t="s">
        <v>2</v>
      </c>
      <c r="R2560" t="s">
        <v>16771</v>
      </c>
      <c r="S2560" t="s">
        <v>237</v>
      </c>
      <c r="T2560" t="s">
        <v>22390</v>
      </c>
      <c r="U2560" t="s">
        <v>24513</v>
      </c>
      <c r="V2560" t="s">
        <v>14371</v>
      </c>
      <c r="W2560" t="s">
        <v>28523</v>
      </c>
      <c r="X2560" t="s">
        <v>14372</v>
      </c>
      <c r="Y2560" s="536" t="s">
        <v>28524</v>
      </c>
      <c r="Z2560" s="536"/>
      <c r="AA2560" s="493" t="s">
        <v>28525</v>
      </c>
      <c r="AB2560" s="493" t="s">
        <v>28526</v>
      </c>
      <c r="AC2560" s="493" t="s">
        <v>19776</v>
      </c>
      <c r="AD2560" s="493" t="s">
        <v>23566</v>
      </c>
      <c r="AE2560"/>
      <c r="AF2560" t="s">
        <v>20919</v>
      </c>
      <c r="AG2560"/>
      <c r="AH2560"/>
      <c r="AI2560" t="s">
        <v>20668</v>
      </c>
      <c r="AJ2560" t="s">
        <v>32</v>
      </c>
      <c r="AK2560" t="s">
        <v>4910</v>
      </c>
      <c r="AL2560" t="s">
        <v>64</v>
      </c>
      <c r="AM2560" t="s">
        <v>13740</v>
      </c>
      <c r="AN2560">
        <v>3</v>
      </c>
    </row>
    <row r="2561" spans="1:40" ht="14.4" x14ac:dyDescent="0.3">
      <c r="A2561" s="433" t="str">
        <v>3442</v>
      </c>
      <c r="D2561" t="str">
        <f>CONCATENATE(portada_F[[#This Row],[NIVEL]],".",portada_F[[#This Row],[CODINS]])</f>
        <v>1.01071</v>
      </c>
      <c r="E2561" s="444" t="s">
        <v>31388</v>
      </c>
      <c r="F2561" t="s">
        <v>1132</v>
      </c>
      <c r="G2561" t="s">
        <v>4963</v>
      </c>
      <c r="H2561" t="s">
        <v>4964</v>
      </c>
      <c r="I2561" t="s">
        <v>1762</v>
      </c>
      <c r="J2561" t="s">
        <v>3</v>
      </c>
      <c r="K2561" t="s">
        <v>32</v>
      </c>
      <c r="L2561" t="s">
        <v>20921</v>
      </c>
      <c r="M2561" t="s">
        <v>18492</v>
      </c>
      <c r="N2561">
        <v>50803</v>
      </c>
      <c r="O2561" t="s">
        <v>236</v>
      </c>
      <c r="P2561" t="s">
        <v>9</v>
      </c>
      <c r="Q2561" t="s">
        <v>3</v>
      </c>
      <c r="R2561" t="s">
        <v>16775</v>
      </c>
      <c r="S2561" t="s">
        <v>237</v>
      </c>
      <c r="T2561" t="s">
        <v>2947</v>
      </c>
      <c r="U2561" t="s">
        <v>4964</v>
      </c>
      <c r="V2561" t="s">
        <v>4964</v>
      </c>
      <c r="W2561" t="s">
        <v>9620</v>
      </c>
      <c r="X2561" t="s">
        <v>10540</v>
      </c>
      <c r="Y2561" s="536" t="s">
        <v>23227</v>
      </c>
      <c r="Z2561" s="536" t="s">
        <v>23227</v>
      </c>
      <c r="AA2561" s="493" t="s">
        <v>12802</v>
      </c>
      <c r="AB2561" s="493" t="s">
        <v>23227</v>
      </c>
      <c r="AC2561" s="493" t="s">
        <v>19873</v>
      </c>
      <c r="AD2561" s="493" t="s">
        <v>22399</v>
      </c>
      <c r="AE2561"/>
      <c r="AF2561" t="s">
        <v>20919</v>
      </c>
      <c r="AG2561"/>
      <c r="AH2561"/>
      <c r="AI2561" t="s">
        <v>20668</v>
      </c>
      <c r="AJ2561" t="s">
        <v>32</v>
      </c>
      <c r="AK2561" t="s">
        <v>7531</v>
      </c>
      <c r="AL2561" t="s">
        <v>64</v>
      </c>
      <c r="AM2561" t="s">
        <v>4964</v>
      </c>
      <c r="AN2561">
        <v>24</v>
      </c>
    </row>
    <row r="2562" spans="1:40" ht="14.4" x14ac:dyDescent="0.3">
      <c r="A2562" s="433" t="str">
        <v>3443</v>
      </c>
      <c r="D2562" t="str">
        <f>CONCATENATE(portada_F[[#This Row],[NIVEL]],".",portada_F[[#This Row],[CODINS]])</f>
        <v>1.03175</v>
      </c>
      <c r="E2562" s="444" t="s">
        <v>33256</v>
      </c>
      <c r="F2562" t="s">
        <v>4941</v>
      </c>
      <c r="G2562" t="s">
        <v>4939</v>
      </c>
      <c r="H2562" t="s">
        <v>4940</v>
      </c>
      <c r="I2562" t="s">
        <v>1762</v>
      </c>
      <c r="J2562" t="s">
        <v>5</v>
      </c>
      <c r="K2562" t="s">
        <v>32</v>
      </c>
      <c r="L2562" t="s">
        <v>20921</v>
      </c>
      <c r="M2562" t="s">
        <v>18492</v>
      </c>
      <c r="N2562">
        <v>50702</v>
      </c>
      <c r="O2562" t="s">
        <v>236</v>
      </c>
      <c r="P2562" t="s">
        <v>7</v>
      </c>
      <c r="Q2562" t="s">
        <v>2</v>
      </c>
      <c r="R2562" t="s">
        <v>16771</v>
      </c>
      <c r="S2562" t="s">
        <v>237</v>
      </c>
      <c r="T2562" t="s">
        <v>22390</v>
      </c>
      <c r="U2562" t="s">
        <v>24513</v>
      </c>
      <c r="V2562" t="s">
        <v>4940</v>
      </c>
      <c r="W2562" t="s">
        <v>23189</v>
      </c>
      <c r="X2562" t="s">
        <v>11052</v>
      </c>
      <c r="Y2562" s="536" t="s">
        <v>27557</v>
      </c>
      <c r="Z2562" s="536" t="s">
        <v>27557</v>
      </c>
      <c r="AA2562" s="493" t="s">
        <v>19429</v>
      </c>
      <c r="AB2562" s="493" t="s">
        <v>20668</v>
      </c>
      <c r="AC2562" s="493" t="s">
        <v>19776</v>
      </c>
      <c r="AD2562" s="493" t="s">
        <v>23566</v>
      </c>
      <c r="AE2562"/>
      <c r="AF2562" t="s">
        <v>20919</v>
      </c>
      <c r="AG2562"/>
      <c r="AH2562"/>
      <c r="AI2562" t="s">
        <v>20668</v>
      </c>
      <c r="AJ2562" t="s">
        <v>32</v>
      </c>
      <c r="AK2562" t="s">
        <v>8003</v>
      </c>
      <c r="AL2562" t="s">
        <v>64</v>
      </c>
      <c r="AM2562" t="s">
        <v>4940</v>
      </c>
      <c r="AN2562">
        <v>16</v>
      </c>
    </row>
    <row r="2563" spans="1:40" ht="14.4" x14ac:dyDescent="0.3">
      <c r="A2563" s="433" t="str">
        <v>3444</v>
      </c>
      <c r="D2563" t="str">
        <f>CONCATENATE(portada_F[[#This Row],[NIVEL]],".",portada_F[[#This Row],[CODINS]])</f>
        <v>1.02826</v>
      </c>
      <c r="E2563" s="444" t="s">
        <v>32957</v>
      </c>
      <c r="F2563" t="s">
        <v>4913</v>
      </c>
      <c r="G2563" t="s">
        <v>4911</v>
      </c>
      <c r="H2563" t="s">
        <v>1636</v>
      </c>
      <c r="I2563" t="s">
        <v>1762</v>
      </c>
      <c r="J2563" t="s">
        <v>1</v>
      </c>
      <c r="K2563" t="s">
        <v>32</v>
      </c>
      <c r="L2563" t="s">
        <v>20921</v>
      </c>
      <c r="M2563" t="s">
        <v>18492</v>
      </c>
      <c r="N2563">
        <v>50603</v>
      </c>
      <c r="O2563" t="s">
        <v>236</v>
      </c>
      <c r="P2563" t="s">
        <v>6</v>
      </c>
      <c r="Q2563" t="s">
        <v>3</v>
      </c>
      <c r="R2563" t="s">
        <v>16768</v>
      </c>
      <c r="S2563" t="s">
        <v>237</v>
      </c>
      <c r="T2563" t="s">
        <v>1762</v>
      </c>
      <c r="U2563" t="s">
        <v>51</v>
      </c>
      <c r="V2563" t="s">
        <v>1636</v>
      </c>
      <c r="W2563" t="s">
        <v>26861</v>
      </c>
      <c r="X2563" t="s">
        <v>13239</v>
      </c>
      <c r="Y2563" s="536" t="s">
        <v>26862</v>
      </c>
      <c r="Z2563" s="536" t="s">
        <v>26863</v>
      </c>
      <c r="AA2563" s="493" t="s">
        <v>4912</v>
      </c>
      <c r="AB2563" s="493" t="s">
        <v>26862</v>
      </c>
      <c r="AC2563" s="493" t="s">
        <v>19868</v>
      </c>
      <c r="AD2563" s="493" t="s">
        <v>22387</v>
      </c>
      <c r="AE2563"/>
      <c r="AF2563" t="s">
        <v>20919</v>
      </c>
      <c r="AG2563"/>
      <c r="AH2563"/>
      <c r="AI2563" t="s">
        <v>20668</v>
      </c>
      <c r="AJ2563" t="s">
        <v>32</v>
      </c>
      <c r="AK2563" t="s">
        <v>468</v>
      </c>
      <c r="AL2563" t="s">
        <v>64</v>
      </c>
      <c r="AM2563" t="s">
        <v>1636</v>
      </c>
      <c r="AN2563">
        <v>3</v>
      </c>
    </row>
    <row r="2564" spans="1:40" ht="14.4" x14ac:dyDescent="0.3">
      <c r="A2564" s="433" t="str">
        <v>3445</v>
      </c>
      <c r="D2564" t="str">
        <f>CONCATENATE(portada_F[[#This Row],[NIVEL]],".",portada_F[[#This Row],[CODINS]])</f>
        <v>1.04263</v>
      </c>
      <c r="E2564" s="444" t="s">
        <v>34104</v>
      </c>
      <c r="F2564" t="s">
        <v>13508</v>
      </c>
      <c r="G2564" t="s">
        <v>18685</v>
      </c>
      <c r="H2564" t="s">
        <v>18686</v>
      </c>
      <c r="I2564" t="s">
        <v>1762</v>
      </c>
      <c r="J2564" t="s">
        <v>4</v>
      </c>
      <c r="K2564" t="s">
        <v>32</v>
      </c>
      <c r="L2564" t="s">
        <v>20921</v>
      </c>
      <c r="M2564" t="s">
        <v>18492</v>
      </c>
      <c r="N2564">
        <v>50704</v>
      </c>
      <c r="O2564" t="s">
        <v>236</v>
      </c>
      <c r="P2564" t="s">
        <v>7</v>
      </c>
      <c r="Q2564" t="s">
        <v>4</v>
      </c>
      <c r="R2564" t="s">
        <v>16773</v>
      </c>
      <c r="S2564" t="s">
        <v>237</v>
      </c>
      <c r="T2564" t="s">
        <v>22390</v>
      </c>
      <c r="U2564" t="s">
        <v>1863</v>
      </c>
      <c r="V2564" t="s">
        <v>18686</v>
      </c>
      <c r="W2564" t="s">
        <v>29789</v>
      </c>
      <c r="X2564" t="s">
        <v>19648</v>
      </c>
      <c r="Y2564" s="536" t="s">
        <v>29790</v>
      </c>
      <c r="Z2564" s="536" t="s">
        <v>29790</v>
      </c>
      <c r="AA2564" s="493" t="s">
        <v>19647</v>
      </c>
      <c r="AB2564" s="493" t="s">
        <v>29790</v>
      </c>
      <c r="AC2564" s="493" t="s">
        <v>19871</v>
      </c>
      <c r="AD2564" s="493" t="s">
        <v>22392</v>
      </c>
      <c r="AE2564"/>
      <c r="AF2564" t="s">
        <v>20919</v>
      </c>
      <c r="AG2564"/>
      <c r="AH2564"/>
      <c r="AI2564" t="s">
        <v>20668</v>
      </c>
      <c r="AJ2564" t="s">
        <v>32</v>
      </c>
      <c r="AK2564" t="s">
        <v>1481</v>
      </c>
      <c r="AL2564" t="s">
        <v>64</v>
      </c>
      <c r="AM2564" t="s">
        <v>18686</v>
      </c>
      <c r="AN2564">
        <v>6</v>
      </c>
    </row>
    <row r="2565" spans="1:40" ht="14.4" x14ac:dyDescent="0.3">
      <c r="A2565" s="433" t="str">
        <v>3446</v>
      </c>
      <c r="D2565" t="str">
        <f>CONCATENATE(portada_F[[#This Row],[NIVEL]],".",portada_F[[#This Row],[CODINS]])</f>
        <v>1.02565</v>
      </c>
      <c r="E2565" s="444" t="s">
        <v>32728</v>
      </c>
      <c r="F2565" t="s">
        <v>5035</v>
      </c>
      <c r="G2565" t="s">
        <v>5032</v>
      </c>
      <c r="H2565" t="s">
        <v>5033</v>
      </c>
      <c r="I2565" t="s">
        <v>137</v>
      </c>
      <c r="J2565" t="s">
        <v>3</v>
      </c>
      <c r="K2565" t="s">
        <v>32</v>
      </c>
      <c r="L2565" t="s">
        <v>20921</v>
      </c>
      <c r="M2565" t="s">
        <v>18492</v>
      </c>
      <c r="N2565">
        <v>60106</v>
      </c>
      <c r="O2565" t="s">
        <v>136</v>
      </c>
      <c r="P2565" t="s">
        <v>1</v>
      </c>
      <c r="Q2565" t="s">
        <v>6</v>
      </c>
      <c r="R2565" t="s">
        <v>16798</v>
      </c>
      <c r="S2565" t="s">
        <v>137</v>
      </c>
      <c r="T2565" t="s">
        <v>137</v>
      </c>
      <c r="U2565" t="s">
        <v>5034</v>
      </c>
      <c r="V2565" t="s">
        <v>5033</v>
      </c>
      <c r="W2565" t="s">
        <v>1043</v>
      </c>
      <c r="X2565" t="s">
        <v>10917</v>
      </c>
      <c r="Y2565" s="536" t="s">
        <v>26302</v>
      </c>
      <c r="Z2565" s="536" t="s">
        <v>26303</v>
      </c>
      <c r="AA2565" s="493" t="s">
        <v>15098</v>
      </c>
      <c r="AB2565" s="493" t="s">
        <v>26304</v>
      </c>
      <c r="AC2565" s="493" t="s">
        <v>19939</v>
      </c>
      <c r="AD2565" s="493" t="s">
        <v>23435</v>
      </c>
      <c r="AE2565"/>
      <c r="AF2565" t="s">
        <v>20919</v>
      </c>
      <c r="AG2565"/>
      <c r="AH2565"/>
      <c r="AI2565" t="s">
        <v>20668</v>
      </c>
      <c r="AJ2565" t="s">
        <v>32</v>
      </c>
      <c r="AK2565" t="s">
        <v>7840</v>
      </c>
      <c r="AL2565" t="s">
        <v>64</v>
      </c>
      <c r="AM2565" t="s">
        <v>5033</v>
      </c>
      <c r="AN2565">
        <v>16</v>
      </c>
    </row>
    <row r="2566" spans="1:40" ht="14.4" x14ac:dyDescent="0.3">
      <c r="A2566" s="433" t="str">
        <v>3447</v>
      </c>
      <c r="D2566" t="str">
        <f>CONCATENATE(portada_F[[#This Row],[NIVEL]],".",portada_F[[#This Row],[CODINS]])</f>
        <v>1.03775</v>
      </c>
      <c r="E2566" s="444" t="s">
        <v>33716</v>
      </c>
      <c r="F2566" t="s">
        <v>9966</v>
      </c>
      <c r="G2566" t="s">
        <v>14678</v>
      </c>
      <c r="H2566" t="s">
        <v>14679</v>
      </c>
      <c r="I2566" t="s">
        <v>4727</v>
      </c>
      <c r="J2566" t="s">
        <v>2</v>
      </c>
      <c r="K2566" t="s">
        <v>32</v>
      </c>
      <c r="L2566" t="s">
        <v>20921</v>
      </c>
      <c r="M2566" t="s">
        <v>18492</v>
      </c>
      <c r="N2566">
        <v>60111</v>
      </c>
      <c r="O2566" t="s">
        <v>136</v>
      </c>
      <c r="P2566" t="s">
        <v>1</v>
      </c>
      <c r="Q2566" t="s">
        <v>13</v>
      </c>
      <c r="R2566" t="s">
        <v>16802</v>
      </c>
      <c r="S2566" t="s">
        <v>137</v>
      </c>
      <c r="T2566" t="s">
        <v>137</v>
      </c>
      <c r="U2566" t="s">
        <v>3237</v>
      </c>
      <c r="V2566" t="s">
        <v>14679</v>
      </c>
      <c r="W2566" t="s">
        <v>15187</v>
      </c>
      <c r="X2566" t="s">
        <v>15186</v>
      </c>
      <c r="Y2566" s="536" t="s">
        <v>28839</v>
      </c>
      <c r="Z2566" s="536"/>
      <c r="AA2566" s="493" t="s">
        <v>19545</v>
      </c>
      <c r="AB2566" s="493" t="s">
        <v>28839</v>
      </c>
      <c r="AC2566" s="493" t="s">
        <v>22874</v>
      </c>
      <c r="AD2566" s="493" t="s">
        <v>28840</v>
      </c>
      <c r="AE2566"/>
      <c r="AF2566" t="s">
        <v>20919</v>
      </c>
      <c r="AG2566"/>
      <c r="AH2566"/>
      <c r="AI2566" t="s">
        <v>20668</v>
      </c>
      <c r="AJ2566" t="s">
        <v>32</v>
      </c>
      <c r="AK2566" t="s">
        <v>1865</v>
      </c>
      <c r="AL2566" t="s">
        <v>64</v>
      </c>
      <c r="AM2566" t="s">
        <v>14679</v>
      </c>
      <c r="AN2566">
        <v>18</v>
      </c>
    </row>
    <row r="2567" spans="1:40" ht="14.4" x14ac:dyDescent="0.3">
      <c r="A2567" s="433" t="str">
        <v>3448</v>
      </c>
      <c r="D2567" t="str">
        <f>CONCATENATE(portada_F[[#This Row],[NIVEL]],".",portada_F[[#This Row],[CODINS]])</f>
        <v>1.02874</v>
      </c>
      <c r="E2567" s="444" t="s">
        <v>33002</v>
      </c>
      <c r="F2567" t="s">
        <v>6933</v>
      </c>
      <c r="G2567" t="s">
        <v>20309</v>
      </c>
      <c r="H2567" t="s">
        <v>187</v>
      </c>
      <c r="I2567" t="s">
        <v>4727</v>
      </c>
      <c r="J2567" t="s">
        <v>3</v>
      </c>
      <c r="K2567" t="s">
        <v>32</v>
      </c>
      <c r="L2567" t="s">
        <v>20921</v>
      </c>
      <c r="M2567" t="s">
        <v>18492</v>
      </c>
      <c r="N2567">
        <v>60104</v>
      </c>
      <c r="O2567" t="s">
        <v>136</v>
      </c>
      <c r="P2567" t="s">
        <v>1</v>
      </c>
      <c r="Q2567" t="s">
        <v>4</v>
      </c>
      <c r="R2567" t="s">
        <v>16796</v>
      </c>
      <c r="S2567" t="s">
        <v>137</v>
      </c>
      <c r="T2567" t="s">
        <v>137</v>
      </c>
      <c r="U2567" t="s">
        <v>4623</v>
      </c>
      <c r="V2567" t="s">
        <v>20310</v>
      </c>
      <c r="W2567" t="s">
        <v>26955</v>
      </c>
      <c r="X2567" t="s">
        <v>12190</v>
      </c>
      <c r="Y2567" s="536" t="s">
        <v>26956</v>
      </c>
      <c r="Z2567" s="536" t="s">
        <v>26957</v>
      </c>
      <c r="AA2567" s="493" t="s">
        <v>14195</v>
      </c>
      <c r="AB2567" s="493" t="s">
        <v>26957</v>
      </c>
      <c r="AC2567" s="493" t="s">
        <v>23438</v>
      </c>
      <c r="AD2567" s="493" t="s">
        <v>23439</v>
      </c>
      <c r="AE2567"/>
      <c r="AF2567" t="s">
        <v>20919</v>
      </c>
      <c r="AG2567"/>
      <c r="AH2567"/>
      <c r="AI2567" t="s">
        <v>20668</v>
      </c>
      <c r="AJ2567" t="s">
        <v>32</v>
      </c>
      <c r="AK2567" t="s">
        <v>7918</v>
      </c>
      <c r="AL2567" t="s">
        <v>64</v>
      </c>
      <c r="AM2567" t="s">
        <v>187</v>
      </c>
      <c r="AN2567">
        <v>10</v>
      </c>
    </row>
    <row r="2568" spans="1:40" ht="14.4" x14ac:dyDescent="0.3">
      <c r="A2568" s="433" t="str">
        <v>3449</v>
      </c>
      <c r="D2568" t="str">
        <f>CONCATENATE(portada_F[[#This Row],[NIVEL]],".",portada_F[[#This Row],[CODINS]])</f>
        <v>1.03168</v>
      </c>
      <c r="E2568" s="444" t="s">
        <v>33250</v>
      </c>
      <c r="F2568" t="s">
        <v>5098</v>
      </c>
      <c r="G2568" t="s">
        <v>5096</v>
      </c>
      <c r="H2568" t="s">
        <v>5097</v>
      </c>
      <c r="I2568" t="s">
        <v>4727</v>
      </c>
      <c r="J2568" t="s">
        <v>3</v>
      </c>
      <c r="K2568" t="s">
        <v>32</v>
      </c>
      <c r="L2568" t="s">
        <v>20921</v>
      </c>
      <c r="M2568" t="s">
        <v>18492</v>
      </c>
      <c r="N2568">
        <v>60105</v>
      </c>
      <c r="O2568" t="s">
        <v>136</v>
      </c>
      <c r="P2568" t="s">
        <v>1</v>
      </c>
      <c r="Q2568" t="s">
        <v>5</v>
      </c>
      <c r="R2568" t="s">
        <v>16797</v>
      </c>
      <c r="S2568" t="s">
        <v>137</v>
      </c>
      <c r="T2568" t="s">
        <v>137</v>
      </c>
      <c r="U2568" t="s">
        <v>5092</v>
      </c>
      <c r="V2568" t="s">
        <v>5097</v>
      </c>
      <c r="W2568" t="s">
        <v>9642</v>
      </c>
      <c r="X2568" t="s">
        <v>12246</v>
      </c>
      <c r="Y2568" s="536" t="s">
        <v>27546</v>
      </c>
      <c r="Z2568" s="536" t="s">
        <v>27546</v>
      </c>
      <c r="AA2568" s="493" t="s">
        <v>20378</v>
      </c>
      <c r="AB2568" s="493" t="s">
        <v>27547</v>
      </c>
      <c r="AC2568" s="493" t="s">
        <v>23438</v>
      </c>
      <c r="AD2568" s="493" t="s">
        <v>23439</v>
      </c>
      <c r="AE2568"/>
      <c r="AF2568" t="s">
        <v>20919</v>
      </c>
      <c r="AG2568"/>
      <c r="AH2568"/>
      <c r="AI2568" t="s">
        <v>20668</v>
      </c>
      <c r="AJ2568" t="s">
        <v>32</v>
      </c>
      <c r="AK2568" t="s">
        <v>2906</v>
      </c>
      <c r="AL2568" t="s">
        <v>64</v>
      </c>
      <c r="AM2568" t="s">
        <v>5097</v>
      </c>
      <c r="AN2568">
        <v>5</v>
      </c>
    </row>
    <row r="2569" spans="1:40" ht="14.4" x14ac:dyDescent="0.3">
      <c r="A2569" s="433" t="str">
        <v>3450</v>
      </c>
      <c r="D2569" t="str">
        <f>CONCATENATE(portada_F[[#This Row],[NIVEL]],".",portada_F[[#This Row],[CODINS]])</f>
        <v>1.02263</v>
      </c>
      <c r="E2569" s="444" t="s">
        <v>32458</v>
      </c>
      <c r="F2569" t="s">
        <v>4977</v>
      </c>
      <c r="G2569" t="s">
        <v>5131</v>
      </c>
      <c r="H2569" t="s">
        <v>378</v>
      </c>
      <c r="I2569" t="s">
        <v>4727</v>
      </c>
      <c r="J2569" t="s">
        <v>2</v>
      </c>
      <c r="K2569" t="s">
        <v>32</v>
      </c>
      <c r="L2569" t="s">
        <v>20921</v>
      </c>
      <c r="M2569" t="s">
        <v>18492</v>
      </c>
      <c r="N2569">
        <v>60111</v>
      </c>
      <c r="O2569" t="s">
        <v>136</v>
      </c>
      <c r="P2569" t="s">
        <v>1</v>
      </c>
      <c r="Q2569" t="s">
        <v>13</v>
      </c>
      <c r="R2569" t="s">
        <v>16802</v>
      </c>
      <c r="S2569" t="s">
        <v>137</v>
      </c>
      <c r="T2569" t="s">
        <v>137</v>
      </c>
      <c r="U2569" t="s">
        <v>3237</v>
      </c>
      <c r="V2569" t="s">
        <v>378</v>
      </c>
      <c r="W2569" t="s">
        <v>19192</v>
      </c>
      <c r="X2569" t="s">
        <v>13092</v>
      </c>
      <c r="Y2569" s="536" t="s">
        <v>25679</v>
      </c>
      <c r="Z2569" s="536"/>
      <c r="AA2569" s="493" t="s">
        <v>20194</v>
      </c>
      <c r="AB2569" s="493" t="s">
        <v>25679</v>
      </c>
      <c r="AC2569" s="493" t="s">
        <v>22874</v>
      </c>
      <c r="AD2569" s="493" t="s">
        <v>22875</v>
      </c>
      <c r="AE2569"/>
      <c r="AF2569" t="s">
        <v>20919</v>
      </c>
      <c r="AG2569"/>
      <c r="AH2569"/>
      <c r="AI2569" t="s">
        <v>20668</v>
      </c>
      <c r="AJ2569" t="s">
        <v>32</v>
      </c>
      <c r="AK2569" t="s">
        <v>4054</v>
      </c>
      <c r="AL2569" t="s">
        <v>64</v>
      </c>
      <c r="AM2569" t="s">
        <v>378</v>
      </c>
      <c r="AN2569">
        <v>18</v>
      </c>
    </row>
    <row r="2570" spans="1:40" ht="14.4" x14ac:dyDescent="0.3">
      <c r="A2570" s="433" t="str">
        <v>3451</v>
      </c>
      <c r="D2570" t="str">
        <f>CONCATENATE(portada_F[[#This Row],[NIVEL]],".",portada_F[[#This Row],[CODINS]])</f>
        <v>1.02179</v>
      </c>
      <c r="E2570" s="444" t="s">
        <v>32388</v>
      </c>
      <c r="F2570" t="s">
        <v>4879</v>
      </c>
      <c r="G2570" t="s">
        <v>5132</v>
      </c>
      <c r="H2570" t="s">
        <v>1501</v>
      </c>
      <c r="I2570" t="s">
        <v>4727</v>
      </c>
      <c r="J2570" t="s">
        <v>2</v>
      </c>
      <c r="K2570" t="s">
        <v>32</v>
      </c>
      <c r="L2570" t="s">
        <v>20921</v>
      </c>
      <c r="M2570" t="s">
        <v>18492</v>
      </c>
      <c r="N2570">
        <v>60111</v>
      </c>
      <c r="O2570" t="s">
        <v>136</v>
      </c>
      <c r="P2570" t="s">
        <v>1</v>
      </c>
      <c r="Q2570" t="s">
        <v>13</v>
      </c>
      <c r="R2570" t="s">
        <v>16802</v>
      </c>
      <c r="S2570" t="s">
        <v>137</v>
      </c>
      <c r="T2570" t="s">
        <v>137</v>
      </c>
      <c r="U2570" t="s">
        <v>3237</v>
      </c>
      <c r="V2570" t="s">
        <v>1501</v>
      </c>
      <c r="W2570" t="s">
        <v>13078</v>
      </c>
      <c r="X2570" t="s">
        <v>13077</v>
      </c>
      <c r="Y2570" s="536" t="s">
        <v>25526</v>
      </c>
      <c r="Z2570" s="536" t="s">
        <v>25526</v>
      </c>
      <c r="AA2570" s="493" t="s">
        <v>17093</v>
      </c>
      <c r="AB2570" s="493" t="s">
        <v>25526</v>
      </c>
      <c r="AC2570" s="493" t="s">
        <v>22874</v>
      </c>
      <c r="AD2570" s="493" t="s">
        <v>22875</v>
      </c>
      <c r="AE2570"/>
      <c r="AF2570" t="s">
        <v>20919</v>
      </c>
      <c r="AG2570"/>
      <c r="AH2570"/>
      <c r="AI2570" t="s">
        <v>20668</v>
      </c>
      <c r="AJ2570" t="s">
        <v>32</v>
      </c>
      <c r="AK2570" t="s">
        <v>5051</v>
      </c>
      <c r="AL2570" t="s">
        <v>64</v>
      </c>
      <c r="AM2570" t="s">
        <v>1501</v>
      </c>
      <c r="AN2570">
        <v>36</v>
      </c>
    </row>
    <row r="2571" spans="1:40" ht="14.4" x14ac:dyDescent="0.3">
      <c r="A2571" s="433" t="str">
        <v>3452</v>
      </c>
      <c r="D2571" t="str">
        <f>CONCATENATE(portada_F[[#This Row],[NIVEL]],".",portada_F[[#This Row],[CODINS]])</f>
        <v>1.02420</v>
      </c>
      <c r="E2571" s="444" t="s">
        <v>32598</v>
      </c>
      <c r="F2571" t="s">
        <v>5101</v>
      </c>
      <c r="G2571" t="s">
        <v>5099</v>
      </c>
      <c r="H2571" t="s">
        <v>5100</v>
      </c>
      <c r="I2571" t="s">
        <v>4727</v>
      </c>
      <c r="J2571" t="s">
        <v>1</v>
      </c>
      <c r="K2571" t="s">
        <v>32</v>
      </c>
      <c r="L2571" t="s">
        <v>20921</v>
      </c>
      <c r="M2571" t="s">
        <v>18492</v>
      </c>
      <c r="N2571">
        <v>60105</v>
      </c>
      <c r="O2571" t="s">
        <v>136</v>
      </c>
      <c r="P2571" t="s">
        <v>1</v>
      </c>
      <c r="Q2571" t="s">
        <v>5</v>
      </c>
      <c r="R2571" t="s">
        <v>16797</v>
      </c>
      <c r="S2571" t="s">
        <v>137</v>
      </c>
      <c r="T2571" t="s">
        <v>137</v>
      </c>
      <c r="U2571" t="s">
        <v>5092</v>
      </c>
      <c r="V2571" t="s">
        <v>2405</v>
      </c>
      <c r="W2571" t="s">
        <v>9643</v>
      </c>
      <c r="X2571" t="s">
        <v>12088</v>
      </c>
      <c r="Y2571" s="536" t="s">
        <v>26006</v>
      </c>
      <c r="Z2571" s="536"/>
      <c r="AA2571" s="493" t="s">
        <v>13196</v>
      </c>
      <c r="AB2571" s="493" t="s">
        <v>26007</v>
      </c>
      <c r="AC2571" s="493" t="s">
        <v>19880</v>
      </c>
      <c r="AD2571" s="493" t="s">
        <v>22439</v>
      </c>
      <c r="AE2571"/>
      <c r="AF2571" t="s">
        <v>20919</v>
      </c>
      <c r="AG2571"/>
      <c r="AH2571"/>
      <c r="AI2571" t="s">
        <v>20668</v>
      </c>
      <c r="AJ2571" t="s">
        <v>32</v>
      </c>
      <c r="AK2571" t="s">
        <v>4371</v>
      </c>
      <c r="AL2571" t="s">
        <v>64</v>
      </c>
      <c r="AM2571" t="s">
        <v>5100</v>
      </c>
      <c r="AN2571">
        <v>7</v>
      </c>
    </row>
    <row r="2572" spans="1:40" ht="14.4" x14ac:dyDescent="0.3">
      <c r="A2572" s="433" t="str">
        <v>3453</v>
      </c>
      <c r="D2572" t="str">
        <f>CONCATENATE(portada_F[[#This Row],[NIVEL]],".",portada_F[[#This Row],[CODINS]])</f>
        <v>1.03610</v>
      </c>
      <c r="E2572" s="444" t="s">
        <v>33597</v>
      </c>
      <c r="F2572" t="s">
        <v>13718</v>
      </c>
      <c r="G2572" t="s">
        <v>13719</v>
      </c>
      <c r="H2572" t="s">
        <v>14477</v>
      </c>
      <c r="I2572" t="s">
        <v>137</v>
      </c>
      <c r="J2572" t="s">
        <v>9</v>
      </c>
      <c r="K2572" t="s">
        <v>32</v>
      </c>
      <c r="L2572" t="s">
        <v>20921</v>
      </c>
      <c r="M2572" t="s">
        <v>18492</v>
      </c>
      <c r="N2572">
        <v>60201</v>
      </c>
      <c r="O2572" t="s">
        <v>136</v>
      </c>
      <c r="P2572" t="s">
        <v>2</v>
      </c>
      <c r="Q2572" t="s">
        <v>1</v>
      </c>
      <c r="R2572" t="s">
        <v>16808</v>
      </c>
      <c r="S2572" t="s">
        <v>137</v>
      </c>
      <c r="T2572" t="s">
        <v>4895</v>
      </c>
      <c r="U2572" t="s">
        <v>5147</v>
      </c>
      <c r="V2572" t="s">
        <v>14363</v>
      </c>
      <c r="W2572" t="s">
        <v>28478</v>
      </c>
      <c r="X2572" t="s">
        <v>15896</v>
      </c>
      <c r="Y2572" s="536"/>
      <c r="Z2572" s="536"/>
      <c r="AA2572" s="493" t="s">
        <v>28479</v>
      </c>
      <c r="AB2572" s="493" t="s">
        <v>28480</v>
      </c>
      <c r="AC2572" s="493" t="s">
        <v>22449</v>
      </c>
      <c r="AD2572" s="493" t="s">
        <v>22450</v>
      </c>
      <c r="AE2572"/>
      <c r="AF2572" t="s">
        <v>20919</v>
      </c>
      <c r="AG2572"/>
      <c r="AH2572"/>
      <c r="AI2572" t="s">
        <v>20668</v>
      </c>
      <c r="AJ2572" t="s">
        <v>32</v>
      </c>
      <c r="AK2572" t="s">
        <v>9020</v>
      </c>
      <c r="AL2572" t="s">
        <v>64</v>
      </c>
      <c r="AM2572" t="s">
        <v>14477</v>
      </c>
      <c r="AN2572">
        <v>1</v>
      </c>
    </row>
    <row r="2573" spans="1:40" ht="14.4" x14ac:dyDescent="0.3">
      <c r="A2573" s="433" t="str">
        <v>3454</v>
      </c>
      <c r="D2573" t="str">
        <f>CONCATENATE(portada_F[[#This Row],[NIVEL]],".",portada_F[[#This Row],[CODINS]])</f>
        <v>1.02693</v>
      </c>
      <c r="E2573" s="444" t="s">
        <v>32838</v>
      </c>
      <c r="F2573" t="s">
        <v>5468</v>
      </c>
      <c r="G2573" t="s">
        <v>6381</v>
      </c>
      <c r="H2573" t="s">
        <v>6382</v>
      </c>
      <c r="I2573" t="s">
        <v>137</v>
      </c>
      <c r="J2573" t="s">
        <v>9</v>
      </c>
      <c r="K2573" t="s">
        <v>32</v>
      </c>
      <c r="L2573" t="s">
        <v>20921</v>
      </c>
      <c r="M2573" t="s">
        <v>18492</v>
      </c>
      <c r="N2573">
        <v>60202</v>
      </c>
      <c r="O2573" t="s">
        <v>136</v>
      </c>
      <c r="P2573" t="s">
        <v>2</v>
      </c>
      <c r="Q2573" t="s">
        <v>2</v>
      </c>
      <c r="R2573" t="s">
        <v>16809</v>
      </c>
      <c r="S2573" t="s">
        <v>137</v>
      </c>
      <c r="T2573" t="s">
        <v>4895</v>
      </c>
      <c r="U2573" t="s">
        <v>4896</v>
      </c>
      <c r="V2573" t="s">
        <v>6383</v>
      </c>
      <c r="W2573" t="s">
        <v>9789</v>
      </c>
      <c r="X2573" t="s">
        <v>15061</v>
      </c>
      <c r="Y2573" s="536" t="s">
        <v>26582</v>
      </c>
      <c r="Z2573" s="536"/>
      <c r="AA2573" s="493" t="s">
        <v>19314</v>
      </c>
      <c r="AB2573" s="493" t="s">
        <v>26583</v>
      </c>
      <c r="AC2573" s="493" t="s">
        <v>22449</v>
      </c>
      <c r="AD2573" s="493" t="s">
        <v>22450</v>
      </c>
      <c r="AE2573"/>
      <c r="AF2573" t="s">
        <v>20919</v>
      </c>
      <c r="AG2573"/>
      <c r="AH2573"/>
      <c r="AI2573" t="s">
        <v>20668</v>
      </c>
      <c r="AJ2573" t="s">
        <v>32</v>
      </c>
      <c r="AK2573" t="s">
        <v>7870</v>
      </c>
      <c r="AL2573" t="s">
        <v>64</v>
      </c>
      <c r="AM2573" t="s">
        <v>6382</v>
      </c>
      <c r="AN2573">
        <v>10</v>
      </c>
    </row>
    <row r="2574" spans="1:40" ht="14.4" x14ac:dyDescent="0.3">
      <c r="A2574" s="433" t="str">
        <v>3455</v>
      </c>
      <c r="D2574" t="str">
        <f>CONCATENATE(portada_F[[#This Row],[NIVEL]],".",portada_F[[#This Row],[CODINS]])</f>
        <v>1.03216</v>
      </c>
      <c r="E2574" s="444" t="s">
        <v>33289</v>
      </c>
      <c r="F2574" t="s">
        <v>6944</v>
      </c>
      <c r="G2574" t="s">
        <v>6275</v>
      </c>
      <c r="H2574" t="s">
        <v>5754</v>
      </c>
      <c r="I2574" t="s">
        <v>137</v>
      </c>
      <c r="J2574" t="s">
        <v>3</v>
      </c>
      <c r="K2574" t="s">
        <v>32</v>
      </c>
      <c r="L2574" t="s">
        <v>20921</v>
      </c>
      <c r="M2574" t="s">
        <v>18492</v>
      </c>
      <c r="N2574">
        <v>60103</v>
      </c>
      <c r="O2574" t="s">
        <v>136</v>
      </c>
      <c r="P2574" t="s">
        <v>1</v>
      </c>
      <c r="Q2574" t="s">
        <v>3</v>
      </c>
      <c r="R2574" t="s">
        <v>16795</v>
      </c>
      <c r="S2574" t="s">
        <v>137</v>
      </c>
      <c r="T2574" t="s">
        <v>137</v>
      </c>
      <c r="U2574" t="s">
        <v>5037</v>
      </c>
      <c r="V2574" t="s">
        <v>5754</v>
      </c>
      <c r="W2574" t="s">
        <v>27631</v>
      </c>
      <c r="X2574" t="s">
        <v>11057</v>
      </c>
      <c r="Y2574" s="536" t="s">
        <v>27632</v>
      </c>
      <c r="Z2574" s="536" t="s">
        <v>27633</v>
      </c>
      <c r="AA2574" s="493" t="s">
        <v>27634</v>
      </c>
      <c r="AB2574" s="493" t="s">
        <v>27635</v>
      </c>
      <c r="AC2574" s="493" t="s">
        <v>19939</v>
      </c>
      <c r="AD2574" s="493" t="s">
        <v>23435</v>
      </c>
      <c r="AE2574"/>
      <c r="AF2574" t="s">
        <v>20919</v>
      </c>
      <c r="AG2574"/>
      <c r="AH2574"/>
      <c r="AI2574" t="s">
        <v>20668</v>
      </c>
      <c r="AJ2574" t="s">
        <v>32</v>
      </c>
      <c r="AK2574" t="s">
        <v>8012</v>
      </c>
      <c r="AL2574" t="s">
        <v>64</v>
      </c>
      <c r="AM2574" t="s">
        <v>5754</v>
      </c>
      <c r="AN2574">
        <v>4</v>
      </c>
    </row>
    <row r="2575" spans="1:40" ht="14.4" x14ac:dyDescent="0.3">
      <c r="A2575" s="433" t="str">
        <v>3456</v>
      </c>
      <c r="D2575" t="str">
        <f>CONCATENATE(portada_F[[#This Row],[NIVEL]],".",portada_F[[#This Row],[CODINS]])</f>
        <v>1.02364</v>
      </c>
      <c r="E2575" s="444" t="s">
        <v>32549</v>
      </c>
      <c r="F2575" t="s">
        <v>5009</v>
      </c>
      <c r="G2575" t="s">
        <v>5007</v>
      </c>
      <c r="H2575" t="s">
        <v>42</v>
      </c>
      <c r="I2575" t="s">
        <v>137</v>
      </c>
      <c r="J2575" t="s">
        <v>2</v>
      </c>
      <c r="K2575" t="s">
        <v>32</v>
      </c>
      <c r="L2575" t="s">
        <v>20921</v>
      </c>
      <c r="M2575" t="s">
        <v>18492</v>
      </c>
      <c r="N2575">
        <v>60102</v>
      </c>
      <c r="O2575" t="s">
        <v>136</v>
      </c>
      <c r="P2575" t="s">
        <v>1</v>
      </c>
      <c r="Q2575" t="s">
        <v>2</v>
      </c>
      <c r="R2575" t="s">
        <v>16794</v>
      </c>
      <c r="S2575" t="s">
        <v>137</v>
      </c>
      <c r="T2575" t="s">
        <v>137</v>
      </c>
      <c r="U2575" t="s">
        <v>5008</v>
      </c>
      <c r="V2575" t="s">
        <v>42</v>
      </c>
      <c r="W2575" t="s">
        <v>9633</v>
      </c>
      <c r="X2575" t="s">
        <v>15747</v>
      </c>
      <c r="Y2575" s="536" t="s">
        <v>25902</v>
      </c>
      <c r="Z2575" s="536" t="s">
        <v>25902</v>
      </c>
      <c r="AA2575" s="493" t="s">
        <v>19222</v>
      </c>
      <c r="AB2575" s="493" t="s">
        <v>25902</v>
      </c>
      <c r="AC2575" s="493" t="s">
        <v>20140</v>
      </c>
      <c r="AD2575" s="493" t="s">
        <v>24988</v>
      </c>
      <c r="AE2575"/>
      <c r="AF2575" t="s">
        <v>20919</v>
      </c>
      <c r="AG2575"/>
      <c r="AH2575"/>
      <c r="AI2575" t="s">
        <v>20668</v>
      </c>
      <c r="AJ2575" t="s">
        <v>32</v>
      </c>
      <c r="AK2575" t="s">
        <v>5006</v>
      </c>
      <c r="AL2575" t="s">
        <v>64</v>
      </c>
      <c r="AM2575" t="s">
        <v>42</v>
      </c>
      <c r="AN2575">
        <v>26</v>
      </c>
    </row>
    <row r="2576" spans="1:40" ht="14.4" x14ac:dyDescent="0.3">
      <c r="A2576" s="433" t="str">
        <v>3457</v>
      </c>
      <c r="D2576" t="str">
        <f>CONCATENATE(portada_F[[#This Row],[NIVEL]],".",portada_F[[#This Row],[CODINS]])</f>
        <v>1.00982</v>
      </c>
      <c r="E2576" s="444" t="s">
        <v>31305</v>
      </c>
      <c r="F2576" t="s">
        <v>2632</v>
      </c>
      <c r="G2576" t="s">
        <v>4684</v>
      </c>
      <c r="H2576" t="s">
        <v>4685</v>
      </c>
      <c r="I2576" t="s">
        <v>137</v>
      </c>
      <c r="J2576" t="s">
        <v>5</v>
      </c>
      <c r="K2576" t="s">
        <v>32</v>
      </c>
      <c r="L2576" t="s">
        <v>20921</v>
      </c>
      <c r="M2576" t="s">
        <v>18492</v>
      </c>
      <c r="N2576">
        <v>60115</v>
      </c>
      <c r="O2576" t="s">
        <v>136</v>
      </c>
      <c r="P2576" t="s">
        <v>1</v>
      </c>
      <c r="Q2576" t="s">
        <v>202</v>
      </c>
      <c r="R2576" t="s">
        <v>16806</v>
      </c>
      <c r="S2576" t="s">
        <v>137</v>
      </c>
      <c r="T2576" t="s">
        <v>137</v>
      </c>
      <c r="U2576" t="s">
        <v>1380</v>
      </c>
      <c r="V2576" t="s">
        <v>4685</v>
      </c>
      <c r="W2576" t="s">
        <v>23043</v>
      </c>
      <c r="X2576" t="s">
        <v>10512</v>
      </c>
      <c r="Y2576" s="536" t="s">
        <v>23044</v>
      </c>
      <c r="Z2576" s="536"/>
      <c r="AA2576" s="493" t="s">
        <v>17117</v>
      </c>
      <c r="AB2576" s="493" t="s">
        <v>23044</v>
      </c>
      <c r="AC2576" s="493" t="s">
        <v>19877</v>
      </c>
      <c r="AD2576" s="493" t="s">
        <v>22417</v>
      </c>
      <c r="AE2576"/>
      <c r="AF2576" t="s">
        <v>20919</v>
      </c>
      <c r="AG2576"/>
      <c r="AH2576"/>
      <c r="AI2576" t="s">
        <v>20668</v>
      </c>
      <c r="AJ2576" t="s">
        <v>32</v>
      </c>
      <c r="AK2576" t="s">
        <v>7261</v>
      </c>
      <c r="AL2576" t="s">
        <v>64</v>
      </c>
      <c r="AM2576" t="s">
        <v>4685</v>
      </c>
      <c r="AN2576">
        <v>25</v>
      </c>
    </row>
    <row r="2577" spans="1:40" ht="14.4" x14ac:dyDescent="0.3">
      <c r="A2577" s="433" t="str">
        <v>3458</v>
      </c>
      <c r="D2577" t="str">
        <f>CONCATENATE(portada_F[[#This Row],[NIVEL]],".",portada_F[[#This Row],[CODINS]])</f>
        <v>1.00684</v>
      </c>
      <c r="E2577" s="444" t="s">
        <v>31051</v>
      </c>
      <c r="F2577" t="s">
        <v>1356</v>
      </c>
      <c r="G2577" t="s">
        <v>4994</v>
      </c>
      <c r="H2577" t="s">
        <v>4995</v>
      </c>
      <c r="I2577" t="s">
        <v>137</v>
      </c>
      <c r="J2577" t="s">
        <v>1</v>
      </c>
      <c r="K2577" t="s">
        <v>32</v>
      </c>
      <c r="L2577" t="s">
        <v>20921</v>
      </c>
      <c r="M2577" t="s">
        <v>18492</v>
      </c>
      <c r="N2577">
        <v>60108</v>
      </c>
      <c r="O2577" t="s">
        <v>136</v>
      </c>
      <c r="P2577" t="s">
        <v>1</v>
      </c>
      <c r="Q2577" t="s">
        <v>9</v>
      </c>
      <c r="R2577" t="s">
        <v>16800</v>
      </c>
      <c r="S2577" t="s">
        <v>137</v>
      </c>
      <c r="T2577" t="s">
        <v>137</v>
      </c>
      <c r="U2577" t="s">
        <v>2458</v>
      </c>
      <c r="V2577" t="s">
        <v>2458</v>
      </c>
      <c r="W2577" t="s">
        <v>9628</v>
      </c>
      <c r="X2577" t="s">
        <v>11627</v>
      </c>
      <c r="Y2577" s="536" t="s">
        <v>22407</v>
      </c>
      <c r="Z2577" s="536" t="s">
        <v>22407</v>
      </c>
      <c r="AA2577" s="493" t="s">
        <v>19876</v>
      </c>
      <c r="AB2577" s="493" t="s">
        <v>22408</v>
      </c>
      <c r="AC2577" s="493" t="s">
        <v>19875</v>
      </c>
      <c r="AD2577" s="493" t="s">
        <v>22406</v>
      </c>
      <c r="AE2577"/>
      <c r="AF2577" t="s">
        <v>20919</v>
      </c>
      <c r="AG2577"/>
      <c r="AH2577"/>
      <c r="AI2577" t="s">
        <v>20668</v>
      </c>
      <c r="AJ2577" t="s">
        <v>32</v>
      </c>
      <c r="AK2577" t="s">
        <v>4488</v>
      </c>
      <c r="AL2577" t="s">
        <v>64</v>
      </c>
      <c r="AM2577" t="s">
        <v>4995</v>
      </c>
      <c r="AN2577">
        <v>128</v>
      </c>
    </row>
    <row r="2578" spans="1:40" ht="14.4" x14ac:dyDescent="0.3">
      <c r="A2578" s="433" t="str">
        <v>3459</v>
      </c>
      <c r="D2578" t="str">
        <f>CONCATENATE(portada_F[[#This Row],[NIVEL]],".",portada_F[[#This Row],[CODINS]])</f>
        <v>1.03639</v>
      </c>
      <c r="E2578" s="444" t="s">
        <v>33619</v>
      </c>
      <c r="F2578" t="s">
        <v>13760</v>
      </c>
      <c r="G2578" t="s">
        <v>13761</v>
      </c>
      <c r="H2578" t="s">
        <v>13762</v>
      </c>
      <c r="I2578" t="s">
        <v>4727</v>
      </c>
      <c r="J2578" t="s">
        <v>1</v>
      </c>
      <c r="K2578" t="s">
        <v>32</v>
      </c>
      <c r="L2578" t="s">
        <v>20921</v>
      </c>
      <c r="M2578" t="s">
        <v>18492</v>
      </c>
      <c r="N2578">
        <v>60105</v>
      </c>
      <c r="O2578" t="s">
        <v>136</v>
      </c>
      <c r="P2578" t="s">
        <v>1</v>
      </c>
      <c r="Q2578" t="s">
        <v>5</v>
      </c>
      <c r="R2578" t="s">
        <v>16797</v>
      </c>
      <c r="S2578" t="s">
        <v>137</v>
      </c>
      <c r="T2578" t="s">
        <v>137</v>
      </c>
      <c r="U2578" t="s">
        <v>5092</v>
      </c>
      <c r="V2578" t="s">
        <v>13762</v>
      </c>
      <c r="W2578" t="s">
        <v>14387</v>
      </c>
      <c r="X2578" t="s">
        <v>14386</v>
      </c>
      <c r="Y2578" s="536" t="s">
        <v>28556</v>
      </c>
      <c r="Z2578" s="536"/>
      <c r="AA2578" s="493" t="s">
        <v>20465</v>
      </c>
      <c r="AB2578" s="493" t="s">
        <v>28557</v>
      </c>
      <c r="AC2578" s="493" t="s">
        <v>19880</v>
      </c>
      <c r="AD2578" s="493" t="s">
        <v>22439</v>
      </c>
      <c r="AE2578"/>
      <c r="AF2578" t="s">
        <v>20919</v>
      </c>
      <c r="AG2578"/>
      <c r="AH2578"/>
      <c r="AI2578" t="s">
        <v>20668</v>
      </c>
      <c r="AJ2578" t="s">
        <v>32</v>
      </c>
      <c r="AK2578" t="s">
        <v>14485</v>
      </c>
      <c r="AL2578" t="s">
        <v>64</v>
      </c>
      <c r="AM2578" t="s">
        <v>13762</v>
      </c>
      <c r="AN2578">
        <v>1</v>
      </c>
    </row>
    <row r="2579" spans="1:40" ht="14.4" x14ac:dyDescent="0.3">
      <c r="A2579" s="433" t="str">
        <v>3460</v>
      </c>
      <c r="D2579" t="str">
        <f>CONCATENATE(portada_F[[#This Row],[NIVEL]],".",portada_F[[#This Row],[CODINS]])</f>
        <v>1.00898</v>
      </c>
      <c r="E2579" s="444" t="s">
        <v>31234</v>
      </c>
      <c r="F2579" t="s">
        <v>2417</v>
      </c>
      <c r="G2579" t="s">
        <v>6384</v>
      </c>
      <c r="H2579" t="s">
        <v>778</v>
      </c>
      <c r="I2579" t="s">
        <v>137</v>
      </c>
      <c r="J2579" t="s">
        <v>4</v>
      </c>
      <c r="K2579" t="s">
        <v>32</v>
      </c>
      <c r="L2579" t="s">
        <v>20921</v>
      </c>
      <c r="M2579" t="s">
        <v>18492</v>
      </c>
      <c r="N2579">
        <v>60401</v>
      </c>
      <c r="O2579" t="s">
        <v>136</v>
      </c>
      <c r="P2579" t="s">
        <v>4</v>
      </c>
      <c r="Q2579" t="s">
        <v>1</v>
      </c>
      <c r="R2579" t="s">
        <v>16823</v>
      </c>
      <c r="S2579" t="s">
        <v>137</v>
      </c>
      <c r="T2579" t="s">
        <v>22451</v>
      </c>
      <c r="U2579" t="s">
        <v>4450</v>
      </c>
      <c r="V2579" t="s">
        <v>778</v>
      </c>
      <c r="W2579" t="s">
        <v>18889</v>
      </c>
      <c r="X2579" t="s">
        <v>10490</v>
      </c>
      <c r="Y2579" s="536" t="s">
        <v>22876</v>
      </c>
      <c r="Z2579" s="536" t="s">
        <v>22876</v>
      </c>
      <c r="AA2579" s="493" t="s">
        <v>22877</v>
      </c>
      <c r="AB2579" s="493" t="s">
        <v>22876</v>
      </c>
      <c r="AC2579" s="493" t="s">
        <v>22454</v>
      </c>
      <c r="AD2579" s="493" t="s">
        <v>22455</v>
      </c>
      <c r="AE2579"/>
      <c r="AF2579" t="s">
        <v>20919</v>
      </c>
      <c r="AG2579"/>
      <c r="AH2579"/>
      <c r="AI2579" t="s">
        <v>20668</v>
      </c>
      <c r="AJ2579" t="s">
        <v>32</v>
      </c>
      <c r="AK2579" t="s">
        <v>7481</v>
      </c>
      <c r="AL2579" t="s">
        <v>64</v>
      </c>
      <c r="AM2579" t="s">
        <v>778</v>
      </c>
      <c r="AN2579">
        <v>71</v>
      </c>
    </row>
    <row r="2580" spans="1:40" ht="14.4" x14ac:dyDescent="0.3">
      <c r="A2580" s="433" t="str">
        <v>3461</v>
      </c>
      <c r="D2580" t="str">
        <f>CONCATENATE(portada_F[[#This Row],[NIVEL]],".",portada_F[[#This Row],[CODINS]])</f>
        <v>1.02518</v>
      </c>
      <c r="E2580" s="444" t="s">
        <v>32689</v>
      </c>
      <c r="F2580" t="s">
        <v>5277</v>
      </c>
      <c r="G2580" t="s">
        <v>6380</v>
      </c>
      <c r="H2580" t="s">
        <v>2890</v>
      </c>
      <c r="I2580" t="s">
        <v>137</v>
      </c>
      <c r="J2580" t="s">
        <v>6</v>
      </c>
      <c r="K2580" t="s">
        <v>32</v>
      </c>
      <c r="L2580" t="s">
        <v>20921</v>
      </c>
      <c r="M2580" t="s">
        <v>18492</v>
      </c>
      <c r="N2580">
        <v>61201</v>
      </c>
      <c r="O2580" t="s">
        <v>136</v>
      </c>
      <c r="P2580" t="s">
        <v>14</v>
      </c>
      <c r="Q2580" t="s">
        <v>1</v>
      </c>
      <c r="R2580" t="s">
        <v>18393</v>
      </c>
      <c r="S2580" t="s">
        <v>137</v>
      </c>
      <c r="T2580" t="s">
        <v>5821</v>
      </c>
      <c r="U2580" t="s">
        <v>5821</v>
      </c>
      <c r="V2580" t="s">
        <v>2890</v>
      </c>
      <c r="W2580" t="s">
        <v>19263</v>
      </c>
      <c r="X2580" t="s">
        <v>10901</v>
      </c>
      <c r="Y2580" s="536" t="s">
        <v>26214</v>
      </c>
      <c r="Z2580" s="536" t="s">
        <v>26214</v>
      </c>
      <c r="AA2580" s="493" t="s">
        <v>18084</v>
      </c>
      <c r="AB2580" s="493" t="s">
        <v>26215</v>
      </c>
      <c r="AC2580" s="493" t="s">
        <v>19881</v>
      </c>
      <c r="AD2580" s="493" t="s">
        <v>22441</v>
      </c>
      <c r="AE2580"/>
      <c r="AF2580" t="s">
        <v>20919</v>
      </c>
      <c r="AG2580"/>
      <c r="AH2580"/>
      <c r="AI2580" t="s">
        <v>20668</v>
      </c>
      <c r="AJ2580" t="s">
        <v>32</v>
      </c>
      <c r="AK2580" t="s">
        <v>7828</v>
      </c>
      <c r="AL2580" t="s">
        <v>64</v>
      </c>
      <c r="AM2580" t="s">
        <v>2890</v>
      </c>
      <c r="AN2580">
        <v>11</v>
      </c>
    </row>
    <row r="2581" spans="1:40" ht="14.4" x14ac:dyDescent="0.3">
      <c r="A2581" s="433" t="str">
        <v>3462</v>
      </c>
      <c r="D2581" t="str">
        <f>CONCATENATE(portada_F[[#This Row],[NIVEL]],".",portada_F[[#This Row],[CODINS]])</f>
        <v>1.02765</v>
      </c>
      <c r="E2581" s="444" t="s">
        <v>32907</v>
      </c>
      <c r="F2581" t="s">
        <v>5013</v>
      </c>
      <c r="G2581" t="s">
        <v>5011</v>
      </c>
      <c r="H2581" t="s">
        <v>5012</v>
      </c>
      <c r="I2581" t="s">
        <v>137</v>
      </c>
      <c r="J2581" t="s">
        <v>2</v>
      </c>
      <c r="K2581" t="s">
        <v>32</v>
      </c>
      <c r="L2581" t="s">
        <v>20921</v>
      </c>
      <c r="M2581" t="s">
        <v>18492</v>
      </c>
      <c r="N2581">
        <v>60116</v>
      </c>
      <c r="O2581" t="s">
        <v>136</v>
      </c>
      <c r="P2581" t="s">
        <v>1</v>
      </c>
      <c r="Q2581" t="s">
        <v>921</v>
      </c>
      <c r="R2581" t="s">
        <v>16807</v>
      </c>
      <c r="S2581" t="s">
        <v>137</v>
      </c>
      <c r="T2581" t="s">
        <v>137</v>
      </c>
      <c r="U2581" t="s">
        <v>25903</v>
      </c>
      <c r="V2581" t="s">
        <v>5012</v>
      </c>
      <c r="W2581" t="s">
        <v>19332</v>
      </c>
      <c r="X2581" t="s">
        <v>12170</v>
      </c>
      <c r="Y2581" s="536" t="s">
        <v>26744</v>
      </c>
      <c r="Z2581" s="536"/>
      <c r="AA2581" s="493" t="s">
        <v>11373</v>
      </c>
      <c r="AB2581" s="493" t="s">
        <v>26744</v>
      </c>
      <c r="AC2581" s="493" t="s">
        <v>20140</v>
      </c>
      <c r="AD2581" s="493" t="s">
        <v>24988</v>
      </c>
      <c r="AE2581"/>
      <c r="AF2581" t="s">
        <v>20919</v>
      </c>
      <c r="AG2581"/>
      <c r="AH2581"/>
      <c r="AI2581" t="s">
        <v>20668</v>
      </c>
      <c r="AJ2581" t="s">
        <v>32</v>
      </c>
      <c r="AK2581" t="s">
        <v>5010</v>
      </c>
      <c r="AL2581" t="s">
        <v>64</v>
      </c>
      <c r="AM2581" t="s">
        <v>5012</v>
      </c>
      <c r="AN2581">
        <v>7</v>
      </c>
    </row>
    <row r="2582" spans="1:40" ht="14.4" x14ac:dyDescent="0.3">
      <c r="A2582" s="433" t="str">
        <v>3463</v>
      </c>
      <c r="D2582" t="str">
        <f>CONCATENATE(portada_F[[#This Row],[NIVEL]],".",portada_F[[#This Row],[CODINS]])</f>
        <v>1.04228</v>
      </c>
      <c r="E2582" s="444" t="s">
        <v>34076</v>
      </c>
      <c r="F2582" t="s">
        <v>8010</v>
      </c>
      <c r="G2582" t="s">
        <v>17874</v>
      </c>
      <c r="H2582" t="s">
        <v>17875</v>
      </c>
      <c r="I2582" t="s">
        <v>4727</v>
      </c>
      <c r="J2582" t="s">
        <v>4</v>
      </c>
      <c r="K2582" t="s">
        <v>32</v>
      </c>
      <c r="L2582" t="s">
        <v>20921</v>
      </c>
      <c r="M2582" t="s">
        <v>18492</v>
      </c>
      <c r="N2582">
        <v>60111</v>
      </c>
      <c r="O2582" t="s">
        <v>136</v>
      </c>
      <c r="P2582" t="s">
        <v>1</v>
      </c>
      <c r="Q2582" t="s">
        <v>13</v>
      </c>
      <c r="R2582" t="s">
        <v>16802</v>
      </c>
      <c r="S2582" t="s">
        <v>137</v>
      </c>
      <c r="T2582" t="s">
        <v>137</v>
      </c>
      <c r="U2582" t="s">
        <v>3237</v>
      </c>
      <c r="V2582" t="s">
        <v>17875</v>
      </c>
      <c r="W2582" t="s">
        <v>18311</v>
      </c>
      <c r="X2582" t="s">
        <v>18310</v>
      </c>
      <c r="Y2582" s="536" t="s">
        <v>29734</v>
      </c>
      <c r="Z2582" s="536"/>
      <c r="AA2582" s="493" t="s">
        <v>18309</v>
      </c>
      <c r="AB2582" s="493" t="s">
        <v>29735</v>
      </c>
      <c r="AC2582" s="493" t="s">
        <v>19879</v>
      </c>
      <c r="AD2582" s="493" t="s">
        <v>22436</v>
      </c>
      <c r="AE2582"/>
      <c r="AF2582" t="s">
        <v>20919</v>
      </c>
      <c r="AG2582"/>
      <c r="AH2582"/>
      <c r="AI2582" t="s">
        <v>20668</v>
      </c>
      <c r="AJ2582" t="s">
        <v>32</v>
      </c>
      <c r="AK2582" t="s">
        <v>1777</v>
      </c>
      <c r="AL2582" t="s">
        <v>64</v>
      </c>
      <c r="AM2582" t="s">
        <v>17875</v>
      </c>
      <c r="AN2582">
        <v>1</v>
      </c>
    </row>
    <row r="2583" spans="1:40" ht="14.4" x14ac:dyDescent="0.3">
      <c r="A2583" s="433" t="str">
        <v>3464</v>
      </c>
      <c r="D2583" t="str">
        <f>CONCATENATE(portada_F[[#This Row],[NIVEL]],".",portada_F[[#This Row],[CODINS]])</f>
        <v>1.03641</v>
      </c>
      <c r="E2583" s="444" t="s">
        <v>33621</v>
      </c>
      <c r="F2583" t="s">
        <v>7873</v>
      </c>
      <c r="G2583" t="s">
        <v>13765</v>
      </c>
      <c r="H2583" t="s">
        <v>13766</v>
      </c>
      <c r="I2583" t="s">
        <v>4727</v>
      </c>
      <c r="J2583" t="s">
        <v>3</v>
      </c>
      <c r="K2583" t="s">
        <v>32</v>
      </c>
      <c r="L2583" t="s">
        <v>20921</v>
      </c>
      <c r="M2583" t="s">
        <v>18492</v>
      </c>
      <c r="N2583">
        <v>60105</v>
      </c>
      <c r="O2583" t="s">
        <v>136</v>
      </c>
      <c r="P2583" t="s">
        <v>1</v>
      </c>
      <c r="Q2583" t="s">
        <v>5</v>
      </c>
      <c r="R2583" t="s">
        <v>16797</v>
      </c>
      <c r="S2583" t="s">
        <v>137</v>
      </c>
      <c r="T2583" t="s">
        <v>137</v>
      </c>
      <c r="U2583" t="s">
        <v>5092</v>
      </c>
      <c r="V2583" t="s">
        <v>13766</v>
      </c>
      <c r="W2583" t="s">
        <v>15902</v>
      </c>
      <c r="X2583" t="s">
        <v>14390</v>
      </c>
      <c r="Y2583" s="536" t="s">
        <v>28560</v>
      </c>
      <c r="Z2583" s="536"/>
      <c r="AA2583" s="493" t="s">
        <v>28561</v>
      </c>
      <c r="AB2583" s="493" t="s">
        <v>28562</v>
      </c>
      <c r="AC2583" s="493" t="s">
        <v>23438</v>
      </c>
      <c r="AD2583" s="493" t="s">
        <v>23439</v>
      </c>
      <c r="AE2583"/>
      <c r="AF2583" t="s">
        <v>20919</v>
      </c>
      <c r="AG2583"/>
      <c r="AH2583"/>
      <c r="AI2583" t="s">
        <v>20668</v>
      </c>
      <c r="AJ2583" t="s">
        <v>32</v>
      </c>
      <c r="AK2583" t="s">
        <v>14486</v>
      </c>
      <c r="AL2583" t="s">
        <v>64</v>
      </c>
      <c r="AM2583" t="s">
        <v>13766</v>
      </c>
      <c r="AN2583">
        <v>4</v>
      </c>
    </row>
    <row r="2584" spans="1:40" ht="14.4" x14ac:dyDescent="0.3">
      <c r="A2584" s="433" t="str">
        <v>3465</v>
      </c>
      <c r="D2584" t="str">
        <f>CONCATENATE(portada_F[[#This Row],[NIVEL]],".",portada_F[[#This Row],[CODINS]])</f>
        <v>1.00925</v>
      </c>
      <c r="E2584" s="444" t="s">
        <v>31256</v>
      </c>
      <c r="F2584" t="s">
        <v>1921</v>
      </c>
      <c r="G2584" t="s">
        <v>6272</v>
      </c>
      <c r="H2584" t="s">
        <v>6273</v>
      </c>
      <c r="I2584" t="s">
        <v>137</v>
      </c>
      <c r="J2584" t="s">
        <v>1</v>
      </c>
      <c r="K2584" t="s">
        <v>32</v>
      </c>
      <c r="L2584" t="s">
        <v>20921</v>
      </c>
      <c r="M2584" t="s">
        <v>18492</v>
      </c>
      <c r="N2584">
        <v>60108</v>
      </c>
      <c r="O2584" t="s">
        <v>136</v>
      </c>
      <c r="P2584" t="s">
        <v>1</v>
      </c>
      <c r="Q2584" t="s">
        <v>9</v>
      </c>
      <c r="R2584" t="s">
        <v>16800</v>
      </c>
      <c r="S2584" t="s">
        <v>137</v>
      </c>
      <c r="T2584" t="s">
        <v>137</v>
      </c>
      <c r="U2584" t="s">
        <v>2458</v>
      </c>
      <c r="V2584" t="s">
        <v>6274</v>
      </c>
      <c r="W2584" t="s">
        <v>15591</v>
      </c>
      <c r="X2584" t="s">
        <v>10494</v>
      </c>
      <c r="Y2584" s="536" t="s">
        <v>22932</v>
      </c>
      <c r="Z2584" s="536"/>
      <c r="AA2584" s="493" t="s">
        <v>19082</v>
      </c>
      <c r="AB2584" s="493" t="s">
        <v>22933</v>
      </c>
      <c r="AC2584" s="493" t="s">
        <v>19875</v>
      </c>
      <c r="AD2584" s="493" t="s">
        <v>22406</v>
      </c>
      <c r="AE2584"/>
      <c r="AF2584" t="s">
        <v>20919</v>
      </c>
      <c r="AG2584"/>
      <c r="AH2584"/>
      <c r="AI2584" t="s">
        <v>20668</v>
      </c>
      <c r="AJ2584" t="s">
        <v>32</v>
      </c>
      <c r="AK2584" t="s">
        <v>7487</v>
      </c>
      <c r="AL2584" t="s">
        <v>64</v>
      </c>
      <c r="AM2584" t="s">
        <v>6273</v>
      </c>
      <c r="AN2584">
        <v>126</v>
      </c>
    </row>
    <row r="2585" spans="1:40" ht="14.4" x14ac:dyDescent="0.3">
      <c r="A2585" s="433" t="str">
        <v>3466</v>
      </c>
      <c r="D2585" t="str">
        <f>CONCATENATE(portada_F[[#This Row],[NIVEL]],".",portada_F[[#This Row],[CODINS]])</f>
        <v>1.02652</v>
      </c>
      <c r="E2585" s="444" t="s">
        <v>32800</v>
      </c>
      <c r="F2585" t="s">
        <v>6927</v>
      </c>
      <c r="G2585" t="s">
        <v>5036</v>
      </c>
      <c r="H2585" t="s">
        <v>910</v>
      </c>
      <c r="I2585" t="s">
        <v>137</v>
      </c>
      <c r="J2585" t="s">
        <v>3</v>
      </c>
      <c r="K2585" t="s">
        <v>32</v>
      </c>
      <c r="L2585" t="s">
        <v>20921</v>
      </c>
      <c r="M2585" t="s">
        <v>18492</v>
      </c>
      <c r="N2585">
        <v>60113</v>
      </c>
      <c r="O2585" t="s">
        <v>136</v>
      </c>
      <c r="P2585" t="s">
        <v>1</v>
      </c>
      <c r="Q2585" t="s">
        <v>15</v>
      </c>
      <c r="R2585" t="s">
        <v>16804</v>
      </c>
      <c r="S2585" t="s">
        <v>137</v>
      </c>
      <c r="T2585" t="s">
        <v>137</v>
      </c>
      <c r="U2585" t="s">
        <v>26003</v>
      </c>
      <c r="V2585" t="s">
        <v>26477</v>
      </c>
      <c r="W2585" t="s">
        <v>26478</v>
      </c>
      <c r="X2585" t="s">
        <v>12147</v>
      </c>
      <c r="Y2585" s="536" t="s">
        <v>26479</v>
      </c>
      <c r="Z2585" s="536" t="s">
        <v>26479</v>
      </c>
      <c r="AA2585" s="493" t="s">
        <v>20268</v>
      </c>
      <c r="AB2585" s="493" t="s">
        <v>26480</v>
      </c>
      <c r="AC2585" s="493" t="s">
        <v>19939</v>
      </c>
      <c r="AD2585" s="493" t="s">
        <v>23435</v>
      </c>
      <c r="AE2585"/>
      <c r="AF2585" t="s">
        <v>20919</v>
      </c>
      <c r="AG2585"/>
      <c r="AH2585"/>
      <c r="AI2585" t="s">
        <v>20668</v>
      </c>
      <c r="AJ2585" t="s">
        <v>32</v>
      </c>
      <c r="AK2585" t="s">
        <v>1211</v>
      </c>
      <c r="AL2585" t="s">
        <v>64</v>
      </c>
      <c r="AM2585" t="s">
        <v>910</v>
      </c>
      <c r="AN2585">
        <v>14</v>
      </c>
    </row>
    <row r="2586" spans="1:40" ht="14.4" x14ac:dyDescent="0.3">
      <c r="A2586" s="433" t="str">
        <v>3467</v>
      </c>
      <c r="D2586" t="str">
        <f>CONCATENATE(portada_F[[#This Row],[NIVEL]],".",portada_F[[#This Row],[CODINS]])</f>
        <v>1.02764</v>
      </c>
      <c r="E2586" s="444" t="s">
        <v>32906</v>
      </c>
      <c r="F2586" t="s">
        <v>5566</v>
      </c>
      <c r="G2586" t="s">
        <v>6429</v>
      </c>
      <c r="H2586" t="s">
        <v>6430</v>
      </c>
      <c r="I2586" t="s">
        <v>137</v>
      </c>
      <c r="J2586" t="s">
        <v>2</v>
      </c>
      <c r="K2586" t="s">
        <v>32</v>
      </c>
      <c r="L2586" t="s">
        <v>20921</v>
      </c>
      <c r="M2586" t="s">
        <v>18492</v>
      </c>
      <c r="N2586">
        <v>60102</v>
      </c>
      <c r="O2586" t="s">
        <v>136</v>
      </c>
      <c r="P2586" t="s">
        <v>1</v>
      </c>
      <c r="Q2586" t="s">
        <v>2</v>
      </c>
      <c r="R2586" t="s">
        <v>16794</v>
      </c>
      <c r="S2586" t="s">
        <v>137</v>
      </c>
      <c r="T2586" t="s">
        <v>137</v>
      </c>
      <c r="U2586" t="s">
        <v>5008</v>
      </c>
      <c r="V2586" t="s">
        <v>6430</v>
      </c>
      <c r="W2586" t="s">
        <v>26740</v>
      </c>
      <c r="X2586" t="s">
        <v>13220</v>
      </c>
      <c r="Y2586" s="536" t="s">
        <v>26741</v>
      </c>
      <c r="Z2586" s="536" t="s">
        <v>26742</v>
      </c>
      <c r="AA2586" s="493" t="s">
        <v>20209</v>
      </c>
      <c r="AB2586" s="493" t="s">
        <v>26743</v>
      </c>
      <c r="AC2586" s="493" t="s">
        <v>20140</v>
      </c>
      <c r="AD2586" s="493" t="s">
        <v>24988</v>
      </c>
      <c r="AE2586"/>
      <c r="AF2586" t="s">
        <v>20919</v>
      </c>
      <c r="AG2586"/>
      <c r="AH2586"/>
      <c r="AI2586" t="s">
        <v>20668</v>
      </c>
      <c r="AJ2586" t="s">
        <v>32</v>
      </c>
      <c r="AK2586" t="s">
        <v>7888</v>
      </c>
      <c r="AL2586" t="s">
        <v>64</v>
      </c>
      <c r="AM2586" t="s">
        <v>6430</v>
      </c>
      <c r="AN2586">
        <v>11</v>
      </c>
    </row>
    <row r="2587" spans="1:40" ht="14.4" x14ac:dyDescent="0.3">
      <c r="A2587" s="433" t="str">
        <v>3468</v>
      </c>
      <c r="D2587" t="str">
        <f>CONCATENATE(portada_F[[#This Row],[NIVEL]],".",portada_F[[#This Row],[CODINS]])</f>
        <v>1.00896</v>
      </c>
      <c r="E2587" s="444" t="s">
        <v>31232</v>
      </c>
      <c r="F2587" t="s">
        <v>2412</v>
      </c>
      <c r="G2587" t="s">
        <v>5042</v>
      </c>
      <c r="H2587" t="s">
        <v>5043</v>
      </c>
      <c r="I2587" t="s">
        <v>137</v>
      </c>
      <c r="J2587" t="s">
        <v>3</v>
      </c>
      <c r="K2587" t="s">
        <v>32</v>
      </c>
      <c r="L2587" t="s">
        <v>20921</v>
      </c>
      <c r="M2587" t="s">
        <v>18492</v>
      </c>
      <c r="N2587">
        <v>60106</v>
      </c>
      <c r="O2587" t="s">
        <v>136</v>
      </c>
      <c r="P2587" t="s">
        <v>1</v>
      </c>
      <c r="Q2587" t="s">
        <v>6</v>
      </c>
      <c r="R2587" t="s">
        <v>16798</v>
      </c>
      <c r="S2587" t="s">
        <v>137</v>
      </c>
      <c r="T2587" t="s">
        <v>137</v>
      </c>
      <c r="U2587" t="s">
        <v>5034</v>
      </c>
      <c r="V2587" t="s">
        <v>5044</v>
      </c>
      <c r="W2587" t="s">
        <v>11691</v>
      </c>
      <c r="X2587" t="s">
        <v>11690</v>
      </c>
      <c r="Y2587" s="536" t="s">
        <v>22869</v>
      </c>
      <c r="Z2587" s="536" t="s">
        <v>22869</v>
      </c>
      <c r="AA2587" s="493" t="s">
        <v>10883</v>
      </c>
      <c r="AB2587" s="493" t="s">
        <v>22870</v>
      </c>
      <c r="AC2587" s="493" t="s">
        <v>19939</v>
      </c>
      <c r="AD2587" s="493" t="s">
        <v>22871</v>
      </c>
      <c r="AE2587"/>
      <c r="AF2587" t="s">
        <v>20919</v>
      </c>
      <c r="AG2587"/>
      <c r="AH2587"/>
      <c r="AI2587" t="s">
        <v>20668</v>
      </c>
      <c r="AJ2587" t="s">
        <v>32</v>
      </c>
      <c r="AK2587" t="s">
        <v>5041</v>
      </c>
      <c r="AL2587" t="s">
        <v>64</v>
      </c>
      <c r="AM2587" t="s">
        <v>5043</v>
      </c>
      <c r="AN2587">
        <v>85</v>
      </c>
    </row>
    <row r="2588" spans="1:40" ht="14.4" x14ac:dyDescent="0.3">
      <c r="A2588" s="433" t="str">
        <v>3469</v>
      </c>
      <c r="D2588" t="str">
        <f>CONCATENATE(portada_F[[#This Row],[NIVEL]],".",portada_F[[#This Row],[CODINS]])</f>
        <v>1.02191</v>
      </c>
      <c r="E2588" s="444" t="s">
        <v>32399</v>
      </c>
      <c r="F2588" t="s">
        <v>11202</v>
      </c>
      <c r="G2588" t="s">
        <v>11203</v>
      </c>
      <c r="H2588" t="s">
        <v>11204</v>
      </c>
      <c r="I2588" t="s">
        <v>137</v>
      </c>
      <c r="J2588" t="s">
        <v>7</v>
      </c>
      <c r="K2588" t="s">
        <v>32</v>
      </c>
      <c r="L2588" t="s">
        <v>20921</v>
      </c>
      <c r="M2588" t="s">
        <v>18492</v>
      </c>
      <c r="N2588">
        <v>60203</v>
      </c>
      <c r="O2588" t="s">
        <v>136</v>
      </c>
      <c r="P2588" t="s">
        <v>2</v>
      </c>
      <c r="Q2588" t="s">
        <v>3</v>
      </c>
      <c r="R2588" t="s">
        <v>16810</v>
      </c>
      <c r="S2588" t="s">
        <v>137</v>
      </c>
      <c r="T2588" t="s">
        <v>4895</v>
      </c>
      <c r="U2588" t="s">
        <v>22442</v>
      </c>
      <c r="V2588" t="s">
        <v>3125</v>
      </c>
      <c r="W2588" t="s">
        <v>25550</v>
      </c>
      <c r="X2588" t="s">
        <v>13081</v>
      </c>
      <c r="Y2588" s="536" t="s">
        <v>25551</v>
      </c>
      <c r="Z2588" s="536"/>
      <c r="AA2588" s="493" t="s">
        <v>18053</v>
      </c>
      <c r="AB2588" s="493" t="s">
        <v>25551</v>
      </c>
      <c r="AC2588" s="493" t="s">
        <v>19883</v>
      </c>
      <c r="AD2588" s="493" t="s">
        <v>23443</v>
      </c>
      <c r="AE2588"/>
      <c r="AF2588" t="s">
        <v>20919</v>
      </c>
      <c r="AG2588"/>
      <c r="AH2588"/>
      <c r="AI2588" t="s">
        <v>20668</v>
      </c>
      <c r="AJ2588" t="s">
        <v>32</v>
      </c>
      <c r="AK2588" t="s">
        <v>9057</v>
      </c>
      <c r="AL2588" t="s">
        <v>64</v>
      </c>
      <c r="AM2588" t="s">
        <v>11204</v>
      </c>
      <c r="AN2588">
        <v>4</v>
      </c>
    </row>
    <row r="2589" spans="1:40" ht="14.4" x14ac:dyDescent="0.3">
      <c r="A2589" s="433" t="str">
        <v>3470</v>
      </c>
      <c r="D2589" t="str">
        <f>CONCATENATE(portada_F[[#This Row],[NIVEL]],".",portada_F[[#This Row],[CODINS]])</f>
        <v>1.02694</v>
      </c>
      <c r="E2589" s="444" t="s">
        <v>32839</v>
      </c>
      <c r="F2589" t="s">
        <v>4898</v>
      </c>
      <c r="G2589" t="s">
        <v>4893</v>
      </c>
      <c r="H2589" t="s">
        <v>4894</v>
      </c>
      <c r="I2589" t="s">
        <v>137</v>
      </c>
      <c r="J2589" t="s">
        <v>7</v>
      </c>
      <c r="K2589" t="s">
        <v>32</v>
      </c>
      <c r="L2589" t="s">
        <v>20921</v>
      </c>
      <c r="M2589" t="s">
        <v>18492</v>
      </c>
      <c r="N2589">
        <v>60202</v>
      </c>
      <c r="O2589" t="s">
        <v>136</v>
      </c>
      <c r="P2589" t="s">
        <v>2</v>
      </c>
      <c r="Q2589" t="s">
        <v>2</v>
      </c>
      <c r="R2589" t="s">
        <v>16809</v>
      </c>
      <c r="S2589" t="s">
        <v>137</v>
      </c>
      <c r="T2589" t="s">
        <v>4895</v>
      </c>
      <c r="U2589" t="s">
        <v>4896</v>
      </c>
      <c r="V2589" t="s">
        <v>4894</v>
      </c>
      <c r="W2589" t="s">
        <v>8279</v>
      </c>
      <c r="X2589" t="s">
        <v>15062</v>
      </c>
      <c r="Y2589" s="536" t="s">
        <v>26584</v>
      </c>
      <c r="Z2589" s="536"/>
      <c r="AA2589" s="493" t="s">
        <v>15865</v>
      </c>
      <c r="AB2589" s="493" t="s">
        <v>26585</v>
      </c>
      <c r="AC2589" s="493" t="s">
        <v>19883</v>
      </c>
      <c r="AD2589" s="493" t="s">
        <v>22445</v>
      </c>
      <c r="AE2589"/>
      <c r="AF2589" t="s">
        <v>20919</v>
      </c>
      <c r="AG2589"/>
      <c r="AH2589"/>
      <c r="AI2589" t="s">
        <v>20668</v>
      </c>
      <c r="AJ2589" t="s">
        <v>32</v>
      </c>
      <c r="AK2589" t="s">
        <v>4892</v>
      </c>
      <c r="AL2589" t="s">
        <v>64</v>
      </c>
      <c r="AM2589" t="s">
        <v>4894</v>
      </c>
      <c r="AN2589">
        <v>25</v>
      </c>
    </row>
    <row r="2590" spans="1:40" ht="14.4" x14ac:dyDescent="0.3">
      <c r="A2590" s="433" t="str">
        <v>3471</v>
      </c>
      <c r="D2590" t="str">
        <f>CONCATENATE(portada_F[[#This Row],[NIVEL]],".",portada_F[[#This Row],[CODINS]])</f>
        <v>1.01763</v>
      </c>
      <c r="E2590" s="444" t="s">
        <v>32020</v>
      </c>
      <c r="F2590" t="s">
        <v>4236</v>
      </c>
      <c r="G2590" t="s">
        <v>4982</v>
      </c>
      <c r="H2590" t="s">
        <v>1377</v>
      </c>
      <c r="I2590" t="s">
        <v>137</v>
      </c>
      <c r="J2590" t="s">
        <v>1</v>
      </c>
      <c r="K2590" t="s">
        <v>32</v>
      </c>
      <c r="L2590" t="s">
        <v>20921</v>
      </c>
      <c r="M2590" t="s">
        <v>18492</v>
      </c>
      <c r="N2590">
        <v>60108</v>
      </c>
      <c r="O2590" t="s">
        <v>136</v>
      </c>
      <c r="P2590" t="s">
        <v>1</v>
      </c>
      <c r="Q2590" t="s">
        <v>9</v>
      </c>
      <c r="R2590" t="s">
        <v>16800</v>
      </c>
      <c r="S2590" t="s">
        <v>137</v>
      </c>
      <c r="T2590" t="s">
        <v>137</v>
      </c>
      <c r="U2590" t="s">
        <v>2458</v>
      </c>
      <c r="V2590" t="s">
        <v>1377</v>
      </c>
      <c r="W2590" t="s">
        <v>9623</v>
      </c>
      <c r="X2590" t="s">
        <v>10727</v>
      </c>
      <c r="Y2590" s="536" t="s">
        <v>24685</v>
      </c>
      <c r="Z2590" s="536" t="s">
        <v>24685</v>
      </c>
      <c r="AA2590" s="493" t="s">
        <v>24686</v>
      </c>
      <c r="AB2590" s="493" t="s">
        <v>24687</v>
      </c>
      <c r="AC2590" s="493" t="s">
        <v>19875</v>
      </c>
      <c r="AD2590" s="493" t="s">
        <v>22406</v>
      </c>
      <c r="AE2590"/>
      <c r="AF2590" t="s">
        <v>20919</v>
      </c>
      <c r="AG2590"/>
      <c r="AH2590"/>
      <c r="AI2590" t="s">
        <v>20668</v>
      </c>
      <c r="AJ2590" t="s">
        <v>32</v>
      </c>
      <c r="AK2590" t="s">
        <v>4981</v>
      </c>
      <c r="AL2590" t="s">
        <v>64</v>
      </c>
      <c r="AM2590" t="s">
        <v>1377</v>
      </c>
      <c r="AN2590">
        <v>27</v>
      </c>
    </row>
    <row r="2591" spans="1:40" ht="14.4" x14ac:dyDescent="0.3">
      <c r="A2591" s="433" t="str">
        <v>3472</v>
      </c>
      <c r="D2591" t="str">
        <f>CONCATENATE(portada_F[[#This Row],[NIVEL]],".",portada_F[[#This Row],[CODINS]])</f>
        <v>1.01067</v>
      </c>
      <c r="E2591" s="444" t="s">
        <v>31384</v>
      </c>
      <c r="F2591" t="s">
        <v>8099</v>
      </c>
      <c r="G2591" t="s">
        <v>9084</v>
      </c>
      <c r="H2591" t="s">
        <v>9653</v>
      </c>
      <c r="I2591" t="s">
        <v>137</v>
      </c>
      <c r="J2591" t="s">
        <v>9</v>
      </c>
      <c r="K2591" t="s">
        <v>32</v>
      </c>
      <c r="L2591" t="s">
        <v>20921</v>
      </c>
      <c r="M2591" t="s">
        <v>18492</v>
      </c>
      <c r="N2591">
        <v>60206</v>
      </c>
      <c r="O2591" t="s">
        <v>136</v>
      </c>
      <c r="P2591" t="s">
        <v>2</v>
      </c>
      <c r="Q2591" t="s">
        <v>6</v>
      </c>
      <c r="R2591" t="s">
        <v>16813</v>
      </c>
      <c r="S2591" t="s">
        <v>137</v>
      </c>
      <c r="T2591" t="s">
        <v>4895</v>
      </c>
      <c r="U2591" t="s">
        <v>9653</v>
      </c>
      <c r="V2591" t="s">
        <v>9653</v>
      </c>
      <c r="W2591" t="s">
        <v>18925</v>
      </c>
      <c r="X2591" t="s">
        <v>10539</v>
      </c>
      <c r="Y2591" s="536" t="s">
        <v>23218</v>
      </c>
      <c r="Z2591" s="536" t="s">
        <v>22450</v>
      </c>
      <c r="AA2591" s="493" t="s">
        <v>19976</v>
      </c>
      <c r="AB2591" s="493" t="s">
        <v>23219</v>
      </c>
      <c r="AC2591" s="493" t="s">
        <v>22449</v>
      </c>
      <c r="AD2591" s="493" t="s">
        <v>22450</v>
      </c>
      <c r="AE2591"/>
      <c r="AF2591" t="s">
        <v>20919</v>
      </c>
      <c r="AG2591"/>
      <c r="AH2591"/>
      <c r="AI2591" t="s">
        <v>20668</v>
      </c>
      <c r="AJ2591" t="s">
        <v>32</v>
      </c>
      <c r="AK2591" t="s">
        <v>9654</v>
      </c>
      <c r="AL2591" t="s">
        <v>64</v>
      </c>
      <c r="AM2591" t="s">
        <v>9653</v>
      </c>
      <c r="AN2591">
        <v>11</v>
      </c>
    </row>
    <row r="2592" spans="1:40" ht="14.4" x14ac:dyDescent="0.3">
      <c r="A2592" s="433" t="str">
        <v>3474</v>
      </c>
      <c r="D2592" t="str">
        <f>CONCATENATE(portada_F[[#This Row],[NIVEL]],".",portada_F[[#This Row],[CODINS]])</f>
        <v>1.01510</v>
      </c>
      <c r="E2592" s="444" t="s">
        <v>31788</v>
      </c>
      <c r="F2592" t="s">
        <v>1737</v>
      </c>
      <c r="G2592" t="s">
        <v>4983</v>
      </c>
      <c r="H2592" t="s">
        <v>4984</v>
      </c>
      <c r="I2592" t="s">
        <v>137</v>
      </c>
      <c r="J2592" t="s">
        <v>1</v>
      </c>
      <c r="K2592" t="s">
        <v>32</v>
      </c>
      <c r="L2592" t="s">
        <v>20921</v>
      </c>
      <c r="M2592" t="s">
        <v>18492</v>
      </c>
      <c r="N2592">
        <v>60108</v>
      </c>
      <c r="O2592" t="s">
        <v>136</v>
      </c>
      <c r="P2592" t="s">
        <v>1</v>
      </c>
      <c r="Q2592" t="s">
        <v>9</v>
      </c>
      <c r="R2592" t="s">
        <v>16800</v>
      </c>
      <c r="S2592" t="s">
        <v>137</v>
      </c>
      <c r="T2592" t="s">
        <v>137</v>
      </c>
      <c r="U2592" t="s">
        <v>2458</v>
      </c>
      <c r="V2592" t="s">
        <v>274</v>
      </c>
      <c r="W2592" t="s">
        <v>9624</v>
      </c>
      <c r="X2592" t="s">
        <v>10651</v>
      </c>
      <c r="Y2592" s="536" t="s">
        <v>24146</v>
      </c>
      <c r="Z2592" s="536" t="s">
        <v>24146</v>
      </c>
      <c r="AA2592" s="493" t="s">
        <v>20068</v>
      </c>
      <c r="AB2592" s="493" t="s">
        <v>24147</v>
      </c>
      <c r="AC2592" s="493" t="s">
        <v>19875</v>
      </c>
      <c r="AD2592" s="493" t="s">
        <v>22406</v>
      </c>
      <c r="AE2592"/>
      <c r="AF2592" t="s">
        <v>20919</v>
      </c>
      <c r="AG2592"/>
      <c r="AH2592"/>
      <c r="AI2592" t="s">
        <v>20668</v>
      </c>
      <c r="AJ2592" t="s">
        <v>32</v>
      </c>
      <c r="AK2592" t="s">
        <v>2342</v>
      </c>
      <c r="AL2592" t="s">
        <v>64</v>
      </c>
      <c r="AM2592" t="s">
        <v>4984</v>
      </c>
      <c r="AN2592">
        <v>26</v>
      </c>
    </row>
    <row r="2593" spans="1:40" ht="14.4" x14ac:dyDescent="0.3">
      <c r="A2593" s="433" t="str">
        <v>3475</v>
      </c>
      <c r="D2593" t="str">
        <f>CONCATENATE(portada_F[[#This Row],[NIVEL]],".",portada_F[[#This Row],[CODINS]])</f>
        <v>1.00897</v>
      </c>
      <c r="E2593" s="444" t="s">
        <v>31233</v>
      </c>
      <c r="F2593" t="s">
        <v>2413</v>
      </c>
      <c r="G2593" t="s">
        <v>5128</v>
      </c>
      <c r="H2593" t="s">
        <v>274</v>
      </c>
      <c r="I2593" t="s">
        <v>4727</v>
      </c>
      <c r="J2593" t="s">
        <v>2</v>
      </c>
      <c r="K2593" t="s">
        <v>32</v>
      </c>
      <c r="L2593" t="s">
        <v>20921</v>
      </c>
      <c r="M2593" t="s">
        <v>18492</v>
      </c>
      <c r="N2593">
        <v>60111</v>
      </c>
      <c r="O2593" t="s">
        <v>136</v>
      </c>
      <c r="P2593" t="s">
        <v>1</v>
      </c>
      <c r="Q2593" t="s">
        <v>13</v>
      </c>
      <c r="R2593" t="s">
        <v>16802</v>
      </c>
      <c r="S2593" t="s">
        <v>137</v>
      </c>
      <c r="T2593" t="s">
        <v>137</v>
      </c>
      <c r="U2593" t="s">
        <v>3237</v>
      </c>
      <c r="V2593" t="s">
        <v>3237</v>
      </c>
      <c r="W2593" t="s">
        <v>22872</v>
      </c>
      <c r="X2593" t="s">
        <v>10489</v>
      </c>
      <c r="Y2593" s="536" t="s">
        <v>22873</v>
      </c>
      <c r="Z2593" s="536" t="s">
        <v>22873</v>
      </c>
      <c r="AA2593" s="493" t="s">
        <v>19940</v>
      </c>
      <c r="AB2593" s="493" t="s">
        <v>22873</v>
      </c>
      <c r="AC2593" s="493" t="s">
        <v>22874</v>
      </c>
      <c r="AD2593" s="493" t="s">
        <v>22875</v>
      </c>
      <c r="AE2593"/>
      <c r="AF2593" t="s">
        <v>20919</v>
      </c>
      <c r="AG2593"/>
      <c r="AH2593"/>
      <c r="AI2593" t="s">
        <v>20668</v>
      </c>
      <c r="AJ2593" t="s">
        <v>32</v>
      </c>
      <c r="AK2593" t="s">
        <v>5127</v>
      </c>
      <c r="AL2593" t="s">
        <v>64</v>
      </c>
      <c r="AM2593" t="s">
        <v>274</v>
      </c>
      <c r="AN2593">
        <v>84</v>
      </c>
    </row>
    <row r="2594" spans="1:40" ht="14.4" x14ac:dyDescent="0.3">
      <c r="A2594" s="433" t="str">
        <v>3476</v>
      </c>
      <c r="D2594" t="str">
        <f>CONCATENATE(portada_F[[#This Row],[NIVEL]],".",portada_F[[#This Row],[CODINS]])</f>
        <v>1.00685</v>
      </c>
      <c r="E2594" s="444" t="s">
        <v>31052</v>
      </c>
      <c r="F2594" t="s">
        <v>6864</v>
      </c>
      <c r="G2594" t="s">
        <v>6827</v>
      </c>
      <c r="H2594" t="s">
        <v>7017</v>
      </c>
      <c r="I2594" t="s">
        <v>137</v>
      </c>
      <c r="J2594" t="s">
        <v>1</v>
      </c>
      <c r="K2594" t="s">
        <v>32</v>
      </c>
      <c r="L2594" t="s">
        <v>20929</v>
      </c>
      <c r="M2594" t="s">
        <v>18492</v>
      </c>
      <c r="N2594">
        <v>60108</v>
      </c>
      <c r="O2594" t="s">
        <v>136</v>
      </c>
      <c r="P2594" t="s">
        <v>1</v>
      </c>
      <c r="Q2594" t="s">
        <v>9</v>
      </c>
      <c r="R2594" t="s">
        <v>16800</v>
      </c>
      <c r="S2594" t="s">
        <v>137</v>
      </c>
      <c r="T2594" t="s">
        <v>137</v>
      </c>
      <c r="U2594" t="s">
        <v>2458</v>
      </c>
      <c r="V2594" t="s">
        <v>3045</v>
      </c>
      <c r="W2594" t="s">
        <v>22409</v>
      </c>
      <c r="X2594" t="s">
        <v>10439</v>
      </c>
      <c r="Y2594" s="536" t="s">
        <v>22410</v>
      </c>
      <c r="Z2594" s="536" t="s">
        <v>22410</v>
      </c>
      <c r="AA2594" s="493" t="s">
        <v>22411</v>
      </c>
      <c r="AB2594" s="493" t="s">
        <v>22412</v>
      </c>
      <c r="AC2594" s="493" t="s">
        <v>19875</v>
      </c>
      <c r="AD2594" s="493" t="s">
        <v>22406</v>
      </c>
      <c r="AE2594"/>
      <c r="AF2594" t="s">
        <v>20919</v>
      </c>
      <c r="AG2594"/>
      <c r="AH2594"/>
      <c r="AI2594" t="s">
        <v>20668</v>
      </c>
      <c r="AJ2594" t="s">
        <v>35</v>
      </c>
      <c r="AK2594" t="s">
        <v>19693</v>
      </c>
      <c r="AL2594" t="s">
        <v>20934</v>
      </c>
      <c r="AM2594"/>
      <c r="AN2594">
        <v>254</v>
      </c>
    </row>
    <row r="2595" spans="1:40" ht="14.4" x14ac:dyDescent="0.3">
      <c r="A2595" s="433" t="str">
        <v>3477</v>
      </c>
      <c r="D2595" t="str">
        <f>CONCATENATE(portada_F[[#This Row],[NIVEL]],".",portada_F[[#This Row],[CODINS]])</f>
        <v>1.03956</v>
      </c>
      <c r="E2595" s="444" t="s">
        <v>33868</v>
      </c>
      <c r="F2595" t="s">
        <v>15978</v>
      </c>
      <c r="G2595" t="s">
        <v>15977</v>
      </c>
      <c r="H2595" t="s">
        <v>4517</v>
      </c>
      <c r="I2595" t="s">
        <v>137</v>
      </c>
      <c r="J2595" t="s">
        <v>7</v>
      </c>
      <c r="K2595" t="s">
        <v>32</v>
      </c>
      <c r="L2595" t="s">
        <v>20921</v>
      </c>
      <c r="M2595" t="s">
        <v>18492</v>
      </c>
      <c r="N2595">
        <v>60205</v>
      </c>
      <c r="O2595" t="s">
        <v>136</v>
      </c>
      <c r="P2595" t="s">
        <v>2</v>
      </c>
      <c r="Q2595" t="s">
        <v>5</v>
      </c>
      <c r="R2595" t="s">
        <v>16812</v>
      </c>
      <c r="S2595" t="s">
        <v>137</v>
      </c>
      <c r="T2595" t="s">
        <v>4895</v>
      </c>
      <c r="U2595" t="s">
        <v>441</v>
      </c>
      <c r="V2595" t="s">
        <v>4517</v>
      </c>
      <c r="W2595" t="s">
        <v>15980</v>
      </c>
      <c r="X2595" t="s">
        <v>15979</v>
      </c>
      <c r="Y2595" s="536" t="s">
        <v>29186</v>
      </c>
      <c r="Z2595" s="536"/>
      <c r="AA2595" s="493" t="s">
        <v>20525</v>
      </c>
      <c r="AB2595" s="493" t="s">
        <v>29187</v>
      </c>
      <c r="AC2595" s="493" t="s">
        <v>19883</v>
      </c>
      <c r="AD2595" s="493" t="s">
        <v>22445</v>
      </c>
      <c r="AE2595"/>
      <c r="AF2595" t="s">
        <v>20919</v>
      </c>
      <c r="AG2595"/>
      <c r="AH2595"/>
      <c r="AI2595" t="s">
        <v>20668</v>
      </c>
      <c r="AJ2595" t="s">
        <v>32</v>
      </c>
      <c r="AK2595" t="s">
        <v>15981</v>
      </c>
      <c r="AL2595" t="s">
        <v>64</v>
      </c>
      <c r="AM2595" t="s">
        <v>4517</v>
      </c>
      <c r="AN2595">
        <v>2</v>
      </c>
    </row>
    <row r="2596" spans="1:40" ht="14.4" x14ac:dyDescent="0.3">
      <c r="A2596" s="433" t="str">
        <v>3478</v>
      </c>
      <c r="D2596" t="str">
        <f>CONCATENATE(portada_F[[#This Row],[NIVEL]],".",portada_F[[#This Row],[CODINS]])</f>
        <v>1.01026</v>
      </c>
      <c r="E2596" s="444" t="s">
        <v>31345</v>
      </c>
      <c r="F2596" t="s">
        <v>2761</v>
      </c>
      <c r="G2596" t="s">
        <v>6507</v>
      </c>
      <c r="H2596" t="s">
        <v>11191</v>
      </c>
      <c r="I2596" t="s">
        <v>137</v>
      </c>
      <c r="J2596" t="s">
        <v>7</v>
      </c>
      <c r="K2596" t="s">
        <v>32</v>
      </c>
      <c r="L2596" t="s">
        <v>20921</v>
      </c>
      <c r="M2596" t="s">
        <v>18492</v>
      </c>
      <c r="N2596">
        <v>60201</v>
      </c>
      <c r="O2596" t="s">
        <v>136</v>
      </c>
      <c r="P2596" t="s">
        <v>2</v>
      </c>
      <c r="Q2596" t="s">
        <v>1</v>
      </c>
      <c r="R2596" t="s">
        <v>16808</v>
      </c>
      <c r="S2596" t="s">
        <v>137</v>
      </c>
      <c r="T2596" t="s">
        <v>4895</v>
      </c>
      <c r="U2596" t="s">
        <v>5147</v>
      </c>
      <c r="V2596" t="s">
        <v>9776</v>
      </c>
      <c r="W2596" t="s">
        <v>18909</v>
      </c>
      <c r="X2596" t="s">
        <v>14914</v>
      </c>
      <c r="Y2596" s="536" t="s">
        <v>23126</v>
      </c>
      <c r="Z2596" s="536" t="s">
        <v>23126</v>
      </c>
      <c r="AA2596" s="493" t="s">
        <v>19966</v>
      </c>
      <c r="AB2596" s="493" t="s">
        <v>23126</v>
      </c>
      <c r="AC2596" s="493" t="s">
        <v>19883</v>
      </c>
      <c r="AD2596" s="493" t="s">
        <v>22445</v>
      </c>
      <c r="AE2596"/>
      <c r="AF2596" t="s">
        <v>20919</v>
      </c>
      <c r="AG2596"/>
      <c r="AH2596"/>
      <c r="AI2596" t="s">
        <v>20668</v>
      </c>
      <c r="AJ2596" t="s">
        <v>32</v>
      </c>
      <c r="AK2596" t="s">
        <v>7516</v>
      </c>
      <c r="AL2596" t="s">
        <v>64</v>
      </c>
      <c r="AM2596" t="s">
        <v>11191</v>
      </c>
      <c r="AN2596">
        <v>17</v>
      </c>
    </row>
    <row r="2597" spans="1:40" ht="14.4" x14ac:dyDescent="0.3">
      <c r="A2597" s="433" t="str">
        <v>3479</v>
      </c>
      <c r="D2597" t="str">
        <f>CONCATENATE(portada_F[[#This Row],[NIVEL]],".",portada_F[[#This Row],[CODINS]])</f>
        <v>1.03351</v>
      </c>
      <c r="E2597" s="444" t="s">
        <v>33402</v>
      </c>
      <c r="F2597" t="s">
        <v>10102</v>
      </c>
      <c r="G2597" t="s">
        <v>10103</v>
      </c>
      <c r="H2597" t="s">
        <v>10104</v>
      </c>
      <c r="I2597" t="s">
        <v>137</v>
      </c>
      <c r="J2597" t="s">
        <v>9</v>
      </c>
      <c r="K2597" t="s">
        <v>32</v>
      </c>
      <c r="L2597" t="s">
        <v>20921</v>
      </c>
      <c r="M2597" t="s">
        <v>18492</v>
      </c>
      <c r="N2597">
        <v>60206</v>
      </c>
      <c r="O2597" t="s">
        <v>136</v>
      </c>
      <c r="P2597" t="s">
        <v>2</v>
      </c>
      <c r="Q2597" t="s">
        <v>6</v>
      </c>
      <c r="R2597" t="s">
        <v>16813</v>
      </c>
      <c r="S2597" t="s">
        <v>137</v>
      </c>
      <c r="T2597" t="s">
        <v>4895</v>
      </c>
      <c r="U2597" t="s">
        <v>9653</v>
      </c>
      <c r="V2597" t="s">
        <v>10104</v>
      </c>
      <c r="W2597" t="s">
        <v>27905</v>
      </c>
      <c r="X2597" t="s">
        <v>11089</v>
      </c>
      <c r="Y2597" s="536" t="s">
        <v>27906</v>
      </c>
      <c r="Z2597" s="536"/>
      <c r="AA2597" s="493" t="s">
        <v>20421</v>
      </c>
      <c r="AB2597" s="493" t="s">
        <v>27907</v>
      </c>
      <c r="AC2597" s="493" t="s">
        <v>22449</v>
      </c>
      <c r="AD2597" s="493" t="s">
        <v>22450</v>
      </c>
      <c r="AE2597"/>
      <c r="AF2597" t="s">
        <v>20919</v>
      </c>
      <c r="AG2597"/>
      <c r="AH2597"/>
      <c r="AI2597" t="s">
        <v>20668</v>
      </c>
      <c r="AJ2597" t="s">
        <v>32</v>
      </c>
      <c r="AK2597" t="s">
        <v>8828</v>
      </c>
      <c r="AL2597" t="s">
        <v>64</v>
      </c>
      <c r="AM2597" t="s">
        <v>10104</v>
      </c>
      <c r="AN2597">
        <v>3</v>
      </c>
    </row>
    <row r="2598" spans="1:40" ht="14.4" x14ac:dyDescent="0.3">
      <c r="A2598" s="433" t="str">
        <v>3480</v>
      </c>
      <c r="D2598" t="str">
        <f>CONCATENATE(portada_F[[#This Row],[NIVEL]],".",portada_F[[#This Row],[CODINS]])</f>
        <v>1.03872</v>
      </c>
      <c r="E2598" s="444" t="s">
        <v>33798</v>
      </c>
      <c r="F2598" t="s">
        <v>8009</v>
      </c>
      <c r="G2598" t="s">
        <v>17468</v>
      </c>
      <c r="H2598" t="s">
        <v>2047</v>
      </c>
      <c r="I2598" t="s">
        <v>137</v>
      </c>
      <c r="J2598" t="s">
        <v>4</v>
      </c>
      <c r="K2598" t="s">
        <v>32</v>
      </c>
      <c r="L2598" t="s">
        <v>20921</v>
      </c>
      <c r="M2598" t="s">
        <v>18492</v>
      </c>
      <c r="N2598">
        <v>60403</v>
      </c>
      <c r="O2598" t="s">
        <v>136</v>
      </c>
      <c r="P2598" t="s">
        <v>4</v>
      </c>
      <c r="Q2598" t="s">
        <v>3</v>
      </c>
      <c r="R2598" t="s">
        <v>16824</v>
      </c>
      <c r="S2598" t="s">
        <v>137</v>
      </c>
      <c r="T2598" t="s">
        <v>22451</v>
      </c>
      <c r="U2598" t="s">
        <v>272</v>
      </c>
      <c r="V2598" t="s">
        <v>2047</v>
      </c>
      <c r="W2598" t="s">
        <v>17470</v>
      </c>
      <c r="X2598" t="s">
        <v>17469</v>
      </c>
      <c r="Y2598" s="536" t="s">
        <v>29033</v>
      </c>
      <c r="Z2598" s="536" t="s">
        <v>29033</v>
      </c>
      <c r="AA2598" s="493" t="s">
        <v>29034</v>
      </c>
      <c r="AB2598" s="493" t="s">
        <v>29033</v>
      </c>
      <c r="AC2598" s="493" t="s">
        <v>22454</v>
      </c>
      <c r="AD2598" s="493" t="s">
        <v>22455</v>
      </c>
      <c r="AE2598"/>
      <c r="AF2598" t="s">
        <v>20919</v>
      </c>
      <c r="AG2598"/>
      <c r="AH2598"/>
      <c r="AI2598" t="s">
        <v>20668</v>
      </c>
      <c r="AJ2598" t="s">
        <v>32</v>
      </c>
      <c r="AK2598" t="s">
        <v>5101</v>
      </c>
      <c r="AL2598" t="s">
        <v>64</v>
      </c>
      <c r="AM2598" t="s">
        <v>2047</v>
      </c>
      <c r="AN2598">
        <v>2</v>
      </c>
    </row>
    <row r="2599" spans="1:40" ht="14.4" x14ac:dyDescent="0.3">
      <c r="A2599" s="433" t="str">
        <v>3481</v>
      </c>
      <c r="D2599" t="str">
        <f>CONCATENATE(portada_F[[#This Row],[NIVEL]],".",portada_F[[#This Row],[CODINS]])</f>
        <v>1.02686</v>
      </c>
      <c r="E2599" s="444" t="s">
        <v>32831</v>
      </c>
      <c r="F2599" t="s">
        <v>5040</v>
      </c>
      <c r="G2599" t="s">
        <v>5038</v>
      </c>
      <c r="H2599" t="s">
        <v>5039</v>
      </c>
      <c r="I2599" t="s">
        <v>137</v>
      </c>
      <c r="J2599" t="s">
        <v>3</v>
      </c>
      <c r="K2599" t="s">
        <v>32</v>
      </c>
      <c r="L2599" t="s">
        <v>20921</v>
      </c>
      <c r="M2599" t="s">
        <v>18492</v>
      </c>
      <c r="N2599">
        <v>60113</v>
      </c>
      <c r="O2599" t="s">
        <v>136</v>
      </c>
      <c r="P2599" t="s">
        <v>1</v>
      </c>
      <c r="Q2599" t="s">
        <v>15</v>
      </c>
      <c r="R2599" t="s">
        <v>16804</v>
      </c>
      <c r="S2599" t="s">
        <v>137</v>
      </c>
      <c r="T2599" t="s">
        <v>137</v>
      </c>
      <c r="U2599" t="s">
        <v>26003</v>
      </c>
      <c r="V2599" t="s">
        <v>5039</v>
      </c>
      <c r="W2599" t="s">
        <v>9636</v>
      </c>
      <c r="X2599" t="s">
        <v>10945</v>
      </c>
      <c r="Y2599" s="536" t="s">
        <v>26563</v>
      </c>
      <c r="Z2599" s="536" t="s">
        <v>26563</v>
      </c>
      <c r="AA2599" s="493" t="s">
        <v>9635</v>
      </c>
      <c r="AB2599" s="493" t="s">
        <v>26564</v>
      </c>
      <c r="AC2599" s="493" t="s">
        <v>19939</v>
      </c>
      <c r="AD2599" s="493" t="s">
        <v>23435</v>
      </c>
      <c r="AE2599"/>
      <c r="AF2599" t="s">
        <v>20919</v>
      </c>
      <c r="AG2599"/>
      <c r="AH2599"/>
      <c r="AI2599" t="s">
        <v>20668</v>
      </c>
      <c r="AJ2599" t="s">
        <v>32</v>
      </c>
      <c r="AK2599" t="s">
        <v>7867</v>
      </c>
      <c r="AL2599" t="s">
        <v>64</v>
      </c>
      <c r="AM2599" t="s">
        <v>5039</v>
      </c>
      <c r="AN2599">
        <v>24</v>
      </c>
    </row>
    <row r="2600" spans="1:40" ht="14.4" x14ac:dyDescent="0.3">
      <c r="A2600" s="433" t="str">
        <v>3482</v>
      </c>
      <c r="D2600" t="str">
        <f>CONCATENATE(portada_F[[#This Row],[NIVEL]],".",portada_F[[#This Row],[CODINS]])</f>
        <v>1.00686</v>
      </c>
      <c r="E2600" s="444" t="s">
        <v>31053</v>
      </c>
      <c r="F2600" t="s">
        <v>1436</v>
      </c>
      <c r="G2600" t="s">
        <v>4988</v>
      </c>
      <c r="H2600" t="s">
        <v>4989</v>
      </c>
      <c r="I2600" t="s">
        <v>137</v>
      </c>
      <c r="J2600" t="s">
        <v>1</v>
      </c>
      <c r="K2600" t="s">
        <v>32</v>
      </c>
      <c r="L2600" t="s">
        <v>20921</v>
      </c>
      <c r="M2600" t="s">
        <v>18492</v>
      </c>
      <c r="N2600">
        <v>60108</v>
      </c>
      <c r="O2600" t="s">
        <v>136</v>
      </c>
      <c r="P2600" t="s">
        <v>1</v>
      </c>
      <c r="Q2600" t="s">
        <v>9</v>
      </c>
      <c r="R2600" t="s">
        <v>16800</v>
      </c>
      <c r="S2600" t="s">
        <v>137</v>
      </c>
      <c r="T2600" t="s">
        <v>137</v>
      </c>
      <c r="U2600" t="s">
        <v>2458</v>
      </c>
      <c r="V2600" t="s">
        <v>9626</v>
      </c>
      <c r="W2600" t="s">
        <v>9627</v>
      </c>
      <c r="X2600" t="s">
        <v>13949</v>
      </c>
      <c r="Y2600" s="536" t="s">
        <v>22413</v>
      </c>
      <c r="Z2600" s="536"/>
      <c r="AA2600" s="493" t="s">
        <v>18838</v>
      </c>
      <c r="AB2600" s="493" t="s">
        <v>22414</v>
      </c>
      <c r="AC2600" s="493" t="s">
        <v>19875</v>
      </c>
      <c r="AD2600" s="493" t="s">
        <v>22406</v>
      </c>
      <c r="AE2600"/>
      <c r="AF2600" t="s">
        <v>20919</v>
      </c>
      <c r="AG2600"/>
      <c r="AH2600"/>
      <c r="AI2600" t="s">
        <v>20668</v>
      </c>
      <c r="AJ2600" t="s">
        <v>32</v>
      </c>
      <c r="AK2600" t="s">
        <v>7445</v>
      </c>
      <c r="AL2600" t="s">
        <v>64</v>
      </c>
      <c r="AM2600" t="s">
        <v>4989</v>
      </c>
      <c r="AN2600">
        <v>16</v>
      </c>
    </row>
    <row r="2601" spans="1:40" ht="14.4" x14ac:dyDescent="0.3">
      <c r="A2601" s="433" t="str">
        <v>3483</v>
      </c>
      <c r="D2601" t="str">
        <f>CONCATENATE(portada_F[[#This Row],[NIVEL]],".",portada_F[[#This Row],[CODINS]])</f>
        <v>1.02687</v>
      </c>
      <c r="E2601" s="444" t="s">
        <v>32832</v>
      </c>
      <c r="F2601" t="s">
        <v>5460</v>
      </c>
      <c r="G2601" t="s">
        <v>6456</v>
      </c>
      <c r="H2601" t="s">
        <v>3036</v>
      </c>
      <c r="I2601" t="s">
        <v>137</v>
      </c>
      <c r="J2601" t="s">
        <v>1</v>
      </c>
      <c r="K2601" t="s">
        <v>32</v>
      </c>
      <c r="L2601" t="s">
        <v>20921</v>
      </c>
      <c r="M2601" t="s">
        <v>18492</v>
      </c>
      <c r="N2601">
        <v>60108</v>
      </c>
      <c r="O2601" t="s">
        <v>136</v>
      </c>
      <c r="P2601" t="s">
        <v>1</v>
      </c>
      <c r="Q2601" t="s">
        <v>9</v>
      </c>
      <c r="R2601" t="s">
        <v>16800</v>
      </c>
      <c r="S2601" t="s">
        <v>137</v>
      </c>
      <c r="T2601" t="s">
        <v>137</v>
      </c>
      <c r="U2601" t="s">
        <v>2458</v>
      </c>
      <c r="V2601" t="s">
        <v>3036</v>
      </c>
      <c r="W2601" t="s">
        <v>26565</v>
      </c>
      <c r="X2601" t="s">
        <v>10946</v>
      </c>
      <c r="Y2601" s="536" t="s">
        <v>26566</v>
      </c>
      <c r="Z2601" s="536"/>
      <c r="AA2601" s="493" t="s">
        <v>18101</v>
      </c>
      <c r="AB2601" s="493" t="s">
        <v>26567</v>
      </c>
      <c r="AC2601" s="493" t="s">
        <v>19875</v>
      </c>
      <c r="AD2601" s="493" t="s">
        <v>22406</v>
      </c>
      <c r="AE2601"/>
      <c r="AF2601" t="s">
        <v>20919</v>
      </c>
      <c r="AG2601"/>
      <c r="AH2601"/>
      <c r="AI2601" t="s">
        <v>20668</v>
      </c>
      <c r="AJ2601" t="s">
        <v>32</v>
      </c>
      <c r="AK2601" t="s">
        <v>7868</v>
      </c>
      <c r="AL2601" t="s">
        <v>64</v>
      </c>
      <c r="AM2601" t="s">
        <v>3036</v>
      </c>
      <c r="AN2601">
        <v>3</v>
      </c>
    </row>
    <row r="2602" spans="1:40" ht="14.4" x14ac:dyDescent="0.3">
      <c r="A2602" s="433" t="str">
        <v>3484</v>
      </c>
      <c r="D2602" t="str">
        <f>CONCATENATE(portada_F[[#This Row],[NIVEL]],".",portada_F[[#This Row],[CODINS]])</f>
        <v>1.02907</v>
      </c>
      <c r="E2602" s="444" t="s">
        <v>33032</v>
      </c>
      <c r="F2602" t="s">
        <v>5105</v>
      </c>
      <c r="G2602" t="s">
        <v>5104</v>
      </c>
      <c r="H2602" t="s">
        <v>12510</v>
      </c>
      <c r="I2602" t="s">
        <v>4727</v>
      </c>
      <c r="J2602" t="s">
        <v>1</v>
      </c>
      <c r="K2602" t="s">
        <v>32</v>
      </c>
      <c r="L2602" t="s">
        <v>20921</v>
      </c>
      <c r="M2602" t="s">
        <v>18492</v>
      </c>
      <c r="N2602">
        <v>60105</v>
      </c>
      <c r="O2602" t="s">
        <v>136</v>
      </c>
      <c r="P2602" t="s">
        <v>1</v>
      </c>
      <c r="Q2602" t="s">
        <v>5</v>
      </c>
      <c r="R2602" t="s">
        <v>16797</v>
      </c>
      <c r="S2602" t="s">
        <v>137</v>
      </c>
      <c r="T2602" t="s">
        <v>137</v>
      </c>
      <c r="U2602" t="s">
        <v>5092</v>
      </c>
      <c r="V2602" t="s">
        <v>9645</v>
      </c>
      <c r="W2602" t="s">
        <v>9646</v>
      </c>
      <c r="X2602" t="s">
        <v>11004</v>
      </c>
      <c r="Y2602" s="536" t="s">
        <v>27027</v>
      </c>
      <c r="Z2602" s="536" t="s">
        <v>27028</v>
      </c>
      <c r="AA2602" s="493" t="s">
        <v>19377</v>
      </c>
      <c r="AB2602" s="493" t="s">
        <v>27029</v>
      </c>
      <c r="AC2602" s="493" t="s">
        <v>19880</v>
      </c>
      <c r="AD2602" s="493" t="s">
        <v>22439</v>
      </c>
      <c r="AE2602"/>
      <c r="AF2602" t="s">
        <v>20919</v>
      </c>
      <c r="AG2602"/>
      <c r="AH2602"/>
      <c r="AI2602" t="s">
        <v>20668</v>
      </c>
      <c r="AJ2602" t="s">
        <v>32</v>
      </c>
      <c r="AK2602" t="s">
        <v>2997</v>
      </c>
      <c r="AL2602" t="s">
        <v>64</v>
      </c>
      <c r="AM2602" t="s">
        <v>12510</v>
      </c>
      <c r="AN2602">
        <v>6</v>
      </c>
    </row>
    <row r="2603" spans="1:40" ht="14.4" x14ac:dyDescent="0.3">
      <c r="A2603" s="433" t="str">
        <v>3485</v>
      </c>
      <c r="D2603" t="str">
        <f>CONCATENATE(portada_F[[#This Row],[NIVEL]],".",portada_F[[#This Row],[CODINS]])</f>
        <v>1.02366</v>
      </c>
      <c r="E2603" s="444" t="s">
        <v>32550</v>
      </c>
      <c r="F2603" t="s">
        <v>7283</v>
      </c>
      <c r="G2603" t="s">
        <v>7282</v>
      </c>
      <c r="H2603" t="s">
        <v>143</v>
      </c>
      <c r="I2603" t="s">
        <v>137</v>
      </c>
      <c r="J2603" t="s">
        <v>2</v>
      </c>
      <c r="K2603" t="s">
        <v>32</v>
      </c>
      <c r="L2603" t="s">
        <v>20921</v>
      </c>
      <c r="M2603" t="s">
        <v>18492</v>
      </c>
      <c r="N2603">
        <v>60116</v>
      </c>
      <c r="O2603" t="s">
        <v>136</v>
      </c>
      <c r="P2603" t="s">
        <v>1</v>
      </c>
      <c r="Q2603" t="s">
        <v>921</v>
      </c>
      <c r="R2603" t="s">
        <v>16807</v>
      </c>
      <c r="S2603" t="s">
        <v>137</v>
      </c>
      <c r="T2603" t="s">
        <v>137</v>
      </c>
      <c r="U2603" t="s">
        <v>25903</v>
      </c>
      <c r="V2603" t="s">
        <v>143</v>
      </c>
      <c r="W2603" t="s">
        <v>215</v>
      </c>
      <c r="X2603" t="s">
        <v>14123</v>
      </c>
      <c r="Y2603" s="536" t="s">
        <v>25904</v>
      </c>
      <c r="Z2603" s="536" t="s">
        <v>25904</v>
      </c>
      <c r="AA2603" s="493" t="s">
        <v>15748</v>
      </c>
      <c r="AB2603" s="493" t="s">
        <v>25905</v>
      </c>
      <c r="AC2603" s="493" t="s">
        <v>20140</v>
      </c>
      <c r="AD2603" s="493" t="s">
        <v>25906</v>
      </c>
      <c r="AE2603"/>
      <c r="AF2603" t="s">
        <v>20919</v>
      </c>
      <c r="AG2603"/>
      <c r="AH2603"/>
      <c r="AI2603" t="s">
        <v>20668</v>
      </c>
      <c r="AJ2603" t="s">
        <v>32</v>
      </c>
      <c r="AK2603" t="s">
        <v>5025</v>
      </c>
      <c r="AL2603" t="s">
        <v>64</v>
      </c>
      <c r="AM2603" t="s">
        <v>143</v>
      </c>
      <c r="AN2603">
        <v>2</v>
      </c>
    </row>
    <row r="2604" spans="1:40" ht="14.4" x14ac:dyDescent="0.3">
      <c r="A2604" s="433" t="str">
        <v>3486</v>
      </c>
      <c r="D2604" t="str">
        <f>CONCATENATE(portada_F[[#This Row],[NIVEL]],".",portada_F[[#This Row],[CODINS]])</f>
        <v>1.03637</v>
      </c>
      <c r="E2604" s="444" t="s">
        <v>33617</v>
      </c>
      <c r="F2604" t="s">
        <v>7581</v>
      </c>
      <c r="G2604" t="s">
        <v>13758</v>
      </c>
      <c r="H2604" t="s">
        <v>210</v>
      </c>
      <c r="I2604" t="s">
        <v>4727</v>
      </c>
      <c r="J2604" t="s">
        <v>3</v>
      </c>
      <c r="K2604" t="s">
        <v>32</v>
      </c>
      <c r="L2604" t="s">
        <v>20921</v>
      </c>
      <c r="M2604" t="s">
        <v>18492</v>
      </c>
      <c r="N2604">
        <v>60104</v>
      </c>
      <c r="O2604" t="s">
        <v>136</v>
      </c>
      <c r="P2604" t="s">
        <v>1</v>
      </c>
      <c r="Q2604" t="s">
        <v>4</v>
      </c>
      <c r="R2604" t="s">
        <v>16796</v>
      </c>
      <c r="S2604" t="s">
        <v>137</v>
      </c>
      <c r="T2604" t="s">
        <v>137</v>
      </c>
      <c r="U2604" t="s">
        <v>4623</v>
      </c>
      <c r="V2604" t="s">
        <v>210</v>
      </c>
      <c r="W2604" t="s">
        <v>28549</v>
      </c>
      <c r="X2604" t="s">
        <v>14385</v>
      </c>
      <c r="Y2604" s="536" t="s">
        <v>28550</v>
      </c>
      <c r="Z2604" s="536"/>
      <c r="AA2604" s="493" t="s">
        <v>28551</v>
      </c>
      <c r="AB2604" s="493" t="s">
        <v>28552</v>
      </c>
      <c r="AC2604" s="493" t="s">
        <v>23438</v>
      </c>
      <c r="AD2604" s="493" t="s">
        <v>28553</v>
      </c>
      <c r="AE2604"/>
      <c r="AF2604" t="s">
        <v>20919</v>
      </c>
      <c r="AG2604"/>
      <c r="AH2604"/>
      <c r="AI2604" t="s">
        <v>20668</v>
      </c>
      <c r="AJ2604" t="s">
        <v>32</v>
      </c>
      <c r="AK2604" t="s">
        <v>3960</v>
      </c>
      <c r="AL2604" t="s">
        <v>64</v>
      </c>
      <c r="AM2604" t="s">
        <v>210</v>
      </c>
      <c r="AN2604">
        <v>2</v>
      </c>
    </row>
    <row r="2605" spans="1:40" ht="14.4" x14ac:dyDescent="0.3">
      <c r="A2605" s="433" t="str">
        <v>3487</v>
      </c>
      <c r="D2605" t="str">
        <f>CONCATENATE(portada_F[[#This Row],[NIVEL]],".",portada_F[[#This Row],[CODINS]])</f>
        <v>1.02685</v>
      </c>
      <c r="E2605" s="444" t="s">
        <v>32830</v>
      </c>
      <c r="F2605" t="s">
        <v>5058</v>
      </c>
      <c r="G2605" t="s">
        <v>5056</v>
      </c>
      <c r="H2605" t="s">
        <v>5057</v>
      </c>
      <c r="I2605" t="s">
        <v>137</v>
      </c>
      <c r="J2605" t="s">
        <v>3</v>
      </c>
      <c r="K2605" t="s">
        <v>32</v>
      </c>
      <c r="L2605" t="s">
        <v>20921</v>
      </c>
      <c r="M2605" t="s">
        <v>18492</v>
      </c>
      <c r="N2605">
        <v>60103</v>
      </c>
      <c r="O2605" t="s">
        <v>136</v>
      </c>
      <c r="P2605" t="s">
        <v>1</v>
      </c>
      <c r="Q2605" t="s">
        <v>3</v>
      </c>
      <c r="R2605" t="s">
        <v>16795</v>
      </c>
      <c r="S2605" t="s">
        <v>137</v>
      </c>
      <c r="T2605" t="s">
        <v>137</v>
      </c>
      <c r="U2605" t="s">
        <v>5037</v>
      </c>
      <c r="V2605" t="s">
        <v>5057</v>
      </c>
      <c r="W2605" t="s">
        <v>26561</v>
      </c>
      <c r="X2605" t="s">
        <v>12157</v>
      </c>
      <c r="Y2605" s="536" t="s">
        <v>26562</v>
      </c>
      <c r="Z2605" s="536" t="s">
        <v>26562</v>
      </c>
      <c r="AA2605" s="493" t="s">
        <v>15790</v>
      </c>
      <c r="AB2605" s="493" t="s">
        <v>26562</v>
      </c>
      <c r="AC2605" s="493" t="s">
        <v>19939</v>
      </c>
      <c r="AD2605" s="493" t="s">
        <v>23435</v>
      </c>
      <c r="AE2605"/>
      <c r="AF2605" t="s">
        <v>20919</v>
      </c>
      <c r="AG2605"/>
      <c r="AH2605"/>
      <c r="AI2605" t="s">
        <v>20668</v>
      </c>
      <c r="AJ2605" t="s">
        <v>32</v>
      </c>
      <c r="AK2605" t="s">
        <v>1044</v>
      </c>
      <c r="AL2605" t="s">
        <v>64</v>
      </c>
      <c r="AM2605" t="s">
        <v>5057</v>
      </c>
      <c r="AN2605">
        <v>3</v>
      </c>
    </row>
    <row r="2606" spans="1:40" ht="14.4" x14ac:dyDescent="0.3">
      <c r="A2606" s="433" t="str">
        <v>3488</v>
      </c>
      <c r="D2606" t="str">
        <f>CONCATENATE(portada_F[[#This Row],[NIVEL]],".",portada_F[[#This Row],[CODINS]])</f>
        <v>1.03640</v>
      </c>
      <c r="E2606" s="444" t="s">
        <v>33620</v>
      </c>
      <c r="F2606" t="s">
        <v>9949</v>
      </c>
      <c r="G2606" t="s">
        <v>13763</v>
      </c>
      <c r="H2606" t="s">
        <v>13764</v>
      </c>
      <c r="I2606" t="s">
        <v>4727</v>
      </c>
      <c r="J2606" t="s">
        <v>1</v>
      </c>
      <c r="K2606" t="s">
        <v>32</v>
      </c>
      <c r="L2606" t="s">
        <v>20921</v>
      </c>
      <c r="M2606" t="s">
        <v>18492</v>
      </c>
      <c r="N2606">
        <v>60105</v>
      </c>
      <c r="O2606" t="s">
        <v>136</v>
      </c>
      <c r="P2606" t="s">
        <v>1</v>
      </c>
      <c r="Q2606" t="s">
        <v>5</v>
      </c>
      <c r="R2606" t="s">
        <v>16797</v>
      </c>
      <c r="S2606" t="s">
        <v>137</v>
      </c>
      <c r="T2606" t="s">
        <v>137</v>
      </c>
      <c r="U2606" t="s">
        <v>5092</v>
      </c>
      <c r="V2606" t="s">
        <v>13764</v>
      </c>
      <c r="W2606" t="s">
        <v>14389</v>
      </c>
      <c r="X2606" t="s">
        <v>14388</v>
      </c>
      <c r="Y2606" s="536" t="s">
        <v>28558</v>
      </c>
      <c r="Z2606" s="536"/>
      <c r="AA2606" s="493" t="s">
        <v>18182</v>
      </c>
      <c r="AB2606" s="493" t="s">
        <v>28559</v>
      </c>
      <c r="AC2606" s="493" t="s">
        <v>19880</v>
      </c>
      <c r="AD2606" s="493" t="s">
        <v>22439</v>
      </c>
      <c r="AE2606"/>
      <c r="AF2606" t="s">
        <v>20919</v>
      </c>
      <c r="AG2606"/>
      <c r="AH2606"/>
      <c r="AI2606" t="s">
        <v>20668</v>
      </c>
      <c r="AJ2606" t="s">
        <v>32</v>
      </c>
      <c r="AK2606" t="s">
        <v>5106</v>
      </c>
      <c r="AL2606" t="s">
        <v>64</v>
      </c>
      <c r="AM2606" t="s">
        <v>13764</v>
      </c>
      <c r="AN2606">
        <v>3</v>
      </c>
    </row>
    <row r="2607" spans="1:40" ht="14.4" x14ac:dyDescent="0.3">
      <c r="A2607" s="433" t="str">
        <v>3489</v>
      </c>
      <c r="D2607" t="str">
        <f>CONCATENATE(portada_F[[#This Row],[NIVEL]],".",portada_F[[#This Row],[CODINS]])</f>
        <v>1.02185</v>
      </c>
      <c r="E2607" s="444" t="s">
        <v>32393</v>
      </c>
      <c r="F2607" t="s">
        <v>4886</v>
      </c>
      <c r="G2607" t="s">
        <v>5067</v>
      </c>
      <c r="H2607" t="s">
        <v>5068</v>
      </c>
      <c r="I2607" t="s">
        <v>4727</v>
      </c>
      <c r="J2607" t="s">
        <v>3</v>
      </c>
      <c r="K2607" t="s">
        <v>32</v>
      </c>
      <c r="L2607" t="s">
        <v>20921</v>
      </c>
      <c r="M2607" t="s">
        <v>18492</v>
      </c>
      <c r="N2607">
        <v>60104</v>
      </c>
      <c r="O2607" t="s">
        <v>136</v>
      </c>
      <c r="P2607" t="s">
        <v>1</v>
      </c>
      <c r="Q2607" t="s">
        <v>4</v>
      </c>
      <c r="R2607" t="s">
        <v>16796</v>
      </c>
      <c r="S2607" t="s">
        <v>137</v>
      </c>
      <c r="T2607" t="s">
        <v>137</v>
      </c>
      <c r="U2607" t="s">
        <v>4623</v>
      </c>
      <c r="V2607" t="s">
        <v>5068</v>
      </c>
      <c r="W2607" t="s">
        <v>287</v>
      </c>
      <c r="X2607" t="s">
        <v>12034</v>
      </c>
      <c r="Y2607" s="536" t="s">
        <v>25535</v>
      </c>
      <c r="Z2607" s="536" t="s">
        <v>25536</v>
      </c>
      <c r="AA2607" s="493" t="s">
        <v>18052</v>
      </c>
      <c r="AB2607" s="493" t="s">
        <v>25536</v>
      </c>
      <c r="AC2607" s="493" t="s">
        <v>23438</v>
      </c>
      <c r="AD2607" s="493" t="s">
        <v>23439</v>
      </c>
      <c r="AE2607"/>
      <c r="AF2607" t="s">
        <v>20919</v>
      </c>
      <c r="AG2607"/>
      <c r="AH2607"/>
      <c r="AI2607" t="s">
        <v>20668</v>
      </c>
      <c r="AJ2607" t="s">
        <v>32</v>
      </c>
      <c r="AK2607" t="s">
        <v>5066</v>
      </c>
      <c r="AL2607" t="s">
        <v>64</v>
      </c>
      <c r="AM2607" t="s">
        <v>5068</v>
      </c>
      <c r="AN2607">
        <v>9</v>
      </c>
    </row>
    <row r="2608" spans="1:40" ht="14.4" x14ac:dyDescent="0.3">
      <c r="A2608" s="433" t="str">
        <v>3490</v>
      </c>
      <c r="D2608" t="str">
        <f>CONCATENATE(portada_F[[#This Row],[NIVEL]],".",portada_F[[#This Row],[CODINS]])</f>
        <v>1.03218</v>
      </c>
      <c r="E2608" s="444" t="s">
        <v>33291</v>
      </c>
      <c r="F2608" t="s">
        <v>6946</v>
      </c>
      <c r="G2608" t="s">
        <v>5129</v>
      </c>
      <c r="H2608" t="s">
        <v>5130</v>
      </c>
      <c r="I2608" t="s">
        <v>4727</v>
      </c>
      <c r="J2608" t="s">
        <v>2</v>
      </c>
      <c r="K2608" t="s">
        <v>32</v>
      </c>
      <c r="L2608" t="s">
        <v>20921</v>
      </c>
      <c r="M2608" t="s">
        <v>18492</v>
      </c>
      <c r="N2608">
        <v>60111</v>
      </c>
      <c r="O2608" t="s">
        <v>136</v>
      </c>
      <c r="P2608" t="s">
        <v>1</v>
      </c>
      <c r="Q2608" t="s">
        <v>13</v>
      </c>
      <c r="R2608" t="s">
        <v>16802</v>
      </c>
      <c r="S2608" t="s">
        <v>137</v>
      </c>
      <c r="T2608" t="s">
        <v>137</v>
      </c>
      <c r="U2608" t="s">
        <v>3237</v>
      </c>
      <c r="V2608" t="s">
        <v>5130</v>
      </c>
      <c r="W2608" t="s">
        <v>19434</v>
      </c>
      <c r="X2608" t="s">
        <v>14244</v>
      </c>
      <c r="Y2608" s="536" t="s">
        <v>27638</v>
      </c>
      <c r="Z2608" s="536" t="s">
        <v>27638</v>
      </c>
      <c r="AA2608" s="493" t="s">
        <v>15119</v>
      </c>
      <c r="AB2608" s="493" t="s">
        <v>27639</v>
      </c>
      <c r="AC2608" s="493" t="s">
        <v>22874</v>
      </c>
      <c r="AD2608" s="493" t="s">
        <v>22875</v>
      </c>
      <c r="AE2608"/>
      <c r="AF2608" t="s">
        <v>20919</v>
      </c>
      <c r="AG2608"/>
      <c r="AH2608"/>
      <c r="AI2608" t="s">
        <v>20668</v>
      </c>
      <c r="AJ2608" t="s">
        <v>32</v>
      </c>
      <c r="AK2608" t="s">
        <v>1784</v>
      </c>
      <c r="AL2608" t="s">
        <v>64</v>
      </c>
      <c r="AM2608" t="s">
        <v>5130</v>
      </c>
      <c r="AN2608">
        <v>22</v>
      </c>
    </row>
    <row r="2609" spans="1:40" ht="14.4" x14ac:dyDescent="0.3">
      <c r="A2609" s="433" t="str">
        <v>3491</v>
      </c>
      <c r="D2609" t="str">
        <f>CONCATENATE(portada_F[[#This Row],[NIVEL]],".",portada_F[[#This Row],[CODINS]])</f>
        <v>1.02186</v>
      </c>
      <c r="E2609" s="444" t="s">
        <v>32394</v>
      </c>
      <c r="F2609" t="s">
        <v>1846</v>
      </c>
      <c r="G2609" t="s">
        <v>5076</v>
      </c>
      <c r="H2609" t="s">
        <v>5077</v>
      </c>
      <c r="I2609" t="s">
        <v>4727</v>
      </c>
      <c r="J2609" t="s">
        <v>4</v>
      </c>
      <c r="K2609" t="s">
        <v>32</v>
      </c>
      <c r="L2609" t="s">
        <v>20921</v>
      </c>
      <c r="M2609" t="s">
        <v>18492</v>
      </c>
      <c r="N2609">
        <v>60104</v>
      </c>
      <c r="O2609" t="s">
        <v>136</v>
      </c>
      <c r="P2609" t="s">
        <v>1</v>
      </c>
      <c r="Q2609" t="s">
        <v>4</v>
      </c>
      <c r="R2609" t="s">
        <v>16796</v>
      </c>
      <c r="S2609" t="s">
        <v>137</v>
      </c>
      <c r="T2609" t="s">
        <v>137</v>
      </c>
      <c r="U2609" t="s">
        <v>4623</v>
      </c>
      <c r="V2609" t="s">
        <v>5077</v>
      </c>
      <c r="W2609" t="s">
        <v>19180</v>
      </c>
      <c r="X2609" t="s">
        <v>12035</v>
      </c>
      <c r="Y2609" s="536" t="s">
        <v>25537</v>
      </c>
      <c r="Z2609" s="536"/>
      <c r="AA2609" s="493" t="s">
        <v>19179</v>
      </c>
      <c r="AB2609" s="493" t="s">
        <v>25537</v>
      </c>
      <c r="AC2609" s="493" t="s">
        <v>19879</v>
      </c>
      <c r="AD2609" s="493" t="s">
        <v>22436</v>
      </c>
      <c r="AE2609"/>
      <c r="AF2609" t="s">
        <v>20919</v>
      </c>
      <c r="AG2609"/>
      <c r="AH2609"/>
      <c r="AI2609" t="s">
        <v>20668</v>
      </c>
      <c r="AJ2609" t="s">
        <v>32</v>
      </c>
      <c r="AK2609" t="s">
        <v>1840</v>
      </c>
      <c r="AL2609" t="s">
        <v>64</v>
      </c>
      <c r="AM2609" t="s">
        <v>5077</v>
      </c>
      <c r="AN2609">
        <v>10</v>
      </c>
    </row>
    <row r="2610" spans="1:40" ht="14.4" x14ac:dyDescent="0.3">
      <c r="A2610" s="433" t="str">
        <v>3492</v>
      </c>
      <c r="D2610" t="str">
        <f>CONCATENATE(portada_F[[#This Row],[NIVEL]],".",portada_F[[#This Row],[CODINS]])</f>
        <v>1.03219</v>
      </c>
      <c r="E2610" s="444" t="s">
        <v>33292</v>
      </c>
      <c r="F2610" t="s">
        <v>5171</v>
      </c>
      <c r="G2610" t="s">
        <v>5169</v>
      </c>
      <c r="H2610" t="s">
        <v>5170</v>
      </c>
      <c r="I2610" t="s">
        <v>137</v>
      </c>
      <c r="J2610" t="s">
        <v>9</v>
      </c>
      <c r="K2610" t="s">
        <v>32</v>
      </c>
      <c r="L2610" t="s">
        <v>20921</v>
      </c>
      <c r="M2610" t="s">
        <v>18492</v>
      </c>
      <c r="N2610">
        <v>60206</v>
      </c>
      <c r="O2610" t="s">
        <v>136</v>
      </c>
      <c r="P2610" t="s">
        <v>2</v>
      </c>
      <c r="Q2610" t="s">
        <v>6</v>
      </c>
      <c r="R2610" t="s">
        <v>16813</v>
      </c>
      <c r="S2610" t="s">
        <v>137</v>
      </c>
      <c r="T2610" t="s">
        <v>4895</v>
      </c>
      <c r="U2610" t="s">
        <v>9653</v>
      </c>
      <c r="V2610" t="s">
        <v>5170</v>
      </c>
      <c r="W2610" t="s">
        <v>374</v>
      </c>
      <c r="X2610" t="s">
        <v>15858</v>
      </c>
      <c r="Y2610" s="536" t="s">
        <v>27640</v>
      </c>
      <c r="Z2610" s="536"/>
      <c r="AA2610" s="493" t="s">
        <v>15703</v>
      </c>
      <c r="AB2610" s="493" t="s">
        <v>27640</v>
      </c>
      <c r="AC2610" s="493" t="s">
        <v>22449</v>
      </c>
      <c r="AD2610" s="493" t="s">
        <v>22450</v>
      </c>
      <c r="AE2610"/>
      <c r="AF2610" t="s">
        <v>20919</v>
      </c>
      <c r="AG2610"/>
      <c r="AH2610"/>
      <c r="AI2610" t="s">
        <v>20668</v>
      </c>
      <c r="AJ2610" t="s">
        <v>32</v>
      </c>
      <c r="AK2610" t="s">
        <v>7289</v>
      </c>
      <c r="AL2610" t="s">
        <v>64</v>
      </c>
      <c r="AM2610" t="s">
        <v>5170</v>
      </c>
      <c r="AN2610">
        <v>9</v>
      </c>
    </row>
    <row r="2611" spans="1:40" ht="14.4" x14ac:dyDescent="0.3">
      <c r="A2611" s="433" t="str">
        <v>3493</v>
      </c>
      <c r="D2611" t="str">
        <f>CONCATENATE(portada_F[[#This Row],[NIVEL]],".",portada_F[[#This Row],[CODINS]])</f>
        <v>1.02221</v>
      </c>
      <c r="E2611" s="444" t="s">
        <v>32426</v>
      </c>
      <c r="F2611" t="s">
        <v>6905</v>
      </c>
      <c r="G2611" t="s">
        <v>5179</v>
      </c>
      <c r="H2611" t="s">
        <v>1923</v>
      </c>
      <c r="I2611" t="s">
        <v>137</v>
      </c>
      <c r="J2611" t="s">
        <v>4</v>
      </c>
      <c r="K2611" t="s">
        <v>32</v>
      </c>
      <c r="L2611" t="s">
        <v>20921</v>
      </c>
      <c r="M2611" t="s">
        <v>18492</v>
      </c>
      <c r="N2611">
        <v>60402</v>
      </c>
      <c r="O2611" t="s">
        <v>136</v>
      </c>
      <c r="P2611" t="s">
        <v>4</v>
      </c>
      <c r="Q2611" t="s">
        <v>2</v>
      </c>
      <c r="R2611" t="s">
        <v>19686</v>
      </c>
      <c r="S2611" t="s">
        <v>137</v>
      </c>
      <c r="T2611" t="s">
        <v>22451</v>
      </c>
      <c r="U2611" t="s">
        <v>243</v>
      </c>
      <c r="V2611" t="s">
        <v>1923</v>
      </c>
      <c r="W2611" t="s">
        <v>14113</v>
      </c>
      <c r="X2611" t="s">
        <v>14112</v>
      </c>
      <c r="Y2611" s="536" t="s">
        <v>25610</v>
      </c>
      <c r="Z2611" s="536"/>
      <c r="AA2611" s="493" t="s">
        <v>15731</v>
      </c>
      <c r="AB2611" s="493" t="s">
        <v>25610</v>
      </c>
      <c r="AC2611" s="493" t="s">
        <v>22454</v>
      </c>
      <c r="AD2611" s="493" t="s">
        <v>22455</v>
      </c>
      <c r="AE2611"/>
      <c r="AF2611" t="s">
        <v>20919</v>
      </c>
      <c r="AG2611"/>
      <c r="AH2611"/>
      <c r="AI2611" t="s">
        <v>20668</v>
      </c>
      <c r="AJ2611" t="s">
        <v>32</v>
      </c>
      <c r="AK2611" t="s">
        <v>7762</v>
      </c>
      <c r="AL2611" t="s">
        <v>64</v>
      </c>
      <c r="AM2611" t="s">
        <v>1923</v>
      </c>
      <c r="AN2611">
        <v>1</v>
      </c>
    </row>
    <row r="2612" spans="1:40" ht="14.4" x14ac:dyDescent="0.3">
      <c r="A2612" s="433" t="str">
        <v>3495</v>
      </c>
      <c r="D2612" t="str">
        <f>CONCATENATE(portada_F[[#This Row],[NIVEL]],".",portada_F[[#This Row],[CODINS]])</f>
        <v>1.01587</v>
      </c>
      <c r="E2612" s="444" t="s">
        <v>31861</v>
      </c>
      <c r="F2612" t="s">
        <v>3912</v>
      </c>
      <c r="G2612" t="s">
        <v>5111</v>
      </c>
      <c r="H2612" t="s">
        <v>5112</v>
      </c>
      <c r="I2612" t="s">
        <v>137</v>
      </c>
      <c r="J2612" t="s">
        <v>6</v>
      </c>
      <c r="K2612" t="s">
        <v>32</v>
      </c>
      <c r="L2612" t="s">
        <v>20921</v>
      </c>
      <c r="M2612" t="s">
        <v>18492</v>
      </c>
      <c r="N2612">
        <v>61201</v>
      </c>
      <c r="O2612" t="s">
        <v>136</v>
      </c>
      <c r="P2612" t="s">
        <v>14</v>
      </c>
      <c r="Q2612" t="s">
        <v>1</v>
      </c>
      <c r="R2612" t="s">
        <v>18393</v>
      </c>
      <c r="S2612" t="s">
        <v>137</v>
      </c>
      <c r="T2612" t="s">
        <v>5821</v>
      </c>
      <c r="U2612" t="s">
        <v>5821</v>
      </c>
      <c r="V2612" t="s">
        <v>5113</v>
      </c>
      <c r="W2612" t="s">
        <v>5114</v>
      </c>
      <c r="X2612" t="s">
        <v>10669</v>
      </c>
      <c r="Y2612" s="536" t="s">
        <v>24313</v>
      </c>
      <c r="Z2612" s="536" t="s">
        <v>24313</v>
      </c>
      <c r="AA2612" s="493" t="s">
        <v>20082</v>
      </c>
      <c r="AB2612" s="493" t="s">
        <v>24313</v>
      </c>
      <c r="AC2612" s="493" t="s">
        <v>19881</v>
      </c>
      <c r="AD2612" s="493" t="s">
        <v>22441</v>
      </c>
      <c r="AE2612"/>
      <c r="AF2612" t="s">
        <v>20919</v>
      </c>
      <c r="AG2612"/>
      <c r="AH2612"/>
      <c r="AI2612" t="s">
        <v>20668</v>
      </c>
      <c r="AJ2612" t="s">
        <v>32</v>
      </c>
      <c r="AK2612" t="s">
        <v>5009</v>
      </c>
      <c r="AL2612" t="s">
        <v>64</v>
      </c>
      <c r="AM2612" t="s">
        <v>5112</v>
      </c>
      <c r="AN2612">
        <v>19</v>
      </c>
    </row>
    <row r="2613" spans="1:40" ht="14.4" x14ac:dyDescent="0.3">
      <c r="A2613" s="433" t="str">
        <v>3496</v>
      </c>
      <c r="D2613" t="str">
        <f>CONCATENATE(portada_F[[#This Row],[NIVEL]],".",portada_F[[#This Row],[CODINS]])</f>
        <v>1.02763</v>
      </c>
      <c r="E2613" s="444" t="s">
        <v>32905</v>
      </c>
      <c r="F2613" t="s">
        <v>5021</v>
      </c>
      <c r="G2613" t="s">
        <v>5018</v>
      </c>
      <c r="H2613" t="s">
        <v>5019</v>
      </c>
      <c r="I2613" t="s">
        <v>137</v>
      </c>
      <c r="J2613" t="s">
        <v>2</v>
      </c>
      <c r="K2613" t="s">
        <v>32</v>
      </c>
      <c r="L2613" t="s">
        <v>20921</v>
      </c>
      <c r="M2613" t="s">
        <v>18492</v>
      </c>
      <c r="N2613">
        <v>60102</v>
      </c>
      <c r="O2613" t="s">
        <v>136</v>
      </c>
      <c r="P2613" t="s">
        <v>1</v>
      </c>
      <c r="Q2613" t="s">
        <v>2</v>
      </c>
      <c r="R2613" t="s">
        <v>16794</v>
      </c>
      <c r="S2613" t="s">
        <v>137</v>
      </c>
      <c r="T2613" t="s">
        <v>137</v>
      </c>
      <c r="U2613" t="s">
        <v>5008</v>
      </c>
      <c r="V2613" t="s">
        <v>5019</v>
      </c>
      <c r="W2613" t="s">
        <v>5020</v>
      </c>
      <c r="X2613" t="s">
        <v>13219</v>
      </c>
      <c r="Y2613" s="536" t="s">
        <v>26736</v>
      </c>
      <c r="Z2613" s="536" t="s">
        <v>26737</v>
      </c>
      <c r="AA2613" s="493" t="s">
        <v>26738</v>
      </c>
      <c r="AB2613" s="493" t="s">
        <v>26739</v>
      </c>
      <c r="AC2613" s="493" t="s">
        <v>20140</v>
      </c>
      <c r="AD2613" s="493" t="s">
        <v>25906</v>
      </c>
      <c r="AE2613"/>
      <c r="AF2613" t="s">
        <v>20919</v>
      </c>
      <c r="AG2613"/>
      <c r="AH2613"/>
      <c r="AI2613" t="s">
        <v>20668</v>
      </c>
      <c r="AJ2613" t="s">
        <v>32</v>
      </c>
      <c r="AK2613" t="s">
        <v>5017</v>
      </c>
      <c r="AL2613" t="s">
        <v>64</v>
      </c>
      <c r="AM2613" t="s">
        <v>5019</v>
      </c>
      <c r="AN2613">
        <v>13</v>
      </c>
    </row>
    <row r="2614" spans="1:40" ht="14.4" x14ac:dyDescent="0.3">
      <c r="A2614" s="433" t="str">
        <v>3497</v>
      </c>
      <c r="D2614" t="str">
        <f>CONCATENATE(portada_F[[#This Row],[NIVEL]],".",portada_F[[#This Row],[CODINS]])</f>
        <v>1.02419</v>
      </c>
      <c r="E2614" s="444" t="s">
        <v>32597</v>
      </c>
      <c r="F2614" t="s">
        <v>5065</v>
      </c>
      <c r="G2614" t="s">
        <v>5063</v>
      </c>
      <c r="H2614" t="s">
        <v>5064</v>
      </c>
      <c r="I2614" t="s">
        <v>137</v>
      </c>
      <c r="J2614" t="s">
        <v>3</v>
      </c>
      <c r="K2614" t="s">
        <v>32</v>
      </c>
      <c r="L2614" t="s">
        <v>20921</v>
      </c>
      <c r="M2614" t="s">
        <v>18492</v>
      </c>
      <c r="N2614">
        <v>60113</v>
      </c>
      <c r="O2614" t="s">
        <v>136</v>
      </c>
      <c r="P2614" t="s">
        <v>1</v>
      </c>
      <c r="Q2614" t="s">
        <v>15</v>
      </c>
      <c r="R2614" t="s">
        <v>16804</v>
      </c>
      <c r="S2614" t="s">
        <v>137</v>
      </c>
      <c r="T2614" t="s">
        <v>137</v>
      </c>
      <c r="U2614" t="s">
        <v>26003</v>
      </c>
      <c r="V2614" t="s">
        <v>250</v>
      </c>
      <c r="W2614" t="s">
        <v>215</v>
      </c>
      <c r="X2614" t="s">
        <v>12087</v>
      </c>
      <c r="Y2614" s="536" t="s">
        <v>26004</v>
      </c>
      <c r="Z2614" s="536" t="s">
        <v>26004</v>
      </c>
      <c r="AA2614" s="493" t="s">
        <v>20217</v>
      </c>
      <c r="AB2614" s="493" t="s">
        <v>26005</v>
      </c>
      <c r="AC2614" s="493" t="s">
        <v>19939</v>
      </c>
      <c r="AD2614" s="493" t="s">
        <v>23435</v>
      </c>
      <c r="AE2614"/>
      <c r="AF2614" t="s">
        <v>20919</v>
      </c>
      <c r="AG2614"/>
      <c r="AH2614"/>
      <c r="AI2614" t="s">
        <v>20668</v>
      </c>
      <c r="AJ2614" t="s">
        <v>32</v>
      </c>
      <c r="AK2614" t="s">
        <v>104</v>
      </c>
      <c r="AL2614" t="s">
        <v>64</v>
      </c>
      <c r="AM2614" t="s">
        <v>5064</v>
      </c>
      <c r="AN2614">
        <v>12</v>
      </c>
    </row>
    <row r="2615" spans="1:40" ht="14.4" x14ac:dyDescent="0.3">
      <c r="A2615" s="433" t="str">
        <v>3498</v>
      </c>
      <c r="D2615" t="str">
        <f>CONCATENATE(portada_F[[#This Row],[NIVEL]],".",portada_F[[#This Row],[CODINS]])</f>
        <v>1.01512</v>
      </c>
      <c r="E2615" s="444" t="s">
        <v>31790</v>
      </c>
      <c r="F2615" t="s">
        <v>2649</v>
      </c>
      <c r="G2615" t="s">
        <v>5052</v>
      </c>
      <c r="H2615" t="s">
        <v>10179</v>
      </c>
      <c r="I2615" t="s">
        <v>137</v>
      </c>
      <c r="J2615" t="s">
        <v>3</v>
      </c>
      <c r="K2615" t="s">
        <v>32</v>
      </c>
      <c r="L2615" t="s">
        <v>20921</v>
      </c>
      <c r="M2615" t="s">
        <v>18492</v>
      </c>
      <c r="N2615">
        <v>60103</v>
      </c>
      <c r="O2615" t="s">
        <v>136</v>
      </c>
      <c r="P2615" t="s">
        <v>1</v>
      </c>
      <c r="Q2615" t="s">
        <v>3</v>
      </c>
      <c r="R2615" t="s">
        <v>16795</v>
      </c>
      <c r="S2615" t="s">
        <v>137</v>
      </c>
      <c r="T2615" t="s">
        <v>137</v>
      </c>
      <c r="U2615" t="s">
        <v>5037</v>
      </c>
      <c r="V2615" t="s">
        <v>5037</v>
      </c>
      <c r="W2615" t="s">
        <v>10653</v>
      </c>
      <c r="X2615" t="s">
        <v>11865</v>
      </c>
      <c r="Y2615" s="536" t="s">
        <v>24150</v>
      </c>
      <c r="Z2615" s="536" t="s">
        <v>24150</v>
      </c>
      <c r="AA2615" s="493" t="s">
        <v>19027</v>
      </c>
      <c r="AB2615" s="493" t="s">
        <v>24150</v>
      </c>
      <c r="AC2615" s="493" t="s">
        <v>19939</v>
      </c>
      <c r="AD2615" s="493" t="s">
        <v>23435</v>
      </c>
      <c r="AE2615"/>
      <c r="AF2615" t="s">
        <v>20919</v>
      </c>
      <c r="AG2615"/>
      <c r="AH2615"/>
      <c r="AI2615" t="s">
        <v>20668</v>
      </c>
      <c r="AJ2615" t="s">
        <v>32</v>
      </c>
      <c r="AK2615" t="s">
        <v>7280</v>
      </c>
      <c r="AL2615" t="s">
        <v>64</v>
      </c>
      <c r="AM2615" t="s">
        <v>10179</v>
      </c>
      <c r="AN2615">
        <v>22</v>
      </c>
    </row>
    <row r="2616" spans="1:40" ht="14.4" x14ac:dyDescent="0.3">
      <c r="A2616" s="433" t="str">
        <v>3500</v>
      </c>
      <c r="D2616" t="str">
        <f>CONCATENATE(portada_F[[#This Row],[NIVEL]],".",portada_F[[#This Row],[CODINS]])</f>
        <v>1.02187</v>
      </c>
      <c r="E2616" s="444" t="s">
        <v>32395</v>
      </c>
      <c r="F2616" t="s">
        <v>4890</v>
      </c>
      <c r="G2616" t="s">
        <v>5071</v>
      </c>
      <c r="H2616" t="s">
        <v>12480</v>
      </c>
      <c r="I2616" t="s">
        <v>4727</v>
      </c>
      <c r="J2616" t="s">
        <v>4</v>
      </c>
      <c r="K2616" t="s">
        <v>32</v>
      </c>
      <c r="L2616" t="s">
        <v>20921</v>
      </c>
      <c r="M2616" t="s">
        <v>18492</v>
      </c>
      <c r="N2616">
        <v>60104</v>
      </c>
      <c r="O2616" t="s">
        <v>136</v>
      </c>
      <c r="P2616" t="s">
        <v>1</v>
      </c>
      <c r="Q2616" t="s">
        <v>4</v>
      </c>
      <c r="R2616" t="s">
        <v>16796</v>
      </c>
      <c r="S2616" t="s">
        <v>137</v>
      </c>
      <c r="T2616" t="s">
        <v>137</v>
      </c>
      <c r="U2616" t="s">
        <v>4623</v>
      </c>
      <c r="V2616" t="s">
        <v>5072</v>
      </c>
      <c r="W2616" t="s">
        <v>13080</v>
      </c>
      <c r="X2616" t="s">
        <v>12036</v>
      </c>
      <c r="Y2616" s="536"/>
      <c r="Z2616" s="536"/>
      <c r="AA2616" s="493" t="s">
        <v>17263</v>
      </c>
      <c r="AB2616" s="493" t="s">
        <v>25538</v>
      </c>
      <c r="AC2616" s="493" t="s">
        <v>19879</v>
      </c>
      <c r="AD2616" s="493" t="s">
        <v>22436</v>
      </c>
      <c r="AE2616"/>
      <c r="AF2616" t="s">
        <v>20919</v>
      </c>
      <c r="AG2616"/>
      <c r="AH2616"/>
      <c r="AI2616" t="s">
        <v>20668</v>
      </c>
      <c r="AJ2616" t="s">
        <v>32</v>
      </c>
      <c r="AK2616" t="s">
        <v>7751</v>
      </c>
      <c r="AL2616" t="s">
        <v>64</v>
      </c>
      <c r="AM2616" t="s">
        <v>12480</v>
      </c>
      <c r="AN2616">
        <v>10</v>
      </c>
    </row>
    <row r="2617" spans="1:40" ht="14.4" x14ac:dyDescent="0.3">
      <c r="A2617" s="433" t="str">
        <v>3501</v>
      </c>
      <c r="D2617" t="str">
        <f>CONCATENATE(portada_F[[#This Row],[NIVEL]],".",portada_F[[#This Row],[CODINS]])</f>
        <v>1.02178</v>
      </c>
      <c r="E2617" s="444" t="s">
        <v>32387</v>
      </c>
      <c r="F2617" t="s">
        <v>4877</v>
      </c>
      <c r="G2617" t="s">
        <v>5059</v>
      </c>
      <c r="H2617" t="s">
        <v>4696</v>
      </c>
      <c r="I2617" t="s">
        <v>137</v>
      </c>
      <c r="J2617" t="s">
        <v>3</v>
      </c>
      <c r="K2617" t="s">
        <v>32</v>
      </c>
      <c r="L2617" t="s">
        <v>20921</v>
      </c>
      <c r="M2617" t="s">
        <v>18492</v>
      </c>
      <c r="N2617">
        <v>60106</v>
      </c>
      <c r="O2617" t="s">
        <v>136</v>
      </c>
      <c r="P2617" t="s">
        <v>1</v>
      </c>
      <c r="Q2617" t="s">
        <v>6</v>
      </c>
      <c r="R2617" t="s">
        <v>16798</v>
      </c>
      <c r="S2617" t="s">
        <v>137</v>
      </c>
      <c r="T2617" t="s">
        <v>137</v>
      </c>
      <c r="U2617" t="s">
        <v>5034</v>
      </c>
      <c r="V2617" t="s">
        <v>4696</v>
      </c>
      <c r="W2617" t="s">
        <v>9637</v>
      </c>
      <c r="X2617" t="s">
        <v>12032</v>
      </c>
      <c r="Y2617" s="536" t="s">
        <v>25524</v>
      </c>
      <c r="Z2617" s="536"/>
      <c r="AA2617" s="493" t="s">
        <v>20179</v>
      </c>
      <c r="AB2617" s="493" t="s">
        <v>25525</v>
      </c>
      <c r="AC2617" s="493" t="s">
        <v>19939</v>
      </c>
      <c r="AD2617" s="493" t="s">
        <v>23435</v>
      </c>
      <c r="AE2617"/>
      <c r="AF2617" t="s">
        <v>20919</v>
      </c>
      <c r="AG2617"/>
      <c r="AH2617"/>
      <c r="AI2617" t="s">
        <v>20668</v>
      </c>
      <c r="AJ2617" t="s">
        <v>32</v>
      </c>
      <c r="AK2617" t="s">
        <v>7750</v>
      </c>
      <c r="AL2617" t="s">
        <v>64</v>
      </c>
      <c r="AM2617" t="s">
        <v>4696</v>
      </c>
      <c r="AN2617">
        <v>7</v>
      </c>
    </row>
    <row r="2618" spans="1:40" ht="14.4" x14ac:dyDescent="0.3">
      <c r="A2618" s="433" t="str">
        <v>3502</v>
      </c>
      <c r="D2618" t="str">
        <f>CONCATENATE(portada_F[[#This Row],[NIVEL]],".",portada_F[[#This Row],[CODINS]])</f>
        <v>1.03955</v>
      </c>
      <c r="E2618" s="444" t="s">
        <v>33867</v>
      </c>
      <c r="F2618" t="s">
        <v>9991</v>
      </c>
      <c r="G2618" t="s">
        <v>15973</v>
      </c>
      <c r="H2618" t="s">
        <v>15974</v>
      </c>
      <c r="I2618" t="s">
        <v>137</v>
      </c>
      <c r="J2618" t="s">
        <v>7</v>
      </c>
      <c r="K2618" t="s">
        <v>32</v>
      </c>
      <c r="L2618" t="s">
        <v>20921</v>
      </c>
      <c r="M2618" t="s">
        <v>18492</v>
      </c>
      <c r="N2618">
        <v>60204</v>
      </c>
      <c r="O2618" t="s">
        <v>136</v>
      </c>
      <c r="P2618" t="s">
        <v>2</v>
      </c>
      <c r="Q2618" t="s">
        <v>4</v>
      </c>
      <c r="R2618" t="s">
        <v>16811</v>
      </c>
      <c r="S2618" t="s">
        <v>137</v>
      </c>
      <c r="T2618" t="s">
        <v>4895</v>
      </c>
      <c r="U2618" t="s">
        <v>159</v>
      </c>
      <c r="V2618" t="s">
        <v>15975</v>
      </c>
      <c r="W2618" t="s">
        <v>29183</v>
      </c>
      <c r="X2618" t="s">
        <v>15976</v>
      </c>
      <c r="Y2618" s="536" t="s">
        <v>29184</v>
      </c>
      <c r="Z2618" s="536"/>
      <c r="AA2618" s="493" t="s">
        <v>29185</v>
      </c>
      <c r="AB2618" s="493" t="s">
        <v>29184</v>
      </c>
      <c r="AC2618" s="493" t="s">
        <v>19883</v>
      </c>
      <c r="AD2618" s="493" t="s">
        <v>22445</v>
      </c>
      <c r="AE2618"/>
      <c r="AF2618" t="s">
        <v>20919</v>
      </c>
      <c r="AG2618"/>
      <c r="AH2618"/>
      <c r="AI2618" t="s">
        <v>20668</v>
      </c>
      <c r="AJ2618" t="s">
        <v>32</v>
      </c>
      <c r="AK2618" t="s">
        <v>8832</v>
      </c>
      <c r="AL2618" t="s">
        <v>64</v>
      </c>
      <c r="AM2618" t="s">
        <v>15974</v>
      </c>
      <c r="AN2618">
        <v>8</v>
      </c>
    </row>
    <row r="2619" spans="1:40" ht="14.4" x14ac:dyDescent="0.3">
      <c r="A2619" s="433" t="str">
        <v>3503</v>
      </c>
      <c r="D2619" t="str">
        <f>CONCATENATE(portada_F[[#This Row],[NIVEL]],".",portada_F[[#This Row],[CODINS]])</f>
        <v>1.02188</v>
      </c>
      <c r="E2619" s="444" t="s">
        <v>32396</v>
      </c>
      <c r="F2619" t="s">
        <v>4891</v>
      </c>
      <c r="G2619" t="s">
        <v>5086</v>
      </c>
      <c r="H2619" t="s">
        <v>3785</v>
      </c>
      <c r="I2619" t="s">
        <v>4727</v>
      </c>
      <c r="J2619" t="s">
        <v>4</v>
      </c>
      <c r="K2619" t="s">
        <v>32</v>
      </c>
      <c r="L2619" t="s">
        <v>20921</v>
      </c>
      <c r="M2619" t="s">
        <v>18492</v>
      </c>
      <c r="N2619">
        <v>60104</v>
      </c>
      <c r="O2619" t="s">
        <v>136</v>
      </c>
      <c r="P2619" t="s">
        <v>1</v>
      </c>
      <c r="Q2619" t="s">
        <v>4</v>
      </c>
      <c r="R2619" t="s">
        <v>16796</v>
      </c>
      <c r="S2619" t="s">
        <v>137</v>
      </c>
      <c r="T2619" t="s">
        <v>137</v>
      </c>
      <c r="U2619" t="s">
        <v>4623</v>
      </c>
      <c r="V2619" t="s">
        <v>3785</v>
      </c>
      <c r="W2619" t="s">
        <v>25539</v>
      </c>
      <c r="X2619" t="s">
        <v>12037</v>
      </c>
      <c r="Y2619" s="536" t="s">
        <v>25540</v>
      </c>
      <c r="Z2619" s="536" t="s">
        <v>25541</v>
      </c>
      <c r="AA2619" s="493" t="s">
        <v>20181</v>
      </c>
      <c r="AB2619" s="493" t="s">
        <v>25542</v>
      </c>
      <c r="AC2619" s="493" t="s">
        <v>19879</v>
      </c>
      <c r="AD2619" s="493" t="s">
        <v>22436</v>
      </c>
      <c r="AE2619"/>
      <c r="AF2619" t="s">
        <v>20919</v>
      </c>
      <c r="AG2619"/>
      <c r="AH2619"/>
      <c r="AI2619" t="s">
        <v>20668</v>
      </c>
      <c r="AJ2619" t="s">
        <v>32</v>
      </c>
      <c r="AK2619" t="s">
        <v>7752</v>
      </c>
      <c r="AL2619" t="s">
        <v>64</v>
      </c>
      <c r="AM2619" t="s">
        <v>3785</v>
      </c>
      <c r="AN2619">
        <v>9</v>
      </c>
    </row>
    <row r="2620" spans="1:40" ht="14.4" x14ac:dyDescent="0.3">
      <c r="A2620" s="433" t="str">
        <v>3504</v>
      </c>
      <c r="D2620" t="str">
        <f>CONCATENATE(portada_F[[#This Row],[NIVEL]],".",portada_F[[#This Row],[CODINS]])</f>
        <v>1.03598</v>
      </c>
      <c r="E2620" s="444" t="s">
        <v>33589</v>
      </c>
      <c r="F2620" t="s">
        <v>11061</v>
      </c>
      <c r="G2620" t="s">
        <v>13704</v>
      </c>
      <c r="H2620" t="s">
        <v>13705</v>
      </c>
      <c r="I2620" t="s">
        <v>137</v>
      </c>
      <c r="J2620" t="s">
        <v>6</v>
      </c>
      <c r="K2620" t="s">
        <v>32</v>
      </c>
      <c r="L2620" t="s">
        <v>20921</v>
      </c>
      <c r="M2620" t="s">
        <v>18492</v>
      </c>
      <c r="N2620">
        <v>60107</v>
      </c>
      <c r="O2620" t="s">
        <v>136</v>
      </c>
      <c r="P2620" t="s">
        <v>1</v>
      </c>
      <c r="Q2620" t="s">
        <v>7</v>
      </c>
      <c r="R2620" t="s">
        <v>16799</v>
      </c>
      <c r="S2620" t="s">
        <v>137</v>
      </c>
      <c r="T2620" t="s">
        <v>137</v>
      </c>
      <c r="U2620" t="s">
        <v>5116</v>
      </c>
      <c r="V2620" t="s">
        <v>13705</v>
      </c>
      <c r="W2620" t="s">
        <v>14350</v>
      </c>
      <c r="X2620" t="s">
        <v>14349</v>
      </c>
      <c r="Y2620" s="536" t="s">
        <v>28452</v>
      </c>
      <c r="Z2620" s="536" t="s">
        <v>28452</v>
      </c>
      <c r="AA2620" s="493" t="s">
        <v>19510</v>
      </c>
      <c r="AB2620" s="493" t="s">
        <v>28453</v>
      </c>
      <c r="AC2620" s="493" t="s">
        <v>19881</v>
      </c>
      <c r="AD2620" s="493" t="s">
        <v>22441</v>
      </c>
      <c r="AE2620"/>
      <c r="AF2620" t="s">
        <v>20919</v>
      </c>
      <c r="AG2620"/>
      <c r="AH2620"/>
      <c r="AI2620" t="s">
        <v>20668</v>
      </c>
      <c r="AJ2620" t="s">
        <v>32</v>
      </c>
      <c r="AK2620" t="s">
        <v>5031</v>
      </c>
      <c r="AL2620" t="s">
        <v>64</v>
      </c>
      <c r="AM2620" t="s">
        <v>13705</v>
      </c>
      <c r="AN2620">
        <v>3</v>
      </c>
    </row>
    <row r="2621" spans="1:40" ht="14.4" x14ac:dyDescent="0.3">
      <c r="A2621" s="433" t="str">
        <v>3505</v>
      </c>
      <c r="D2621" t="str">
        <f>CONCATENATE(portada_F[[#This Row],[NIVEL]],".",portada_F[[#This Row],[CODINS]])</f>
        <v>1.01968</v>
      </c>
      <c r="E2621" s="444" t="s">
        <v>32199</v>
      </c>
      <c r="F2621" t="s">
        <v>4576</v>
      </c>
      <c r="G2621" t="s">
        <v>5133</v>
      </c>
      <c r="H2621" t="s">
        <v>5134</v>
      </c>
      <c r="I2621" t="s">
        <v>4727</v>
      </c>
      <c r="J2621" t="s">
        <v>1</v>
      </c>
      <c r="K2621" t="s">
        <v>32</v>
      </c>
      <c r="L2621" t="s">
        <v>20921</v>
      </c>
      <c r="M2621" t="s">
        <v>18492</v>
      </c>
      <c r="N2621">
        <v>60105</v>
      </c>
      <c r="O2621" t="s">
        <v>136</v>
      </c>
      <c r="P2621" t="s">
        <v>1</v>
      </c>
      <c r="Q2621" t="s">
        <v>5</v>
      </c>
      <c r="R2621" t="s">
        <v>16797</v>
      </c>
      <c r="S2621" t="s">
        <v>137</v>
      </c>
      <c r="T2621" t="s">
        <v>137</v>
      </c>
      <c r="U2621" t="s">
        <v>5092</v>
      </c>
      <c r="V2621" t="s">
        <v>5134</v>
      </c>
      <c r="W2621" t="s">
        <v>9651</v>
      </c>
      <c r="X2621" t="s">
        <v>11986</v>
      </c>
      <c r="Y2621" s="536" t="s">
        <v>25070</v>
      </c>
      <c r="Z2621" s="536" t="s">
        <v>25071</v>
      </c>
      <c r="AA2621" s="493" t="s">
        <v>25072</v>
      </c>
      <c r="AB2621" s="493" t="s">
        <v>25071</v>
      </c>
      <c r="AC2621" s="493" t="s">
        <v>19880</v>
      </c>
      <c r="AD2621" s="493" t="s">
        <v>22439</v>
      </c>
      <c r="AE2621"/>
      <c r="AF2621" t="s">
        <v>20919</v>
      </c>
      <c r="AG2621"/>
      <c r="AH2621"/>
      <c r="AI2621" t="s">
        <v>20668</v>
      </c>
      <c r="AJ2621" t="s">
        <v>32</v>
      </c>
      <c r="AK2621" t="s">
        <v>7705</v>
      </c>
      <c r="AL2621" t="s">
        <v>64</v>
      </c>
      <c r="AM2621" t="s">
        <v>5134</v>
      </c>
      <c r="AN2621">
        <v>9</v>
      </c>
    </row>
    <row r="2622" spans="1:40" ht="14.4" x14ac:dyDescent="0.3">
      <c r="A2622" s="433" t="str">
        <v>3506</v>
      </c>
      <c r="D2622" t="str">
        <f>CONCATENATE(portada_F[[#This Row],[NIVEL]],".",portada_F[[#This Row],[CODINS]])</f>
        <v>1.02688</v>
      </c>
      <c r="E2622" s="444" t="s">
        <v>32833</v>
      </c>
      <c r="F2622" t="s">
        <v>5062</v>
      </c>
      <c r="G2622" t="s">
        <v>5060</v>
      </c>
      <c r="H2622" t="s">
        <v>5061</v>
      </c>
      <c r="I2622" t="s">
        <v>137</v>
      </c>
      <c r="J2622" t="s">
        <v>3</v>
      </c>
      <c r="K2622" t="s">
        <v>32</v>
      </c>
      <c r="L2622" t="s">
        <v>20921</v>
      </c>
      <c r="M2622" t="s">
        <v>18492</v>
      </c>
      <c r="N2622">
        <v>60103</v>
      </c>
      <c r="O2622" t="s">
        <v>136</v>
      </c>
      <c r="P2622" t="s">
        <v>1</v>
      </c>
      <c r="Q2622" t="s">
        <v>3</v>
      </c>
      <c r="R2622" t="s">
        <v>16795</v>
      </c>
      <c r="S2622" t="s">
        <v>137</v>
      </c>
      <c r="T2622" t="s">
        <v>137</v>
      </c>
      <c r="U2622" t="s">
        <v>5037</v>
      </c>
      <c r="V2622" t="s">
        <v>5061</v>
      </c>
      <c r="W2622" t="s">
        <v>9638</v>
      </c>
      <c r="X2622" t="s">
        <v>10947</v>
      </c>
      <c r="Y2622" s="536" t="s">
        <v>26568</v>
      </c>
      <c r="Z2622" s="536" t="s">
        <v>26569</v>
      </c>
      <c r="AA2622" s="493" t="s">
        <v>19311</v>
      </c>
      <c r="AB2622" s="493" t="s">
        <v>26570</v>
      </c>
      <c r="AC2622" s="493" t="s">
        <v>19939</v>
      </c>
      <c r="AD2622" s="493" t="s">
        <v>23435</v>
      </c>
      <c r="AE2622"/>
      <c r="AF2622" t="s">
        <v>20919</v>
      </c>
      <c r="AG2622"/>
      <c r="AH2622"/>
      <c r="AI2622" t="s">
        <v>20668</v>
      </c>
      <c r="AJ2622" t="s">
        <v>32</v>
      </c>
      <c r="AK2622" t="s">
        <v>1140</v>
      </c>
      <c r="AL2622" t="s">
        <v>64</v>
      </c>
      <c r="AM2622" t="s">
        <v>5061</v>
      </c>
      <c r="AN2622">
        <v>13</v>
      </c>
    </row>
    <row r="2623" spans="1:40" ht="14.4" x14ac:dyDescent="0.3">
      <c r="A2623" s="433" t="str">
        <v>3507</v>
      </c>
      <c r="D2623" t="str">
        <f>CONCATENATE(portada_F[[#This Row],[NIVEL]],".",portada_F[[#This Row],[CODINS]])</f>
        <v>1.02265</v>
      </c>
      <c r="E2623" s="444" t="s">
        <v>32460</v>
      </c>
      <c r="F2623" t="s">
        <v>254</v>
      </c>
      <c r="G2623" t="s">
        <v>5148</v>
      </c>
      <c r="H2623" t="s">
        <v>5149</v>
      </c>
      <c r="I2623" t="s">
        <v>137</v>
      </c>
      <c r="J2623" t="s">
        <v>9</v>
      </c>
      <c r="K2623" t="s">
        <v>32</v>
      </c>
      <c r="L2623" t="s">
        <v>20921</v>
      </c>
      <c r="M2623" t="s">
        <v>18492</v>
      </c>
      <c r="N2623">
        <v>60202</v>
      </c>
      <c r="O2623" t="s">
        <v>136</v>
      </c>
      <c r="P2623" t="s">
        <v>2</v>
      </c>
      <c r="Q2623" t="s">
        <v>2</v>
      </c>
      <c r="R2623" t="s">
        <v>16809</v>
      </c>
      <c r="S2623" t="s">
        <v>137</v>
      </c>
      <c r="T2623" t="s">
        <v>4895</v>
      </c>
      <c r="U2623" t="s">
        <v>4896</v>
      </c>
      <c r="V2623" t="s">
        <v>5150</v>
      </c>
      <c r="W2623" t="s">
        <v>9655</v>
      </c>
      <c r="X2623" t="s">
        <v>10851</v>
      </c>
      <c r="Y2623" s="536" t="s">
        <v>25681</v>
      </c>
      <c r="Z2623" s="536" t="s">
        <v>25682</v>
      </c>
      <c r="AA2623" s="493" t="s">
        <v>15012</v>
      </c>
      <c r="AB2623" s="493" t="s">
        <v>25683</v>
      </c>
      <c r="AC2623" s="493" t="s">
        <v>22449</v>
      </c>
      <c r="AD2623" s="493" t="s">
        <v>22450</v>
      </c>
      <c r="AE2623"/>
      <c r="AF2623" t="s">
        <v>20919</v>
      </c>
      <c r="AG2623"/>
      <c r="AH2623"/>
      <c r="AI2623" t="s">
        <v>20668</v>
      </c>
      <c r="AJ2623" t="s">
        <v>32</v>
      </c>
      <c r="AK2623" t="s">
        <v>1371</v>
      </c>
      <c r="AL2623" t="s">
        <v>64</v>
      </c>
      <c r="AM2623" t="s">
        <v>5149</v>
      </c>
      <c r="AN2623">
        <v>26</v>
      </c>
    </row>
    <row r="2624" spans="1:40" ht="14.4" x14ac:dyDescent="0.3">
      <c r="A2624" s="433" t="str">
        <v>3508</v>
      </c>
      <c r="D2624" t="str">
        <f>CONCATENATE(portada_F[[#This Row],[NIVEL]],".",portada_F[[#This Row],[CODINS]])</f>
        <v>1.02567</v>
      </c>
      <c r="E2624" s="444" t="s">
        <v>32730</v>
      </c>
      <c r="F2624" t="s">
        <v>4001</v>
      </c>
      <c r="G2624" t="s">
        <v>5121</v>
      </c>
      <c r="H2624" t="s">
        <v>5122</v>
      </c>
      <c r="I2624" t="s">
        <v>137</v>
      </c>
      <c r="J2624" t="s">
        <v>6</v>
      </c>
      <c r="K2624" t="s">
        <v>32</v>
      </c>
      <c r="L2624" t="s">
        <v>20921</v>
      </c>
      <c r="M2624" t="s">
        <v>18492</v>
      </c>
      <c r="N2624">
        <v>61201</v>
      </c>
      <c r="O2624" t="s">
        <v>136</v>
      </c>
      <c r="P2624" t="s">
        <v>14</v>
      </c>
      <c r="Q2624" t="s">
        <v>1</v>
      </c>
      <c r="R2624" t="s">
        <v>18393</v>
      </c>
      <c r="S2624" t="s">
        <v>137</v>
      </c>
      <c r="T2624" t="s">
        <v>5821</v>
      </c>
      <c r="U2624" t="s">
        <v>5821</v>
      </c>
      <c r="V2624" t="s">
        <v>5122</v>
      </c>
      <c r="W2624" t="s">
        <v>22198</v>
      </c>
      <c r="X2624" t="s">
        <v>10919</v>
      </c>
      <c r="Y2624" s="536" t="s">
        <v>26308</v>
      </c>
      <c r="Z2624" s="536"/>
      <c r="AA2624" s="493" t="s">
        <v>13170</v>
      </c>
      <c r="AB2624" s="493" t="s">
        <v>26308</v>
      </c>
      <c r="AC2624" s="493" t="s">
        <v>19881</v>
      </c>
      <c r="AD2624" s="493" t="s">
        <v>22441</v>
      </c>
      <c r="AE2624"/>
      <c r="AF2624" t="s">
        <v>20919</v>
      </c>
      <c r="AG2624"/>
      <c r="AH2624"/>
      <c r="AI2624" t="s">
        <v>20668</v>
      </c>
      <c r="AJ2624" t="s">
        <v>32</v>
      </c>
      <c r="AK2624" t="s">
        <v>5120</v>
      </c>
      <c r="AL2624" t="s">
        <v>64</v>
      </c>
      <c r="AM2624" t="s">
        <v>5122</v>
      </c>
      <c r="AN2624">
        <v>3</v>
      </c>
    </row>
    <row r="2625" spans="1:40" ht="14.4" x14ac:dyDescent="0.3">
      <c r="A2625" s="433" t="str">
        <v>3509</v>
      </c>
      <c r="D2625" t="str">
        <f>CONCATENATE(portada_F[[#This Row],[NIVEL]],".",portada_F[[#This Row],[CODINS]])</f>
        <v>1.03499</v>
      </c>
      <c r="E2625" s="444" t="s">
        <v>33514</v>
      </c>
      <c r="F2625" t="s">
        <v>12591</v>
      </c>
      <c r="G2625" t="s">
        <v>12592</v>
      </c>
      <c r="H2625" t="s">
        <v>12593</v>
      </c>
      <c r="I2625" t="s">
        <v>137</v>
      </c>
      <c r="J2625" t="s">
        <v>3</v>
      </c>
      <c r="K2625" t="s">
        <v>32</v>
      </c>
      <c r="L2625" t="s">
        <v>20921</v>
      </c>
      <c r="M2625" t="s">
        <v>18492</v>
      </c>
      <c r="N2625">
        <v>60103</v>
      </c>
      <c r="O2625" t="s">
        <v>136</v>
      </c>
      <c r="P2625" t="s">
        <v>1</v>
      </c>
      <c r="Q2625" t="s">
        <v>3</v>
      </c>
      <c r="R2625" t="s">
        <v>16795</v>
      </c>
      <c r="S2625" t="s">
        <v>137</v>
      </c>
      <c r="T2625" t="s">
        <v>137</v>
      </c>
      <c r="U2625" t="s">
        <v>5037</v>
      </c>
      <c r="V2625" t="s">
        <v>12593</v>
      </c>
      <c r="W2625" t="s">
        <v>15135</v>
      </c>
      <c r="X2625" t="s">
        <v>14277</v>
      </c>
      <c r="Y2625" s="536" t="s">
        <v>28231</v>
      </c>
      <c r="Z2625" s="536"/>
      <c r="AA2625" s="493" t="s">
        <v>28232</v>
      </c>
      <c r="AB2625" s="493" t="s">
        <v>28231</v>
      </c>
      <c r="AC2625" s="493" t="s">
        <v>19939</v>
      </c>
      <c r="AD2625" s="493" t="s">
        <v>23435</v>
      </c>
      <c r="AE2625"/>
      <c r="AF2625" t="s">
        <v>20919</v>
      </c>
      <c r="AG2625"/>
      <c r="AH2625"/>
      <c r="AI2625" t="s">
        <v>20668</v>
      </c>
      <c r="AJ2625" t="s">
        <v>32</v>
      </c>
      <c r="AK2625" t="s">
        <v>1127</v>
      </c>
      <c r="AL2625" t="s">
        <v>64</v>
      </c>
      <c r="AM2625" t="s">
        <v>12593</v>
      </c>
      <c r="AN2625">
        <v>2</v>
      </c>
    </row>
    <row r="2626" spans="1:40" ht="14.4" x14ac:dyDescent="0.3">
      <c r="A2626" s="433" t="str">
        <v>3511</v>
      </c>
      <c r="D2626" t="str">
        <f>CONCATENATE(portada_F[[#This Row],[NIVEL]],".",portada_F[[#This Row],[CODINS]])</f>
        <v>1.01175</v>
      </c>
      <c r="E2626" s="444" t="s">
        <v>31480</v>
      </c>
      <c r="F2626" t="s">
        <v>3106</v>
      </c>
      <c r="G2626" t="s">
        <v>5078</v>
      </c>
      <c r="H2626" t="s">
        <v>4623</v>
      </c>
      <c r="I2626" t="s">
        <v>4727</v>
      </c>
      <c r="J2626" t="s">
        <v>3</v>
      </c>
      <c r="K2626" t="s">
        <v>32</v>
      </c>
      <c r="L2626" t="s">
        <v>20921</v>
      </c>
      <c r="M2626" t="s">
        <v>18492</v>
      </c>
      <c r="N2626">
        <v>60104</v>
      </c>
      <c r="O2626" t="s">
        <v>136</v>
      </c>
      <c r="P2626" t="s">
        <v>1</v>
      </c>
      <c r="Q2626" t="s">
        <v>4</v>
      </c>
      <c r="R2626" t="s">
        <v>16796</v>
      </c>
      <c r="S2626" t="s">
        <v>137</v>
      </c>
      <c r="T2626" t="s">
        <v>137</v>
      </c>
      <c r="U2626" t="s">
        <v>4623</v>
      </c>
      <c r="V2626" t="s">
        <v>4623</v>
      </c>
      <c r="W2626" t="s">
        <v>18944</v>
      </c>
      <c r="X2626" t="s">
        <v>11764</v>
      </c>
      <c r="Y2626" s="536" t="s">
        <v>23436</v>
      </c>
      <c r="Z2626" s="536"/>
      <c r="AA2626" s="493" t="s">
        <v>15655</v>
      </c>
      <c r="AB2626" s="493" t="s">
        <v>23437</v>
      </c>
      <c r="AC2626" s="493" t="s">
        <v>23438</v>
      </c>
      <c r="AD2626" s="493" t="s">
        <v>23439</v>
      </c>
      <c r="AE2626"/>
      <c r="AF2626" t="s">
        <v>20919</v>
      </c>
      <c r="AG2626"/>
      <c r="AH2626"/>
      <c r="AI2626" t="s">
        <v>20668</v>
      </c>
      <c r="AJ2626" t="s">
        <v>32</v>
      </c>
      <c r="AK2626" t="s">
        <v>1826</v>
      </c>
      <c r="AL2626" t="s">
        <v>64</v>
      </c>
      <c r="AM2626" t="s">
        <v>4623</v>
      </c>
      <c r="AN2626">
        <v>29</v>
      </c>
    </row>
    <row r="2627" spans="1:40" ht="14.4" x14ac:dyDescent="0.3">
      <c r="A2627" s="433" t="str">
        <v>3513</v>
      </c>
      <c r="D2627" t="str">
        <f>CONCATENATE(portada_F[[#This Row],[NIVEL]],".",portada_F[[#This Row],[CODINS]])</f>
        <v>1.02692</v>
      </c>
      <c r="E2627" s="444" t="s">
        <v>32837</v>
      </c>
      <c r="F2627" t="s">
        <v>7669</v>
      </c>
      <c r="G2627" t="s">
        <v>10237</v>
      </c>
      <c r="H2627" t="s">
        <v>12497</v>
      </c>
      <c r="I2627" t="s">
        <v>4727</v>
      </c>
      <c r="J2627" t="s">
        <v>2</v>
      </c>
      <c r="K2627" t="s">
        <v>32</v>
      </c>
      <c r="L2627" t="s">
        <v>20921</v>
      </c>
      <c r="M2627" t="s">
        <v>18492</v>
      </c>
      <c r="N2627">
        <v>60111</v>
      </c>
      <c r="O2627" t="s">
        <v>136</v>
      </c>
      <c r="P2627" t="s">
        <v>1</v>
      </c>
      <c r="Q2627" t="s">
        <v>13</v>
      </c>
      <c r="R2627" t="s">
        <v>16802</v>
      </c>
      <c r="S2627" t="s">
        <v>137</v>
      </c>
      <c r="T2627" t="s">
        <v>137</v>
      </c>
      <c r="U2627" t="s">
        <v>3237</v>
      </c>
      <c r="V2627" t="s">
        <v>12497</v>
      </c>
      <c r="W2627" t="s">
        <v>13197</v>
      </c>
      <c r="X2627" t="s">
        <v>12159</v>
      </c>
      <c r="Y2627" s="536" t="s">
        <v>26579</v>
      </c>
      <c r="Z2627" s="536" t="s">
        <v>26580</v>
      </c>
      <c r="AA2627" s="493" t="s">
        <v>26581</v>
      </c>
      <c r="AB2627" s="493" t="s">
        <v>26579</v>
      </c>
      <c r="AC2627" s="493" t="s">
        <v>22874</v>
      </c>
      <c r="AD2627" s="493" t="s">
        <v>22875</v>
      </c>
      <c r="AE2627"/>
      <c r="AF2627" t="s">
        <v>20919</v>
      </c>
      <c r="AG2627"/>
      <c r="AH2627"/>
      <c r="AI2627" t="s">
        <v>20668</v>
      </c>
      <c r="AJ2627" t="s">
        <v>32</v>
      </c>
      <c r="AK2627" t="s">
        <v>5135</v>
      </c>
      <c r="AL2627" t="s">
        <v>64</v>
      </c>
      <c r="AM2627" t="s">
        <v>12497</v>
      </c>
      <c r="AN2627">
        <v>14</v>
      </c>
    </row>
    <row r="2628" spans="1:40" ht="14.4" x14ac:dyDescent="0.3">
      <c r="A2628" s="433" t="str">
        <v>3514</v>
      </c>
      <c r="D2628" t="str">
        <f>CONCATENATE(portada_F[[#This Row],[NIVEL]],".",portada_F[[#This Row],[CODINS]])</f>
        <v>1.02875</v>
      </c>
      <c r="E2628" s="444" t="s">
        <v>33003</v>
      </c>
      <c r="F2628" t="s">
        <v>11219</v>
      </c>
      <c r="G2628" t="s">
        <v>11220</v>
      </c>
      <c r="H2628" t="s">
        <v>11221</v>
      </c>
      <c r="I2628" t="s">
        <v>137</v>
      </c>
      <c r="J2628" t="s">
        <v>7</v>
      </c>
      <c r="K2628" t="s">
        <v>32</v>
      </c>
      <c r="L2628" t="s">
        <v>20921</v>
      </c>
      <c r="M2628" t="s">
        <v>18492</v>
      </c>
      <c r="N2628">
        <v>60205</v>
      </c>
      <c r="O2628" t="s">
        <v>136</v>
      </c>
      <c r="P2628" t="s">
        <v>2</v>
      </c>
      <c r="Q2628" t="s">
        <v>5</v>
      </c>
      <c r="R2628" t="s">
        <v>16812</v>
      </c>
      <c r="S2628" t="s">
        <v>137</v>
      </c>
      <c r="T2628" t="s">
        <v>4895</v>
      </c>
      <c r="U2628" t="s">
        <v>441</v>
      </c>
      <c r="V2628" t="s">
        <v>11221</v>
      </c>
      <c r="W2628" t="s">
        <v>26958</v>
      </c>
      <c r="X2628" t="s">
        <v>12191</v>
      </c>
      <c r="Y2628" s="536" t="s">
        <v>26959</v>
      </c>
      <c r="Z2628" s="536"/>
      <c r="AA2628" s="493" t="s">
        <v>19371</v>
      </c>
      <c r="AB2628" s="493" t="s">
        <v>26960</v>
      </c>
      <c r="AC2628" s="493" t="s">
        <v>19883</v>
      </c>
      <c r="AD2628" s="493" t="s">
        <v>22445</v>
      </c>
      <c r="AE2628"/>
      <c r="AF2628" t="s">
        <v>20919</v>
      </c>
      <c r="AG2628"/>
      <c r="AH2628"/>
      <c r="AI2628" t="s">
        <v>20668</v>
      </c>
      <c r="AJ2628" t="s">
        <v>32</v>
      </c>
      <c r="AK2628" t="s">
        <v>5172</v>
      </c>
      <c r="AL2628" t="s">
        <v>64</v>
      </c>
      <c r="AM2628" t="s">
        <v>11221</v>
      </c>
      <c r="AN2628">
        <v>3</v>
      </c>
    </row>
    <row r="2629" spans="1:40" ht="14.4" x14ac:dyDescent="0.3">
      <c r="A2629" s="433" t="str">
        <v>3515</v>
      </c>
      <c r="D2629" t="str">
        <f>CONCATENATE(portada_F[[#This Row],[NIVEL]],".",portada_F[[#This Row],[CODINS]])</f>
        <v>1.02189</v>
      </c>
      <c r="E2629" s="444" t="s">
        <v>32397</v>
      </c>
      <c r="F2629" t="s">
        <v>4892</v>
      </c>
      <c r="G2629" t="s">
        <v>5073</v>
      </c>
      <c r="H2629" t="s">
        <v>5074</v>
      </c>
      <c r="I2629" t="s">
        <v>4727</v>
      </c>
      <c r="J2629" t="s">
        <v>3</v>
      </c>
      <c r="K2629" t="s">
        <v>32</v>
      </c>
      <c r="L2629" t="s">
        <v>20921</v>
      </c>
      <c r="M2629" t="s">
        <v>18492</v>
      </c>
      <c r="N2629">
        <v>60104</v>
      </c>
      <c r="O2629" t="s">
        <v>136</v>
      </c>
      <c r="P2629" t="s">
        <v>1</v>
      </c>
      <c r="Q2629" t="s">
        <v>4</v>
      </c>
      <c r="R2629" t="s">
        <v>16796</v>
      </c>
      <c r="S2629" t="s">
        <v>137</v>
      </c>
      <c r="T2629" t="s">
        <v>137</v>
      </c>
      <c r="U2629" t="s">
        <v>4623</v>
      </c>
      <c r="V2629" t="s">
        <v>5074</v>
      </c>
      <c r="W2629" t="s">
        <v>25543</v>
      </c>
      <c r="X2629" t="s">
        <v>12038</v>
      </c>
      <c r="Y2629" s="536" t="s">
        <v>25544</v>
      </c>
      <c r="Z2629" s="536"/>
      <c r="AA2629" s="493" t="s">
        <v>25545</v>
      </c>
      <c r="AB2629" s="493" t="s">
        <v>25546</v>
      </c>
      <c r="AC2629" s="493" t="s">
        <v>23438</v>
      </c>
      <c r="AD2629" s="493" t="s">
        <v>23439</v>
      </c>
      <c r="AE2629"/>
      <c r="AF2629" t="s">
        <v>20919</v>
      </c>
      <c r="AG2629"/>
      <c r="AH2629"/>
      <c r="AI2629" t="s">
        <v>20668</v>
      </c>
      <c r="AJ2629" t="s">
        <v>32</v>
      </c>
      <c r="AK2629" t="s">
        <v>2461</v>
      </c>
      <c r="AL2629" t="s">
        <v>64</v>
      </c>
      <c r="AM2629" t="s">
        <v>5074</v>
      </c>
      <c r="AN2629">
        <v>7</v>
      </c>
    </row>
    <row r="2630" spans="1:40" ht="14.4" x14ac:dyDescent="0.3">
      <c r="A2630" s="433" t="str">
        <v>3516</v>
      </c>
      <c r="D2630" t="str">
        <f>CONCATENATE(portada_F[[#This Row],[NIVEL]],".",portada_F[[#This Row],[CODINS]])</f>
        <v>1.02691</v>
      </c>
      <c r="E2630" s="444" t="s">
        <v>32836</v>
      </c>
      <c r="F2630" t="s">
        <v>5137</v>
      </c>
      <c r="G2630" t="s">
        <v>5136</v>
      </c>
      <c r="H2630" t="s">
        <v>1672</v>
      </c>
      <c r="I2630" t="s">
        <v>4727</v>
      </c>
      <c r="J2630" t="s">
        <v>2</v>
      </c>
      <c r="K2630" t="s">
        <v>32</v>
      </c>
      <c r="L2630" t="s">
        <v>20921</v>
      </c>
      <c r="M2630" t="s">
        <v>18492</v>
      </c>
      <c r="N2630">
        <v>60111</v>
      </c>
      <c r="O2630" t="s">
        <v>136</v>
      </c>
      <c r="P2630" t="s">
        <v>1</v>
      </c>
      <c r="Q2630" t="s">
        <v>13</v>
      </c>
      <c r="R2630" t="s">
        <v>16802</v>
      </c>
      <c r="S2630" t="s">
        <v>137</v>
      </c>
      <c r="T2630" t="s">
        <v>137</v>
      </c>
      <c r="U2630" t="s">
        <v>3237</v>
      </c>
      <c r="V2630" t="s">
        <v>9652</v>
      </c>
      <c r="W2630" t="s">
        <v>26577</v>
      </c>
      <c r="X2630" t="s">
        <v>13195</v>
      </c>
      <c r="Y2630" s="536" t="s">
        <v>26578</v>
      </c>
      <c r="Z2630" s="536" t="s">
        <v>26578</v>
      </c>
      <c r="AA2630" s="493" t="s">
        <v>20273</v>
      </c>
      <c r="AB2630" s="493" t="s">
        <v>20668</v>
      </c>
      <c r="AC2630" s="493" t="s">
        <v>22874</v>
      </c>
      <c r="AD2630" s="493" t="s">
        <v>22875</v>
      </c>
      <c r="AE2630"/>
      <c r="AF2630" t="s">
        <v>20919</v>
      </c>
      <c r="AG2630"/>
      <c r="AH2630"/>
      <c r="AI2630" t="s">
        <v>20668</v>
      </c>
      <c r="AJ2630" t="s">
        <v>32</v>
      </c>
      <c r="AK2630" t="s">
        <v>4714</v>
      </c>
      <c r="AL2630" t="s">
        <v>64</v>
      </c>
      <c r="AM2630" t="s">
        <v>1672</v>
      </c>
      <c r="AN2630">
        <v>7</v>
      </c>
    </row>
    <row r="2631" spans="1:40" ht="14.4" x14ac:dyDescent="0.3">
      <c r="A2631" s="433" t="str">
        <v>3517</v>
      </c>
      <c r="D2631" t="str">
        <f>CONCATENATE(portada_F[[#This Row],[NIVEL]],".",portada_F[[#This Row],[CODINS]])</f>
        <v>1.03876</v>
      </c>
      <c r="E2631" s="444" t="s">
        <v>33802</v>
      </c>
      <c r="F2631" t="s">
        <v>9978</v>
      </c>
      <c r="G2631" t="s">
        <v>14801</v>
      </c>
      <c r="H2631" t="s">
        <v>1443</v>
      </c>
      <c r="I2631" t="s">
        <v>137</v>
      </c>
      <c r="J2631" t="s">
        <v>7</v>
      </c>
      <c r="K2631" t="s">
        <v>32</v>
      </c>
      <c r="L2631" t="s">
        <v>20921</v>
      </c>
      <c r="M2631" t="s">
        <v>18492</v>
      </c>
      <c r="N2631">
        <v>60205</v>
      </c>
      <c r="O2631" t="s">
        <v>136</v>
      </c>
      <c r="P2631" t="s">
        <v>2</v>
      </c>
      <c r="Q2631" t="s">
        <v>5</v>
      </c>
      <c r="R2631" t="s">
        <v>16812</v>
      </c>
      <c r="S2631" t="s">
        <v>137</v>
      </c>
      <c r="T2631" t="s">
        <v>4895</v>
      </c>
      <c r="U2631" t="s">
        <v>441</v>
      </c>
      <c r="V2631" t="s">
        <v>1443</v>
      </c>
      <c r="W2631" t="s">
        <v>15316</v>
      </c>
      <c r="X2631" t="s">
        <v>15929</v>
      </c>
      <c r="Y2631" s="536" t="s">
        <v>29039</v>
      </c>
      <c r="Z2631" s="536"/>
      <c r="AA2631" s="493" t="s">
        <v>15315</v>
      </c>
      <c r="AB2631" s="493" t="s">
        <v>29040</v>
      </c>
      <c r="AC2631" s="493" t="s">
        <v>19883</v>
      </c>
      <c r="AD2631" s="493" t="s">
        <v>22445</v>
      </c>
      <c r="AE2631"/>
      <c r="AF2631" t="s">
        <v>20919</v>
      </c>
      <c r="AG2631"/>
      <c r="AH2631"/>
      <c r="AI2631" t="s">
        <v>20668</v>
      </c>
      <c r="AJ2631" t="s">
        <v>32</v>
      </c>
      <c r="AK2631" t="s">
        <v>8834</v>
      </c>
      <c r="AL2631" t="s">
        <v>64</v>
      </c>
      <c r="AM2631" t="s">
        <v>1443</v>
      </c>
      <c r="AN2631">
        <v>1</v>
      </c>
    </row>
    <row r="2632" spans="1:40" ht="14.4" x14ac:dyDescent="0.3">
      <c r="A2632" s="433" t="str">
        <v>3518</v>
      </c>
      <c r="D2632" t="str">
        <f>CONCATENATE(portada_F[[#This Row],[NIVEL]],".",portada_F[[#This Row],[CODINS]])</f>
        <v>1.02876</v>
      </c>
      <c r="E2632" s="444" t="s">
        <v>33004</v>
      </c>
      <c r="F2632" t="s">
        <v>5162</v>
      </c>
      <c r="G2632" t="s">
        <v>5159</v>
      </c>
      <c r="H2632" t="s">
        <v>5160</v>
      </c>
      <c r="I2632" t="s">
        <v>137</v>
      </c>
      <c r="J2632" t="s">
        <v>9</v>
      </c>
      <c r="K2632" t="s">
        <v>32</v>
      </c>
      <c r="L2632" t="s">
        <v>20921</v>
      </c>
      <c r="M2632" t="s">
        <v>18492</v>
      </c>
      <c r="N2632">
        <v>60206</v>
      </c>
      <c r="O2632" t="s">
        <v>136</v>
      </c>
      <c r="P2632" t="s">
        <v>2</v>
      </c>
      <c r="Q2632" t="s">
        <v>6</v>
      </c>
      <c r="R2632" t="s">
        <v>16813</v>
      </c>
      <c r="S2632" t="s">
        <v>137</v>
      </c>
      <c r="T2632" t="s">
        <v>4895</v>
      </c>
      <c r="U2632" t="s">
        <v>9653</v>
      </c>
      <c r="V2632" t="s">
        <v>5160</v>
      </c>
      <c r="W2632" t="s">
        <v>5161</v>
      </c>
      <c r="X2632" t="s">
        <v>11000</v>
      </c>
      <c r="Y2632" s="536" t="s">
        <v>26961</v>
      </c>
      <c r="Z2632" s="536" t="s">
        <v>26961</v>
      </c>
      <c r="AA2632" s="493" t="s">
        <v>19372</v>
      </c>
      <c r="AB2632" s="493" t="s">
        <v>26962</v>
      </c>
      <c r="AC2632" s="493" t="s">
        <v>22449</v>
      </c>
      <c r="AD2632" s="493" t="s">
        <v>22450</v>
      </c>
      <c r="AE2632"/>
      <c r="AF2632" t="s">
        <v>20919</v>
      </c>
      <c r="AG2632"/>
      <c r="AH2632"/>
      <c r="AI2632" t="s">
        <v>20668</v>
      </c>
      <c r="AJ2632" t="s">
        <v>32</v>
      </c>
      <c r="AK2632" t="s">
        <v>548</v>
      </c>
      <c r="AL2632" t="s">
        <v>64</v>
      </c>
      <c r="AM2632" t="s">
        <v>5160</v>
      </c>
      <c r="AN2632">
        <v>11</v>
      </c>
    </row>
    <row r="2633" spans="1:40" ht="14.4" x14ac:dyDescent="0.3">
      <c r="A2633" s="433" t="str">
        <v>3519</v>
      </c>
      <c r="D2633" t="str">
        <f>CONCATENATE(portada_F[[#This Row],[NIVEL]],".",portada_F[[#This Row],[CODINS]])</f>
        <v>1.02521</v>
      </c>
      <c r="E2633" s="444" t="s">
        <v>32691</v>
      </c>
      <c r="F2633" t="s">
        <v>1568</v>
      </c>
      <c r="G2633" t="s">
        <v>5075</v>
      </c>
      <c r="H2633" t="s">
        <v>693</v>
      </c>
      <c r="I2633" t="s">
        <v>4727</v>
      </c>
      <c r="J2633" t="s">
        <v>4</v>
      </c>
      <c r="K2633" t="s">
        <v>32</v>
      </c>
      <c r="L2633" t="s">
        <v>20921</v>
      </c>
      <c r="M2633" t="s">
        <v>18492</v>
      </c>
      <c r="N2633">
        <v>60104</v>
      </c>
      <c r="O2633" t="s">
        <v>136</v>
      </c>
      <c r="P2633" t="s">
        <v>1</v>
      </c>
      <c r="Q2633" t="s">
        <v>4</v>
      </c>
      <c r="R2633" t="s">
        <v>16796</v>
      </c>
      <c r="S2633" t="s">
        <v>137</v>
      </c>
      <c r="T2633" t="s">
        <v>137</v>
      </c>
      <c r="U2633" t="s">
        <v>4623</v>
      </c>
      <c r="V2633" t="s">
        <v>693</v>
      </c>
      <c r="W2633" t="s">
        <v>13160</v>
      </c>
      <c r="X2633" t="s">
        <v>15772</v>
      </c>
      <c r="Y2633" s="536" t="s">
        <v>26219</v>
      </c>
      <c r="Z2633" s="536"/>
      <c r="AA2633" s="493" t="s">
        <v>15771</v>
      </c>
      <c r="AB2633" s="493" t="s">
        <v>26220</v>
      </c>
      <c r="AC2633" s="493" t="s">
        <v>19879</v>
      </c>
      <c r="AD2633" s="493" t="s">
        <v>22436</v>
      </c>
      <c r="AE2633"/>
      <c r="AF2633" t="s">
        <v>20919</v>
      </c>
      <c r="AG2633"/>
      <c r="AH2633"/>
      <c r="AI2633" t="s">
        <v>20668</v>
      </c>
      <c r="AJ2633" t="s">
        <v>32</v>
      </c>
      <c r="AK2633" t="s">
        <v>2479</v>
      </c>
      <c r="AL2633" t="s">
        <v>64</v>
      </c>
      <c r="AM2633" t="s">
        <v>693</v>
      </c>
      <c r="AN2633">
        <v>13</v>
      </c>
    </row>
    <row r="2634" spans="1:40" ht="14.4" x14ac:dyDescent="0.3">
      <c r="A2634" s="433" t="str">
        <v>3520</v>
      </c>
      <c r="D2634" t="str">
        <f>CONCATENATE(portada_F[[#This Row],[NIVEL]],".",portada_F[[#This Row],[CODINS]])</f>
        <v>1.03217</v>
      </c>
      <c r="E2634" s="444" t="s">
        <v>33290</v>
      </c>
      <c r="F2634" t="s">
        <v>6945</v>
      </c>
      <c r="G2634" t="s">
        <v>5107</v>
      </c>
      <c r="H2634" t="s">
        <v>1563</v>
      </c>
      <c r="I2634" t="s">
        <v>4727</v>
      </c>
      <c r="J2634" t="s">
        <v>1</v>
      </c>
      <c r="K2634" t="s">
        <v>32</v>
      </c>
      <c r="L2634" t="s">
        <v>20921</v>
      </c>
      <c r="M2634" t="s">
        <v>18492</v>
      </c>
      <c r="N2634">
        <v>60105</v>
      </c>
      <c r="O2634" t="s">
        <v>136</v>
      </c>
      <c r="P2634" t="s">
        <v>1</v>
      </c>
      <c r="Q2634" t="s">
        <v>5</v>
      </c>
      <c r="R2634" t="s">
        <v>16797</v>
      </c>
      <c r="S2634" t="s">
        <v>137</v>
      </c>
      <c r="T2634" t="s">
        <v>137</v>
      </c>
      <c r="U2634" t="s">
        <v>5092</v>
      </c>
      <c r="V2634" t="s">
        <v>1563</v>
      </c>
      <c r="W2634" t="s">
        <v>7085</v>
      </c>
      <c r="X2634" t="s">
        <v>18155</v>
      </c>
      <c r="Y2634" s="536"/>
      <c r="Z2634" s="536"/>
      <c r="AA2634" s="493" t="s">
        <v>20388</v>
      </c>
      <c r="AB2634" s="493" t="s">
        <v>27636</v>
      </c>
      <c r="AC2634" s="493" t="s">
        <v>19880</v>
      </c>
      <c r="AD2634" s="493" t="s">
        <v>27637</v>
      </c>
      <c r="AE2634"/>
      <c r="AF2634" t="s">
        <v>20919</v>
      </c>
      <c r="AG2634"/>
      <c r="AH2634"/>
      <c r="AI2634" t="s">
        <v>20668</v>
      </c>
      <c r="AJ2634" t="s">
        <v>32</v>
      </c>
      <c r="AK2634" t="s">
        <v>2999</v>
      </c>
      <c r="AL2634" t="s">
        <v>64</v>
      </c>
      <c r="AM2634" t="s">
        <v>1563</v>
      </c>
      <c r="AN2634">
        <v>9</v>
      </c>
    </row>
    <row r="2635" spans="1:40" ht="14.4" x14ac:dyDescent="0.3">
      <c r="A2635" s="433" t="str">
        <v>3521</v>
      </c>
      <c r="D2635" t="str">
        <f>CONCATENATE(portada_F[[#This Row],[NIVEL]],".",portada_F[[#This Row],[CODINS]])</f>
        <v>1.01917</v>
      </c>
      <c r="E2635" s="444" t="s">
        <v>32157</v>
      </c>
      <c r="F2635" t="s">
        <v>2407</v>
      </c>
      <c r="G2635" t="s">
        <v>5027</v>
      </c>
      <c r="H2635" t="s">
        <v>5028</v>
      </c>
      <c r="I2635" t="s">
        <v>137</v>
      </c>
      <c r="J2635" t="s">
        <v>2</v>
      </c>
      <c r="K2635" t="s">
        <v>32</v>
      </c>
      <c r="L2635" t="s">
        <v>20921</v>
      </c>
      <c r="M2635" t="s">
        <v>18492</v>
      </c>
      <c r="N2635">
        <v>60114</v>
      </c>
      <c r="O2635" t="s">
        <v>136</v>
      </c>
      <c r="P2635" t="s">
        <v>1</v>
      </c>
      <c r="Q2635" t="s">
        <v>225</v>
      </c>
      <c r="R2635" t="s">
        <v>16805</v>
      </c>
      <c r="S2635" t="s">
        <v>137</v>
      </c>
      <c r="T2635" t="s">
        <v>137</v>
      </c>
      <c r="U2635" t="s">
        <v>3084</v>
      </c>
      <c r="V2635" t="s">
        <v>4730</v>
      </c>
      <c r="W2635" t="s">
        <v>3480</v>
      </c>
      <c r="X2635" t="s">
        <v>13012</v>
      </c>
      <c r="Y2635" s="536" t="s">
        <v>24986</v>
      </c>
      <c r="Z2635" s="536"/>
      <c r="AA2635" s="493" t="s">
        <v>18021</v>
      </c>
      <c r="AB2635" s="493" t="s">
        <v>24987</v>
      </c>
      <c r="AC2635" s="493" t="s">
        <v>20140</v>
      </c>
      <c r="AD2635" s="493" t="s">
        <v>24988</v>
      </c>
      <c r="AE2635"/>
      <c r="AF2635" t="s">
        <v>20919</v>
      </c>
      <c r="AG2635"/>
      <c r="AH2635"/>
      <c r="AI2635" t="s">
        <v>20668</v>
      </c>
      <c r="AJ2635" t="s">
        <v>32</v>
      </c>
      <c r="AK2635" t="s">
        <v>5026</v>
      </c>
      <c r="AL2635" t="s">
        <v>64</v>
      </c>
      <c r="AM2635" t="s">
        <v>5028</v>
      </c>
      <c r="AN2635">
        <v>47</v>
      </c>
    </row>
    <row r="2636" spans="1:40" ht="14.4" x14ac:dyDescent="0.3">
      <c r="A2636" s="433" t="str">
        <v>3522</v>
      </c>
      <c r="D2636" t="str">
        <f>CONCATENATE(portada_F[[#This Row],[NIVEL]],".",portada_F[[#This Row],[CODINS]])</f>
        <v>1.01720</v>
      </c>
      <c r="E2636" s="444" t="s">
        <v>31982</v>
      </c>
      <c r="F2636" t="s">
        <v>9059</v>
      </c>
      <c r="G2636" t="s">
        <v>9083</v>
      </c>
      <c r="H2636" t="s">
        <v>272</v>
      </c>
      <c r="I2636" t="s">
        <v>4727</v>
      </c>
      <c r="J2636" t="s">
        <v>2</v>
      </c>
      <c r="K2636" t="s">
        <v>32</v>
      </c>
      <c r="L2636" t="s">
        <v>20921</v>
      </c>
      <c r="M2636" t="s">
        <v>18492</v>
      </c>
      <c r="N2636">
        <v>60111</v>
      </c>
      <c r="O2636" t="s">
        <v>136</v>
      </c>
      <c r="P2636" t="s">
        <v>1</v>
      </c>
      <c r="Q2636" t="s">
        <v>13</v>
      </c>
      <c r="R2636" t="s">
        <v>16802</v>
      </c>
      <c r="S2636" t="s">
        <v>137</v>
      </c>
      <c r="T2636" t="s">
        <v>137</v>
      </c>
      <c r="U2636" t="s">
        <v>3237</v>
      </c>
      <c r="V2636" t="s">
        <v>272</v>
      </c>
      <c r="W2636" t="s">
        <v>19072</v>
      </c>
      <c r="X2636" t="s">
        <v>11920</v>
      </c>
      <c r="Y2636" s="536" t="s">
        <v>24587</v>
      </c>
      <c r="Z2636" s="536" t="s">
        <v>24588</v>
      </c>
      <c r="AA2636" s="493" t="s">
        <v>20111</v>
      </c>
      <c r="AB2636" s="493" t="s">
        <v>24589</v>
      </c>
      <c r="AC2636" s="493" t="s">
        <v>22874</v>
      </c>
      <c r="AD2636" s="493" t="s">
        <v>22875</v>
      </c>
      <c r="AE2636"/>
      <c r="AF2636" t="s">
        <v>20919</v>
      </c>
      <c r="AG2636"/>
      <c r="AH2636"/>
      <c r="AI2636" t="s">
        <v>20668</v>
      </c>
      <c r="AJ2636" t="s">
        <v>32</v>
      </c>
      <c r="AK2636" t="s">
        <v>5139</v>
      </c>
      <c r="AL2636" t="s">
        <v>64</v>
      </c>
      <c r="AM2636" t="s">
        <v>272</v>
      </c>
      <c r="AN2636">
        <v>64</v>
      </c>
    </row>
    <row r="2637" spans="1:40" ht="14.4" x14ac:dyDescent="0.3">
      <c r="A2637" s="433" t="str">
        <v>3523</v>
      </c>
      <c r="D2637" t="str">
        <f>CONCATENATE(portada_F[[#This Row],[NIVEL]],".",portada_F[[#This Row],[CODINS]])</f>
        <v>1.01918</v>
      </c>
      <c r="E2637" s="444" t="s">
        <v>32158</v>
      </c>
      <c r="F2637" t="s">
        <v>2601</v>
      </c>
      <c r="G2637" t="s">
        <v>11196</v>
      </c>
      <c r="H2637" t="s">
        <v>7693</v>
      </c>
      <c r="I2637" t="s">
        <v>4727</v>
      </c>
      <c r="J2637" t="s">
        <v>2</v>
      </c>
      <c r="K2637" t="s">
        <v>32</v>
      </c>
      <c r="L2637" t="s">
        <v>20921</v>
      </c>
      <c r="M2637" t="s">
        <v>18492</v>
      </c>
      <c r="N2637">
        <v>60111</v>
      </c>
      <c r="O2637" t="s">
        <v>136</v>
      </c>
      <c r="P2637" t="s">
        <v>1</v>
      </c>
      <c r="Q2637" t="s">
        <v>13</v>
      </c>
      <c r="R2637" t="s">
        <v>16802</v>
      </c>
      <c r="S2637" t="s">
        <v>137</v>
      </c>
      <c r="T2637" t="s">
        <v>137</v>
      </c>
      <c r="U2637" t="s">
        <v>3237</v>
      </c>
      <c r="V2637" t="s">
        <v>1520</v>
      </c>
      <c r="W2637" t="s">
        <v>13013</v>
      </c>
      <c r="X2637" t="s">
        <v>10767</v>
      </c>
      <c r="Y2637" s="536" t="s">
        <v>24989</v>
      </c>
      <c r="Z2637" s="536" t="s">
        <v>24990</v>
      </c>
      <c r="AA2637" s="493" t="s">
        <v>19120</v>
      </c>
      <c r="AB2637" s="493" t="s">
        <v>24991</v>
      </c>
      <c r="AC2637" s="493" t="s">
        <v>22874</v>
      </c>
      <c r="AD2637" s="493" t="s">
        <v>22875</v>
      </c>
      <c r="AE2637"/>
      <c r="AF2637" t="s">
        <v>20919</v>
      </c>
      <c r="AG2637"/>
      <c r="AH2637"/>
      <c r="AI2637" t="s">
        <v>20668</v>
      </c>
      <c r="AJ2637" t="s">
        <v>32</v>
      </c>
      <c r="AK2637" t="s">
        <v>4324</v>
      </c>
      <c r="AL2637" t="s">
        <v>64</v>
      </c>
      <c r="AM2637" t="s">
        <v>7693</v>
      </c>
      <c r="AN2637">
        <v>13</v>
      </c>
    </row>
    <row r="2638" spans="1:40" ht="14.4" x14ac:dyDescent="0.3">
      <c r="A2638" s="433" t="str">
        <v>3525</v>
      </c>
      <c r="D2638" t="str">
        <f>CONCATENATE(portada_F[[#This Row],[NIVEL]],".",portada_F[[#This Row],[CODINS]])</f>
        <v>1.04033</v>
      </c>
      <c r="E2638" s="444" t="s">
        <v>34226</v>
      </c>
      <c r="F2638" s="451" t="s">
        <v>10014</v>
      </c>
      <c r="G2638" s="477" t="s">
        <v>16114</v>
      </c>
      <c r="H2638" s="477" t="s">
        <v>1571</v>
      </c>
      <c r="I2638" s="477" t="s">
        <v>82</v>
      </c>
      <c r="J2638" s="477" t="s">
        <v>3</v>
      </c>
      <c r="K2638" s="449" t="s">
        <v>32</v>
      </c>
      <c r="L2638" s="449" t="s">
        <v>20921</v>
      </c>
      <c r="M2638" s="478" t="s">
        <v>18492</v>
      </c>
      <c r="N2638" s="478">
        <v>20212</v>
      </c>
      <c r="O2638" s="478" t="s">
        <v>35</v>
      </c>
      <c r="P2638" s="478" t="s">
        <v>2</v>
      </c>
      <c r="Q2638" s="478" t="s">
        <v>14</v>
      </c>
      <c r="R2638" s="478" t="s">
        <v>16574</v>
      </c>
      <c r="S2638" s="478" t="s">
        <v>83</v>
      </c>
      <c r="T2638" s="478" t="s">
        <v>84</v>
      </c>
      <c r="U2638" s="478" t="s">
        <v>1571</v>
      </c>
      <c r="V2638" s="478" t="s">
        <v>1571</v>
      </c>
      <c r="W2638" s="478" t="s">
        <v>30405</v>
      </c>
      <c r="X2638" s="478" t="s">
        <v>16115</v>
      </c>
      <c r="Y2638" s="536" t="s">
        <v>30406</v>
      </c>
      <c r="Z2638" s="536" t="s">
        <v>30407</v>
      </c>
      <c r="AA2638" s="501" t="s">
        <v>20548</v>
      </c>
      <c r="AB2638" s="501" t="s">
        <v>30407</v>
      </c>
      <c r="AC2638" s="501" t="s">
        <v>19780</v>
      </c>
      <c r="AD2638" s="501" t="s">
        <v>21734</v>
      </c>
      <c r="AE2638" s="1"/>
      <c r="AF2638" s="1"/>
      <c r="AG2638" s="1"/>
      <c r="AH2638" s="1"/>
      <c r="AI2638" s="1" t="s">
        <v>20668</v>
      </c>
      <c r="AJ2638" t="s">
        <v>32</v>
      </c>
      <c r="AK2638" s="478" t="s">
        <v>4651</v>
      </c>
      <c r="AL2638" t="s">
        <v>64</v>
      </c>
      <c r="AM2638" s="478" t="s">
        <v>1571</v>
      </c>
      <c r="AN2638" s="1"/>
    </row>
    <row r="2639" spans="1:40" ht="14.4" x14ac:dyDescent="0.3">
      <c r="A2639" s="433" t="str">
        <v>3527</v>
      </c>
      <c r="D2639" t="str">
        <f>CONCATENATE(portada_F[[#This Row],[NIVEL]],".",portada_F[[#This Row],[CODINS]])</f>
        <v>1.02877</v>
      </c>
      <c r="E2639" s="444" t="s">
        <v>33005</v>
      </c>
      <c r="F2639" t="s">
        <v>5142</v>
      </c>
      <c r="G2639" t="s">
        <v>5141</v>
      </c>
      <c r="H2639" t="s">
        <v>1138</v>
      </c>
      <c r="I2639" t="s">
        <v>4727</v>
      </c>
      <c r="J2639" t="s">
        <v>2</v>
      </c>
      <c r="K2639" t="s">
        <v>32</v>
      </c>
      <c r="L2639" t="s">
        <v>20921</v>
      </c>
      <c r="M2639" t="s">
        <v>18492</v>
      </c>
      <c r="N2639">
        <v>60111</v>
      </c>
      <c r="O2639" t="s">
        <v>136</v>
      </c>
      <c r="P2639" t="s">
        <v>1</v>
      </c>
      <c r="Q2639" t="s">
        <v>13</v>
      </c>
      <c r="R2639" t="s">
        <v>16802</v>
      </c>
      <c r="S2639" t="s">
        <v>137</v>
      </c>
      <c r="T2639" t="s">
        <v>137</v>
      </c>
      <c r="U2639" t="s">
        <v>3237</v>
      </c>
      <c r="V2639" t="s">
        <v>1138</v>
      </c>
      <c r="W2639" t="s">
        <v>13250</v>
      </c>
      <c r="X2639" t="s">
        <v>15813</v>
      </c>
      <c r="Y2639" s="536" t="s">
        <v>26963</v>
      </c>
      <c r="Z2639" s="536"/>
      <c r="AA2639" s="493" t="s">
        <v>26964</v>
      </c>
      <c r="AB2639" s="493" t="s">
        <v>26965</v>
      </c>
      <c r="AC2639" s="493" t="s">
        <v>22874</v>
      </c>
      <c r="AD2639" s="493" t="s">
        <v>22875</v>
      </c>
      <c r="AE2639"/>
      <c r="AF2639" t="s">
        <v>20919</v>
      </c>
      <c r="AG2639"/>
      <c r="AH2639"/>
      <c r="AI2639" t="s">
        <v>20668</v>
      </c>
      <c r="AJ2639" t="s">
        <v>32</v>
      </c>
      <c r="AK2639" t="s">
        <v>3316</v>
      </c>
      <c r="AL2639" t="s">
        <v>64</v>
      </c>
      <c r="AM2639" t="s">
        <v>1138</v>
      </c>
      <c r="AN2639">
        <v>24</v>
      </c>
    </row>
    <row r="2640" spans="1:40" ht="14.4" x14ac:dyDescent="0.3">
      <c r="A2640" s="433" t="str">
        <v>3528</v>
      </c>
      <c r="D2640" t="str">
        <f>CONCATENATE(portada_F[[#This Row],[NIVEL]],".",portada_F[[#This Row],[CODINS]])</f>
        <v>1.01588</v>
      </c>
      <c r="E2640" s="444" t="s">
        <v>31862</v>
      </c>
      <c r="F2640" t="s">
        <v>2286</v>
      </c>
      <c r="G2640" t="s">
        <v>5154</v>
      </c>
      <c r="H2640" t="s">
        <v>5155</v>
      </c>
      <c r="I2640" t="s">
        <v>137</v>
      </c>
      <c r="J2640" t="s">
        <v>7</v>
      </c>
      <c r="K2640" t="s">
        <v>32</v>
      </c>
      <c r="L2640" t="s">
        <v>20921</v>
      </c>
      <c r="M2640" t="s">
        <v>18492</v>
      </c>
      <c r="N2640">
        <v>60204</v>
      </c>
      <c r="O2640" t="s">
        <v>136</v>
      </c>
      <c r="P2640" t="s">
        <v>2</v>
      </c>
      <c r="Q2640" t="s">
        <v>4</v>
      </c>
      <c r="R2640" t="s">
        <v>16811</v>
      </c>
      <c r="S2640" t="s">
        <v>137</v>
      </c>
      <c r="T2640" t="s">
        <v>4895</v>
      </c>
      <c r="U2640" t="s">
        <v>159</v>
      </c>
      <c r="V2640" t="s">
        <v>5155</v>
      </c>
      <c r="W2640" t="s">
        <v>19044</v>
      </c>
      <c r="X2640" t="s">
        <v>10670</v>
      </c>
      <c r="Y2640" s="536" t="s">
        <v>24314</v>
      </c>
      <c r="Z2640" s="536" t="s">
        <v>24314</v>
      </c>
      <c r="AA2640" s="493" t="s">
        <v>15662</v>
      </c>
      <c r="AB2640" s="493" t="s">
        <v>24314</v>
      </c>
      <c r="AC2640" s="493" t="s">
        <v>19883</v>
      </c>
      <c r="AD2640" s="493" t="s">
        <v>22445</v>
      </c>
      <c r="AE2640"/>
      <c r="AF2640" t="s">
        <v>20919</v>
      </c>
      <c r="AG2640"/>
      <c r="AH2640"/>
      <c r="AI2640" t="s">
        <v>20668</v>
      </c>
      <c r="AJ2640" t="s">
        <v>32</v>
      </c>
      <c r="AK2640" t="s">
        <v>1715</v>
      </c>
      <c r="AL2640" t="s">
        <v>64</v>
      </c>
      <c r="AM2640" t="s">
        <v>5155</v>
      </c>
      <c r="AN2640">
        <v>14</v>
      </c>
    </row>
    <row r="2641" spans="1:40" ht="14.4" x14ac:dyDescent="0.3">
      <c r="A2641" s="433" t="str">
        <v>3529</v>
      </c>
      <c r="D2641" t="str">
        <f>CONCATENATE(portada_F[[#This Row],[NIVEL]],".",portada_F[[#This Row],[CODINS]])</f>
        <v>1.00687</v>
      </c>
      <c r="E2641" s="444" t="s">
        <v>31054</v>
      </c>
      <c r="F2641" t="s">
        <v>1419</v>
      </c>
      <c r="G2641" t="s">
        <v>4993</v>
      </c>
      <c r="H2641" t="s">
        <v>365</v>
      </c>
      <c r="I2641" t="s">
        <v>137</v>
      </c>
      <c r="J2641" t="s">
        <v>5</v>
      </c>
      <c r="K2641" t="s">
        <v>32</v>
      </c>
      <c r="L2641" t="s">
        <v>20921</v>
      </c>
      <c r="M2641" t="s">
        <v>18492</v>
      </c>
      <c r="N2641">
        <v>60101</v>
      </c>
      <c r="O2641" t="s">
        <v>136</v>
      </c>
      <c r="P2641" t="s">
        <v>1</v>
      </c>
      <c r="Q2641" t="s">
        <v>1</v>
      </c>
      <c r="R2641" t="s">
        <v>16793</v>
      </c>
      <c r="S2641" t="s">
        <v>137</v>
      </c>
      <c r="T2641" t="s">
        <v>137</v>
      </c>
      <c r="U2641" t="s">
        <v>137</v>
      </c>
      <c r="V2641" t="s">
        <v>3723</v>
      </c>
      <c r="W2641" t="s">
        <v>18839</v>
      </c>
      <c r="X2641" t="s">
        <v>12737</v>
      </c>
      <c r="Y2641" s="536" t="s">
        <v>22415</v>
      </c>
      <c r="Z2641" s="536" t="s">
        <v>22415</v>
      </c>
      <c r="AA2641" s="493" t="s">
        <v>22416</v>
      </c>
      <c r="AB2641" s="493" t="s">
        <v>22415</v>
      </c>
      <c r="AC2641" s="493" t="s">
        <v>19877</v>
      </c>
      <c r="AD2641" s="493" t="s">
        <v>22417</v>
      </c>
      <c r="AE2641"/>
      <c r="AF2641" t="s">
        <v>20919</v>
      </c>
      <c r="AG2641"/>
      <c r="AH2641"/>
      <c r="AI2641" t="s">
        <v>20668</v>
      </c>
      <c r="AJ2641" t="s">
        <v>32</v>
      </c>
      <c r="AK2641" t="s">
        <v>7446</v>
      </c>
      <c r="AL2641" t="s">
        <v>64</v>
      </c>
      <c r="AM2641" t="s">
        <v>365</v>
      </c>
      <c r="AN2641">
        <v>18</v>
      </c>
    </row>
    <row r="2642" spans="1:40" ht="14.4" x14ac:dyDescent="0.3">
      <c r="A2642" s="433" t="str">
        <v>3531</v>
      </c>
      <c r="D2642" t="str">
        <f>CONCATENATE(portada_F[[#This Row],[NIVEL]],".",portada_F[[#This Row],[CODINS]])</f>
        <v>1.02220</v>
      </c>
      <c r="E2642" s="444" t="s">
        <v>32425</v>
      </c>
      <c r="F2642" t="s">
        <v>1481</v>
      </c>
      <c r="G2642" t="s">
        <v>6585</v>
      </c>
      <c r="H2642" t="s">
        <v>1218</v>
      </c>
      <c r="I2642" t="s">
        <v>137</v>
      </c>
      <c r="J2642" t="s">
        <v>9</v>
      </c>
      <c r="K2642" t="s">
        <v>32</v>
      </c>
      <c r="L2642" t="s">
        <v>20921</v>
      </c>
      <c r="M2642" t="s">
        <v>18492</v>
      </c>
      <c r="N2642">
        <v>60206</v>
      </c>
      <c r="O2642" t="s">
        <v>136</v>
      </c>
      <c r="P2642" t="s">
        <v>2</v>
      </c>
      <c r="Q2642" t="s">
        <v>6</v>
      </c>
      <c r="R2642" t="s">
        <v>16813</v>
      </c>
      <c r="S2642" t="s">
        <v>137</v>
      </c>
      <c r="T2642" t="s">
        <v>4895</v>
      </c>
      <c r="U2642" t="s">
        <v>9653</v>
      </c>
      <c r="V2642" t="s">
        <v>1218</v>
      </c>
      <c r="W2642" t="s">
        <v>25607</v>
      </c>
      <c r="X2642" t="s">
        <v>10845</v>
      </c>
      <c r="Y2642" s="536" t="s">
        <v>25608</v>
      </c>
      <c r="Z2642" s="536" t="s">
        <v>25608</v>
      </c>
      <c r="AA2642" s="493" t="s">
        <v>15029</v>
      </c>
      <c r="AB2642" s="493" t="s">
        <v>25609</v>
      </c>
      <c r="AC2642" s="493" t="s">
        <v>22449</v>
      </c>
      <c r="AD2642" s="493" t="s">
        <v>22450</v>
      </c>
      <c r="AE2642"/>
      <c r="AF2642" t="s">
        <v>20919</v>
      </c>
      <c r="AG2642"/>
      <c r="AH2642"/>
      <c r="AI2642" t="s">
        <v>20668</v>
      </c>
      <c r="AJ2642" t="s">
        <v>32</v>
      </c>
      <c r="AK2642" t="s">
        <v>7761</v>
      </c>
      <c r="AL2642" t="s">
        <v>64</v>
      </c>
      <c r="AM2642" t="s">
        <v>1218</v>
      </c>
      <c r="AN2642">
        <v>31</v>
      </c>
    </row>
    <row r="2643" spans="1:40" ht="14.4" x14ac:dyDescent="0.3">
      <c r="A2643" s="433" t="str">
        <v>3532</v>
      </c>
      <c r="D2643" t="str">
        <f>CONCATENATE(portada_F[[#This Row],[NIVEL]],".",portada_F[[#This Row],[CODINS]])</f>
        <v>1.03636</v>
      </c>
      <c r="E2643" s="444" t="s">
        <v>33616</v>
      </c>
      <c r="F2643" t="s">
        <v>13755</v>
      </c>
      <c r="G2643" t="s">
        <v>13756</v>
      </c>
      <c r="H2643" t="s">
        <v>13757</v>
      </c>
      <c r="I2643" t="s">
        <v>4727</v>
      </c>
      <c r="J2643" t="s">
        <v>4</v>
      </c>
      <c r="K2643" t="s">
        <v>32</v>
      </c>
      <c r="L2643" t="s">
        <v>20921</v>
      </c>
      <c r="M2643" t="s">
        <v>18492</v>
      </c>
      <c r="N2643">
        <v>60104</v>
      </c>
      <c r="O2643" t="s">
        <v>136</v>
      </c>
      <c r="P2643" t="s">
        <v>1</v>
      </c>
      <c r="Q2643" t="s">
        <v>4</v>
      </c>
      <c r="R2643" t="s">
        <v>16796</v>
      </c>
      <c r="S2643" t="s">
        <v>137</v>
      </c>
      <c r="T2643" t="s">
        <v>137</v>
      </c>
      <c r="U2643" t="s">
        <v>4623</v>
      </c>
      <c r="V2643" t="s">
        <v>13757</v>
      </c>
      <c r="W2643" t="s">
        <v>28546</v>
      </c>
      <c r="X2643" t="s">
        <v>14384</v>
      </c>
      <c r="Y2643" s="536" t="s">
        <v>28547</v>
      </c>
      <c r="Z2643" s="536"/>
      <c r="AA2643" s="493" t="s">
        <v>20460</v>
      </c>
      <c r="AB2643" s="493" t="s">
        <v>28548</v>
      </c>
      <c r="AC2643" s="493" t="s">
        <v>19879</v>
      </c>
      <c r="AD2643" s="493" t="s">
        <v>22436</v>
      </c>
      <c r="AE2643"/>
      <c r="AF2643" t="s">
        <v>20919</v>
      </c>
      <c r="AG2643"/>
      <c r="AH2643"/>
      <c r="AI2643" t="s">
        <v>20668</v>
      </c>
      <c r="AJ2643" t="s">
        <v>32</v>
      </c>
      <c r="AK2643" t="s">
        <v>5088</v>
      </c>
      <c r="AL2643" t="s">
        <v>64</v>
      </c>
      <c r="AM2643" t="s">
        <v>13757</v>
      </c>
      <c r="AN2643">
        <v>5</v>
      </c>
    </row>
    <row r="2644" spans="1:40" ht="14.4" x14ac:dyDescent="0.3">
      <c r="A2644" s="433" t="str">
        <v>3533</v>
      </c>
      <c r="D2644" t="str">
        <f>CONCATENATE(portada_F[[#This Row],[NIVEL]],".",portada_F[[#This Row],[CODINS]])</f>
        <v>1.01919</v>
      </c>
      <c r="E2644" s="444" t="s">
        <v>32159</v>
      </c>
      <c r="F2644" t="s">
        <v>3885</v>
      </c>
      <c r="G2644" t="s">
        <v>5163</v>
      </c>
      <c r="H2644" t="s">
        <v>5164</v>
      </c>
      <c r="I2644" t="s">
        <v>137</v>
      </c>
      <c r="J2644" t="s">
        <v>9</v>
      </c>
      <c r="K2644" t="s">
        <v>32</v>
      </c>
      <c r="L2644" t="s">
        <v>20921</v>
      </c>
      <c r="M2644" t="s">
        <v>18492</v>
      </c>
      <c r="N2644">
        <v>60201</v>
      </c>
      <c r="O2644" t="s">
        <v>136</v>
      </c>
      <c r="P2644" t="s">
        <v>2</v>
      </c>
      <c r="Q2644" t="s">
        <v>1</v>
      </c>
      <c r="R2644" t="s">
        <v>16808</v>
      </c>
      <c r="S2644" t="s">
        <v>137</v>
      </c>
      <c r="T2644" t="s">
        <v>4895</v>
      </c>
      <c r="U2644" t="s">
        <v>5147</v>
      </c>
      <c r="V2644" t="s">
        <v>5164</v>
      </c>
      <c r="W2644" t="s">
        <v>5165</v>
      </c>
      <c r="X2644" t="s">
        <v>10768</v>
      </c>
      <c r="Y2644" s="536" t="s">
        <v>24992</v>
      </c>
      <c r="Z2644" s="536" t="s">
        <v>24992</v>
      </c>
      <c r="AA2644" s="493" t="s">
        <v>20141</v>
      </c>
      <c r="AB2644" s="493" t="s">
        <v>24992</v>
      </c>
      <c r="AC2644" s="493" t="s">
        <v>22449</v>
      </c>
      <c r="AD2644" s="493" t="s">
        <v>22450</v>
      </c>
      <c r="AE2644"/>
      <c r="AF2644" t="s">
        <v>20919</v>
      </c>
      <c r="AG2644"/>
      <c r="AH2644"/>
      <c r="AI2644" t="s">
        <v>20668</v>
      </c>
      <c r="AJ2644" t="s">
        <v>32</v>
      </c>
      <c r="AK2644" t="s">
        <v>536</v>
      </c>
      <c r="AL2644" t="s">
        <v>64</v>
      </c>
      <c r="AM2644" t="s">
        <v>5164</v>
      </c>
      <c r="AN2644">
        <v>20</v>
      </c>
    </row>
    <row r="2645" spans="1:40" ht="14.4" x14ac:dyDescent="0.3">
      <c r="A2645" s="433" t="str">
        <v>3534</v>
      </c>
      <c r="D2645" t="str">
        <f>CONCATENATE(portada_F[[#This Row],[NIVEL]],".",portada_F[[#This Row],[CODINS]])</f>
        <v>1.03716</v>
      </c>
      <c r="E2645" s="444" t="s">
        <v>33675</v>
      </c>
      <c r="F2645" t="s">
        <v>10873</v>
      </c>
      <c r="G2645" t="s">
        <v>13851</v>
      </c>
      <c r="H2645" t="s">
        <v>13614</v>
      </c>
      <c r="I2645" t="s">
        <v>4727</v>
      </c>
      <c r="J2645" t="s">
        <v>4</v>
      </c>
      <c r="K2645" t="s">
        <v>32</v>
      </c>
      <c r="L2645" t="s">
        <v>20921</v>
      </c>
      <c r="M2645" t="s">
        <v>18492</v>
      </c>
      <c r="N2645">
        <v>60104</v>
      </c>
      <c r="O2645" t="s">
        <v>136</v>
      </c>
      <c r="P2645" t="s">
        <v>1</v>
      </c>
      <c r="Q2645" t="s">
        <v>4</v>
      </c>
      <c r="R2645" t="s">
        <v>16796</v>
      </c>
      <c r="S2645" t="s">
        <v>137</v>
      </c>
      <c r="T2645" t="s">
        <v>137</v>
      </c>
      <c r="U2645" t="s">
        <v>4623</v>
      </c>
      <c r="V2645" t="s">
        <v>2359</v>
      </c>
      <c r="W2645" t="s">
        <v>15155</v>
      </c>
      <c r="X2645" t="s">
        <v>15154</v>
      </c>
      <c r="Y2645" s="536" t="s">
        <v>28712</v>
      </c>
      <c r="Z2645" s="536" t="s">
        <v>28713</v>
      </c>
      <c r="AA2645" s="493" t="s">
        <v>18194</v>
      </c>
      <c r="AB2645" s="493" t="s">
        <v>28713</v>
      </c>
      <c r="AC2645" s="493" t="s">
        <v>19879</v>
      </c>
      <c r="AD2645" s="493" t="s">
        <v>22436</v>
      </c>
      <c r="AE2645"/>
      <c r="AF2645" t="s">
        <v>20919</v>
      </c>
      <c r="AG2645"/>
      <c r="AH2645"/>
      <c r="AI2645" t="s">
        <v>20668</v>
      </c>
      <c r="AJ2645" t="s">
        <v>32</v>
      </c>
      <c r="AK2645" t="s">
        <v>14511</v>
      </c>
      <c r="AL2645" t="s">
        <v>64</v>
      </c>
      <c r="AM2645" t="s">
        <v>13614</v>
      </c>
      <c r="AN2645">
        <v>1</v>
      </c>
    </row>
    <row r="2646" spans="1:40" ht="14.4" x14ac:dyDescent="0.3">
      <c r="A2646" s="433" t="str">
        <v>3535</v>
      </c>
      <c r="D2646" t="str">
        <f>CONCATENATE(portada_F[[#This Row],[NIVEL]],".",portada_F[[#This Row],[CODINS]])</f>
        <v>1.03979</v>
      </c>
      <c r="E2646" s="444" t="s">
        <v>33886</v>
      </c>
      <c r="F2646" t="s">
        <v>10002</v>
      </c>
      <c r="G2646" t="s">
        <v>16006</v>
      </c>
      <c r="H2646" t="s">
        <v>750</v>
      </c>
      <c r="I2646" t="s">
        <v>4727</v>
      </c>
      <c r="J2646" t="s">
        <v>3</v>
      </c>
      <c r="K2646" t="s">
        <v>32</v>
      </c>
      <c r="L2646" t="s">
        <v>20921</v>
      </c>
      <c r="M2646" t="s">
        <v>18492</v>
      </c>
      <c r="N2646">
        <v>60104</v>
      </c>
      <c r="O2646" t="s">
        <v>136</v>
      </c>
      <c r="P2646" t="s">
        <v>1</v>
      </c>
      <c r="Q2646" t="s">
        <v>4</v>
      </c>
      <c r="R2646" t="s">
        <v>16796</v>
      </c>
      <c r="S2646" t="s">
        <v>137</v>
      </c>
      <c r="T2646" t="s">
        <v>137</v>
      </c>
      <c r="U2646" t="s">
        <v>4623</v>
      </c>
      <c r="V2646" t="s">
        <v>750</v>
      </c>
      <c r="W2646" t="s">
        <v>750</v>
      </c>
      <c r="X2646" t="s">
        <v>16007</v>
      </c>
      <c r="Y2646" s="536" t="s">
        <v>29239</v>
      </c>
      <c r="Z2646" s="536"/>
      <c r="AA2646" s="493" t="s">
        <v>19572</v>
      </c>
      <c r="AB2646" s="493" t="s">
        <v>29240</v>
      </c>
      <c r="AC2646" s="493" t="s">
        <v>23438</v>
      </c>
      <c r="AD2646" s="493" t="s">
        <v>23439</v>
      </c>
      <c r="AE2646"/>
      <c r="AF2646" t="s">
        <v>20919</v>
      </c>
      <c r="AG2646"/>
      <c r="AH2646"/>
      <c r="AI2646" t="s">
        <v>20668</v>
      </c>
      <c r="AJ2646" t="s">
        <v>32</v>
      </c>
      <c r="AK2646" t="s">
        <v>3063</v>
      </c>
      <c r="AL2646" t="s">
        <v>64</v>
      </c>
      <c r="AM2646" t="s">
        <v>750</v>
      </c>
      <c r="AN2646">
        <v>2</v>
      </c>
    </row>
    <row r="2647" spans="1:40" ht="14.4" x14ac:dyDescent="0.3">
      <c r="A2647" s="433" t="str">
        <v>3536</v>
      </c>
      <c r="D2647" t="str">
        <f>CONCATENATE(portada_F[[#This Row],[NIVEL]],".",portada_F[[#This Row],[CODINS]])</f>
        <v>1.04085</v>
      </c>
      <c r="E2647" s="444" t="s">
        <v>33975</v>
      </c>
      <c r="F2647" t="s">
        <v>7864</v>
      </c>
      <c r="G2647" t="s">
        <v>17525</v>
      </c>
      <c r="H2647" t="s">
        <v>17526</v>
      </c>
      <c r="I2647" t="s">
        <v>137</v>
      </c>
      <c r="J2647" t="s">
        <v>7</v>
      </c>
      <c r="K2647" t="s">
        <v>32</v>
      </c>
      <c r="L2647" t="s">
        <v>20921</v>
      </c>
      <c r="M2647" t="s">
        <v>18492</v>
      </c>
      <c r="N2647">
        <v>60204</v>
      </c>
      <c r="O2647" t="s">
        <v>136</v>
      </c>
      <c r="P2647" t="s">
        <v>2</v>
      </c>
      <c r="Q2647" t="s">
        <v>4</v>
      </c>
      <c r="R2647" t="s">
        <v>16811</v>
      </c>
      <c r="S2647" t="s">
        <v>137</v>
      </c>
      <c r="T2647" t="s">
        <v>4895</v>
      </c>
      <c r="U2647" t="s">
        <v>159</v>
      </c>
      <c r="V2647" t="s">
        <v>373</v>
      </c>
      <c r="W2647" t="s">
        <v>17529</v>
      </c>
      <c r="X2647" t="s">
        <v>17528</v>
      </c>
      <c r="Y2647" s="536" t="s">
        <v>29467</v>
      </c>
      <c r="Z2647" s="536"/>
      <c r="AA2647" s="493" t="s">
        <v>17527</v>
      </c>
      <c r="AB2647" s="493" t="s">
        <v>29468</v>
      </c>
      <c r="AC2647" s="493" t="s">
        <v>19883</v>
      </c>
      <c r="AD2647" s="493" t="s">
        <v>22445</v>
      </c>
      <c r="AE2647"/>
      <c r="AF2647" t="s">
        <v>20919</v>
      </c>
      <c r="AG2647"/>
      <c r="AH2647"/>
      <c r="AI2647" t="s">
        <v>20668</v>
      </c>
      <c r="AJ2647" t="s">
        <v>32</v>
      </c>
      <c r="AK2647" t="s">
        <v>8837</v>
      </c>
      <c r="AL2647" t="s">
        <v>64</v>
      </c>
      <c r="AM2647" t="s">
        <v>17526</v>
      </c>
      <c r="AN2647">
        <v>4</v>
      </c>
    </row>
    <row r="2648" spans="1:40" ht="14.4" x14ac:dyDescent="0.3">
      <c r="A2648" s="433" t="str">
        <v>3537</v>
      </c>
      <c r="D2648" t="str">
        <f>CONCATENATE(portada_F[[#This Row],[NIVEL]],".",portada_F[[#This Row],[CODINS]])</f>
        <v>1.03638</v>
      </c>
      <c r="E2648" s="444" t="s">
        <v>33618</v>
      </c>
      <c r="F2648" t="s">
        <v>13759</v>
      </c>
      <c r="G2648" t="s">
        <v>20461</v>
      </c>
      <c r="H2648" t="s">
        <v>20462</v>
      </c>
      <c r="I2648" t="s">
        <v>4727</v>
      </c>
      <c r="J2648" t="s">
        <v>3</v>
      </c>
      <c r="K2648" t="s">
        <v>32</v>
      </c>
      <c r="L2648" t="s">
        <v>20921</v>
      </c>
      <c r="M2648" t="s">
        <v>18492</v>
      </c>
      <c r="N2648">
        <v>60104</v>
      </c>
      <c r="O2648" t="s">
        <v>136</v>
      </c>
      <c r="P2648" t="s">
        <v>1</v>
      </c>
      <c r="Q2648" t="s">
        <v>4</v>
      </c>
      <c r="R2648" t="s">
        <v>16796</v>
      </c>
      <c r="S2648" t="s">
        <v>137</v>
      </c>
      <c r="T2648" t="s">
        <v>137</v>
      </c>
      <c r="U2648" t="s">
        <v>4623</v>
      </c>
      <c r="V2648" t="s">
        <v>20462</v>
      </c>
      <c r="W2648" t="s">
        <v>28554</v>
      </c>
      <c r="X2648" t="s">
        <v>20464</v>
      </c>
      <c r="Y2648" s="536" t="s">
        <v>28555</v>
      </c>
      <c r="Z2648" s="536"/>
      <c r="AA2648" s="493" t="s">
        <v>20463</v>
      </c>
      <c r="AB2648" s="493" t="s">
        <v>28555</v>
      </c>
      <c r="AC2648" s="493" t="s">
        <v>23438</v>
      </c>
      <c r="AD2648" s="493" t="s">
        <v>23439</v>
      </c>
      <c r="AE2648"/>
      <c r="AF2648" t="s">
        <v>20919</v>
      </c>
      <c r="AG2648"/>
      <c r="AH2648"/>
      <c r="AI2648" t="s">
        <v>20668</v>
      </c>
      <c r="AJ2648" t="s">
        <v>32</v>
      </c>
      <c r="AK2648" t="s">
        <v>3031</v>
      </c>
      <c r="AL2648" t="s">
        <v>64</v>
      </c>
      <c r="AM2648" t="s">
        <v>20462</v>
      </c>
      <c r="AN2648">
        <v>2</v>
      </c>
    </row>
    <row r="2649" spans="1:40" ht="14.4" x14ac:dyDescent="0.3">
      <c r="A2649" s="433" t="str">
        <v>3538</v>
      </c>
      <c r="D2649" t="str">
        <f>CONCATENATE(portada_F[[#This Row],[NIVEL]],".",portada_F[[#This Row],[CODINS]])</f>
        <v>1.02266</v>
      </c>
      <c r="E2649" s="444" t="s">
        <v>32461</v>
      </c>
      <c r="F2649" t="s">
        <v>4980</v>
      </c>
      <c r="G2649" t="s">
        <v>5156</v>
      </c>
      <c r="H2649" t="s">
        <v>4471</v>
      </c>
      <c r="I2649" t="s">
        <v>137</v>
      </c>
      <c r="J2649" t="s">
        <v>7</v>
      </c>
      <c r="K2649" t="s">
        <v>32</v>
      </c>
      <c r="L2649" t="s">
        <v>20921</v>
      </c>
      <c r="M2649" t="s">
        <v>18492</v>
      </c>
      <c r="N2649">
        <v>60205</v>
      </c>
      <c r="O2649" t="s">
        <v>136</v>
      </c>
      <c r="P2649" t="s">
        <v>2</v>
      </c>
      <c r="Q2649" t="s">
        <v>5</v>
      </c>
      <c r="R2649" t="s">
        <v>16812</v>
      </c>
      <c r="S2649" t="s">
        <v>137</v>
      </c>
      <c r="T2649" t="s">
        <v>4895</v>
      </c>
      <c r="U2649" t="s">
        <v>441</v>
      </c>
      <c r="V2649" t="s">
        <v>441</v>
      </c>
      <c r="W2649" t="s">
        <v>467</v>
      </c>
      <c r="X2649" t="s">
        <v>12046</v>
      </c>
      <c r="Y2649" s="536" t="s">
        <v>25684</v>
      </c>
      <c r="Z2649" s="536" t="s">
        <v>25685</v>
      </c>
      <c r="AA2649" s="493" t="s">
        <v>25686</v>
      </c>
      <c r="AB2649" s="493" t="s">
        <v>23431</v>
      </c>
      <c r="AC2649" s="493" t="s">
        <v>19883</v>
      </c>
      <c r="AD2649" s="493" t="s">
        <v>22445</v>
      </c>
      <c r="AE2649"/>
      <c r="AF2649" t="s">
        <v>20919</v>
      </c>
      <c r="AG2649"/>
      <c r="AH2649"/>
      <c r="AI2649" t="s">
        <v>20668</v>
      </c>
      <c r="AJ2649" t="s">
        <v>32</v>
      </c>
      <c r="AK2649" t="s">
        <v>7769</v>
      </c>
      <c r="AL2649" t="s">
        <v>64</v>
      </c>
      <c r="AM2649" t="s">
        <v>4471</v>
      </c>
      <c r="AN2649">
        <v>14</v>
      </c>
    </row>
    <row r="2650" spans="1:40" ht="14.4" x14ac:dyDescent="0.3">
      <c r="A2650" s="433" t="str">
        <v>3539</v>
      </c>
      <c r="D2650" t="str">
        <f>CONCATENATE(portada_F[[#This Row],[NIVEL]],".",portada_F[[#This Row],[CODINS]])</f>
        <v>1.01513</v>
      </c>
      <c r="E2650" s="444" t="s">
        <v>31791</v>
      </c>
      <c r="F2650" t="s">
        <v>6885</v>
      </c>
      <c r="G2650" t="s">
        <v>5069</v>
      </c>
      <c r="H2650" t="s">
        <v>5070</v>
      </c>
      <c r="I2650" t="s">
        <v>4727</v>
      </c>
      <c r="J2650" t="s">
        <v>3</v>
      </c>
      <c r="K2650" t="s">
        <v>32</v>
      </c>
      <c r="L2650" t="s">
        <v>20921</v>
      </c>
      <c r="M2650" t="s">
        <v>18492</v>
      </c>
      <c r="N2650">
        <v>60104</v>
      </c>
      <c r="O2650" t="s">
        <v>136</v>
      </c>
      <c r="P2650" t="s">
        <v>1</v>
      </c>
      <c r="Q2650" t="s">
        <v>4</v>
      </c>
      <c r="R2650" t="s">
        <v>16796</v>
      </c>
      <c r="S2650" t="s">
        <v>137</v>
      </c>
      <c r="T2650" t="s">
        <v>137</v>
      </c>
      <c r="U2650" t="s">
        <v>4623</v>
      </c>
      <c r="V2650" t="s">
        <v>5070</v>
      </c>
      <c r="W2650" t="s">
        <v>19028</v>
      </c>
      <c r="X2650" t="s">
        <v>11866</v>
      </c>
      <c r="Y2650" s="536" t="s">
        <v>24151</v>
      </c>
      <c r="Z2650" s="536"/>
      <c r="AA2650" s="493" t="s">
        <v>19313</v>
      </c>
      <c r="AB2650" s="493" t="s">
        <v>24152</v>
      </c>
      <c r="AC2650" s="493" t="s">
        <v>23438</v>
      </c>
      <c r="AD2650" s="493" t="s">
        <v>23439</v>
      </c>
      <c r="AE2650"/>
      <c r="AF2650" t="s">
        <v>20919</v>
      </c>
      <c r="AG2650"/>
      <c r="AH2650"/>
      <c r="AI2650" t="s">
        <v>20668</v>
      </c>
      <c r="AJ2650" t="s">
        <v>32</v>
      </c>
      <c r="AK2650" t="s">
        <v>3417</v>
      </c>
      <c r="AL2650" t="s">
        <v>64</v>
      </c>
      <c r="AM2650" t="s">
        <v>5070</v>
      </c>
      <c r="AN2650">
        <v>17</v>
      </c>
    </row>
    <row r="2651" spans="1:40" ht="14.4" x14ac:dyDescent="0.3">
      <c r="A2651" s="433" t="str">
        <v>3540</v>
      </c>
      <c r="D2651" t="str">
        <f>CONCATENATE(portada_F[[#This Row],[NIVEL]],".",portada_F[[#This Row],[CODINS]])</f>
        <v>1.00700</v>
      </c>
      <c r="E2651" s="444" t="s">
        <v>31067</v>
      </c>
      <c r="F2651" t="s">
        <v>6865</v>
      </c>
      <c r="G2651" t="s">
        <v>5185</v>
      </c>
      <c r="H2651" t="s">
        <v>310</v>
      </c>
      <c r="I2651" t="s">
        <v>137</v>
      </c>
      <c r="J2651" t="s">
        <v>4</v>
      </c>
      <c r="K2651" t="s">
        <v>32</v>
      </c>
      <c r="L2651" t="s">
        <v>20921</v>
      </c>
      <c r="M2651" t="s">
        <v>18492</v>
      </c>
      <c r="N2651">
        <v>60401</v>
      </c>
      <c r="O2651" t="s">
        <v>136</v>
      </c>
      <c r="P2651" t="s">
        <v>4</v>
      </c>
      <c r="Q2651" t="s">
        <v>1</v>
      </c>
      <c r="R2651" t="s">
        <v>16823</v>
      </c>
      <c r="S2651" t="s">
        <v>137</v>
      </c>
      <c r="T2651" t="s">
        <v>22451</v>
      </c>
      <c r="U2651" t="s">
        <v>4450</v>
      </c>
      <c r="V2651" t="s">
        <v>4450</v>
      </c>
      <c r="W2651" t="s">
        <v>18844</v>
      </c>
      <c r="X2651" t="s">
        <v>10442</v>
      </c>
      <c r="Y2651" s="536" t="s">
        <v>22452</v>
      </c>
      <c r="Z2651" s="536" t="s">
        <v>22453</v>
      </c>
      <c r="AA2651" s="493" t="s">
        <v>17930</v>
      </c>
      <c r="AB2651" s="493" t="s">
        <v>22452</v>
      </c>
      <c r="AC2651" s="493" t="s">
        <v>22454</v>
      </c>
      <c r="AD2651" s="493" t="s">
        <v>22455</v>
      </c>
      <c r="AE2651"/>
      <c r="AF2651" t="s">
        <v>20919</v>
      </c>
      <c r="AG2651"/>
      <c r="AH2651"/>
      <c r="AI2651" t="s">
        <v>20668</v>
      </c>
      <c r="AJ2651" t="s">
        <v>32</v>
      </c>
      <c r="AK2651" t="s">
        <v>5184</v>
      </c>
      <c r="AL2651" t="s">
        <v>64</v>
      </c>
      <c r="AM2651" t="s">
        <v>310</v>
      </c>
      <c r="AN2651">
        <v>92</v>
      </c>
    </row>
    <row r="2652" spans="1:40" ht="14.4" x14ac:dyDescent="0.3">
      <c r="A2652" s="433" t="str">
        <v>3541</v>
      </c>
      <c r="D2652" t="str">
        <f>CONCATENATE(portada_F[[#This Row],[NIVEL]],".",portada_F[[#This Row],[CODINS]])</f>
        <v>1.00688</v>
      </c>
      <c r="E2652" s="444" t="s">
        <v>31055</v>
      </c>
      <c r="F2652" t="s">
        <v>1487</v>
      </c>
      <c r="G2652" t="s">
        <v>5004</v>
      </c>
      <c r="H2652" t="s">
        <v>9631</v>
      </c>
      <c r="I2652" t="s">
        <v>137</v>
      </c>
      <c r="J2652" t="s">
        <v>5</v>
      </c>
      <c r="K2652" t="s">
        <v>32</v>
      </c>
      <c r="L2652" t="s">
        <v>20921</v>
      </c>
      <c r="M2652" t="s">
        <v>18492</v>
      </c>
      <c r="N2652">
        <v>60112</v>
      </c>
      <c r="O2652" t="s">
        <v>136</v>
      </c>
      <c r="P2652" t="s">
        <v>1</v>
      </c>
      <c r="Q2652" t="s">
        <v>14</v>
      </c>
      <c r="R2652" t="s">
        <v>16803</v>
      </c>
      <c r="S2652" t="s">
        <v>137</v>
      </c>
      <c r="T2652" t="s">
        <v>137</v>
      </c>
      <c r="U2652" t="s">
        <v>4987</v>
      </c>
      <c r="V2652" t="s">
        <v>4987</v>
      </c>
      <c r="W2652" t="s">
        <v>9632</v>
      </c>
      <c r="X2652" t="s">
        <v>11628</v>
      </c>
      <c r="Y2652" s="536" t="s">
        <v>22418</v>
      </c>
      <c r="Z2652" s="536"/>
      <c r="AA2652" s="493" t="s">
        <v>11358</v>
      </c>
      <c r="AB2652" s="493" t="s">
        <v>22419</v>
      </c>
      <c r="AC2652" s="493" t="s">
        <v>19877</v>
      </c>
      <c r="AD2652" s="493" t="s">
        <v>22417</v>
      </c>
      <c r="AE2652"/>
      <c r="AF2652" t="s">
        <v>20919</v>
      </c>
      <c r="AG2652"/>
      <c r="AH2652"/>
      <c r="AI2652" t="s">
        <v>20668</v>
      </c>
      <c r="AJ2652" t="s">
        <v>32</v>
      </c>
      <c r="AK2652" t="s">
        <v>4530</v>
      </c>
      <c r="AL2652" t="s">
        <v>64</v>
      </c>
      <c r="AM2652" t="s">
        <v>9631</v>
      </c>
      <c r="AN2652">
        <v>27</v>
      </c>
    </row>
    <row r="2653" spans="1:40" ht="14.4" x14ac:dyDescent="0.3">
      <c r="A2653" s="433" t="str">
        <v>3542</v>
      </c>
      <c r="D2653" t="str">
        <f>CONCATENATE(portada_F[[#This Row],[NIVEL]],".",portada_F[[#This Row],[CODINS]])</f>
        <v>1.03443</v>
      </c>
      <c r="E2653" s="444" t="s">
        <v>33487</v>
      </c>
      <c r="F2653" s="446" t="s">
        <v>12531</v>
      </c>
      <c r="G2653" t="s">
        <v>12532</v>
      </c>
      <c r="H2653" t="s">
        <v>12533</v>
      </c>
      <c r="I2653" t="s">
        <v>137</v>
      </c>
      <c r="J2653" t="s">
        <v>7</v>
      </c>
      <c r="K2653" t="s">
        <v>32</v>
      </c>
      <c r="L2653" t="s">
        <v>20921</v>
      </c>
      <c r="M2653" t="s">
        <v>18492</v>
      </c>
      <c r="N2653">
        <v>60204</v>
      </c>
      <c r="O2653" t="s">
        <v>136</v>
      </c>
      <c r="P2653" t="s">
        <v>2</v>
      </c>
      <c r="Q2653" t="s">
        <v>4</v>
      </c>
      <c r="R2653" t="s">
        <v>16811</v>
      </c>
      <c r="S2653" t="s">
        <v>137</v>
      </c>
      <c r="T2653" t="s">
        <v>4895</v>
      </c>
      <c r="U2653" t="s">
        <v>159</v>
      </c>
      <c r="V2653" t="s">
        <v>159</v>
      </c>
      <c r="W2653" t="s">
        <v>14272</v>
      </c>
      <c r="X2653" t="s">
        <v>13382</v>
      </c>
      <c r="Y2653" s="536" t="s">
        <v>28117</v>
      </c>
      <c r="Z2653" s="536"/>
      <c r="AA2653" s="493" t="s">
        <v>18924</v>
      </c>
      <c r="AB2653" s="493" t="s">
        <v>28118</v>
      </c>
      <c r="AC2653" s="493" t="s">
        <v>19883</v>
      </c>
      <c r="AD2653" s="493" t="s">
        <v>22445</v>
      </c>
      <c r="AE2653"/>
      <c r="AF2653" t="s">
        <v>20919</v>
      </c>
      <c r="AG2653"/>
      <c r="AH2653"/>
      <c r="AI2653" t="s">
        <v>20668</v>
      </c>
      <c r="AJ2653" t="s">
        <v>32</v>
      </c>
      <c r="AK2653" t="s">
        <v>75</v>
      </c>
      <c r="AL2653" t="s">
        <v>64</v>
      </c>
      <c r="AM2653" t="s">
        <v>12533</v>
      </c>
      <c r="AN2653">
        <v>5</v>
      </c>
    </row>
    <row r="2654" spans="1:40" ht="14.4" x14ac:dyDescent="0.3">
      <c r="A2654" s="433" t="str">
        <v>3543</v>
      </c>
      <c r="D2654" t="str">
        <f>CONCATENATE(portada_F[[#This Row],[NIVEL]],".",portada_F[[#This Row],[CODINS]])</f>
        <v>1.01174</v>
      </c>
      <c r="E2654" s="444" t="s">
        <v>31479</v>
      </c>
      <c r="F2654" t="s">
        <v>3104</v>
      </c>
      <c r="G2654" t="s">
        <v>5045</v>
      </c>
      <c r="H2654" t="s">
        <v>5046</v>
      </c>
      <c r="I2654" t="s">
        <v>137</v>
      </c>
      <c r="J2654" t="s">
        <v>3</v>
      </c>
      <c r="K2654" t="s">
        <v>32</v>
      </c>
      <c r="L2654" t="s">
        <v>20921</v>
      </c>
      <c r="M2654" t="s">
        <v>18492</v>
      </c>
      <c r="N2654">
        <v>60103</v>
      </c>
      <c r="O2654" t="s">
        <v>136</v>
      </c>
      <c r="P2654" t="s">
        <v>1</v>
      </c>
      <c r="Q2654" t="s">
        <v>3</v>
      </c>
      <c r="R2654" t="s">
        <v>16795</v>
      </c>
      <c r="S2654" t="s">
        <v>137</v>
      </c>
      <c r="T2654" t="s">
        <v>137</v>
      </c>
      <c r="U2654" t="s">
        <v>5037</v>
      </c>
      <c r="V2654" t="s">
        <v>5046</v>
      </c>
      <c r="W2654" t="s">
        <v>23432</v>
      </c>
      <c r="X2654" t="s">
        <v>10562</v>
      </c>
      <c r="Y2654" s="536" t="s">
        <v>23433</v>
      </c>
      <c r="Z2654" s="536" t="s">
        <v>23433</v>
      </c>
      <c r="AA2654" s="493" t="s">
        <v>14139</v>
      </c>
      <c r="AB2654" s="493" t="s">
        <v>23434</v>
      </c>
      <c r="AC2654" s="493" t="s">
        <v>19939</v>
      </c>
      <c r="AD2654" s="493" t="s">
        <v>23435</v>
      </c>
      <c r="AE2654"/>
      <c r="AF2654" t="s">
        <v>20919</v>
      </c>
      <c r="AG2654"/>
      <c r="AH2654"/>
      <c r="AI2654" t="s">
        <v>20668</v>
      </c>
      <c r="AJ2654" t="s">
        <v>32</v>
      </c>
      <c r="AK2654" t="s">
        <v>1477</v>
      </c>
      <c r="AL2654" t="s">
        <v>64</v>
      </c>
      <c r="AM2654" t="s">
        <v>5046</v>
      </c>
      <c r="AN2654">
        <v>48</v>
      </c>
    </row>
    <row r="2655" spans="1:40" ht="14.4" x14ac:dyDescent="0.3">
      <c r="A2655" s="433" t="str">
        <v>3544</v>
      </c>
      <c r="D2655" t="str">
        <f>CONCATENATE(portada_F[[#This Row],[NIVEL]],".",portada_F[[#This Row],[CODINS]])</f>
        <v>1.00696</v>
      </c>
      <c r="E2655" s="444" t="s">
        <v>31063</v>
      </c>
      <c r="F2655" t="s">
        <v>1615</v>
      </c>
      <c r="G2655" t="s">
        <v>5095</v>
      </c>
      <c r="H2655" t="s">
        <v>13489</v>
      </c>
      <c r="I2655" t="s">
        <v>4727</v>
      </c>
      <c r="J2655" t="s">
        <v>1</v>
      </c>
      <c r="K2655" t="s">
        <v>32</v>
      </c>
      <c r="L2655" t="s">
        <v>20921</v>
      </c>
      <c r="M2655" t="s">
        <v>18492</v>
      </c>
      <c r="N2655">
        <v>60105</v>
      </c>
      <c r="O2655" t="s">
        <v>136</v>
      </c>
      <c r="P2655" t="s">
        <v>1</v>
      </c>
      <c r="Q2655" t="s">
        <v>5</v>
      </c>
      <c r="R2655" t="s">
        <v>16797</v>
      </c>
      <c r="S2655" t="s">
        <v>137</v>
      </c>
      <c r="T2655" t="s">
        <v>137</v>
      </c>
      <c r="U2655" t="s">
        <v>5092</v>
      </c>
      <c r="V2655" t="s">
        <v>5092</v>
      </c>
      <c r="W2655" t="s">
        <v>13950</v>
      </c>
      <c r="X2655" t="s">
        <v>10440</v>
      </c>
      <c r="Y2655" s="536" t="s">
        <v>22437</v>
      </c>
      <c r="Z2655" s="536"/>
      <c r="AA2655" s="493" t="s">
        <v>22438</v>
      </c>
      <c r="AB2655" s="493" t="s">
        <v>22437</v>
      </c>
      <c r="AC2655" s="493" t="s">
        <v>19880</v>
      </c>
      <c r="AD2655" s="493" t="s">
        <v>22439</v>
      </c>
      <c r="AE2655"/>
      <c r="AF2655" t="s">
        <v>20919</v>
      </c>
      <c r="AG2655"/>
      <c r="AH2655"/>
      <c r="AI2655" t="s">
        <v>20668</v>
      </c>
      <c r="AJ2655" t="s">
        <v>32</v>
      </c>
      <c r="AK2655" t="s">
        <v>5094</v>
      </c>
      <c r="AL2655" t="s">
        <v>64</v>
      </c>
      <c r="AM2655" t="s">
        <v>13489</v>
      </c>
      <c r="AN2655">
        <v>55</v>
      </c>
    </row>
    <row r="2656" spans="1:40" ht="14.4" x14ac:dyDescent="0.3">
      <c r="A2656" s="433" t="str">
        <v>3545</v>
      </c>
      <c r="D2656" t="str">
        <f>CONCATENATE(portada_F[[#This Row],[NIVEL]],".",portada_F[[#This Row],[CODINS]])</f>
        <v>1.03341</v>
      </c>
      <c r="E2656" s="444" t="s">
        <v>33393</v>
      </c>
      <c r="F2656" t="s">
        <v>8387</v>
      </c>
      <c r="G2656" t="s">
        <v>8386</v>
      </c>
      <c r="H2656" t="s">
        <v>750</v>
      </c>
      <c r="I2656" t="s">
        <v>4727</v>
      </c>
      <c r="J2656" t="s">
        <v>2</v>
      </c>
      <c r="K2656" t="s">
        <v>32</v>
      </c>
      <c r="L2656" t="s">
        <v>20921</v>
      </c>
      <c r="M2656" t="s">
        <v>18492</v>
      </c>
      <c r="N2656">
        <v>60105</v>
      </c>
      <c r="O2656" t="s">
        <v>136</v>
      </c>
      <c r="P2656" t="s">
        <v>1</v>
      </c>
      <c r="Q2656" t="s">
        <v>5</v>
      </c>
      <c r="R2656" t="s">
        <v>16797</v>
      </c>
      <c r="S2656" t="s">
        <v>137</v>
      </c>
      <c r="T2656" t="s">
        <v>137</v>
      </c>
      <c r="U2656" t="s">
        <v>5092</v>
      </c>
      <c r="V2656" t="s">
        <v>750</v>
      </c>
      <c r="W2656" t="s">
        <v>9523</v>
      </c>
      <c r="X2656" t="s">
        <v>13353</v>
      </c>
      <c r="Y2656" s="536" t="s">
        <v>27886</v>
      </c>
      <c r="Z2656" s="536" t="s">
        <v>27886</v>
      </c>
      <c r="AA2656" s="493" t="s">
        <v>17357</v>
      </c>
      <c r="AB2656" s="493" t="s">
        <v>27887</v>
      </c>
      <c r="AC2656" s="493" t="s">
        <v>22874</v>
      </c>
      <c r="AD2656" s="493" t="s">
        <v>22875</v>
      </c>
      <c r="AE2656"/>
      <c r="AF2656" t="s">
        <v>20919</v>
      </c>
      <c r="AG2656"/>
      <c r="AH2656"/>
      <c r="AI2656" t="s">
        <v>20668</v>
      </c>
      <c r="AJ2656" t="s">
        <v>32</v>
      </c>
      <c r="AK2656" t="s">
        <v>4944</v>
      </c>
      <c r="AL2656" t="s">
        <v>64</v>
      </c>
      <c r="AM2656" t="s">
        <v>750</v>
      </c>
      <c r="AN2656">
        <v>9</v>
      </c>
    </row>
    <row r="2657" spans="1:40" ht="14.4" x14ac:dyDescent="0.3">
      <c r="A2657" s="433" t="str">
        <v>3547</v>
      </c>
      <c r="D2657" t="str">
        <f>CONCATENATE(portada_F[[#This Row],[NIVEL]],".",portada_F[[#This Row],[CODINS]])</f>
        <v>1.02523</v>
      </c>
      <c r="E2657" s="444" t="s">
        <v>32693</v>
      </c>
      <c r="F2657" t="s">
        <v>7447</v>
      </c>
      <c r="G2657" t="s">
        <v>12490</v>
      </c>
      <c r="H2657" t="s">
        <v>12491</v>
      </c>
      <c r="I2657" t="s">
        <v>4727</v>
      </c>
      <c r="J2657" t="s">
        <v>4</v>
      </c>
      <c r="K2657" t="s">
        <v>32</v>
      </c>
      <c r="L2657" t="s">
        <v>20921</v>
      </c>
      <c r="M2657" t="s">
        <v>18492</v>
      </c>
      <c r="N2657">
        <v>60104</v>
      </c>
      <c r="O2657" t="s">
        <v>136</v>
      </c>
      <c r="P2657" t="s">
        <v>1</v>
      </c>
      <c r="Q2657" t="s">
        <v>4</v>
      </c>
      <c r="R2657" t="s">
        <v>16796</v>
      </c>
      <c r="S2657" t="s">
        <v>137</v>
      </c>
      <c r="T2657" t="s">
        <v>137</v>
      </c>
      <c r="U2657" t="s">
        <v>4623</v>
      </c>
      <c r="V2657" t="s">
        <v>12491</v>
      </c>
      <c r="W2657" t="s">
        <v>26223</v>
      </c>
      <c r="X2657" t="s">
        <v>13161</v>
      </c>
      <c r="Y2657" s="536" t="s">
        <v>26224</v>
      </c>
      <c r="Z2657" s="536"/>
      <c r="AA2657" s="493" t="s">
        <v>17310</v>
      </c>
      <c r="AB2657" s="493" t="s">
        <v>26225</v>
      </c>
      <c r="AC2657" s="493" t="s">
        <v>19879</v>
      </c>
      <c r="AD2657" s="493" t="s">
        <v>22436</v>
      </c>
      <c r="AE2657"/>
      <c r="AF2657" t="s">
        <v>20919</v>
      </c>
      <c r="AG2657"/>
      <c r="AH2657"/>
      <c r="AI2657" t="s">
        <v>20668</v>
      </c>
      <c r="AJ2657" t="s">
        <v>32</v>
      </c>
      <c r="AK2657" t="s">
        <v>4247</v>
      </c>
      <c r="AL2657" t="s">
        <v>64</v>
      </c>
      <c r="AM2657" t="s">
        <v>12491</v>
      </c>
      <c r="AN2657">
        <v>2</v>
      </c>
    </row>
    <row r="2658" spans="1:40" ht="14.4" x14ac:dyDescent="0.3">
      <c r="A2658" s="433" t="str">
        <v>3548</v>
      </c>
      <c r="D2658" t="str">
        <f>CONCATENATE(portada_F[[#This Row],[NIVEL]],".",portada_F[[#This Row],[CODINS]])</f>
        <v>1.02435</v>
      </c>
      <c r="E2658" s="444" t="s">
        <v>32612</v>
      </c>
      <c r="F2658" t="s">
        <v>14474</v>
      </c>
      <c r="G2658" t="s">
        <v>14644</v>
      </c>
      <c r="H2658" t="s">
        <v>1377</v>
      </c>
      <c r="I2658" t="s">
        <v>137</v>
      </c>
      <c r="J2658" t="s">
        <v>6</v>
      </c>
      <c r="K2658" t="s">
        <v>32</v>
      </c>
      <c r="L2658" t="s">
        <v>20921</v>
      </c>
      <c r="M2658" t="s">
        <v>18492</v>
      </c>
      <c r="N2658">
        <v>60107</v>
      </c>
      <c r="O2658" t="s">
        <v>136</v>
      </c>
      <c r="P2658" t="s">
        <v>1</v>
      </c>
      <c r="Q2658" t="s">
        <v>7</v>
      </c>
      <c r="R2658" t="s">
        <v>16799</v>
      </c>
      <c r="S2658" t="s">
        <v>137</v>
      </c>
      <c r="T2658" t="s">
        <v>137</v>
      </c>
      <c r="U2658" t="s">
        <v>5116</v>
      </c>
      <c r="V2658" t="s">
        <v>1377</v>
      </c>
      <c r="W2658" t="s">
        <v>15037</v>
      </c>
      <c r="X2658" t="s">
        <v>15036</v>
      </c>
      <c r="Y2658" s="536" t="s">
        <v>26034</v>
      </c>
      <c r="Z2658" s="536"/>
      <c r="AA2658" s="493" t="s">
        <v>19239</v>
      </c>
      <c r="AB2658" s="493" t="s">
        <v>26035</v>
      </c>
      <c r="AC2658" s="493" t="s">
        <v>19881</v>
      </c>
      <c r="AD2658" s="493" t="s">
        <v>22441</v>
      </c>
      <c r="AE2658"/>
      <c r="AF2658" t="s">
        <v>20919</v>
      </c>
      <c r="AG2658"/>
      <c r="AH2658"/>
      <c r="AI2658" t="s">
        <v>20668</v>
      </c>
      <c r="AJ2658" t="s">
        <v>32</v>
      </c>
      <c r="AK2658" t="s">
        <v>5118</v>
      </c>
      <c r="AL2658" t="s">
        <v>64</v>
      </c>
      <c r="AM2658" t="s">
        <v>1377</v>
      </c>
      <c r="AN2658">
        <v>1</v>
      </c>
    </row>
    <row r="2659" spans="1:40" ht="14.4" x14ac:dyDescent="0.3">
      <c r="A2659" s="433" t="str">
        <v>3550</v>
      </c>
      <c r="D2659" t="str">
        <f>CONCATENATE(portada_F[[#This Row],[NIVEL]],".",portada_F[[#This Row],[CODINS]])</f>
        <v>1.02906</v>
      </c>
      <c r="E2659" s="444" t="s">
        <v>33031</v>
      </c>
      <c r="F2659" t="s">
        <v>5747</v>
      </c>
      <c r="G2659" t="s">
        <v>6249</v>
      </c>
      <c r="H2659" t="s">
        <v>6250</v>
      </c>
      <c r="I2659" t="s">
        <v>137</v>
      </c>
      <c r="J2659" t="s">
        <v>5</v>
      </c>
      <c r="K2659" t="s">
        <v>32</v>
      </c>
      <c r="L2659" t="s">
        <v>20921</v>
      </c>
      <c r="M2659" t="s">
        <v>18492</v>
      </c>
      <c r="N2659">
        <v>60101</v>
      </c>
      <c r="O2659" t="s">
        <v>136</v>
      </c>
      <c r="P2659" t="s">
        <v>1</v>
      </c>
      <c r="Q2659" t="s">
        <v>1</v>
      </c>
      <c r="R2659" t="s">
        <v>16793</v>
      </c>
      <c r="S2659" t="s">
        <v>137</v>
      </c>
      <c r="T2659" t="s">
        <v>137</v>
      </c>
      <c r="U2659" t="s">
        <v>137</v>
      </c>
      <c r="V2659" t="s">
        <v>6250</v>
      </c>
      <c r="W2659" t="s">
        <v>27024</v>
      </c>
      <c r="X2659" t="s">
        <v>13260</v>
      </c>
      <c r="Y2659" s="536" t="s">
        <v>27025</v>
      </c>
      <c r="Z2659" s="536" t="s">
        <v>27026</v>
      </c>
      <c r="AA2659" s="493" t="s">
        <v>18125</v>
      </c>
      <c r="AB2659" s="493" t="s">
        <v>27026</v>
      </c>
      <c r="AC2659" s="493" t="s">
        <v>19877</v>
      </c>
      <c r="AD2659" s="493" t="s">
        <v>22417</v>
      </c>
      <c r="AE2659"/>
      <c r="AF2659" t="s">
        <v>20919</v>
      </c>
      <c r="AG2659"/>
      <c r="AH2659"/>
      <c r="AI2659" t="s">
        <v>20668</v>
      </c>
      <c r="AJ2659" t="s">
        <v>32</v>
      </c>
      <c r="AK2659" t="s">
        <v>7924</v>
      </c>
      <c r="AL2659" t="s">
        <v>64</v>
      </c>
      <c r="AM2659" t="s">
        <v>6250</v>
      </c>
      <c r="AN2659">
        <v>9</v>
      </c>
    </row>
    <row r="2660" spans="1:40" ht="14.4" x14ac:dyDescent="0.3">
      <c r="A2660" s="433" t="str">
        <v>3551</v>
      </c>
      <c r="D2660" t="str">
        <f>CONCATENATE(portada_F[[#This Row],[NIVEL]],".",portada_F[[#This Row],[CODINS]])</f>
        <v>1.02564</v>
      </c>
      <c r="E2660" s="444" t="s">
        <v>32727</v>
      </c>
      <c r="F2660" t="s">
        <v>2822</v>
      </c>
      <c r="G2660" t="s">
        <v>6484</v>
      </c>
      <c r="H2660" t="s">
        <v>594</v>
      </c>
      <c r="I2660" t="s">
        <v>4727</v>
      </c>
      <c r="J2660" t="s">
        <v>2</v>
      </c>
      <c r="K2660" t="s">
        <v>32</v>
      </c>
      <c r="L2660" t="s">
        <v>20921</v>
      </c>
      <c r="M2660" t="s">
        <v>18492</v>
      </c>
      <c r="N2660">
        <v>60111</v>
      </c>
      <c r="O2660" t="s">
        <v>136</v>
      </c>
      <c r="P2660" t="s">
        <v>1</v>
      </c>
      <c r="Q2660" t="s">
        <v>13</v>
      </c>
      <c r="R2660" t="s">
        <v>16802</v>
      </c>
      <c r="S2660" t="s">
        <v>137</v>
      </c>
      <c r="T2660" t="s">
        <v>137</v>
      </c>
      <c r="U2660" t="s">
        <v>3237</v>
      </c>
      <c r="V2660" t="s">
        <v>594</v>
      </c>
      <c r="W2660" t="s">
        <v>10529</v>
      </c>
      <c r="X2660" t="s">
        <v>15778</v>
      </c>
      <c r="Y2660" s="536"/>
      <c r="Z2660" s="536"/>
      <c r="AA2660" s="493" t="s">
        <v>17315</v>
      </c>
      <c r="AB2660" s="493" t="s">
        <v>26301</v>
      </c>
      <c r="AC2660" s="493" t="s">
        <v>22874</v>
      </c>
      <c r="AD2660" s="493" t="s">
        <v>22875</v>
      </c>
      <c r="AE2660"/>
      <c r="AF2660" t="s">
        <v>20919</v>
      </c>
      <c r="AG2660"/>
      <c r="AH2660"/>
      <c r="AI2660" t="s">
        <v>20668</v>
      </c>
      <c r="AJ2660" t="s">
        <v>32</v>
      </c>
      <c r="AK2660" t="s">
        <v>7839</v>
      </c>
      <c r="AL2660" t="s">
        <v>64</v>
      </c>
      <c r="AM2660" t="s">
        <v>594</v>
      </c>
      <c r="AN2660">
        <v>59</v>
      </c>
    </row>
    <row r="2661" spans="1:40" ht="14.4" x14ac:dyDescent="0.3">
      <c r="A2661" s="433" t="str">
        <v>3552</v>
      </c>
      <c r="D2661" t="str">
        <f>CONCATENATE(portada_F[[#This Row],[NIVEL]],".",portada_F[[#This Row],[CODINS]])</f>
        <v>1.01460</v>
      </c>
      <c r="E2661" s="444" t="s">
        <v>31740</v>
      </c>
      <c r="F2661" t="s">
        <v>3660</v>
      </c>
      <c r="G2661" t="s">
        <v>6455</v>
      </c>
      <c r="H2661" t="s">
        <v>1844</v>
      </c>
      <c r="I2661" t="s">
        <v>137</v>
      </c>
      <c r="J2661" t="s">
        <v>1</v>
      </c>
      <c r="K2661" t="s">
        <v>32</v>
      </c>
      <c r="L2661" t="s">
        <v>20921</v>
      </c>
      <c r="M2661" t="s">
        <v>18492</v>
      </c>
      <c r="N2661">
        <v>60108</v>
      </c>
      <c r="O2661" t="s">
        <v>136</v>
      </c>
      <c r="P2661" t="s">
        <v>1</v>
      </c>
      <c r="Q2661" t="s">
        <v>9</v>
      </c>
      <c r="R2661" t="s">
        <v>16800</v>
      </c>
      <c r="S2661" t="s">
        <v>137</v>
      </c>
      <c r="T2661" t="s">
        <v>137</v>
      </c>
      <c r="U2661" t="s">
        <v>2458</v>
      </c>
      <c r="V2661" t="s">
        <v>1844</v>
      </c>
      <c r="W2661" t="s">
        <v>24040</v>
      </c>
      <c r="X2661" t="s">
        <v>10645</v>
      </c>
      <c r="Y2661" s="536" t="s">
        <v>24041</v>
      </c>
      <c r="Z2661" s="536" t="s">
        <v>24041</v>
      </c>
      <c r="AA2661" s="493" t="s">
        <v>20058</v>
      </c>
      <c r="AB2661" s="493" t="s">
        <v>24041</v>
      </c>
      <c r="AC2661" s="493" t="s">
        <v>19875</v>
      </c>
      <c r="AD2661" s="493" t="s">
        <v>22406</v>
      </c>
      <c r="AE2661"/>
      <c r="AF2661" t="s">
        <v>20919</v>
      </c>
      <c r="AG2661"/>
      <c r="AH2661"/>
      <c r="AI2661" t="s">
        <v>20668</v>
      </c>
      <c r="AJ2661" t="s">
        <v>32</v>
      </c>
      <c r="AK2661" t="s">
        <v>7600</v>
      </c>
      <c r="AL2661" t="s">
        <v>64</v>
      </c>
      <c r="AM2661" t="s">
        <v>1844</v>
      </c>
      <c r="AN2661">
        <v>83</v>
      </c>
    </row>
    <row r="2662" spans="1:40" ht="14.4" x14ac:dyDescent="0.3">
      <c r="A2662" s="433" t="str">
        <v>3553</v>
      </c>
      <c r="D2662" t="str">
        <f>CONCATENATE(portada_F[[#This Row],[NIVEL]],".",portada_F[[#This Row],[CODINS]])</f>
        <v>1.04084</v>
      </c>
      <c r="E2662" s="444" t="s">
        <v>33974</v>
      </c>
      <c r="F2662" t="s">
        <v>7917</v>
      </c>
      <c r="G2662" t="s">
        <v>17523</v>
      </c>
      <c r="H2662" t="s">
        <v>684</v>
      </c>
      <c r="I2662" t="s">
        <v>137</v>
      </c>
      <c r="J2662" t="s">
        <v>4</v>
      </c>
      <c r="K2662" t="s">
        <v>32</v>
      </c>
      <c r="L2662" t="s">
        <v>20921</v>
      </c>
      <c r="M2662" t="s">
        <v>18492</v>
      </c>
      <c r="N2662">
        <v>60403</v>
      </c>
      <c r="O2662" t="s">
        <v>136</v>
      </c>
      <c r="P2662" t="s">
        <v>4</v>
      </c>
      <c r="Q2662" t="s">
        <v>3</v>
      </c>
      <c r="R2662" t="s">
        <v>16824</v>
      </c>
      <c r="S2662" t="s">
        <v>137</v>
      </c>
      <c r="T2662" t="s">
        <v>22451</v>
      </c>
      <c r="U2662" t="s">
        <v>272</v>
      </c>
      <c r="V2662" t="s">
        <v>684</v>
      </c>
      <c r="W2662" t="s">
        <v>29463</v>
      </c>
      <c r="X2662" t="s">
        <v>17524</v>
      </c>
      <c r="Y2662" s="536" t="s">
        <v>29464</v>
      </c>
      <c r="Z2662" s="536"/>
      <c r="AA2662" s="493" t="s">
        <v>29465</v>
      </c>
      <c r="AB2662" s="493" t="s">
        <v>29466</v>
      </c>
      <c r="AC2662" s="493" t="s">
        <v>22454</v>
      </c>
      <c r="AD2662" s="493" t="s">
        <v>25916</v>
      </c>
      <c r="AE2662"/>
      <c r="AF2662" t="s">
        <v>20919</v>
      </c>
      <c r="AG2662"/>
      <c r="AH2662"/>
      <c r="AI2662" t="s">
        <v>20668</v>
      </c>
      <c r="AJ2662" t="s">
        <v>32</v>
      </c>
      <c r="AK2662" t="s">
        <v>5186</v>
      </c>
      <c r="AL2662" t="s">
        <v>64</v>
      </c>
      <c r="AM2662" t="s">
        <v>684</v>
      </c>
      <c r="AN2662">
        <v>5</v>
      </c>
    </row>
    <row r="2663" spans="1:40" ht="14.4" x14ac:dyDescent="0.3">
      <c r="A2663" s="433" t="str">
        <v>3554</v>
      </c>
      <c r="D2663" t="str">
        <f>CONCATENATE(portada_F[[#This Row],[NIVEL]],".",portada_F[[#This Row],[CODINS]])</f>
        <v>1.02372</v>
      </c>
      <c r="E2663" s="444" t="s">
        <v>32555</v>
      </c>
      <c r="F2663" t="s">
        <v>7478</v>
      </c>
      <c r="G2663" t="s">
        <v>14643</v>
      </c>
      <c r="H2663" t="s">
        <v>1519</v>
      </c>
      <c r="I2663" t="s">
        <v>137</v>
      </c>
      <c r="J2663" t="s">
        <v>4</v>
      </c>
      <c r="K2663" t="s">
        <v>32</v>
      </c>
      <c r="L2663" t="s">
        <v>20921</v>
      </c>
      <c r="M2663" t="s">
        <v>18492</v>
      </c>
      <c r="N2663">
        <v>60402</v>
      </c>
      <c r="O2663" t="s">
        <v>136</v>
      </c>
      <c r="P2663" t="s">
        <v>4</v>
      </c>
      <c r="Q2663" t="s">
        <v>2</v>
      </c>
      <c r="R2663" t="s">
        <v>19686</v>
      </c>
      <c r="S2663" t="s">
        <v>137</v>
      </c>
      <c r="T2663" t="s">
        <v>22451</v>
      </c>
      <c r="U2663" t="s">
        <v>243</v>
      </c>
      <c r="V2663" t="s">
        <v>1519</v>
      </c>
      <c r="W2663" t="s">
        <v>846</v>
      </c>
      <c r="X2663" t="s">
        <v>15027</v>
      </c>
      <c r="Y2663" s="536" t="s">
        <v>25915</v>
      </c>
      <c r="Z2663" s="536" t="s">
        <v>25915</v>
      </c>
      <c r="AA2663" s="493" t="s">
        <v>19223</v>
      </c>
      <c r="AB2663" s="493" t="s">
        <v>25915</v>
      </c>
      <c r="AC2663" s="493" t="s">
        <v>22454</v>
      </c>
      <c r="AD2663" s="493" t="s">
        <v>25916</v>
      </c>
      <c r="AE2663"/>
      <c r="AF2663" t="s">
        <v>20919</v>
      </c>
      <c r="AG2663"/>
      <c r="AH2663"/>
      <c r="AI2663" t="s">
        <v>20668</v>
      </c>
      <c r="AJ2663" t="s">
        <v>32</v>
      </c>
      <c r="AK2663" t="s">
        <v>8839</v>
      </c>
      <c r="AL2663" t="s">
        <v>64</v>
      </c>
      <c r="AM2663" t="s">
        <v>1519</v>
      </c>
      <c r="AN2663">
        <v>6</v>
      </c>
    </row>
    <row r="2664" spans="1:40" ht="14.4" x14ac:dyDescent="0.3">
      <c r="A2664" s="433" t="str">
        <v>3555</v>
      </c>
      <c r="D2664" t="str">
        <f>CONCATENATE(portada_F[[#This Row],[NIVEL]],".",portada_F[[#This Row],[CODINS]])</f>
        <v>1.03635</v>
      </c>
      <c r="E2664" s="444" t="s">
        <v>33615</v>
      </c>
      <c r="F2664" t="s">
        <v>9948</v>
      </c>
      <c r="G2664" t="s">
        <v>13754</v>
      </c>
      <c r="H2664" t="s">
        <v>2749</v>
      </c>
      <c r="I2664" t="s">
        <v>4727</v>
      </c>
      <c r="J2664" t="s">
        <v>4</v>
      </c>
      <c r="K2664" t="s">
        <v>32</v>
      </c>
      <c r="L2664" t="s">
        <v>20921</v>
      </c>
      <c r="M2664" t="s">
        <v>18492</v>
      </c>
      <c r="N2664">
        <v>60104</v>
      </c>
      <c r="O2664" t="s">
        <v>136</v>
      </c>
      <c r="P2664" t="s">
        <v>1</v>
      </c>
      <c r="Q2664" t="s">
        <v>4</v>
      </c>
      <c r="R2664" t="s">
        <v>16796</v>
      </c>
      <c r="S2664" t="s">
        <v>137</v>
      </c>
      <c r="T2664" t="s">
        <v>137</v>
      </c>
      <c r="U2664" t="s">
        <v>4623</v>
      </c>
      <c r="V2664" t="s">
        <v>2749</v>
      </c>
      <c r="W2664" t="s">
        <v>1820</v>
      </c>
      <c r="X2664" t="s">
        <v>14383</v>
      </c>
      <c r="Y2664" s="536" t="s">
        <v>28544</v>
      </c>
      <c r="Z2664" s="536"/>
      <c r="AA2664" s="493" t="s">
        <v>19515</v>
      </c>
      <c r="AB2664" s="493" t="s">
        <v>28545</v>
      </c>
      <c r="AC2664" s="493" t="s">
        <v>19879</v>
      </c>
      <c r="AD2664" s="493" t="s">
        <v>22436</v>
      </c>
      <c r="AE2664"/>
      <c r="AF2664" t="s">
        <v>20919</v>
      </c>
      <c r="AG2664"/>
      <c r="AH2664"/>
      <c r="AI2664" t="s">
        <v>20668</v>
      </c>
      <c r="AJ2664" t="s">
        <v>32</v>
      </c>
      <c r="AK2664" t="s">
        <v>3032</v>
      </c>
      <c r="AL2664" t="s">
        <v>64</v>
      </c>
      <c r="AM2664" t="s">
        <v>2749</v>
      </c>
      <c r="AN2664">
        <v>1</v>
      </c>
    </row>
    <row r="2665" spans="1:40" ht="14.4" x14ac:dyDescent="0.3">
      <c r="A2665" s="433" t="str">
        <v>3556</v>
      </c>
      <c r="D2665" t="str">
        <f>CONCATENATE(portada_F[[#This Row],[NIVEL]],".",portada_F[[#This Row],[CODINS]])</f>
        <v>1.02926</v>
      </c>
      <c r="E2665" s="444" t="s">
        <v>33046</v>
      </c>
      <c r="F2665" t="s">
        <v>8309</v>
      </c>
      <c r="G2665" t="s">
        <v>9082</v>
      </c>
      <c r="H2665" t="s">
        <v>9640</v>
      </c>
      <c r="I2665" t="s">
        <v>4727</v>
      </c>
      <c r="J2665" t="s">
        <v>4</v>
      </c>
      <c r="K2665" t="s">
        <v>32</v>
      </c>
      <c r="L2665" t="s">
        <v>20921</v>
      </c>
      <c r="M2665" t="s">
        <v>18492</v>
      </c>
      <c r="N2665">
        <v>60104</v>
      </c>
      <c r="O2665" t="s">
        <v>136</v>
      </c>
      <c r="P2665" t="s">
        <v>1</v>
      </c>
      <c r="Q2665" t="s">
        <v>4</v>
      </c>
      <c r="R2665" t="s">
        <v>16796</v>
      </c>
      <c r="S2665" t="s">
        <v>137</v>
      </c>
      <c r="T2665" t="s">
        <v>137</v>
      </c>
      <c r="U2665" t="s">
        <v>4623</v>
      </c>
      <c r="V2665" t="s">
        <v>7335</v>
      </c>
      <c r="W2665" t="s">
        <v>13262</v>
      </c>
      <c r="X2665" t="s">
        <v>12198</v>
      </c>
      <c r="Y2665" s="536" t="s">
        <v>27062</v>
      </c>
      <c r="Z2665" s="536"/>
      <c r="AA2665" s="493" t="s">
        <v>20323</v>
      </c>
      <c r="AB2665" s="493" t="s">
        <v>27063</v>
      </c>
      <c r="AC2665" s="493" t="s">
        <v>19879</v>
      </c>
      <c r="AD2665" s="493" t="s">
        <v>22436</v>
      </c>
      <c r="AE2665"/>
      <c r="AF2665" t="s">
        <v>20919</v>
      </c>
      <c r="AG2665"/>
      <c r="AH2665"/>
      <c r="AI2665" t="s">
        <v>20668</v>
      </c>
      <c r="AJ2665" t="s">
        <v>32</v>
      </c>
      <c r="AK2665" t="s">
        <v>9641</v>
      </c>
      <c r="AL2665" t="s">
        <v>64</v>
      </c>
      <c r="AM2665" t="s">
        <v>9640</v>
      </c>
      <c r="AN2665">
        <v>5</v>
      </c>
    </row>
    <row r="2666" spans="1:40" ht="14.4" x14ac:dyDescent="0.3">
      <c r="A2666" s="433" t="str">
        <v>3557</v>
      </c>
      <c r="D2666" t="str">
        <f>CONCATENATE(portada_F[[#This Row],[NIVEL]],".",portada_F[[#This Row],[CODINS]])</f>
        <v>1.01511</v>
      </c>
      <c r="E2666" s="444" t="s">
        <v>31789</v>
      </c>
      <c r="F2666" t="s">
        <v>6884</v>
      </c>
      <c r="G2666" t="s">
        <v>5053</v>
      </c>
      <c r="H2666" t="s">
        <v>5054</v>
      </c>
      <c r="I2666" t="s">
        <v>137</v>
      </c>
      <c r="J2666" t="s">
        <v>3</v>
      </c>
      <c r="K2666" t="s">
        <v>32</v>
      </c>
      <c r="L2666" t="s">
        <v>20921</v>
      </c>
      <c r="M2666" t="s">
        <v>18492</v>
      </c>
      <c r="N2666">
        <v>60103</v>
      </c>
      <c r="O2666" t="s">
        <v>136</v>
      </c>
      <c r="P2666" t="s">
        <v>1</v>
      </c>
      <c r="Q2666" t="s">
        <v>3</v>
      </c>
      <c r="R2666" t="s">
        <v>16795</v>
      </c>
      <c r="S2666" t="s">
        <v>137</v>
      </c>
      <c r="T2666" t="s">
        <v>137</v>
      </c>
      <c r="U2666" t="s">
        <v>5037</v>
      </c>
      <c r="V2666" t="s">
        <v>5055</v>
      </c>
      <c r="W2666" t="s">
        <v>8280</v>
      </c>
      <c r="X2666" t="s">
        <v>10652</v>
      </c>
      <c r="Y2666" s="536" t="s">
        <v>24148</v>
      </c>
      <c r="Z2666" s="536"/>
      <c r="AA2666" s="493" t="s">
        <v>15122</v>
      </c>
      <c r="AB2666" s="493" t="s">
        <v>24149</v>
      </c>
      <c r="AC2666" s="493" t="s">
        <v>19939</v>
      </c>
      <c r="AD2666" s="493" t="s">
        <v>23435</v>
      </c>
      <c r="AE2666"/>
      <c r="AF2666" t="s">
        <v>20919</v>
      </c>
      <c r="AG2666"/>
      <c r="AH2666"/>
      <c r="AI2666" t="s">
        <v>20668</v>
      </c>
      <c r="AJ2666" t="s">
        <v>32</v>
      </c>
      <c r="AK2666" t="s">
        <v>1105</v>
      </c>
      <c r="AL2666" t="s">
        <v>64</v>
      </c>
      <c r="AM2666" t="s">
        <v>5054</v>
      </c>
      <c r="AN2666">
        <v>27</v>
      </c>
    </row>
    <row r="2667" spans="1:40" ht="14.4" x14ac:dyDescent="0.3">
      <c r="A2667" s="433" t="str">
        <v>3558</v>
      </c>
      <c r="D2667" t="str">
        <f>CONCATENATE(portada_F[[#This Row],[NIVEL]],".",portada_F[[#This Row],[CODINS]])</f>
        <v>1.00689</v>
      </c>
      <c r="E2667" s="444" t="s">
        <v>31056</v>
      </c>
      <c r="F2667" t="s">
        <v>1490</v>
      </c>
      <c r="G2667" t="s">
        <v>4985</v>
      </c>
      <c r="H2667" t="s">
        <v>4986</v>
      </c>
      <c r="I2667" t="s">
        <v>137</v>
      </c>
      <c r="J2667" t="s">
        <v>5</v>
      </c>
      <c r="K2667" t="s">
        <v>32</v>
      </c>
      <c r="L2667" t="s">
        <v>20921</v>
      </c>
      <c r="M2667" t="s">
        <v>18492</v>
      </c>
      <c r="N2667">
        <v>60112</v>
      </c>
      <c r="O2667" t="s">
        <v>136</v>
      </c>
      <c r="P2667" t="s">
        <v>1</v>
      </c>
      <c r="Q2667" t="s">
        <v>14</v>
      </c>
      <c r="R2667" t="s">
        <v>16803</v>
      </c>
      <c r="S2667" t="s">
        <v>137</v>
      </c>
      <c r="T2667" t="s">
        <v>137</v>
      </c>
      <c r="U2667" t="s">
        <v>4987</v>
      </c>
      <c r="V2667" t="s">
        <v>4986</v>
      </c>
      <c r="W2667" t="s">
        <v>9625</v>
      </c>
      <c r="X2667" t="s">
        <v>11629</v>
      </c>
      <c r="Y2667" s="536" t="s">
        <v>22420</v>
      </c>
      <c r="Z2667" s="536"/>
      <c r="AA2667" s="493" t="s">
        <v>13122</v>
      </c>
      <c r="AB2667" s="493" t="s">
        <v>22420</v>
      </c>
      <c r="AC2667" s="493" t="s">
        <v>19877</v>
      </c>
      <c r="AD2667" s="493" t="s">
        <v>22417</v>
      </c>
      <c r="AE2667"/>
      <c r="AF2667" t="s">
        <v>20919</v>
      </c>
      <c r="AG2667"/>
      <c r="AH2667"/>
      <c r="AI2667" t="s">
        <v>20668</v>
      </c>
      <c r="AJ2667" t="s">
        <v>32</v>
      </c>
      <c r="AK2667" t="s">
        <v>902</v>
      </c>
      <c r="AL2667" t="s">
        <v>64</v>
      </c>
      <c r="AM2667" t="s">
        <v>4986</v>
      </c>
      <c r="AN2667">
        <v>108</v>
      </c>
    </row>
    <row r="2668" spans="1:40" ht="14.4" x14ac:dyDescent="0.3">
      <c r="A2668" s="433" t="str">
        <v>3559</v>
      </c>
      <c r="D2668" t="str">
        <f>CONCATENATE(portada_F[[#This Row],[NIVEL]],".",portada_F[[#This Row],[CODINS]])</f>
        <v>1.03849</v>
      </c>
      <c r="E2668" s="444" t="s">
        <v>33780</v>
      </c>
      <c r="F2668" t="s">
        <v>14774</v>
      </c>
      <c r="G2668" t="s">
        <v>28982</v>
      </c>
      <c r="H2668" t="s">
        <v>28983</v>
      </c>
      <c r="I2668" t="s">
        <v>137</v>
      </c>
      <c r="J2668" t="s">
        <v>4</v>
      </c>
      <c r="K2668" t="s">
        <v>32</v>
      </c>
      <c r="L2668" t="s">
        <v>20921</v>
      </c>
      <c r="M2668" t="s">
        <v>18492</v>
      </c>
      <c r="N2668">
        <v>60402</v>
      </c>
      <c r="O2668" t="s">
        <v>136</v>
      </c>
      <c r="P2668" t="s">
        <v>4</v>
      </c>
      <c r="Q2668" t="s">
        <v>2</v>
      </c>
      <c r="R2668" t="s">
        <v>19686</v>
      </c>
      <c r="S2668" t="s">
        <v>137</v>
      </c>
      <c r="T2668" t="s">
        <v>22451</v>
      </c>
      <c r="U2668" t="s">
        <v>243</v>
      </c>
      <c r="V2668" t="s">
        <v>28983</v>
      </c>
      <c r="W2668" t="s">
        <v>28984</v>
      </c>
      <c r="X2668" t="s">
        <v>28985</v>
      </c>
      <c r="Y2668" s="536" t="s">
        <v>28986</v>
      </c>
      <c r="Z2668" s="536"/>
      <c r="AA2668" s="493" t="s">
        <v>28987</v>
      </c>
      <c r="AB2668" s="493" t="s">
        <v>28988</v>
      </c>
      <c r="AC2668" s="493" t="s">
        <v>22454</v>
      </c>
      <c r="AD2668" s="493" t="s">
        <v>25916</v>
      </c>
      <c r="AE2668"/>
      <c r="AF2668" t="s">
        <v>20919</v>
      </c>
      <c r="AG2668"/>
      <c r="AH2668"/>
      <c r="AI2668" t="s">
        <v>20668</v>
      </c>
      <c r="AJ2668" t="s">
        <v>32</v>
      </c>
      <c r="AK2668" t="s">
        <v>8842</v>
      </c>
      <c r="AL2668" t="s">
        <v>64</v>
      </c>
      <c r="AM2668" t="s">
        <v>28983</v>
      </c>
      <c r="AN2668">
        <v>3</v>
      </c>
    </row>
    <row r="2669" spans="1:40" ht="14.4" x14ac:dyDescent="0.3">
      <c r="A2669" s="433" t="str">
        <v>3560</v>
      </c>
      <c r="D2669" t="str">
        <f>CONCATENATE(portada_F[[#This Row],[NIVEL]],".",portada_F[[#This Row],[CODINS]])</f>
        <v>1.02914</v>
      </c>
      <c r="E2669" s="444" t="s">
        <v>33037</v>
      </c>
      <c r="F2669" t="s">
        <v>5125</v>
      </c>
      <c r="G2669" t="s">
        <v>5123</v>
      </c>
      <c r="H2669" t="s">
        <v>5124</v>
      </c>
      <c r="I2669" t="s">
        <v>137</v>
      </c>
      <c r="J2669" t="s">
        <v>6</v>
      </c>
      <c r="K2669" t="s">
        <v>32</v>
      </c>
      <c r="L2669" t="s">
        <v>20921</v>
      </c>
      <c r="M2669" t="s">
        <v>18492</v>
      </c>
      <c r="N2669">
        <v>61201</v>
      </c>
      <c r="O2669" t="s">
        <v>136</v>
      </c>
      <c r="P2669" t="s">
        <v>14</v>
      </c>
      <c r="Q2669" t="s">
        <v>1</v>
      </c>
      <c r="R2669" t="s">
        <v>18393</v>
      </c>
      <c r="S2669" t="s">
        <v>137</v>
      </c>
      <c r="T2669" t="s">
        <v>5821</v>
      </c>
      <c r="U2669" t="s">
        <v>5821</v>
      </c>
      <c r="V2669" t="s">
        <v>5124</v>
      </c>
      <c r="W2669" t="s">
        <v>27040</v>
      </c>
      <c r="X2669" t="s">
        <v>11006</v>
      </c>
      <c r="Y2669" s="536" t="s">
        <v>27041</v>
      </c>
      <c r="Z2669" s="536" t="s">
        <v>27042</v>
      </c>
      <c r="AA2669" s="493" t="s">
        <v>9649</v>
      </c>
      <c r="AB2669" s="493" t="s">
        <v>27041</v>
      </c>
      <c r="AC2669" s="493" t="s">
        <v>19881</v>
      </c>
      <c r="AD2669" s="493" t="s">
        <v>22441</v>
      </c>
      <c r="AE2669"/>
      <c r="AF2669" t="s">
        <v>20919</v>
      </c>
      <c r="AG2669"/>
      <c r="AH2669"/>
      <c r="AI2669" t="s">
        <v>20668</v>
      </c>
      <c r="AJ2669" t="s">
        <v>32</v>
      </c>
      <c r="AK2669" t="s">
        <v>7926</v>
      </c>
      <c r="AL2669" t="s">
        <v>64</v>
      </c>
      <c r="AM2669" t="s">
        <v>5124</v>
      </c>
      <c r="AN2669">
        <v>3</v>
      </c>
    </row>
    <row r="2670" spans="1:40" ht="14.4" x14ac:dyDescent="0.3">
      <c r="A2670" s="433" t="str">
        <v>3561</v>
      </c>
      <c r="D2670" t="str">
        <f>CONCATENATE(portada_F[[#This Row],[NIVEL]],".",portada_F[[#This Row],[CODINS]])</f>
        <v>1.02433</v>
      </c>
      <c r="E2670" s="444" t="s">
        <v>32610</v>
      </c>
      <c r="F2670" t="s">
        <v>1510</v>
      </c>
      <c r="G2670" t="s">
        <v>5047</v>
      </c>
      <c r="H2670" t="s">
        <v>5034</v>
      </c>
      <c r="I2670" t="s">
        <v>137</v>
      </c>
      <c r="J2670" t="s">
        <v>3</v>
      </c>
      <c r="K2670" t="s">
        <v>32</v>
      </c>
      <c r="L2670" t="s">
        <v>20921</v>
      </c>
      <c r="M2670" t="s">
        <v>18492</v>
      </c>
      <c r="N2670">
        <v>60106</v>
      </c>
      <c r="O2670" t="s">
        <v>136</v>
      </c>
      <c r="P2670" t="s">
        <v>1</v>
      </c>
      <c r="Q2670" t="s">
        <v>6</v>
      </c>
      <c r="R2670" t="s">
        <v>16798</v>
      </c>
      <c r="S2670" t="s">
        <v>137</v>
      </c>
      <c r="T2670" t="s">
        <v>137</v>
      </c>
      <c r="U2670" t="s">
        <v>5034</v>
      </c>
      <c r="V2670" t="s">
        <v>5034</v>
      </c>
      <c r="W2670" t="s">
        <v>10884</v>
      </c>
      <c r="X2670" t="s">
        <v>12092</v>
      </c>
      <c r="Y2670" s="536" t="s">
        <v>22869</v>
      </c>
      <c r="Z2670" s="536" t="s">
        <v>22869</v>
      </c>
      <c r="AA2670" s="493" t="s">
        <v>26028</v>
      </c>
      <c r="AB2670" s="493" t="s">
        <v>26029</v>
      </c>
      <c r="AC2670" s="493" t="s">
        <v>19939</v>
      </c>
      <c r="AD2670" s="493" t="s">
        <v>23435</v>
      </c>
      <c r="AE2670"/>
      <c r="AF2670" t="s">
        <v>20919</v>
      </c>
      <c r="AG2670"/>
      <c r="AH2670"/>
      <c r="AI2670" t="s">
        <v>20668</v>
      </c>
      <c r="AJ2670" t="s">
        <v>32</v>
      </c>
      <c r="AK2670" t="s">
        <v>1564</v>
      </c>
      <c r="AL2670" t="s">
        <v>64</v>
      </c>
      <c r="AM2670" t="s">
        <v>5034</v>
      </c>
      <c r="AN2670">
        <v>21</v>
      </c>
    </row>
    <row r="2671" spans="1:40" ht="14.4" x14ac:dyDescent="0.3">
      <c r="A2671" s="433" t="str">
        <v>3562</v>
      </c>
      <c r="D2671" t="str">
        <f>CONCATENATE(portada_F[[#This Row],[NIVEL]],".",portada_F[[#This Row],[CODINS]])</f>
        <v>1.00698</v>
      </c>
      <c r="E2671" s="444" t="s">
        <v>31065</v>
      </c>
      <c r="F2671" t="s">
        <v>1905</v>
      </c>
      <c r="G2671" t="s">
        <v>5151</v>
      </c>
      <c r="H2671" t="s">
        <v>5152</v>
      </c>
      <c r="I2671" t="s">
        <v>137</v>
      </c>
      <c r="J2671" t="s">
        <v>7</v>
      </c>
      <c r="K2671" t="s">
        <v>32</v>
      </c>
      <c r="L2671" t="s">
        <v>20921</v>
      </c>
      <c r="M2671" t="s">
        <v>18492</v>
      </c>
      <c r="N2671">
        <v>60203</v>
      </c>
      <c r="O2671" t="s">
        <v>136</v>
      </c>
      <c r="P2671" t="s">
        <v>2</v>
      </c>
      <c r="Q2671" t="s">
        <v>3</v>
      </c>
      <c r="R2671" t="s">
        <v>16810</v>
      </c>
      <c r="S2671" t="s">
        <v>137</v>
      </c>
      <c r="T2671" t="s">
        <v>4895</v>
      </c>
      <c r="U2671" t="s">
        <v>22442</v>
      </c>
      <c r="V2671" t="s">
        <v>5152</v>
      </c>
      <c r="W2671" t="s">
        <v>22443</v>
      </c>
      <c r="X2671" t="s">
        <v>11632</v>
      </c>
      <c r="Y2671" s="536" t="s">
        <v>22444</v>
      </c>
      <c r="Z2671" s="536" t="s">
        <v>22444</v>
      </c>
      <c r="AA2671" s="493" t="s">
        <v>19882</v>
      </c>
      <c r="AB2671" s="493" t="s">
        <v>22444</v>
      </c>
      <c r="AC2671" s="493" t="s">
        <v>19883</v>
      </c>
      <c r="AD2671" s="493" t="s">
        <v>22445</v>
      </c>
      <c r="AE2671"/>
      <c r="AF2671" t="s">
        <v>20919</v>
      </c>
      <c r="AG2671"/>
      <c r="AH2671"/>
      <c r="AI2671" t="s">
        <v>20668</v>
      </c>
      <c r="AJ2671" t="s">
        <v>32</v>
      </c>
      <c r="AK2671" t="s">
        <v>4059</v>
      </c>
      <c r="AL2671" t="s">
        <v>64</v>
      </c>
      <c r="AM2671" t="s">
        <v>5152</v>
      </c>
      <c r="AN2671">
        <v>98</v>
      </c>
    </row>
    <row r="2672" spans="1:40" ht="14.4" x14ac:dyDescent="0.3">
      <c r="A2672" s="433" t="str">
        <v>3563</v>
      </c>
      <c r="D2672" t="str">
        <f>CONCATENATE(portada_F[[#This Row],[NIVEL]],".",portada_F[[#This Row],[CODINS]])</f>
        <v>1.03474</v>
      </c>
      <c r="E2672" s="444" t="s">
        <v>31065</v>
      </c>
      <c r="F2672" t="s">
        <v>7489</v>
      </c>
      <c r="G2672" t="s">
        <v>5151</v>
      </c>
      <c r="H2672" t="s">
        <v>28178</v>
      </c>
      <c r="I2672" t="s">
        <v>137</v>
      </c>
      <c r="J2672" t="s">
        <v>7</v>
      </c>
      <c r="K2672" t="s">
        <v>32</v>
      </c>
      <c r="L2672" t="s">
        <v>20921</v>
      </c>
      <c r="M2672" t="s">
        <v>18492</v>
      </c>
      <c r="N2672">
        <v>60203</v>
      </c>
      <c r="O2672" t="s">
        <v>136</v>
      </c>
      <c r="P2672" t="s">
        <v>2</v>
      </c>
      <c r="Q2672" t="s">
        <v>3</v>
      </c>
      <c r="R2672" t="s">
        <v>16810</v>
      </c>
      <c r="S2672" t="s">
        <v>137</v>
      </c>
      <c r="T2672" t="s">
        <v>4895</v>
      </c>
      <c r="U2672" t="s">
        <v>22442</v>
      </c>
      <c r="V2672" t="s">
        <v>5152</v>
      </c>
      <c r="W2672" t="s">
        <v>16376</v>
      </c>
      <c r="X2672" t="s">
        <v>11632</v>
      </c>
      <c r="Y2672" s="536" t="s">
        <v>22444</v>
      </c>
      <c r="Z2672" s="536" t="s">
        <v>22444</v>
      </c>
      <c r="AA2672" s="493" t="s">
        <v>19882</v>
      </c>
      <c r="AB2672" s="493" t="s">
        <v>22444</v>
      </c>
      <c r="AC2672" s="493" t="s">
        <v>19883</v>
      </c>
      <c r="AD2672" s="493" t="s">
        <v>22445</v>
      </c>
      <c r="AE2672" t="s">
        <v>28173</v>
      </c>
      <c r="AF2672" t="s">
        <v>20919</v>
      </c>
      <c r="AG2672" t="s">
        <v>64</v>
      </c>
      <c r="AH2672" t="s">
        <v>19694</v>
      </c>
      <c r="AI2672" t="s">
        <v>28179</v>
      </c>
      <c r="AJ2672" t="s">
        <v>32</v>
      </c>
      <c r="AK2672" t="s">
        <v>4059</v>
      </c>
      <c r="AL2672" t="s">
        <v>64</v>
      </c>
      <c r="AM2672" t="s">
        <v>5152</v>
      </c>
      <c r="AN2672">
        <v>33</v>
      </c>
    </row>
    <row r="2673" spans="1:40" ht="14.4" x14ac:dyDescent="0.3">
      <c r="A2673" s="433" t="str">
        <v>3565</v>
      </c>
      <c r="D2673" t="str">
        <f>CONCATENATE(portada_F[[#This Row],[NIVEL]],".",portada_F[[#This Row],[CODINS]])</f>
        <v>1.00690</v>
      </c>
      <c r="E2673" s="444" t="s">
        <v>31057</v>
      </c>
      <c r="F2673" t="s">
        <v>1495</v>
      </c>
      <c r="G2673" t="s">
        <v>4991</v>
      </c>
      <c r="H2673" t="s">
        <v>4992</v>
      </c>
      <c r="I2673" t="s">
        <v>137</v>
      </c>
      <c r="J2673" t="s">
        <v>5</v>
      </c>
      <c r="K2673" t="s">
        <v>32</v>
      </c>
      <c r="L2673" t="s">
        <v>20921</v>
      </c>
      <c r="M2673" t="s">
        <v>18492</v>
      </c>
      <c r="N2673">
        <v>60112</v>
      </c>
      <c r="O2673" t="s">
        <v>136</v>
      </c>
      <c r="P2673" t="s">
        <v>1</v>
      </c>
      <c r="Q2673" t="s">
        <v>14</v>
      </c>
      <c r="R2673" t="s">
        <v>16803</v>
      </c>
      <c r="S2673" t="s">
        <v>137</v>
      </c>
      <c r="T2673" t="s">
        <v>137</v>
      </c>
      <c r="U2673" t="s">
        <v>4987</v>
      </c>
      <c r="V2673" t="s">
        <v>272</v>
      </c>
      <c r="W2673" t="s">
        <v>18841</v>
      </c>
      <c r="X2673" t="s">
        <v>14886</v>
      </c>
      <c r="Y2673" s="536" t="s">
        <v>22421</v>
      </c>
      <c r="Z2673" s="536" t="s">
        <v>22422</v>
      </c>
      <c r="AA2673" s="493" t="s">
        <v>18840</v>
      </c>
      <c r="AB2673" s="493" t="s">
        <v>22423</v>
      </c>
      <c r="AC2673" s="493" t="s">
        <v>19877</v>
      </c>
      <c r="AD2673" s="493" t="s">
        <v>22424</v>
      </c>
      <c r="AE2673"/>
      <c r="AF2673" t="s">
        <v>20919</v>
      </c>
      <c r="AG2673"/>
      <c r="AH2673"/>
      <c r="AI2673" t="s">
        <v>20668</v>
      </c>
      <c r="AJ2673" t="s">
        <v>32</v>
      </c>
      <c r="AK2673" t="s">
        <v>4990</v>
      </c>
      <c r="AL2673" t="s">
        <v>64</v>
      </c>
      <c r="AM2673" t="s">
        <v>4992</v>
      </c>
      <c r="AN2673">
        <v>122</v>
      </c>
    </row>
    <row r="2674" spans="1:40" ht="14.4" x14ac:dyDescent="0.3">
      <c r="A2674" s="433" t="str">
        <v>3566</v>
      </c>
      <c r="D2674" t="str">
        <f>CONCATENATE(portada_F[[#This Row],[NIVEL]],".",portada_F[[#This Row],[CODINS]])</f>
        <v>1.03609</v>
      </c>
      <c r="E2674" s="444" t="s">
        <v>33596</v>
      </c>
      <c r="F2674" t="s">
        <v>13716</v>
      </c>
      <c r="G2674" t="s">
        <v>13717</v>
      </c>
      <c r="H2674" t="s">
        <v>5174</v>
      </c>
      <c r="I2674" t="s">
        <v>137</v>
      </c>
      <c r="J2674" t="s">
        <v>9</v>
      </c>
      <c r="K2674" t="s">
        <v>32</v>
      </c>
      <c r="L2674" t="s">
        <v>20921</v>
      </c>
      <c r="M2674" t="s">
        <v>18492</v>
      </c>
      <c r="N2674">
        <v>60201</v>
      </c>
      <c r="O2674" t="s">
        <v>136</v>
      </c>
      <c r="P2674" t="s">
        <v>2</v>
      </c>
      <c r="Q2674" t="s">
        <v>1</v>
      </c>
      <c r="R2674" t="s">
        <v>16808</v>
      </c>
      <c r="S2674" t="s">
        <v>137</v>
      </c>
      <c r="T2674" t="s">
        <v>4895</v>
      </c>
      <c r="U2674" t="s">
        <v>5147</v>
      </c>
      <c r="V2674" t="s">
        <v>5174</v>
      </c>
      <c r="W2674" t="s">
        <v>14362</v>
      </c>
      <c r="X2674" t="s">
        <v>18179</v>
      </c>
      <c r="Y2674" s="536" t="s">
        <v>28477</v>
      </c>
      <c r="Z2674" s="536"/>
      <c r="AA2674" s="493" t="s">
        <v>15895</v>
      </c>
      <c r="AB2674" s="493" t="s">
        <v>28477</v>
      </c>
      <c r="AC2674" s="493" t="s">
        <v>22449</v>
      </c>
      <c r="AD2674" s="493" t="s">
        <v>22450</v>
      </c>
      <c r="AE2674"/>
      <c r="AF2674" t="s">
        <v>20919</v>
      </c>
      <c r="AG2674"/>
      <c r="AH2674"/>
      <c r="AI2674" t="s">
        <v>20668</v>
      </c>
      <c r="AJ2674" t="s">
        <v>32</v>
      </c>
      <c r="AK2674" t="s">
        <v>1944</v>
      </c>
      <c r="AL2674" t="s">
        <v>64</v>
      </c>
      <c r="AM2674" t="s">
        <v>5174</v>
      </c>
      <c r="AN2674">
        <v>2</v>
      </c>
    </row>
    <row r="2675" spans="1:40" ht="14.4" x14ac:dyDescent="0.3">
      <c r="A2675" s="433" t="str">
        <v>3567</v>
      </c>
      <c r="D2675" t="str">
        <f>CONCATENATE(portada_F[[#This Row],[NIVEL]],".",portada_F[[#This Row],[CODINS]])</f>
        <v>1.00691</v>
      </c>
      <c r="E2675" s="444" t="s">
        <v>31058</v>
      </c>
      <c r="F2675" t="s">
        <v>1516</v>
      </c>
      <c r="G2675" t="s">
        <v>5002</v>
      </c>
      <c r="H2675" t="s">
        <v>5003</v>
      </c>
      <c r="I2675" t="s">
        <v>137</v>
      </c>
      <c r="J2675" t="s">
        <v>5</v>
      </c>
      <c r="K2675" t="s">
        <v>32</v>
      </c>
      <c r="L2675" t="s">
        <v>20921</v>
      </c>
      <c r="M2675" t="s">
        <v>18492</v>
      </c>
      <c r="N2675">
        <v>60101</v>
      </c>
      <c r="O2675" t="s">
        <v>136</v>
      </c>
      <c r="P2675" t="s">
        <v>1</v>
      </c>
      <c r="Q2675" t="s">
        <v>1</v>
      </c>
      <c r="R2675" t="s">
        <v>16793</v>
      </c>
      <c r="S2675" t="s">
        <v>137</v>
      </c>
      <c r="T2675" t="s">
        <v>137</v>
      </c>
      <c r="U2675" t="s">
        <v>137</v>
      </c>
      <c r="V2675" t="s">
        <v>4999</v>
      </c>
      <c r="W2675" t="s">
        <v>22425</v>
      </c>
      <c r="X2675" t="s">
        <v>12738</v>
      </c>
      <c r="Y2675" s="536" t="s">
        <v>22426</v>
      </c>
      <c r="Z2675" s="536"/>
      <c r="AA2675" s="493" t="s">
        <v>19878</v>
      </c>
      <c r="AB2675" s="493" t="s">
        <v>22427</v>
      </c>
      <c r="AC2675" s="493" t="s">
        <v>19877</v>
      </c>
      <c r="AD2675" s="493" t="s">
        <v>22417</v>
      </c>
      <c r="AE2675"/>
      <c r="AF2675" t="s">
        <v>20919</v>
      </c>
      <c r="AG2675"/>
      <c r="AH2675"/>
      <c r="AI2675" t="s">
        <v>20668</v>
      </c>
      <c r="AJ2675" t="s">
        <v>32</v>
      </c>
      <c r="AK2675" t="s">
        <v>5001</v>
      </c>
      <c r="AL2675" t="s">
        <v>64</v>
      </c>
      <c r="AM2675" t="s">
        <v>5003</v>
      </c>
      <c r="AN2675">
        <v>8</v>
      </c>
    </row>
    <row r="2676" spans="1:40" ht="14.4" x14ac:dyDescent="0.3">
      <c r="A2676" s="433" t="str">
        <v>3568</v>
      </c>
      <c r="D2676" t="str">
        <f>CONCATENATE(portada_F[[#This Row],[NIVEL]],".",portada_F[[#This Row],[CODINS]])</f>
        <v>1.03408</v>
      </c>
      <c r="E2676" s="444" t="s">
        <v>33458</v>
      </c>
      <c r="F2676" t="s">
        <v>7694</v>
      </c>
      <c r="G2676" t="s">
        <v>11254</v>
      </c>
      <c r="H2676" t="s">
        <v>11255</v>
      </c>
      <c r="I2676" t="s">
        <v>137</v>
      </c>
      <c r="J2676" t="s">
        <v>3</v>
      </c>
      <c r="K2676" t="s">
        <v>32</v>
      </c>
      <c r="L2676" t="s">
        <v>20921</v>
      </c>
      <c r="M2676" t="s">
        <v>18492</v>
      </c>
      <c r="N2676">
        <v>60103</v>
      </c>
      <c r="O2676" t="s">
        <v>136</v>
      </c>
      <c r="P2676" t="s">
        <v>1</v>
      </c>
      <c r="Q2676" t="s">
        <v>3</v>
      </c>
      <c r="R2676" t="s">
        <v>16795</v>
      </c>
      <c r="S2676" t="s">
        <v>137</v>
      </c>
      <c r="T2676" t="s">
        <v>137</v>
      </c>
      <c r="U2676" t="s">
        <v>5037</v>
      </c>
      <c r="V2676" t="s">
        <v>11255</v>
      </c>
      <c r="W2676" t="s">
        <v>12292</v>
      </c>
      <c r="X2676" t="s">
        <v>13372</v>
      </c>
      <c r="Y2676" s="536" t="s">
        <v>28041</v>
      </c>
      <c r="Z2676" s="536" t="s">
        <v>28042</v>
      </c>
      <c r="AA2676" s="493" t="s">
        <v>19939</v>
      </c>
      <c r="AB2676" s="493" t="s">
        <v>28043</v>
      </c>
      <c r="AC2676" s="493" t="s">
        <v>19939</v>
      </c>
      <c r="AD2676" s="493" t="s">
        <v>28043</v>
      </c>
      <c r="AE2676"/>
      <c r="AF2676" t="s">
        <v>20919</v>
      </c>
      <c r="AG2676"/>
      <c r="AH2676"/>
      <c r="AI2676" t="s">
        <v>20668</v>
      </c>
      <c r="AJ2676" t="s">
        <v>32</v>
      </c>
      <c r="AK2676" t="s">
        <v>12321</v>
      </c>
      <c r="AL2676" t="s">
        <v>64</v>
      </c>
      <c r="AM2676" t="s">
        <v>11255</v>
      </c>
      <c r="AN2676">
        <v>1</v>
      </c>
    </row>
    <row r="2677" spans="1:40" ht="14.4" x14ac:dyDescent="0.3">
      <c r="A2677" s="433" t="str">
        <v>3569</v>
      </c>
      <c r="D2677" t="str">
        <f>CONCATENATE(portada_F[[#This Row],[NIVEL]],".",portada_F[[#This Row],[CODINS]])</f>
        <v>1.02368</v>
      </c>
      <c r="E2677" s="444" t="s">
        <v>32552</v>
      </c>
      <c r="F2677" t="s">
        <v>5120</v>
      </c>
      <c r="G2677" t="s">
        <v>10223</v>
      </c>
      <c r="H2677" t="s">
        <v>10224</v>
      </c>
      <c r="I2677" t="s">
        <v>137</v>
      </c>
      <c r="J2677" t="s">
        <v>3</v>
      </c>
      <c r="K2677" t="s">
        <v>32</v>
      </c>
      <c r="L2677" t="s">
        <v>20921</v>
      </c>
      <c r="M2677" t="s">
        <v>18492</v>
      </c>
      <c r="N2677">
        <v>60103</v>
      </c>
      <c r="O2677" t="s">
        <v>136</v>
      </c>
      <c r="P2677" t="s">
        <v>1</v>
      </c>
      <c r="Q2677" t="s">
        <v>3</v>
      </c>
      <c r="R2677" t="s">
        <v>16795</v>
      </c>
      <c r="S2677" t="s">
        <v>137</v>
      </c>
      <c r="T2677" t="s">
        <v>137</v>
      </c>
      <c r="U2677" t="s">
        <v>5037</v>
      </c>
      <c r="V2677" t="s">
        <v>10872</v>
      </c>
      <c r="W2677" t="s">
        <v>25909</v>
      </c>
      <c r="X2677" t="s">
        <v>12075</v>
      </c>
      <c r="Y2677" s="536" t="s">
        <v>25910</v>
      </c>
      <c r="Z2677" s="536" t="s">
        <v>25910</v>
      </c>
      <c r="AA2677" s="493" t="s">
        <v>20210</v>
      </c>
      <c r="AB2677" s="493" t="s">
        <v>25910</v>
      </c>
      <c r="AC2677" s="493" t="s">
        <v>19939</v>
      </c>
      <c r="AD2677" s="493" t="s">
        <v>22871</v>
      </c>
      <c r="AE2677"/>
      <c r="AF2677" t="s">
        <v>20919</v>
      </c>
      <c r="AG2677"/>
      <c r="AH2677"/>
      <c r="AI2677" t="s">
        <v>20668</v>
      </c>
      <c r="AJ2677" t="s">
        <v>32</v>
      </c>
      <c r="AK2677" t="s">
        <v>10873</v>
      </c>
      <c r="AL2677" t="s">
        <v>64</v>
      </c>
      <c r="AM2677" t="s">
        <v>10224</v>
      </c>
      <c r="AN2677">
        <v>8</v>
      </c>
    </row>
    <row r="2678" spans="1:40" ht="14.4" x14ac:dyDescent="0.3">
      <c r="A2678" s="433" t="str">
        <v>3570</v>
      </c>
      <c r="D2678" t="str">
        <f>CONCATENATE(portada_F[[#This Row],[NIVEL]],".",portada_F[[#This Row],[CODINS]])</f>
        <v>1.02380</v>
      </c>
      <c r="E2678" s="444" t="s">
        <v>32563</v>
      </c>
      <c r="F2678" t="s">
        <v>5051</v>
      </c>
      <c r="G2678" t="s">
        <v>5048</v>
      </c>
      <c r="H2678" t="s">
        <v>5049</v>
      </c>
      <c r="I2678" t="s">
        <v>137</v>
      </c>
      <c r="J2678" t="s">
        <v>3</v>
      </c>
      <c r="K2678" t="s">
        <v>32</v>
      </c>
      <c r="L2678" t="s">
        <v>20921</v>
      </c>
      <c r="M2678" t="s">
        <v>18492</v>
      </c>
      <c r="N2678">
        <v>60103</v>
      </c>
      <c r="O2678" t="s">
        <v>136</v>
      </c>
      <c r="P2678" t="s">
        <v>1</v>
      </c>
      <c r="Q2678" t="s">
        <v>3</v>
      </c>
      <c r="R2678" t="s">
        <v>16795</v>
      </c>
      <c r="S2678" t="s">
        <v>137</v>
      </c>
      <c r="T2678" t="s">
        <v>137</v>
      </c>
      <c r="U2678" t="s">
        <v>5037</v>
      </c>
      <c r="V2678" t="s">
        <v>5049</v>
      </c>
      <c r="W2678" t="s">
        <v>5050</v>
      </c>
      <c r="X2678" t="s">
        <v>10875</v>
      </c>
      <c r="Y2678" s="536" t="s">
        <v>25934</v>
      </c>
      <c r="Z2678" s="536" t="s">
        <v>25935</v>
      </c>
      <c r="AA2678" s="493" t="s">
        <v>12736</v>
      </c>
      <c r="AB2678" s="493" t="s">
        <v>25935</v>
      </c>
      <c r="AC2678" s="493" t="s">
        <v>19939</v>
      </c>
      <c r="AD2678" s="493" t="s">
        <v>23435</v>
      </c>
      <c r="AE2678"/>
      <c r="AF2678" t="s">
        <v>20919</v>
      </c>
      <c r="AG2678"/>
      <c r="AH2678"/>
      <c r="AI2678" t="s">
        <v>20668</v>
      </c>
      <c r="AJ2678" t="s">
        <v>32</v>
      </c>
      <c r="AK2678" t="s">
        <v>1562</v>
      </c>
      <c r="AL2678" t="s">
        <v>64</v>
      </c>
      <c r="AM2678" t="s">
        <v>5049</v>
      </c>
      <c r="AN2678">
        <v>49</v>
      </c>
    </row>
    <row r="2679" spans="1:40" ht="14.4" x14ac:dyDescent="0.3">
      <c r="A2679" s="433" t="str">
        <v>3571</v>
      </c>
      <c r="D2679" t="str">
        <f>CONCATENATE(portada_F[[#This Row],[NIVEL]],".",portada_F[[#This Row],[CODINS]])</f>
        <v>1.01176</v>
      </c>
      <c r="E2679" s="444" t="s">
        <v>31481</v>
      </c>
      <c r="F2679" t="s">
        <v>3110</v>
      </c>
      <c r="G2679" t="s">
        <v>5157</v>
      </c>
      <c r="H2679" t="s">
        <v>9656</v>
      </c>
      <c r="I2679" t="s">
        <v>137</v>
      </c>
      <c r="J2679" t="s">
        <v>7</v>
      </c>
      <c r="K2679" t="s">
        <v>32</v>
      </c>
      <c r="L2679" t="s">
        <v>20921</v>
      </c>
      <c r="M2679" t="s">
        <v>18492</v>
      </c>
      <c r="N2679">
        <v>60203</v>
      </c>
      <c r="O2679" t="s">
        <v>136</v>
      </c>
      <c r="P2679" t="s">
        <v>2</v>
      </c>
      <c r="Q2679" t="s">
        <v>3</v>
      </c>
      <c r="R2679" t="s">
        <v>16810</v>
      </c>
      <c r="S2679" t="s">
        <v>137</v>
      </c>
      <c r="T2679" t="s">
        <v>4895</v>
      </c>
      <c r="U2679" t="s">
        <v>22442</v>
      </c>
      <c r="V2679" t="s">
        <v>5158</v>
      </c>
      <c r="W2679" t="s">
        <v>23440</v>
      </c>
      <c r="X2679" t="s">
        <v>11765</v>
      </c>
      <c r="Y2679" s="536" t="s">
        <v>23441</v>
      </c>
      <c r="Z2679" s="536"/>
      <c r="AA2679" s="493" t="s">
        <v>19997</v>
      </c>
      <c r="AB2679" s="493" t="s">
        <v>23442</v>
      </c>
      <c r="AC2679" s="493" t="s">
        <v>19883</v>
      </c>
      <c r="AD2679" s="493" t="s">
        <v>23443</v>
      </c>
      <c r="AE2679"/>
      <c r="AF2679" t="s">
        <v>20919</v>
      </c>
      <c r="AG2679"/>
      <c r="AH2679"/>
      <c r="AI2679" t="s">
        <v>20668</v>
      </c>
      <c r="AJ2679" t="s">
        <v>32</v>
      </c>
      <c r="AK2679" t="s">
        <v>7286</v>
      </c>
      <c r="AL2679" t="s">
        <v>64</v>
      </c>
      <c r="AM2679" t="s">
        <v>9656</v>
      </c>
      <c r="AN2679">
        <v>55</v>
      </c>
    </row>
    <row r="2680" spans="1:40" ht="14.4" x14ac:dyDescent="0.3">
      <c r="A2680" s="433" t="str">
        <v>3572</v>
      </c>
      <c r="D2680" t="str">
        <f>CONCATENATE(portada_F[[#This Row],[NIVEL]],".",portada_F[[#This Row],[CODINS]])</f>
        <v>1.03473</v>
      </c>
      <c r="E2680" s="444" t="s">
        <v>31481</v>
      </c>
      <c r="F2680" t="s">
        <v>7549</v>
      </c>
      <c r="G2680" t="s">
        <v>5157</v>
      </c>
      <c r="H2680" s="452" t="s">
        <v>28175</v>
      </c>
      <c r="I2680" t="s">
        <v>137</v>
      </c>
      <c r="J2680" t="s">
        <v>7</v>
      </c>
      <c r="K2680" t="s">
        <v>32</v>
      </c>
      <c r="L2680" t="s">
        <v>20921</v>
      </c>
      <c r="M2680" t="s">
        <v>18492</v>
      </c>
      <c r="N2680">
        <v>60203</v>
      </c>
      <c r="O2680" t="s">
        <v>136</v>
      </c>
      <c r="P2680" t="s">
        <v>2</v>
      </c>
      <c r="Q2680" t="s">
        <v>3</v>
      </c>
      <c r="R2680" t="s">
        <v>16810</v>
      </c>
      <c r="S2680" t="s">
        <v>137</v>
      </c>
      <c r="T2680" t="s">
        <v>4895</v>
      </c>
      <c r="U2680" t="s">
        <v>22442</v>
      </c>
      <c r="V2680" t="s">
        <v>122</v>
      </c>
      <c r="W2680" t="s">
        <v>16375</v>
      </c>
      <c r="X2680" t="s">
        <v>16374</v>
      </c>
      <c r="Y2680" s="536" t="s">
        <v>28176</v>
      </c>
      <c r="Z2680" s="536" t="s">
        <v>23441</v>
      </c>
      <c r="AA2680" s="493" t="s">
        <v>19997</v>
      </c>
      <c r="AB2680" s="493" t="s">
        <v>23442</v>
      </c>
      <c r="AC2680" s="493" t="s">
        <v>19883</v>
      </c>
      <c r="AD2680" s="493" t="s">
        <v>23443</v>
      </c>
      <c r="AE2680" t="s">
        <v>28173</v>
      </c>
      <c r="AF2680" t="s">
        <v>20919</v>
      </c>
      <c r="AG2680" t="s">
        <v>64</v>
      </c>
      <c r="AH2680" t="s">
        <v>19694</v>
      </c>
      <c r="AI2680" s="453" t="s">
        <v>28177</v>
      </c>
      <c r="AJ2680" t="s">
        <v>32</v>
      </c>
      <c r="AK2680" t="s">
        <v>7286</v>
      </c>
      <c r="AL2680" t="s">
        <v>64</v>
      </c>
      <c r="AM2680" t="s">
        <v>9656</v>
      </c>
      <c r="AN2680">
        <v>50</v>
      </c>
    </row>
    <row r="2681" spans="1:40" ht="14.4" x14ac:dyDescent="0.3">
      <c r="A2681" s="433" t="str">
        <v>3573</v>
      </c>
      <c r="D2681" t="str">
        <f>CONCATENATE(portada_F[[#This Row],[NIVEL]],".",portada_F[[#This Row],[CODINS]])</f>
        <v>1.03718</v>
      </c>
      <c r="E2681" s="444" t="s">
        <v>33677</v>
      </c>
      <c r="F2681" t="s">
        <v>9961</v>
      </c>
      <c r="G2681" t="s">
        <v>13855</v>
      </c>
      <c r="H2681" t="s">
        <v>13856</v>
      </c>
      <c r="I2681" t="s">
        <v>4727</v>
      </c>
      <c r="J2681" t="s">
        <v>1</v>
      </c>
      <c r="K2681" t="s">
        <v>32</v>
      </c>
      <c r="L2681" t="s">
        <v>20921</v>
      </c>
      <c r="M2681" t="s">
        <v>18492</v>
      </c>
      <c r="N2681">
        <v>60105</v>
      </c>
      <c r="O2681" t="s">
        <v>136</v>
      </c>
      <c r="P2681" t="s">
        <v>1</v>
      </c>
      <c r="Q2681" t="s">
        <v>5</v>
      </c>
      <c r="R2681" t="s">
        <v>16797</v>
      </c>
      <c r="S2681" t="s">
        <v>137</v>
      </c>
      <c r="T2681" t="s">
        <v>137</v>
      </c>
      <c r="U2681" t="s">
        <v>5092</v>
      </c>
      <c r="V2681" t="s">
        <v>13856</v>
      </c>
      <c r="W2681" t="s">
        <v>28716</v>
      </c>
      <c r="X2681" t="s">
        <v>15157</v>
      </c>
      <c r="Y2681" s="536" t="s">
        <v>28717</v>
      </c>
      <c r="Z2681" s="536"/>
      <c r="AA2681" s="493" t="s">
        <v>14450</v>
      </c>
      <c r="AB2681" s="493" t="s">
        <v>28718</v>
      </c>
      <c r="AC2681" s="493" t="s">
        <v>19880</v>
      </c>
      <c r="AD2681" s="493" t="s">
        <v>22439</v>
      </c>
      <c r="AE2681"/>
      <c r="AF2681" t="s">
        <v>20919</v>
      </c>
      <c r="AG2681"/>
      <c r="AH2681"/>
      <c r="AI2681" t="s">
        <v>20668</v>
      </c>
      <c r="AJ2681" t="s">
        <v>32</v>
      </c>
      <c r="AK2681" t="s">
        <v>3091</v>
      </c>
      <c r="AL2681" t="s">
        <v>64</v>
      </c>
      <c r="AM2681" t="s">
        <v>13856</v>
      </c>
      <c r="AN2681">
        <v>1</v>
      </c>
    </row>
    <row r="2682" spans="1:40" ht="14.4" x14ac:dyDescent="0.3">
      <c r="A2682" s="433" t="str">
        <v>3574</v>
      </c>
      <c r="D2682" t="str">
        <f>CONCATENATE(portada_F[[#This Row],[NIVEL]],".",portada_F[[#This Row],[CODINS]])</f>
        <v>1.03167</v>
      </c>
      <c r="E2682" s="444" t="s">
        <v>33249</v>
      </c>
      <c r="F2682" t="s">
        <v>5000</v>
      </c>
      <c r="G2682" t="s">
        <v>4998</v>
      </c>
      <c r="H2682" t="s">
        <v>20377</v>
      </c>
      <c r="I2682" t="s">
        <v>137</v>
      </c>
      <c r="J2682" t="s">
        <v>5</v>
      </c>
      <c r="K2682" t="s">
        <v>32</v>
      </c>
      <c r="L2682" t="s">
        <v>20921</v>
      </c>
      <c r="M2682" t="s">
        <v>11128</v>
      </c>
      <c r="N2682">
        <v>60101</v>
      </c>
      <c r="O2682" t="s">
        <v>136</v>
      </c>
      <c r="P2682" t="s">
        <v>1</v>
      </c>
      <c r="Q2682" t="s">
        <v>1</v>
      </c>
      <c r="R2682" t="s">
        <v>16793</v>
      </c>
      <c r="S2682" t="s">
        <v>137</v>
      </c>
      <c r="T2682" t="s">
        <v>137</v>
      </c>
      <c r="U2682" t="s">
        <v>137</v>
      </c>
      <c r="V2682" t="s">
        <v>4999</v>
      </c>
      <c r="W2682" t="s">
        <v>9630</v>
      </c>
      <c r="X2682" t="s">
        <v>13316</v>
      </c>
      <c r="Y2682" s="536" t="s">
        <v>27545</v>
      </c>
      <c r="Z2682" s="536"/>
      <c r="AA2682" s="493" t="s">
        <v>19425</v>
      </c>
      <c r="AB2682" s="493" t="s">
        <v>27545</v>
      </c>
      <c r="AC2682" s="493" t="s">
        <v>19877</v>
      </c>
      <c r="AD2682" s="493" t="s">
        <v>22417</v>
      </c>
      <c r="AE2682"/>
      <c r="AF2682" t="s">
        <v>20919</v>
      </c>
      <c r="AG2682"/>
      <c r="AH2682"/>
      <c r="AI2682" t="s">
        <v>20668</v>
      </c>
      <c r="AJ2682" t="s">
        <v>32</v>
      </c>
      <c r="AK2682" t="s">
        <v>4483</v>
      </c>
      <c r="AL2682" t="s">
        <v>64</v>
      </c>
      <c r="AM2682" t="s">
        <v>20377</v>
      </c>
      <c r="AN2682">
        <v>46</v>
      </c>
    </row>
    <row r="2683" spans="1:40" ht="14.4" x14ac:dyDescent="0.3">
      <c r="A2683" s="433" t="str">
        <v>3575</v>
      </c>
      <c r="D2683" t="str">
        <f>CONCATENATE(portada_F[[#This Row],[NIVEL]],".",portada_F[[#This Row],[CODINS]])</f>
        <v>1.04083</v>
      </c>
      <c r="E2683" s="444" t="s">
        <v>33973</v>
      </c>
      <c r="F2683" t="s">
        <v>7910</v>
      </c>
      <c r="G2683" t="s">
        <v>17521</v>
      </c>
      <c r="H2683" t="s">
        <v>8843</v>
      </c>
      <c r="I2683" t="s">
        <v>137</v>
      </c>
      <c r="J2683" t="s">
        <v>1</v>
      </c>
      <c r="K2683" t="s">
        <v>32</v>
      </c>
      <c r="L2683" t="s">
        <v>20921</v>
      </c>
      <c r="M2683" t="s">
        <v>18492</v>
      </c>
      <c r="N2683">
        <v>60108</v>
      </c>
      <c r="O2683" t="s">
        <v>136</v>
      </c>
      <c r="P2683" t="s">
        <v>1</v>
      </c>
      <c r="Q2683" t="s">
        <v>9</v>
      </c>
      <c r="R2683" t="s">
        <v>16800</v>
      </c>
      <c r="S2683" t="s">
        <v>137</v>
      </c>
      <c r="T2683" t="s">
        <v>137</v>
      </c>
      <c r="U2683" t="s">
        <v>2458</v>
      </c>
      <c r="V2683" t="s">
        <v>8843</v>
      </c>
      <c r="W2683" t="s">
        <v>29459</v>
      </c>
      <c r="X2683" t="s">
        <v>17522</v>
      </c>
      <c r="Y2683" s="536" t="s">
        <v>29460</v>
      </c>
      <c r="Z2683" s="536"/>
      <c r="AA2683" s="493" t="s">
        <v>29461</v>
      </c>
      <c r="AB2683" s="493" t="s">
        <v>29462</v>
      </c>
      <c r="AC2683" s="493" t="s">
        <v>19875</v>
      </c>
      <c r="AD2683" s="493" t="s">
        <v>22406</v>
      </c>
      <c r="AE2683"/>
      <c r="AF2683" t="s">
        <v>20919</v>
      </c>
      <c r="AG2683"/>
      <c r="AH2683"/>
      <c r="AI2683" t="s">
        <v>20668</v>
      </c>
      <c r="AJ2683" t="s">
        <v>32</v>
      </c>
      <c r="AK2683" t="s">
        <v>4558</v>
      </c>
      <c r="AL2683" t="s">
        <v>64</v>
      </c>
      <c r="AM2683" t="s">
        <v>8843</v>
      </c>
      <c r="AN2683">
        <v>4</v>
      </c>
    </row>
    <row r="2684" spans="1:40" ht="14.4" x14ac:dyDescent="0.3">
      <c r="A2684" s="433" t="str">
        <v>3576</v>
      </c>
      <c r="D2684" t="str">
        <f>CONCATENATE(portada_F[[#This Row],[NIVEL]],".",portada_F[[#This Row],[CODINS]])</f>
        <v>1.01967</v>
      </c>
      <c r="E2684" s="444" t="s">
        <v>32198</v>
      </c>
      <c r="F2684" t="s">
        <v>4573</v>
      </c>
      <c r="G2684" t="s">
        <v>5023</v>
      </c>
      <c r="H2684" t="s">
        <v>2943</v>
      </c>
      <c r="I2684" t="s">
        <v>137</v>
      </c>
      <c r="J2684" t="s">
        <v>2</v>
      </c>
      <c r="K2684" t="s">
        <v>32</v>
      </c>
      <c r="L2684" t="s">
        <v>20921</v>
      </c>
      <c r="M2684" t="s">
        <v>18492</v>
      </c>
      <c r="N2684">
        <v>60102</v>
      </c>
      <c r="O2684" t="s">
        <v>136</v>
      </c>
      <c r="P2684" t="s">
        <v>1</v>
      </c>
      <c r="Q2684" t="s">
        <v>2</v>
      </c>
      <c r="R2684" t="s">
        <v>16794</v>
      </c>
      <c r="S2684" t="s">
        <v>137</v>
      </c>
      <c r="T2684" t="s">
        <v>137</v>
      </c>
      <c r="U2684" t="s">
        <v>5008</v>
      </c>
      <c r="V2684" t="s">
        <v>2943</v>
      </c>
      <c r="W2684" t="s">
        <v>25067</v>
      </c>
      <c r="X2684" t="s">
        <v>14987</v>
      </c>
      <c r="Y2684" s="536" t="s">
        <v>25068</v>
      </c>
      <c r="Z2684" s="536" t="s">
        <v>25069</v>
      </c>
      <c r="AA2684" s="493" t="s">
        <v>17289</v>
      </c>
      <c r="AB2684" s="493" t="s">
        <v>25069</v>
      </c>
      <c r="AC2684" s="493" t="s">
        <v>20140</v>
      </c>
      <c r="AD2684" s="493" t="s">
        <v>24988</v>
      </c>
      <c r="AE2684"/>
      <c r="AF2684" t="s">
        <v>20919</v>
      </c>
      <c r="AG2684"/>
      <c r="AH2684"/>
      <c r="AI2684" t="s">
        <v>20668</v>
      </c>
      <c r="AJ2684" t="s">
        <v>32</v>
      </c>
      <c r="AK2684" t="s">
        <v>7704</v>
      </c>
      <c r="AL2684" t="s">
        <v>64</v>
      </c>
      <c r="AM2684" t="s">
        <v>2943</v>
      </c>
      <c r="AN2684">
        <v>21</v>
      </c>
    </row>
    <row r="2685" spans="1:40" ht="14.4" x14ac:dyDescent="0.3">
      <c r="A2685" s="433" t="str">
        <v>3577</v>
      </c>
      <c r="D2685" t="str">
        <f>CONCATENATE(portada_F[[#This Row],[NIVEL]],".",portada_F[[#This Row],[CODINS]])</f>
        <v>1.02399</v>
      </c>
      <c r="E2685" s="444" t="s">
        <v>32581</v>
      </c>
      <c r="F2685" t="s">
        <v>9654</v>
      </c>
      <c r="G2685" t="s">
        <v>13573</v>
      </c>
      <c r="H2685" t="s">
        <v>1476</v>
      </c>
      <c r="I2685" t="s">
        <v>137</v>
      </c>
      <c r="J2685" t="s">
        <v>4</v>
      </c>
      <c r="K2685" t="s">
        <v>32</v>
      </c>
      <c r="L2685" t="s">
        <v>20921</v>
      </c>
      <c r="M2685" t="s">
        <v>18492</v>
      </c>
      <c r="N2685">
        <v>60402</v>
      </c>
      <c r="O2685" t="s">
        <v>136</v>
      </c>
      <c r="P2685" t="s">
        <v>4</v>
      </c>
      <c r="Q2685" t="s">
        <v>2</v>
      </c>
      <c r="R2685" t="s">
        <v>19686</v>
      </c>
      <c r="S2685" t="s">
        <v>137</v>
      </c>
      <c r="T2685" t="s">
        <v>22451</v>
      </c>
      <c r="U2685" t="s">
        <v>243</v>
      </c>
      <c r="V2685" t="s">
        <v>1476</v>
      </c>
      <c r="W2685" t="s">
        <v>14134</v>
      </c>
      <c r="X2685" t="s">
        <v>15032</v>
      </c>
      <c r="Y2685" s="536" t="s">
        <v>25972</v>
      </c>
      <c r="Z2685" s="536" t="s">
        <v>25972</v>
      </c>
      <c r="AA2685" s="493" t="s">
        <v>17294</v>
      </c>
      <c r="AB2685" s="493" t="s">
        <v>25973</v>
      </c>
      <c r="AC2685" s="493" t="s">
        <v>22454</v>
      </c>
      <c r="AD2685" s="493" t="s">
        <v>22455</v>
      </c>
      <c r="AE2685"/>
      <c r="AF2685" t="s">
        <v>20919</v>
      </c>
      <c r="AG2685"/>
      <c r="AH2685"/>
      <c r="AI2685" t="s">
        <v>20668</v>
      </c>
      <c r="AJ2685" t="s">
        <v>32</v>
      </c>
      <c r="AK2685" t="s">
        <v>8845</v>
      </c>
      <c r="AL2685" t="s">
        <v>64</v>
      </c>
      <c r="AM2685" t="s">
        <v>1476</v>
      </c>
      <c r="AN2685">
        <v>2</v>
      </c>
    </row>
    <row r="2686" spans="1:40" ht="14.4" x14ac:dyDescent="0.3">
      <c r="A2686" s="433" t="str">
        <v>3578</v>
      </c>
      <c r="D2686" t="str">
        <f>CONCATENATE(portada_F[[#This Row],[NIVEL]],".",portada_F[[#This Row],[CODINS]])</f>
        <v>1.03978</v>
      </c>
      <c r="E2686" s="444" t="s">
        <v>33885</v>
      </c>
      <c r="F2686" t="s">
        <v>15351</v>
      </c>
      <c r="G2686" t="s">
        <v>16003</v>
      </c>
      <c r="H2686" t="s">
        <v>1897</v>
      </c>
      <c r="I2686" t="s">
        <v>4727</v>
      </c>
      <c r="J2686" t="s">
        <v>2</v>
      </c>
      <c r="K2686" t="s">
        <v>32</v>
      </c>
      <c r="L2686" t="s">
        <v>20921</v>
      </c>
      <c r="M2686" t="s">
        <v>18492</v>
      </c>
      <c r="N2686">
        <v>60111</v>
      </c>
      <c r="O2686" t="s">
        <v>136</v>
      </c>
      <c r="P2686" t="s">
        <v>1</v>
      </c>
      <c r="Q2686" t="s">
        <v>13</v>
      </c>
      <c r="R2686" t="s">
        <v>16802</v>
      </c>
      <c r="S2686" t="s">
        <v>137</v>
      </c>
      <c r="T2686" t="s">
        <v>137</v>
      </c>
      <c r="U2686" t="s">
        <v>3237</v>
      </c>
      <c r="V2686" t="s">
        <v>16004</v>
      </c>
      <c r="W2686" t="s">
        <v>16005</v>
      </c>
      <c r="X2686" t="s">
        <v>17485</v>
      </c>
      <c r="Y2686" s="536" t="s">
        <v>29237</v>
      </c>
      <c r="Z2686" s="536"/>
      <c r="AA2686" s="493" t="s">
        <v>19571</v>
      </c>
      <c r="AB2686" s="493" t="s">
        <v>29238</v>
      </c>
      <c r="AC2686" s="493" t="s">
        <v>22874</v>
      </c>
      <c r="AD2686" s="493" t="s">
        <v>22875</v>
      </c>
      <c r="AE2686"/>
      <c r="AF2686" t="s">
        <v>20919</v>
      </c>
      <c r="AG2686"/>
      <c r="AH2686"/>
      <c r="AI2686" t="s">
        <v>20668</v>
      </c>
      <c r="AJ2686" t="s">
        <v>32</v>
      </c>
      <c r="AK2686" t="s">
        <v>4932</v>
      </c>
      <c r="AL2686" t="s">
        <v>64</v>
      </c>
      <c r="AM2686" t="s">
        <v>1897</v>
      </c>
      <c r="AN2686">
        <v>1</v>
      </c>
    </row>
    <row r="2687" spans="1:40" ht="14.4" x14ac:dyDescent="0.3">
      <c r="A2687" s="433" t="str">
        <v>3579</v>
      </c>
      <c r="D2687" t="str">
        <f>CONCATENATE(portada_F[[#This Row],[NIVEL]],".",portada_F[[#This Row],[CODINS]])</f>
        <v>1.02369</v>
      </c>
      <c r="E2687" s="444" t="s">
        <v>32553</v>
      </c>
      <c r="F2687" t="s">
        <v>5118</v>
      </c>
      <c r="G2687" t="s">
        <v>5115</v>
      </c>
      <c r="H2687" t="s">
        <v>7794</v>
      </c>
      <c r="I2687" t="s">
        <v>137</v>
      </c>
      <c r="J2687" t="s">
        <v>6</v>
      </c>
      <c r="K2687" t="s">
        <v>32</v>
      </c>
      <c r="L2687" t="s">
        <v>20921</v>
      </c>
      <c r="M2687" t="s">
        <v>18492</v>
      </c>
      <c r="N2687">
        <v>60107</v>
      </c>
      <c r="O2687" t="s">
        <v>136</v>
      </c>
      <c r="P2687" t="s">
        <v>1</v>
      </c>
      <c r="Q2687" t="s">
        <v>7</v>
      </c>
      <c r="R2687" t="s">
        <v>16799</v>
      </c>
      <c r="S2687" t="s">
        <v>137</v>
      </c>
      <c r="T2687" t="s">
        <v>137</v>
      </c>
      <c r="U2687" t="s">
        <v>5116</v>
      </c>
      <c r="V2687" t="s">
        <v>5116</v>
      </c>
      <c r="W2687" t="s">
        <v>9647</v>
      </c>
      <c r="X2687" t="s">
        <v>10874</v>
      </c>
      <c r="Y2687" s="536" t="s">
        <v>25911</v>
      </c>
      <c r="Z2687" s="536" t="s">
        <v>25911</v>
      </c>
      <c r="AA2687" s="493" t="s">
        <v>5117</v>
      </c>
      <c r="AB2687" s="493" t="s">
        <v>25911</v>
      </c>
      <c r="AC2687" s="493" t="s">
        <v>19881</v>
      </c>
      <c r="AD2687" s="493" t="s">
        <v>22441</v>
      </c>
      <c r="AE2687"/>
      <c r="AF2687" t="s">
        <v>20919</v>
      </c>
      <c r="AG2687"/>
      <c r="AH2687"/>
      <c r="AI2687" t="s">
        <v>20668</v>
      </c>
      <c r="AJ2687" t="s">
        <v>32</v>
      </c>
      <c r="AK2687" t="s">
        <v>7793</v>
      </c>
      <c r="AL2687" t="s">
        <v>64</v>
      </c>
      <c r="AM2687" t="s">
        <v>7794</v>
      </c>
      <c r="AN2687">
        <v>14</v>
      </c>
    </row>
    <row r="2688" spans="1:40" ht="14.4" x14ac:dyDescent="0.3">
      <c r="A2688" s="433" t="str">
        <v>3580</v>
      </c>
      <c r="D2688" t="str">
        <f>CONCATENATE(portada_F[[#This Row],[NIVEL]],".",portada_F[[#This Row],[CODINS]])</f>
        <v>1.02367</v>
      </c>
      <c r="E2688" s="444" t="s">
        <v>32551</v>
      </c>
      <c r="F2688" t="s">
        <v>5031</v>
      </c>
      <c r="G2688" t="s">
        <v>5030</v>
      </c>
      <c r="H2688" t="s">
        <v>5008</v>
      </c>
      <c r="I2688" t="s">
        <v>137</v>
      </c>
      <c r="J2688" t="s">
        <v>2</v>
      </c>
      <c r="K2688" t="s">
        <v>32</v>
      </c>
      <c r="L2688" t="s">
        <v>20921</v>
      </c>
      <c r="M2688" t="s">
        <v>18492</v>
      </c>
      <c r="N2688">
        <v>60102</v>
      </c>
      <c r="O2688" t="s">
        <v>136</v>
      </c>
      <c r="P2688" t="s">
        <v>1</v>
      </c>
      <c r="Q2688" t="s">
        <v>2</v>
      </c>
      <c r="R2688" t="s">
        <v>16794</v>
      </c>
      <c r="S2688" t="s">
        <v>137</v>
      </c>
      <c r="T2688" t="s">
        <v>137</v>
      </c>
      <c r="U2688" t="s">
        <v>5008</v>
      </c>
      <c r="V2688" t="s">
        <v>5008</v>
      </c>
      <c r="W2688" t="s">
        <v>17286</v>
      </c>
      <c r="X2688" t="s">
        <v>10871</v>
      </c>
      <c r="Y2688" s="536" t="s">
        <v>25907</v>
      </c>
      <c r="Z2688" s="536" t="s">
        <v>25908</v>
      </c>
      <c r="AA2688" s="493" t="s">
        <v>18221</v>
      </c>
      <c r="AB2688" s="493" t="s">
        <v>25907</v>
      </c>
      <c r="AC2688" s="493" t="s">
        <v>20140</v>
      </c>
      <c r="AD2688" s="493" t="s">
        <v>24988</v>
      </c>
      <c r="AE2688"/>
      <c r="AF2688" t="s">
        <v>20919</v>
      </c>
      <c r="AG2688"/>
      <c r="AH2688"/>
      <c r="AI2688" t="s">
        <v>20668</v>
      </c>
      <c r="AJ2688" t="s">
        <v>32</v>
      </c>
      <c r="AK2688" t="s">
        <v>5029</v>
      </c>
      <c r="AL2688" t="s">
        <v>64</v>
      </c>
      <c r="AM2688" t="s">
        <v>5008</v>
      </c>
      <c r="AN2688">
        <v>24</v>
      </c>
    </row>
    <row r="2689" spans="1:40" ht="14.4" x14ac:dyDescent="0.3">
      <c r="A2689" s="433" t="str">
        <v>3581</v>
      </c>
      <c r="D2689" t="str">
        <f>CONCATENATE(portada_F[[#This Row],[NIVEL]],".",portada_F[[#This Row],[CODINS]])</f>
        <v>1.02434</v>
      </c>
      <c r="E2689" s="444" t="s">
        <v>32611</v>
      </c>
      <c r="F2689" t="s">
        <v>1611</v>
      </c>
      <c r="G2689" t="s">
        <v>5108</v>
      </c>
      <c r="H2689" t="s">
        <v>4465</v>
      </c>
      <c r="I2689" t="s">
        <v>4727</v>
      </c>
      <c r="J2689" t="s">
        <v>1</v>
      </c>
      <c r="K2689" t="s">
        <v>32</v>
      </c>
      <c r="L2689" t="s">
        <v>20921</v>
      </c>
      <c r="M2689" t="s">
        <v>18492</v>
      </c>
      <c r="N2689">
        <v>60105</v>
      </c>
      <c r="O2689" t="s">
        <v>136</v>
      </c>
      <c r="P2689" t="s">
        <v>1</v>
      </c>
      <c r="Q2689" t="s">
        <v>5</v>
      </c>
      <c r="R2689" t="s">
        <v>16797</v>
      </c>
      <c r="S2689" t="s">
        <v>137</v>
      </c>
      <c r="T2689" t="s">
        <v>137</v>
      </c>
      <c r="U2689" t="s">
        <v>5092</v>
      </c>
      <c r="V2689" t="s">
        <v>4465</v>
      </c>
      <c r="W2689" t="s">
        <v>26030</v>
      </c>
      <c r="X2689" t="s">
        <v>12093</v>
      </c>
      <c r="Y2689" s="536" t="s">
        <v>26031</v>
      </c>
      <c r="Z2689" s="536" t="s">
        <v>26032</v>
      </c>
      <c r="AA2689" s="493" t="s">
        <v>11361</v>
      </c>
      <c r="AB2689" s="493" t="s">
        <v>26033</v>
      </c>
      <c r="AC2689" s="493" t="s">
        <v>19880</v>
      </c>
      <c r="AD2689" s="493" t="s">
        <v>22439</v>
      </c>
      <c r="AE2689"/>
      <c r="AF2689" t="s">
        <v>20919</v>
      </c>
      <c r="AG2689"/>
      <c r="AH2689"/>
      <c r="AI2689" t="s">
        <v>20668</v>
      </c>
      <c r="AJ2689" t="s">
        <v>32</v>
      </c>
      <c r="AK2689" t="s">
        <v>7811</v>
      </c>
      <c r="AL2689" t="s">
        <v>64</v>
      </c>
      <c r="AM2689" t="s">
        <v>4465</v>
      </c>
      <c r="AN2689">
        <v>11</v>
      </c>
    </row>
    <row r="2690" spans="1:40" ht="14.4" x14ac:dyDescent="0.3">
      <c r="A2690" s="433" t="str">
        <v>3582</v>
      </c>
      <c r="D2690" t="str">
        <f>CONCATENATE(portada_F[[#This Row],[NIVEL]],".",portada_F[[#This Row],[CODINS]])</f>
        <v>1.00695</v>
      </c>
      <c r="E2690" s="444" t="s">
        <v>31062</v>
      </c>
      <c r="F2690" t="s">
        <v>1596</v>
      </c>
      <c r="G2690" t="s">
        <v>5084</v>
      </c>
      <c r="H2690" t="s">
        <v>2607</v>
      </c>
      <c r="I2690" t="s">
        <v>4727</v>
      </c>
      <c r="J2690" t="s">
        <v>4</v>
      </c>
      <c r="K2690" t="s">
        <v>32</v>
      </c>
      <c r="L2690" t="s">
        <v>20921</v>
      </c>
      <c r="M2690" t="s">
        <v>18492</v>
      </c>
      <c r="N2690">
        <v>60104</v>
      </c>
      <c r="O2690" t="s">
        <v>136</v>
      </c>
      <c r="P2690" t="s">
        <v>1</v>
      </c>
      <c r="Q2690" t="s">
        <v>4</v>
      </c>
      <c r="R2690" t="s">
        <v>16796</v>
      </c>
      <c r="S2690" t="s">
        <v>137</v>
      </c>
      <c r="T2690" t="s">
        <v>137</v>
      </c>
      <c r="U2690" t="s">
        <v>4623</v>
      </c>
      <c r="V2690" t="s">
        <v>5085</v>
      </c>
      <c r="W2690" t="s">
        <v>18842</v>
      </c>
      <c r="X2690" t="s">
        <v>11631</v>
      </c>
      <c r="Y2690" s="536" t="s">
        <v>22435</v>
      </c>
      <c r="Z2690" s="536" t="s">
        <v>22435</v>
      </c>
      <c r="AA2690" s="493" t="s">
        <v>19521</v>
      </c>
      <c r="AB2690" s="493" t="s">
        <v>22435</v>
      </c>
      <c r="AC2690" s="493" t="s">
        <v>19879</v>
      </c>
      <c r="AD2690" s="493" t="s">
        <v>22436</v>
      </c>
      <c r="AE2690"/>
      <c r="AF2690" t="s">
        <v>20919</v>
      </c>
      <c r="AG2690"/>
      <c r="AH2690"/>
      <c r="AI2690" t="s">
        <v>20668</v>
      </c>
      <c r="AJ2690" t="s">
        <v>32</v>
      </c>
      <c r="AK2690" t="s">
        <v>1695</v>
      </c>
      <c r="AL2690" t="s">
        <v>64</v>
      </c>
      <c r="AM2690" t="s">
        <v>2607</v>
      </c>
      <c r="AN2690">
        <v>65</v>
      </c>
    </row>
    <row r="2691" spans="1:40" ht="14.4" x14ac:dyDescent="0.3">
      <c r="A2691" s="433" t="str">
        <v>3583</v>
      </c>
      <c r="D2691" t="str">
        <f>CONCATENATE(portada_F[[#This Row],[NIVEL]],".",portada_F[[#This Row],[CODINS]])</f>
        <v>1.02522</v>
      </c>
      <c r="E2691" s="444" t="s">
        <v>32692</v>
      </c>
      <c r="F2691" t="s">
        <v>5093</v>
      </c>
      <c r="G2691" t="s">
        <v>5091</v>
      </c>
      <c r="H2691" t="s">
        <v>4413</v>
      </c>
      <c r="I2691" t="s">
        <v>4727</v>
      </c>
      <c r="J2691" t="s">
        <v>1</v>
      </c>
      <c r="K2691" t="s">
        <v>32</v>
      </c>
      <c r="L2691" t="s">
        <v>20921</v>
      </c>
      <c r="M2691" t="s">
        <v>18492</v>
      </c>
      <c r="N2691">
        <v>60105</v>
      </c>
      <c r="O2691" t="s">
        <v>136</v>
      </c>
      <c r="P2691" t="s">
        <v>1</v>
      </c>
      <c r="Q2691" t="s">
        <v>5</v>
      </c>
      <c r="R2691" t="s">
        <v>16797</v>
      </c>
      <c r="S2691" t="s">
        <v>137</v>
      </c>
      <c r="T2691" t="s">
        <v>137</v>
      </c>
      <c r="U2691" t="s">
        <v>5092</v>
      </c>
      <c r="V2691" t="s">
        <v>4413</v>
      </c>
      <c r="W2691" t="s">
        <v>19265</v>
      </c>
      <c r="X2691" t="s">
        <v>10902</v>
      </c>
      <c r="Y2691" s="536" t="s">
        <v>26221</v>
      </c>
      <c r="Z2691" s="536" t="s">
        <v>26221</v>
      </c>
      <c r="AA2691" s="493" t="s">
        <v>17031</v>
      </c>
      <c r="AB2691" s="493" t="s">
        <v>26222</v>
      </c>
      <c r="AC2691" s="493" t="s">
        <v>19880</v>
      </c>
      <c r="AD2691" s="493" t="s">
        <v>22439</v>
      </c>
      <c r="AE2691"/>
      <c r="AF2691" t="s">
        <v>20919</v>
      </c>
      <c r="AG2691"/>
      <c r="AH2691"/>
      <c r="AI2691" t="s">
        <v>20668</v>
      </c>
      <c r="AJ2691" t="s">
        <v>32</v>
      </c>
      <c r="AK2691" t="s">
        <v>7829</v>
      </c>
      <c r="AL2691" t="s">
        <v>64</v>
      </c>
      <c r="AM2691" t="s">
        <v>4413</v>
      </c>
      <c r="AN2691">
        <v>40</v>
      </c>
    </row>
    <row r="2692" spans="1:40" ht="14.4" x14ac:dyDescent="0.3">
      <c r="A2692" s="433" t="str">
        <v>3584</v>
      </c>
      <c r="D2692" t="str">
        <f>CONCATENATE(portada_F[[#This Row],[NIVEL]],".",portada_F[[#This Row],[CODINS]])</f>
        <v>1.02264</v>
      </c>
      <c r="E2692" s="444" t="s">
        <v>32459</v>
      </c>
      <c r="F2692" t="s">
        <v>4978</v>
      </c>
      <c r="G2692" t="s">
        <v>5140</v>
      </c>
      <c r="H2692" t="s">
        <v>4240</v>
      </c>
      <c r="I2692" t="s">
        <v>4727</v>
      </c>
      <c r="J2692" t="s">
        <v>2</v>
      </c>
      <c r="K2692" t="s">
        <v>32</v>
      </c>
      <c r="L2692" t="s">
        <v>20921</v>
      </c>
      <c r="M2692" t="s">
        <v>18492</v>
      </c>
      <c r="N2692">
        <v>60111</v>
      </c>
      <c r="O2692" t="s">
        <v>136</v>
      </c>
      <c r="P2692" t="s">
        <v>1</v>
      </c>
      <c r="Q2692" t="s">
        <v>13</v>
      </c>
      <c r="R2692" t="s">
        <v>16802</v>
      </c>
      <c r="S2692" t="s">
        <v>137</v>
      </c>
      <c r="T2692" t="s">
        <v>137</v>
      </c>
      <c r="U2692" t="s">
        <v>3237</v>
      </c>
      <c r="V2692" t="s">
        <v>4240</v>
      </c>
      <c r="W2692" t="s">
        <v>13094</v>
      </c>
      <c r="X2692" t="s">
        <v>13093</v>
      </c>
      <c r="Y2692" s="536" t="s">
        <v>25680</v>
      </c>
      <c r="Z2692" s="536"/>
      <c r="AA2692" s="493" t="s">
        <v>15011</v>
      </c>
      <c r="AB2692" s="493" t="s">
        <v>25680</v>
      </c>
      <c r="AC2692" s="493" t="s">
        <v>22874</v>
      </c>
      <c r="AD2692" s="493" t="s">
        <v>22875</v>
      </c>
      <c r="AE2692"/>
      <c r="AF2692" t="s">
        <v>20919</v>
      </c>
      <c r="AG2692"/>
      <c r="AH2692"/>
      <c r="AI2692" t="s">
        <v>20668</v>
      </c>
      <c r="AJ2692" t="s">
        <v>32</v>
      </c>
      <c r="AK2692" t="s">
        <v>4660</v>
      </c>
      <c r="AL2692" t="s">
        <v>64</v>
      </c>
      <c r="AM2692" t="s">
        <v>4240</v>
      </c>
      <c r="AN2692">
        <v>19</v>
      </c>
    </row>
    <row r="2693" spans="1:40" ht="14.4" x14ac:dyDescent="0.3">
      <c r="A2693" s="433" t="str">
        <v>3585</v>
      </c>
      <c r="D2693" t="str">
        <f>CONCATENATE(portada_F[[#This Row],[NIVEL]],".",portada_F[[#This Row],[CODINS]])</f>
        <v>1.02878</v>
      </c>
      <c r="E2693" s="444" t="s">
        <v>33006</v>
      </c>
      <c r="F2693" t="s">
        <v>7625</v>
      </c>
      <c r="G2693" t="s">
        <v>15814</v>
      </c>
      <c r="H2693" t="s">
        <v>539</v>
      </c>
      <c r="I2693" t="s">
        <v>137</v>
      </c>
      <c r="J2693" t="s">
        <v>4</v>
      </c>
      <c r="K2693" t="s">
        <v>32</v>
      </c>
      <c r="L2693" t="s">
        <v>20921</v>
      </c>
      <c r="M2693" t="s">
        <v>18492</v>
      </c>
      <c r="N2693">
        <v>60402</v>
      </c>
      <c r="O2693" t="s">
        <v>136</v>
      </c>
      <c r="P2693" t="s">
        <v>4</v>
      </c>
      <c r="Q2693" t="s">
        <v>2</v>
      </c>
      <c r="R2693" t="s">
        <v>19686</v>
      </c>
      <c r="S2693" t="s">
        <v>137</v>
      </c>
      <c r="T2693" t="s">
        <v>22451</v>
      </c>
      <c r="U2693" t="s">
        <v>243</v>
      </c>
      <c r="V2693" t="s">
        <v>539</v>
      </c>
      <c r="W2693" t="s">
        <v>15815</v>
      </c>
      <c r="X2693" t="s">
        <v>18122</v>
      </c>
      <c r="Y2693" s="536" t="s">
        <v>26966</v>
      </c>
      <c r="Z2693" s="536"/>
      <c r="AA2693" s="493" t="s">
        <v>20311</v>
      </c>
      <c r="AB2693" s="493" t="s">
        <v>26967</v>
      </c>
      <c r="AC2693" s="493" t="s">
        <v>22454</v>
      </c>
      <c r="AD2693" s="493" t="s">
        <v>22455</v>
      </c>
      <c r="AE2693"/>
      <c r="AF2693" t="s">
        <v>20919</v>
      </c>
      <c r="AG2693"/>
      <c r="AH2693"/>
      <c r="AI2693" t="s">
        <v>20668</v>
      </c>
      <c r="AJ2693" t="s">
        <v>32</v>
      </c>
      <c r="AK2693" t="s">
        <v>5087</v>
      </c>
      <c r="AL2693" t="s">
        <v>64</v>
      </c>
      <c r="AM2693" t="s">
        <v>539</v>
      </c>
      <c r="AN2693">
        <v>2</v>
      </c>
    </row>
    <row r="2694" spans="1:40" ht="14.4" x14ac:dyDescent="0.3">
      <c r="A2694" s="433" t="str">
        <v>3586</v>
      </c>
      <c r="D2694" t="str">
        <f>CONCATENATE(portada_F[[#This Row],[NIVEL]],".",portada_F[[#This Row],[CODINS]])</f>
        <v>1.03291</v>
      </c>
      <c r="E2694" s="444" t="s">
        <v>33349</v>
      </c>
      <c r="F2694" t="s">
        <v>7400</v>
      </c>
      <c r="G2694" t="s">
        <v>7399</v>
      </c>
      <c r="H2694" t="s">
        <v>51</v>
      </c>
      <c r="I2694" t="s">
        <v>4727</v>
      </c>
      <c r="J2694" t="s">
        <v>4</v>
      </c>
      <c r="K2694" t="s">
        <v>32</v>
      </c>
      <c r="L2694" t="s">
        <v>20921</v>
      </c>
      <c r="M2694" t="s">
        <v>18492</v>
      </c>
      <c r="N2694">
        <v>60104</v>
      </c>
      <c r="O2694" t="s">
        <v>136</v>
      </c>
      <c r="P2694" t="s">
        <v>1</v>
      </c>
      <c r="Q2694" t="s">
        <v>4</v>
      </c>
      <c r="R2694" t="s">
        <v>16796</v>
      </c>
      <c r="S2694" t="s">
        <v>137</v>
      </c>
      <c r="T2694" t="s">
        <v>137</v>
      </c>
      <c r="U2694" t="s">
        <v>4623</v>
      </c>
      <c r="V2694" t="s">
        <v>51</v>
      </c>
      <c r="W2694" t="s">
        <v>19448</v>
      </c>
      <c r="X2694" t="s">
        <v>12265</v>
      </c>
      <c r="Y2694" s="536" t="s">
        <v>27778</v>
      </c>
      <c r="Z2694" s="536" t="s">
        <v>27778</v>
      </c>
      <c r="AA2694" s="493" t="s">
        <v>20405</v>
      </c>
      <c r="AB2694" s="493" t="s">
        <v>27778</v>
      </c>
      <c r="AC2694" s="493" t="s">
        <v>19879</v>
      </c>
      <c r="AD2694" s="493" t="s">
        <v>22436</v>
      </c>
      <c r="AE2694"/>
      <c r="AF2694" t="s">
        <v>20919</v>
      </c>
      <c r="AG2694"/>
      <c r="AH2694"/>
      <c r="AI2694" t="s">
        <v>20668</v>
      </c>
      <c r="AJ2694" t="s">
        <v>32</v>
      </c>
      <c r="AK2694" t="s">
        <v>8028</v>
      </c>
      <c r="AL2694" t="s">
        <v>64</v>
      </c>
      <c r="AM2694" t="s">
        <v>51</v>
      </c>
      <c r="AN2694">
        <v>5</v>
      </c>
    </row>
    <row r="2695" spans="1:40" ht="14.4" x14ac:dyDescent="0.3">
      <c r="A2695" s="433" t="str">
        <v>3587</v>
      </c>
      <c r="D2695" t="str">
        <f>CONCATENATE(portada_F[[#This Row],[NIVEL]],".",portada_F[[#This Row],[CODINS]])</f>
        <v>1.02695</v>
      </c>
      <c r="E2695" s="444" t="s">
        <v>32840</v>
      </c>
      <c r="F2695" t="s">
        <v>7721</v>
      </c>
      <c r="G2695" t="s">
        <v>14656</v>
      </c>
      <c r="H2695" t="s">
        <v>4922</v>
      </c>
      <c r="I2695" t="s">
        <v>137</v>
      </c>
      <c r="J2695" t="s">
        <v>4</v>
      </c>
      <c r="K2695" t="s">
        <v>32</v>
      </c>
      <c r="L2695" t="s">
        <v>20921</v>
      </c>
      <c r="M2695" t="s">
        <v>18492</v>
      </c>
      <c r="N2695">
        <v>60402</v>
      </c>
      <c r="O2695" t="s">
        <v>136</v>
      </c>
      <c r="P2695" t="s">
        <v>4</v>
      </c>
      <c r="Q2695" t="s">
        <v>2</v>
      </c>
      <c r="R2695" t="s">
        <v>19686</v>
      </c>
      <c r="S2695" t="s">
        <v>137</v>
      </c>
      <c r="T2695" t="s">
        <v>22451</v>
      </c>
      <c r="U2695" t="s">
        <v>243</v>
      </c>
      <c r="V2695" t="s">
        <v>4922</v>
      </c>
      <c r="W2695" t="s">
        <v>15064</v>
      </c>
      <c r="X2695" t="s">
        <v>15063</v>
      </c>
      <c r="Y2695" s="536" t="s">
        <v>26586</v>
      </c>
      <c r="Z2695" s="536" t="s">
        <v>26587</v>
      </c>
      <c r="AA2695" s="493" t="s">
        <v>20274</v>
      </c>
      <c r="AB2695" s="493" t="s">
        <v>26588</v>
      </c>
      <c r="AC2695" s="493" t="s">
        <v>22454</v>
      </c>
      <c r="AD2695" s="493" t="s">
        <v>22455</v>
      </c>
      <c r="AE2695"/>
      <c r="AF2695" t="s">
        <v>20919</v>
      </c>
      <c r="AG2695"/>
      <c r="AH2695"/>
      <c r="AI2695" t="s">
        <v>20668</v>
      </c>
      <c r="AJ2695" t="s">
        <v>32</v>
      </c>
      <c r="AK2695" t="s">
        <v>1510</v>
      </c>
      <c r="AL2695" t="s">
        <v>64</v>
      </c>
      <c r="AM2695" t="s">
        <v>4922</v>
      </c>
      <c r="AN2695">
        <v>4</v>
      </c>
    </row>
    <row r="2696" spans="1:40" ht="14.4" x14ac:dyDescent="0.3">
      <c r="A2696" s="433" t="str">
        <v>3588</v>
      </c>
      <c r="D2696" t="str">
        <f>CONCATENATE(portada_F[[#This Row],[NIVEL]],".",portada_F[[#This Row],[CODINS]])</f>
        <v>1.03957</v>
      </c>
      <c r="E2696" s="444" t="s">
        <v>33869</v>
      </c>
      <c r="F2696" t="s">
        <v>9992</v>
      </c>
      <c r="G2696" t="s">
        <v>15982</v>
      </c>
      <c r="H2696" t="s">
        <v>15983</v>
      </c>
      <c r="I2696" t="s">
        <v>137</v>
      </c>
      <c r="J2696" t="s">
        <v>4</v>
      </c>
      <c r="K2696" t="s">
        <v>32</v>
      </c>
      <c r="L2696" t="s">
        <v>20921</v>
      </c>
      <c r="M2696" t="s">
        <v>18492</v>
      </c>
      <c r="N2696">
        <v>60205</v>
      </c>
      <c r="O2696" t="s">
        <v>136</v>
      </c>
      <c r="P2696" t="s">
        <v>2</v>
      </c>
      <c r="Q2696" t="s">
        <v>5</v>
      </c>
      <c r="R2696" t="s">
        <v>16812</v>
      </c>
      <c r="S2696" t="s">
        <v>137</v>
      </c>
      <c r="T2696" t="s">
        <v>4895</v>
      </c>
      <c r="U2696" t="s">
        <v>441</v>
      </c>
      <c r="V2696" t="s">
        <v>15983</v>
      </c>
      <c r="W2696" t="s">
        <v>5143</v>
      </c>
      <c r="X2696" t="s">
        <v>15984</v>
      </c>
      <c r="Y2696" s="536" t="s">
        <v>29188</v>
      </c>
      <c r="Z2696" s="536" t="s">
        <v>22455</v>
      </c>
      <c r="AA2696" s="493" t="s">
        <v>20526</v>
      </c>
      <c r="AB2696" s="493" t="s">
        <v>29189</v>
      </c>
      <c r="AC2696" s="493" t="s">
        <v>22454</v>
      </c>
      <c r="AD2696" s="493" t="s">
        <v>22455</v>
      </c>
      <c r="AE2696"/>
      <c r="AF2696" t="s">
        <v>20919</v>
      </c>
      <c r="AG2696"/>
      <c r="AH2696"/>
      <c r="AI2696" t="s">
        <v>20668</v>
      </c>
      <c r="AJ2696" t="s">
        <v>32</v>
      </c>
      <c r="AK2696" t="s">
        <v>11282</v>
      </c>
      <c r="AL2696" t="s">
        <v>64</v>
      </c>
      <c r="AM2696" t="s">
        <v>15983</v>
      </c>
      <c r="AN2696">
        <v>3</v>
      </c>
    </row>
    <row r="2697" spans="1:40" ht="14.4" x14ac:dyDescent="0.3">
      <c r="A2697" s="433" t="str">
        <v>3589</v>
      </c>
      <c r="D2697" t="str">
        <f>CONCATENATE(portada_F[[#This Row],[NIVEL]],".",portada_F[[#This Row],[CODINS]])</f>
        <v>1.04213</v>
      </c>
      <c r="E2697" s="444" t="s">
        <v>34068</v>
      </c>
      <c r="F2697" t="s">
        <v>8021</v>
      </c>
      <c r="G2697" t="s">
        <v>17865</v>
      </c>
      <c r="H2697" t="s">
        <v>732</v>
      </c>
      <c r="I2697" t="s">
        <v>137</v>
      </c>
      <c r="J2697" t="s">
        <v>6</v>
      </c>
      <c r="K2697" t="s">
        <v>32</v>
      </c>
      <c r="L2697" t="s">
        <v>20921</v>
      </c>
      <c r="M2697" t="s">
        <v>18492</v>
      </c>
      <c r="N2697">
        <v>61201</v>
      </c>
      <c r="O2697" t="s">
        <v>136</v>
      </c>
      <c r="P2697" t="s">
        <v>14</v>
      </c>
      <c r="Q2697" t="s">
        <v>1</v>
      </c>
      <c r="R2697" t="s">
        <v>18393</v>
      </c>
      <c r="S2697" t="s">
        <v>137</v>
      </c>
      <c r="T2697" t="s">
        <v>5821</v>
      </c>
      <c r="U2697" t="s">
        <v>5821</v>
      </c>
      <c r="V2697" t="s">
        <v>732</v>
      </c>
      <c r="W2697" t="s">
        <v>18299</v>
      </c>
      <c r="X2697" t="s">
        <v>18298</v>
      </c>
      <c r="Y2697" s="536" t="s">
        <v>29708</v>
      </c>
      <c r="Z2697" s="536"/>
      <c r="AA2697" s="493" t="s">
        <v>19605</v>
      </c>
      <c r="AB2697" s="493" t="s">
        <v>29709</v>
      </c>
      <c r="AC2697" s="493" t="s">
        <v>19881</v>
      </c>
      <c r="AD2697" s="493" t="s">
        <v>22441</v>
      </c>
      <c r="AE2697"/>
      <c r="AF2697" t="s">
        <v>20919</v>
      </c>
      <c r="AG2697"/>
      <c r="AH2697"/>
      <c r="AI2697" t="s">
        <v>20668</v>
      </c>
      <c r="AJ2697" t="s">
        <v>32</v>
      </c>
      <c r="AK2697" t="s">
        <v>13570</v>
      </c>
      <c r="AL2697" t="s">
        <v>64</v>
      </c>
      <c r="AM2697" t="s">
        <v>732</v>
      </c>
      <c r="AN2697">
        <v>3</v>
      </c>
    </row>
    <row r="2698" spans="1:40" ht="14.4" x14ac:dyDescent="0.3">
      <c r="A2698" s="433" t="str">
        <v>3590</v>
      </c>
      <c r="D2698" t="str">
        <f>CONCATENATE(portada_F[[#This Row],[NIVEL]],".",portada_F[[#This Row],[CODINS]])</f>
        <v>1.02689</v>
      </c>
      <c r="E2698" s="444" t="s">
        <v>32834</v>
      </c>
      <c r="F2698" t="s">
        <v>5080</v>
      </c>
      <c r="G2698" t="s">
        <v>5079</v>
      </c>
      <c r="H2698" t="s">
        <v>674</v>
      </c>
      <c r="I2698" t="s">
        <v>4727</v>
      </c>
      <c r="J2698" t="s">
        <v>4</v>
      </c>
      <c r="K2698" t="s">
        <v>32</v>
      </c>
      <c r="L2698" t="s">
        <v>20921</v>
      </c>
      <c r="M2698" t="s">
        <v>18492</v>
      </c>
      <c r="N2698">
        <v>60104</v>
      </c>
      <c r="O2698" t="s">
        <v>136</v>
      </c>
      <c r="P2698" t="s">
        <v>1</v>
      </c>
      <c r="Q2698" t="s">
        <v>4</v>
      </c>
      <c r="R2698" t="s">
        <v>16796</v>
      </c>
      <c r="S2698" t="s">
        <v>137</v>
      </c>
      <c r="T2698" t="s">
        <v>137</v>
      </c>
      <c r="U2698" t="s">
        <v>4623</v>
      </c>
      <c r="V2698" t="s">
        <v>674</v>
      </c>
      <c r="W2698" t="s">
        <v>26571</v>
      </c>
      <c r="X2698" t="s">
        <v>14169</v>
      </c>
      <c r="Y2698" s="536" t="s">
        <v>26572</v>
      </c>
      <c r="Z2698" s="536" t="s">
        <v>26572</v>
      </c>
      <c r="AA2698" s="493" t="s">
        <v>26573</v>
      </c>
      <c r="AB2698" s="493" t="s">
        <v>26572</v>
      </c>
      <c r="AC2698" s="493" t="s">
        <v>19879</v>
      </c>
      <c r="AD2698" s="493" t="s">
        <v>22436</v>
      </c>
      <c r="AE2698"/>
      <c r="AF2698" t="s">
        <v>20919</v>
      </c>
      <c r="AG2698"/>
      <c r="AH2698"/>
      <c r="AI2698" t="s">
        <v>20668</v>
      </c>
      <c r="AJ2698" t="s">
        <v>32</v>
      </c>
      <c r="AK2698" t="s">
        <v>806</v>
      </c>
      <c r="AL2698" t="s">
        <v>64</v>
      </c>
      <c r="AM2698" t="s">
        <v>674</v>
      </c>
      <c r="AN2698">
        <v>14</v>
      </c>
    </row>
    <row r="2699" spans="1:40" ht="14.4" x14ac:dyDescent="0.3">
      <c r="A2699" s="433" t="str">
        <v>3591</v>
      </c>
      <c r="D2699" t="str">
        <f>CONCATENATE(portada_F[[#This Row],[NIVEL]],".",portada_F[[#This Row],[CODINS]])</f>
        <v>1.04272</v>
      </c>
      <c r="E2699" s="444" t="s">
        <v>34112</v>
      </c>
      <c r="F2699" t="s">
        <v>10056</v>
      </c>
      <c r="G2699" t="s">
        <v>18703</v>
      </c>
      <c r="H2699" t="s">
        <v>159</v>
      </c>
      <c r="I2699" t="s">
        <v>137</v>
      </c>
      <c r="J2699" t="s">
        <v>2</v>
      </c>
      <c r="K2699" t="s">
        <v>32</v>
      </c>
      <c r="L2699" t="s">
        <v>20921</v>
      </c>
      <c r="M2699" t="s">
        <v>18492</v>
      </c>
      <c r="N2699">
        <v>60114</v>
      </c>
      <c r="O2699" t="s">
        <v>136</v>
      </c>
      <c r="P2699" t="s">
        <v>1</v>
      </c>
      <c r="Q2699" t="s">
        <v>225</v>
      </c>
      <c r="R2699" t="s">
        <v>16805</v>
      </c>
      <c r="S2699" t="s">
        <v>137</v>
      </c>
      <c r="T2699" t="s">
        <v>137</v>
      </c>
      <c r="U2699" t="s">
        <v>3084</v>
      </c>
      <c r="V2699" t="s">
        <v>18719</v>
      </c>
      <c r="W2699" t="s">
        <v>29803</v>
      </c>
      <c r="X2699" t="s">
        <v>19665</v>
      </c>
      <c r="Y2699" s="536" t="s">
        <v>29804</v>
      </c>
      <c r="Z2699" s="536"/>
      <c r="AA2699" s="493" t="s">
        <v>19664</v>
      </c>
      <c r="AB2699" s="493" t="s">
        <v>29805</v>
      </c>
      <c r="AC2699" s="493" t="s">
        <v>20140</v>
      </c>
      <c r="AD2699" s="493" t="s">
        <v>24988</v>
      </c>
      <c r="AE2699"/>
      <c r="AF2699" t="s">
        <v>20919</v>
      </c>
      <c r="AG2699"/>
      <c r="AH2699"/>
      <c r="AI2699" t="s">
        <v>20668</v>
      </c>
      <c r="AJ2699" t="s">
        <v>32</v>
      </c>
      <c r="AK2699" t="s">
        <v>4610</v>
      </c>
      <c r="AL2699" t="s">
        <v>64</v>
      </c>
      <c r="AM2699" t="s">
        <v>159</v>
      </c>
      <c r="AN2699">
        <v>4</v>
      </c>
    </row>
    <row r="2700" spans="1:40" ht="14.4" x14ac:dyDescent="0.3">
      <c r="A2700" s="433" t="str">
        <v>3592</v>
      </c>
      <c r="D2700" t="str">
        <f>CONCATENATE(portada_F[[#This Row],[NIVEL]],".",portada_F[[#This Row],[CODINS]])</f>
        <v>1.04235</v>
      </c>
      <c r="E2700" s="444" t="s">
        <v>34081</v>
      </c>
      <c r="F2700" t="s">
        <v>18655</v>
      </c>
      <c r="G2700" t="s">
        <v>18656</v>
      </c>
      <c r="H2700" t="s">
        <v>84</v>
      </c>
      <c r="I2700" t="s">
        <v>4727</v>
      </c>
      <c r="J2700" t="s">
        <v>4</v>
      </c>
      <c r="K2700" t="s">
        <v>32</v>
      </c>
      <c r="L2700" t="s">
        <v>20921</v>
      </c>
      <c r="M2700" t="s">
        <v>18492</v>
      </c>
      <c r="N2700">
        <v>60104</v>
      </c>
      <c r="O2700" t="s">
        <v>136</v>
      </c>
      <c r="P2700" t="s">
        <v>1</v>
      </c>
      <c r="Q2700" t="s">
        <v>4</v>
      </c>
      <c r="R2700" t="s">
        <v>16796</v>
      </c>
      <c r="S2700" t="s">
        <v>137</v>
      </c>
      <c r="T2700" t="s">
        <v>137</v>
      </c>
      <c r="U2700" t="s">
        <v>4623</v>
      </c>
      <c r="V2700" t="s">
        <v>18713</v>
      </c>
      <c r="W2700" t="s">
        <v>29746</v>
      </c>
      <c r="X2700" t="s">
        <v>19611</v>
      </c>
      <c r="Y2700" s="536" t="s">
        <v>29747</v>
      </c>
      <c r="Z2700" s="536" t="s">
        <v>29747</v>
      </c>
      <c r="AA2700" s="493" t="s">
        <v>19610</v>
      </c>
      <c r="AB2700" s="493" t="s">
        <v>29748</v>
      </c>
      <c r="AC2700" s="493" t="s">
        <v>19879</v>
      </c>
      <c r="AD2700" s="493" t="s">
        <v>22436</v>
      </c>
      <c r="AE2700"/>
      <c r="AF2700" t="s">
        <v>20919</v>
      </c>
      <c r="AG2700"/>
      <c r="AH2700"/>
      <c r="AI2700" t="s">
        <v>20668</v>
      </c>
      <c r="AJ2700" t="s">
        <v>32</v>
      </c>
      <c r="AK2700" t="s">
        <v>4355</v>
      </c>
      <c r="AL2700" t="s">
        <v>64</v>
      </c>
      <c r="AM2700" t="s">
        <v>84</v>
      </c>
      <c r="AN2700">
        <v>2</v>
      </c>
    </row>
    <row r="2701" spans="1:40" ht="14.4" x14ac:dyDescent="0.3">
      <c r="A2701" s="433" t="str">
        <v>3593</v>
      </c>
      <c r="D2701" t="str">
        <f>CONCATENATE(portada_F[[#This Row],[NIVEL]],".",portada_F[[#This Row],[CODINS]])</f>
        <v>1.00697</v>
      </c>
      <c r="E2701" s="444" t="s">
        <v>31064</v>
      </c>
      <c r="F2701" t="s">
        <v>1622</v>
      </c>
      <c r="G2701" t="s">
        <v>5119</v>
      </c>
      <c r="H2701" t="s">
        <v>496</v>
      </c>
      <c r="I2701" t="s">
        <v>137</v>
      </c>
      <c r="J2701" t="s">
        <v>6</v>
      </c>
      <c r="K2701" t="s">
        <v>32</v>
      </c>
      <c r="L2701" t="s">
        <v>20921</v>
      </c>
      <c r="M2701" t="s">
        <v>18492</v>
      </c>
      <c r="N2701">
        <v>61201</v>
      </c>
      <c r="O2701" t="s">
        <v>136</v>
      </c>
      <c r="P2701" t="s">
        <v>14</v>
      </c>
      <c r="Q2701" t="s">
        <v>1</v>
      </c>
      <c r="R2701" t="s">
        <v>18393</v>
      </c>
      <c r="S2701" t="s">
        <v>137</v>
      </c>
      <c r="T2701" t="s">
        <v>5821</v>
      </c>
      <c r="U2701" t="s">
        <v>5821</v>
      </c>
      <c r="V2701" t="s">
        <v>496</v>
      </c>
      <c r="W2701" t="s">
        <v>9648</v>
      </c>
      <c r="X2701" t="s">
        <v>14887</v>
      </c>
      <c r="Y2701" s="536" t="s">
        <v>22440</v>
      </c>
      <c r="Z2701" s="536" t="s">
        <v>22440</v>
      </c>
      <c r="AA2701" s="493" t="s">
        <v>18843</v>
      </c>
      <c r="AB2701" s="493" t="s">
        <v>22440</v>
      </c>
      <c r="AC2701" s="493" t="s">
        <v>19881</v>
      </c>
      <c r="AD2701" s="493" t="s">
        <v>22441</v>
      </c>
      <c r="AE2701"/>
      <c r="AF2701" t="s">
        <v>20919</v>
      </c>
      <c r="AG2701"/>
      <c r="AH2701"/>
      <c r="AI2701" t="s">
        <v>20668</v>
      </c>
      <c r="AJ2701" t="s">
        <v>32</v>
      </c>
      <c r="AK2701" t="s">
        <v>7283</v>
      </c>
      <c r="AL2701" t="s">
        <v>64</v>
      </c>
      <c r="AM2701" t="s">
        <v>496</v>
      </c>
      <c r="AN2701">
        <v>69</v>
      </c>
    </row>
    <row r="2702" spans="1:40" ht="14.4" x14ac:dyDescent="0.3">
      <c r="A2702" s="433" t="str">
        <v>3594</v>
      </c>
      <c r="D2702" t="str">
        <f>CONCATENATE(portada_F[[#This Row],[NIVEL]],".",portada_F[[#This Row],[CODINS]])</f>
        <v>1.02370</v>
      </c>
      <c r="E2702" s="444" t="s">
        <v>32554</v>
      </c>
      <c r="F2702" t="s">
        <v>7926</v>
      </c>
      <c r="G2702" t="s">
        <v>13569</v>
      </c>
      <c r="H2702" t="s">
        <v>1213</v>
      </c>
      <c r="I2702" t="s">
        <v>137</v>
      </c>
      <c r="J2702" t="s">
        <v>6</v>
      </c>
      <c r="K2702" t="s">
        <v>32</v>
      </c>
      <c r="L2702" t="s">
        <v>20921</v>
      </c>
      <c r="M2702" t="s">
        <v>18492</v>
      </c>
      <c r="N2702">
        <v>60107</v>
      </c>
      <c r="O2702" t="s">
        <v>136</v>
      </c>
      <c r="P2702" t="s">
        <v>1</v>
      </c>
      <c r="Q2702" t="s">
        <v>7</v>
      </c>
      <c r="R2702" t="s">
        <v>16799</v>
      </c>
      <c r="S2702" t="s">
        <v>137</v>
      </c>
      <c r="T2702" t="s">
        <v>137</v>
      </c>
      <c r="U2702" t="s">
        <v>5116</v>
      </c>
      <c r="V2702" t="s">
        <v>1213</v>
      </c>
      <c r="W2702" t="s">
        <v>14125</v>
      </c>
      <c r="X2702" t="s">
        <v>14124</v>
      </c>
      <c r="Y2702" s="536" t="s">
        <v>25912</v>
      </c>
      <c r="Z2702" s="536"/>
      <c r="AA2702" s="493" t="s">
        <v>25913</v>
      </c>
      <c r="AB2702" s="493" t="s">
        <v>25914</v>
      </c>
      <c r="AC2702" s="493" t="s">
        <v>19881</v>
      </c>
      <c r="AD2702" s="493" t="s">
        <v>22441</v>
      </c>
      <c r="AE2702"/>
      <c r="AF2702" t="s">
        <v>20919</v>
      </c>
      <c r="AG2702"/>
      <c r="AH2702"/>
      <c r="AI2702" t="s">
        <v>20668</v>
      </c>
      <c r="AJ2702" t="s">
        <v>32</v>
      </c>
      <c r="AK2702" t="s">
        <v>770</v>
      </c>
      <c r="AL2702" t="s">
        <v>64</v>
      </c>
      <c r="AM2702" t="s">
        <v>1213</v>
      </c>
      <c r="AN2702">
        <v>3</v>
      </c>
    </row>
    <row r="2703" spans="1:40" ht="14.4" x14ac:dyDescent="0.3">
      <c r="A2703" s="433" t="str">
        <v>3595</v>
      </c>
      <c r="D2703" t="str">
        <f>CONCATENATE(portada_F[[#This Row],[NIVEL]],".",portada_F[[#This Row],[CODINS]])</f>
        <v>1.01590</v>
      </c>
      <c r="E2703" s="444" t="s">
        <v>31864</v>
      </c>
      <c r="F2703" t="s">
        <v>1951</v>
      </c>
      <c r="G2703" t="s">
        <v>5181</v>
      </c>
      <c r="H2703" t="s">
        <v>272</v>
      </c>
      <c r="I2703" t="s">
        <v>137</v>
      </c>
      <c r="J2703" t="s">
        <v>4</v>
      </c>
      <c r="K2703" t="s">
        <v>32</v>
      </c>
      <c r="L2703" t="s">
        <v>20921</v>
      </c>
      <c r="M2703" t="s">
        <v>18492</v>
      </c>
      <c r="N2703">
        <v>60403</v>
      </c>
      <c r="O2703" t="s">
        <v>136</v>
      </c>
      <c r="P2703" t="s">
        <v>4</v>
      </c>
      <c r="Q2703" t="s">
        <v>3</v>
      </c>
      <c r="R2703" t="s">
        <v>16824</v>
      </c>
      <c r="S2703" t="s">
        <v>137</v>
      </c>
      <c r="T2703" t="s">
        <v>22451</v>
      </c>
      <c r="U2703" t="s">
        <v>272</v>
      </c>
      <c r="V2703" t="s">
        <v>272</v>
      </c>
      <c r="W2703" t="s">
        <v>3480</v>
      </c>
      <c r="X2703" t="s">
        <v>14035</v>
      </c>
      <c r="Y2703" s="536" t="s">
        <v>24317</v>
      </c>
      <c r="Z2703" s="536" t="s">
        <v>24317</v>
      </c>
      <c r="AA2703" s="493" t="s">
        <v>20083</v>
      </c>
      <c r="AB2703" s="493" t="s">
        <v>24318</v>
      </c>
      <c r="AC2703" s="493" t="s">
        <v>22454</v>
      </c>
      <c r="AD2703" s="493" t="s">
        <v>24319</v>
      </c>
      <c r="AE2703"/>
      <c r="AF2703" t="s">
        <v>20919</v>
      </c>
      <c r="AG2703"/>
      <c r="AH2703"/>
      <c r="AI2703" t="s">
        <v>20668</v>
      </c>
      <c r="AJ2703" t="s">
        <v>32</v>
      </c>
      <c r="AK2703" t="s">
        <v>1094</v>
      </c>
      <c r="AL2703" t="s">
        <v>64</v>
      </c>
      <c r="AM2703" t="s">
        <v>272</v>
      </c>
      <c r="AN2703">
        <v>38</v>
      </c>
    </row>
    <row r="2704" spans="1:40" ht="14.4" x14ac:dyDescent="0.3">
      <c r="A2704" s="433" t="str">
        <v>3597</v>
      </c>
      <c r="D2704" t="str">
        <f>CONCATENATE(portada_F[[#This Row],[NIVEL]],".",portada_F[[#This Row],[CODINS]])</f>
        <v>1.02267</v>
      </c>
      <c r="E2704" s="444" t="s">
        <v>32462</v>
      </c>
      <c r="F2704" t="s">
        <v>4981</v>
      </c>
      <c r="G2704" t="s">
        <v>5005</v>
      </c>
      <c r="H2704" t="s">
        <v>51</v>
      </c>
      <c r="I2704" t="s">
        <v>137</v>
      </c>
      <c r="J2704" t="s">
        <v>1</v>
      </c>
      <c r="K2704" t="s">
        <v>32</v>
      </c>
      <c r="L2704" t="s">
        <v>20921</v>
      </c>
      <c r="M2704" t="s">
        <v>18492</v>
      </c>
      <c r="N2704">
        <v>60108</v>
      </c>
      <c r="O2704" t="s">
        <v>136</v>
      </c>
      <c r="P2704" t="s">
        <v>1</v>
      </c>
      <c r="Q2704" t="s">
        <v>9</v>
      </c>
      <c r="R2704" t="s">
        <v>16800</v>
      </c>
      <c r="S2704" t="s">
        <v>137</v>
      </c>
      <c r="T2704" t="s">
        <v>137</v>
      </c>
      <c r="U2704" t="s">
        <v>2458</v>
      </c>
      <c r="V2704" t="s">
        <v>51</v>
      </c>
      <c r="W2704" t="s">
        <v>15013</v>
      </c>
      <c r="X2704" t="s">
        <v>10852</v>
      </c>
      <c r="Y2704" s="536" t="s">
        <v>25687</v>
      </c>
      <c r="Z2704" s="536" t="s">
        <v>25687</v>
      </c>
      <c r="AA2704" s="493" t="s">
        <v>25688</v>
      </c>
      <c r="AB2704" s="493" t="s">
        <v>25689</v>
      </c>
      <c r="AC2704" s="493" t="s">
        <v>19875</v>
      </c>
      <c r="AD2704" s="493" t="s">
        <v>22406</v>
      </c>
      <c r="AE2704"/>
      <c r="AF2704" t="s">
        <v>20919</v>
      </c>
      <c r="AG2704"/>
      <c r="AH2704"/>
      <c r="AI2704" t="s">
        <v>20668</v>
      </c>
      <c r="AJ2704" t="s">
        <v>32</v>
      </c>
      <c r="AK2704" t="s">
        <v>4606</v>
      </c>
      <c r="AL2704" t="s">
        <v>64</v>
      </c>
      <c r="AM2704" t="s">
        <v>51</v>
      </c>
      <c r="AN2704">
        <v>7</v>
      </c>
    </row>
    <row r="2705" spans="1:40" ht="14.4" x14ac:dyDescent="0.3">
      <c r="A2705" s="433" t="str">
        <v>3598</v>
      </c>
      <c r="D2705" t="str">
        <f>CONCATENATE(portada_F[[#This Row],[NIVEL]],".",portada_F[[#This Row],[CODINS]])</f>
        <v>1.02690</v>
      </c>
      <c r="E2705" s="444" t="s">
        <v>32835</v>
      </c>
      <c r="F2705" t="s">
        <v>5110</v>
      </c>
      <c r="G2705" t="s">
        <v>5109</v>
      </c>
      <c r="H2705" t="s">
        <v>159</v>
      </c>
      <c r="I2705" t="s">
        <v>4727</v>
      </c>
      <c r="J2705" t="s">
        <v>1</v>
      </c>
      <c r="K2705" t="s">
        <v>32</v>
      </c>
      <c r="L2705" t="s">
        <v>20921</v>
      </c>
      <c r="M2705" t="s">
        <v>18492</v>
      </c>
      <c r="N2705">
        <v>60105</v>
      </c>
      <c r="O2705" t="s">
        <v>136</v>
      </c>
      <c r="P2705" t="s">
        <v>1</v>
      </c>
      <c r="Q2705" t="s">
        <v>5</v>
      </c>
      <c r="R2705" t="s">
        <v>16797</v>
      </c>
      <c r="S2705" t="s">
        <v>137</v>
      </c>
      <c r="T2705" t="s">
        <v>137</v>
      </c>
      <c r="U2705" t="s">
        <v>5092</v>
      </c>
      <c r="V2705" t="s">
        <v>159</v>
      </c>
      <c r="W2705" t="s">
        <v>252</v>
      </c>
      <c r="X2705" t="s">
        <v>12158</v>
      </c>
      <c r="Y2705" s="536" t="s">
        <v>26574</v>
      </c>
      <c r="Z2705" s="536" t="s">
        <v>26575</v>
      </c>
      <c r="AA2705" s="493" t="s">
        <v>19312</v>
      </c>
      <c r="AB2705" s="493" t="s">
        <v>26576</v>
      </c>
      <c r="AC2705" s="493" t="s">
        <v>19880</v>
      </c>
      <c r="AD2705" s="493" t="s">
        <v>22439</v>
      </c>
      <c r="AE2705"/>
      <c r="AF2705" t="s">
        <v>20919</v>
      </c>
      <c r="AG2705"/>
      <c r="AH2705"/>
      <c r="AI2705" t="s">
        <v>20668</v>
      </c>
      <c r="AJ2705" t="s">
        <v>32</v>
      </c>
      <c r="AK2705" t="s">
        <v>7869</v>
      </c>
      <c r="AL2705" t="s">
        <v>64</v>
      </c>
      <c r="AM2705" t="s">
        <v>159</v>
      </c>
      <c r="AN2705">
        <v>11</v>
      </c>
    </row>
    <row r="2706" spans="1:40" ht="14.4" x14ac:dyDescent="0.3">
      <c r="A2706" s="433" t="str">
        <v>3599</v>
      </c>
      <c r="D2706" t="str">
        <f>CONCATENATE(portada_F[[#This Row],[NIVEL]],".",portada_F[[#This Row],[CODINS]])</f>
        <v>1.01589</v>
      </c>
      <c r="E2706" s="444" t="s">
        <v>31863</v>
      </c>
      <c r="F2706" t="s">
        <v>2240</v>
      </c>
      <c r="G2706" t="s">
        <v>5183</v>
      </c>
      <c r="H2706" t="s">
        <v>1213</v>
      </c>
      <c r="I2706" t="s">
        <v>137</v>
      </c>
      <c r="J2706" t="s">
        <v>4</v>
      </c>
      <c r="K2706" t="s">
        <v>32</v>
      </c>
      <c r="L2706" t="s">
        <v>20921</v>
      </c>
      <c r="M2706" t="s">
        <v>18492</v>
      </c>
      <c r="N2706">
        <v>60403</v>
      </c>
      <c r="O2706" t="s">
        <v>136</v>
      </c>
      <c r="P2706" t="s">
        <v>4</v>
      </c>
      <c r="Q2706" t="s">
        <v>3</v>
      </c>
      <c r="R2706" t="s">
        <v>16824</v>
      </c>
      <c r="S2706" t="s">
        <v>137</v>
      </c>
      <c r="T2706" t="s">
        <v>22451</v>
      </c>
      <c r="U2706" t="s">
        <v>272</v>
      </c>
      <c r="V2706" t="s">
        <v>1213</v>
      </c>
      <c r="W2706" t="s">
        <v>24315</v>
      </c>
      <c r="X2706" t="s">
        <v>10671</v>
      </c>
      <c r="Y2706" s="536" t="s">
        <v>24316</v>
      </c>
      <c r="Z2706" s="536" t="s">
        <v>24316</v>
      </c>
      <c r="AA2706" s="493" t="s">
        <v>17287</v>
      </c>
      <c r="AB2706" s="493" t="s">
        <v>24316</v>
      </c>
      <c r="AC2706" s="493" t="s">
        <v>22454</v>
      </c>
      <c r="AD2706" s="493" t="s">
        <v>22455</v>
      </c>
      <c r="AE2706"/>
      <c r="AF2706" t="s">
        <v>20919</v>
      </c>
      <c r="AG2706"/>
      <c r="AH2706"/>
      <c r="AI2706" t="s">
        <v>20668</v>
      </c>
      <c r="AJ2706" t="s">
        <v>32</v>
      </c>
      <c r="AK2706" t="s">
        <v>5182</v>
      </c>
      <c r="AL2706" t="s">
        <v>64</v>
      </c>
      <c r="AM2706" t="s">
        <v>1213</v>
      </c>
      <c r="AN2706">
        <v>67</v>
      </c>
    </row>
    <row r="2707" spans="1:40" ht="14.4" x14ac:dyDescent="0.3">
      <c r="A2707" s="433" t="str">
        <v>3600</v>
      </c>
      <c r="D2707" t="str">
        <f>CONCATENATE(portada_F[[#This Row],[NIVEL]],".",portada_F[[#This Row],[CODINS]])</f>
        <v>1.02373</v>
      </c>
      <c r="E2707" s="444" t="s">
        <v>32556</v>
      </c>
      <c r="F2707" t="s">
        <v>13570</v>
      </c>
      <c r="G2707" t="s">
        <v>13571</v>
      </c>
      <c r="H2707" t="s">
        <v>13572</v>
      </c>
      <c r="I2707" t="s">
        <v>137</v>
      </c>
      <c r="J2707" t="s">
        <v>4</v>
      </c>
      <c r="K2707" t="s">
        <v>32</v>
      </c>
      <c r="L2707" t="s">
        <v>20921</v>
      </c>
      <c r="M2707" t="s">
        <v>18492</v>
      </c>
      <c r="N2707">
        <v>60401</v>
      </c>
      <c r="O2707" t="s">
        <v>136</v>
      </c>
      <c r="P2707" t="s">
        <v>4</v>
      </c>
      <c r="Q2707" t="s">
        <v>1</v>
      </c>
      <c r="R2707" t="s">
        <v>16823</v>
      </c>
      <c r="S2707" t="s">
        <v>137</v>
      </c>
      <c r="T2707" t="s">
        <v>22451</v>
      </c>
      <c r="U2707" t="s">
        <v>4450</v>
      </c>
      <c r="V2707" t="s">
        <v>13572</v>
      </c>
      <c r="W2707" t="s">
        <v>14126</v>
      </c>
      <c r="X2707" t="s">
        <v>17288</v>
      </c>
      <c r="Y2707" s="536" t="s">
        <v>25917</v>
      </c>
      <c r="Z2707" s="536"/>
      <c r="AA2707" s="493" t="s">
        <v>25918</v>
      </c>
      <c r="AB2707" s="493" t="s">
        <v>25919</v>
      </c>
      <c r="AC2707" s="493" t="s">
        <v>22454</v>
      </c>
      <c r="AD2707" s="493" t="s">
        <v>25916</v>
      </c>
      <c r="AE2707"/>
      <c r="AF2707" t="s">
        <v>20919</v>
      </c>
      <c r="AG2707"/>
      <c r="AH2707"/>
      <c r="AI2707" t="s">
        <v>20668</v>
      </c>
      <c r="AJ2707" t="s">
        <v>32</v>
      </c>
      <c r="AK2707" t="s">
        <v>1611</v>
      </c>
      <c r="AL2707" t="s">
        <v>64</v>
      </c>
      <c r="AM2707" t="s">
        <v>13572</v>
      </c>
      <c r="AN2707">
        <v>7</v>
      </c>
    </row>
    <row r="2708" spans="1:40" ht="14.4" x14ac:dyDescent="0.3">
      <c r="A2708" s="433" t="str">
        <v>3602</v>
      </c>
      <c r="D2708" t="str">
        <f>CONCATENATE(portada_F[[#This Row],[NIVEL]],".",portada_F[[#This Row],[CODINS]])</f>
        <v>1.03091</v>
      </c>
      <c r="E2708" s="444" t="s">
        <v>33184</v>
      </c>
      <c r="F2708" t="s">
        <v>5178</v>
      </c>
      <c r="G2708" t="s">
        <v>5176</v>
      </c>
      <c r="H2708" t="s">
        <v>5177</v>
      </c>
      <c r="I2708" t="s">
        <v>137</v>
      </c>
      <c r="J2708" t="s">
        <v>9</v>
      </c>
      <c r="K2708" t="s">
        <v>32</v>
      </c>
      <c r="L2708" t="s">
        <v>20921</v>
      </c>
      <c r="M2708" t="s">
        <v>18492</v>
      </c>
      <c r="N2708">
        <v>60202</v>
      </c>
      <c r="O2708" t="s">
        <v>136</v>
      </c>
      <c r="P2708" t="s">
        <v>2</v>
      </c>
      <c r="Q2708" t="s">
        <v>2</v>
      </c>
      <c r="R2708" t="s">
        <v>16809</v>
      </c>
      <c r="S2708" t="s">
        <v>137</v>
      </c>
      <c r="T2708" t="s">
        <v>4895</v>
      </c>
      <c r="U2708" t="s">
        <v>4896</v>
      </c>
      <c r="V2708" t="s">
        <v>173</v>
      </c>
      <c r="W2708" t="s">
        <v>27402</v>
      </c>
      <c r="X2708" t="s">
        <v>27403</v>
      </c>
      <c r="Y2708" s="536" t="s">
        <v>27404</v>
      </c>
      <c r="Z2708" s="536" t="s">
        <v>27404</v>
      </c>
      <c r="AA2708" s="493" t="s">
        <v>17384</v>
      </c>
      <c r="AB2708" s="493" t="s">
        <v>27404</v>
      </c>
      <c r="AC2708" s="493" t="s">
        <v>22449</v>
      </c>
      <c r="AD2708" s="493" t="s">
        <v>22450</v>
      </c>
      <c r="AE2708"/>
      <c r="AF2708" t="s">
        <v>20919</v>
      </c>
      <c r="AG2708"/>
      <c r="AH2708"/>
      <c r="AI2708" t="s">
        <v>20668</v>
      </c>
      <c r="AJ2708" t="s">
        <v>32</v>
      </c>
      <c r="AK2708" t="s">
        <v>5065</v>
      </c>
      <c r="AL2708" t="s">
        <v>64</v>
      </c>
      <c r="AM2708" t="s">
        <v>5177</v>
      </c>
      <c r="AN2708">
        <v>5</v>
      </c>
    </row>
    <row r="2709" spans="1:40" ht="14.4" x14ac:dyDescent="0.3">
      <c r="A2709" s="433" t="str">
        <v>3603</v>
      </c>
      <c r="D2709" t="str">
        <f>CONCATENATE(portada_F[[#This Row],[NIVEL]],".",portada_F[[#This Row],[CODINS]])</f>
        <v>1.03599</v>
      </c>
      <c r="E2709" s="444" t="s">
        <v>33590</v>
      </c>
      <c r="F2709" t="s">
        <v>9799</v>
      </c>
      <c r="G2709" t="s">
        <v>13706</v>
      </c>
      <c r="H2709" t="s">
        <v>13707</v>
      </c>
      <c r="I2709" t="s">
        <v>137</v>
      </c>
      <c r="J2709" t="s">
        <v>4</v>
      </c>
      <c r="K2709" t="s">
        <v>32</v>
      </c>
      <c r="L2709" t="s">
        <v>20921</v>
      </c>
      <c r="M2709" t="s">
        <v>18492</v>
      </c>
      <c r="N2709">
        <v>60401</v>
      </c>
      <c r="O2709" t="s">
        <v>136</v>
      </c>
      <c r="P2709" t="s">
        <v>4</v>
      </c>
      <c r="Q2709" t="s">
        <v>1</v>
      </c>
      <c r="R2709" t="s">
        <v>16823</v>
      </c>
      <c r="S2709" t="s">
        <v>137</v>
      </c>
      <c r="T2709" t="s">
        <v>22451</v>
      </c>
      <c r="U2709" t="s">
        <v>4450</v>
      </c>
      <c r="V2709" t="s">
        <v>13707</v>
      </c>
      <c r="W2709" t="s">
        <v>14352</v>
      </c>
      <c r="X2709" t="s">
        <v>14351</v>
      </c>
      <c r="Y2709" s="536" t="s">
        <v>28454</v>
      </c>
      <c r="Z2709" s="536"/>
      <c r="AA2709" s="493" t="s">
        <v>19587</v>
      </c>
      <c r="AB2709" s="493" t="s">
        <v>28455</v>
      </c>
      <c r="AC2709" s="493" t="s">
        <v>22454</v>
      </c>
      <c r="AD2709" s="493" t="s">
        <v>25916</v>
      </c>
      <c r="AE2709"/>
      <c r="AF2709" t="s">
        <v>20919</v>
      </c>
      <c r="AG2709"/>
      <c r="AH2709"/>
      <c r="AI2709" t="s">
        <v>20668</v>
      </c>
      <c r="AJ2709" t="s">
        <v>32</v>
      </c>
      <c r="AK2709" t="s">
        <v>14474</v>
      </c>
      <c r="AL2709" t="s">
        <v>64</v>
      </c>
      <c r="AM2709" t="s">
        <v>13707</v>
      </c>
      <c r="AN2709">
        <v>7</v>
      </c>
    </row>
    <row r="2710" spans="1:40" ht="14.4" x14ac:dyDescent="0.3">
      <c r="A2710" s="433" t="str">
        <v>3604</v>
      </c>
      <c r="D2710" t="str">
        <f>CONCATENATE(portada_F[[#This Row],[NIVEL]],".",portada_F[[#This Row],[CODINS]])</f>
        <v>1.00699</v>
      </c>
      <c r="E2710" s="444" t="s">
        <v>31066</v>
      </c>
      <c r="F2710" t="s">
        <v>1906</v>
      </c>
      <c r="G2710" t="s">
        <v>6830</v>
      </c>
      <c r="H2710" t="s">
        <v>7020</v>
      </c>
      <c r="I2710" t="s">
        <v>137</v>
      </c>
      <c r="J2710" t="s">
        <v>9</v>
      </c>
      <c r="K2710" t="s">
        <v>32</v>
      </c>
      <c r="L2710" t="s">
        <v>20929</v>
      </c>
      <c r="M2710" t="s">
        <v>18492</v>
      </c>
      <c r="N2710">
        <v>60201</v>
      </c>
      <c r="O2710" t="s">
        <v>136</v>
      </c>
      <c r="P2710" t="s">
        <v>2</v>
      </c>
      <c r="Q2710" t="s">
        <v>1</v>
      </c>
      <c r="R2710" t="s">
        <v>16808</v>
      </c>
      <c r="S2710" t="s">
        <v>137</v>
      </c>
      <c r="T2710" t="s">
        <v>4895</v>
      </c>
      <c r="U2710" t="s">
        <v>5147</v>
      </c>
      <c r="V2710" t="s">
        <v>4895</v>
      </c>
      <c r="W2710" t="s">
        <v>7071</v>
      </c>
      <c r="X2710" t="s">
        <v>10441</v>
      </c>
      <c r="Y2710" s="536" t="s">
        <v>22446</v>
      </c>
      <c r="Z2710" s="536" t="s">
        <v>22446</v>
      </c>
      <c r="AA2710" s="493" t="s">
        <v>22447</v>
      </c>
      <c r="AB2710" s="493" t="s">
        <v>22448</v>
      </c>
      <c r="AC2710" s="493" t="s">
        <v>22449</v>
      </c>
      <c r="AD2710" s="493" t="s">
        <v>22450</v>
      </c>
      <c r="AE2710"/>
      <c r="AF2710" t="s">
        <v>20919</v>
      </c>
      <c r="AG2710"/>
      <c r="AH2710"/>
      <c r="AI2710" t="s">
        <v>20668</v>
      </c>
      <c r="AJ2710" t="s">
        <v>35</v>
      </c>
      <c r="AK2710" t="s">
        <v>19693</v>
      </c>
      <c r="AL2710" t="s">
        <v>20934</v>
      </c>
      <c r="AM2710"/>
      <c r="AN2710">
        <v>188</v>
      </c>
    </row>
    <row r="2711" spans="1:40" ht="14.4" x14ac:dyDescent="0.3">
      <c r="A2711" s="433" t="str">
        <v>3605</v>
      </c>
      <c r="D2711" t="str">
        <f>CONCATENATE(portada_F[[#This Row],[NIVEL]],".",portada_F[[#This Row],[CODINS]])</f>
        <v>1.00692</v>
      </c>
      <c r="E2711" s="444" t="s">
        <v>31059</v>
      </c>
      <c r="F2711" t="s">
        <v>1894</v>
      </c>
      <c r="G2711" t="s">
        <v>6828</v>
      </c>
      <c r="H2711" t="s">
        <v>7018</v>
      </c>
      <c r="I2711" t="s">
        <v>137</v>
      </c>
      <c r="J2711" t="s">
        <v>5</v>
      </c>
      <c r="K2711" t="s">
        <v>32</v>
      </c>
      <c r="L2711" t="s">
        <v>20929</v>
      </c>
      <c r="M2711" t="s">
        <v>18492</v>
      </c>
      <c r="N2711">
        <v>60101</v>
      </c>
      <c r="O2711" t="s">
        <v>136</v>
      </c>
      <c r="P2711" t="s">
        <v>1</v>
      </c>
      <c r="Q2711" t="s">
        <v>1</v>
      </c>
      <c r="R2711" t="s">
        <v>16793</v>
      </c>
      <c r="S2711" t="s">
        <v>137</v>
      </c>
      <c r="T2711" t="s">
        <v>137</v>
      </c>
      <c r="U2711" t="s">
        <v>137</v>
      </c>
      <c r="V2711" t="s">
        <v>137</v>
      </c>
      <c r="W2711" t="s">
        <v>7155</v>
      </c>
      <c r="X2711" t="s">
        <v>12739</v>
      </c>
      <c r="Y2711" s="536" t="s">
        <v>22428</v>
      </c>
      <c r="Z2711" s="536"/>
      <c r="AA2711" s="493" t="s">
        <v>9114</v>
      </c>
      <c r="AB2711" s="493" t="s">
        <v>22428</v>
      </c>
      <c r="AC2711" s="493" t="s">
        <v>19877</v>
      </c>
      <c r="AD2711" s="493" t="s">
        <v>22417</v>
      </c>
      <c r="AE2711"/>
      <c r="AF2711" t="s">
        <v>20919</v>
      </c>
      <c r="AG2711"/>
      <c r="AH2711"/>
      <c r="AI2711" t="s">
        <v>20668</v>
      </c>
      <c r="AJ2711" t="s">
        <v>35</v>
      </c>
      <c r="AK2711" t="s">
        <v>19693</v>
      </c>
      <c r="AL2711" t="s">
        <v>20934</v>
      </c>
      <c r="AM2711"/>
      <c r="AN2711">
        <v>106</v>
      </c>
    </row>
    <row r="2712" spans="1:40" ht="14.4" x14ac:dyDescent="0.3">
      <c r="A2712" s="433" t="str">
        <v>3606</v>
      </c>
      <c r="D2712" t="str">
        <f>CONCATENATE(portada_F[[#This Row],[NIVEL]],".",portada_F[[#This Row],[CODINS]])</f>
        <v>1.02384</v>
      </c>
      <c r="E2712" s="444" t="s">
        <v>32566</v>
      </c>
      <c r="F2712" t="s">
        <v>5135</v>
      </c>
      <c r="G2712" t="s">
        <v>5166</v>
      </c>
      <c r="H2712" t="s">
        <v>5167</v>
      </c>
      <c r="I2712" t="s">
        <v>137</v>
      </c>
      <c r="J2712" t="s">
        <v>9</v>
      </c>
      <c r="K2712" t="s">
        <v>32</v>
      </c>
      <c r="L2712" t="s">
        <v>20921</v>
      </c>
      <c r="M2712" t="s">
        <v>18492</v>
      </c>
      <c r="N2712">
        <v>60206</v>
      </c>
      <c r="O2712" t="s">
        <v>136</v>
      </c>
      <c r="P2712" t="s">
        <v>2</v>
      </c>
      <c r="Q2712" t="s">
        <v>6</v>
      </c>
      <c r="R2712" t="s">
        <v>16813</v>
      </c>
      <c r="S2712" t="s">
        <v>137</v>
      </c>
      <c r="T2712" t="s">
        <v>4895</v>
      </c>
      <c r="U2712" t="s">
        <v>9653</v>
      </c>
      <c r="V2712" t="s">
        <v>5167</v>
      </c>
      <c r="W2712" t="s">
        <v>19227</v>
      </c>
      <c r="X2712" t="s">
        <v>13134</v>
      </c>
      <c r="Y2712" s="536" t="s">
        <v>25941</v>
      </c>
      <c r="Z2712" s="536" t="s">
        <v>25941</v>
      </c>
      <c r="AA2712" s="493" t="s">
        <v>19226</v>
      </c>
      <c r="AB2712" s="493" t="s">
        <v>25942</v>
      </c>
      <c r="AC2712" s="493" t="s">
        <v>22449</v>
      </c>
      <c r="AD2712" s="493" t="s">
        <v>25943</v>
      </c>
      <c r="AE2712"/>
      <c r="AF2712" t="s">
        <v>20919</v>
      </c>
      <c r="AG2712"/>
      <c r="AH2712"/>
      <c r="AI2712" t="s">
        <v>20668</v>
      </c>
      <c r="AJ2712" t="s">
        <v>32</v>
      </c>
      <c r="AK2712" t="s">
        <v>7798</v>
      </c>
      <c r="AL2712" t="s">
        <v>64</v>
      </c>
      <c r="AM2712" t="s">
        <v>5167</v>
      </c>
      <c r="AN2712">
        <v>10</v>
      </c>
    </row>
    <row r="2713" spans="1:40" ht="14.4" x14ac:dyDescent="0.3">
      <c r="A2713" s="433" t="str">
        <v>3607</v>
      </c>
      <c r="D2713" t="str">
        <f>CONCATENATE(portada_F[[#This Row],[NIVEL]],".",portada_F[[#This Row],[CODINS]])</f>
        <v>1.00693</v>
      </c>
      <c r="E2713" s="444" t="s">
        <v>31060</v>
      </c>
      <c r="F2713" t="s">
        <v>1872</v>
      </c>
      <c r="G2713" t="s">
        <v>4996</v>
      </c>
      <c r="H2713" t="s">
        <v>4997</v>
      </c>
      <c r="I2713" t="s">
        <v>137</v>
      </c>
      <c r="J2713" t="s">
        <v>5</v>
      </c>
      <c r="K2713" t="s">
        <v>32</v>
      </c>
      <c r="L2713" t="s">
        <v>20921</v>
      </c>
      <c r="M2713" t="s">
        <v>18492</v>
      </c>
      <c r="N2713">
        <v>60112</v>
      </c>
      <c r="O2713" t="s">
        <v>136</v>
      </c>
      <c r="P2713" t="s">
        <v>1</v>
      </c>
      <c r="Q2713" t="s">
        <v>14</v>
      </c>
      <c r="R2713" t="s">
        <v>16803</v>
      </c>
      <c r="S2713" t="s">
        <v>137</v>
      </c>
      <c r="T2713" t="s">
        <v>137</v>
      </c>
      <c r="U2713" t="s">
        <v>4987</v>
      </c>
      <c r="V2713" t="s">
        <v>4997</v>
      </c>
      <c r="W2713" t="s">
        <v>9629</v>
      </c>
      <c r="X2713" t="s">
        <v>22429</v>
      </c>
      <c r="Y2713" s="536" t="s">
        <v>22430</v>
      </c>
      <c r="Z2713" s="536"/>
      <c r="AA2713" s="493" t="s">
        <v>17085</v>
      </c>
      <c r="AB2713" s="493" t="s">
        <v>22431</v>
      </c>
      <c r="AC2713" s="493" t="s">
        <v>19877</v>
      </c>
      <c r="AD2713" s="493" t="s">
        <v>22417</v>
      </c>
      <c r="AE2713"/>
      <c r="AF2713" t="s">
        <v>20919</v>
      </c>
      <c r="AG2713"/>
      <c r="AH2713"/>
      <c r="AI2713" t="s">
        <v>20668</v>
      </c>
      <c r="AJ2713" t="s">
        <v>32</v>
      </c>
      <c r="AK2713" t="s">
        <v>4468</v>
      </c>
      <c r="AL2713" t="s">
        <v>64</v>
      </c>
      <c r="AM2713" t="s">
        <v>4997</v>
      </c>
      <c r="AN2713">
        <v>64</v>
      </c>
    </row>
    <row r="2714" spans="1:40" ht="14.4" x14ac:dyDescent="0.3">
      <c r="A2714" s="433" t="str">
        <v>3608</v>
      </c>
      <c r="D2714" t="str">
        <f>CONCATENATE(portada_F[[#This Row],[NIVEL]],".",portada_F[[#This Row],[CODINS]])</f>
        <v>1.00694</v>
      </c>
      <c r="E2714" s="444" t="s">
        <v>31061</v>
      </c>
      <c r="F2714" t="s">
        <v>1600</v>
      </c>
      <c r="G2714" t="s">
        <v>6829</v>
      </c>
      <c r="H2714" t="s">
        <v>7019</v>
      </c>
      <c r="I2714" t="s">
        <v>137</v>
      </c>
      <c r="J2714" t="s">
        <v>5</v>
      </c>
      <c r="K2714" t="s">
        <v>32</v>
      </c>
      <c r="L2714" t="s">
        <v>20929</v>
      </c>
      <c r="M2714" t="s">
        <v>18492</v>
      </c>
      <c r="N2714">
        <v>60112</v>
      </c>
      <c r="O2714" t="s">
        <v>136</v>
      </c>
      <c r="P2714" t="s">
        <v>1</v>
      </c>
      <c r="Q2714" t="s">
        <v>14</v>
      </c>
      <c r="R2714" t="s">
        <v>16803</v>
      </c>
      <c r="S2714" t="s">
        <v>137</v>
      </c>
      <c r="T2714" t="s">
        <v>137</v>
      </c>
      <c r="U2714" t="s">
        <v>4987</v>
      </c>
      <c r="V2714" t="s">
        <v>9115</v>
      </c>
      <c r="W2714" t="s">
        <v>7156</v>
      </c>
      <c r="X2714" t="s">
        <v>11630</v>
      </c>
      <c r="Y2714" s="536" t="s">
        <v>22432</v>
      </c>
      <c r="Z2714" s="536"/>
      <c r="AA2714" s="493" t="s">
        <v>22433</v>
      </c>
      <c r="AB2714" s="493" t="s">
        <v>22434</v>
      </c>
      <c r="AC2714" s="493" t="s">
        <v>19877</v>
      </c>
      <c r="AD2714" s="493" t="s">
        <v>22417</v>
      </c>
      <c r="AE2714"/>
      <c r="AF2714" t="s">
        <v>20919</v>
      </c>
      <c r="AG2714"/>
      <c r="AH2714"/>
      <c r="AI2714" t="s">
        <v>20668</v>
      </c>
      <c r="AJ2714" t="s">
        <v>35</v>
      </c>
      <c r="AK2714" t="s">
        <v>19693</v>
      </c>
      <c r="AL2714" t="s">
        <v>20934</v>
      </c>
      <c r="AM2714"/>
      <c r="AN2714">
        <v>128</v>
      </c>
    </row>
    <row r="2715" spans="1:40" ht="14.4" x14ac:dyDescent="0.3">
      <c r="A2715" s="433" t="str">
        <v>3609</v>
      </c>
      <c r="D2715" t="str">
        <f>CONCATENATE(portada_F[[#This Row],[NIVEL]],".",portada_F[[#This Row],[CODINS]])</f>
        <v>1.02190</v>
      </c>
      <c r="E2715" s="444" t="s">
        <v>32398</v>
      </c>
      <c r="F2715" t="s">
        <v>4862</v>
      </c>
      <c r="G2715" t="s">
        <v>5081</v>
      </c>
      <c r="H2715" t="s">
        <v>5082</v>
      </c>
      <c r="I2715" t="s">
        <v>4727</v>
      </c>
      <c r="J2715" t="s">
        <v>4</v>
      </c>
      <c r="K2715" t="s">
        <v>32</v>
      </c>
      <c r="L2715" t="s">
        <v>20921</v>
      </c>
      <c r="M2715" t="s">
        <v>18492</v>
      </c>
      <c r="N2715">
        <v>60104</v>
      </c>
      <c r="O2715" t="s">
        <v>136</v>
      </c>
      <c r="P2715" t="s">
        <v>1</v>
      </c>
      <c r="Q2715" t="s">
        <v>4</v>
      </c>
      <c r="R2715" t="s">
        <v>16796</v>
      </c>
      <c r="S2715" t="s">
        <v>137</v>
      </c>
      <c r="T2715" t="s">
        <v>137</v>
      </c>
      <c r="U2715" t="s">
        <v>4623</v>
      </c>
      <c r="V2715" t="s">
        <v>5083</v>
      </c>
      <c r="W2715" t="s">
        <v>20182</v>
      </c>
      <c r="X2715" t="s">
        <v>12039</v>
      </c>
      <c r="Y2715" s="536" t="s">
        <v>25547</v>
      </c>
      <c r="Z2715" s="536"/>
      <c r="AA2715" s="493" t="s">
        <v>25548</v>
      </c>
      <c r="AB2715" s="493" t="s">
        <v>25549</v>
      </c>
      <c r="AC2715" s="493" t="s">
        <v>19879</v>
      </c>
      <c r="AD2715" s="493" t="s">
        <v>22436</v>
      </c>
      <c r="AE2715"/>
      <c r="AF2715" t="s">
        <v>20919</v>
      </c>
      <c r="AG2715"/>
      <c r="AH2715"/>
      <c r="AI2715" t="s">
        <v>20668</v>
      </c>
      <c r="AJ2715" t="s">
        <v>32</v>
      </c>
      <c r="AK2715" t="s">
        <v>7753</v>
      </c>
      <c r="AL2715" t="s">
        <v>64</v>
      </c>
      <c r="AM2715" t="s">
        <v>5082</v>
      </c>
      <c r="AN2715">
        <v>24</v>
      </c>
    </row>
    <row r="2716" spans="1:40" ht="14.4" x14ac:dyDescent="0.3">
      <c r="A2716" s="433" t="str">
        <v>3610</v>
      </c>
      <c r="D2716" t="str">
        <f>CONCATENATE(portada_F[[#This Row],[NIVEL]],".",portada_F[[#This Row],[CODINS]])</f>
        <v>1.02626</v>
      </c>
      <c r="E2716" s="444" t="s">
        <v>32776</v>
      </c>
      <c r="F2716" t="s">
        <v>5392</v>
      </c>
      <c r="G2716" t="s">
        <v>5689</v>
      </c>
      <c r="H2716" t="s">
        <v>5690</v>
      </c>
      <c r="I2716" t="s">
        <v>135</v>
      </c>
      <c r="J2716" t="s">
        <v>13</v>
      </c>
      <c r="K2716" t="s">
        <v>32</v>
      </c>
      <c r="L2716" t="s">
        <v>20921</v>
      </c>
      <c r="M2716" t="s">
        <v>18492</v>
      </c>
      <c r="N2716">
        <v>61002</v>
      </c>
      <c r="O2716" t="s">
        <v>136</v>
      </c>
      <c r="P2716" t="s">
        <v>11</v>
      </c>
      <c r="Q2716" t="s">
        <v>2</v>
      </c>
      <c r="R2716" t="s">
        <v>16840</v>
      </c>
      <c r="S2716" t="s">
        <v>137</v>
      </c>
      <c r="T2716" t="s">
        <v>22515</v>
      </c>
      <c r="U2716" t="s">
        <v>3442</v>
      </c>
      <c r="V2716" t="s">
        <v>5690</v>
      </c>
      <c r="W2716" t="s">
        <v>287</v>
      </c>
      <c r="X2716" t="s">
        <v>10933</v>
      </c>
      <c r="Y2716" s="536" t="s">
        <v>26422</v>
      </c>
      <c r="Z2716" s="536" t="s">
        <v>26423</v>
      </c>
      <c r="AA2716" s="493" t="s">
        <v>19237</v>
      </c>
      <c r="AB2716" s="493" t="s">
        <v>26423</v>
      </c>
      <c r="AC2716" s="493" t="s">
        <v>19901</v>
      </c>
      <c r="AD2716" s="493" t="s">
        <v>22533</v>
      </c>
      <c r="AE2716"/>
      <c r="AF2716" t="s">
        <v>20919</v>
      </c>
      <c r="AG2716"/>
      <c r="AH2716"/>
      <c r="AI2716" t="s">
        <v>20668</v>
      </c>
      <c r="AJ2716" t="s">
        <v>32</v>
      </c>
      <c r="AK2716" t="s">
        <v>3128</v>
      </c>
      <c r="AL2716" t="s">
        <v>64</v>
      </c>
      <c r="AM2716" t="s">
        <v>5690</v>
      </c>
      <c r="AN2716">
        <v>11</v>
      </c>
    </row>
    <row r="2717" spans="1:40" ht="14.4" x14ac:dyDescent="0.3">
      <c r="A2717" s="433" t="str">
        <v>3611</v>
      </c>
      <c r="D2717" t="str">
        <f>CONCATENATE(portada_F[[#This Row],[NIVEL]],".",portada_F[[#This Row],[CODINS]])</f>
        <v>1.02620</v>
      </c>
      <c r="E2717" s="444" t="s">
        <v>32770</v>
      </c>
      <c r="F2717" t="s">
        <v>5383</v>
      </c>
      <c r="G2717" t="s">
        <v>5564</v>
      </c>
      <c r="H2717" t="s">
        <v>5565</v>
      </c>
      <c r="I2717" t="s">
        <v>135</v>
      </c>
      <c r="J2717" t="s">
        <v>9</v>
      </c>
      <c r="K2717" t="s">
        <v>32</v>
      </c>
      <c r="L2717" t="s">
        <v>20921</v>
      </c>
      <c r="M2717" t="s">
        <v>18492</v>
      </c>
      <c r="N2717">
        <v>60804</v>
      </c>
      <c r="O2717" t="s">
        <v>136</v>
      </c>
      <c r="P2717" t="s">
        <v>9</v>
      </c>
      <c r="Q2717" t="s">
        <v>4</v>
      </c>
      <c r="R2717" t="s">
        <v>16836</v>
      </c>
      <c r="S2717" t="s">
        <v>137</v>
      </c>
      <c r="T2717" t="s">
        <v>22499</v>
      </c>
      <c r="U2717" t="s">
        <v>191</v>
      </c>
      <c r="V2717" t="s">
        <v>795</v>
      </c>
      <c r="W2717" t="s">
        <v>287</v>
      </c>
      <c r="X2717" t="s">
        <v>12137</v>
      </c>
      <c r="Y2717" s="536" t="s">
        <v>24622</v>
      </c>
      <c r="Z2717" s="536" t="s">
        <v>24622</v>
      </c>
      <c r="AA2717" s="493" t="s">
        <v>20256</v>
      </c>
      <c r="AB2717" s="493" t="s">
        <v>26410</v>
      </c>
      <c r="AC2717" s="493" t="s">
        <v>7294</v>
      </c>
      <c r="AD2717" s="493" t="s">
        <v>24622</v>
      </c>
      <c r="AE2717"/>
      <c r="AF2717" t="s">
        <v>20919</v>
      </c>
      <c r="AG2717"/>
      <c r="AH2717"/>
      <c r="AI2717" t="s">
        <v>20668</v>
      </c>
      <c r="AJ2717" t="s">
        <v>32</v>
      </c>
      <c r="AK2717" t="s">
        <v>5021</v>
      </c>
      <c r="AL2717" t="s">
        <v>64</v>
      </c>
      <c r="AM2717" t="s">
        <v>5565</v>
      </c>
      <c r="AN2717">
        <v>8</v>
      </c>
    </row>
    <row r="2718" spans="1:40" ht="14.4" x14ac:dyDescent="0.3">
      <c r="A2718" s="433" t="str">
        <v>3612</v>
      </c>
      <c r="D2718" t="str">
        <f>CONCATENATE(portada_F[[#This Row],[NIVEL]],".",portada_F[[#This Row],[CODINS]])</f>
        <v>1.01066</v>
      </c>
      <c r="E2718" s="444" t="s">
        <v>31383</v>
      </c>
      <c r="F2718" t="s">
        <v>1160</v>
      </c>
      <c r="G2718" t="s">
        <v>5538</v>
      </c>
      <c r="H2718" t="s">
        <v>12440</v>
      </c>
      <c r="I2718" t="s">
        <v>135</v>
      </c>
      <c r="J2718" t="s">
        <v>7</v>
      </c>
      <c r="K2718" t="s">
        <v>32</v>
      </c>
      <c r="L2718" t="s">
        <v>20921</v>
      </c>
      <c r="M2718" t="s">
        <v>18492</v>
      </c>
      <c r="N2718">
        <v>60803</v>
      </c>
      <c r="O2718" t="s">
        <v>136</v>
      </c>
      <c r="P2718" t="s">
        <v>9</v>
      </c>
      <c r="Q2718" t="s">
        <v>3</v>
      </c>
      <c r="R2718" t="s">
        <v>18390</v>
      </c>
      <c r="S2718" t="s">
        <v>137</v>
      </c>
      <c r="T2718" t="s">
        <v>22499</v>
      </c>
      <c r="U2718" t="s">
        <v>22507</v>
      </c>
      <c r="V2718" t="s">
        <v>5539</v>
      </c>
      <c r="W2718" t="s">
        <v>12799</v>
      </c>
      <c r="X2718" t="s">
        <v>10538</v>
      </c>
      <c r="Y2718" s="536" t="s">
        <v>23217</v>
      </c>
      <c r="Z2718" s="536" t="s">
        <v>23217</v>
      </c>
      <c r="AA2718" s="493" t="s">
        <v>13174</v>
      </c>
      <c r="AB2718" s="493" t="s">
        <v>23217</v>
      </c>
      <c r="AC2718" s="493" t="s">
        <v>19896</v>
      </c>
      <c r="AD2718" s="493" t="s">
        <v>22510</v>
      </c>
      <c r="AE2718"/>
      <c r="AF2718" t="s">
        <v>20919</v>
      </c>
      <c r="AG2718"/>
      <c r="AH2718"/>
      <c r="AI2718" t="s">
        <v>20668</v>
      </c>
      <c r="AJ2718" t="s">
        <v>32</v>
      </c>
      <c r="AK2718" t="s">
        <v>1754</v>
      </c>
      <c r="AL2718" t="s">
        <v>64</v>
      </c>
      <c r="AM2718" t="s">
        <v>12440</v>
      </c>
      <c r="AN2718">
        <v>24</v>
      </c>
    </row>
    <row r="2719" spans="1:40" ht="14.4" x14ac:dyDescent="0.3">
      <c r="A2719" s="433" t="str">
        <v>3613</v>
      </c>
      <c r="D2719" t="str">
        <f>CONCATENATE(portada_F[[#This Row],[NIVEL]],".",portada_F[[#This Row],[CODINS]])</f>
        <v>1.02235</v>
      </c>
      <c r="E2719" s="444" t="s">
        <v>32437</v>
      </c>
      <c r="F2719" t="s">
        <v>2455</v>
      </c>
      <c r="G2719" t="s">
        <v>5435</v>
      </c>
      <c r="H2719" t="s">
        <v>5436</v>
      </c>
      <c r="I2719" t="s">
        <v>135</v>
      </c>
      <c r="J2719" t="s">
        <v>4</v>
      </c>
      <c r="K2719" t="s">
        <v>32</v>
      </c>
      <c r="L2719" t="s">
        <v>20921</v>
      </c>
      <c r="M2719" t="s">
        <v>18492</v>
      </c>
      <c r="N2719">
        <v>60703</v>
      </c>
      <c r="O2719" t="s">
        <v>136</v>
      </c>
      <c r="P2719" t="s">
        <v>7</v>
      </c>
      <c r="Q2719" t="s">
        <v>3</v>
      </c>
      <c r="R2719" t="s">
        <v>16832</v>
      </c>
      <c r="S2719" t="s">
        <v>137</v>
      </c>
      <c r="T2719" t="s">
        <v>138</v>
      </c>
      <c r="U2719" t="s">
        <v>22494</v>
      </c>
      <c r="V2719" t="s">
        <v>5436</v>
      </c>
      <c r="W2719" t="s">
        <v>13087</v>
      </c>
      <c r="X2719" t="s">
        <v>10848</v>
      </c>
      <c r="Y2719" s="536" t="s">
        <v>25636</v>
      </c>
      <c r="Z2719" s="536" t="s">
        <v>25637</v>
      </c>
      <c r="AA2719" s="493" t="s">
        <v>17922</v>
      </c>
      <c r="AB2719" s="493" t="s">
        <v>25636</v>
      </c>
      <c r="AC2719" s="493" t="s">
        <v>19893</v>
      </c>
      <c r="AD2719" s="493" t="s">
        <v>22498</v>
      </c>
      <c r="AE2719"/>
      <c r="AF2719" t="s">
        <v>20919</v>
      </c>
      <c r="AG2719"/>
      <c r="AH2719"/>
      <c r="AI2719" t="s">
        <v>20668</v>
      </c>
      <c r="AJ2719" t="s">
        <v>32</v>
      </c>
      <c r="AK2719" t="s">
        <v>1163</v>
      </c>
      <c r="AL2719" t="s">
        <v>64</v>
      </c>
      <c r="AM2719" t="s">
        <v>5436</v>
      </c>
      <c r="AN2719">
        <v>12</v>
      </c>
    </row>
    <row r="2720" spans="1:40" ht="14.4" x14ac:dyDescent="0.3">
      <c r="A2720" s="433" t="str">
        <v>3614</v>
      </c>
      <c r="D2720" t="str">
        <f>CONCATENATE(portada_F[[#This Row],[NIVEL]],".",portada_F[[#This Row],[CODINS]])</f>
        <v>1.02621</v>
      </c>
      <c r="E2720" s="444" t="s">
        <v>32771</v>
      </c>
      <c r="F2720" t="s">
        <v>8140</v>
      </c>
      <c r="G2720" t="s">
        <v>8127</v>
      </c>
      <c r="H2720" t="s">
        <v>3125</v>
      </c>
      <c r="I2720" t="s">
        <v>135</v>
      </c>
      <c r="J2720" t="s">
        <v>9</v>
      </c>
      <c r="K2720" t="s">
        <v>32</v>
      </c>
      <c r="L2720" t="s">
        <v>20921</v>
      </c>
      <c r="M2720" t="s">
        <v>18492</v>
      </c>
      <c r="N2720">
        <v>60307</v>
      </c>
      <c r="O2720" t="s">
        <v>136</v>
      </c>
      <c r="P2720" t="s">
        <v>3</v>
      </c>
      <c r="Q2720" t="s">
        <v>7</v>
      </c>
      <c r="R2720" t="s">
        <v>16820</v>
      </c>
      <c r="S2720" t="s">
        <v>137</v>
      </c>
      <c r="T2720" t="s">
        <v>1636</v>
      </c>
      <c r="U2720" t="s">
        <v>1808</v>
      </c>
      <c r="V2720" t="s">
        <v>13180</v>
      </c>
      <c r="W2720" t="s">
        <v>19296</v>
      </c>
      <c r="X2720" t="s">
        <v>10932</v>
      </c>
      <c r="Y2720" s="536" t="s">
        <v>26411</v>
      </c>
      <c r="Z2720" s="536"/>
      <c r="AA2720" s="493" t="s">
        <v>20257</v>
      </c>
      <c r="AB2720" s="493" t="s">
        <v>26412</v>
      </c>
      <c r="AC2720" s="493" t="s">
        <v>7294</v>
      </c>
      <c r="AD2720" s="493" t="s">
        <v>24622</v>
      </c>
      <c r="AE2720"/>
      <c r="AF2720" t="s">
        <v>20919</v>
      </c>
      <c r="AG2720"/>
      <c r="AH2720"/>
      <c r="AI2720" t="s">
        <v>20668</v>
      </c>
      <c r="AJ2720" t="s">
        <v>32</v>
      </c>
      <c r="AK2720" t="s">
        <v>5566</v>
      </c>
      <c r="AL2720" t="s">
        <v>64</v>
      </c>
      <c r="AM2720" t="s">
        <v>3125</v>
      </c>
      <c r="AN2720">
        <v>6</v>
      </c>
    </row>
    <row r="2721" spans="1:40" ht="14.4" x14ac:dyDescent="0.3">
      <c r="A2721" s="433" t="str">
        <v>3615</v>
      </c>
      <c r="D2721" t="str">
        <f>CONCATENATE(portada_F[[#This Row],[NIVEL]],".",portada_F[[#This Row],[CODINS]])</f>
        <v>1.02809</v>
      </c>
      <c r="E2721" s="444" t="s">
        <v>32945</v>
      </c>
      <c r="F2721" t="s">
        <v>5428</v>
      </c>
      <c r="G2721" t="s">
        <v>5427</v>
      </c>
      <c r="H2721" t="s">
        <v>11289</v>
      </c>
      <c r="I2721" t="s">
        <v>135</v>
      </c>
      <c r="J2721" t="s">
        <v>3</v>
      </c>
      <c r="K2721" t="s">
        <v>32</v>
      </c>
      <c r="L2721" t="s">
        <v>20921</v>
      </c>
      <c r="M2721" t="s">
        <v>18492</v>
      </c>
      <c r="N2721">
        <v>61301</v>
      </c>
      <c r="O2721" t="s">
        <v>136</v>
      </c>
      <c r="P2721" t="s">
        <v>15</v>
      </c>
      <c r="Q2721" t="s">
        <v>1</v>
      </c>
      <c r="R2721" t="s">
        <v>18394</v>
      </c>
      <c r="S2721" t="s">
        <v>137</v>
      </c>
      <c r="T2721" t="s">
        <v>139</v>
      </c>
      <c r="U2721" t="s">
        <v>139</v>
      </c>
      <c r="V2721" t="s">
        <v>5247</v>
      </c>
      <c r="W2721" t="s">
        <v>13232</v>
      </c>
      <c r="X2721" t="s">
        <v>12178</v>
      </c>
      <c r="Y2721" s="536" t="s">
        <v>26832</v>
      </c>
      <c r="Z2721" s="536" t="s">
        <v>22492</v>
      </c>
      <c r="AA2721" s="493" t="s">
        <v>26833</v>
      </c>
      <c r="AB2721" s="493" t="s">
        <v>26834</v>
      </c>
      <c r="AC2721" s="493" t="s">
        <v>19891</v>
      </c>
      <c r="AD2721" s="493" t="s">
        <v>22492</v>
      </c>
      <c r="AE2721"/>
      <c r="AF2721" t="s">
        <v>20919</v>
      </c>
      <c r="AG2721"/>
      <c r="AH2721"/>
      <c r="AI2721" t="s">
        <v>20668</v>
      </c>
      <c r="AJ2721" t="s">
        <v>32</v>
      </c>
      <c r="AK2721" t="s">
        <v>7900</v>
      </c>
      <c r="AL2721" t="s">
        <v>64</v>
      </c>
      <c r="AM2721" t="s">
        <v>11289</v>
      </c>
      <c r="AN2721">
        <v>5</v>
      </c>
    </row>
    <row r="2722" spans="1:40" ht="14.4" x14ac:dyDescent="0.3">
      <c r="A2722" s="433" t="str">
        <v>3616</v>
      </c>
      <c r="D2722" t="str">
        <f>CONCATENATE(portada_F[[#This Row],[NIVEL]],".",portada_F[[#This Row],[CODINS]])</f>
        <v>1.01237</v>
      </c>
      <c r="E2722" s="444" t="s">
        <v>31523</v>
      </c>
      <c r="F2722" t="s">
        <v>3216</v>
      </c>
      <c r="G2722" t="s">
        <v>5439</v>
      </c>
      <c r="H2722" t="s">
        <v>5440</v>
      </c>
      <c r="I2722" t="s">
        <v>135</v>
      </c>
      <c r="J2722" t="s">
        <v>4</v>
      </c>
      <c r="K2722" t="s">
        <v>32</v>
      </c>
      <c r="L2722" t="s">
        <v>20921</v>
      </c>
      <c r="M2722" t="s">
        <v>18492</v>
      </c>
      <c r="N2722">
        <v>60703</v>
      </c>
      <c r="O2722" t="s">
        <v>136</v>
      </c>
      <c r="P2722" t="s">
        <v>7</v>
      </c>
      <c r="Q2722" t="s">
        <v>3</v>
      </c>
      <c r="R2722" t="s">
        <v>16832</v>
      </c>
      <c r="S2722" t="s">
        <v>137</v>
      </c>
      <c r="T2722" t="s">
        <v>138</v>
      </c>
      <c r="U2722" t="s">
        <v>22494</v>
      </c>
      <c r="V2722" t="s">
        <v>9682</v>
      </c>
      <c r="W2722" t="s">
        <v>18954</v>
      </c>
      <c r="X2722" t="s">
        <v>11773</v>
      </c>
      <c r="Y2722" s="536" t="s">
        <v>23546</v>
      </c>
      <c r="Z2722" s="536" t="s">
        <v>23546</v>
      </c>
      <c r="AA2722" s="493" t="s">
        <v>20008</v>
      </c>
      <c r="AB2722" s="493" t="s">
        <v>23546</v>
      </c>
      <c r="AC2722" s="493" t="s">
        <v>19893</v>
      </c>
      <c r="AD2722" s="493" t="s">
        <v>22498</v>
      </c>
      <c r="AE2722"/>
      <c r="AF2722" t="s">
        <v>20919</v>
      </c>
      <c r="AG2722"/>
      <c r="AH2722"/>
      <c r="AI2722" t="s">
        <v>20668</v>
      </c>
      <c r="AJ2722" t="s">
        <v>32</v>
      </c>
      <c r="AK2722" t="s">
        <v>3641</v>
      </c>
      <c r="AL2722" t="s">
        <v>64</v>
      </c>
      <c r="AM2722" t="s">
        <v>5440</v>
      </c>
      <c r="AN2722">
        <v>25</v>
      </c>
    </row>
    <row r="2723" spans="1:40" ht="14.4" x14ac:dyDescent="0.3">
      <c r="A2723" s="433" t="str">
        <v>3617</v>
      </c>
      <c r="D2723" t="str">
        <f>CONCATENATE(portada_F[[#This Row],[NIVEL]],".",portada_F[[#This Row],[CODINS]])</f>
        <v>1.00723</v>
      </c>
      <c r="E2723" s="444" t="s">
        <v>31088</v>
      </c>
      <c r="F2723" t="s">
        <v>1101</v>
      </c>
      <c r="G2723" t="s">
        <v>5623</v>
      </c>
      <c r="H2723" t="s">
        <v>2032</v>
      </c>
      <c r="I2723" t="s">
        <v>135</v>
      </c>
      <c r="J2723" t="s">
        <v>10</v>
      </c>
      <c r="K2723" t="s">
        <v>32</v>
      </c>
      <c r="L2723" t="s">
        <v>20921</v>
      </c>
      <c r="M2723" t="s">
        <v>18492</v>
      </c>
      <c r="N2723">
        <v>61001</v>
      </c>
      <c r="O2723" t="s">
        <v>136</v>
      </c>
      <c r="P2723" t="s">
        <v>11</v>
      </c>
      <c r="Q2723" t="s">
        <v>1</v>
      </c>
      <c r="R2723" t="s">
        <v>16839</v>
      </c>
      <c r="S2723" t="s">
        <v>137</v>
      </c>
      <c r="T2723" t="s">
        <v>22515</v>
      </c>
      <c r="U2723" t="s">
        <v>22516</v>
      </c>
      <c r="V2723" t="s">
        <v>5624</v>
      </c>
      <c r="W2723" t="s">
        <v>22517</v>
      </c>
      <c r="X2723" t="s">
        <v>10449</v>
      </c>
      <c r="Y2723" s="536" t="s">
        <v>22518</v>
      </c>
      <c r="Z2723" s="536" t="s">
        <v>22518</v>
      </c>
      <c r="AA2723" s="493" t="s">
        <v>22519</v>
      </c>
      <c r="AB2723" s="493" t="s">
        <v>22518</v>
      </c>
      <c r="AC2723" s="493" t="s">
        <v>19900</v>
      </c>
      <c r="AD2723" s="493" t="s">
        <v>22520</v>
      </c>
      <c r="AE2723"/>
      <c r="AF2723" t="s">
        <v>20919</v>
      </c>
      <c r="AG2723"/>
      <c r="AH2723"/>
      <c r="AI2723" t="s">
        <v>20668</v>
      </c>
      <c r="AJ2723" t="s">
        <v>32</v>
      </c>
      <c r="AK2723" t="s">
        <v>5398</v>
      </c>
      <c r="AL2723" t="s">
        <v>64</v>
      </c>
      <c r="AM2723" t="s">
        <v>2032</v>
      </c>
      <c r="AN2723">
        <v>81</v>
      </c>
    </row>
    <row r="2724" spans="1:40" ht="14.4" x14ac:dyDescent="0.3">
      <c r="A2724" s="433" t="str">
        <v>3618</v>
      </c>
      <c r="D2724" t="str">
        <f>CONCATENATE(portada_F[[#This Row],[NIVEL]],".",portada_F[[#This Row],[CODINS]])</f>
        <v>1.01786</v>
      </c>
      <c r="E2724" s="444" t="s">
        <v>32037</v>
      </c>
      <c r="F2724" t="s">
        <v>1886</v>
      </c>
      <c r="G2724" t="s">
        <v>6513</v>
      </c>
      <c r="H2724" t="s">
        <v>6514</v>
      </c>
      <c r="I2724" t="s">
        <v>135</v>
      </c>
      <c r="J2724" t="s">
        <v>13</v>
      </c>
      <c r="K2724" t="s">
        <v>32</v>
      </c>
      <c r="L2724" t="s">
        <v>20921</v>
      </c>
      <c r="M2724" t="s">
        <v>18492</v>
      </c>
      <c r="N2724">
        <v>61004</v>
      </c>
      <c r="O2724" t="s">
        <v>136</v>
      </c>
      <c r="P2724" t="s">
        <v>11</v>
      </c>
      <c r="Q2724" t="s">
        <v>4</v>
      </c>
      <c r="R2724" t="s">
        <v>16842</v>
      </c>
      <c r="S2724" t="s">
        <v>137</v>
      </c>
      <c r="T2724" t="s">
        <v>22515</v>
      </c>
      <c r="U2724" t="s">
        <v>5598</v>
      </c>
      <c r="V2724" t="s">
        <v>6514</v>
      </c>
      <c r="W2724" t="s">
        <v>287</v>
      </c>
      <c r="X2724" t="s">
        <v>14055</v>
      </c>
      <c r="Y2724" s="536" t="s">
        <v>24721</v>
      </c>
      <c r="Z2724" s="536" t="s">
        <v>23789</v>
      </c>
      <c r="AA2724" s="493" t="s">
        <v>14054</v>
      </c>
      <c r="AB2724" s="493" t="s">
        <v>20668</v>
      </c>
      <c r="AC2724" s="493" t="s">
        <v>19901</v>
      </c>
      <c r="AD2724" s="493" t="s">
        <v>22533</v>
      </c>
      <c r="AE2724"/>
      <c r="AF2724" t="s">
        <v>20919</v>
      </c>
      <c r="AG2724"/>
      <c r="AH2724"/>
      <c r="AI2724" t="s">
        <v>20668</v>
      </c>
      <c r="AJ2724" t="s">
        <v>32</v>
      </c>
      <c r="AK2724" t="s">
        <v>7652</v>
      </c>
      <c r="AL2724" t="s">
        <v>64</v>
      </c>
      <c r="AM2724" t="s">
        <v>6514</v>
      </c>
      <c r="AN2724">
        <v>12</v>
      </c>
    </row>
    <row r="2725" spans="1:40" ht="14.4" x14ac:dyDescent="0.3">
      <c r="A2725" s="433" t="str">
        <v>3619</v>
      </c>
      <c r="D2725" t="str">
        <f>CONCATENATE(portada_F[[#This Row],[NIVEL]],".",portada_F[[#This Row],[CODINS]])</f>
        <v>1.00724</v>
      </c>
      <c r="E2725" s="444" t="s">
        <v>31089</v>
      </c>
      <c r="F2725" t="s">
        <v>997</v>
      </c>
      <c r="G2725" t="s">
        <v>5595</v>
      </c>
      <c r="H2725" t="s">
        <v>1508</v>
      </c>
      <c r="I2725" t="s">
        <v>135</v>
      </c>
      <c r="J2725" t="s">
        <v>10</v>
      </c>
      <c r="K2725" t="s">
        <v>32</v>
      </c>
      <c r="L2725" t="s">
        <v>20921</v>
      </c>
      <c r="M2725" t="s">
        <v>18492</v>
      </c>
      <c r="N2725">
        <v>61001</v>
      </c>
      <c r="O2725" t="s">
        <v>136</v>
      </c>
      <c r="P2725" t="s">
        <v>11</v>
      </c>
      <c r="Q2725" t="s">
        <v>1</v>
      </c>
      <c r="R2725" t="s">
        <v>16839</v>
      </c>
      <c r="S2725" t="s">
        <v>137</v>
      </c>
      <c r="T2725" t="s">
        <v>22515</v>
      </c>
      <c r="U2725" t="s">
        <v>22516</v>
      </c>
      <c r="V2725" t="s">
        <v>1508</v>
      </c>
      <c r="W2725" t="s">
        <v>18852</v>
      </c>
      <c r="X2725" t="s">
        <v>10450</v>
      </c>
      <c r="Y2725" s="536" t="s">
        <v>22521</v>
      </c>
      <c r="Z2725" s="536"/>
      <c r="AA2725" s="493" t="s">
        <v>12971</v>
      </c>
      <c r="AB2725" s="493" t="s">
        <v>22522</v>
      </c>
      <c r="AC2725" s="493" t="s">
        <v>19900</v>
      </c>
      <c r="AD2725" s="493" t="s">
        <v>22520</v>
      </c>
      <c r="AE2725"/>
      <c r="AF2725" t="s">
        <v>20919</v>
      </c>
      <c r="AG2725"/>
      <c r="AH2725"/>
      <c r="AI2725" t="s">
        <v>20668</v>
      </c>
      <c r="AJ2725" t="s">
        <v>32</v>
      </c>
      <c r="AK2725" t="s">
        <v>5594</v>
      </c>
      <c r="AL2725" t="s">
        <v>64</v>
      </c>
      <c r="AM2725" t="s">
        <v>1508</v>
      </c>
      <c r="AN2725">
        <v>8</v>
      </c>
    </row>
    <row r="2726" spans="1:40" ht="14.4" x14ac:dyDescent="0.3">
      <c r="A2726" s="433" t="str">
        <v>3620</v>
      </c>
      <c r="D2726" t="str">
        <f>CONCATENATE(portada_F[[#This Row],[NIVEL]],".",portada_F[[#This Row],[CODINS]])</f>
        <v>1.02546</v>
      </c>
      <c r="E2726" s="444" t="s">
        <v>32713</v>
      </c>
      <c r="F2726" t="s">
        <v>5175</v>
      </c>
      <c r="G2726" t="s">
        <v>5502</v>
      </c>
      <c r="H2726" t="s">
        <v>1380</v>
      </c>
      <c r="I2726" t="s">
        <v>135</v>
      </c>
      <c r="J2726" t="s">
        <v>14</v>
      </c>
      <c r="K2726" t="s">
        <v>32</v>
      </c>
      <c r="L2726" t="s">
        <v>20921</v>
      </c>
      <c r="M2726" t="s">
        <v>18492</v>
      </c>
      <c r="N2726">
        <v>60806</v>
      </c>
      <c r="O2726" t="s">
        <v>136</v>
      </c>
      <c r="P2726" t="s">
        <v>9</v>
      </c>
      <c r="Q2726" t="s">
        <v>6</v>
      </c>
      <c r="R2726" t="s">
        <v>18391</v>
      </c>
      <c r="S2726" t="s">
        <v>137</v>
      </c>
      <c r="T2726" t="s">
        <v>22499</v>
      </c>
      <c r="U2726" t="s">
        <v>23733</v>
      </c>
      <c r="V2726" t="s">
        <v>1380</v>
      </c>
      <c r="W2726" t="s">
        <v>12122</v>
      </c>
      <c r="X2726" t="s">
        <v>12121</v>
      </c>
      <c r="Y2726" s="536" t="s">
        <v>26267</v>
      </c>
      <c r="Z2726" s="536" t="s">
        <v>26268</v>
      </c>
      <c r="AA2726" s="493" t="s">
        <v>5503</v>
      </c>
      <c r="AB2726" s="493" t="s">
        <v>26269</v>
      </c>
      <c r="AC2726" s="493" t="s">
        <v>20027</v>
      </c>
      <c r="AD2726" s="493" t="s">
        <v>23736</v>
      </c>
      <c r="AE2726"/>
      <c r="AF2726" t="s">
        <v>20919</v>
      </c>
      <c r="AG2726"/>
      <c r="AH2726"/>
      <c r="AI2726" t="s">
        <v>20668</v>
      </c>
      <c r="AJ2726" t="s">
        <v>32</v>
      </c>
      <c r="AK2726" t="s">
        <v>2783</v>
      </c>
      <c r="AL2726" t="s">
        <v>64</v>
      </c>
      <c r="AM2726" t="s">
        <v>1380</v>
      </c>
      <c r="AN2726">
        <v>8</v>
      </c>
    </row>
    <row r="2727" spans="1:40" ht="14.4" x14ac:dyDescent="0.3">
      <c r="A2727" s="433" t="str">
        <v>3621</v>
      </c>
      <c r="D2727" t="str">
        <f>CONCATENATE(portada_F[[#This Row],[NIVEL]],".",portada_F[[#This Row],[CODINS]])</f>
        <v>1.01778</v>
      </c>
      <c r="E2727" s="444" t="s">
        <v>32029</v>
      </c>
      <c r="F2727" t="s">
        <v>1466</v>
      </c>
      <c r="G2727" t="s">
        <v>5656</v>
      </c>
      <c r="H2727" t="s">
        <v>1641</v>
      </c>
      <c r="I2727" t="s">
        <v>135</v>
      </c>
      <c r="J2727" t="s">
        <v>11</v>
      </c>
      <c r="K2727" t="s">
        <v>32</v>
      </c>
      <c r="L2727" t="s">
        <v>20921</v>
      </c>
      <c r="M2727" t="s">
        <v>18492</v>
      </c>
      <c r="N2727">
        <v>61003</v>
      </c>
      <c r="O2727" t="s">
        <v>136</v>
      </c>
      <c r="P2727" t="s">
        <v>11</v>
      </c>
      <c r="Q2727" t="s">
        <v>3</v>
      </c>
      <c r="R2727" t="s">
        <v>16841</v>
      </c>
      <c r="S2727" t="s">
        <v>137</v>
      </c>
      <c r="T2727" t="s">
        <v>22515</v>
      </c>
      <c r="U2727" t="s">
        <v>1958</v>
      </c>
      <c r="V2727" t="s">
        <v>1669</v>
      </c>
      <c r="W2727" t="s">
        <v>24705</v>
      </c>
      <c r="X2727" t="s">
        <v>15688</v>
      </c>
      <c r="Y2727" s="536" t="s">
        <v>24706</v>
      </c>
      <c r="Z2727" s="536"/>
      <c r="AA2727" s="493" t="s">
        <v>13230</v>
      </c>
      <c r="AB2727" s="493" t="s">
        <v>24707</v>
      </c>
      <c r="AC2727" s="493" t="s">
        <v>22529</v>
      </c>
      <c r="AD2727" s="493" t="s">
        <v>22530</v>
      </c>
      <c r="AE2727"/>
      <c r="AF2727" t="s">
        <v>20919</v>
      </c>
      <c r="AG2727"/>
      <c r="AH2727"/>
      <c r="AI2727" t="s">
        <v>20668</v>
      </c>
      <c r="AJ2727" t="s">
        <v>32</v>
      </c>
      <c r="AK2727" t="s">
        <v>4913</v>
      </c>
      <c r="AL2727" t="s">
        <v>64</v>
      </c>
      <c r="AM2727" t="s">
        <v>1641</v>
      </c>
      <c r="AN2727">
        <v>33</v>
      </c>
    </row>
    <row r="2728" spans="1:40" ht="14.4" x14ac:dyDescent="0.3">
      <c r="A2728" s="433" t="str">
        <v>3622</v>
      </c>
      <c r="D2728" t="str">
        <f>CONCATENATE(portada_F[[#This Row],[NIVEL]],".",portada_F[[#This Row],[CODINS]])</f>
        <v>1.02595</v>
      </c>
      <c r="E2728" s="444" t="s">
        <v>32750</v>
      </c>
      <c r="F2728" t="s">
        <v>7984</v>
      </c>
      <c r="G2728" t="s">
        <v>9085</v>
      </c>
      <c r="H2728" t="s">
        <v>9686</v>
      </c>
      <c r="I2728" t="s">
        <v>135</v>
      </c>
      <c r="J2728" t="s">
        <v>7</v>
      </c>
      <c r="K2728" t="s">
        <v>32</v>
      </c>
      <c r="L2728" t="s">
        <v>20921</v>
      </c>
      <c r="M2728" t="s">
        <v>18492</v>
      </c>
      <c r="N2728">
        <v>60803</v>
      </c>
      <c r="O2728" t="s">
        <v>136</v>
      </c>
      <c r="P2728" t="s">
        <v>9</v>
      </c>
      <c r="Q2728" t="s">
        <v>3</v>
      </c>
      <c r="R2728" t="s">
        <v>18390</v>
      </c>
      <c r="S2728" t="s">
        <v>137</v>
      </c>
      <c r="T2728" t="s">
        <v>22499</v>
      </c>
      <c r="U2728" t="s">
        <v>22507</v>
      </c>
      <c r="V2728" t="s">
        <v>9686</v>
      </c>
      <c r="W2728" t="s">
        <v>19286</v>
      </c>
      <c r="X2728" t="s">
        <v>10925</v>
      </c>
      <c r="Y2728" s="536"/>
      <c r="Z2728" s="536"/>
      <c r="AA2728" s="493" t="s">
        <v>13175</v>
      </c>
      <c r="AB2728" s="493" t="s">
        <v>26358</v>
      </c>
      <c r="AC2728" s="493" t="s">
        <v>19896</v>
      </c>
      <c r="AD2728" s="493" t="s">
        <v>22510</v>
      </c>
      <c r="AE2728"/>
      <c r="AF2728" t="s">
        <v>20919</v>
      </c>
      <c r="AG2728"/>
      <c r="AH2728"/>
      <c r="AI2728" t="s">
        <v>20668</v>
      </c>
      <c r="AJ2728" t="s">
        <v>32</v>
      </c>
      <c r="AK2728" t="s">
        <v>1795</v>
      </c>
      <c r="AL2728" t="s">
        <v>64</v>
      </c>
      <c r="AM2728" t="s">
        <v>9686</v>
      </c>
      <c r="AN2728">
        <v>1</v>
      </c>
    </row>
    <row r="2729" spans="1:40" ht="14.4" x14ac:dyDescent="0.3">
      <c r="A2729" s="433" t="str">
        <v>3623</v>
      </c>
      <c r="D2729" t="str">
        <f>CONCATENATE(portada_F[[#This Row],[NIVEL]],".",portada_F[[#This Row],[CODINS]])</f>
        <v>1.03495</v>
      </c>
      <c r="E2729" s="444" t="s">
        <v>33510</v>
      </c>
      <c r="F2729" t="s">
        <v>7726</v>
      </c>
      <c r="G2729" t="s">
        <v>12582</v>
      </c>
      <c r="H2729" t="s">
        <v>12583</v>
      </c>
      <c r="I2729" t="s">
        <v>135</v>
      </c>
      <c r="J2729" t="s">
        <v>7</v>
      </c>
      <c r="K2729" t="s">
        <v>32</v>
      </c>
      <c r="L2729" t="s">
        <v>20921</v>
      </c>
      <c r="M2729" t="s">
        <v>18492</v>
      </c>
      <c r="N2729">
        <v>60803</v>
      </c>
      <c r="O2729" t="s">
        <v>136</v>
      </c>
      <c r="P2729" t="s">
        <v>9</v>
      </c>
      <c r="Q2729" t="s">
        <v>3</v>
      </c>
      <c r="R2729" t="s">
        <v>18390</v>
      </c>
      <c r="S2729" t="s">
        <v>137</v>
      </c>
      <c r="T2729" t="s">
        <v>22499</v>
      </c>
      <c r="U2729" t="s">
        <v>22507</v>
      </c>
      <c r="V2729" t="s">
        <v>12583</v>
      </c>
      <c r="W2729" t="s">
        <v>9669</v>
      </c>
      <c r="X2729" t="s">
        <v>15133</v>
      </c>
      <c r="Y2729" s="536" t="s">
        <v>28223</v>
      </c>
      <c r="Z2729" s="536"/>
      <c r="AA2729" s="493" t="s">
        <v>15132</v>
      </c>
      <c r="AB2729" s="493" t="s">
        <v>28223</v>
      </c>
      <c r="AC2729" s="493" t="s">
        <v>19896</v>
      </c>
      <c r="AD2729" s="493" t="s">
        <v>22510</v>
      </c>
      <c r="AE2729"/>
      <c r="AF2729" t="s">
        <v>20919</v>
      </c>
      <c r="AG2729"/>
      <c r="AH2729"/>
      <c r="AI2729" t="s">
        <v>20668</v>
      </c>
      <c r="AJ2729" t="s">
        <v>32</v>
      </c>
      <c r="AK2729" t="s">
        <v>5563</v>
      </c>
      <c r="AL2729" t="s">
        <v>64</v>
      </c>
      <c r="AM2729" t="s">
        <v>12583</v>
      </c>
      <c r="AN2729">
        <v>6</v>
      </c>
    </row>
    <row r="2730" spans="1:40" ht="14.4" x14ac:dyDescent="0.3">
      <c r="A2730" s="433" t="str">
        <v>3625</v>
      </c>
      <c r="D2730" t="str">
        <f>CONCATENATE(portada_F[[#This Row],[NIVEL]],".",portada_F[[#This Row],[CODINS]])</f>
        <v>1.03880</v>
      </c>
      <c r="E2730" s="444" t="s">
        <v>33805</v>
      </c>
      <c r="F2730" t="s">
        <v>9979</v>
      </c>
      <c r="G2730" t="s">
        <v>14804</v>
      </c>
      <c r="H2730" t="s">
        <v>1213</v>
      </c>
      <c r="I2730" t="s">
        <v>135</v>
      </c>
      <c r="J2730" t="s">
        <v>13</v>
      </c>
      <c r="K2730" t="s">
        <v>32</v>
      </c>
      <c r="L2730" t="s">
        <v>20921</v>
      </c>
      <c r="M2730" t="s">
        <v>18492</v>
      </c>
      <c r="N2730">
        <v>61004</v>
      </c>
      <c r="O2730" t="s">
        <v>136</v>
      </c>
      <c r="P2730" t="s">
        <v>11</v>
      </c>
      <c r="Q2730" t="s">
        <v>4</v>
      </c>
      <c r="R2730" t="s">
        <v>16842</v>
      </c>
      <c r="S2730" t="s">
        <v>137</v>
      </c>
      <c r="T2730" t="s">
        <v>22515</v>
      </c>
      <c r="U2730" t="s">
        <v>5598</v>
      </c>
      <c r="V2730" t="s">
        <v>1213</v>
      </c>
      <c r="W2730" t="s">
        <v>29043</v>
      </c>
      <c r="X2730" t="s">
        <v>15932</v>
      </c>
      <c r="Y2730" s="536" t="s">
        <v>29044</v>
      </c>
      <c r="Z2730" s="536" t="s">
        <v>29045</v>
      </c>
      <c r="AA2730" s="493" t="s">
        <v>19557</v>
      </c>
      <c r="AB2730" s="493" t="s">
        <v>29044</v>
      </c>
      <c r="AC2730" s="493" t="s">
        <v>19901</v>
      </c>
      <c r="AD2730" s="493" t="s">
        <v>22533</v>
      </c>
      <c r="AE2730"/>
      <c r="AF2730" t="s">
        <v>20919</v>
      </c>
      <c r="AG2730"/>
      <c r="AH2730"/>
      <c r="AI2730" t="s">
        <v>20668</v>
      </c>
      <c r="AJ2730" t="s">
        <v>32</v>
      </c>
      <c r="AK2730" t="s">
        <v>8268</v>
      </c>
      <c r="AL2730" t="s">
        <v>64</v>
      </c>
      <c r="AM2730" t="s">
        <v>1213</v>
      </c>
      <c r="AN2730">
        <v>12</v>
      </c>
    </row>
    <row r="2731" spans="1:40" ht="14.4" x14ac:dyDescent="0.3">
      <c r="A2731" s="433" t="str">
        <v>3626</v>
      </c>
      <c r="D2731" t="str">
        <f>CONCATENATE(portada_F[[#This Row],[NIVEL]],".",portada_F[[#This Row],[CODINS]])</f>
        <v>1.00709</v>
      </c>
      <c r="E2731" s="444" t="s">
        <v>31076</v>
      </c>
      <c r="F2731" t="s">
        <v>1928</v>
      </c>
      <c r="G2731" t="s">
        <v>5371</v>
      </c>
      <c r="H2731" t="s">
        <v>12426</v>
      </c>
      <c r="I2731" t="s">
        <v>135</v>
      </c>
      <c r="J2731" t="s">
        <v>1</v>
      </c>
      <c r="K2731" t="s">
        <v>32</v>
      </c>
      <c r="L2731" t="s">
        <v>20921</v>
      </c>
      <c r="M2731" t="s">
        <v>18492</v>
      </c>
      <c r="N2731">
        <v>60701</v>
      </c>
      <c r="O2731" t="s">
        <v>136</v>
      </c>
      <c r="P2731" t="s">
        <v>7</v>
      </c>
      <c r="Q2731" t="s">
        <v>1</v>
      </c>
      <c r="R2731" t="s">
        <v>16831</v>
      </c>
      <c r="S2731" t="s">
        <v>137</v>
      </c>
      <c r="T2731" t="s">
        <v>138</v>
      </c>
      <c r="U2731" t="s">
        <v>138</v>
      </c>
      <c r="V2731" t="s">
        <v>5372</v>
      </c>
      <c r="W2731" t="s">
        <v>11634</v>
      </c>
      <c r="X2731" t="s">
        <v>12744</v>
      </c>
      <c r="Y2731" s="536" t="s">
        <v>22482</v>
      </c>
      <c r="Z2731" s="536"/>
      <c r="AA2731" s="493" t="s">
        <v>17992</v>
      </c>
      <c r="AB2731" s="493" t="s">
        <v>22482</v>
      </c>
      <c r="AC2731" s="493" t="s">
        <v>19890</v>
      </c>
      <c r="AD2731" s="493" t="s">
        <v>22483</v>
      </c>
      <c r="AE2731"/>
      <c r="AF2731" t="s">
        <v>20919</v>
      </c>
      <c r="AG2731"/>
      <c r="AH2731"/>
      <c r="AI2731" t="s">
        <v>20668</v>
      </c>
      <c r="AJ2731" t="s">
        <v>32</v>
      </c>
      <c r="AK2731" t="s">
        <v>7448</v>
      </c>
      <c r="AL2731" t="s">
        <v>64</v>
      </c>
      <c r="AM2731" t="s">
        <v>12426</v>
      </c>
      <c r="AN2731">
        <v>13</v>
      </c>
    </row>
    <row r="2732" spans="1:40" ht="14.4" x14ac:dyDescent="0.3">
      <c r="A2732" s="433" t="str">
        <v>3627</v>
      </c>
      <c r="D2732" t="str">
        <f>CONCATENATE(portada_F[[#This Row],[NIVEL]],".",portada_F[[#This Row],[CODINS]])</f>
        <v>1.04244</v>
      </c>
      <c r="E2732" s="444" t="s">
        <v>34088</v>
      </c>
      <c r="F2732" t="s">
        <v>18664</v>
      </c>
      <c r="G2732" t="s">
        <v>18665</v>
      </c>
      <c r="H2732" t="s">
        <v>2746</v>
      </c>
      <c r="I2732" t="s">
        <v>135</v>
      </c>
      <c r="J2732" t="s">
        <v>2</v>
      </c>
      <c r="K2732" t="s">
        <v>32</v>
      </c>
      <c r="L2732" t="s">
        <v>20921</v>
      </c>
      <c r="M2732" t="s">
        <v>18492</v>
      </c>
      <c r="N2732">
        <v>60704</v>
      </c>
      <c r="O2732" t="s">
        <v>136</v>
      </c>
      <c r="P2732" t="s">
        <v>7</v>
      </c>
      <c r="Q2732" t="s">
        <v>4</v>
      </c>
      <c r="R2732" t="s">
        <v>16833</v>
      </c>
      <c r="S2732" t="s">
        <v>137</v>
      </c>
      <c r="T2732" t="s">
        <v>138</v>
      </c>
      <c r="U2732" t="s">
        <v>1897</v>
      </c>
      <c r="V2732" t="s">
        <v>18714</v>
      </c>
      <c r="W2732" t="s">
        <v>29763</v>
      </c>
      <c r="X2732" t="s">
        <v>19618</v>
      </c>
      <c r="Y2732" s="536" t="s">
        <v>29764</v>
      </c>
      <c r="Z2732" s="536" t="s">
        <v>29765</v>
      </c>
      <c r="AA2732" s="493" t="s">
        <v>19617</v>
      </c>
      <c r="AB2732" s="493" t="s">
        <v>29765</v>
      </c>
      <c r="AC2732" s="493" t="s">
        <v>20113</v>
      </c>
      <c r="AD2732" s="493" t="s">
        <v>24611</v>
      </c>
      <c r="AE2732"/>
      <c r="AF2732" t="s">
        <v>20919</v>
      </c>
      <c r="AG2732"/>
      <c r="AH2732"/>
      <c r="AI2732" t="s">
        <v>20668</v>
      </c>
      <c r="AJ2732" t="s">
        <v>32</v>
      </c>
      <c r="AK2732" t="s">
        <v>5401</v>
      </c>
      <c r="AL2732" t="s">
        <v>64</v>
      </c>
      <c r="AM2732" t="s">
        <v>2746</v>
      </c>
      <c r="AN2732">
        <v>4</v>
      </c>
    </row>
    <row r="2733" spans="1:40" ht="14.4" x14ac:dyDescent="0.3">
      <c r="A2733" s="433" t="str">
        <v>3628</v>
      </c>
      <c r="D2733" t="str">
        <f>CONCATENATE(portada_F[[#This Row],[NIVEL]],".",portada_F[[#This Row],[CODINS]])</f>
        <v>1.03220</v>
      </c>
      <c r="E2733" s="444" t="s">
        <v>33293</v>
      </c>
      <c r="F2733" t="s">
        <v>6947</v>
      </c>
      <c r="G2733" t="s">
        <v>5505</v>
      </c>
      <c r="H2733" t="s">
        <v>1907</v>
      </c>
      <c r="I2733" t="s">
        <v>135</v>
      </c>
      <c r="J2733" t="s">
        <v>14</v>
      </c>
      <c r="K2733" t="s">
        <v>32</v>
      </c>
      <c r="L2733" t="s">
        <v>20921</v>
      </c>
      <c r="M2733" t="s">
        <v>18492</v>
      </c>
      <c r="N2733">
        <v>60805</v>
      </c>
      <c r="O2733" t="s">
        <v>136</v>
      </c>
      <c r="P2733" t="s">
        <v>9</v>
      </c>
      <c r="Q2733" t="s">
        <v>5</v>
      </c>
      <c r="R2733" t="s">
        <v>16837</v>
      </c>
      <c r="S2733" t="s">
        <v>137</v>
      </c>
      <c r="T2733" t="s">
        <v>22499</v>
      </c>
      <c r="U2733" t="s">
        <v>23756</v>
      </c>
      <c r="V2733" t="s">
        <v>5506</v>
      </c>
      <c r="W2733" t="s">
        <v>27641</v>
      </c>
      <c r="X2733" t="s">
        <v>12254</v>
      </c>
      <c r="Y2733" s="536" t="s">
        <v>27642</v>
      </c>
      <c r="Z2733" s="536" t="s">
        <v>27642</v>
      </c>
      <c r="AA2733" s="493" t="s">
        <v>20389</v>
      </c>
      <c r="AB2733" s="493" t="s">
        <v>27643</v>
      </c>
      <c r="AC2733" s="493" t="s">
        <v>20027</v>
      </c>
      <c r="AD2733" s="493" t="s">
        <v>23736</v>
      </c>
      <c r="AE2733"/>
      <c r="AF2733" t="s">
        <v>20919</v>
      </c>
      <c r="AG2733"/>
      <c r="AH2733"/>
      <c r="AI2733" t="s">
        <v>20668</v>
      </c>
      <c r="AJ2733" t="s">
        <v>32</v>
      </c>
      <c r="AK2733" t="s">
        <v>5504</v>
      </c>
      <c r="AL2733" t="s">
        <v>64</v>
      </c>
      <c r="AM2733" t="s">
        <v>1907</v>
      </c>
      <c r="AN2733">
        <v>4</v>
      </c>
    </row>
    <row r="2734" spans="1:40" ht="14.4" x14ac:dyDescent="0.3">
      <c r="A2734" s="433" t="str">
        <v>3629</v>
      </c>
      <c r="D2734" t="str">
        <f>CONCATENATE(portada_F[[#This Row],[NIVEL]],".",portada_F[[#This Row],[CODINS]])</f>
        <v>1.03568</v>
      </c>
      <c r="E2734" s="444" t="s">
        <v>33564</v>
      </c>
      <c r="F2734" t="s">
        <v>7499</v>
      </c>
      <c r="G2734" t="s">
        <v>13668</v>
      </c>
      <c r="H2734" t="s">
        <v>272</v>
      </c>
      <c r="I2734" t="s">
        <v>135</v>
      </c>
      <c r="J2734" t="s">
        <v>11</v>
      </c>
      <c r="K2734" t="s">
        <v>32</v>
      </c>
      <c r="L2734" t="s">
        <v>20921</v>
      </c>
      <c r="M2734" t="s">
        <v>18492</v>
      </c>
      <c r="N2734">
        <v>61003</v>
      </c>
      <c r="O2734" t="s">
        <v>136</v>
      </c>
      <c r="P2734" t="s">
        <v>11</v>
      </c>
      <c r="Q2734" t="s">
        <v>3</v>
      </c>
      <c r="R2734" t="s">
        <v>16841</v>
      </c>
      <c r="S2734" t="s">
        <v>137</v>
      </c>
      <c r="T2734" t="s">
        <v>22515</v>
      </c>
      <c r="U2734" t="s">
        <v>1958</v>
      </c>
      <c r="V2734" t="s">
        <v>272</v>
      </c>
      <c r="W2734" t="s">
        <v>28388</v>
      </c>
      <c r="X2734" t="s">
        <v>14329</v>
      </c>
      <c r="Y2734" s="536" t="s">
        <v>28389</v>
      </c>
      <c r="Z2734" s="536"/>
      <c r="AA2734" s="493" t="s">
        <v>19497</v>
      </c>
      <c r="AB2734" s="493" t="s">
        <v>28390</v>
      </c>
      <c r="AC2734" s="493" t="s">
        <v>22529</v>
      </c>
      <c r="AD2734" s="493" t="s">
        <v>22530</v>
      </c>
      <c r="AE2734"/>
      <c r="AF2734" t="s">
        <v>20919</v>
      </c>
      <c r="AG2734"/>
      <c r="AH2734"/>
      <c r="AI2734" t="s">
        <v>20668</v>
      </c>
      <c r="AJ2734" t="s">
        <v>32</v>
      </c>
      <c r="AK2734" t="s">
        <v>1721</v>
      </c>
      <c r="AL2734" t="s">
        <v>64</v>
      </c>
      <c r="AM2734" t="s">
        <v>272</v>
      </c>
      <c r="AN2734">
        <v>1</v>
      </c>
    </row>
    <row r="2735" spans="1:40" ht="14.4" x14ac:dyDescent="0.3">
      <c r="A2735" s="433" t="str">
        <v>3630</v>
      </c>
      <c r="D2735" t="str">
        <f>CONCATENATE(portada_F[[#This Row],[NIVEL]],".",portada_F[[#This Row],[CODINS]])</f>
        <v>1.02814</v>
      </c>
      <c r="E2735" s="444" t="s">
        <v>32949</v>
      </c>
      <c r="F2735" t="s">
        <v>6931</v>
      </c>
      <c r="G2735" t="s">
        <v>5528</v>
      </c>
      <c r="H2735" t="s">
        <v>5529</v>
      </c>
      <c r="I2735" t="s">
        <v>135</v>
      </c>
      <c r="J2735" t="s">
        <v>6</v>
      </c>
      <c r="K2735" t="s">
        <v>32</v>
      </c>
      <c r="L2735" t="s">
        <v>20921</v>
      </c>
      <c r="M2735" t="s">
        <v>18492</v>
      </c>
      <c r="N2735">
        <v>60802</v>
      </c>
      <c r="O2735" t="s">
        <v>136</v>
      </c>
      <c r="P2735" t="s">
        <v>9</v>
      </c>
      <c r="Q2735" t="s">
        <v>2</v>
      </c>
      <c r="R2735" t="s">
        <v>16835</v>
      </c>
      <c r="S2735" t="s">
        <v>137</v>
      </c>
      <c r="T2735" t="s">
        <v>22499</v>
      </c>
      <c r="U2735" t="s">
        <v>3327</v>
      </c>
      <c r="V2735" t="s">
        <v>5529</v>
      </c>
      <c r="W2735" t="s">
        <v>17371</v>
      </c>
      <c r="X2735" t="s">
        <v>17349</v>
      </c>
      <c r="Y2735" s="536" t="s">
        <v>26841</v>
      </c>
      <c r="Z2735" s="536"/>
      <c r="AA2735" s="493" t="s">
        <v>19356</v>
      </c>
      <c r="AB2735" s="493" t="s">
        <v>26842</v>
      </c>
      <c r="AC2735" s="493" t="s">
        <v>19895</v>
      </c>
      <c r="AD2735" s="493" t="s">
        <v>22504</v>
      </c>
      <c r="AE2735"/>
      <c r="AF2735" t="s">
        <v>20919</v>
      </c>
      <c r="AG2735"/>
      <c r="AH2735"/>
      <c r="AI2735" t="s">
        <v>20668</v>
      </c>
      <c r="AJ2735" t="s">
        <v>32</v>
      </c>
      <c r="AK2735" t="s">
        <v>7903</v>
      </c>
      <c r="AL2735" t="s">
        <v>64</v>
      </c>
      <c r="AM2735" t="s">
        <v>5529</v>
      </c>
      <c r="AN2735">
        <v>7</v>
      </c>
    </row>
    <row r="2736" spans="1:40" ht="14.4" x14ac:dyDescent="0.3">
      <c r="A2736" s="433" t="str">
        <v>3631</v>
      </c>
      <c r="D2736" t="str">
        <f>CONCATENATE(portada_F[[#This Row],[NIVEL]],".",portada_F[[#This Row],[CODINS]])</f>
        <v>1.03564</v>
      </c>
      <c r="E2736" s="444" t="s">
        <v>33560</v>
      </c>
      <c r="F2736" t="s">
        <v>13663</v>
      </c>
      <c r="G2736" t="s">
        <v>13664</v>
      </c>
      <c r="H2736" t="s">
        <v>1798</v>
      </c>
      <c r="I2736" t="s">
        <v>135</v>
      </c>
      <c r="J2736" t="s">
        <v>225</v>
      </c>
      <c r="K2736" t="s">
        <v>32</v>
      </c>
      <c r="L2736" t="s">
        <v>20921</v>
      </c>
      <c r="M2736" t="s">
        <v>18492</v>
      </c>
      <c r="N2736">
        <v>60704</v>
      </c>
      <c r="O2736" t="s">
        <v>136</v>
      </c>
      <c r="P2736" t="s">
        <v>7</v>
      </c>
      <c r="Q2736" t="s">
        <v>4</v>
      </c>
      <c r="R2736" t="s">
        <v>16833</v>
      </c>
      <c r="S2736" t="s">
        <v>137</v>
      </c>
      <c r="T2736" t="s">
        <v>138</v>
      </c>
      <c r="U2736" t="s">
        <v>1897</v>
      </c>
      <c r="V2736" t="s">
        <v>1798</v>
      </c>
      <c r="W2736" t="s">
        <v>14322</v>
      </c>
      <c r="X2736" t="s">
        <v>14321</v>
      </c>
      <c r="Y2736" s="536"/>
      <c r="Z2736" s="536"/>
      <c r="AA2736" s="493" t="s">
        <v>14320</v>
      </c>
      <c r="AB2736" s="493" t="s">
        <v>28377</v>
      </c>
      <c r="AC2736" s="493" t="s">
        <v>20251</v>
      </c>
      <c r="AD2736" s="493" t="s">
        <v>28376</v>
      </c>
      <c r="AE2736"/>
      <c r="AF2736" t="s">
        <v>20919</v>
      </c>
      <c r="AG2736"/>
      <c r="AH2736"/>
      <c r="AI2736" t="s">
        <v>20668</v>
      </c>
      <c r="AJ2736" t="s">
        <v>32</v>
      </c>
      <c r="AK2736" t="s">
        <v>10098</v>
      </c>
      <c r="AL2736" t="s">
        <v>64</v>
      </c>
      <c r="AM2736" t="s">
        <v>1798</v>
      </c>
      <c r="AN2736">
        <v>6</v>
      </c>
    </row>
    <row r="2737" spans="1:40" ht="14.4" x14ac:dyDescent="0.3">
      <c r="A2737" s="433" t="str">
        <v>3632</v>
      </c>
      <c r="D2737" t="str">
        <f>CONCATENATE(portada_F[[#This Row],[NIVEL]],".",portada_F[[#This Row],[CODINS]])</f>
        <v>1.04104</v>
      </c>
      <c r="E2737" s="444" t="s">
        <v>33992</v>
      </c>
      <c r="F2737" t="s">
        <v>7921</v>
      </c>
      <c r="G2737" t="s">
        <v>17577</v>
      </c>
      <c r="H2737" t="s">
        <v>17578</v>
      </c>
      <c r="I2737" t="s">
        <v>13536</v>
      </c>
      <c r="J2737" t="s">
        <v>9</v>
      </c>
      <c r="K2737" t="s">
        <v>32</v>
      </c>
      <c r="L2737" t="s">
        <v>20921</v>
      </c>
      <c r="M2737" t="s">
        <v>18492</v>
      </c>
      <c r="N2737">
        <v>60503</v>
      </c>
      <c r="O2737" t="s">
        <v>136</v>
      </c>
      <c r="P2737" t="s">
        <v>5</v>
      </c>
      <c r="Q2737" t="s">
        <v>3</v>
      </c>
      <c r="R2737" t="s">
        <v>16827</v>
      </c>
      <c r="S2737" t="s">
        <v>137</v>
      </c>
      <c r="T2737" t="s">
        <v>22471</v>
      </c>
      <c r="U2737" t="s">
        <v>5339</v>
      </c>
      <c r="V2737" t="s">
        <v>17578</v>
      </c>
      <c r="W2737" t="s">
        <v>29513</v>
      </c>
      <c r="X2737" t="s">
        <v>17579</v>
      </c>
      <c r="Y2737" s="536" t="s">
        <v>29514</v>
      </c>
      <c r="Z2737" s="536"/>
      <c r="AA2737" s="493" t="s">
        <v>19590</v>
      </c>
      <c r="AB2737" s="493" t="s">
        <v>29514</v>
      </c>
      <c r="AC2737" s="493" t="s">
        <v>19975</v>
      </c>
      <c r="AD2737" s="493" t="s">
        <v>23207</v>
      </c>
      <c r="AE2737"/>
      <c r="AF2737" t="s">
        <v>20919</v>
      </c>
      <c r="AG2737"/>
      <c r="AH2737"/>
      <c r="AI2737" t="s">
        <v>20668</v>
      </c>
      <c r="AJ2737" t="s">
        <v>32</v>
      </c>
      <c r="AK2737" t="s">
        <v>8873</v>
      </c>
      <c r="AL2737" t="s">
        <v>64</v>
      </c>
      <c r="AM2737" t="s">
        <v>17578</v>
      </c>
      <c r="AN2737">
        <v>5</v>
      </c>
    </row>
    <row r="2738" spans="1:40" ht="14.4" x14ac:dyDescent="0.3">
      <c r="A2738" s="433" t="str">
        <v>3633</v>
      </c>
      <c r="D2738" t="str">
        <f>CONCATENATE(portada_F[[#This Row],[NIVEL]],".",portada_F[[#This Row],[CODINS]])</f>
        <v>1.03024</v>
      </c>
      <c r="E2738" s="444" t="s">
        <v>33129</v>
      </c>
      <c r="F2738" t="s">
        <v>5635</v>
      </c>
      <c r="G2738" t="s">
        <v>5634</v>
      </c>
      <c r="H2738" t="s">
        <v>929</v>
      </c>
      <c r="I2738" t="s">
        <v>135</v>
      </c>
      <c r="J2738" t="s">
        <v>11</v>
      </c>
      <c r="K2738" t="s">
        <v>32</v>
      </c>
      <c r="L2738" t="s">
        <v>20921</v>
      </c>
      <c r="M2738" t="s">
        <v>18492</v>
      </c>
      <c r="N2738">
        <v>61003</v>
      </c>
      <c r="O2738" t="s">
        <v>136</v>
      </c>
      <c r="P2738" t="s">
        <v>11</v>
      </c>
      <c r="Q2738" t="s">
        <v>3</v>
      </c>
      <c r="R2738" t="s">
        <v>16841</v>
      </c>
      <c r="S2738" t="s">
        <v>137</v>
      </c>
      <c r="T2738" t="s">
        <v>22515</v>
      </c>
      <c r="U2738" t="s">
        <v>1958</v>
      </c>
      <c r="V2738" t="s">
        <v>929</v>
      </c>
      <c r="W2738" t="s">
        <v>13285</v>
      </c>
      <c r="X2738" t="s">
        <v>12215</v>
      </c>
      <c r="Y2738" s="536" t="s">
        <v>27254</v>
      </c>
      <c r="Z2738" s="536" t="s">
        <v>27254</v>
      </c>
      <c r="AA2738" s="493" t="s">
        <v>17378</v>
      </c>
      <c r="AB2738" s="493" t="s">
        <v>27254</v>
      </c>
      <c r="AC2738" s="493" t="s">
        <v>22529</v>
      </c>
      <c r="AD2738" s="493" t="s">
        <v>22530</v>
      </c>
      <c r="AE2738"/>
      <c r="AF2738" t="s">
        <v>20919</v>
      </c>
      <c r="AG2738"/>
      <c r="AH2738"/>
      <c r="AI2738" t="s">
        <v>20668</v>
      </c>
      <c r="AJ2738" t="s">
        <v>32</v>
      </c>
      <c r="AK2738" t="s">
        <v>5556</v>
      </c>
      <c r="AL2738" t="s">
        <v>64</v>
      </c>
      <c r="AM2738" t="s">
        <v>929</v>
      </c>
      <c r="AN2738">
        <v>13</v>
      </c>
    </row>
    <row r="2739" spans="1:40" ht="14.4" x14ac:dyDescent="0.3">
      <c r="A2739" s="433" t="str">
        <v>3634</v>
      </c>
      <c r="D2739" t="str">
        <f>CONCATENATE(portada_F[[#This Row],[NIVEL]],".",portada_F[[#This Row],[CODINS]])</f>
        <v>1.03237</v>
      </c>
      <c r="E2739" s="444" t="s">
        <v>33306</v>
      </c>
      <c r="F2739" t="s">
        <v>6956</v>
      </c>
      <c r="G2739" t="s">
        <v>5498</v>
      </c>
      <c r="H2739" t="s">
        <v>5499</v>
      </c>
      <c r="I2739" t="s">
        <v>135</v>
      </c>
      <c r="J2739" t="s">
        <v>5</v>
      </c>
      <c r="K2739" t="s">
        <v>32</v>
      </c>
      <c r="L2739" t="s">
        <v>20921</v>
      </c>
      <c r="M2739" t="s">
        <v>18492</v>
      </c>
      <c r="N2739">
        <v>60806</v>
      </c>
      <c r="O2739" t="s">
        <v>136</v>
      </c>
      <c r="P2739" t="s">
        <v>9</v>
      </c>
      <c r="Q2739" t="s">
        <v>6</v>
      </c>
      <c r="R2739" t="s">
        <v>18391</v>
      </c>
      <c r="S2739" t="s">
        <v>137</v>
      </c>
      <c r="T2739" t="s">
        <v>22499</v>
      </c>
      <c r="U2739" t="s">
        <v>23733</v>
      </c>
      <c r="V2739" t="s">
        <v>5499</v>
      </c>
      <c r="W2739" t="s">
        <v>27676</v>
      </c>
      <c r="X2739" t="s">
        <v>12258</v>
      </c>
      <c r="Y2739" s="536" t="s">
        <v>27677</v>
      </c>
      <c r="Z2739" s="536" t="s">
        <v>27678</v>
      </c>
      <c r="AA2739" s="493" t="s">
        <v>13332</v>
      </c>
      <c r="AB2739" s="493" t="s">
        <v>20398</v>
      </c>
      <c r="AC2739" s="493" t="s">
        <v>19894</v>
      </c>
      <c r="AD2739" s="493" t="s">
        <v>22501</v>
      </c>
      <c r="AE2739"/>
      <c r="AF2739" t="s">
        <v>20919</v>
      </c>
      <c r="AG2739"/>
      <c r="AH2739"/>
      <c r="AI2739" t="s">
        <v>20668</v>
      </c>
      <c r="AJ2739" t="s">
        <v>32</v>
      </c>
      <c r="AK2739" t="s">
        <v>5497</v>
      </c>
      <c r="AL2739" t="s">
        <v>64</v>
      </c>
      <c r="AM2739" t="s">
        <v>5499</v>
      </c>
      <c r="AN2739">
        <v>5</v>
      </c>
    </row>
    <row r="2740" spans="1:40" ht="14.4" x14ac:dyDescent="0.3">
      <c r="A2740" s="433" t="str">
        <v>3635</v>
      </c>
      <c r="D2740" t="str">
        <f>CONCATENATE(portada_F[[#This Row],[NIVEL]],".",portada_F[[#This Row],[CODINS]])</f>
        <v>1.03150</v>
      </c>
      <c r="E2740" s="444" t="s">
        <v>33233</v>
      </c>
      <c r="F2740" t="s">
        <v>5531</v>
      </c>
      <c r="G2740" t="s">
        <v>5530</v>
      </c>
      <c r="H2740" t="s">
        <v>4257</v>
      </c>
      <c r="I2740" t="s">
        <v>135</v>
      </c>
      <c r="J2740" t="s">
        <v>6</v>
      </c>
      <c r="K2740" t="s">
        <v>32</v>
      </c>
      <c r="L2740" t="s">
        <v>20921</v>
      </c>
      <c r="M2740" t="s">
        <v>18492</v>
      </c>
      <c r="N2740">
        <v>60802</v>
      </c>
      <c r="O2740" t="s">
        <v>136</v>
      </c>
      <c r="P2740" t="s">
        <v>9</v>
      </c>
      <c r="Q2740" t="s">
        <v>2</v>
      </c>
      <c r="R2740" t="s">
        <v>16835</v>
      </c>
      <c r="S2740" t="s">
        <v>137</v>
      </c>
      <c r="T2740" t="s">
        <v>22499</v>
      </c>
      <c r="U2740" t="s">
        <v>3327</v>
      </c>
      <c r="V2740" t="s">
        <v>4257</v>
      </c>
      <c r="W2740" t="s">
        <v>12241</v>
      </c>
      <c r="X2740" t="s">
        <v>12240</v>
      </c>
      <c r="Y2740" s="536" t="s">
        <v>27508</v>
      </c>
      <c r="Z2740" s="536" t="s">
        <v>27508</v>
      </c>
      <c r="AA2740" s="493" t="s">
        <v>17394</v>
      </c>
      <c r="AB2740" s="493" t="s">
        <v>27508</v>
      </c>
      <c r="AC2740" s="493" t="s">
        <v>19895</v>
      </c>
      <c r="AD2740" s="493" t="s">
        <v>22504</v>
      </c>
      <c r="AE2740"/>
      <c r="AF2740" t="s">
        <v>20919</v>
      </c>
      <c r="AG2740"/>
      <c r="AH2740"/>
      <c r="AI2740" t="s">
        <v>20668</v>
      </c>
      <c r="AJ2740" t="s">
        <v>32</v>
      </c>
      <c r="AK2740" t="s">
        <v>1557</v>
      </c>
      <c r="AL2740" t="s">
        <v>64</v>
      </c>
      <c r="AM2740" t="s">
        <v>4257</v>
      </c>
      <c r="AN2740">
        <v>16</v>
      </c>
    </row>
    <row r="2741" spans="1:40" ht="14.4" x14ac:dyDescent="0.3">
      <c r="A2741" s="433" t="str">
        <v>3636</v>
      </c>
      <c r="D2741" t="str">
        <f>CONCATENATE(portada_F[[#This Row],[NIVEL]],".",portada_F[[#This Row],[CODINS]])</f>
        <v>1.03724</v>
      </c>
      <c r="E2741" s="444" t="s">
        <v>33683</v>
      </c>
      <c r="F2741" t="s">
        <v>13870</v>
      </c>
      <c r="G2741" t="s">
        <v>13871</v>
      </c>
      <c r="H2741" t="s">
        <v>13872</v>
      </c>
      <c r="I2741" t="s">
        <v>135</v>
      </c>
      <c r="J2741" t="s">
        <v>225</v>
      </c>
      <c r="K2741" t="s">
        <v>32</v>
      </c>
      <c r="L2741" t="s">
        <v>20921</v>
      </c>
      <c r="M2741" t="s">
        <v>18492</v>
      </c>
      <c r="N2741">
        <v>60704</v>
      </c>
      <c r="O2741" t="s">
        <v>136</v>
      </c>
      <c r="P2741" t="s">
        <v>7</v>
      </c>
      <c r="Q2741" t="s">
        <v>4</v>
      </c>
      <c r="R2741" t="s">
        <v>16833</v>
      </c>
      <c r="S2741" t="s">
        <v>137</v>
      </c>
      <c r="T2741" t="s">
        <v>138</v>
      </c>
      <c r="U2741" t="s">
        <v>1897</v>
      </c>
      <c r="V2741" t="s">
        <v>14454</v>
      </c>
      <c r="W2741" t="s">
        <v>15908</v>
      </c>
      <c r="X2741" t="s">
        <v>15162</v>
      </c>
      <c r="Y2741" s="536" t="s">
        <v>28730</v>
      </c>
      <c r="Z2741" s="536"/>
      <c r="AA2741" s="493" t="s">
        <v>14324</v>
      </c>
      <c r="AB2741" s="493" t="s">
        <v>28730</v>
      </c>
      <c r="AC2741" s="493" t="s">
        <v>20251</v>
      </c>
      <c r="AD2741" s="493" t="s">
        <v>26382</v>
      </c>
      <c r="AE2741"/>
      <c r="AF2741" t="s">
        <v>20919</v>
      </c>
      <c r="AG2741"/>
      <c r="AH2741"/>
      <c r="AI2741" t="s">
        <v>20668</v>
      </c>
      <c r="AJ2741" t="s">
        <v>32</v>
      </c>
      <c r="AK2741" t="s">
        <v>14515</v>
      </c>
      <c r="AL2741" t="s">
        <v>64</v>
      </c>
      <c r="AM2741" t="s">
        <v>13872</v>
      </c>
      <c r="AN2741">
        <v>9</v>
      </c>
    </row>
    <row r="2742" spans="1:40" ht="14.4" x14ac:dyDescent="0.3">
      <c r="A2742" s="433" t="str">
        <v>3638</v>
      </c>
      <c r="D2742" t="str">
        <f>CONCATENATE(portada_F[[#This Row],[NIVEL]],".",portada_F[[#This Row],[CODINS]])</f>
        <v>1.04139</v>
      </c>
      <c r="E2742" s="444" t="s">
        <v>34019</v>
      </c>
      <c r="F2742" t="s">
        <v>17633</v>
      </c>
      <c r="G2742" t="s">
        <v>17634</v>
      </c>
      <c r="H2742" t="s">
        <v>190</v>
      </c>
      <c r="I2742" t="s">
        <v>135</v>
      </c>
      <c r="J2742" t="s">
        <v>15</v>
      </c>
      <c r="K2742" t="s">
        <v>32</v>
      </c>
      <c r="L2742" t="s">
        <v>20921</v>
      </c>
      <c r="M2742" t="s">
        <v>18492</v>
      </c>
      <c r="N2742">
        <v>60804</v>
      </c>
      <c r="O2742" t="s">
        <v>136</v>
      </c>
      <c r="P2742" t="s">
        <v>9</v>
      </c>
      <c r="Q2742" t="s">
        <v>4</v>
      </c>
      <c r="R2742" t="s">
        <v>16836</v>
      </c>
      <c r="S2742" t="s">
        <v>137</v>
      </c>
      <c r="T2742" t="s">
        <v>22499</v>
      </c>
      <c r="U2742" t="s">
        <v>191</v>
      </c>
      <c r="V2742" t="s">
        <v>18227</v>
      </c>
      <c r="W2742" t="s">
        <v>19595</v>
      </c>
      <c r="X2742" t="s">
        <v>18228</v>
      </c>
      <c r="Y2742" s="536" t="s">
        <v>29585</v>
      </c>
      <c r="Z2742" s="536"/>
      <c r="AA2742" s="493" t="s">
        <v>29586</v>
      </c>
      <c r="AB2742" s="493" t="s">
        <v>29585</v>
      </c>
      <c r="AC2742" s="493" t="s">
        <v>13182</v>
      </c>
      <c r="AD2742" s="493" t="s">
        <v>24842</v>
      </c>
      <c r="AE2742"/>
      <c r="AF2742" t="s">
        <v>20919</v>
      </c>
      <c r="AG2742"/>
      <c r="AH2742"/>
      <c r="AI2742" t="s">
        <v>20668</v>
      </c>
      <c r="AJ2742" t="s">
        <v>32</v>
      </c>
      <c r="AK2742" t="s">
        <v>12350</v>
      </c>
      <c r="AL2742" t="s">
        <v>64</v>
      </c>
      <c r="AM2742" t="s">
        <v>190</v>
      </c>
      <c r="AN2742">
        <v>1</v>
      </c>
    </row>
    <row r="2743" spans="1:40" ht="14.4" x14ac:dyDescent="0.3">
      <c r="A2743" s="433" t="str">
        <v>3639</v>
      </c>
      <c r="D2743" t="str">
        <f>CONCATENATE(portada_F[[#This Row],[NIVEL]],".",portada_F[[#This Row],[CODINS]])</f>
        <v>1.01846</v>
      </c>
      <c r="E2743" s="444" t="s">
        <v>32091</v>
      </c>
      <c r="F2743" t="s">
        <v>4387</v>
      </c>
      <c r="G2743" t="s">
        <v>6376</v>
      </c>
      <c r="H2743" t="s">
        <v>14635</v>
      </c>
      <c r="I2743" t="s">
        <v>135</v>
      </c>
      <c r="J2743" t="s">
        <v>15</v>
      </c>
      <c r="K2743" t="s">
        <v>32</v>
      </c>
      <c r="L2743" t="s">
        <v>20921</v>
      </c>
      <c r="M2743" t="s">
        <v>18492</v>
      </c>
      <c r="N2743">
        <v>60804</v>
      </c>
      <c r="O2743" t="s">
        <v>136</v>
      </c>
      <c r="P2743" t="s">
        <v>9</v>
      </c>
      <c r="Q2743" t="s">
        <v>4</v>
      </c>
      <c r="R2743" t="s">
        <v>16836</v>
      </c>
      <c r="S2743" t="s">
        <v>137</v>
      </c>
      <c r="T2743" t="s">
        <v>22499</v>
      </c>
      <c r="U2743" t="s">
        <v>191</v>
      </c>
      <c r="V2743" t="s">
        <v>6377</v>
      </c>
      <c r="W2743" t="s">
        <v>24839</v>
      </c>
      <c r="X2743" t="s">
        <v>11955</v>
      </c>
      <c r="Y2743" s="536" t="s">
        <v>24840</v>
      </c>
      <c r="Z2743" s="536"/>
      <c r="AA2743" s="493" t="s">
        <v>13181</v>
      </c>
      <c r="AB2743" s="493" t="s">
        <v>24841</v>
      </c>
      <c r="AC2743" s="493" t="s">
        <v>13182</v>
      </c>
      <c r="AD2743" s="493" t="s">
        <v>24842</v>
      </c>
      <c r="AE2743"/>
      <c r="AF2743" t="s">
        <v>20919</v>
      </c>
      <c r="AG2743"/>
      <c r="AH2743"/>
      <c r="AI2743" t="s">
        <v>20668</v>
      </c>
      <c r="AJ2743" t="s">
        <v>32</v>
      </c>
      <c r="AK2743" t="s">
        <v>7674</v>
      </c>
      <c r="AL2743" t="s">
        <v>64</v>
      </c>
      <c r="AM2743" t="s">
        <v>14635</v>
      </c>
      <c r="AN2743">
        <v>41</v>
      </c>
    </row>
    <row r="2744" spans="1:40" ht="14.4" x14ac:dyDescent="0.3">
      <c r="A2744" s="433" t="str">
        <v>3640</v>
      </c>
      <c r="D2744" t="str">
        <f>CONCATENATE(portada_F[[#This Row],[NIVEL]],".",portada_F[[#This Row],[CODINS]])</f>
        <v>1.01509</v>
      </c>
      <c r="E2744" s="444" t="s">
        <v>31787</v>
      </c>
      <c r="F2744" t="s">
        <v>3779</v>
      </c>
      <c r="G2744" t="s">
        <v>6378</v>
      </c>
      <c r="H2744" t="s">
        <v>4367</v>
      </c>
      <c r="I2744" t="s">
        <v>135</v>
      </c>
      <c r="J2744" t="s">
        <v>11</v>
      </c>
      <c r="K2744" t="s">
        <v>32</v>
      </c>
      <c r="L2744" t="s">
        <v>20921</v>
      </c>
      <c r="M2744" t="s">
        <v>18492</v>
      </c>
      <c r="N2744">
        <v>61003</v>
      </c>
      <c r="O2744" t="s">
        <v>136</v>
      </c>
      <c r="P2744" t="s">
        <v>11</v>
      </c>
      <c r="Q2744" t="s">
        <v>3</v>
      </c>
      <c r="R2744" t="s">
        <v>16841</v>
      </c>
      <c r="S2744" t="s">
        <v>137</v>
      </c>
      <c r="T2744" t="s">
        <v>22515</v>
      </c>
      <c r="U2744" t="s">
        <v>1958</v>
      </c>
      <c r="V2744" t="s">
        <v>6379</v>
      </c>
      <c r="W2744" t="s">
        <v>24143</v>
      </c>
      <c r="X2744" t="s">
        <v>10650</v>
      </c>
      <c r="Y2744" s="536" t="s">
        <v>24144</v>
      </c>
      <c r="Z2744" s="536" t="s">
        <v>24145</v>
      </c>
      <c r="AA2744" s="493" t="s">
        <v>14118</v>
      </c>
      <c r="AB2744" s="493" t="s">
        <v>24144</v>
      </c>
      <c r="AC2744" s="493" t="s">
        <v>22529</v>
      </c>
      <c r="AD2744" s="493" t="s">
        <v>22530</v>
      </c>
      <c r="AE2744"/>
      <c r="AF2744" t="s">
        <v>20919</v>
      </c>
      <c r="AG2744"/>
      <c r="AH2744"/>
      <c r="AI2744" t="s">
        <v>20668</v>
      </c>
      <c r="AJ2744" t="s">
        <v>32</v>
      </c>
      <c r="AK2744" t="s">
        <v>7606</v>
      </c>
      <c r="AL2744" t="s">
        <v>64</v>
      </c>
      <c r="AM2744" t="s">
        <v>4367</v>
      </c>
      <c r="AN2744">
        <v>21</v>
      </c>
    </row>
    <row r="2745" spans="1:40" ht="14.4" x14ac:dyDescent="0.3">
      <c r="A2745" s="433" t="str">
        <v>3641</v>
      </c>
      <c r="D2745" t="str">
        <f>CONCATENATE(portada_F[[#This Row],[NIVEL]],".",portada_F[[#This Row],[CODINS]])</f>
        <v>1.01837</v>
      </c>
      <c r="E2745" s="444" t="s">
        <v>32083</v>
      </c>
      <c r="F2745" t="s">
        <v>4225</v>
      </c>
      <c r="G2745" t="s">
        <v>5412</v>
      </c>
      <c r="H2745" t="s">
        <v>12466</v>
      </c>
      <c r="I2745" t="s">
        <v>135</v>
      </c>
      <c r="J2745" t="s">
        <v>2</v>
      </c>
      <c r="K2745" t="s">
        <v>32</v>
      </c>
      <c r="L2745" t="s">
        <v>20921</v>
      </c>
      <c r="M2745" t="s">
        <v>18492</v>
      </c>
      <c r="N2745">
        <v>60704</v>
      </c>
      <c r="O2745" t="s">
        <v>136</v>
      </c>
      <c r="P2745" t="s">
        <v>7</v>
      </c>
      <c r="Q2745" t="s">
        <v>4</v>
      </c>
      <c r="R2745" t="s">
        <v>16833</v>
      </c>
      <c r="S2745" t="s">
        <v>137</v>
      </c>
      <c r="T2745" t="s">
        <v>138</v>
      </c>
      <c r="U2745" t="s">
        <v>1897</v>
      </c>
      <c r="V2745" t="s">
        <v>5413</v>
      </c>
      <c r="W2745" t="s">
        <v>3480</v>
      </c>
      <c r="X2745" t="s">
        <v>11951</v>
      </c>
      <c r="Y2745" s="536" t="s">
        <v>24823</v>
      </c>
      <c r="Z2745" s="536"/>
      <c r="AA2745" s="493" t="s">
        <v>13164</v>
      </c>
      <c r="AB2745" s="493" t="s">
        <v>24824</v>
      </c>
      <c r="AC2745" s="493" t="s">
        <v>20113</v>
      </c>
      <c r="AD2745" s="493" t="s">
        <v>24611</v>
      </c>
      <c r="AE2745"/>
      <c r="AF2745" t="s">
        <v>20919</v>
      </c>
      <c r="AG2745"/>
      <c r="AH2745"/>
      <c r="AI2745" t="s">
        <v>20668</v>
      </c>
      <c r="AJ2745" t="s">
        <v>32</v>
      </c>
      <c r="AK2745" t="s">
        <v>7307</v>
      </c>
      <c r="AL2745" t="s">
        <v>64</v>
      </c>
      <c r="AM2745" t="s">
        <v>12466</v>
      </c>
      <c r="AN2745">
        <v>11</v>
      </c>
    </row>
    <row r="2746" spans="1:40" ht="14.4" x14ac:dyDescent="0.3">
      <c r="A2746" s="433" t="str">
        <v>3642</v>
      </c>
      <c r="D2746" t="str">
        <f>CONCATENATE(portada_F[[#This Row],[NIVEL]],".",portada_F[[#This Row],[CODINS]])</f>
        <v>1.03565</v>
      </c>
      <c r="E2746" s="444" t="s">
        <v>33561</v>
      </c>
      <c r="F2746" t="s">
        <v>7688</v>
      </c>
      <c r="G2746" t="s">
        <v>13665</v>
      </c>
      <c r="H2746" t="s">
        <v>13666</v>
      </c>
      <c r="I2746" t="s">
        <v>135</v>
      </c>
      <c r="J2746" t="s">
        <v>225</v>
      </c>
      <c r="K2746" t="s">
        <v>32</v>
      </c>
      <c r="L2746" t="s">
        <v>20921</v>
      </c>
      <c r="M2746" t="s">
        <v>18492</v>
      </c>
      <c r="N2746">
        <v>60704</v>
      </c>
      <c r="O2746" t="s">
        <v>136</v>
      </c>
      <c r="P2746" t="s">
        <v>7</v>
      </c>
      <c r="Q2746" t="s">
        <v>4</v>
      </c>
      <c r="R2746" t="s">
        <v>16833</v>
      </c>
      <c r="S2746" t="s">
        <v>137</v>
      </c>
      <c r="T2746" t="s">
        <v>138</v>
      </c>
      <c r="U2746" t="s">
        <v>1897</v>
      </c>
      <c r="V2746" t="s">
        <v>14323</v>
      </c>
      <c r="W2746" t="s">
        <v>14326</v>
      </c>
      <c r="X2746" t="s">
        <v>14325</v>
      </c>
      <c r="Y2746" s="536" t="s">
        <v>28378</v>
      </c>
      <c r="Z2746" s="536"/>
      <c r="AA2746" s="493" t="s">
        <v>28379</v>
      </c>
      <c r="AB2746" s="493" t="s">
        <v>28380</v>
      </c>
      <c r="AC2746" s="493" t="s">
        <v>20251</v>
      </c>
      <c r="AD2746" s="493" t="s">
        <v>26382</v>
      </c>
      <c r="AE2746"/>
      <c r="AF2746" t="s">
        <v>20919</v>
      </c>
      <c r="AG2746"/>
      <c r="AH2746"/>
      <c r="AI2746" t="s">
        <v>20668</v>
      </c>
      <c r="AJ2746" t="s">
        <v>32</v>
      </c>
      <c r="AK2746" t="s">
        <v>10253</v>
      </c>
      <c r="AL2746" t="s">
        <v>64</v>
      </c>
      <c r="AM2746" t="s">
        <v>13666</v>
      </c>
      <c r="AN2746">
        <v>9</v>
      </c>
    </row>
    <row r="2747" spans="1:40" ht="14.4" x14ac:dyDescent="0.3">
      <c r="A2747" s="433" t="str">
        <v>3643</v>
      </c>
      <c r="D2747" t="str">
        <f>CONCATENATE(portada_F[[#This Row],[NIVEL]],".",portada_F[[#This Row],[CODINS]])</f>
        <v>1.00706</v>
      </c>
      <c r="E2747" s="444" t="s">
        <v>31073</v>
      </c>
      <c r="F2747" t="s">
        <v>1922</v>
      </c>
      <c r="G2747" t="s">
        <v>5282</v>
      </c>
      <c r="H2747" t="s">
        <v>5283</v>
      </c>
      <c r="I2747" t="s">
        <v>13536</v>
      </c>
      <c r="J2747" t="s">
        <v>6</v>
      </c>
      <c r="K2747" t="s">
        <v>32</v>
      </c>
      <c r="L2747" t="s">
        <v>20921</v>
      </c>
      <c r="M2747" t="s">
        <v>18492</v>
      </c>
      <c r="N2747">
        <v>60501</v>
      </c>
      <c r="O2747" t="s">
        <v>136</v>
      </c>
      <c r="P2747" t="s">
        <v>5</v>
      </c>
      <c r="Q2747" t="s">
        <v>1</v>
      </c>
      <c r="R2747" t="s">
        <v>16825</v>
      </c>
      <c r="S2747" t="s">
        <v>137</v>
      </c>
      <c r="T2747" t="s">
        <v>22471</v>
      </c>
      <c r="U2747" t="s">
        <v>22472</v>
      </c>
      <c r="V2747" t="s">
        <v>33</v>
      </c>
      <c r="W2747" t="s">
        <v>22473</v>
      </c>
      <c r="X2747" t="s">
        <v>10443</v>
      </c>
      <c r="Y2747" s="536" t="s">
        <v>22474</v>
      </c>
      <c r="Z2747" s="536"/>
      <c r="AA2747" s="493" t="s">
        <v>19886</v>
      </c>
      <c r="AB2747" s="493" t="s">
        <v>22474</v>
      </c>
      <c r="AC2747" s="493" t="s">
        <v>19887</v>
      </c>
      <c r="AD2747" s="493" t="s">
        <v>22475</v>
      </c>
      <c r="AE2747"/>
      <c r="AF2747" t="s">
        <v>20919</v>
      </c>
      <c r="AG2747"/>
      <c r="AH2747"/>
      <c r="AI2747" t="s">
        <v>20668</v>
      </c>
      <c r="AJ2747" t="s">
        <v>32</v>
      </c>
      <c r="AK2747" t="s">
        <v>7447</v>
      </c>
      <c r="AL2747" t="s">
        <v>64</v>
      </c>
      <c r="AM2747" t="s">
        <v>5283</v>
      </c>
      <c r="AN2747">
        <v>83</v>
      </c>
    </row>
    <row r="2748" spans="1:40" ht="14.4" x14ac:dyDescent="0.3">
      <c r="A2748" s="433" t="str">
        <v>3644</v>
      </c>
      <c r="D2748" t="str">
        <f>CONCATENATE(portada_F[[#This Row],[NIVEL]],".",portada_F[[#This Row],[CODINS]])</f>
        <v>1.02539</v>
      </c>
      <c r="E2748" s="444" t="s">
        <v>32706</v>
      </c>
      <c r="F2748" t="s">
        <v>5306</v>
      </c>
      <c r="G2748" t="s">
        <v>5405</v>
      </c>
      <c r="H2748" t="s">
        <v>5406</v>
      </c>
      <c r="I2748" t="s">
        <v>135</v>
      </c>
      <c r="J2748" t="s">
        <v>2</v>
      </c>
      <c r="K2748" t="s">
        <v>32</v>
      </c>
      <c r="L2748" t="s">
        <v>20921</v>
      </c>
      <c r="M2748" t="s">
        <v>18492</v>
      </c>
      <c r="N2748">
        <v>60704</v>
      </c>
      <c r="O2748" t="s">
        <v>136</v>
      </c>
      <c r="P2748" t="s">
        <v>7</v>
      </c>
      <c r="Q2748" t="s">
        <v>4</v>
      </c>
      <c r="R2748" t="s">
        <v>16833</v>
      </c>
      <c r="S2748" t="s">
        <v>137</v>
      </c>
      <c r="T2748" t="s">
        <v>138</v>
      </c>
      <c r="U2748" t="s">
        <v>1897</v>
      </c>
      <c r="V2748" t="s">
        <v>5407</v>
      </c>
      <c r="W2748" t="s">
        <v>19269</v>
      </c>
      <c r="X2748" t="s">
        <v>12118</v>
      </c>
      <c r="Y2748" s="536" t="s">
        <v>26254</v>
      </c>
      <c r="Z2748" s="536"/>
      <c r="AA2748" s="493" t="s">
        <v>13166</v>
      </c>
      <c r="AB2748" s="493" t="s">
        <v>26255</v>
      </c>
      <c r="AC2748" s="493" t="s">
        <v>20113</v>
      </c>
      <c r="AD2748" s="493" t="s">
        <v>24828</v>
      </c>
      <c r="AE2748"/>
      <c r="AF2748" t="s">
        <v>20919</v>
      </c>
      <c r="AG2748"/>
      <c r="AH2748"/>
      <c r="AI2748" t="s">
        <v>20668</v>
      </c>
      <c r="AJ2748" t="s">
        <v>32</v>
      </c>
      <c r="AK2748" t="s">
        <v>5404</v>
      </c>
      <c r="AL2748" t="s">
        <v>64</v>
      </c>
      <c r="AM2748" t="s">
        <v>5406</v>
      </c>
      <c r="AN2748">
        <v>4</v>
      </c>
    </row>
    <row r="2749" spans="1:40" ht="14.4" x14ac:dyDescent="0.3">
      <c r="A2749" s="433" t="str">
        <v>3645</v>
      </c>
      <c r="D2749" t="str">
        <f>CONCATENATE(portada_F[[#This Row],[NIVEL]],".",portada_F[[#This Row],[CODINS]])</f>
        <v>1.00977</v>
      </c>
      <c r="E2749" s="444" t="s">
        <v>31301</v>
      </c>
      <c r="F2749" t="s">
        <v>2618</v>
      </c>
      <c r="G2749" t="s">
        <v>6373</v>
      </c>
      <c r="H2749" t="s">
        <v>6374</v>
      </c>
      <c r="I2749" t="s">
        <v>135</v>
      </c>
      <c r="J2749" t="s">
        <v>1</v>
      </c>
      <c r="K2749" t="s">
        <v>32</v>
      </c>
      <c r="L2749" t="s">
        <v>20921</v>
      </c>
      <c r="M2749" t="s">
        <v>18492</v>
      </c>
      <c r="N2749">
        <v>60701</v>
      </c>
      <c r="O2749" t="s">
        <v>136</v>
      </c>
      <c r="P2749" t="s">
        <v>7</v>
      </c>
      <c r="Q2749" t="s">
        <v>1</v>
      </c>
      <c r="R2749" t="s">
        <v>16831</v>
      </c>
      <c r="S2749" t="s">
        <v>137</v>
      </c>
      <c r="T2749" t="s">
        <v>138</v>
      </c>
      <c r="U2749" t="s">
        <v>138</v>
      </c>
      <c r="V2749" t="s">
        <v>6375</v>
      </c>
      <c r="W2749" t="s">
        <v>23036</v>
      </c>
      <c r="X2749" t="s">
        <v>10509</v>
      </c>
      <c r="Y2749" s="536" t="s">
        <v>23037</v>
      </c>
      <c r="Z2749" s="536" t="s">
        <v>23037</v>
      </c>
      <c r="AA2749" s="493" t="s">
        <v>23038</v>
      </c>
      <c r="AB2749" s="493" t="s">
        <v>23039</v>
      </c>
      <c r="AC2749" s="493" t="s">
        <v>19890</v>
      </c>
      <c r="AD2749" s="493" t="s">
        <v>22483</v>
      </c>
      <c r="AE2749"/>
      <c r="AF2749" t="s">
        <v>20919</v>
      </c>
      <c r="AG2749"/>
      <c r="AH2749"/>
      <c r="AI2749" t="s">
        <v>20668</v>
      </c>
      <c r="AJ2749" t="s">
        <v>32</v>
      </c>
      <c r="AK2749" t="s">
        <v>7498</v>
      </c>
      <c r="AL2749" t="s">
        <v>64</v>
      </c>
      <c r="AM2749" t="s">
        <v>6374</v>
      </c>
      <c r="AN2749">
        <v>9</v>
      </c>
    </row>
    <row r="2750" spans="1:40" ht="14.4" x14ac:dyDescent="0.3">
      <c r="A2750" s="433" t="str">
        <v>3646</v>
      </c>
      <c r="D2750" t="str">
        <f>CONCATENATE(portada_F[[#This Row],[NIVEL]],".",portada_F[[#This Row],[CODINS]])</f>
        <v>1.01315</v>
      </c>
      <c r="E2750" s="444" t="s">
        <v>31599</v>
      </c>
      <c r="F2750" t="s">
        <v>3339</v>
      </c>
      <c r="G2750" t="s">
        <v>5461</v>
      </c>
      <c r="H2750" t="s">
        <v>5462</v>
      </c>
      <c r="I2750" t="s">
        <v>135</v>
      </c>
      <c r="J2750" t="s">
        <v>5</v>
      </c>
      <c r="K2750" t="s">
        <v>32</v>
      </c>
      <c r="L2750" t="s">
        <v>20921</v>
      </c>
      <c r="M2750" t="s">
        <v>18492</v>
      </c>
      <c r="N2750">
        <v>60801</v>
      </c>
      <c r="O2750" t="s">
        <v>136</v>
      </c>
      <c r="P2750" t="s">
        <v>9</v>
      </c>
      <c r="Q2750" t="s">
        <v>1</v>
      </c>
      <c r="R2750" t="s">
        <v>16834</v>
      </c>
      <c r="S2750" t="s">
        <v>137</v>
      </c>
      <c r="T2750" t="s">
        <v>22499</v>
      </c>
      <c r="U2750" t="s">
        <v>3120</v>
      </c>
      <c r="V2750" t="s">
        <v>1594</v>
      </c>
      <c r="W2750" t="s">
        <v>9684</v>
      </c>
      <c r="X2750" t="s">
        <v>12856</v>
      </c>
      <c r="Y2750" s="536" t="s">
        <v>23732</v>
      </c>
      <c r="Z2750" s="536"/>
      <c r="AA2750" s="493" t="s">
        <v>12855</v>
      </c>
      <c r="AB2750" s="493" t="s">
        <v>23732</v>
      </c>
      <c r="AC2750" s="493" t="s">
        <v>19894</v>
      </c>
      <c r="AD2750" s="493" t="s">
        <v>22501</v>
      </c>
      <c r="AE2750"/>
      <c r="AF2750" t="s">
        <v>20919</v>
      </c>
      <c r="AG2750"/>
      <c r="AH2750"/>
      <c r="AI2750" t="s">
        <v>20668</v>
      </c>
      <c r="AJ2750" t="s">
        <v>32</v>
      </c>
      <c r="AK2750" t="s">
        <v>5062</v>
      </c>
      <c r="AL2750" t="s">
        <v>64</v>
      </c>
      <c r="AM2750" t="s">
        <v>5462</v>
      </c>
      <c r="AN2750">
        <v>20</v>
      </c>
    </row>
    <row r="2751" spans="1:40" ht="14.4" x14ac:dyDescent="0.3">
      <c r="A2751" s="433" t="str">
        <v>3647</v>
      </c>
      <c r="D2751" t="str">
        <f>CONCATENATE(portada_F[[#This Row],[NIVEL]],".",portada_F[[#This Row],[CODINS]])</f>
        <v>1.04289</v>
      </c>
      <c r="E2751" s="444" t="s">
        <v>34124</v>
      </c>
      <c r="F2751" t="s">
        <v>8349</v>
      </c>
      <c r="G2751" t="s">
        <v>20588</v>
      </c>
      <c r="H2751" t="s">
        <v>20589</v>
      </c>
      <c r="I2751" t="s">
        <v>135</v>
      </c>
      <c r="J2751" t="s">
        <v>2</v>
      </c>
      <c r="K2751" t="s">
        <v>32</v>
      </c>
      <c r="L2751" t="s">
        <v>20921</v>
      </c>
      <c r="M2751" t="s">
        <v>18492</v>
      </c>
      <c r="N2751">
        <v>60704</v>
      </c>
      <c r="O2751" t="s">
        <v>136</v>
      </c>
      <c r="P2751" t="s">
        <v>7</v>
      </c>
      <c r="Q2751" t="s">
        <v>4</v>
      </c>
      <c r="R2751" t="s">
        <v>16833</v>
      </c>
      <c r="S2751" t="s">
        <v>137</v>
      </c>
      <c r="T2751" t="s">
        <v>138</v>
      </c>
      <c r="U2751" t="s">
        <v>1897</v>
      </c>
      <c r="V2751" t="s">
        <v>20589</v>
      </c>
      <c r="W2751" t="s">
        <v>29841</v>
      </c>
      <c r="X2751" t="s">
        <v>20591</v>
      </c>
      <c r="Y2751" s="536" t="s">
        <v>29842</v>
      </c>
      <c r="Z2751" s="536"/>
      <c r="AA2751" s="493" t="s">
        <v>20590</v>
      </c>
      <c r="AB2751" s="493" t="s">
        <v>29843</v>
      </c>
      <c r="AC2751" s="493" t="s">
        <v>20113</v>
      </c>
      <c r="AD2751" s="493" t="s">
        <v>24611</v>
      </c>
      <c r="AE2751"/>
      <c r="AF2751" t="s">
        <v>20919</v>
      </c>
      <c r="AG2751"/>
      <c r="AH2751"/>
      <c r="AI2751" t="s">
        <v>20668</v>
      </c>
      <c r="AJ2751" t="s">
        <v>32</v>
      </c>
      <c r="AK2751" t="s">
        <v>20592</v>
      </c>
      <c r="AL2751" t="s">
        <v>64</v>
      </c>
      <c r="AM2751" t="s">
        <v>20589</v>
      </c>
      <c r="AN2751">
        <v>3</v>
      </c>
    </row>
    <row r="2752" spans="1:40" ht="14.4" x14ac:dyDescent="0.3">
      <c r="A2752" s="433" t="str">
        <v>3648</v>
      </c>
      <c r="D2752" t="str">
        <f>CONCATENATE(portada_F[[#This Row],[NIVEL]],".",portada_F[[#This Row],[CODINS]])</f>
        <v>1.02034</v>
      </c>
      <c r="E2752" s="444" t="s">
        <v>32259</v>
      </c>
      <c r="F2752" t="s">
        <v>25212</v>
      </c>
      <c r="G2752" t="s">
        <v>25213</v>
      </c>
      <c r="H2752" t="s">
        <v>25214</v>
      </c>
      <c r="I2752" t="s">
        <v>135</v>
      </c>
      <c r="J2752" t="s">
        <v>5</v>
      </c>
      <c r="K2752" t="s">
        <v>32</v>
      </c>
      <c r="L2752" t="s">
        <v>20921</v>
      </c>
      <c r="M2752" t="s">
        <v>18492</v>
      </c>
      <c r="N2752">
        <v>60806</v>
      </c>
      <c r="O2752" t="s">
        <v>136</v>
      </c>
      <c r="P2752" t="s">
        <v>9</v>
      </c>
      <c r="Q2752" t="s">
        <v>6</v>
      </c>
      <c r="R2752" t="s">
        <v>18391</v>
      </c>
      <c r="S2752" t="s">
        <v>137</v>
      </c>
      <c r="T2752" t="s">
        <v>22499</v>
      </c>
      <c r="U2752" t="s">
        <v>23733</v>
      </c>
      <c r="V2752" t="s">
        <v>25214</v>
      </c>
      <c r="W2752" t="s">
        <v>459</v>
      </c>
      <c r="X2752" t="s">
        <v>25215</v>
      </c>
      <c r="Y2752" s="536" t="s">
        <v>25216</v>
      </c>
      <c r="Z2752" s="536" t="s">
        <v>22501</v>
      </c>
      <c r="AA2752" s="493" t="s">
        <v>25217</v>
      </c>
      <c r="AB2752" s="493" t="s">
        <v>25216</v>
      </c>
      <c r="AC2752" s="493" t="s">
        <v>19894</v>
      </c>
      <c r="AD2752" s="493" t="s">
        <v>22501</v>
      </c>
      <c r="AE2752"/>
      <c r="AF2752" t="s">
        <v>20919</v>
      </c>
      <c r="AG2752"/>
      <c r="AH2752"/>
      <c r="AI2752" t="s">
        <v>20668</v>
      </c>
      <c r="AJ2752" t="s">
        <v>32</v>
      </c>
      <c r="AK2752" t="s">
        <v>7721</v>
      </c>
      <c r="AL2752" t="s">
        <v>64</v>
      </c>
      <c r="AM2752" t="s">
        <v>25214</v>
      </c>
      <c r="AN2752">
        <v>7</v>
      </c>
    </row>
    <row r="2753" spans="1:40" ht="14.4" x14ac:dyDescent="0.3">
      <c r="A2753" s="433" t="str">
        <v>3649</v>
      </c>
      <c r="D2753" t="str">
        <f>CONCATENATE(portada_F[[#This Row],[NIVEL]],".",portada_F[[#This Row],[CODINS]])</f>
        <v>1.02038</v>
      </c>
      <c r="E2753" s="444" t="s">
        <v>32263</v>
      </c>
      <c r="F2753" t="s">
        <v>4664</v>
      </c>
      <c r="G2753" t="s">
        <v>6545</v>
      </c>
      <c r="H2753" t="s">
        <v>1214</v>
      </c>
      <c r="I2753" t="s">
        <v>135</v>
      </c>
      <c r="J2753" t="s">
        <v>10</v>
      </c>
      <c r="K2753" t="s">
        <v>32</v>
      </c>
      <c r="L2753" t="s">
        <v>20921</v>
      </c>
      <c r="M2753" t="s">
        <v>18492</v>
      </c>
      <c r="N2753">
        <v>61001</v>
      </c>
      <c r="O2753" t="s">
        <v>136</v>
      </c>
      <c r="P2753" t="s">
        <v>11</v>
      </c>
      <c r="Q2753" t="s">
        <v>1</v>
      </c>
      <c r="R2753" t="s">
        <v>16839</v>
      </c>
      <c r="S2753" t="s">
        <v>137</v>
      </c>
      <c r="T2753" t="s">
        <v>22515</v>
      </c>
      <c r="U2753" t="s">
        <v>22516</v>
      </c>
      <c r="V2753" t="s">
        <v>1214</v>
      </c>
      <c r="W2753" t="s">
        <v>13034</v>
      </c>
      <c r="X2753" t="s">
        <v>10808</v>
      </c>
      <c r="Y2753" s="536" t="s">
        <v>25221</v>
      </c>
      <c r="Z2753" s="536" t="s">
        <v>25221</v>
      </c>
      <c r="AA2753" s="493" t="s">
        <v>19150</v>
      </c>
      <c r="AB2753" s="493" t="s">
        <v>25222</v>
      </c>
      <c r="AC2753" s="493" t="s">
        <v>19900</v>
      </c>
      <c r="AD2753" s="493" t="s">
        <v>22520</v>
      </c>
      <c r="AE2753"/>
      <c r="AF2753" t="s">
        <v>20919</v>
      </c>
      <c r="AG2753"/>
      <c r="AH2753"/>
      <c r="AI2753" t="s">
        <v>20668</v>
      </c>
      <c r="AJ2753" t="s">
        <v>32</v>
      </c>
      <c r="AK2753" t="s">
        <v>7723</v>
      </c>
      <c r="AL2753" t="s">
        <v>64</v>
      </c>
      <c r="AM2753" t="s">
        <v>1214</v>
      </c>
      <c r="AN2753">
        <v>17</v>
      </c>
    </row>
    <row r="2754" spans="1:40" ht="14.4" x14ac:dyDescent="0.3">
      <c r="A2754" s="433" t="str">
        <v>3650</v>
      </c>
      <c r="D2754" t="str">
        <f>CONCATENATE(portada_F[[#This Row],[NIVEL]],".",portada_F[[#This Row],[CODINS]])</f>
        <v>1.01847</v>
      </c>
      <c r="E2754" s="444" t="s">
        <v>32092</v>
      </c>
      <c r="F2754" t="s">
        <v>1644</v>
      </c>
      <c r="G2754" t="s">
        <v>6303</v>
      </c>
      <c r="H2754" t="s">
        <v>92</v>
      </c>
      <c r="I2754" t="s">
        <v>135</v>
      </c>
      <c r="J2754" t="s">
        <v>9</v>
      </c>
      <c r="K2754" t="s">
        <v>32</v>
      </c>
      <c r="L2754" t="s">
        <v>20921</v>
      </c>
      <c r="M2754" t="s">
        <v>18492</v>
      </c>
      <c r="N2754">
        <v>60801</v>
      </c>
      <c r="O2754" t="s">
        <v>136</v>
      </c>
      <c r="P2754" t="s">
        <v>9</v>
      </c>
      <c r="Q2754" t="s">
        <v>1</v>
      </c>
      <c r="R2754" t="s">
        <v>16834</v>
      </c>
      <c r="S2754" t="s">
        <v>137</v>
      </c>
      <c r="T2754" t="s">
        <v>22499</v>
      </c>
      <c r="U2754" t="s">
        <v>3120</v>
      </c>
      <c r="V2754" t="s">
        <v>2746</v>
      </c>
      <c r="W2754" t="s">
        <v>24843</v>
      </c>
      <c r="X2754" t="s">
        <v>10747</v>
      </c>
      <c r="Y2754" s="536" t="s">
        <v>24844</v>
      </c>
      <c r="Z2754" s="536" t="s">
        <v>24844</v>
      </c>
      <c r="AA2754" s="493" t="s">
        <v>20131</v>
      </c>
      <c r="AB2754" s="493" t="s">
        <v>24844</v>
      </c>
      <c r="AC2754" s="493" t="s">
        <v>7294</v>
      </c>
      <c r="AD2754" s="493" t="s">
        <v>24622</v>
      </c>
      <c r="AE2754"/>
      <c r="AF2754" t="s">
        <v>20919</v>
      </c>
      <c r="AG2754"/>
      <c r="AH2754"/>
      <c r="AI2754" t="s">
        <v>20668</v>
      </c>
      <c r="AJ2754" t="s">
        <v>32</v>
      </c>
      <c r="AK2754" t="s">
        <v>7675</v>
      </c>
      <c r="AL2754" t="s">
        <v>64</v>
      </c>
      <c r="AM2754" t="s">
        <v>92</v>
      </c>
      <c r="AN2754">
        <v>11</v>
      </c>
    </row>
    <row r="2755" spans="1:40" ht="14.4" x14ac:dyDescent="0.3">
      <c r="A2755" s="433" t="str">
        <v>3652</v>
      </c>
      <c r="D2755" t="str">
        <f>CONCATENATE(portada_F[[#This Row],[NIVEL]],".",portada_F[[#This Row],[CODINS]])</f>
        <v>1.03799</v>
      </c>
      <c r="E2755" s="444" t="s">
        <v>33737</v>
      </c>
      <c r="F2755" t="s">
        <v>7692</v>
      </c>
      <c r="G2755" t="s">
        <v>14705</v>
      </c>
      <c r="H2755" t="s">
        <v>14706</v>
      </c>
      <c r="I2755" t="s">
        <v>13536</v>
      </c>
      <c r="J2755" t="s">
        <v>6</v>
      </c>
      <c r="K2755" t="s">
        <v>32</v>
      </c>
      <c r="L2755" t="s">
        <v>20921</v>
      </c>
      <c r="M2755" t="s">
        <v>18492</v>
      </c>
      <c r="N2755">
        <v>60501</v>
      </c>
      <c r="O2755" t="s">
        <v>136</v>
      </c>
      <c r="P2755" t="s">
        <v>5</v>
      </c>
      <c r="Q2755" t="s">
        <v>1</v>
      </c>
      <c r="R2755" t="s">
        <v>16825</v>
      </c>
      <c r="S2755" t="s">
        <v>137</v>
      </c>
      <c r="T2755" t="s">
        <v>22471</v>
      </c>
      <c r="U2755" t="s">
        <v>22472</v>
      </c>
      <c r="V2755" t="s">
        <v>15218</v>
      </c>
      <c r="W2755" t="s">
        <v>15221</v>
      </c>
      <c r="X2755" t="s">
        <v>15220</v>
      </c>
      <c r="Y2755" s="536" t="s">
        <v>22475</v>
      </c>
      <c r="Z2755" s="536"/>
      <c r="AA2755" s="493" t="s">
        <v>15219</v>
      </c>
      <c r="AB2755" s="493" t="s">
        <v>28881</v>
      </c>
      <c r="AC2755" s="493" t="s">
        <v>19887</v>
      </c>
      <c r="AD2755" s="493" t="s">
        <v>22475</v>
      </c>
      <c r="AE2755"/>
      <c r="AF2755" t="s">
        <v>20919</v>
      </c>
      <c r="AG2755"/>
      <c r="AH2755"/>
      <c r="AI2755" t="s">
        <v>20668</v>
      </c>
      <c r="AJ2755" t="s">
        <v>32</v>
      </c>
      <c r="AK2755" t="s">
        <v>1568</v>
      </c>
      <c r="AL2755" t="s">
        <v>64</v>
      </c>
      <c r="AM2755" t="s">
        <v>14706</v>
      </c>
      <c r="AN2755">
        <v>2</v>
      </c>
    </row>
    <row r="2756" spans="1:40" ht="14.4" x14ac:dyDescent="0.3">
      <c r="A2756" s="433" t="str">
        <v>3653</v>
      </c>
      <c r="D2756" t="str">
        <f>CONCATENATE(portada_F[[#This Row],[NIVEL]],".",portada_F[[#This Row],[CODINS]])</f>
        <v>1.04246</v>
      </c>
      <c r="E2756" s="444" t="s">
        <v>34089</v>
      </c>
      <c r="F2756" t="s">
        <v>18666</v>
      </c>
      <c r="G2756" t="s">
        <v>18667</v>
      </c>
      <c r="H2756" t="s">
        <v>9692</v>
      </c>
      <c r="I2756" t="s">
        <v>135</v>
      </c>
      <c r="J2756" t="s">
        <v>15</v>
      </c>
      <c r="K2756" t="s">
        <v>32</v>
      </c>
      <c r="L2756" t="s">
        <v>20921</v>
      </c>
      <c r="M2756" t="s">
        <v>18492</v>
      </c>
      <c r="N2756">
        <v>61001</v>
      </c>
      <c r="O2756" t="s">
        <v>136</v>
      </c>
      <c r="P2756" t="s">
        <v>11</v>
      </c>
      <c r="Q2756" t="s">
        <v>1</v>
      </c>
      <c r="R2756" t="s">
        <v>16839</v>
      </c>
      <c r="S2756" t="s">
        <v>137</v>
      </c>
      <c r="T2756" t="s">
        <v>22515</v>
      </c>
      <c r="U2756" t="s">
        <v>22516</v>
      </c>
      <c r="V2756" t="s">
        <v>859</v>
      </c>
      <c r="W2756" t="s">
        <v>19621</v>
      </c>
      <c r="X2756" t="s">
        <v>19620</v>
      </c>
      <c r="Y2756" s="536" t="s">
        <v>29766</v>
      </c>
      <c r="Z2756" s="536"/>
      <c r="AA2756" s="493" t="s">
        <v>19619</v>
      </c>
      <c r="AB2756" s="493" t="s">
        <v>29766</v>
      </c>
      <c r="AC2756" s="493" t="s">
        <v>13182</v>
      </c>
      <c r="AD2756" s="493" t="s">
        <v>24842</v>
      </c>
      <c r="AE2756"/>
      <c r="AF2756" t="s">
        <v>20919</v>
      </c>
      <c r="AG2756"/>
      <c r="AH2756"/>
      <c r="AI2756" t="s">
        <v>20668</v>
      </c>
      <c r="AJ2756" t="s">
        <v>32</v>
      </c>
      <c r="AK2756" t="s">
        <v>1643</v>
      </c>
      <c r="AL2756" t="s">
        <v>64</v>
      </c>
      <c r="AM2756" t="s">
        <v>9692</v>
      </c>
      <c r="AN2756">
        <v>5</v>
      </c>
    </row>
    <row r="2757" spans="1:40" ht="14.4" x14ac:dyDescent="0.3">
      <c r="A2757" s="433" t="str">
        <v>3654</v>
      </c>
      <c r="D2757" t="str">
        <f>CONCATENATE(portada_F[[#This Row],[NIVEL]],".",portada_F[[#This Row],[CODINS]])</f>
        <v>1.01844</v>
      </c>
      <c r="E2757" s="444" t="s">
        <v>32089</v>
      </c>
      <c r="F2757" t="s">
        <v>4308</v>
      </c>
      <c r="G2757" t="s">
        <v>5540</v>
      </c>
      <c r="H2757" t="s">
        <v>2405</v>
      </c>
      <c r="I2757" t="s">
        <v>135</v>
      </c>
      <c r="J2757" t="s">
        <v>7</v>
      </c>
      <c r="K2757" t="s">
        <v>32</v>
      </c>
      <c r="L2757" t="s">
        <v>20921</v>
      </c>
      <c r="M2757" t="s">
        <v>18492</v>
      </c>
      <c r="N2757">
        <v>60803</v>
      </c>
      <c r="O2757" t="s">
        <v>136</v>
      </c>
      <c r="P2757" t="s">
        <v>9</v>
      </c>
      <c r="Q2757" t="s">
        <v>3</v>
      </c>
      <c r="R2757" t="s">
        <v>18390</v>
      </c>
      <c r="S2757" t="s">
        <v>137</v>
      </c>
      <c r="T2757" t="s">
        <v>22499</v>
      </c>
      <c r="U2757" t="s">
        <v>22507</v>
      </c>
      <c r="V2757" t="s">
        <v>2405</v>
      </c>
      <c r="W2757" t="s">
        <v>9552</v>
      </c>
      <c r="X2757" t="s">
        <v>10745</v>
      </c>
      <c r="Y2757" s="536" t="s">
        <v>24835</v>
      </c>
      <c r="Z2757" s="536"/>
      <c r="AA2757" s="493" t="s">
        <v>13100</v>
      </c>
      <c r="AB2757" s="493" t="s">
        <v>24835</v>
      </c>
      <c r="AC2757" s="493" t="s">
        <v>19896</v>
      </c>
      <c r="AD2757" s="493" t="s">
        <v>22510</v>
      </c>
      <c r="AE2757"/>
      <c r="AF2757" t="s">
        <v>20919</v>
      </c>
      <c r="AG2757"/>
      <c r="AH2757"/>
      <c r="AI2757" t="s">
        <v>20668</v>
      </c>
      <c r="AJ2757" t="s">
        <v>32</v>
      </c>
      <c r="AK2757" t="s">
        <v>7673</v>
      </c>
      <c r="AL2757" t="s">
        <v>64</v>
      </c>
      <c r="AM2757" t="s">
        <v>2405</v>
      </c>
      <c r="AN2757">
        <v>12</v>
      </c>
    </row>
    <row r="2758" spans="1:40" ht="14.4" x14ac:dyDescent="0.3">
      <c r="A2758" s="433" t="str">
        <v>3655</v>
      </c>
      <c r="D2758" t="str">
        <f>CONCATENATE(portada_F[[#This Row],[NIVEL]],".",portada_F[[#This Row],[CODINS]])</f>
        <v>1.02538</v>
      </c>
      <c r="E2758" s="444" t="s">
        <v>32705</v>
      </c>
      <c r="F2758" t="s">
        <v>5305</v>
      </c>
      <c r="G2758" t="s">
        <v>5410</v>
      </c>
      <c r="H2758" t="s">
        <v>5411</v>
      </c>
      <c r="I2758" t="s">
        <v>135</v>
      </c>
      <c r="J2758" t="s">
        <v>2</v>
      </c>
      <c r="K2758" t="s">
        <v>32</v>
      </c>
      <c r="L2758" t="s">
        <v>20921</v>
      </c>
      <c r="M2758" t="s">
        <v>18492</v>
      </c>
      <c r="N2758">
        <v>60704</v>
      </c>
      <c r="O2758" t="s">
        <v>136</v>
      </c>
      <c r="P2758" t="s">
        <v>7</v>
      </c>
      <c r="Q2758" t="s">
        <v>4</v>
      </c>
      <c r="R2758" t="s">
        <v>16833</v>
      </c>
      <c r="S2758" t="s">
        <v>137</v>
      </c>
      <c r="T2758" t="s">
        <v>138</v>
      </c>
      <c r="U2758" t="s">
        <v>1897</v>
      </c>
      <c r="V2758" t="s">
        <v>12749</v>
      </c>
      <c r="W2758" t="s">
        <v>13165</v>
      </c>
      <c r="X2758" t="s">
        <v>12117</v>
      </c>
      <c r="Y2758" s="536" t="s">
        <v>26253</v>
      </c>
      <c r="Z2758" s="536"/>
      <c r="AA2758" s="493" t="s">
        <v>20240</v>
      </c>
      <c r="AB2758" s="493" t="s">
        <v>26253</v>
      </c>
      <c r="AC2758" s="493" t="s">
        <v>20113</v>
      </c>
      <c r="AD2758" s="493" t="s">
        <v>24611</v>
      </c>
      <c r="AE2758"/>
      <c r="AF2758" t="s">
        <v>20919</v>
      </c>
      <c r="AG2758"/>
      <c r="AH2758"/>
      <c r="AI2758" t="s">
        <v>20668</v>
      </c>
      <c r="AJ2758" t="s">
        <v>32</v>
      </c>
      <c r="AK2758" t="s">
        <v>5409</v>
      </c>
      <c r="AL2758" t="s">
        <v>64</v>
      </c>
      <c r="AM2758" t="s">
        <v>5411</v>
      </c>
      <c r="AN2758">
        <v>16</v>
      </c>
    </row>
    <row r="2759" spans="1:40" ht="14.4" x14ac:dyDescent="0.3">
      <c r="A2759" s="433" t="str">
        <v>3656</v>
      </c>
      <c r="D2759" t="str">
        <f>CONCATENATE(portada_F[[#This Row],[NIVEL]],".",portada_F[[#This Row],[CODINS]])</f>
        <v>1.01064</v>
      </c>
      <c r="E2759" s="444" t="s">
        <v>31381</v>
      </c>
      <c r="F2759" t="s">
        <v>1164</v>
      </c>
      <c r="G2759" t="s">
        <v>5465</v>
      </c>
      <c r="H2759" t="s">
        <v>3747</v>
      </c>
      <c r="I2759" t="s">
        <v>135</v>
      </c>
      <c r="J2759" t="s">
        <v>5</v>
      </c>
      <c r="K2759" t="s">
        <v>32</v>
      </c>
      <c r="L2759" t="s">
        <v>20921</v>
      </c>
      <c r="M2759" t="s">
        <v>18492</v>
      </c>
      <c r="N2759">
        <v>60801</v>
      </c>
      <c r="O2759" t="s">
        <v>136</v>
      </c>
      <c r="P2759" t="s">
        <v>9</v>
      </c>
      <c r="Q2759" t="s">
        <v>1</v>
      </c>
      <c r="R2759" t="s">
        <v>16834</v>
      </c>
      <c r="S2759" t="s">
        <v>137</v>
      </c>
      <c r="T2759" t="s">
        <v>22499</v>
      </c>
      <c r="U2759" t="s">
        <v>3120</v>
      </c>
      <c r="V2759" t="s">
        <v>3747</v>
      </c>
      <c r="W2759" t="s">
        <v>23212</v>
      </c>
      <c r="X2759" t="s">
        <v>10537</v>
      </c>
      <c r="Y2759" s="536" t="s">
        <v>23213</v>
      </c>
      <c r="Z2759" s="536" t="s">
        <v>23213</v>
      </c>
      <c r="AA2759" s="493" t="s">
        <v>8288</v>
      </c>
      <c r="AB2759" s="493" t="s">
        <v>23213</v>
      </c>
      <c r="AC2759" s="493" t="s">
        <v>19894</v>
      </c>
      <c r="AD2759" s="493" t="s">
        <v>22501</v>
      </c>
      <c r="AE2759"/>
      <c r="AF2759" t="s">
        <v>20919</v>
      </c>
      <c r="AG2759"/>
      <c r="AH2759"/>
      <c r="AI2759" t="s">
        <v>20668</v>
      </c>
      <c r="AJ2759" t="s">
        <v>32</v>
      </c>
      <c r="AK2759" t="s">
        <v>5137</v>
      </c>
      <c r="AL2759" t="s">
        <v>64</v>
      </c>
      <c r="AM2759" t="s">
        <v>3747</v>
      </c>
      <c r="AN2759">
        <v>28</v>
      </c>
    </row>
    <row r="2760" spans="1:40" ht="14.4" x14ac:dyDescent="0.3">
      <c r="A2760" s="433" t="str">
        <v>3657</v>
      </c>
      <c r="D2760" t="str">
        <f>CONCATENATE(portada_F[[#This Row],[NIVEL]],".",portada_F[[#This Row],[CODINS]])</f>
        <v>1.02537</v>
      </c>
      <c r="E2760" s="444" t="s">
        <v>32704</v>
      </c>
      <c r="F2760" t="s">
        <v>5304</v>
      </c>
      <c r="G2760" t="s">
        <v>5385</v>
      </c>
      <c r="H2760" t="s">
        <v>1941</v>
      </c>
      <c r="I2760" t="s">
        <v>135</v>
      </c>
      <c r="J2760" t="s">
        <v>2</v>
      </c>
      <c r="K2760" t="s">
        <v>32</v>
      </c>
      <c r="L2760" t="s">
        <v>20921</v>
      </c>
      <c r="M2760" t="s">
        <v>18492</v>
      </c>
      <c r="N2760">
        <v>60704</v>
      </c>
      <c r="O2760" t="s">
        <v>136</v>
      </c>
      <c r="P2760" t="s">
        <v>7</v>
      </c>
      <c r="Q2760" t="s">
        <v>4</v>
      </c>
      <c r="R2760" t="s">
        <v>16833</v>
      </c>
      <c r="S2760" t="s">
        <v>137</v>
      </c>
      <c r="T2760" t="s">
        <v>138</v>
      </c>
      <c r="U2760" t="s">
        <v>1897</v>
      </c>
      <c r="V2760" t="s">
        <v>1941</v>
      </c>
      <c r="W2760" t="s">
        <v>19268</v>
      </c>
      <c r="X2760" t="s">
        <v>10910</v>
      </c>
      <c r="Y2760" s="536" t="s">
        <v>26252</v>
      </c>
      <c r="Z2760" s="536"/>
      <c r="AA2760" s="493" t="s">
        <v>17312</v>
      </c>
      <c r="AB2760" s="493" t="s">
        <v>26252</v>
      </c>
      <c r="AC2760" s="493" t="s">
        <v>20113</v>
      </c>
      <c r="AD2760" s="493" t="s">
        <v>24611</v>
      </c>
      <c r="AE2760"/>
      <c r="AF2760" t="s">
        <v>20919</v>
      </c>
      <c r="AG2760"/>
      <c r="AH2760"/>
      <c r="AI2760" t="s">
        <v>20668</v>
      </c>
      <c r="AJ2760" t="s">
        <v>32</v>
      </c>
      <c r="AK2760" t="s">
        <v>5384</v>
      </c>
      <c r="AL2760" t="s">
        <v>64</v>
      </c>
      <c r="AM2760" t="s">
        <v>1941</v>
      </c>
      <c r="AN2760">
        <v>23</v>
      </c>
    </row>
    <row r="2761" spans="1:40" ht="14.4" x14ac:dyDescent="0.3">
      <c r="A2761" s="433" t="str">
        <v>3658</v>
      </c>
      <c r="D2761" t="str">
        <f>CONCATENATE(portada_F[[#This Row],[NIVEL]],".",portada_F[[#This Row],[CODINS]])</f>
        <v>1.03067</v>
      </c>
      <c r="E2761" s="444" t="s">
        <v>33163</v>
      </c>
      <c r="F2761" t="s">
        <v>5972</v>
      </c>
      <c r="G2761" t="s">
        <v>6210</v>
      </c>
      <c r="H2761" t="s">
        <v>6211</v>
      </c>
      <c r="I2761" t="s">
        <v>135</v>
      </c>
      <c r="J2761" t="s">
        <v>6</v>
      </c>
      <c r="K2761" t="s">
        <v>32</v>
      </c>
      <c r="L2761" t="s">
        <v>20921</v>
      </c>
      <c r="M2761" t="s">
        <v>18492</v>
      </c>
      <c r="N2761">
        <v>60802</v>
      </c>
      <c r="O2761" t="s">
        <v>136</v>
      </c>
      <c r="P2761" t="s">
        <v>9</v>
      </c>
      <c r="Q2761" t="s">
        <v>2</v>
      </c>
      <c r="R2761" t="s">
        <v>16835</v>
      </c>
      <c r="S2761" t="s">
        <v>137</v>
      </c>
      <c r="T2761" t="s">
        <v>22499</v>
      </c>
      <c r="U2761" t="s">
        <v>3327</v>
      </c>
      <c r="V2761" t="s">
        <v>6212</v>
      </c>
      <c r="W2761" t="s">
        <v>27349</v>
      </c>
      <c r="X2761" t="s">
        <v>11034</v>
      </c>
      <c r="Y2761" s="536" t="s">
        <v>22504</v>
      </c>
      <c r="Z2761" s="536" t="s">
        <v>25762</v>
      </c>
      <c r="AA2761" s="493" t="s">
        <v>27350</v>
      </c>
      <c r="AB2761" s="493" t="s">
        <v>27351</v>
      </c>
      <c r="AC2761" s="493" t="s">
        <v>19895</v>
      </c>
      <c r="AD2761" s="493" t="s">
        <v>25762</v>
      </c>
      <c r="AE2761"/>
      <c r="AF2761" t="s">
        <v>20919</v>
      </c>
      <c r="AG2761"/>
      <c r="AH2761"/>
      <c r="AI2761" t="s">
        <v>20668</v>
      </c>
      <c r="AJ2761" t="s">
        <v>32</v>
      </c>
      <c r="AK2761" t="s">
        <v>4969</v>
      </c>
      <c r="AL2761" t="s">
        <v>64</v>
      </c>
      <c r="AM2761" t="s">
        <v>6211</v>
      </c>
      <c r="AN2761">
        <v>10</v>
      </c>
    </row>
    <row r="2762" spans="1:40" ht="14.4" x14ac:dyDescent="0.3">
      <c r="A2762" s="433" t="str">
        <v>3659</v>
      </c>
      <c r="D2762" t="str">
        <f>CONCATENATE(portada_F[[#This Row],[NIVEL]],".",portada_F[[#This Row],[CODINS]])</f>
        <v>1.01339</v>
      </c>
      <c r="E2762" s="444" t="s">
        <v>31623</v>
      </c>
      <c r="F2762" t="s">
        <v>490</v>
      </c>
      <c r="G2762" t="s">
        <v>5663</v>
      </c>
      <c r="H2762" t="s">
        <v>5664</v>
      </c>
      <c r="I2762" t="s">
        <v>135</v>
      </c>
      <c r="J2762" t="s">
        <v>13</v>
      </c>
      <c r="K2762" t="s">
        <v>32</v>
      </c>
      <c r="L2762" t="s">
        <v>20921</v>
      </c>
      <c r="M2762" t="s">
        <v>18492</v>
      </c>
      <c r="N2762">
        <v>61004</v>
      </c>
      <c r="O2762" t="s">
        <v>136</v>
      </c>
      <c r="P2762" t="s">
        <v>11</v>
      </c>
      <c r="Q2762" t="s">
        <v>4</v>
      </c>
      <c r="R2762" t="s">
        <v>16842</v>
      </c>
      <c r="S2762" t="s">
        <v>137</v>
      </c>
      <c r="T2762" t="s">
        <v>22515</v>
      </c>
      <c r="U2762" t="s">
        <v>5598</v>
      </c>
      <c r="V2762" t="s">
        <v>1380</v>
      </c>
      <c r="W2762" t="s">
        <v>12865</v>
      </c>
      <c r="X2762" t="s">
        <v>17977</v>
      </c>
      <c r="Y2762" s="536" t="s">
        <v>23782</v>
      </c>
      <c r="Z2762" s="536"/>
      <c r="AA2762" s="493" t="s">
        <v>14907</v>
      </c>
      <c r="AB2762" s="493" t="s">
        <v>23783</v>
      </c>
      <c r="AC2762" s="493" t="s">
        <v>19901</v>
      </c>
      <c r="AD2762" s="493" t="s">
        <v>22533</v>
      </c>
      <c r="AE2762"/>
      <c r="AF2762" t="s">
        <v>20919</v>
      </c>
      <c r="AG2762"/>
      <c r="AH2762"/>
      <c r="AI2762" t="s">
        <v>20668</v>
      </c>
      <c r="AJ2762" t="s">
        <v>32</v>
      </c>
      <c r="AK2762" t="s">
        <v>1851</v>
      </c>
      <c r="AL2762" t="s">
        <v>64</v>
      </c>
      <c r="AM2762" t="s">
        <v>5664</v>
      </c>
      <c r="AN2762">
        <v>21</v>
      </c>
    </row>
    <row r="2763" spans="1:40" ht="14.4" x14ac:dyDescent="0.3">
      <c r="A2763" s="433" t="str">
        <v>3660</v>
      </c>
      <c r="D2763" t="str">
        <f>CONCATENATE(portada_F[[#This Row],[NIVEL]],".",portada_F[[#This Row],[CODINS]])</f>
        <v>1.02291</v>
      </c>
      <c r="E2763" s="444" t="s">
        <v>32485</v>
      </c>
      <c r="F2763" t="s">
        <v>7704</v>
      </c>
      <c r="G2763" t="s">
        <v>8128</v>
      </c>
      <c r="H2763" t="s">
        <v>122</v>
      </c>
      <c r="I2763" t="s">
        <v>135</v>
      </c>
      <c r="J2763" t="s">
        <v>9</v>
      </c>
      <c r="K2763" t="s">
        <v>32</v>
      </c>
      <c r="L2763" t="s">
        <v>20921</v>
      </c>
      <c r="M2763" t="s">
        <v>18492</v>
      </c>
      <c r="N2763">
        <v>60804</v>
      </c>
      <c r="O2763" t="s">
        <v>136</v>
      </c>
      <c r="P2763" t="s">
        <v>9</v>
      </c>
      <c r="Q2763" t="s">
        <v>4</v>
      </c>
      <c r="R2763" t="s">
        <v>16836</v>
      </c>
      <c r="S2763" t="s">
        <v>137</v>
      </c>
      <c r="T2763" t="s">
        <v>22499</v>
      </c>
      <c r="U2763" t="s">
        <v>191</v>
      </c>
      <c r="V2763" t="s">
        <v>122</v>
      </c>
      <c r="W2763" t="s">
        <v>19199</v>
      </c>
      <c r="X2763" t="s">
        <v>13098</v>
      </c>
      <c r="Y2763" s="536" t="s">
        <v>25750</v>
      </c>
      <c r="Z2763" s="536" t="s">
        <v>25751</v>
      </c>
      <c r="AA2763" s="493" t="s">
        <v>25752</v>
      </c>
      <c r="AB2763" s="493" t="s">
        <v>25750</v>
      </c>
      <c r="AC2763" s="493" t="s">
        <v>7294</v>
      </c>
      <c r="AD2763" s="493" t="s">
        <v>24622</v>
      </c>
      <c r="AE2763"/>
      <c r="AF2763" t="s">
        <v>20919</v>
      </c>
      <c r="AG2763"/>
      <c r="AH2763"/>
      <c r="AI2763" t="s">
        <v>20668</v>
      </c>
      <c r="AJ2763" t="s">
        <v>32</v>
      </c>
      <c r="AK2763" t="s">
        <v>5013</v>
      </c>
      <c r="AL2763" t="s">
        <v>64</v>
      </c>
      <c r="AM2763" t="s">
        <v>122</v>
      </c>
      <c r="AN2763">
        <v>7</v>
      </c>
    </row>
    <row r="2764" spans="1:40" ht="14.4" x14ac:dyDescent="0.3">
      <c r="A2764" s="433" t="str">
        <v>3661</v>
      </c>
      <c r="D2764" t="str">
        <f>CONCATENATE(portada_F[[#This Row],[NIVEL]],".",portada_F[[#This Row],[CODINS]])</f>
        <v>1.02590</v>
      </c>
      <c r="E2764" s="444" t="s">
        <v>32746</v>
      </c>
      <c r="F2764" t="s">
        <v>5346</v>
      </c>
      <c r="G2764" t="s">
        <v>5532</v>
      </c>
      <c r="H2764" t="s">
        <v>1455</v>
      </c>
      <c r="I2764" t="s">
        <v>135</v>
      </c>
      <c r="J2764" t="s">
        <v>6</v>
      </c>
      <c r="K2764" t="s">
        <v>32</v>
      </c>
      <c r="L2764" t="s">
        <v>20921</v>
      </c>
      <c r="M2764" t="s">
        <v>18492</v>
      </c>
      <c r="N2764">
        <v>60802</v>
      </c>
      <c r="O2764" t="s">
        <v>136</v>
      </c>
      <c r="P2764" t="s">
        <v>9</v>
      </c>
      <c r="Q2764" t="s">
        <v>2</v>
      </c>
      <c r="R2764" t="s">
        <v>16835</v>
      </c>
      <c r="S2764" t="s">
        <v>137</v>
      </c>
      <c r="T2764" t="s">
        <v>22499</v>
      </c>
      <c r="U2764" t="s">
        <v>3327</v>
      </c>
      <c r="V2764" t="s">
        <v>1455</v>
      </c>
      <c r="W2764" t="s">
        <v>19284</v>
      </c>
      <c r="X2764" t="s">
        <v>10922</v>
      </c>
      <c r="Y2764" s="536" t="s">
        <v>26349</v>
      </c>
      <c r="Z2764" s="536"/>
      <c r="AA2764" s="493" t="s">
        <v>26350</v>
      </c>
      <c r="AB2764" s="493" t="s">
        <v>26351</v>
      </c>
      <c r="AC2764" s="493" t="s">
        <v>19895</v>
      </c>
      <c r="AD2764" s="493" t="s">
        <v>22504</v>
      </c>
      <c r="AE2764"/>
      <c r="AF2764" t="s">
        <v>20919</v>
      </c>
      <c r="AG2764"/>
      <c r="AH2764"/>
      <c r="AI2764" t="s">
        <v>20668</v>
      </c>
      <c r="AJ2764" t="s">
        <v>32</v>
      </c>
      <c r="AK2764" t="s">
        <v>1572</v>
      </c>
      <c r="AL2764" t="s">
        <v>64</v>
      </c>
      <c r="AM2764" t="s">
        <v>1455</v>
      </c>
      <c r="AN2764">
        <v>18</v>
      </c>
    </row>
    <row r="2765" spans="1:40" ht="14.4" x14ac:dyDescent="0.3">
      <c r="A2765" s="433" t="str">
        <v>3662</v>
      </c>
      <c r="D2765" t="str">
        <f>CONCATENATE(portada_F[[#This Row],[NIVEL]],".",portada_F[[#This Row],[CODINS]])</f>
        <v>1.02623</v>
      </c>
      <c r="E2765" s="444" t="s">
        <v>32773</v>
      </c>
      <c r="F2765" t="s">
        <v>5386</v>
      </c>
      <c r="G2765" t="s">
        <v>5567</v>
      </c>
      <c r="H2765" t="s">
        <v>5568</v>
      </c>
      <c r="I2765" t="s">
        <v>135</v>
      </c>
      <c r="J2765" t="s">
        <v>15</v>
      </c>
      <c r="K2765" t="s">
        <v>32</v>
      </c>
      <c r="L2765" t="s">
        <v>20921</v>
      </c>
      <c r="M2765" t="s">
        <v>18492</v>
      </c>
      <c r="N2765">
        <v>60804</v>
      </c>
      <c r="O2765" t="s">
        <v>136</v>
      </c>
      <c r="P2765" t="s">
        <v>9</v>
      </c>
      <c r="Q2765" t="s">
        <v>4</v>
      </c>
      <c r="R2765" t="s">
        <v>16836</v>
      </c>
      <c r="S2765" t="s">
        <v>137</v>
      </c>
      <c r="T2765" t="s">
        <v>22499</v>
      </c>
      <c r="U2765" t="s">
        <v>191</v>
      </c>
      <c r="V2765" t="s">
        <v>5568</v>
      </c>
      <c r="W2765" t="s">
        <v>19298</v>
      </c>
      <c r="X2765" t="s">
        <v>13183</v>
      </c>
      <c r="Y2765" s="536" t="s">
        <v>26415</v>
      </c>
      <c r="Z2765" s="536"/>
      <c r="AA2765" s="493" t="s">
        <v>20258</v>
      </c>
      <c r="AB2765" s="493" t="s">
        <v>26416</v>
      </c>
      <c r="AC2765" s="493" t="s">
        <v>13182</v>
      </c>
      <c r="AD2765" s="493" t="s">
        <v>24842</v>
      </c>
      <c r="AE2765"/>
      <c r="AF2765" t="s">
        <v>20919</v>
      </c>
      <c r="AG2765"/>
      <c r="AH2765"/>
      <c r="AI2765" t="s">
        <v>20668</v>
      </c>
      <c r="AJ2765" t="s">
        <v>32</v>
      </c>
      <c r="AK2765" t="s">
        <v>4417</v>
      </c>
      <c r="AL2765" t="s">
        <v>64</v>
      </c>
      <c r="AM2765" t="s">
        <v>5568</v>
      </c>
      <c r="AN2765">
        <v>18</v>
      </c>
    </row>
    <row r="2766" spans="1:40" ht="14.4" x14ac:dyDescent="0.3">
      <c r="A2766" s="433" t="str">
        <v>3663</v>
      </c>
      <c r="D2766" t="str">
        <f>CONCATENATE(portada_F[[#This Row],[NIVEL]],".",portada_F[[#This Row],[CODINS]])</f>
        <v>1.03723</v>
      </c>
      <c r="E2766" s="444" t="s">
        <v>33682</v>
      </c>
      <c r="F2766" t="s">
        <v>13867</v>
      </c>
      <c r="G2766" t="s">
        <v>13868</v>
      </c>
      <c r="H2766" t="s">
        <v>13869</v>
      </c>
      <c r="I2766" t="s">
        <v>135</v>
      </c>
      <c r="J2766" t="s">
        <v>225</v>
      </c>
      <c r="K2766" t="s">
        <v>32</v>
      </c>
      <c r="L2766" t="s">
        <v>20921</v>
      </c>
      <c r="M2766" t="s">
        <v>18492</v>
      </c>
      <c r="N2766">
        <v>60704</v>
      </c>
      <c r="O2766" t="s">
        <v>136</v>
      </c>
      <c r="P2766" t="s">
        <v>7</v>
      </c>
      <c r="Q2766" t="s">
        <v>4</v>
      </c>
      <c r="R2766" t="s">
        <v>16833</v>
      </c>
      <c r="S2766" t="s">
        <v>137</v>
      </c>
      <c r="T2766" t="s">
        <v>138</v>
      </c>
      <c r="U2766" t="s">
        <v>1897</v>
      </c>
      <c r="V2766" t="s">
        <v>14451</v>
      </c>
      <c r="W2766" t="s">
        <v>14453</v>
      </c>
      <c r="X2766" t="s">
        <v>15161</v>
      </c>
      <c r="Y2766" s="536"/>
      <c r="Z2766" s="536"/>
      <c r="AA2766" s="493" t="s">
        <v>28728</v>
      </c>
      <c r="AB2766" s="493" t="s">
        <v>28729</v>
      </c>
      <c r="AC2766" s="493" t="s">
        <v>20251</v>
      </c>
      <c r="AD2766" s="493" t="s">
        <v>26382</v>
      </c>
      <c r="AE2766"/>
      <c r="AF2766" t="s">
        <v>20919</v>
      </c>
      <c r="AG2766"/>
      <c r="AH2766"/>
      <c r="AI2766" t="s">
        <v>20668</v>
      </c>
      <c r="AJ2766" t="s">
        <v>32</v>
      </c>
      <c r="AK2766" t="s">
        <v>12353</v>
      </c>
      <c r="AL2766" t="s">
        <v>64</v>
      </c>
      <c r="AM2766" t="s">
        <v>13869</v>
      </c>
      <c r="AN2766">
        <v>4</v>
      </c>
    </row>
    <row r="2767" spans="1:40" ht="14.4" x14ac:dyDescent="0.3">
      <c r="A2767" s="433" t="str">
        <v>3665</v>
      </c>
      <c r="D2767" t="str">
        <f>CONCATENATE(portada_F[[#This Row],[NIVEL]],".",portada_F[[#This Row],[CODINS]])</f>
        <v>1.02540</v>
      </c>
      <c r="E2767" s="444" t="s">
        <v>32707</v>
      </c>
      <c r="F2767" t="s">
        <v>5307</v>
      </c>
      <c r="G2767" t="s">
        <v>5429</v>
      </c>
      <c r="H2767" t="s">
        <v>5430</v>
      </c>
      <c r="I2767" t="s">
        <v>135</v>
      </c>
      <c r="J2767" t="s">
        <v>3</v>
      </c>
      <c r="K2767" t="s">
        <v>32</v>
      </c>
      <c r="L2767" t="s">
        <v>20921</v>
      </c>
      <c r="M2767" t="s">
        <v>18492</v>
      </c>
      <c r="N2767">
        <v>61301</v>
      </c>
      <c r="O2767" t="s">
        <v>136</v>
      </c>
      <c r="P2767" t="s">
        <v>15</v>
      </c>
      <c r="Q2767" t="s">
        <v>1</v>
      </c>
      <c r="R2767" t="s">
        <v>18394</v>
      </c>
      <c r="S2767" t="s">
        <v>137</v>
      </c>
      <c r="T2767" t="s">
        <v>139</v>
      </c>
      <c r="U2767" t="s">
        <v>139</v>
      </c>
      <c r="V2767" t="s">
        <v>5430</v>
      </c>
      <c r="W2767" t="s">
        <v>12119</v>
      </c>
      <c r="X2767" t="s">
        <v>10911</v>
      </c>
      <c r="Y2767" s="536" t="s">
        <v>26256</v>
      </c>
      <c r="Z2767" s="536" t="s">
        <v>22492</v>
      </c>
      <c r="AA2767" s="493" t="s">
        <v>20241</v>
      </c>
      <c r="AB2767" s="493" t="s">
        <v>26257</v>
      </c>
      <c r="AC2767" s="493" t="s">
        <v>19891</v>
      </c>
      <c r="AD2767" s="493" t="s">
        <v>22492</v>
      </c>
      <c r="AE2767"/>
      <c r="AF2767" t="s">
        <v>20919</v>
      </c>
      <c r="AG2767"/>
      <c r="AH2767"/>
      <c r="AI2767" t="s">
        <v>20668</v>
      </c>
      <c r="AJ2767" t="s">
        <v>32</v>
      </c>
      <c r="AK2767" t="s">
        <v>720</v>
      </c>
      <c r="AL2767" t="s">
        <v>64</v>
      </c>
      <c r="AM2767" t="s">
        <v>5430</v>
      </c>
      <c r="AN2767">
        <v>20</v>
      </c>
    </row>
    <row r="2768" spans="1:40" ht="14.4" x14ac:dyDescent="0.3">
      <c r="A2768" s="433" t="str">
        <v>3666</v>
      </c>
      <c r="D2768" t="str">
        <f>CONCATENATE(portada_F[[#This Row],[NIVEL]],".",portada_F[[#This Row],[CODINS]])</f>
        <v>1.04202</v>
      </c>
      <c r="E2768" s="444" t="s">
        <v>34061</v>
      </c>
      <c r="F2768" t="s">
        <v>7990</v>
      </c>
      <c r="G2768" t="s">
        <v>17854</v>
      </c>
      <c r="H2768" t="s">
        <v>473</v>
      </c>
      <c r="I2768" t="s">
        <v>135</v>
      </c>
      <c r="J2768" t="s">
        <v>4</v>
      </c>
      <c r="K2768" t="s">
        <v>32</v>
      </c>
      <c r="L2768" t="s">
        <v>20921</v>
      </c>
      <c r="M2768" t="s">
        <v>18492</v>
      </c>
      <c r="N2768">
        <v>60703</v>
      </c>
      <c r="O2768" t="s">
        <v>136</v>
      </c>
      <c r="P2768" t="s">
        <v>7</v>
      </c>
      <c r="Q2768" t="s">
        <v>3</v>
      </c>
      <c r="R2768" t="s">
        <v>16832</v>
      </c>
      <c r="S2768" t="s">
        <v>137</v>
      </c>
      <c r="T2768" t="s">
        <v>138</v>
      </c>
      <c r="U2768" t="s">
        <v>22494</v>
      </c>
      <c r="V2768" t="s">
        <v>473</v>
      </c>
      <c r="W2768" t="s">
        <v>19602</v>
      </c>
      <c r="X2768" t="s">
        <v>18287</v>
      </c>
      <c r="Y2768" s="536" t="s">
        <v>29695</v>
      </c>
      <c r="Z2768" s="536" t="s">
        <v>29696</v>
      </c>
      <c r="AA2768" s="493" t="s">
        <v>18286</v>
      </c>
      <c r="AB2768" s="493" t="s">
        <v>29695</v>
      </c>
      <c r="AC2768" s="493" t="s">
        <v>19893</v>
      </c>
      <c r="AD2768" s="493" t="s">
        <v>22498</v>
      </c>
      <c r="AE2768"/>
      <c r="AF2768" t="s">
        <v>20919</v>
      </c>
      <c r="AG2768"/>
      <c r="AH2768"/>
      <c r="AI2768" t="s">
        <v>20668</v>
      </c>
      <c r="AJ2768" t="s">
        <v>32</v>
      </c>
      <c r="AK2768" t="s">
        <v>5459</v>
      </c>
      <c r="AL2768" t="s">
        <v>64</v>
      </c>
      <c r="AM2768" t="s">
        <v>473</v>
      </c>
      <c r="AN2768">
        <v>3</v>
      </c>
    </row>
    <row r="2769" spans="1:40" ht="14.4" x14ac:dyDescent="0.3">
      <c r="A2769" s="433" t="str">
        <v>3667</v>
      </c>
      <c r="D2769" t="str">
        <f>CONCATENATE(portada_F[[#This Row],[NIVEL]],".",portada_F[[#This Row],[CODINS]])</f>
        <v>1.03063</v>
      </c>
      <c r="E2769" s="444" t="s">
        <v>33159</v>
      </c>
      <c r="F2769" t="s">
        <v>5473</v>
      </c>
      <c r="G2769" t="s">
        <v>5472</v>
      </c>
      <c r="H2769" t="s">
        <v>859</v>
      </c>
      <c r="I2769" t="s">
        <v>135</v>
      </c>
      <c r="J2769" t="s">
        <v>14</v>
      </c>
      <c r="K2769" t="s">
        <v>32</v>
      </c>
      <c r="L2769" t="s">
        <v>20921</v>
      </c>
      <c r="M2769" t="s">
        <v>18492</v>
      </c>
      <c r="N2769">
        <v>60806</v>
      </c>
      <c r="O2769" t="s">
        <v>136</v>
      </c>
      <c r="P2769" t="s">
        <v>9</v>
      </c>
      <c r="Q2769" t="s">
        <v>6</v>
      </c>
      <c r="R2769" t="s">
        <v>18391</v>
      </c>
      <c r="S2769" t="s">
        <v>137</v>
      </c>
      <c r="T2769" t="s">
        <v>22499</v>
      </c>
      <c r="U2769" t="s">
        <v>23733</v>
      </c>
      <c r="V2769" t="s">
        <v>13294</v>
      </c>
      <c r="W2769" t="s">
        <v>27336</v>
      </c>
      <c r="X2769" t="s">
        <v>15110</v>
      </c>
      <c r="Y2769" s="536" t="s">
        <v>27337</v>
      </c>
      <c r="Z2769" s="536" t="s">
        <v>27338</v>
      </c>
      <c r="AA2769" s="493" t="s">
        <v>13295</v>
      </c>
      <c r="AB2769" s="493" t="s">
        <v>27337</v>
      </c>
      <c r="AC2769" s="493" t="s">
        <v>20027</v>
      </c>
      <c r="AD2769" s="493" t="s">
        <v>23736</v>
      </c>
      <c r="AE2769"/>
      <c r="AF2769" t="s">
        <v>20919</v>
      </c>
      <c r="AG2769"/>
      <c r="AH2769"/>
      <c r="AI2769" t="s">
        <v>20668</v>
      </c>
      <c r="AJ2769" t="s">
        <v>32</v>
      </c>
      <c r="AK2769" t="s">
        <v>5224</v>
      </c>
      <c r="AL2769" t="s">
        <v>64</v>
      </c>
      <c r="AM2769" t="s">
        <v>859</v>
      </c>
      <c r="AN2769">
        <v>6</v>
      </c>
    </row>
    <row r="2770" spans="1:40" ht="14.4" x14ac:dyDescent="0.3">
      <c r="A2770" s="433" t="str">
        <v>3668</v>
      </c>
      <c r="D2770" t="str">
        <f>CONCATENATE(portada_F[[#This Row],[NIVEL]],".",portada_F[[#This Row],[CODINS]])</f>
        <v>1.03269</v>
      </c>
      <c r="E2770" s="444" t="s">
        <v>33330</v>
      </c>
      <c r="F2770" t="s">
        <v>6960</v>
      </c>
      <c r="G2770" t="s">
        <v>5263</v>
      </c>
      <c r="H2770" t="s">
        <v>8023</v>
      </c>
      <c r="I2770" t="s">
        <v>135</v>
      </c>
      <c r="J2770" t="s">
        <v>3</v>
      </c>
      <c r="K2770" t="s">
        <v>32</v>
      </c>
      <c r="L2770" t="s">
        <v>20921</v>
      </c>
      <c r="M2770" t="s">
        <v>18492</v>
      </c>
      <c r="N2770">
        <v>61301</v>
      </c>
      <c r="O2770" t="s">
        <v>136</v>
      </c>
      <c r="P2770" t="s">
        <v>15</v>
      </c>
      <c r="Q2770" t="s">
        <v>1</v>
      </c>
      <c r="R2770" t="s">
        <v>18394</v>
      </c>
      <c r="S2770" t="s">
        <v>137</v>
      </c>
      <c r="T2770" t="s">
        <v>139</v>
      </c>
      <c r="U2770" t="s">
        <v>139</v>
      </c>
      <c r="V2770" t="s">
        <v>5264</v>
      </c>
      <c r="W2770" t="s">
        <v>4144</v>
      </c>
      <c r="X2770" t="s">
        <v>12261</v>
      </c>
      <c r="Y2770" s="536" t="s">
        <v>22492</v>
      </c>
      <c r="Z2770" s="536" t="s">
        <v>22492</v>
      </c>
      <c r="AA2770" s="493" t="s">
        <v>19443</v>
      </c>
      <c r="AB2770" s="493" t="s">
        <v>27733</v>
      </c>
      <c r="AC2770" s="493" t="s">
        <v>19891</v>
      </c>
      <c r="AD2770" s="493" t="s">
        <v>22492</v>
      </c>
      <c r="AE2770"/>
      <c r="AF2770" t="s">
        <v>20919</v>
      </c>
      <c r="AG2770"/>
      <c r="AH2770"/>
      <c r="AI2770" t="s">
        <v>20668</v>
      </c>
      <c r="AJ2770" t="s">
        <v>32</v>
      </c>
      <c r="AK2770" t="s">
        <v>7296</v>
      </c>
      <c r="AL2770" t="s">
        <v>64</v>
      </c>
      <c r="AM2770" t="s">
        <v>8023</v>
      </c>
      <c r="AN2770">
        <v>4</v>
      </c>
    </row>
    <row r="2771" spans="1:40" ht="14.4" x14ac:dyDescent="0.3">
      <c r="A2771" s="433" t="str">
        <v>3669</v>
      </c>
      <c r="D2771" t="str">
        <f>CONCATENATE(portada_F[[#This Row],[NIVEL]],".",portada_F[[#This Row],[CODINS]])</f>
        <v>1.03374</v>
      </c>
      <c r="E2771" s="444" t="s">
        <v>33424</v>
      </c>
      <c r="F2771" t="s">
        <v>10303</v>
      </c>
      <c r="G2771" t="s">
        <v>10304</v>
      </c>
      <c r="H2771" t="s">
        <v>151</v>
      </c>
      <c r="I2771" t="s">
        <v>135</v>
      </c>
      <c r="J2771" t="s">
        <v>10</v>
      </c>
      <c r="K2771" t="s">
        <v>32</v>
      </c>
      <c r="L2771" t="s">
        <v>20921</v>
      </c>
      <c r="M2771" t="s">
        <v>18492</v>
      </c>
      <c r="N2771">
        <v>61001</v>
      </c>
      <c r="O2771" t="s">
        <v>136</v>
      </c>
      <c r="P2771" t="s">
        <v>11</v>
      </c>
      <c r="Q2771" t="s">
        <v>1</v>
      </c>
      <c r="R2771" t="s">
        <v>16839</v>
      </c>
      <c r="S2771" t="s">
        <v>137</v>
      </c>
      <c r="T2771" t="s">
        <v>22515</v>
      </c>
      <c r="U2771" t="s">
        <v>22516</v>
      </c>
      <c r="V2771" t="s">
        <v>151</v>
      </c>
      <c r="W2771" t="s">
        <v>27955</v>
      </c>
      <c r="X2771" t="s">
        <v>12277</v>
      </c>
      <c r="Y2771" s="536" t="s">
        <v>27956</v>
      </c>
      <c r="Z2771" s="536"/>
      <c r="AA2771" s="493" t="s">
        <v>13360</v>
      </c>
      <c r="AB2771" s="493" t="s">
        <v>27957</v>
      </c>
      <c r="AC2771" s="493" t="s">
        <v>19900</v>
      </c>
      <c r="AD2771" s="493" t="s">
        <v>22520</v>
      </c>
      <c r="AE2771"/>
      <c r="AF2771" t="s">
        <v>20919</v>
      </c>
      <c r="AG2771"/>
      <c r="AH2771"/>
      <c r="AI2771" t="s">
        <v>20668</v>
      </c>
      <c r="AJ2771" t="s">
        <v>32</v>
      </c>
      <c r="AK2771" t="s">
        <v>8426</v>
      </c>
      <c r="AL2771" t="s">
        <v>64</v>
      </c>
      <c r="AM2771" t="s">
        <v>151</v>
      </c>
      <c r="AN2771">
        <v>1</v>
      </c>
    </row>
    <row r="2772" spans="1:40" ht="14.4" x14ac:dyDescent="0.3">
      <c r="A2772" s="433" t="str">
        <v>3670</v>
      </c>
      <c r="D2772" t="str">
        <f>CONCATENATE(portada_F[[#This Row],[NIVEL]],".",portada_F[[#This Row],[CODINS]])</f>
        <v>1.03355</v>
      </c>
      <c r="E2772" s="444" t="s">
        <v>33406</v>
      </c>
      <c r="F2772" t="s">
        <v>10113</v>
      </c>
      <c r="G2772" t="s">
        <v>10114</v>
      </c>
      <c r="H2772" t="s">
        <v>10115</v>
      </c>
      <c r="I2772" t="s">
        <v>135</v>
      </c>
      <c r="J2772" t="s">
        <v>3</v>
      </c>
      <c r="K2772" t="s">
        <v>32</v>
      </c>
      <c r="L2772" t="s">
        <v>20921</v>
      </c>
      <c r="M2772" t="s">
        <v>18492</v>
      </c>
      <c r="N2772">
        <v>61301</v>
      </c>
      <c r="O2772" t="s">
        <v>136</v>
      </c>
      <c r="P2772" t="s">
        <v>15</v>
      </c>
      <c r="Q2772" t="s">
        <v>1</v>
      </c>
      <c r="R2772" t="s">
        <v>18394</v>
      </c>
      <c r="S2772" t="s">
        <v>137</v>
      </c>
      <c r="T2772" t="s">
        <v>139</v>
      </c>
      <c r="U2772" t="s">
        <v>139</v>
      </c>
      <c r="V2772" t="s">
        <v>10115</v>
      </c>
      <c r="W2772" t="s">
        <v>27913</v>
      </c>
      <c r="X2772" t="s">
        <v>13357</v>
      </c>
      <c r="Y2772" s="536" t="s">
        <v>27914</v>
      </c>
      <c r="Z2772" s="536" t="s">
        <v>22492</v>
      </c>
      <c r="AA2772" s="493" t="s">
        <v>15874</v>
      </c>
      <c r="AB2772" s="493" t="s">
        <v>27915</v>
      </c>
      <c r="AC2772" s="493" t="s">
        <v>19891</v>
      </c>
      <c r="AD2772" s="493" t="s">
        <v>22492</v>
      </c>
      <c r="AE2772"/>
      <c r="AF2772" t="s">
        <v>20919</v>
      </c>
      <c r="AG2772"/>
      <c r="AH2772"/>
      <c r="AI2772" t="s">
        <v>20668</v>
      </c>
      <c r="AJ2772" t="s">
        <v>32</v>
      </c>
      <c r="AK2772" t="s">
        <v>10121</v>
      </c>
      <c r="AL2772" t="s">
        <v>64</v>
      </c>
      <c r="AM2772" t="s">
        <v>10115</v>
      </c>
      <c r="AN2772">
        <v>6</v>
      </c>
    </row>
    <row r="2773" spans="1:40" ht="14.4" x14ac:dyDescent="0.3">
      <c r="A2773" s="433" t="str">
        <v>3671</v>
      </c>
      <c r="D2773" t="str">
        <f>CONCATENATE(portada_F[[#This Row],[NIVEL]],".",portada_F[[#This Row],[CODINS]])</f>
        <v>1.01845</v>
      </c>
      <c r="E2773" s="444" t="s">
        <v>32090</v>
      </c>
      <c r="F2773" t="s">
        <v>4386</v>
      </c>
      <c r="G2773" t="s">
        <v>5541</v>
      </c>
      <c r="H2773" t="s">
        <v>5542</v>
      </c>
      <c r="I2773" t="s">
        <v>135</v>
      </c>
      <c r="J2773" t="s">
        <v>7</v>
      </c>
      <c r="K2773" t="s">
        <v>32</v>
      </c>
      <c r="L2773" t="s">
        <v>20921</v>
      </c>
      <c r="M2773" t="s">
        <v>18492</v>
      </c>
      <c r="N2773">
        <v>60803</v>
      </c>
      <c r="O2773" t="s">
        <v>136</v>
      </c>
      <c r="P2773" t="s">
        <v>9</v>
      </c>
      <c r="Q2773" t="s">
        <v>3</v>
      </c>
      <c r="R2773" t="s">
        <v>18390</v>
      </c>
      <c r="S2773" t="s">
        <v>137</v>
      </c>
      <c r="T2773" t="s">
        <v>22499</v>
      </c>
      <c r="U2773" t="s">
        <v>22507</v>
      </c>
      <c r="V2773" t="s">
        <v>5542</v>
      </c>
      <c r="W2773" t="s">
        <v>11954</v>
      </c>
      <c r="X2773" t="s">
        <v>10746</v>
      </c>
      <c r="Y2773" s="536" t="s">
        <v>24836</v>
      </c>
      <c r="Z2773" s="536" t="s">
        <v>24837</v>
      </c>
      <c r="AA2773" s="493" t="s">
        <v>24838</v>
      </c>
      <c r="AB2773" s="493" t="s">
        <v>24837</v>
      </c>
      <c r="AC2773" s="493" t="s">
        <v>19949</v>
      </c>
      <c r="AD2773" s="493" t="s">
        <v>22510</v>
      </c>
      <c r="AE2773"/>
      <c r="AF2773" t="s">
        <v>20919</v>
      </c>
      <c r="AG2773"/>
      <c r="AH2773"/>
      <c r="AI2773" t="s">
        <v>20668</v>
      </c>
      <c r="AJ2773" t="s">
        <v>32</v>
      </c>
      <c r="AK2773" t="s">
        <v>1916</v>
      </c>
      <c r="AL2773" t="s">
        <v>64</v>
      </c>
      <c r="AM2773" t="s">
        <v>5542</v>
      </c>
      <c r="AN2773">
        <v>17</v>
      </c>
    </row>
    <row r="2774" spans="1:40" ht="14.4" x14ac:dyDescent="0.3">
      <c r="A2774" s="433" t="str">
        <v>3672</v>
      </c>
      <c r="D2774" t="str">
        <f>CONCATENATE(portada_F[[#This Row],[NIVEL]],".",portada_F[[#This Row],[CODINS]])</f>
        <v>1.03110</v>
      </c>
      <c r="E2774" s="444" t="s">
        <v>33202</v>
      </c>
      <c r="F2774" t="s">
        <v>5508</v>
      </c>
      <c r="G2774" t="s">
        <v>5507</v>
      </c>
      <c r="H2774" t="s">
        <v>12523</v>
      </c>
      <c r="I2774" t="s">
        <v>135</v>
      </c>
      <c r="J2774" t="s">
        <v>14</v>
      </c>
      <c r="K2774" t="s">
        <v>32</v>
      </c>
      <c r="L2774" t="s">
        <v>20921</v>
      </c>
      <c r="M2774" t="s">
        <v>18492</v>
      </c>
      <c r="N2774">
        <v>60806</v>
      </c>
      <c r="O2774" t="s">
        <v>136</v>
      </c>
      <c r="P2774" t="s">
        <v>9</v>
      </c>
      <c r="Q2774" t="s">
        <v>6</v>
      </c>
      <c r="R2774" t="s">
        <v>18391</v>
      </c>
      <c r="S2774" t="s">
        <v>137</v>
      </c>
      <c r="T2774" t="s">
        <v>22499</v>
      </c>
      <c r="U2774" t="s">
        <v>23733</v>
      </c>
      <c r="V2774" t="s">
        <v>12523</v>
      </c>
      <c r="W2774" t="s">
        <v>13309</v>
      </c>
      <c r="X2774" t="s">
        <v>11041</v>
      </c>
      <c r="Y2774" s="536" t="s">
        <v>27442</v>
      </c>
      <c r="Z2774" s="536"/>
      <c r="AA2774" s="493" t="s">
        <v>27443</v>
      </c>
      <c r="AB2774" s="493" t="s">
        <v>27442</v>
      </c>
      <c r="AC2774" s="493" t="s">
        <v>20027</v>
      </c>
      <c r="AD2774" s="493" t="s">
        <v>23736</v>
      </c>
      <c r="AE2774"/>
      <c r="AF2774" t="s">
        <v>20919</v>
      </c>
      <c r="AG2774"/>
      <c r="AH2774"/>
      <c r="AI2774" t="s">
        <v>20668</v>
      </c>
      <c r="AJ2774" t="s">
        <v>32</v>
      </c>
      <c r="AK2774" t="s">
        <v>2806</v>
      </c>
      <c r="AL2774" t="s">
        <v>64</v>
      </c>
      <c r="AM2774" t="s">
        <v>12523</v>
      </c>
      <c r="AN2774">
        <v>2</v>
      </c>
    </row>
    <row r="2775" spans="1:40" ht="14.4" x14ac:dyDescent="0.3">
      <c r="A2775" s="433" t="str">
        <v>3673</v>
      </c>
      <c r="D2775" t="str">
        <f>CONCATENATE(portada_F[[#This Row],[NIVEL]],".",portada_F[[#This Row],[CODINS]])</f>
        <v>1.01233</v>
      </c>
      <c r="E2775" s="444" t="s">
        <v>31519</v>
      </c>
      <c r="F2775" t="s">
        <v>3203</v>
      </c>
      <c r="G2775" t="s">
        <v>5417</v>
      </c>
      <c r="H2775" t="s">
        <v>5418</v>
      </c>
      <c r="I2775" t="s">
        <v>135</v>
      </c>
      <c r="J2775" t="s">
        <v>3</v>
      </c>
      <c r="K2775" t="s">
        <v>32</v>
      </c>
      <c r="L2775" t="s">
        <v>20921</v>
      </c>
      <c r="M2775" t="s">
        <v>18492</v>
      </c>
      <c r="N2775">
        <v>61301</v>
      </c>
      <c r="O2775" t="s">
        <v>136</v>
      </c>
      <c r="P2775" t="s">
        <v>15</v>
      </c>
      <c r="Q2775" t="s">
        <v>1</v>
      </c>
      <c r="R2775" t="s">
        <v>18394</v>
      </c>
      <c r="S2775" t="s">
        <v>137</v>
      </c>
      <c r="T2775" t="s">
        <v>139</v>
      </c>
      <c r="U2775" t="s">
        <v>139</v>
      </c>
      <c r="V2775" t="s">
        <v>5418</v>
      </c>
      <c r="W2775" t="s">
        <v>10569</v>
      </c>
      <c r="X2775" t="s">
        <v>10568</v>
      </c>
      <c r="Y2775" s="536" t="s">
        <v>23536</v>
      </c>
      <c r="Z2775" s="536" t="s">
        <v>23537</v>
      </c>
      <c r="AA2775" s="493" t="s">
        <v>12834</v>
      </c>
      <c r="AB2775" s="493" t="s">
        <v>23538</v>
      </c>
      <c r="AC2775" s="493" t="s">
        <v>19891</v>
      </c>
      <c r="AD2775" s="493" t="s">
        <v>22492</v>
      </c>
      <c r="AE2775"/>
      <c r="AF2775" t="s">
        <v>20919</v>
      </c>
      <c r="AG2775"/>
      <c r="AH2775"/>
      <c r="AI2775" t="s">
        <v>20668</v>
      </c>
      <c r="AJ2775" t="s">
        <v>32</v>
      </c>
      <c r="AK2775" t="s">
        <v>5416</v>
      </c>
      <c r="AL2775" t="s">
        <v>64</v>
      </c>
      <c r="AM2775" t="s">
        <v>5418</v>
      </c>
      <c r="AN2775">
        <v>43</v>
      </c>
    </row>
    <row r="2776" spans="1:40" ht="14.4" x14ac:dyDescent="0.3">
      <c r="A2776" s="433" t="str">
        <v>3674</v>
      </c>
      <c r="D2776" t="str">
        <f>CONCATENATE(portada_F[[#This Row],[NIVEL]],".",portada_F[[#This Row],[CODINS]])</f>
        <v>1.02624</v>
      </c>
      <c r="E2776" s="444" t="s">
        <v>32774</v>
      </c>
      <c r="F2776" t="s">
        <v>5387</v>
      </c>
      <c r="G2776" t="s">
        <v>5614</v>
      </c>
      <c r="H2776" t="s">
        <v>5615</v>
      </c>
      <c r="I2776" t="s">
        <v>135</v>
      </c>
      <c r="J2776" t="s">
        <v>10</v>
      </c>
      <c r="K2776" t="s">
        <v>32</v>
      </c>
      <c r="L2776" t="s">
        <v>20921</v>
      </c>
      <c r="M2776" t="s">
        <v>18492</v>
      </c>
      <c r="N2776">
        <v>61004</v>
      </c>
      <c r="O2776" t="s">
        <v>136</v>
      </c>
      <c r="P2776" t="s">
        <v>11</v>
      </c>
      <c r="Q2776" t="s">
        <v>4</v>
      </c>
      <c r="R2776" t="s">
        <v>16842</v>
      </c>
      <c r="S2776" t="s">
        <v>137</v>
      </c>
      <c r="T2776" t="s">
        <v>22515</v>
      </c>
      <c r="U2776" t="s">
        <v>5598</v>
      </c>
      <c r="V2776" t="s">
        <v>13184</v>
      </c>
      <c r="W2776" t="s">
        <v>19299</v>
      </c>
      <c r="X2776" t="s">
        <v>13185</v>
      </c>
      <c r="Y2776" s="536" t="s">
        <v>26417</v>
      </c>
      <c r="Z2776" s="536"/>
      <c r="AA2776" s="493" t="s">
        <v>20259</v>
      </c>
      <c r="AB2776" s="493" t="s">
        <v>26418</v>
      </c>
      <c r="AC2776" s="493" t="s">
        <v>19900</v>
      </c>
      <c r="AD2776" s="493" t="s">
        <v>22520</v>
      </c>
      <c r="AE2776"/>
      <c r="AF2776" t="s">
        <v>20919</v>
      </c>
      <c r="AG2776"/>
      <c r="AH2776"/>
      <c r="AI2776" t="s">
        <v>20668</v>
      </c>
      <c r="AJ2776" t="s">
        <v>32</v>
      </c>
      <c r="AK2776" t="s">
        <v>5613</v>
      </c>
      <c r="AL2776" t="s">
        <v>64</v>
      </c>
      <c r="AM2776" t="s">
        <v>5615</v>
      </c>
      <c r="AN2776">
        <v>8</v>
      </c>
    </row>
    <row r="2777" spans="1:40" ht="14.4" x14ac:dyDescent="0.3">
      <c r="A2777" s="433" t="str">
        <v>3675</v>
      </c>
      <c r="D2777" t="str">
        <f>CONCATENATE(portada_F[[#This Row],[NIVEL]],".",portada_F[[#This Row],[CODINS]])</f>
        <v>1.03066</v>
      </c>
      <c r="E2777" s="444" t="s">
        <v>33162</v>
      </c>
      <c r="F2777" t="s">
        <v>5577</v>
      </c>
      <c r="G2777" t="s">
        <v>27342</v>
      </c>
      <c r="H2777" t="s">
        <v>27343</v>
      </c>
      <c r="I2777" t="s">
        <v>135</v>
      </c>
      <c r="J2777" t="s">
        <v>14</v>
      </c>
      <c r="K2777" t="s">
        <v>32</v>
      </c>
      <c r="L2777" t="s">
        <v>20921</v>
      </c>
      <c r="M2777" t="s">
        <v>18492</v>
      </c>
      <c r="N2777">
        <v>60805</v>
      </c>
      <c r="O2777" t="s">
        <v>136</v>
      </c>
      <c r="P2777" t="s">
        <v>9</v>
      </c>
      <c r="Q2777" t="s">
        <v>5</v>
      </c>
      <c r="R2777" t="s">
        <v>16837</v>
      </c>
      <c r="S2777" t="s">
        <v>137</v>
      </c>
      <c r="T2777" t="s">
        <v>22499</v>
      </c>
      <c r="U2777" t="s">
        <v>23756</v>
      </c>
      <c r="V2777" t="s">
        <v>27343</v>
      </c>
      <c r="W2777" t="s">
        <v>27344</v>
      </c>
      <c r="X2777" t="s">
        <v>27345</v>
      </c>
      <c r="Y2777" s="536" t="s">
        <v>27346</v>
      </c>
      <c r="Z2777" s="536"/>
      <c r="AA2777" s="493" t="s">
        <v>27347</v>
      </c>
      <c r="AB2777" s="493" t="s">
        <v>27348</v>
      </c>
      <c r="AC2777" s="493" t="s">
        <v>20027</v>
      </c>
      <c r="AD2777" s="493" t="s">
        <v>23736</v>
      </c>
      <c r="AE2777"/>
      <c r="AF2777" t="s">
        <v>20919</v>
      </c>
      <c r="AG2777"/>
      <c r="AH2777"/>
      <c r="AI2777" t="s">
        <v>20668</v>
      </c>
      <c r="AJ2777" t="s">
        <v>32</v>
      </c>
      <c r="AK2777" t="s">
        <v>8896</v>
      </c>
      <c r="AL2777" t="s">
        <v>64</v>
      </c>
      <c r="AM2777" t="s">
        <v>27343</v>
      </c>
      <c r="AN2777">
        <v>1</v>
      </c>
    </row>
    <row r="2778" spans="1:40" ht="14.4" x14ac:dyDescent="0.3">
      <c r="A2778" s="433" t="str">
        <v>3676</v>
      </c>
      <c r="D2778" t="str">
        <f>CONCATENATE(portada_F[[#This Row],[NIVEL]],".",portada_F[[#This Row],[CODINS]])</f>
        <v>1.03567</v>
      </c>
      <c r="E2778" s="444" t="s">
        <v>33563</v>
      </c>
      <c r="F2778" t="s">
        <v>9933</v>
      </c>
      <c r="G2778" t="s">
        <v>28382</v>
      </c>
      <c r="H2778" t="s">
        <v>28383</v>
      </c>
      <c r="I2778" t="s">
        <v>135</v>
      </c>
      <c r="J2778" t="s">
        <v>13</v>
      </c>
      <c r="K2778" t="s">
        <v>32</v>
      </c>
      <c r="L2778" t="s">
        <v>20921</v>
      </c>
      <c r="M2778" t="s">
        <v>18492</v>
      </c>
      <c r="N2778">
        <v>61004</v>
      </c>
      <c r="O2778" t="s">
        <v>136</v>
      </c>
      <c r="P2778" t="s">
        <v>11</v>
      </c>
      <c r="Q2778" t="s">
        <v>4</v>
      </c>
      <c r="R2778" t="s">
        <v>16842</v>
      </c>
      <c r="S2778" t="s">
        <v>137</v>
      </c>
      <c r="T2778" t="s">
        <v>22515</v>
      </c>
      <c r="U2778" t="s">
        <v>5598</v>
      </c>
      <c r="V2778" t="s">
        <v>13559</v>
      </c>
      <c r="W2778" t="s">
        <v>28384</v>
      </c>
      <c r="X2778" t="s">
        <v>28385</v>
      </c>
      <c r="Y2778" s="536" t="s">
        <v>28386</v>
      </c>
      <c r="Z2778" s="536"/>
      <c r="AA2778" s="493" t="s">
        <v>28387</v>
      </c>
      <c r="AB2778" s="493" t="s">
        <v>28386</v>
      </c>
      <c r="AC2778" s="493" t="s">
        <v>19901</v>
      </c>
      <c r="AD2778" s="493" t="s">
        <v>22533</v>
      </c>
      <c r="AE2778"/>
      <c r="AF2778" t="s">
        <v>20919</v>
      </c>
      <c r="AG2778"/>
      <c r="AH2778"/>
      <c r="AI2778" t="s">
        <v>20668</v>
      </c>
      <c r="AJ2778" t="s">
        <v>32</v>
      </c>
      <c r="AK2778" t="s">
        <v>2801</v>
      </c>
      <c r="AL2778" t="s">
        <v>64</v>
      </c>
      <c r="AM2778" t="s">
        <v>28383</v>
      </c>
      <c r="AN2778">
        <v>3</v>
      </c>
    </row>
    <row r="2779" spans="1:40" ht="14.4" x14ac:dyDescent="0.3">
      <c r="A2779" s="433" t="str">
        <v>3677</v>
      </c>
      <c r="D2779" t="str">
        <f>CONCATENATE(portada_F[[#This Row],[NIVEL]],".",portada_F[[#This Row],[CODINS]])</f>
        <v>1.02307</v>
      </c>
      <c r="E2779" s="444" t="s">
        <v>32500</v>
      </c>
      <c r="F2779" t="s">
        <v>1562</v>
      </c>
      <c r="G2779" t="s">
        <v>5683</v>
      </c>
      <c r="H2779" t="s">
        <v>5684</v>
      </c>
      <c r="I2779" t="s">
        <v>135</v>
      </c>
      <c r="J2779" t="s">
        <v>13</v>
      </c>
      <c r="K2779" t="s">
        <v>32</v>
      </c>
      <c r="L2779" t="s">
        <v>20921</v>
      </c>
      <c r="M2779" t="s">
        <v>18492</v>
      </c>
      <c r="N2779">
        <v>61002</v>
      </c>
      <c r="O2779" t="s">
        <v>136</v>
      </c>
      <c r="P2779" t="s">
        <v>11</v>
      </c>
      <c r="Q2779" t="s">
        <v>2</v>
      </c>
      <c r="R2779" t="s">
        <v>16840</v>
      </c>
      <c r="S2779" t="s">
        <v>137</v>
      </c>
      <c r="T2779" t="s">
        <v>22515</v>
      </c>
      <c r="U2779" t="s">
        <v>3442</v>
      </c>
      <c r="V2779" t="s">
        <v>5685</v>
      </c>
      <c r="W2779" t="s">
        <v>25788</v>
      </c>
      <c r="X2779" t="s">
        <v>13103</v>
      </c>
      <c r="Y2779" s="536" t="s">
        <v>25789</v>
      </c>
      <c r="Z2779" s="536"/>
      <c r="AA2779" s="493" t="s">
        <v>25790</v>
      </c>
      <c r="AB2779" s="493" t="s">
        <v>25791</v>
      </c>
      <c r="AC2779" s="493" t="s">
        <v>19901</v>
      </c>
      <c r="AD2779" s="493" t="s">
        <v>22533</v>
      </c>
      <c r="AE2779"/>
      <c r="AF2779" t="s">
        <v>20919</v>
      </c>
      <c r="AG2779"/>
      <c r="AH2779"/>
      <c r="AI2779" t="s">
        <v>20668</v>
      </c>
      <c r="AJ2779" t="s">
        <v>32</v>
      </c>
      <c r="AK2779" t="s">
        <v>264</v>
      </c>
      <c r="AL2779" t="s">
        <v>64</v>
      </c>
      <c r="AM2779" t="s">
        <v>5684</v>
      </c>
      <c r="AN2779">
        <v>6</v>
      </c>
    </row>
    <row r="2780" spans="1:40" ht="14.4" x14ac:dyDescent="0.3">
      <c r="A2780" s="433" t="str">
        <v>3678</v>
      </c>
      <c r="D2780" t="str">
        <f>CONCATENATE(portada_F[[#This Row],[NIVEL]],".",portada_F[[#This Row],[CODINS]])</f>
        <v>1.01313</v>
      </c>
      <c r="E2780" s="444" t="s">
        <v>31597</v>
      </c>
      <c r="F2780" t="s">
        <v>3334</v>
      </c>
      <c r="G2780" t="s">
        <v>5437</v>
      </c>
      <c r="H2780" t="s">
        <v>12453</v>
      </c>
      <c r="I2780" t="s">
        <v>135</v>
      </c>
      <c r="J2780" t="s">
        <v>4</v>
      </c>
      <c r="K2780" t="s">
        <v>32</v>
      </c>
      <c r="L2780" t="s">
        <v>20921</v>
      </c>
      <c r="M2780" t="s">
        <v>18492</v>
      </c>
      <c r="N2780">
        <v>60703</v>
      </c>
      <c r="O2780" t="s">
        <v>136</v>
      </c>
      <c r="P2780" t="s">
        <v>7</v>
      </c>
      <c r="Q2780" t="s">
        <v>3</v>
      </c>
      <c r="R2780" t="s">
        <v>16832</v>
      </c>
      <c r="S2780" t="s">
        <v>137</v>
      </c>
      <c r="T2780" t="s">
        <v>138</v>
      </c>
      <c r="U2780" t="s">
        <v>22494</v>
      </c>
      <c r="V2780" t="s">
        <v>84</v>
      </c>
      <c r="W2780" t="s">
        <v>18977</v>
      </c>
      <c r="X2780" t="s">
        <v>11795</v>
      </c>
      <c r="Y2780" s="536" t="s">
        <v>23728</v>
      </c>
      <c r="Z2780" s="536"/>
      <c r="AA2780" s="493" t="s">
        <v>14935</v>
      </c>
      <c r="AB2780" s="493" t="s">
        <v>23728</v>
      </c>
      <c r="AC2780" s="493" t="s">
        <v>19893</v>
      </c>
      <c r="AD2780" s="493" t="s">
        <v>22498</v>
      </c>
      <c r="AE2780"/>
      <c r="AF2780" t="s">
        <v>20919</v>
      </c>
      <c r="AG2780"/>
      <c r="AH2780"/>
      <c r="AI2780" t="s">
        <v>20668</v>
      </c>
      <c r="AJ2780" t="s">
        <v>32</v>
      </c>
      <c r="AK2780" t="s">
        <v>2416</v>
      </c>
      <c r="AL2780" t="s">
        <v>64</v>
      </c>
      <c r="AM2780" t="s">
        <v>12453</v>
      </c>
      <c r="AN2780">
        <v>26</v>
      </c>
    </row>
    <row r="2781" spans="1:40" ht="14.4" x14ac:dyDescent="0.3">
      <c r="A2781" s="433" t="str">
        <v>3679</v>
      </c>
      <c r="D2781" t="str">
        <f>CONCATENATE(portada_F[[#This Row],[NIVEL]],".",portada_F[[#This Row],[CODINS]])</f>
        <v>1.01989</v>
      </c>
      <c r="E2781" s="444" t="s">
        <v>32219</v>
      </c>
      <c r="F2781" t="s">
        <v>527</v>
      </c>
      <c r="G2781" t="s">
        <v>5544</v>
      </c>
      <c r="H2781" t="s">
        <v>5545</v>
      </c>
      <c r="I2781" t="s">
        <v>135</v>
      </c>
      <c r="J2781" t="s">
        <v>7</v>
      </c>
      <c r="K2781" t="s">
        <v>32</v>
      </c>
      <c r="L2781" t="s">
        <v>20921</v>
      </c>
      <c r="M2781" t="s">
        <v>18492</v>
      </c>
      <c r="N2781">
        <v>60803</v>
      </c>
      <c r="O2781" t="s">
        <v>136</v>
      </c>
      <c r="P2781" t="s">
        <v>9</v>
      </c>
      <c r="Q2781" t="s">
        <v>3</v>
      </c>
      <c r="R2781" t="s">
        <v>18390</v>
      </c>
      <c r="S2781" t="s">
        <v>137</v>
      </c>
      <c r="T2781" t="s">
        <v>22499</v>
      </c>
      <c r="U2781" t="s">
        <v>22507</v>
      </c>
      <c r="V2781" t="s">
        <v>5545</v>
      </c>
      <c r="W2781" t="s">
        <v>25122</v>
      </c>
      <c r="X2781" t="s">
        <v>10793</v>
      </c>
      <c r="Y2781" s="536" t="s">
        <v>25123</v>
      </c>
      <c r="Z2781" s="536"/>
      <c r="AA2781" s="493" t="s">
        <v>19137</v>
      </c>
      <c r="AB2781" s="493" t="s">
        <v>25123</v>
      </c>
      <c r="AC2781" s="493" t="s">
        <v>19896</v>
      </c>
      <c r="AD2781" s="493" t="s">
        <v>22510</v>
      </c>
      <c r="AE2781"/>
      <c r="AF2781" t="s">
        <v>20919</v>
      </c>
      <c r="AG2781"/>
      <c r="AH2781"/>
      <c r="AI2781" t="s">
        <v>20668</v>
      </c>
      <c r="AJ2781" t="s">
        <v>32</v>
      </c>
      <c r="AK2781" t="s">
        <v>5543</v>
      </c>
      <c r="AL2781" t="s">
        <v>64</v>
      </c>
      <c r="AM2781" t="s">
        <v>5545</v>
      </c>
      <c r="AN2781">
        <v>10</v>
      </c>
    </row>
    <row r="2782" spans="1:40" ht="14.4" x14ac:dyDescent="0.3">
      <c r="A2782" s="433" t="str">
        <v>3680</v>
      </c>
      <c r="D2782" t="str">
        <f>CONCATENATE(portada_F[[#This Row],[NIVEL]],".",portada_F[[#This Row],[CODINS]])</f>
        <v>1.02601</v>
      </c>
      <c r="E2782" s="444" t="s">
        <v>32755</v>
      </c>
      <c r="F2782" s="446" t="s">
        <v>5313</v>
      </c>
      <c r="G2782" t="s">
        <v>5312</v>
      </c>
      <c r="H2782" t="s">
        <v>17318</v>
      </c>
      <c r="I2782" t="s">
        <v>13536</v>
      </c>
      <c r="J2782" t="s">
        <v>10</v>
      </c>
      <c r="K2782" t="s">
        <v>32</v>
      </c>
      <c r="L2782" t="s">
        <v>20921</v>
      </c>
      <c r="M2782" t="s">
        <v>18492</v>
      </c>
      <c r="N2782">
        <v>60505</v>
      </c>
      <c r="O2782" t="s">
        <v>136</v>
      </c>
      <c r="P2782" t="s">
        <v>5</v>
      </c>
      <c r="Q2782" t="s">
        <v>5</v>
      </c>
      <c r="R2782" t="s">
        <v>16829</v>
      </c>
      <c r="S2782" t="s">
        <v>137</v>
      </c>
      <c r="T2782" t="s">
        <v>22471</v>
      </c>
      <c r="U2782" t="s">
        <v>5299</v>
      </c>
      <c r="V2782" t="s">
        <v>17318</v>
      </c>
      <c r="W2782" t="s">
        <v>1460</v>
      </c>
      <c r="X2782" t="s">
        <v>13177</v>
      </c>
      <c r="Y2782" s="536" t="s">
        <v>26370</v>
      </c>
      <c r="Z2782" s="536" t="s">
        <v>26371</v>
      </c>
      <c r="AA2782" s="493" t="s">
        <v>19288</v>
      </c>
      <c r="AB2782" s="493" t="s">
        <v>26371</v>
      </c>
      <c r="AC2782" s="493" t="s">
        <v>19898</v>
      </c>
      <c r="AD2782" s="493" t="s">
        <v>26372</v>
      </c>
      <c r="AE2782"/>
      <c r="AF2782" t="s">
        <v>20919</v>
      </c>
      <c r="AG2782"/>
      <c r="AH2782"/>
      <c r="AI2782" t="s">
        <v>20668</v>
      </c>
      <c r="AJ2782" t="s">
        <v>32</v>
      </c>
      <c r="AK2782" t="s">
        <v>4522</v>
      </c>
      <c r="AL2782" t="s">
        <v>64</v>
      </c>
      <c r="AM2782" t="s">
        <v>17318</v>
      </c>
      <c r="AN2782">
        <v>15</v>
      </c>
    </row>
    <row r="2783" spans="1:40" ht="14.4" x14ac:dyDescent="0.3">
      <c r="A2783" s="433" t="str">
        <v>3681</v>
      </c>
      <c r="D2783" t="str">
        <f>CONCATENATE(portada_F[[#This Row],[NIVEL]],".",portada_F[[#This Row],[CODINS]])</f>
        <v>1.02144</v>
      </c>
      <c r="E2783" s="444" t="s">
        <v>32355</v>
      </c>
      <c r="F2783" t="s">
        <v>4829</v>
      </c>
      <c r="G2783" t="s">
        <v>5297</v>
      </c>
      <c r="H2783" t="s">
        <v>5298</v>
      </c>
      <c r="I2783" t="s">
        <v>13536</v>
      </c>
      <c r="J2783" t="s">
        <v>10</v>
      </c>
      <c r="K2783" t="s">
        <v>32</v>
      </c>
      <c r="L2783" t="s">
        <v>20921</v>
      </c>
      <c r="M2783" t="s">
        <v>18492</v>
      </c>
      <c r="N2783">
        <v>60505</v>
      </c>
      <c r="O2783" t="s">
        <v>136</v>
      </c>
      <c r="P2783" t="s">
        <v>5</v>
      </c>
      <c r="Q2783" t="s">
        <v>5</v>
      </c>
      <c r="R2783" t="s">
        <v>16829</v>
      </c>
      <c r="S2783" t="s">
        <v>137</v>
      </c>
      <c r="T2783" t="s">
        <v>22471</v>
      </c>
      <c r="U2783" t="s">
        <v>5299</v>
      </c>
      <c r="V2783" t="s">
        <v>5300</v>
      </c>
      <c r="W2783" t="s">
        <v>25444</v>
      </c>
      <c r="X2783" t="s">
        <v>13070</v>
      </c>
      <c r="Y2783" s="536" t="s">
        <v>25445</v>
      </c>
      <c r="Z2783" s="536" t="s">
        <v>25446</v>
      </c>
      <c r="AA2783" s="493" t="s">
        <v>25447</v>
      </c>
      <c r="AB2783" s="493" t="s">
        <v>25448</v>
      </c>
      <c r="AC2783" s="493" t="s">
        <v>19898</v>
      </c>
      <c r="AD2783" s="493" t="s">
        <v>23359</v>
      </c>
      <c r="AE2783"/>
      <c r="AF2783" t="s">
        <v>20919</v>
      </c>
      <c r="AG2783"/>
      <c r="AH2783"/>
      <c r="AI2783" t="s">
        <v>20668</v>
      </c>
      <c r="AJ2783" t="s">
        <v>32</v>
      </c>
      <c r="AK2783" t="s">
        <v>3111</v>
      </c>
      <c r="AL2783" t="s">
        <v>64</v>
      </c>
      <c r="AM2783" t="s">
        <v>5298</v>
      </c>
      <c r="AN2783">
        <v>7</v>
      </c>
    </row>
    <row r="2784" spans="1:40" ht="14.4" x14ac:dyDescent="0.3">
      <c r="A2784" s="433" t="str">
        <v>3682</v>
      </c>
      <c r="D2784" t="str">
        <f>CONCATENATE(portada_F[[#This Row],[NIVEL]],".",portada_F[[#This Row],[CODINS]])</f>
        <v>1.02803</v>
      </c>
      <c r="E2784" s="444" t="s">
        <v>32940</v>
      </c>
      <c r="F2784" t="s">
        <v>7622</v>
      </c>
      <c r="G2784" t="s">
        <v>11217</v>
      </c>
      <c r="H2784" t="s">
        <v>11218</v>
      </c>
      <c r="I2784" t="s">
        <v>135</v>
      </c>
      <c r="J2784" t="s">
        <v>10</v>
      </c>
      <c r="K2784" t="s">
        <v>32</v>
      </c>
      <c r="L2784" t="s">
        <v>20921</v>
      </c>
      <c r="M2784" t="s">
        <v>18492</v>
      </c>
      <c r="N2784">
        <v>60703</v>
      </c>
      <c r="O2784" t="s">
        <v>136</v>
      </c>
      <c r="P2784" t="s">
        <v>7</v>
      </c>
      <c r="Q2784" t="s">
        <v>3</v>
      </c>
      <c r="R2784" t="s">
        <v>16832</v>
      </c>
      <c r="S2784" t="s">
        <v>137</v>
      </c>
      <c r="T2784" t="s">
        <v>138</v>
      </c>
      <c r="U2784" t="s">
        <v>22494</v>
      </c>
      <c r="V2784" t="s">
        <v>11218</v>
      </c>
      <c r="W2784" t="s">
        <v>19350</v>
      </c>
      <c r="X2784" t="s">
        <v>12176</v>
      </c>
      <c r="Y2784" s="536" t="s">
        <v>26822</v>
      </c>
      <c r="Z2784" s="536"/>
      <c r="AA2784" s="493" t="s">
        <v>20296</v>
      </c>
      <c r="AB2784" s="493" t="s">
        <v>26823</v>
      </c>
      <c r="AC2784" s="493" t="s">
        <v>19900</v>
      </c>
      <c r="AD2784" s="493" t="s">
        <v>22520</v>
      </c>
      <c r="AE2784"/>
      <c r="AF2784" t="s">
        <v>20919</v>
      </c>
      <c r="AG2784"/>
      <c r="AH2784"/>
      <c r="AI2784" t="s">
        <v>20668</v>
      </c>
      <c r="AJ2784" t="s">
        <v>32</v>
      </c>
      <c r="AK2784" t="s">
        <v>5289</v>
      </c>
      <c r="AL2784" t="s">
        <v>64</v>
      </c>
      <c r="AM2784" t="s">
        <v>11218</v>
      </c>
      <c r="AN2784">
        <v>10</v>
      </c>
    </row>
    <row r="2785" spans="1:40" ht="14.4" x14ac:dyDescent="0.3">
      <c r="A2785" s="433" t="str">
        <v>3683</v>
      </c>
      <c r="D2785" t="str">
        <f>CONCATENATE(portada_F[[#This Row],[NIVEL]],".",portada_F[[#This Row],[CODINS]])</f>
        <v>1.01327</v>
      </c>
      <c r="E2785" s="444" t="s">
        <v>31611</v>
      </c>
      <c r="F2785" t="s">
        <v>3366</v>
      </c>
      <c r="G2785" t="s">
        <v>5469</v>
      </c>
      <c r="H2785" t="s">
        <v>496</v>
      </c>
      <c r="I2785" t="s">
        <v>135</v>
      </c>
      <c r="J2785" t="s">
        <v>14</v>
      </c>
      <c r="K2785" t="s">
        <v>32</v>
      </c>
      <c r="L2785" t="s">
        <v>20921</v>
      </c>
      <c r="M2785" t="s">
        <v>18492</v>
      </c>
      <c r="N2785">
        <v>60805</v>
      </c>
      <c r="O2785" t="s">
        <v>136</v>
      </c>
      <c r="P2785" t="s">
        <v>9</v>
      </c>
      <c r="Q2785" t="s">
        <v>5</v>
      </c>
      <c r="R2785" t="s">
        <v>16837</v>
      </c>
      <c r="S2785" t="s">
        <v>137</v>
      </c>
      <c r="T2785" t="s">
        <v>22499</v>
      </c>
      <c r="U2785" t="s">
        <v>23756</v>
      </c>
      <c r="V2785" t="s">
        <v>496</v>
      </c>
      <c r="W2785" t="s">
        <v>23757</v>
      </c>
      <c r="X2785" t="s">
        <v>10598</v>
      </c>
      <c r="Y2785" s="536" t="s">
        <v>23758</v>
      </c>
      <c r="Z2785" s="536"/>
      <c r="AA2785" s="493" t="s">
        <v>12860</v>
      </c>
      <c r="AB2785" s="493" t="s">
        <v>23758</v>
      </c>
      <c r="AC2785" s="493" t="s">
        <v>20027</v>
      </c>
      <c r="AD2785" s="493" t="s">
        <v>23736</v>
      </c>
      <c r="AE2785"/>
      <c r="AF2785" t="s">
        <v>20919</v>
      </c>
      <c r="AG2785"/>
      <c r="AH2785"/>
      <c r="AI2785" t="s">
        <v>20668</v>
      </c>
      <c r="AJ2785" t="s">
        <v>32</v>
      </c>
      <c r="AK2785" t="s">
        <v>5468</v>
      </c>
      <c r="AL2785" t="s">
        <v>64</v>
      </c>
      <c r="AM2785" t="s">
        <v>496</v>
      </c>
      <c r="AN2785">
        <v>10</v>
      </c>
    </row>
    <row r="2786" spans="1:40" ht="14.4" x14ac:dyDescent="0.3">
      <c r="A2786" s="433" t="str">
        <v>3684</v>
      </c>
      <c r="D2786" t="str">
        <f>CONCATENATE(portada_F[[#This Row],[NIVEL]],".",portada_F[[#This Row],[CODINS]])</f>
        <v>1.02041</v>
      </c>
      <c r="E2786" s="444" t="s">
        <v>32266</v>
      </c>
      <c r="F2786" t="s">
        <v>4666</v>
      </c>
      <c r="G2786" t="s">
        <v>5345</v>
      </c>
      <c r="H2786" t="s">
        <v>12475</v>
      </c>
      <c r="I2786" t="s">
        <v>135</v>
      </c>
      <c r="J2786" t="s">
        <v>10</v>
      </c>
      <c r="K2786" t="s">
        <v>32</v>
      </c>
      <c r="L2786" t="s">
        <v>20921</v>
      </c>
      <c r="M2786" t="s">
        <v>18492</v>
      </c>
      <c r="N2786">
        <v>61001</v>
      </c>
      <c r="O2786" t="s">
        <v>136</v>
      </c>
      <c r="P2786" t="s">
        <v>11</v>
      </c>
      <c r="Q2786" t="s">
        <v>1</v>
      </c>
      <c r="R2786" t="s">
        <v>16839</v>
      </c>
      <c r="S2786" t="s">
        <v>137</v>
      </c>
      <c r="T2786" t="s">
        <v>22515</v>
      </c>
      <c r="U2786" t="s">
        <v>22516</v>
      </c>
      <c r="V2786" t="s">
        <v>12475</v>
      </c>
      <c r="W2786" t="s">
        <v>13035</v>
      </c>
      <c r="X2786" t="s">
        <v>12007</v>
      </c>
      <c r="Y2786" s="536" t="s">
        <v>25227</v>
      </c>
      <c r="Z2786" s="536" t="s">
        <v>25227</v>
      </c>
      <c r="AA2786" s="493" t="s">
        <v>20162</v>
      </c>
      <c r="AB2786" s="493" t="s">
        <v>25228</v>
      </c>
      <c r="AC2786" s="493" t="s">
        <v>19900</v>
      </c>
      <c r="AD2786" s="493" t="s">
        <v>22520</v>
      </c>
      <c r="AE2786"/>
      <c r="AF2786" t="s">
        <v>20919</v>
      </c>
      <c r="AG2786"/>
      <c r="AH2786"/>
      <c r="AI2786" t="s">
        <v>20668</v>
      </c>
      <c r="AJ2786" t="s">
        <v>32</v>
      </c>
      <c r="AK2786" t="s">
        <v>5344</v>
      </c>
      <c r="AL2786" t="s">
        <v>64</v>
      </c>
      <c r="AM2786" t="s">
        <v>12475</v>
      </c>
      <c r="AN2786">
        <v>8</v>
      </c>
    </row>
    <row r="2787" spans="1:40" ht="14.4" x14ac:dyDescent="0.3">
      <c r="A2787" s="433" t="str">
        <v>3686</v>
      </c>
      <c r="D2787" t="str">
        <f>CONCATENATE(portada_F[[#This Row],[NIVEL]],".",portada_F[[#This Row],[CODINS]])</f>
        <v>1.01340</v>
      </c>
      <c r="E2787" s="444" t="s">
        <v>31624</v>
      </c>
      <c r="F2787" t="s">
        <v>3389</v>
      </c>
      <c r="G2787" t="s">
        <v>5666</v>
      </c>
      <c r="H2787" t="s">
        <v>5667</v>
      </c>
      <c r="I2787" t="s">
        <v>135</v>
      </c>
      <c r="J2787" t="s">
        <v>13</v>
      </c>
      <c r="K2787" t="s">
        <v>32</v>
      </c>
      <c r="L2787" t="s">
        <v>20921</v>
      </c>
      <c r="M2787" t="s">
        <v>18492</v>
      </c>
      <c r="N2787">
        <v>61004</v>
      </c>
      <c r="O2787" t="s">
        <v>136</v>
      </c>
      <c r="P2787" t="s">
        <v>11</v>
      </c>
      <c r="Q2787" t="s">
        <v>4</v>
      </c>
      <c r="R2787" t="s">
        <v>16842</v>
      </c>
      <c r="S2787" t="s">
        <v>137</v>
      </c>
      <c r="T2787" t="s">
        <v>22515</v>
      </c>
      <c r="U2787" t="s">
        <v>5598</v>
      </c>
      <c r="V2787" t="s">
        <v>5667</v>
      </c>
      <c r="W2787" t="s">
        <v>18984</v>
      </c>
      <c r="X2787" t="s">
        <v>17978</v>
      </c>
      <c r="Y2787" s="536" t="s">
        <v>23784</v>
      </c>
      <c r="Z2787" s="536"/>
      <c r="AA2787" s="493" t="s">
        <v>11381</v>
      </c>
      <c r="AB2787" s="493" t="s">
        <v>23785</v>
      </c>
      <c r="AC2787" s="493" t="s">
        <v>19901</v>
      </c>
      <c r="AD2787" s="493" t="s">
        <v>23786</v>
      </c>
      <c r="AE2787"/>
      <c r="AF2787" t="s">
        <v>20919</v>
      </c>
      <c r="AG2787"/>
      <c r="AH2787"/>
      <c r="AI2787" t="s">
        <v>20668</v>
      </c>
      <c r="AJ2787" t="s">
        <v>32</v>
      </c>
      <c r="AK2787" t="s">
        <v>5665</v>
      </c>
      <c r="AL2787" t="s">
        <v>64</v>
      </c>
      <c r="AM2787" t="s">
        <v>5667</v>
      </c>
      <c r="AN2787">
        <v>29</v>
      </c>
    </row>
    <row r="2788" spans="1:40" ht="14.4" x14ac:dyDescent="0.3">
      <c r="A2788" s="433" t="str">
        <v>3687</v>
      </c>
      <c r="D2788" t="str">
        <f>CONCATENATE(portada_F[[#This Row],[NIVEL]],".",portada_F[[#This Row],[CODINS]])</f>
        <v>1.02607</v>
      </c>
      <c r="E2788" s="444" t="s">
        <v>32761</v>
      </c>
      <c r="F2788" t="s">
        <v>140</v>
      </c>
      <c r="G2788" t="s">
        <v>133</v>
      </c>
      <c r="H2788" t="s">
        <v>134</v>
      </c>
      <c r="I2788" t="s">
        <v>135</v>
      </c>
      <c r="J2788" t="s">
        <v>3</v>
      </c>
      <c r="K2788" t="s">
        <v>32</v>
      </c>
      <c r="L2788" t="s">
        <v>20921</v>
      </c>
      <c r="M2788" t="s">
        <v>18492</v>
      </c>
      <c r="N2788">
        <v>61301</v>
      </c>
      <c r="O2788" t="s">
        <v>136</v>
      </c>
      <c r="P2788" t="s">
        <v>15</v>
      </c>
      <c r="Q2788" t="s">
        <v>1</v>
      </c>
      <c r="R2788" t="s">
        <v>18394</v>
      </c>
      <c r="S2788" t="s">
        <v>137</v>
      </c>
      <c r="T2788" t="s">
        <v>139</v>
      </c>
      <c r="U2788" t="s">
        <v>139</v>
      </c>
      <c r="V2788" t="s">
        <v>134</v>
      </c>
      <c r="W2788" t="s">
        <v>19291</v>
      </c>
      <c r="X2788" t="s">
        <v>12132</v>
      </c>
      <c r="Y2788" s="536" t="s">
        <v>26386</v>
      </c>
      <c r="Z2788" s="536"/>
      <c r="AA2788" s="493" t="s">
        <v>20252</v>
      </c>
      <c r="AB2788" s="493" t="s">
        <v>26386</v>
      </c>
      <c r="AC2788" s="493" t="s">
        <v>19891</v>
      </c>
      <c r="AD2788" s="493" t="s">
        <v>22492</v>
      </c>
      <c r="AE2788"/>
      <c r="AF2788" t="s">
        <v>20919</v>
      </c>
      <c r="AG2788"/>
      <c r="AH2788"/>
      <c r="AI2788" t="s">
        <v>20668</v>
      </c>
      <c r="AJ2788" t="s">
        <v>32</v>
      </c>
      <c r="AK2788" t="s">
        <v>109</v>
      </c>
      <c r="AL2788" t="s">
        <v>64</v>
      </c>
      <c r="AM2788" t="s">
        <v>134</v>
      </c>
      <c r="AN2788">
        <v>10</v>
      </c>
    </row>
    <row r="2789" spans="1:40" ht="14.4" x14ac:dyDescent="0.3">
      <c r="A2789" s="433" t="str">
        <v>3688</v>
      </c>
      <c r="D2789" t="str">
        <f>CONCATENATE(portada_F[[#This Row],[NIVEL]],".",portada_F[[#This Row],[CODINS]])</f>
        <v>1.01644</v>
      </c>
      <c r="E2789" s="444" t="s">
        <v>31912</v>
      </c>
      <c r="F2789" t="s">
        <v>3739</v>
      </c>
      <c r="G2789" t="s">
        <v>5521</v>
      </c>
      <c r="H2789" t="s">
        <v>3187</v>
      </c>
      <c r="I2789" t="s">
        <v>135</v>
      </c>
      <c r="J2789" t="s">
        <v>6</v>
      </c>
      <c r="K2789" t="s">
        <v>32</v>
      </c>
      <c r="L2789" t="s">
        <v>20921</v>
      </c>
      <c r="M2789" t="s">
        <v>18492</v>
      </c>
      <c r="N2789">
        <v>60802</v>
      </c>
      <c r="O2789" t="s">
        <v>136</v>
      </c>
      <c r="P2789" t="s">
        <v>9</v>
      </c>
      <c r="Q2789" t="s">
        <v>2</v>
      </c>
      <c r="R2789" t="s">
        <v>16835</v>
      </c>
      <c r="S2789" t="s">
        <v>137</v>
      </c>
      <c r="T2789" t="s">
        <v>22499</v>
      </c>
      <c r="U2789" t="s">
        <v>3327</v>
      </c>
      <c r="V2789" t="s">
        <v>1062</v>
      </c>
      <c r="W2789" t="s">
        <v>11896</v>
      </c>
      <c r="X2789" t="s">
        <v>10692</v>
      </c>
      <c r="Y2789" s="536" t="s">
        <v>24433</v>
      </c>
      <c r="Z2789" s="536"/>
      <c r="AA2789" s="493" t="s">
        <v>24434</v>
      </c>
      <c r="AB2789" s="493" t="s">
        <v>24435</v>
      </c>
      <c r="AC2789" s="493" t="s">
        <v>19895</v>
      </c>
      <c r="AD2789" s="493" t="s">
        <v>22504</v>
      </c>
      <c r="AE2789"/>
      <c r="AF2789" t="s">
        <v>20919</v>
      </c>
      <c r="AG2789"/>
      <c r="AH2789"/>
      <c r="AI2789" t="s">
        <v>20668</v>
      </c>
      <c r="AJ2789" t="s">
        <v>32</v>
      </c>
      <c r="AK2789" t="s">
        <v>5520</v>
      </c>
      <c r="AL2789" t="s">
        <v>64</v>
      </c>
      <c r="AM2789" t="s">
        <v>3187</v>
      </c>
      <c r="AN2789">
        <v>14</v>
      </c>
    </row>
    <row r="2790" spans="1:40" ht="14.4" x14ac:dyDescent="0.3">
      <c r="A2790" s="433" t="str">
        <v>3689</v>
      </c>
      <c r="D2790" t="str">
        <f>CONCATENATE(portada_F[[#This Row],[NIVEL]],".",portada_F[[#This Row],[CODINS]])</f>
        <v>1.04203</v>
      </c>
      <c r="E2790" s="444" t="s">
        <v>34062</v>
      </c>
      <c r="F2790" t="s">
        <v>20566</v>
      </c>
      <c r="G2790" t="s">
        <v>20567</v>
      </c>
      <c r="H2790" t="s">
        <v>20568</v>
      </c>
      <c r="I2790" t="s">
        <v>135</v>
      </c>
      <c r="J2790" t="s">
        <v>11</v>
      </c>
      <c r="K2790" t="s">
        <v>32</v>
      </c>
      <c r="L2790" t="s">
        <v>20921</v>
      </c>
      <c r="M2790" t="s">
        <v>18492</v>
      </c>
      <c r="N2790">
        <v>61001</v>
      </c>
      <c r="O2790" t="s">
        <v>136</v>
      </c>
      <c r="P2790" t="s">
        <v>11</v>
      </c>
      <c r="Q2790" t="s">
        <v>1</v>
      </c>
      <c r="R2790" t="s">
        <v>16839</v>
      </c>
      <c r="S2790" t="s">
        <v>137</v>
      </c>
      <c r="T2790" t="s">
        <v>22515</v>
      </c>
      <c r="U2790" t="s">
        <v>22516</v>
      </c>
      <c r="V2790" t="s">
        <v>20569</v>
      </c>
      <c r="W2790" t="s">
        <v>29697</v>
      </c>
      <c r="X2790" t="s">
        <v>29698</v>
      </c>
      <c r="Y2790" s="536" t="s">
        <v>29699</v>
      </c>
      <c r="Z2790" s="536"/>
      <c r="AA2790" s="493" t="s">
        <v>20570</v>
      </c>
      <c r="AB2790" s="493" t="s">
        <v>29699</v>
      </c>
      <c r="AC2790" s="493" t="s">
        <v>22529</v>
      </c>
      <c r="AD2790" s="493" t="s">
        <v>22530</v>
      </c>
      <c r="AE2790"/>
      <c r="AF2790" t="s">
        <v>20919</v>
      </c>
      <c r="AG2790"/>
      <c r="AH2790"/>
      <c r="AI2790" t="s">
        <v>20668</v>
      </c>
      <c r="AJ2790" t="s">
        <v>32</v>
      </c>
      <c r="AK2790" t="s">
        <v>1254</v>
      </c>
      <c r="AL2790" t="s">
        <v>64</v>
      </c>
      <c r="AM2790" t="s">
        <v>20568</v>
      </c>
      <c r="AN2790">
        <v>1</v>
      </c>
    </row>
    <row r="2791" spans="1:40" ht="14.4" x14ac:dyDescent="0.3">
      <c r="A2791" s="433" t="str">
        <v>3690</v>
      </c>
      <c r="D2791" t="str">
        <f>CONCATENATE(portada_F[[#This Row],[NIVEL]],".",portada_F[[#This Row],[CODINS]])</f>
        <v>1.00713</v>
      </c>
      <c r="E2791" s="444" t="s">
        <v>31080</v>
      </c>
      <c r="F2791" t="s">
        <v>1939</v>
      </c>
      <c r="G2791" t="s">
        <v>5421</v>
      </c>
      <c r="H2791" t="s">
        <v>5422</v>
      </c>
      <c r="I2791" t="s">
        <v>135</v>
      </c>
      <c r="J2791" t="s">
        <v>3</v>
      </c>
      <c r="K2791" t="s">
        <v>32</v>
      </c>
      <c r="L2791" t="s">
        <v>20921</v>
      </c>
      <c r="M2791" t="s">
        <v>18492</v>
      </c>
      <c r="N2791">
        <v>61301</v>
      </c>
      <c r="O2791" t="s">
        <v>136</v>
      </c>
      <c r="P2791" t="s">
        <v>15</v>
      </c>
      <c r="Q2791" t="s">
        <v>1</v>
      </c>
      <c r="R2791" t="s">
        <v>18394</v>
      </c>
      <c r="S2791" t="s">
        <v>137</v>
      </c>
      <c r="T2791" t="s">
        <v>139</v>
      </c>
      <c r="U2791" t="s">
        <v>139</v>
      </c>
      <c r="V2791" t="s">
        <v>799</v>
      </c>
      <c r="W2791" t="s">
        <v>1268</v>
      </c>
      <c r="X2791" t="s">
        <v>11636</v>
      </c>
      <c r="Y2791" s="536" t="s">
        <v>22489</v>
      </c>
      <c r="Z2791" s="536" t="s">
        <v>22490</v>
      </c>
      <c r="AA2791" s="493" t="s">
        <v>22491</v>
      </c>
      <c r="AB2791" s="493" t="s">
        <v>22490</v>
      </c>
      <c r="AC2791" s="493" t="s">
        <v>19891</v>
      </c>
      <c r="AD2791" s="493" t="s">
        <v>22492</v>
      </c>
      <c r="AE2791"/>
      <c r="AF2791" t="s">
        <v>20919</v>
      </c>
      <c r="AG2791"/>
      <c r="AH2791"/>
      <c r="AI2791" t="s">
        <v>20668</v>
      </c>
      <c r="AJ2791" t="s">
        <v>32</v>
      </c>
      <c r="AK2791" t="s">
        <v>5420</v>
      </c>
      <c r="AL2791" t="s">
        <v>64</v>
      </c>
      <c r="AM2791" t="s">
        <v>5422</v>
      </c>
      <c r="AN2791">
        <v>48</v>
      </c>
    </row>
    <row r="2792" spans="1:40" ht="14.4" x14ac:dyDescent="0.3">
      <c r="A2792" s="433" t="str">
        <v>3691</v>
      </c>
      <c r="D2792" t="str">
        <f>CONCATENATE(portada_F[[#This Row],[NIVEL]],".",portada_F[[#This Row],[CODINS]])</f>
        <v>1.01787</v>
      </c>
      <c r="E2792" s="444" t="s">
        <v>32038</v>
      </c>
      <c r="F2792" t="s">
        <v>1893</v>
      </c>
      <c r="G2792" t="s">
        <v>5688</v>
      </c>
      <c r="H2792" t="s">
        <v>2291</v>
      </c>
      <c r="I2792" t="s">
        <v>135</v>
      </c>
      <c r="J2792" t="s">
        <v>13</v>
      </c>
      <c r="K2792" t="s">
        <v>32</v>
      </c>
      <c r="L2792" t="s">
        <v>20921</v>
      </c>
      <c r="M2792" t="s">
        <v>18492</v>
      </c>
      <c r="N2792">
        <v>61004</v>
      </c>
      <c r="O2792" t="s">
        <v>136</v>
      </c>
      <c r="P2792" t="s">
        <v>11</v>
      </c>
      <c r="Q2792" t="s">
        <v>4</v>
      </c>
      <c r="R2792" t="s">
        <v>16842</v>
      </c>
      <c r="S2792" t="s">
        <v>137</v>
      </c>
      <c r="T2792" t="s">
        <v>22515</v>
      </c>
      <c r="U2792" t="s">
        <v>5598</v>
      </c>
      <c r="V2792" t="s">
        <v>2291</v>
      </c>
      <c r="W2792" t="s">
        <v>459</v>
      </c>
      <c r="X2792" t="s">
        <v>10733</v>
      </c>
      <c r="Y2792" s="536" t="s">
        <v>24722</v>
      </c>
      <c r="Z2792" s="536" t="s">
        <v>24722</v>
      </c>
      <c r="AA2792" s="493" t="s">
        <v>12982</v>
      </c>
      <c r="AB2792" s="493" t="s">
        <v>24723</v>
      </c>
      <c r="AC2792" s="493" t="s">
        <v>19901</v>
      </c>
      <c r="AD2792" s="493" t="s">
        <v>22533</v>
      </c>
      <c r="AE2792"/>
      <c r="AF2792" t="s">
        <v>20919</v>
      </c>
      <c r="AG2792"/>
      <c r="AH2792"/>
      <c r="AI2792" t="s">
        <v>20668</v>
      </c>
      <c r="AJ2792" t="s">
        <v>32</v>
      </c>
      <c r="AK2792" t="s">
        <v>3060</v>
      </c>
      <c r="AL2792" t="s">
        <v>64</v>
      </c>
      <c r="AM2792" t="s">
        <v>2291</v>
      </c>
      <c r="AN2792">
        <v>6</v>
      </c>
    </row>
    <row r="2793" spans="1:40" ht="14.4" x14ac:dyDescent="0.3">
      <c r="A2793" s="433" t="str">
        <v>3692</v>
      </c>
      <c r="D2793" t="str">
        <f>CONCATENATE(portada_F[[#This Row],[NIVEL]],".",portada_F[[#This Row],[CODINS]])</f>
        <v>1.02566</v>
      </c>
      <c r="E2793" s="444" t="s">
        <v>32729</v>
      </c>
      <c r="F2793" s="446" t="s">
        <v>3176</v>
      </c>
      <c r="G2793" t="s">
        <v>5431</v>
      </c>
      <c r="H2793" t="s">
        <v>5432</v>
      </c>
      <c r="I2793" t="s">
        <v>135</v>
      </c>
      <c r="J2793" t="s">
        <v>3</v>
      </c>
      <c r="K2793" t="s">
        <v>32</v>
      </c>
      <c r="L2793" t="s">
        <v>20921</v>
      </c>
      <c r="M2793" t="s">
        <v>18492</v>
      </c>
      <c r="N2793">
        <v>61301</v>
      </c>
      <c r="O2793" t="s">
        <v>136</v>
      </c>
      <c r="P2793" t="s">
        <v>15</v>
      </c>
      <c r="Q2793" t="s">
        <v>1</v>
      </c>
      <c r="R2793" t="s">
        <v>18394</v>
      </c>
      <c r="S2793" t="s">
        <v>137</v>
      </c>
      <c r="T2793" t="s">
        <v>139</v>
      </c>
      <c r="U2793" t="s">
        <v>139</v>
      </c>
      <c r="V2793" t="s">
        <v>5432</v>
      </c>
      <c r="W2793" t="s">
        <v>19277</v>
      </c>
      <c r="X2793" t="s">
        <v>10918</v>
      </c>
      <c r="Y2793" s="536" t="s">
        <v>26305</v>
      </c>
      <c r="Z2793" s="536"/>
      <c r="AA2793" s="493" t="s">
        <v>26306</v>
      </c>
      <c r="AB2793" s="493" t="s">
        <v>26307</v>
      </c>
      <c r="AC2793" s="493" t="s">
        <v>19891</v>
      </c>
      <c r="AD2793" s="493" t="s">
        <v>22492</v>
      </c>
      <c r="AE2793"/>
      <c r="AF2793" t="s">
        <v>20919</v>
      </c>
      <c r="AG2793"/>
      <c r="AH2793"/>
      <c r="AI2793" t="s">
        <v>20668</v>
      </c>
      <c r="AJ2793" t="s">
        <v>32</v>
      </c>
      <c r="AK2793" t="s">
        <v>7309</v>
      </c>
      <c r="AL2793" t="s">
        <v>64</v>
      </c>
      <c r="AM2793" t="s">
        <v>5432</v>
      </c>
      <c r="AN2793">
        <v>8</v>
      </c>
    </row>
    <row r="2794" spans="1:40" ht="14.4" x14ac:dyDescent="0.3">
      <c r="A2794" s="433" t="str">
        <v>3693</v>
      </c>
      <c r="D2794" t="str">
        <f>CONCATENATE(portada_F[[#This Row],[NIVEL]],".",portada_F[[#This Row],[CODINS]])</f>
        <v>1.02544</v>
      </c>
      <c r="E2794" s="444" t="s">
        <v>32711</v>
      </c>
      <c r="F2794" t="s">
        <v>6920</v>
      </c>
      <c r="G2794" t="s">
        <v>5474</v>
      </c>
      <c r="H2794" t="s">
        <v>12493</v>
      </c>
      <c r="I2794" t="s">
        <v>135</v>
      </c>
      <c r="J2794" t="s">
        <v>5</v>
      </c>
      <c r="K2794" t="s">
        <v>32</v>
      </c>
      <c r="L2794" t="s">
        <v>20921</v>
      </c>
      <c r="M2794" t="s">
        <v>18492</v>
      </c>
      <c r="N2794">
        <v>60806</v>
      </c>
      <c r="O2794" t="s">
        <v>136</v>
      </c>
      <c r="P2794" t="s">
        <v>9</v>
      </c>
      <c r="Q2794" t="s">
        <v>6</v>
      </c>
      <c r="R2794" t="s">
        <v>18391</v>
      </c>
      <c r="S2794" t="s">
        <v>137</v>
      </c>
      <c r="T2794" t="s">
        <v>22499</v>
      </c>
      <c r="U2794" t="s">
        <v>23733</v>
      </c>
      <c r="V2794" t="s">
        <v>13168</v>
      </c>
      <c r="W2794" t="s">
        <v>5475</v>
      </c>
      <c r="X2794" t="s">
        <v>13169</v>
      </c>
      <c r="Y2794" s="536" t="s">
        <v>26262</v>
      </c>
      <c r="Z2794" s="536"/>
      <c r="AA2794" s="493" t="s">
        <v>26263</v>
      </c>
      <c r="AB2794" s="493" t="s">
        <v>26264</v>
      </c>
      <c r="AC2794" s="493" t="s">
        <v>19894</v>
      </c>
      <c r="AD2794" s="493" t="s">
        <v>22501</v>
      </c>
      <c r="AE2794"/>
      <c r="AF2794" t="s">
        <v>20919</v>
      </c>
      <c r="AG2794"/>
      <c r="AH2794"/>
      <c r="AI2794" t="s">
        <v>20668</v>
      </c>
      <c r="AJ2794" t="s">
        <v>32</v>
      </c>
      <c r="AK2794" t="s">
        <v>5212</v>
      </c>
      <c r="AL2794" t="s">
        <v>64</v>
      </c>
      <c r="AM2794" t="s">
        <v>12493</v>
      </c>
      <c r="AN2794">
        <v>13</v>
      </c>
    </row>
    <row r="2795" spans="1:40" ht="14.4" x14ac:dyDescent="0.3">
      <c r="A2795" s="433" t="str">
        <v>3697</v>
      </c>
      <c r="D2795" t="str">
        <f>CONCATENATE(portada_F[[#This Row],[NIVEL]],".",portada_F[[#This Row],[CODINS]])</f>
        <v>1.02536</v>
      </c>
      <c r="E2795" s="444" t="s">
        <v>32703</v>
      </c>
      <c r="F2795" t="s">
        <v>3015</v>
      </c>
      <c r="G2795" t="s">
        <v>5388</v>
      </c>
      <c r="H2795" t="s">
        <v>798</v>
      </c>
      <c r="I2795" t="s">
        <v>135</v>
      </c>
      <c r="J2795" t="s">
        <v>2</v>
      </c>
      <c r="K2795" t="s">
        <v>32</v>
      </c>
      <c r="L2795" t="s">
        <v>20921</v>
      </c>
      <c r="M2795" t="s">
        <v>18492</v>
      </c>
      <c r="N2795">
        <v>60704</v>
      </c>
      <c r="O2795" t="s">
        <v>136</v>
      </c>
      <c r="P2795" t="s">
        <v>7</v>
      </c>
      <c r="Q2795" t="s">
        <v>4</v>
      </c>
      <c r="R2795" t="s">
        <v>16833</v>
      </c>
      <c r="S2795" t="s">
        <v>137</v>
      </c>
      <c r="T2795" t="s">
        <v>138</v>
      </c>
      <c r="U2795" t="s">
        <v>1897</v>
      </c>
      <c r="V2795" t="s">
        <v>798</v>
      </c>
      <c r="W2795" t="s">
        <v>10909</v>
      </c>
      <c r="X2795" t="s">
        <v>12116</v>
      </c>
      <c r="Y2795" s="536" t="s">
        <v>26250</v>
      </c>
      <c r="Z2795" s="536"/>
      <c r="AA2795" s="493" t="s">
        <v>13163</v>
      </c>
      <c r="AB2795" s="493" t="s">
        <v>26251</v>
      </c>
      <c r="AC2795" s="493" t="s">
        <v>20113</v>
      </c>
      <c r="AD2795" s="493" t="s">
        <v>24611</v>
      </c>
      <c r="AE2795"/>
      <c r="AF2795" t="s">
        <v>20919</v>
      </c>
      <c r="AG2795"/>
      <c r="AH2795"/>
      <c r="AI2795" t="s">
        <v>20668</v>
      </c>
      <c r="AJ2795" t="s">
        <v>32</v>
      </c>
      <c r="AK2795" t="s">
        <v>5387</v>
      </c>
      <c r="AL2795" t="s">
        <v>64</v>
      </c>
      <c r="AM2795" t="s">
        <v>798</v>
      </c>
      <c r="AN2795">
        <v>5</v>
      </c>
    </row>
    <row r="2796" spans="1:40" ht="14.4" x14ac:dyDescent="0.3">
      <c r="A2796" s="433" t="str">
        <v>3698</v>
      </c>
      <c r="D2796" t="str">
        <f>CONCATENATE(portada_F[[#This Row],[NIVEL]],".",portada_F[[#This Row],[CODINS]])</f>
        <v>1.00958</v>
      </c>
      <c r="E2796" s="444" t="s">
        <v>31284</v>
      </c>
      <c r="F2796" t="s">
        <v>2244</v>
      </c>
      <c r="G2796" t="s">
        <v>5669</v>
      </c>
      <c r="H2796" t="s">
        <v>5598</v>
      </c>
      <c r="I2796" t="s">
        <v>135</v>
      </c>
      <c r="J2796" t="s">
        <v>13</v>
      </c>
      <c r="K2796" t="s">
        <v>32</v>
      </c>
      <c r="L2796" t="s">
        <v>20921</v>
      </c>
      <c r="M2796" t="s">
        <v>18492</v>
      </c>
      <c r="N2796">
        <v>61004</v>
      </c>
      <c r="O2796" t="s">
        <v>136</v>
      </c>
      <c r="P2796" t="s">
        <v>11</v>
      </c>
      <c r="Q2796" t="s">
        <v>4</v>
      </c>
      <c r="R2796" t="s">
        <v>16842</v>
      </c>
      <c r="S2796" t="s">
        <v>137</v>
      </c>
      <c r="T2796" t="s">
        <v>22515</v>
      </c>
      <c r="U2796" t="s">
        <v>5598</v>
      </c>
      <c r="V2796" t="s">
        <v>5598</v>
      </c>
      <c r="W2796" t="s">
        <v>22995</v>
      </c>
      <c r="X2796" t="s">
        <v>13970</v>
      </c>
      <c r="Y2796" s="536" t="s">
        <v>22996</v>
      </c>
      <c r="Z2796" s="536" t="s">
        <v>22997</v>
      </c>
      <c r="AA2796" s="493" t="s">
        <v>18894</v>
      </c>
      <c r="AB2796" s="493" t="s">
        <v>22998</v>
      </c>
      <c r="AC2796" s="493" t="s">
        <v>19901</v>
      </c>
      <c r="AD2796" s="493" t="s">
        <v>22533</v>
      </c>
      <c r="AE2796"/>
      <c r="AF2796" t="s">
        <v>20919</v>
      </c>
      <c r="AG2796"/>
      <c r="AH2796"/>
      <c r="AI2796" t="s">
        <v>20668</v>
      </c>
      <c r="AJ2796" t="s">
        <v>32</v>
      </c>
      <c r="AK2796" t="s">
        <v>5668</v>
      </c>
      <c r="AL2796" t="s">
        <v>64</v>
      </c>
      <c r="AM2796" t="s">
        <v>5598</v>
      </c>
      <c r="AN2796">
        <v>71</v>
      </c>
    </row>
    <row r="2797" spans="1:40" ht="14.4" x14ac:dyDescent="0.3">
      <c r="A2797" s="433" t="str">
        <v>3699</v>
      </c>
      <c r="D2797" t="str">
        <f>CONCATENATE(portada_F[[#This Row],[NIVEL]],".",portada_F[[#This Row],[CODINS]])</f>
        <v>1.02820</v>
      </c>
      <c r="E2797" s="444" t="s">
        <v>32953</v>
      </c>
      <c r="F2797" t="s">
        <v>5646</v>
      </c>
      <c r="G2797" t="s">
        <v>5670</v>
      </c>
      <c r="H2797" t="s">
        <v>5671</v>
      </c>
      <c r="I2797" t="s">
        <v>135</v>
      </c>
      <c r="J2797" t="s">
        <v>13</v>
      </c>
      <c r="K2797" t="s">
        <v>32</v>
      </c>
      <c r="L2797" t="s">
        <v>20921</v>
      </c>
      <c r="M2797" t="s">
        <v>18492</v>
      </c>
      <c r="N2797">
        <v>61004</v>
      </c>
      <c r="O2797" t="s">
        <v>136</v>
      </c>
      <c r="P2797" t="s">
        <v>11</v>
      </c>
      <c r="Q2797" t="s">
        <v>4</v>
      </c>
      <c r="R2797" t="s">
        <v>16842</v>
      </c>
      <c r="S2797" t="s">
        <v>137</v>
      </c>
      <c r="T2797" t="s">
        <v>22515</v>
      </c>
      <c r="U2797" t="s">
        <v>5598</v>
      </c>
      <c r="V2797" t="s">
        <v>5671</v>
      </c>
      <c r="W2797" t="s">
        <v>26851</v>
      </c>
      <c r="X2797" t="s">
        <v>12181</v>
      </c>
      <c r="Y2797" s="536" t="s">
        <v>26852</v>
      </c>
      <c r="Z2797" s="536"/>
      <c r="AA2797" s="493" t="s">
        <v>13237</v>
      </c>
      <c r="AB2797" s="493" t="s">
        <v>26853</v>
      </c>
      <c r="AC2797" s="493" t="s">
        <v>19901</v>
      </c>
      <c r="AD2797" s="493" t="s">
        <v>22533</v>
      </c>
      <c r="AE2797"/>
      <c r="AF2797" t="s">
        <v>20919</v>
      </c>
      <c r="AG2797"/>
      <c r="AH2797"/>
      <c r="AI2797" t="s">
        <v>20668</v>
      </c>
      <c r="AJ2797" t="s">
        <v>32</v>
      </c>
      <c r="AK2797" t="s">
        <v>7327</v>
      </c>
      <c r="AL2797" t="s">
        <v>64</v>
      </c>
      <c r="AM2797" t="s">
        <v>5671</v>
      </c>
      <c r="AN2797">
        <v>10</v>
      </c>
    </row>
    <row r="2798" spans="1:40" ht="14.4" x14ac:dyDescent="0.3">
      <c r="A2798" s="433" t="str">
        <v>3700</v>
      </c>
      <c r="D2798" t="str">
        <f>CONCATENATE(portada_F[[#This Row],[NIVEL]],".",portada_F[[#This Row],[CODINS]])</f>
        <v>1.01341</v>
      </c>
      <c r="E2798" s="444" t="s">
        <v>31625</v>
      </c>
      <c r="F2798" t="s">
        <v>3390</v>
      </c>
      <c r="G2798" t="s">
        <v>5672</v>
      </c>
      <c r="H2798" t="s">
        <v>5673</v>
      </c>
      <c r="I2798" t="s">
        <v>135</v>
      </c>
      <c r="J2798" t="s">
        <v>13</v>
      </c>
      <c r="K2798" t="s">
        <v>32</v>
      </c>
      <c r="L2798" t="s">
        <v>20921</v>
      </c>
      <c r="M2798" t="s">
        <v>18492</v>
      </c>
      <c r="N2798">
        <v>61004</v>
      </c>
      <c r="O2798" t="s">
        <v>136</v>
      </c>
      <c r="P2798" t="s">
        <v>11</v>
      </c>
      <c r="Q2798" t="s">
        <v>4</v>
      </c>
      <c r="R2798" t="s">
        <v>16842</v>
      </c>
      <c r="S2798" t="s">
        <v>137</v>
      </c>
      <c r="T2798" t="s">
        <v>22515</v>
      </c>
      <c r="U2798" t="s">
        <v>5598</v>
      </c>
      <c r="V2798" t="s">
        <v>5674</v>
      </c>
      <c r="W2798" t="s">
        <v>11807</v>
      </c>
      <c r="X2798" t="s">
        <v>11806</v>
      </c>
      <c r="Y2798" s="536" t="s">
        <v>23787</v>
      </c>
      <c r="Z2798" s="536"/>
      <c r="AA2798" s="493" t="s">
        <v>12866</v>
      </c>
      <c r="AB2798" s="493" t="s">
        <v>23788</v>
      </c>
      <c r="AC2798" s="493" t="s">
        <v>19901</v>
      </c>
      <c r="AD2798" s="493" t="s">
        <v>23789</v>
      </c>
      <c r="AE2798"/>
      <c r="AF2798" t="s">
        <v>20919</v>
      </c>
      <c r="AG2798"/>
      <c r="AH2798"/>
      <c r="AI2798" t="s">
        <v>20668</v>
      </c>
      <c r="AJ2798" t="s">
        <v>32</v>
      </c>
      <c r="AK2798" t="s">
        <v>7572</v>
      </c>
      <c r="AL2798" t="s">
        <v>64</v>
      </c>
      <c r="AM2798" t="s">
        <v>5673</v>
      </c>
      <c r="AN2798">
        <v>6</v>
      </c>
    </row>
    <row r="2799" spans="1:40" ht="14.4" x14ac:dyDescent="0.3">
      <c r="A2799" s="433" t="str">
        <v>3701</v>
      </c>
      <c r="D2799" t="str">
        <f>CONCATENATE(portada_F[[#This Row],[NIVEL]],".",portada_F[[#This Row],[CODINS]])</f>
        <v>1.01342</v>
      </c>
      <c r="E2799" s="444" t="s">
        <v>31626</v>
      </c>
      <c r="F2799" t="s">
        <v>3393</v>
      </c>
      <c r="G2799" t="s">
        <v>5676</v>
      </c>
      <c r="H2799" t="s">
        <v>5677</v>
      </c>
      <c r="I2799" t="s">
        <v>135</v>
      </c>
      <c r="J2799" t="s">
        <v>13</v>
      </c>
      <c r="K2799" t="s">
        <v>32</v>
      </c>
      <c r="L2799" t="s">
        <v>20921</v>
      </c>
      <c r="M2799" t="s">
        <v>18492</v>
      </c>
      <c r="N2799">
        <v>61004</v>
      </c>
      <c r="O2799" t="s">
        <v>136</v>
      </c>
      <c r="P2799" t="s">
        <v>11</v>
      </c>
      <c r="Q2799" t="s">
        <v>4</v>
      </c>
      <c r="R2799" t="s">
        <v>16842</v>
      </c>
      <c r="S2799" t="s">
        <v>137</v>
      </c>
      <c r="T2799" t="s">
        <v>22515</v>
      </c>
      <c r="U2799" t="s">
        <v>5598</v>
      </c>
      <c r="V2799" t="s">
        <v>4683</v>
      </c>
      <c r="W2799" t="s">
        <v>18986</v>
      </c>
      <c r="X2799" t="s">
        <v>17157</v>
      </c>
      <c r="Y2799" s="536" t="s">
        <v>23790</v>
      </c>
      <c r="Z2799" s="536" t="s">
        <v>23791</v>
      </c>
      <c r="AA2799" s="493" t="s">
        <v>18985</v>
      </c>
      <c r="AB2799" s="493" t="s">
        <v>20668</v>
      </c>
      <c r="AC2799" s="493" t="s">
        <v>19901</v>
      </c>
      <c r="AD2799" s="493" t="s">
        <v>22533</v>
      </c>
      <c r="AE2799"/>
      <c r="AF2799" t="s">
        <v>20919</v>
      </c>
      <c r="AG2799"/>
      <c r="AH2799"/>
      <c r="AI2799" t="s">
        <v>20668</v>
      </c>
      <c r="AJ2799" t="s">
        <v>32</v>
      </c>
      <c r="AK2799" t="s">
        <v>5675</v>
      </c>
      <c r="AL2799" t="s">
        <v>64</v>
      </c>
      <c r="AM2799" t="s">
        <v>5677</v>
      </c>
      <c r="AN2799">
        <v>10</v>
      </c>
    </row>
    <row r="2800" spans="1:40" ht="14.4" x14ac:dyDescent="0.3">
      <c r="A2800" s="433" t="str">
        <v>3702</v>
      </c>
      <c r="D2800" t="str">
        <f>CONCATENATE(portada_F[[#This Row],[NIVEL]],".",portada_F[[#This Row],[CODINS]])</f>
        <v>1.01788</v>
      </c>
      <c r="E2800" s="444" t="s">
        <v>32039</v>
      </c>
      <c r="F2800" t="s">
        <v>4280</v>
      </c>
      <c r="G2800" t="s">
        <v>5678</v>
      </c>
      <c r="H2800" t="s">
        <v>5679</v>
      </c>
      <c r="I2800" t="s">
        <v>135</v>
      </c>
      <c r="J2800" t="s">
        <v>13</v>
      </c>
      <c r="K2800" t="s">
        <v>32</v>
      </c>
      <c r="L2800" t="s">
        <v>20921</v>
      </c>
      <c r="M2800" t="s">
        <v>18492</v>
      </c>
      <c r="N2800">
        <v>61004</v>
      </c>
      <c r="O2800" t="s">
        <v>136</v>
      </c>
      <c r="P2800" t="s">
        <v>11</v>
      </c>
      <c r="Q2800" t="s">
        <v>4</v>
      </c>
      <c r="R2800" t="s">
        <v>16842</v>
      </c>
      <c r="S2800" t="s">
        <v>137</v>
      </c>
      <c r="T2800" t="s">
        <v>22515</v>
      </c>
      <c r="U2800" t="s">
        <v>5598</v>
      </c>
      <c r="V2800" t="s">
        <v>5679</v>
      </c>
      <c r="W2800" t="s">
        <v>10734</v>
      </c>
      <c r="X2800" t="s">
        <v>19086</v>
      </c>
      <c r="Y2800" s="536" t="s">
        <v>24724</v>
      </c>
      <c r="Z2800" s="536" t="s">
        <v>24725</v>
      </c>
      <c r="AA2800" s="493" t="s">
        <v>12983</v>
      </c>
      <c r="AB2800" s="493" t="s">
        <v>24725</v>
      </c>
      <c r="AC2800" s="493" t="s">
        <v>19901</v>
      </c>
      <c r="AD2800" s="493" t="s">
        <v>23789</v>
      </c>
      <c r="AE2800"/>
      <c r="AF2800" t="s">
        <v>20919</v>
      </c>
      <c r="AG2800"/>
      <c r="AH2800"/>
      <c r="AI2800" t="s">
        <v>20668</v>
      </c>
      <c r="AJ2800" t="s">
        <v>32</v>
      </c>
      <c r="AK2800" t="s">
        <v>3161</v>
      </c>
      <c r="AL2800" t="s">
        <v>64</v>
      </c>
      <c r="AM2800" t="s">
        <v>5679</v>
      </c>
      <c r="AN2800">
        <v>7</v>
      </c>
    </row>
    <row r="2801" spans="1:40" ht="14.4" x14ac:dyDescent="0.3">
      <c r="A2801" s="433" t="str">
        <v>3703</v>
      </c>
      <c r="D2801" t="str">
        <f>CONCATENATE(portada_F[[#This Row],[NIVEL]],".",portada_F[[#This Row],[CODINS]])</f>
        <v>1.02039</v>
      </c>
      <c r="E2801" s="444" t="s">
        <v>32264</v>
      </c>
      <c r="F2801" t="s">
        <v>7259</v>
      </c>
      <c r="G2801" t="s">
        <v>7258</v>
      </c>
      <c r="H2801" t="s">
        <v>7260</v>
      </c>
      <c r="I2801" t="s">
        <v>135</v>
      </c>
      <c r="J2801" t="s">
        <v>10</v>
      </c>
      <c r="K2801" t="s">
        <v>32</v>
      </c>
      <c r="L2801" t="s">
        <v>20921</v>
      </c>
      <c r="M2801" t="s">
        <v>18492</v>
      </c>
      <c r="N2801">
        <v>61001</v>
      </c>
      <c r="O2801" t="s">
        <v>136</v>
      </c>
      <c r="P2801" t="s">
        <v>11</v>
      </c>
      <c r="Q2801" t="s">
        <v>1</v>
      </c>
      <c r="R2801" t="s">
        <v>16839</v>
      </c>
      <c r="S2801" t="s">
        <v>137</v>
      </c>
      <c r="T2801" t="s">
        <v>22515</v>
      </c>
      <c r="U2801" t="s">
        <v>22516</v>
      </c>
      <c r="V2801" t="s">
        <v>7260</v>
      </c>
      <c r="W2801" t="s">
        <v>19151</v>
      </c>
      <c r="X2801" t="s">
        <v>12005</v>
      </c>
      <c r="Y2801" s="536" t="s">
        <v>25223</v>
      </c>
      <c r="Z2801" s="536" t="s">
        <v>25223</v>
      </c>
      <c r="AA2801" s="493" t="s">
        <v>18035</v>
      </c>
      <c r="AB2801" s="493" t="s">
        <v>25224</v>
      </c>
      <c r="AC2801" s="493" t="s">
        <v>19900</v>
      </c>
      <c r="AD2801" s="493" t="s">
        <v>22520</v>
      </c>
      <c r="AE2801"/>
      <c r="AF2801" t="s">
        <v>20919</v>
      </c>
      <c r="AG2801"/>
      <c r="AH2801"/>
      <c r="AI2801" t="s">
        <v>20668</v>
      </c>
      <c r="AJ2801" t="s">
        <v>32</v>
      </c>
      <c r="AK2801" t="s">
        <v>4395</v>
      </c>
      <c r="AL2801" t="s">
        <v>64</v>
      </c>
      <c r="AM2801" t="s">
        <v>7260</v>
      </c>
      <c r="AN2801">
        <v>6</v>
      </c>
    </row>
    <row r="2802" spans="1:40" ht="14.4" x14ac:dyDescent="0.3">
      <c r="A2802" s="433" t="str">
        <v>3704</v>
      </c>
      <c r="D2802" t="str">
        <f>CONCATENATE(portada_F[[#This Row],[NIVEL]],".",portada_F[[#This Row],[CODINS]])</f>
        <v>1.01839</v>
      </c>
      <c r="E2802" s="444" t="s">
        <v>32085</v>
      </c>
      <c r="F2802" s="446" t="s">
        <v>4223</v>
      </c>
      <c r="G2802" t="s">
        <v>5390</v>
      </c>
      <c r="H2802" t="s">
        <v>5391</v>
      </c>
      <c r="I2802" t="s">
        <v>135</v>
      </c>
      <c r="J2802" t="s">
        <v>2</v>
      </c>
      <c r="K2802" t="s">
        <v>32</v>
      </c>
      <c r="L2802" t="s">
        <v>20921</v>
      </c>
      <c r="M2802" t="s">
        <v>18492</v>
      </c>
      <c r="N2802">
        <v>60704</v>
      </c>
      <c r="O2802" t="s">
        <v>136</v>
      </c>
      <c r="P2802" t="s">
        <v>7</v>
      </c>
      <c r="Q2802" t="s">
        <v>4</v>
      </c>
      <c r="R2802" t="s">
        <v>16833</v>
      </c>
      <c r="S2802" t="s">
        <v>137</v>
      </c>
      <c r="T2802" t="s">
        <v>138</v>
      </c>
      <c r="U2802" t="s">
        <v>1897</v>
      </c>
      <c r="V2802" t="s">
        <v>5391</v>
      </c>
      <c r="W2802" t="s">
        <v>467</v>
      </c>
      <c r="X2802" t="s">
        <v>10742</v>
      </c>
      <c r="Y2802" s="536" t="s">
        <v>24826</v>
      </c>
      <c r="Z2802" s="536" t="s">
        <v>24826</v>
      </c>
      <c r="AA2802" s="493" t="s">
        <v>19189</v>
      </c>
      <c r="AB2802" s="493" t="s">
        <v>24827</v>
      </c>
      <c r="AC2802" s="493" t="s">
        <v>20113</v>
      </c>
      <c r="AD2802" s="493" t="s">
        <v>24828</v>
      </c>
      <c r="AE2802"/>
      <c r="AF2802" t="s">
        <v>20919</v>
      </c>
      <c r="AG2802"/>
      <c r="AH2802"/>
      <c r="AI2802" t="s">
        <v>20668</v>
      </c>
      <c r="AJ2802" t="s">
        <v>32</v>
      </c>
      <c r="AK2802" t="s">
        <v>5389</v>
      </c>
      <c r="AL2802" t="s">
        <v>64</v>
      </c>
      <c r="AM2802" t="s">
        <v>5391</v>
      </c>
      <c r="AN2802">
        <v>33</v>
      </c>
    </row>
    <row r="2803" spans="1:40" ht="14.4" x14ac:dyDescent="0.3">
      <c r="A2803" s="433" t="str">
        <v>3705</v>
      </c>
      <c r="D2803" t="str">
        <f>CONCATENATE(portada_F[[#This Row],[NIVEL]],".",portada_F[[#This Row],[CODINS]])</f>
        <v>1.01779</v>
      </c>
      <c r="E2803" s="444" t="s">
        <v>32030</v>
      </c>
      <c r="F2803" t="s">
        <v>463</v>
      </c>
      <c r="G2803" t="s">
        <v>5695</v>
      </c>
      <c r="H2803" t="s">
        <v>5696</v>
      </c>
      <c r="I2803" t="s">
        <v>135</v>
      </c>
      <c r="J2803" t="s">
        <v>13</v>
      </c>
      <c r="K2803" t="s">
        <v>32</v>
      </c>
      <c r="L2803" t="s">
        <v>20921</v>
      </c>
      <c r="M2803" t="s">
        <v>18492</v>
      </c>
      <c r="N2803">
        <v>61004</v>
      </c>
      <c r="O2803" t="s">
        <v>136</v>
      </c>
      <c r="P2803" t="s">
        <v>11</v>
      </c>
      <c r="Q2803" t="s">
        <v>4</v>
      </c>
      <c r="R2803" t="s">
        <v>16842</v>
      </c>
      <c r="S2803" t="s">
        <v>137</v>
      </c>
      <c r="T2803" t="s">
        <v>22515</v>
      </c>
      <c r="U2803" t="s">
        <v>5598</v>
      </c>
      <c r="V2803" t="s">
        <v>5696</v>
      </c>
      <c r="W2803" t="s">
        <v>19083</v>
      </c>
      <c r="X2803" t="s">
        <v>20119</v>
      </c>
      <c r="Y2803" s="536" t="s">
        <v>24708</v>
      </c>
      <c r="Z2803" s="536"/>
      <c r="AA2803" s="493" t="s">
        <v>14162</v>
      </c>
      <c r="AB2803" s="493" t="s">
        <v>24709</v>
      </c>
      <c r="AC2803" s="493" t="s">
        <v>19901</v>
      </c>
      <c r="AD2803" s="493" t="s">
        <v>22533</v>
      </c>
      <c r="AE2803"/>
      <c r="AF2803" t="s">
        <v>20919</v>
      </c>
      <c r="AG2803"/>
      <c r="AH2803"/>
      <c r="AI2803" t="s">
        <v>20668</v>
      </c>
      <c r="AJ2803" t="s">
        <v>32</v>
      </c>
      <c r="AK2803" t="s">
        <v>4288</v>
      </c>
      <c r="AL2803" t="s">
        <v>64</v>
      </c>
      <c r="AM2803" t="s">
        <v>5696</v>
      </c>
      <c r="AN2803">
        <v>18</v>
      </c>
    </row>
    <row r="2804" spans="1:40" ht="14.4" x14ac:dyDescent="0.3">
      <c r="A2804" s="433" t="str">
        <v>3706</v>
      </c>
      <c r="D2804" t="str">
        <f>CONCATENATE(portada_F[[#This Row],[NIVEL]],".",portada_F[[#This Row],[CODINS]])</f>
        <v>1.02593</v>
      </c>
      <c r="E2804" s="444" t="s">
        <v>32749</v>
      </c>
      <c r="F2804" t="s">
        <v>5349</v>
      </c>
      <c r="G2804" t="s">
        <v>5546</v>
      </c>
      <c r="H2804" t="s">
        <v>4459</v>
      </c>
      <c r="I2804" t="s">
        <v>135</v>
      </c>
      <c r="J2804" t="s">
        <v>7</v>
      </c>
      <c r="K2804" t="s">
        <v>32</v>
      </c>
      <c r="L2804" t="s">
        <v>20921</v>
      </c>
      <c r="M2804" t="s">
        <v>18492</v>
      </c>
      <c r="N2804">
        <v>60803</v>
      </c>
      <c r="O2804" t="s">
        <v>136</v>
      </c>
      <c r="P2804" t="s">
        <v>9</v>
      </c>
      <c r="Q2804" t="s">
        <v>3</v>
      </c>
      <c r="R2804" t="s">
        <v>18390</v>
      </c>
      <c r="S2804" t="s">
        <v>137</v>
      </c>
      <c r="T2804" t="s">
        <v>22499</v>
      </c>
      <c r="U2804" t="s">
        <v>22507</v>
      </c>
      <c r="V2804" t="s">
        <v>244</v>
      </c>
      <c r="W2804" t="s">
        <v>26356</v>
      </c>
      <c r="X2804" t="s">
        <v>10924</v>
      </c>
      <c r="Y2804" s="536" t="s">
        <v>26357</v>
      </c>
      <c r="Z2804" s="536"/>
      <c r="AA2804" s="493" t="s">
        <v>20245</v>
      </c>
      <c r="AB2804" s="493" t="s">
        <v>26357</v>
      </c>
      <c r="AC2804" s="493" t="s">
        <v>19896</v>
      </c>
      <c r="AD2804" s="493" t="s">
        <v>22510</v>
      </c>
      <c r="AE2804"/>
      <c r="AF2804" t="s">
        <v>20919</v>
      </c>
      <c r="AG2804"/>
      <c r="AH2804"/>
      <c r="AI2804" t="s">
        <v>20668</v>
      </c>
      <c r="AJ2804" t="s">
        <v>32</v>
      </c>
      <c r="AK2804" t="s">
        <v>1931</v>
      </c>
      <c r="AL2804" t="s">
        <v>64</v>
      </c>
      <c r="AM2804" t="s">
        <v>4459</v>
      </c>
      <c r="AN2804">
        <v>4</v>
      </c>
    </row>
    <row r="2805" spans="1:40" ht="14.4" x14ac:dyDescent="0.3">
      <c r="A2805" s="433" t="str">
        <v>3707</v>
      </c>
      <c r="D2805" t="str">
        <f>CONCATENATE(portada_F[[#This Row],[NIVEL]],".",portada_F[[#This Row],[CODINS]])</f>
        <v>1.03281</v>
      </c>
      <c r="E2805" s="444" t="s">
        <v>33339</v>
      </c>
      <c r="F2805" t="s">
        <v>5599</v>
      </c>
      <c r="G2805" t="s">
        <v>5596</v>
      </c>
      <c r="H2805" t="s">
        <v>5597</v>
      </c>
      <c r="I2805" t="s">
        <v>135</v>
      </c>
      <c r="J2805" t="s">
        <v>10</v>
      </c>
      <c r="K2805" t="s">
        <v>32</v>
      </c>
      <c r="L2805" t="s">
        <v>20921</v>
      </c>
      <c r="M2805" t="s">
        <v>18492</v>
      </c>
      <c r="N2805">
        <v>61004</v>
      </c>
      <c r="O2805" t="s">
        <v>136</v>
      </c>
      <c r="P2805" t="s">
        <v>11</v>
      </c>
      <c r="Q2805" t="s">
        <v>4</v>
      </c>
      <c r="R2805" t="s">
        <v>16842</v>
      </c>
      <c r="S2805" t="s">
        <v>137</v>
      </c>
      <c r="T2805" t="s">
        <v>22515</v>
      </c>
      <c r="U2805" t="s">
        <v>5598</v>
      </c>
      <c r="V2805" t="s">
        <v>4244</v>
      </c>
      <c r="W2805" t="s">
        <v>27755</v>
      </c>
      <c r="X2805" t="s">
        <v>11075</v>
      </c>
      <c r="Y2805" s="536" t="s">
        <v>27756</v>
      </c>
      <c r="Z2805" s="536"/>
      <c r="AA2805" s="493" t="s">
        <v>14250</v>
      </c>
      <c r="AB2805" s="493" t="s">
        <v>27757</v>
      </c>
      <c r="AC2805" s="493" t="s">
        <v>19900</v>
      </c>
      <c r="AD2805" s="493" t="s">
        <v>22520</v>
      </c>
      <c r="AE2805"/>
      <c r="AF2805" t="s">
        <v>20919</v>
      </c>
      <c r="AG2805"/>
      <c r="AH2805"/>
      <c r="AI2805" t="s">
        <v>20668</v>
      </c>
      <c r="AJ2805" t="s">
        <v>32</v>
      </c>
      <c r="AK2805" t="s">
        <v>8026</v>
      </c>
      <c r="AL2805" t="s">
        <v>64</v>
      </c>
      <c r="AM2805" t="s">
        <v>5597</v>
      </c>
      <c r="AN2805">
        <v>5</v>
      </c>
    </row>
    <row r="2806" spans="1:40" ht="14.4" x14ac:dyDescent="0.3">
      <c r="A2806" s="433" t="str">
        <v>3708</v>
      </c>
      <c r="D2806" t="str">
        <f>CONCATENATE(portada_F[[#This Row],[NIVEL]],".",portada_F[[#This Row],[CODINS]])</f>
        <v>1.00991</v>
      </c>
      <c r="E2806" s="444" t="s">
        <v>31313</v>
      </c>
      <c r="F2806" t="s">
        <v>2662</v>
      </c>
      <c r="G2806" t="s">
        <v>5296</v>
      </c>
      <c r="H2806" t="s">
        <v>12438</v>
      </c>
      <c r="I2806" t="s">
        <v>135</v>
      </c>
      <c r="J2806" t="s">
        <v>5</v>
      </c>
      <c r="K2806" t="s">
        <v>32</v>
      </c>
      <c r="L2806" t="s">
        <v>20921</v>
      </c>
      <c r="M2806" t="s">
        <v>18492</v>
      </c>
      <c r="N2806">
        <v>60801</v>
      </c>
      <c r="O2806" t="s">
        <v>136</v>
      </c>
      <c r="P2806" t="s">
        <v>9</v>
      </c>
      <c r="Q2806" t="s">
        <v>1</v>
      </c>
      <c r="R2806" t="s">
        <v>16834</v>
      </c>
      <c r="S2806" t="s">
        <v>137</v>
      </c>
      <c r="T2806" t="s">
        <v>22499</v>
      </c>
      <c r="U2806" t="s">
        <v>3120</v>
      </c>
      <c r="V2806" t="s">
        <v>3832</v>
      </c>
      <c r="W2806" t="s">
        <v>23056</v>
      </c>
      <c r="X2806" t="s">
        <v>10514</v>
      </c>
      <c r="Y2806" s="536" t="s">
        <v>23057</v>
      </c>
      <c r="Z2806" s="536"/>
      <c r="AA2806" s="493" t="s">
        <v>15599</v>
      </c>
      <c r="AB2806" s="493" t="s">
        <v>23058</v>
      </c>
      <c r="AC2806" s="493" t="s">
        <v>19894</v>
      </c>
      <c r="AD2806" s="493" t="s">
        <v>22501</v>
      </c>
      <c r="AE2806"/>
      <c r="AF2806" t="s">
        <v>20919</v>
      </c>
      <c r="AG2806"/>
      <c r="AH2806"/>
      <c r="AI2806" t="s">
        <v>20668</v>
      </c>
      <c r="AJ2806" t="s">
        <v>32</v>
      </c>
      <c r="AK2806" t="s">
        <v>2845</v>
      </c>
      <c r="AL2806" t="s">
        <v>64</v>
      </c>
      <c r="AM2806" t="s">
        <v>12438</v>
      </c>
      <c r="AN2806">
        <v>38</v>
      </c>
    </row>
    <row r="2807" spans="1:40" ht="14.4" x14ac:dyDescent="0.3">
      <c r="A2807" s="433" t="str">
        <v>3710</v>
      </c>
      <c r="D2807" t="str">
        <f>CONCATENATE(portada_F[[#This Row],[NIVEL]],".",portada_F[[#This Row],[CODINS]])</f>
        <v>1.02234</v>
      </c>
      <c r="E2807" s="444" t="s">
        <v>32436</v>
      </c>
      <c r="F2807" t="s">
        <v>3047</v>
      </c>
      <c r="G2807" t="s">
        <v>5145</v>
      </c>
      <c r="H2807" t="s">
        <v>5146</v>
      </c>
      <c r="I2807" t="s">
        <v>135</v>
      </c>
      <c r="J2807" t="s">
        <v>4</v>
      </c>
      <c r="K2807" t="s">
        <v>32</v>
      </c>
      <c r="L2807" t="s">
        <v>20921</v>
      </c>
      <c r="M2807" t="s">
        <v>18492</v>
      </c>
      <c r="N2807">
        <v>60703</v>
      </c>
      <c r="O2807" t="s">
        <v>136</v>
      </c>
      <c r="P2807" t="s">
        <v>7</v>
      </c>
      <c r="Q2807" t="s">
        <v>3</v>
      </c>
      <c r="R2807" t="s">
        <v>16832</v>
      </c>
      <c r="S2807" t="s">
        <v>137</v>
      </c>
      <c r="T2807" t="s">
        <v>138</v>
      </c>
      <c r="U2807" t="s">
        <v>22494</v>
      </c>
      <c r="V2807" t="s">
        <v>5146</v>
      </c>
      <c r="W2807" t="s">
        <v>25633</v>
      </c>
      <c r="X2807" t="s">
        <v>15010</v>
      </c>
      <c r="Y2807" s="536" t="s">
        <v>25634</v>
      </c>
      <c r="Z2807" s="536"/>
      <c r="AA2807" s="493" t="s">
        <v>14080</v>
      </c>
      <c r="AB2807" s="493" t="s">
        <v>25635</v>
      </c>
      <c r="AC2807" s="493" t="s">
        <v>19893</v>
      </c>
      <c r="AD2807" s="493" t="s">
        <v>22498</v>
      </c>
      <c r="AE2807"/>
      <c r="AF2807" t="s">
        <v>20919</v>
      </c>
      <c r="AG2807"/>
      <c r="AH2807"/>
      <c r="AI2807" t="s">
        <v>20668</v>
      </c>
      <c r="AJ2807" t="s">
        <v>32</v>
      </c>
      <c r="AK2807" t="s">
        <v>1395</v>
      </c>
      <c r="AL2807" t="s">
        <v>64</v>
      </c>
      <c r="AM2807" t="s">
        <v>5146</v>
      </c>
      <c r="AN2807">
        <v>13</v>
      </c>
    </row>
    <row r="2808" spans="1:40" ht="14.4" x14ac:dyDescent="0.3">
      <c r="A2808" s="433" t="str">
        <v>3711</v>
      </c>
      <c r="D2808" t="str">
        <f>CONCATENATE(portada_F[[#This Row],[NIVEL]],".",portada_F[[#This Row],[CODINS]])</f>
        <v>1.01312</v>
      </c>
      <c r="E2808" s="444" t="s">
        <v>31596</v>
      </c>
      <c r="F2808" t="s">
        <v>3333</v>
      </c>
      <c r="G2808" t="s">
        <v>5278</v>
      </c>
      <c r="H2808" t="s">
        <v>5279</v>
      </c>
      <c r="I2808" t="s">
        <v>13536</v>
      </c>
      <c r="J2808" t="s">
        <v>6</v>
      </c>
      <c r="K2808" t="s">
        <v>32</v>
      </c>
      <c r="L2808" t="s">
        <v>20921</v>
      </c>
      <c r="M2808" t="s">
        <v>18492</v>
      </c>
      <c r="N2808">
        <v>60501</v>
      </c>
      <c r="O2808" t="s">
        <v>136</v>
      </c>
      <c r="P2808" t="s">
        <v>5</v>
      </c>
      <c r="Q2808" t="s">
        <v>1</v>
      </c>
      <c r="R2808" t="s">
        <v>16825</v>
      </c>
      <c r="S2808" t="s">
        <v>137</v>
      </c>
      <c r="T2808" t="s">
        <v>22471</v>
      </c>
      <c r="U2808" t="s">
        <v>22472</v>
      </c>
      <c r="V2808" t="s">
        <v>5279</v>
      </c>
      <c r="W2808" t="s">
        <v>9671</v>
      </c>
      <c r="X2808" t="s">
        <v>12854</v>
      </c>
      <c r="Y2808" s="536" t="s">
        <v>23726</v>
      </c>
      <c r="Z2808" s="536" t="s">
        <v>23727</v>
      </c>
      <c r="AA2808" s="493" t="s">
        <v>18976</v>
      </c>
      <c r="AB2808" s="493" t="s">
        <v>23727</v>
      </c>
      <c r="AC2808" s="493" t="s">
        <v>19887</v>
      </c>
      <c r="AD2808" s="493" t="s">
        <v>22475</v>
      </c>
      <c r="AE2808"/>
      <c r="AF2808" t="s">
        <v>20919</v>
      </c>
      <c r="AG2808"/>
      <c r="AH2808"/>
      <c r="AI2808" t="s">
        <v>20668</v>
      </c>
      <c r="AJ2808" t="s">
        <v>32</v>
      </c>
      <c r="AK2808" t="s">
        <v>5277</v>
      </c>
      <c r="AL2808" t="s">
        <v>64</v>
      </c>
      <c r="AM2808" t="s">
        <v>5279</v>
      </c>
      <c r="AN2808">
        <v>26</v>
      </c>
    </row>
    <row r="2809" spans="1:40" ht="14.4" x14ac:dyDescent="0.3">
      <c r="A2809" s="433" t="str">
        <v>3712</v>
      </c>
      <c r="D2809" t="str">
        <f>CONCATENATE(portada_F[[#This Row],[NIVEL]],".",portada_F[[#This Row],[CODINS]])</f>
        <v>1.04174</v>
      </c>
      <c r="E2809" s="444" t="s">
        <v>34048</v>
      </c>
      <c r="F2809" t="s">
        <v>17834</v>
      </c>
      <c r="G2809" t="s">
        <v>17835</v>
      </c>
      <c r="H2809" t="s">
        <v>17836</v>
      </c>
      <c r="I2809" t="s">
        <v>13536</v>
      </c>
      <c r="J2809" t="s">
        <v>6</v>
      </c>
      <c r="K2809" t="s">
        <v>32</v>
      </c>
      <c r="L2809" t="s">
        <v>20921</v>
      </c>
      <c r="M2809" t="s">
        <v>18492</v>
      </c>
      <c r="N2809">
        <v>60501</v>
      </c>
      <c r="O2809" t="s">
        <v>136</v>
      </c>
      <c r="P2809" t="s">
        <v>5</v>
      </c>
      <c r="Q2809" t="s">
        <v>1</v>
      </c>
      <c r="R2809" t="s">
        <v>16825</v>
      </c>
      <c r="S2809" t="s">
        <v>137</v>
      </c>
      <c r="T2809" t="s">
        <v>22471</v>
      </c>
      <c r="U2809" t="s">
        <v>22472</v>
      </c>
      <c r="V2809" t="s">
        <v>17836</v>
      </c>
      <c r="W2809" t="s">
        <v>29650</v>
      </c>
      <c r="X2809" t="s">
        <v>18262</v>
      </c>
      <c r="Y2809" s="536" t="s">
        <v>29651</v>
      </c>
      <c r="Z2809" s="536"/>
      <c r="AA2809" s="493" t="s">
        <v>19600</v>
      </c>
      <c r="AB2809" s="493" t="s">
        <v>29651</v>
      </c>
      <c r="AC2809" s="493" t="s">
        <v>19887</v>
      </c>
      <c r="AD2809" s="493" t="s">
        <v>22475</v>
      </c>
      <c r="AE2809"/>
      <c r="AF2809" t="s">
        <v>20919</v>
      </c>
      <c r="AG2809"/>
      <c r="AH2809"/>
      <c r="AI2809" t="s">
        <v>20668</v>
      </c>
      <c r="AJ2809" t="s">
        <v>32</v>
      </c>
      <c r="AK2809" t="s">
        <v>18317</v>
      </c>
      <c r="AL2809" t="s">
        <v>64</v>
      </c>
      <c r="AM2809" t="s">
        <v>17836</v>
      </c>
      <c r="AN2809">
        <v>1</v>
      </c>
    </row>
    <row r="2810" spans="1:40" ht="14.4" x14ac:dyDescent="0.3">
      <c r="A2810" s="433" t="str">
        <v>3715</v>
      </c>
      <c r="D2810" t="str">
        <f>CONCATENATE(portada_F[[#This Row],[NIVEL]],".",portada_F[[#This Row],[CODINS]])</f>
        <v>1.02622</v>
      </c>
      <c r="E2810" s="444" t="s">
        <v>32772</v>
      </c>
      <c r="F2810" t="s">
        <v>5384</v>
      </c>
      <c r="G2810" t="s">
        <v>5578</v>
      </c>
      <c r="H2810" t="s">
        <v>5579</v>
      </c>
      <c r="I2810" t="s">
        <v>135</v>
      </c>
      <c r="J2810" t="s">
        <v>15</v>
      </c>
      <c r="K2810" t="s">
        <v>32</v>
      </c>
      <c r="L2810" t="s">
        <v>20921</v>
      </c>
      <c r="M2810" t="s">
        <v>18492</v>
      </c>
      <c r="N2810">
        <v>60804</v>
      </c>
      <c r="O2810" t="s">
        <v>136</v>
      </c>
      <c r="P2810" t="s">
        <v>9</v>
      </c>
      <c r="Q2810" t="s">
        <v>4</v>
      </c>
      <c r="R2810" t="s">
        <v>16836</v>
      </c>
      <c r="S2810" t="s">
        <v>137</v>
      </c>
      <c r="T2810" t="s">
        <v>22499</v>
      </c>
      <c r="U2810" t="s">
        <v>191</v>
      </c>
      <c r="V2810" t="s">
        <v>5579</v>
      </c>
      <c r="W2810" t="s">
        <v>19297</v>
      </c>
      <c r="X2810" t="s">
        <v>12138</v>
      </c>
      <c r="Y2810" s="536" t="s">
        <v>26413</v>
      </c>
      <c r="Z2810" s="536"/>
      <c r="AA2810" s="493" t="s">
        <v>26414</v>
      </c>
      <c r="AB2810" s="493" t="s">
        <v>26413</v>
      </c>
      <c r="AC2810" s="493" t="s">
        <v>13182</v>
      </c>
      <c r="AD2810" s="493" t="s">
        <v>24842</v>
      </c>
      <c r="AE2810"/>
      <c r="AF2810" t="s">
        <v>20919</v>
      </c>
      <c r="AG2810"/>
      <c r="AH2810"/>
      <c r="AI2810" t="s">
        <v>20668</v>
      </c>
      <c r="AJ2810" t="s">
        <v>32</v>
      </c>
      <c r="AK2810" t="s">
        <v>7320</v>
      </c>
      <c r="AL2810" t="s">
        <v>64</v>
      </c>
      <c r="AM2810" t="s">
        <v>5579</v>
      </c>
      <c r="AN2810">
        <v>4</v>
      </c>
    </row>
    <row r="2811" spans="1:40" ht="14.4" x14ac:dyDescent="0.3">
      <c r="A2811" s="433" t="str">
        <v>3716</v>
      </c>
      <c r="D2811" t="str">
        <f>CONCATENATE(portada_F[[#This Row],[NIVEL]],".",portada_F[[#This Row],[CODINS]])</f>
        <v>1.02813</v>
      </c>
      <c r="E2811" s="444" t="s">
        <v>32948</v>
      </c>
      <c r="F2811" t="s">
        <v>5514</v>
      </c>
      <c r="G2811" t="s">
        <v>5513</v>
      </c>
      <c r="H2811" t="s">
        <v>7902</v>
      </c>
      <c r="I2811" t="s">
        <v>135</v>
      </c>
      <c r="J2811" t="s">
        <v>14</v>
      </c>
      <c r="K2811" t="s">
        <v>32</v>
      </c>
      <c r="L2811" t="s">
        <v>20921</v>
      </c>
      <c r="M2811" t="s">
        <v>18492</v>
      </c>
      <c r="N2811">
        <v>60805</v>
      </c>
      <c r="O2811" t="s">
        <v>136</v>
      </c>
      <c r="P2811" t="s">
        <v>9</v>
      </c>
      <c r="Q2811" t="s">
        <v>5</v>
      </c>
      <c r="R2811" t="s">
        <v>16837</v>
      </c>
      <c r="S2811" t="s">
        <v>137</v>
      </c>
      <c r="T2811" t="s">
        <v>22499</v>
      </c>
      <c r="U2811" t="s">
        <v>23756</v>
      </c>
      <c r="V2811" t="s">
        <v>3489</v>
      </c>
      <c r="W2811" t="s">
        <v>697</v>
      </c>
      <c r="X2811" t="s">
        <v>10983</v>
      </c>
      <c r="Y2811" s="536" t="s">
        <v>26838</v>
      </c>
      <c r="Z2811" s="536"/>
      <c r="AA2811" s="493" t="s">
        <v>20298</v>
      </c>
      <c r="AB2811" s="493" t="s">
        <v>26839</v>
      </c>
      <c r="AC2811" s="493" t="s">
        <v>20027</v>
      </c>
      <c r="AD2811" s="493" t="s">
        <v>26840</v>
      </c>
      <c r="AE2811"/>
      <c r="AF2811" t="s">
        <v>20919</v>
      </c>
      <c r="AG2811"/>
      <c r="AH2811"/>
      <c r="AI2811" t="s">
        <v>20668</v>
      </c>
      <c r="AJ2811" t="s">
        <v>32</v>
      </c>
      <c r="AK2811" t="s">
        <v>5512</v>
      </c>
      <c r="AL2811" t="s">
        <v>64</v>
      </c>
      <c r="AM2811" t="s">
        <v>7902</v>
      </c>
      <c r="AN2811">
        <v>2</v>
      </c>
    </row>
    <row r="2812" spans="1:40" ht="14.4" x14ac:dyDescent="0.3">
      <c r="A2812" s="433" t="str">
        <v>3717</v>
      </c>
      <c r="D2812" t="str">
        <f>CONCATENATE(portada_F[[#This Row],[NIVEL]],".",portada_F[[#This Row],[CODINS]])</f>
        <v>1.01988</v>
      </c>
      <c r="E2812" s="444" t="s">
        <v>32218</v>
      </c>
      <c r="F2812" t="s">
        <v>4602</v>
      </c>
      <c r="G2812" t="s">
        <v>5547</v>
      </c>
      <c r="H2812" t="s">
        <v>12473</v>
      </c>
      <c r="I2812" t="s">
        <v>135</v>
      </c>
      <c r="J2812" t="s">
        <v>7</v>
      </c>
      <c r="K2812" t="s">
        <v>32</v>
      </c>
      <c r="L2812" t="s">
        <v>20921</v>
      </c>
      <c r="M2812" t="s">
        <v>18492</v>
      </c>
      <c r="N2812">
        <v>60803</v>
      </c>
      <c r="O2812" t="s">
        <v>136</v>
      </c>
      <c r="P2812" t="s">
        <v>9</v>
      </c>
      <c r="Q2812" t="s">
        <v>3</v>
      </c>
      <c r="R2812" t="s">
        <v>18390</v>
      </c>
      <c r="S2812" t="s">
        <v>137</v>
      </c>
      <c r="T2812" t="s">
        <v>22499</v>
      </c>
      <c r="U2812" t="s">
        <v>22507</v>
      </c>
      <c r="V2812" t="s">
        <v>535</v>
      </c>
      <c r="W2812" t="s">
        <v>25119</v>
      </c>
      <c r="X2812" t="s">
        <v>10792</v>
      </c>
      <c r="Y2812" s="536" t="s">
        <v>25120</v>
      </c>
      <c r="Z2812" s="536"/>
      <c r="AA2812" s="493" t="s">
        <v>13026</v>
      </c>
      <c r="AB2812" s="493" t="s">
        <v>25121</v>
      </c>
      <c r="AC2812" s="493" t="s">
        <v>19896</v>
      </c>
      <c r="AD2812" s="493" t="s">
        <v>22510</v>
      </c>
      <c r="AE2812"/>
      <c r="AF2812" t="s">
        <v>20919</v>
      </c>
      <c r="AG2812"/>
      <c r="AH2812"/>
      <c r="AI2812" t="s">
        <v>20668</v>
      </c>
      <c r="AJ2812" t="s">
        <v>32</v>
      </c>
      <c r="AK2812" t="s">
        <v>7317</v>
      </c>
      <c r="AL2812" t="s">
        <v>64</v>
      </c>
      <c r="AM2812" t="s">
        <v>12473</v>
      </c>
      <c r="AN2812">
        <v>7</v>
      </c>
    </row>
    <row r="2813" spans="1:40" ht="14.4" x14ac:dyDescent="0.3">
      <c r="A2813" s="433" t="str">
        <v>3718</v>
      </c>
      <c r="D2813" t="str">
        <f>CONCATENATE(portada_F[[#This Row],[NIVEL]],".",portada_F[[#This Row],[CODINS]])</f>
        <v>1.01646</v>
      </c>
      <c r="E2813" s="444" t="s">
        <v>31914</v>
      </c>
      <c r="F2813" t="s">
        <v>3724</v>
      </c>
      <c r="G2813" t="s">
        <v>5680</v>
      </c>
      <c r="H2813" t="s">
        <v>5681</v>
      </c>
      <c r="I2813" t="s">
        <v>135</v>
      </c>
      <c r="J2813" t="s">
        <v>13</v>
      </c>
      <c r="K2813" t="s">
        <v>32</v>
      </c>
      <c r="L2813" t="s">
        <v>20921</v>
      </c>
      <c r="M2813" t="s">
        <v>18492</v>
      </c>
      <c r="N2813">
        <v>61004</v>
      </c>
      <c r="O2813" t="s">
        <v>136</v>
      </c>
      <c r="P2813" t="s">
        <v>11</v>
      </c>
      <c r="Q2813" t="s">
        <v>4</v>
      </c>
      <c r="R2813" t="s">
        <v>16842</v>
      </c>
      <c r="S2813" t="s">
        <v>137</v>
      </c>
      <c r="T2813" t="s">
        <v>22515</v>
      </c>
      <c r="U2813" t="s">
        <v>5598</v>
      </c>
      <c r="V2813" t="s">
        <v>5681</v>
      </c>
      <c r="W2813" t="s">
        <v>24437</v>
      </c>
      <c r="X2813" t="s">
        <v>10693</v>
      </c>
      <c r="Y2813" s="536" t="s">
        <v>24438</v>
      </c>
      <c r="Z2813" s="536"/>
      <c r="AA2813" s="493" t="s">
        <v>18036</v>
      </c>
      <c r="AB2813" s="493" t="s">
        <v>24439</v>
      </c>
      <c r="AC2813" s="493" t="s">
        <v>19901</v>
      </c>
      <c r="AD2813" s="493" t="s">
        <v>23786</v>
      </c>
      <c r="AE2813"/>
      <c r="AF2813" t="s">
        <v>20919</v>
      </c>
      <c r="AG2813"/>
      <c r="AH2813"/>
      <c r="AI2813" t="s">
        <v>20668</v>
      </c>
      <c r="AJ2813" t="s">
        <v>32</v>
      </c>
      <c r="AK2813" t="s">
        <v>2821</v>
      </c>
      <c r="AL2813" t="s">
        <v>64</v>
      </c>
      <c r="AM2813" t="s">
        <v>5681</v>
      </c>
      <c r="AN2813">
        <v>11</v>
      </c>
    </row>
    <row r="2814" spans="1:40" ht="14.4" x14ac:dyDescent="0.3">
      <c r="A2814" s="433" t="str">
        <v>3719</v>
      </c>
      <c r="D2814" t="str">
        <f>CONCATENATE(portada_F[[#This Row],[NIVEL]],".",portada_F[[#This Row],[CODINS]])</f>
        <v>1.00990</v>
      </c>
      <c r="E2814" s="444" t="s">
        <v>31312</v>
      </c>
      <c r="F2814" t="s">
        <v>2661</v>
      </c>
      <c r="G2814" t="s">
        <v>6280</v>
      </c>
      <c r="H2814" t="s">
        <v>6281</v>
      </c>
      <c r="I2814" t="s">
        <v>13536</v>
      </c>
      <c r="J2814" t="s">
        <v>7</v>
      </c>
      <c r="K2814" t="s">
        <v>32</v>
      </c>
      <c r="L2814" t="s">
        <v>20921</v>
      </c>
      <c r="M2814" t="s">
        <v>18492</v>
      </c>
      <c r="N2814">
        <v>60502</v>
      </c>
      <c r="O2814" t="s">
        <v>136</v>
      </c>
      <c r="P2814" t="s">
        <v>5</v>
      </c>
      <c r="Q2814" t="s">
        <v>2</v>
      </c>
      <c r="R2814" t="s">
        <v>16826</v>
      </c>
      <c r="S2814" t="s">
        <v>137</v>
      </c>
      <c r="T2814" t="s">
        <v>22471</v>
      </c>
      <c r="U2814" t="s">
        <v>22478</v>
      </c>
      <c r="V2814" t="s">
        <v>6281</v>
      </c>
      <c r="W2814" t="s">
        <v>23054</v>
      </c>
      <c r="X2814" t="s">
        <v>10513</v>
      </c>
      <c r="Y2814" s="536" t="s">
        <v>23055</v>
      </c>
      <c r="Z2814" s="536"/>
      <c r="AA2814" s="493" t="s">
        <v>14109</v>
      </c>
      <c r="AB2814" s="493" t="s">
        <v>23055</v>
      </c>
      <c r="AC2814" s="493" t="s">
        <v>19889</v>
      </c>
      <c r="AD2814" s="493" t="s">
        <v>22481</v>
      </c>
      <c r="AE2814"/>
      <c r="AF2814" t="s">
        <v>20919</v>
      </c>
      <c r="AG2814"/>
      <c r="AH2814"/>
      <c r="AI2814" t="s">
        <v>20668</v>
      </c>
      <c r="AJ2814" t="s">
        <v>32</v>
      </c>
      <c r="AK2814" t="s">
        <v>7503</v>
      </c>
      <c r="AL2814" t="s">
        <v>64</v>
      </c>
      <c r="AM2814" t="s">
        <v>6281</v>
      </c>
      <c r="AN2814">
        <v>44</v>
      </c>
    </row>
    <row r="2815" spans="1:40" ht="14.4" x14ac:dyDescent="0.3">
      <c r="A2815" s="433" t="str">
        <v>3720</v>
      </c>
      <c r="D2815" t="str">
        <f>CONCATENATE(portada_F[[#This Row],[NIVEL]],".",portada_F[[#This Row],[CODINS]])</f>
        <v>1.02429</v>
      </c>
      <c r="E2815" s="444" t="s">
        <v>32606</v>
      </c>
      <c r="F2815" t="s">
        <v>3468</v>
      </c>
      <c r="G2815" t="s">
        <v>5692</v>
      </c>
      <c r="H2815" t="s">
        <v>1863</v>
      </c>
      <c r="I2815" t="s">
        <v>135</v>
      </c>
      <c r="J2815" t="s">
        <v>13</v>
      </c>
      <c r="K2815" t="s">
        <v>32</v>
      </c>
      <c r="L2815" t="s">
        <v>20921</v>
      </c>
      <c r="M2815" t="s">
        <v>18492</v>
      </c>
      <c r="N2815">
        <v>61003</v>
      </c>
      <c r="O2815" t="s">
        <v>136</v>
      </c>
      <c r="P2815" t="s">
        <v>11</v>
      </c>
      <c r="Q2815" t="s">
        <v>3</v>
      </c>
      <c r="R2815" t="s">
        <v>16841</v>
      </c>
      <c r="S2815" t="s">
        <v>137</v>
      </c>
      <c r="T2815" t="s">
        <v>22515</v>
      </c>
      <c r="U2815" t="s">
        <v>1958</v>
      </c>
      <c r="V2815" t="s">
        <v>1863</v>
      </c>
      <c r="W2815" t="s">
        <v>19238</v>
      </c>
      <c r="X2815" t="s">
        <v>12091</v>
      </c>
      <c r="Y2815" s="536" t="s">
        <v>26019</v>
      </c>
      <c r="Z2815" s="536"/>
      <c r="AA2815" s="493" t="s">
        <v>20220</v>
      </c>
      <c r="AB2815" s="493" t="s">
        <v>26020</v>
      </c>
      <c r="AC2815" s="493" t="s">
        <v>19901</v>
      </c>
      <c r="AD2815" s="493" t="s">
        <v>23786</v>
      </c>
      <c r="AE2815"/>
      <c r="AF2815" t="s">
        <v>20919</v>
      </c>
      <c r="AG2815"/>
      <c r="AH2815"/>
      <c r="AI2815" t="s">
        <v>20668</v>
      </c>
      <c r="AJ2815" t="s">
        <v>32</v>
      </c>
      <c r="AK2815" t="s">
        <v>7808</v>
      </c>
      <c r="AL2815" t="s">
        <v>64</v>
      </c>
      <c r="AM2815" t="s">
        <v>1863</v>
      </c>
      <c r="AN2815">
        <v>8</v>
      </c>
    </row>
    <row r="2816" spans="1:40" ht="14.4" x14ac:dyDescent="0.3">
      <c r="A2816" s="433" t="str">
        <v>3722</v>
      </c>
      <c r="D2816" t="str">
        <f>CONCATENATE(portada_F[[#This Row],[NIVEL]],".",portada_F[[#This Row],[CODINS]])</f>
        <v>1.03970</v>
      </c>
      <c r="E2816" s="444" t="s">
        <v>33878</v>
      </c>
      <c r="F2816" t="s">
        <v>10000</v>
      </c>
      <c r="G2816" t="s">
        <v>15994</v>
      </c>
      <c r="H2816" t="s">
        <v>4795</v>
      </c>
      <c r="I2816" t="s">
        <v>135</v>
      </c>
      <c r="J2816" t="s">
        <v>1</v>
      </c>
      <c r="K2816" t="s">
        <v>32</v>
      </c>
      <c r="L2816" t="s">
        <v>20921</v>
      </c>
      <c r="M2816" t="s">
        <v>18492</v>
      </c>
      <c r="N2816">
        <v>60701</v>
      </c>
      <c r="O2816" t="s">
        <v>136</v>
      </c>
      <c r="P2816" t="s">
        <v>7</v>
      </c>
      <c r="Q2816" t="s">
        <v>1</v>
      </c>
      <c r="R2816" t="s">
        <v>16831</v>
      </c>
      <c r="S2816" t="s">
        <v>137</v>
      </c>
      <c r="T2816" t="s">
        <v>138</v>
      </c>
      <c r="U2816" t="s">
        <v>138</v>
      </c>
      <c r="V2816" t="s">
        <v>4795</v>
      </c>
      <c r="W2816" t="s">
        <v>397</v>
      </c>
      <c r="X2816" t="s">
        <v>15996</v>
      </c>
      <c r="Y2816" s="536" t="s">
        <v>29217</v>
      </c>
      <c r="Z2816" s="536"/>
      <c r="AA2816" s="493" t="s">
        <v>15995</v>
      </c>
      <c r="AB2816" s="493" t="s">
        <v>29218</v>
      </c>
      <c r="AC2816" s="493" t="s">
        <v>19890</v>
      </c>
      <c r="AD2816" s="493" t="s">
        <v>29219</v>
      </c>
      <c r="AE2816"/>
      <c r="AF2816" t="s">
        <v>20919</v>
      </c>
      <c r="AG2816"/>
      <c r="AH2816"/>
      <c r="AI2816" t="s">
        <v>20668</v>
      </c>
      <c r="AJ2816" t="s">
        <v>32</v>
      </c>
      <c r="AK2816" t="s">
        <v>13694</v>
      </c>
      <c r="AL2816" t="s">
        <v>64</v>
      </c>
      <c r="AM2816" t="s">
        <v>4795</v>
      </c>
      <c r="AN2816">
        <v>3</v>
      </c>
    </row>
    <row r="2817" spans="1:40" ht="14.4" x14ac:dyDescent="0.3">
      <c r="A2817" s="433" t="str">
        <v>3723</v>
      </c>
      <c r="D2817" t="str">
        <f>CONCATENATE(portada_F[[#This Row],[NIVEL]],".",portada_F[[#This Row],[CODINS]])</f>
        <v>1.02625</v>
      </c>
      <c r="E2817" s="444" t="s">
        <v>32775</v>
      </c>
      <c r="F2817" t="s">
        <v>5389</v>
      </c>
      <c r="G2817" t="s">
        <v>5691</v>
      </c>
      <c r="H2817" t="s">
        <v>3571</v>
      </c>
      <c r="I2817" t="s">
        <v>135</v>
      </c>
      <c r="J2817" t="s">
        <v>2</v>
      </c>
      <c r="K2817" t="s">
        <v>32</v>
      </c>
      <c r="L2817" t="s">
        <v>20921</v>
      </c>
      <c r="M2817" t="s">
        <v>18492</v>
      </c>
      <c r="N2817">
        <v>60704</v>
      </c>
      <c r="O2817" t="s">
        <v>136</v>
      </c>
      <c r="P2817" t="s">
        <v>7</v>
      </c>
      <c r="Q2817" t="s">
        <v>4</v>
      </c>
      <c r="R2817" t="s">
        <v>16833</v>
      </c>
      <c r="S2817" t="s">
        <v>137</v>
      </c>
      <c r="T2817" t="s">
        <v>138</v>
      </c>
      <c r="U2817" t="s">
        <v>1897</v>
      </c>
      <c r="V2817" t="s">
        <v>3571</v>
      </c>
      <c r="W2817" t="s">
        <v>2201</v>
      </c>
      <c r="X2817" t="s">
        <v>12139</v>
      </c>
      <c r="Y2817" s="536" t="s">
        <v>26419</v>
      </c>
      <c r="Z2817" s="536"/>
      <c r="AA2817" s="493" t="s">
        <v>26420</v>
      </c>
      <c r="AB2817" s="493" t="s">
        <v>26421</v>
      </c>
      <c r="AC2817" s="493" t="s">
        <v>20113</v>
      </c>
      <c r="AD2817" s="493" t="s">
        <v>24611</v>
      </c>
      <c r="AE2817"/>
      <c r="AF2817" t="s">
        <v>20919</v>
      </c>
      <c r="AG2817"/>
      <c r="AH2817"/>
      <c r="AI2817" t="s">
        <v>20668</v>
      </c>
      <c r="AJ2817" t="s">
        <v>32</v>
      </c>
      <c r="AK2817" t="s">
        <v>2303</v>
      </c>
      <c r="AL2817" t="s">
        <v>64</v>
      </c>
      <c r="AM2817" t="s">
        <v>3571</v>
      </c>
      <c r="AN2817">
        <v>7</v>
      </c>
    </row>
    <row r="2818" spans="1:40" ht="14.4" x14ac:dyDescent="0.3">
      <c r="A2818" s="433" t="str">
        <v>3724</v>
      </c>
      <c r="D2818" t="str">
        <f>CONCATENATE(portada_F[[#This Row],[NIVEL]],".",portada_F[[#This Row],[CODINS]])</f>
        <v>1.02033</v>
      </c>
      <c r="E2818" s="444" t="s">
        <v>32258</v>
      </c>
      <c r="F2818" t="s">
        <v>1181</v>
      </c>
      <c r="G2818" t="s">
        <v>5414</v>
      </c>
      <c r="H2818" t="s">
        <v>5415</v>
      </c>
      <c r="I2818" t="s">
        <v>135</v>
      </c>
      <c r="J2818" t="s">
        <v>2</v>
      </c>
      <c r="K2818" t="s">
        <v>32</v>
      </c>
      <c r="L2818" t="s">
        <v>20921</v>
      </c>
      <c r="M2818" t="s">
        <v>18492</v>
      </c>
      <c r="N2818">
        <v>60704</v>
      </c>
      <c r="O2818" t="s">
        <v>136</v>
      </c>
      <c r="P2818" t="s">
        <v>7</v>
      </c>
      <c r="Q2818" t="s">
        <v>4</v>
      </c>
      <c r="R2818" t="s">
        <v>16833</v>
      </c>
      <c r="S2818" t="s">
        <v>137</v>
      </c>
      <c r="T2818" t="s">
        <v>138</v>
      </c>
      <c r="U2818" t="s">
        <v>1897</v>
      </c>
      <c r="V2818" t="s">
        <v>5415</v>
      </c>
      <c r="W2818" t="s">
        <v>25209</v>
      </c>
      <c r="X2818" t="s">
        <v>12003</v>
      </c>
      <c r="Y2818" s="536" t="s">
        <v>25210</v>
      </c>
      <c r="Z2818" s="536"/>
      <c r="AA2818" s="493" t="s">
        <v>20161</v>
      </c>
      <c r="AB2818" s="493" t="s">
        <v>25211</v>
      </c>
      <c r="AC2818" s="493" t="s">
        <v>20113</v>
      </c>
      <c r="AD2818" s="493" t="s">
        <v>24828</v>
      </c>
      <c r="AE2818"/>
      <c r="AF2818" t="s">
        <v>20919</v>
      </c>
      <c r="AG2818"/>
      <c r="AH2818"/>
      <c r="AI2818" t="s">
        <v>20668</v>
      </c>
      <c r="AJ2818" t="s">
        <v>32</v>
      </c>
      <c r="AK2818" t="s">
        <v>4786</v>
      </c>
      <c r="AL2818" t="s">
        <v>64</v>
      </c>
      <c r="AM2818" t="s">
        <v>5415</v>
      </c>
      <c r="AN2818">
        <v>6</v>
      </c>
    </row>
    <row r="2819" spans="1:40" ht="14.4" x14ac:dyDescent="0.3">
      <c r="A2819" s="433" t="str">
        <v>3725</v>
      </c>
      <c r="D2819" t="str">
        <f>CONCATENATE(portada_F[[#This Row],[NIVEL]],".",portada_F[[#This Row],[CODINS]])</f>
        <v>1.04265</v>
      </c>
      <c r="E2819" s="444" t="s">
        <v>34106</v>
      </c>
      <c r="F2819" t="s">
        <v>18689</v>
      </c>
      <c r="G2819" t="s">
        <v>18690</v>
      </c>
      <c r="H2819" t="s">
        <v>18691</v>
      </c>
      <c r="I2819" t="s">
        <v>13536</v>
      </c>
      <c r="J2819" t="s">
        <v>6</v>
      </c>
      <c r="K2819" t="s">
        <v>32</v>
      </c>
      <c r="L2819" t="s">
        <v>20921</v>
      </c>
      <c r="M2819" t="s">
        <v>18492</v>
      </c>
      <c r="N2819">
        <v>60501</v>
      </c>
      <c r="O2819" t="s">
        <v>136</v>
      </c>
      <c r="P2819" t="s">
        <v>5</v>
      </c>
      <c r="Q2819" t="s">
        <v>1</v>
      </c>
      <c r="R2819" t="s">
        <v>16825</v>
      </c>
      <c r="S2819" t="s">
        <v>137</v>
      </c>
      <c r="T2819" t="s">
        <v>22471</v>
      </c>
      <c r="U2819" t="s">
        <v>22472</v>
      </c>
      <c r="V2819" t="s">
        <v>18718</v>
      </c>
      <c r="W2819" t="s">
        <v>19653</v>
      </c>
      <c r="X2819" t="s">
        <v>19652</v>
      </c>
      <c r="Y2819" s="536" t="s">
        <v>29792</v>
      </c>
      <c r="Z2819" s="536" t="s">
        <v>29793</v>
      </c>
      <c r="AA2819" s="493" t="s">
        <v>17581</v>
      </c>
      <c r="AB2819" s="493" t="s">
        <v>29793</v>
      </c>
      <c r="AC2819" s="493" t="s">
        <v>19887</v>
      </c>
      <c r="AD2819" s="493" t="s">
        <v>22475</v>
      </c>
      <c r="AE2819"/>
      <c r="AF2819" t="s">
        <v>20919</v>
      </c>
      <c r="AG2819"/>
      <c r="AH2819"/>
      <c r="AI2819" t="s">
        <v>20668</v>
      </c>
      <c r="AJ2819" t="s">
        <v>32</v>
      </c>
      <c r="AK2819" t="s">
        <v>19670</v>
      </c>
      <c r="AL2819" t="s">
        <v>64</v>
      </c>
      <c r="AM2819" t="s">
        <v>18691</v>
      </c>
      <c r="AN2819">
        <v>4</v>
      </c>
    </row>
    <row r="2820" spans="1:40" ht="14.4" x14ac:dyDescent="0.3">
      <c r="A2820" s="433" t="str">
        <v>3726</v>
      </c>
      <c r="D2820" t="str">
        <f>CONCATENATE(portada_F[[#This Row],[NIVEL]],".",portada_F[[#This Row],[CODINS]])</f>
        <v>1.02037</v>
      </c>
      <c r="E2820" s="444" t="s">
        <v>32262</v>
      </c>
      <c r="F2820" t="s">
        <v>1634</v>
      </c>
      <c r="G2820" t="s">
        <v>5569</v>
      </c>
      <c r="H2820" t="s">
        <v>5570</v>
      </c>
      <c r="I2820" t="s">
        <v>13536</v>
      </c>
      <c r="J2820" t="s">
        <v>4</v>
      </c>
      <c r="K2820" t="s">
        <v>32</v>
      </c>
      <c r="L2820" t="s">
        <v>20921</v>
      </c>
      <c r="M2820" t="s">
        <v>18492</v>
      </c>
      <c r="N2820">
        <v>60303</v>
      </c>
      <c r="O2820" t="s">
        <v>136</v>
      </c>
      <c r="P2820" t="s">
        <v>3</v>
      </c>
      <c r="Q2820" t="s">
        <v>3</v>
      </c>
      <c r="R2820" t="s">
        <v>16816</v>
      </c>
      <c r="S2820" t="s">
        <v>137</v>
      </c>
      <c r="T2820" t="s">
        <v>1636</v>
      </c>
      <c r="U2820" t="s">
        <v>1718</v>
      </c>
      <c r="V2820" t="s">
        <v>5570</v>
      </c>
      <c r="W2820" t="s">
        <v>9689</v>
      </c>
      <c r="X2820" t="s">
        <v>12004</v>
      </c>
      <c r="Y2820" s="536" t="s">
        <v>24416</v>
      </c>
      <c r="Z2820" s="536" t="s">
        <v>25220</v>
      </c>
      <c r="AA2820" s="493" t="s">
        <v>9688</v>
      </c>
      <c r="AB2820" s="493" t="s">
        <v>25220</v>
      </c>
      <c r="AC2820" s="493" t="s">
        <v>20095</v>
      </c>
      <c r="AD2820" s="493" t="s">
        <v>24416</v>
      </c>
      <c r="AE2820"/>
      <c r="AF2820" t="s">
        <v>20919</v>
      </c>
      <c r="AG2820"/>
      <c r="AH2820"/>
      <c r="AI2820" t="s">
        <v>20668</v>
      </c>
      <c r="AJ2820" t="s">
        <v>32</v>
      </c>
      <c r="AK2820" t="s">
        <v>4510</v>
      </c>
      <c r="AL2820" t="s">
        <v>64</v>
      </c>
      <c r="AM2820" t="s">
        <v>5570</v>
      </c>
      <c r="AN2820">
        <v>12</v>
      </c>
    </row>
    <row r="2821" spans="1:40" ht="14.4" x14ac:dyDescent="0.3">
      <c r="A2821" s="433" t="str">
        <v>3727</v>
      </c>
      <c r="D2821" t="str">
        <f>CONCATENATE(portada_F[[#This Row],[NIVEL]],".",portada_F[[#This Row],[CODINS]])</f>
        <v>1.03330</v>
      </c>
      <c r="E2821" s="444" t="s">
        <v>33382</v>
      </c>
      <c r="F2821" t="s">
        <v>8284</v>
      </c>
      <c r="G2821" t="s">
        <v>8130</v>
      </c>
      <c r="H2821" t="s">
        <v>8285</v>
      </c>
      <c r="I2821" t="s">
        <v>135</v>
      </c>
      <c r="J2821" t="s">
        <v>9</v>
      </c>
      <c r="K2821" t="s">
        <v>32</v>
      </c>
      <c r="L2821" t="s">
        <v>20921</v>
      </c>
      <c r="M2821" t="s">
        <v>18492</v>
      </c>
      <c r="N2821">
        <v>60805</v>
      </c>
      <c r="O2821" t="s">
        <v>136</v>
      </c>
      <c r="P2821" t="s">
        <v>9</v>
      </c>
      <c r="Q2821" t="s">
        <v>5</v>
      </c>
      <c r="R2821" t="s">
        <v>16837</v>
      </c>
      <c r="S2821" t="s">
        <v>137</v>
      </c>
      <c r="T2821" t="s">
        <v>22499</v>
      </c>
      <c r="U2821" t="s">
        <v>23756</v>
      </c>
      <c r="V2821" t="s">
        <v>9837</v>
      </c>
      <c r="W2821" t="s">
        <v>12271</v>
      </c>
      <c r="X2821" t="s">
        <v>11084</v>
      </c>
      <c r="Y2821" s="536" t="s">
        <v>27856</v>
      </c>
      <c r="Z2821" s="536"/>
      <c r="AA2821" s="493" t="s">
        <v>27857</v>
      </c>
      <c r="AB2821" s="493" t="s">
        <v>27856</v>
      </c>
      <c r="AC2821" s="493" t="s">
        <v>7294</v>
      </c>
      <c r="AD2821" s="493" t="s">
        <v>24622</v>
      </c>
      <c r="AE2821"/>
      <c r="AF2821" t="s">
        <v>20919</v>
      </c>
      <c r="AG2821"/>
      <c r="AH2821"/>
      <c r="AI2821" t="s">
        <v>20668</v>
      </c>
      <c r="AJ2821" t="s">
        <v>32</v>
      </c>
      <c r="AK2821" t="s">
        <v>8132</v>
      </c>
      <c r="AL2821" t="s">
        <v>64</v>
      </c>
      <c r="AM2821" t="s">
        <v>8285</v>
      </c>
      <c r="AN2821">
        <v>4</v>
      </c>
    </row>
    <row r="2822" spans="1:40" ht="14.4" x14ac:dyDescent="0.3">
      <c r="A2822" s="433" t="str">
        <v>3728</v>
      </c>
      <c r="D2822" t="str">
        <f>CONCATENATE(portada_F[[#This Row],[NIVEL]],".",portada_F[[#This Row],[CODINS]])</f>
        <v>1.00716</v>
      </c>
      <c r="E2822" s="444" t="s">
        <v>31083</v>
      </c>
      <c r="F2822" t="s">
        <v>6866</v>
      </c>
      <c r="G2822" t="s">
        <v>5493</v>
      </c>
      <c r="H2822" t="s">
        <v>62</v>
      </c>
      <c r="I2822" t="s">
        <v>135</v>
      </c>
      <c r="J2822" t="s">
        <v>5</v>
      </c>
      <c r="K2822" t="s">
        <v>32</v>
      </c>
      <c r="L2822" t="s">
        <v>20921</v>
      </c>
      <c r="M2822" t="s">
        <v>18492</v>
      </c>
      <c r="N2822">
        <v>60801</v>
      </c>
      <c r="O2822" t="s">
        <v>136</v>
      </c>
      <c r="P2822" t="s">
        <v>9</v>
      </c>
      <c r="Q2822" t="s">
        <v>1</v>
      </c>
      <c r="R2822" t="s">
        <v>16834</v>
      </c>
      <c r="S2822" t="s">
        <v>137</v>
      </c>
      <c r="T2822" t="s">
        <v>22499</v>
      </c>
      <c r="U2822" t="s">
        <v>3120</v>
      </c>
      <c r="V2822" t="s">
        <v>62</v>
      </c>
      <c r="W2822" t="s">
        <v>18850</v>
      </c>
      <c r="X2822" t="s">
        <v>10447</v>
      </c>
      <c r="Y2822" s="536" t="s">
        <v>22500</v>
      </c>
      <c r="Z2822" s="536" t="s">
        <v>22500</v>
      </c>
      <c r="AA2822" s="493" t="s">
        <v>12750</v>
      </c>
      <c r="AB2822" s="493" t="s">
        <v>22500</v>
      </c>
      <c r="AC2822" s="493" t="s">
        <v>19894</v>
      </c>
      <c r="AD2822" s="493" t="s">
        <v>22501</v>
      </c>
      <c r="AE2822"/>
      <c r="AF2822" t="s">
        <v>20919</v>
      </c>
      <c r="AG2822"/>
      <c r="AH2822"/>
      <c r="AI2822" t="s">
        <v>20668</v>
      </c>
      <c r="AJ2822" t="s">
        <v>32</v>
      </c>
      <c r="AK2822" t="s">
        <v>5492</v>
      </c>
      <c r="AL2822" t="s">
        <v>64</v>
      </c>
      <c r="AM2822" t="s">
        <v>62</v>
      </c>
      <c r="AN2822">
        <v>42</v>
      </c>
    </row>
    <row r="2823" spans="1:40" ht="14.4" x14ac:dyDescent="0.3">
      <c r="A2823" s="433" t="str">
        <v>3729</v>
      </c>
      <c r="D2823" t="str">
        <f>CONCATENATE(portada_F[[#This Row],[NIVEL]],".",portada_F[[#This Row],[CODINS]])</f>
        <v>1.04141</v>
      </c>
      <c r="E2823" s="444" t="s">
        <v>31083</v>
      </c>
      <c r="F2823" t="s">
        <v>10034</v>
      </c>
      <c r="G2823" t="s">
        <v>5493</v>
      </c>
      <c r="H2823" t="s">
        <v>29590</v>
      </c>
      <c r="I2823" t="s">
        <v>135</v>
      </c>
      <c r="J2823" t="s">
        <v>5</v>
      </c>
      <c r="K2823" t="s">
        <v>32</v>
      </c>
      <c r="L2823" t="s">
        <v>20921</v>
      </c>
      <c r="M2823" t="s">
        <v>18492</v>
      </c>
      <c r="N2823">
        <v>60801</v>
      </c>
      <c r="O2823" t="s">
        <v>136</v>
      </c>
      <c r="P2823" t="s">
        <v>9</v>
      </c>
      <c r="Q2823" t="s">
        <v>1</v>
      </c>
      <c r="R2823" t="s">
        <v>16834</v>
      </c>
      <c r="S2823" t="s">
        <v>137</v>
      </c>
      <c r="T2823" t="s">
        <v>22499</v>
      </c>
      <c r="U2823" t="s">
        <v>3120</v>
      </c>
      <c r="V2823" t="s">
        <v>18333</v>
      </c>
      <c r="W2823" t="s">
        <v>18334</v>
      </c>
      <c r="X2823" t="s">
        <v>10447</v>
      </c>
      <c r="Y2823" s="536" t="s">
        <v>22500</v>
      </c>
      <c r="Z2823" s="536"/>
      <c r="AA2823" s="493" t="s">
        <v>12750</v>
      </c>
      <c r="AB2823" s="493" t="s">
        <v>22500</v>
      </c>
      <c r="AC2823" s="493" t="s">
        <v>19894</v>
      </c>
      <c r="AD2823" s="493" t="s">
        <v>22501</v>
      </c>
      <c r="AE2823" t="s">
        <v>28173</v>
      </c>
      <c r="AF2823" t="s">
        <v>20919</v>
      </c>
      <c r="AG2823" t="s">
        <v>64</v>
      </c>
      <c r="AH2823" t="s">
        <v>19694</v>
      </c>
      <c r="AI2823" t="s">
        <v>29591</v>
      </c>
      <c r="AJ2823" t="s">
        <v>32</v>
      </c>
      <c r="AK2823" t="s">
        <v>5492</v>
      </c>
      <c r="AL2823" t="s">
        <v>64</v>
      </c>
      <c r="AM2823" t="s">
        <v>62</v>
      </c>
      <c r="AN2823">
        <v>20</v>
      </c>
    </row>
    <row r="2824" spans="1:40" ht="14.4" x14ac:dyDescent="0.3">
      <c r="A2824" s="433" t="str">
        <v>3730</v>
      </c>
      <c r="D2824" t="str">
        <f>CONCATENATE(portada_F[[#This Row],[NIVEL]],".",portada_F[[#This Row],[CODINS]])</f>
        <v>1.03113</v>
      </c>
      <c r="E2824" s="444" t="s">
        <v>33204</v>
      </c>
      <c r="F2824" t="s">
        <v>5357</v>
      </c>
      <c r="G2824" t="s">
        <v>5356</v>
      </c>
      <c r="H2824" t="s">
        <v>4448</v>
      </c>
      <c r="I2824" t="s">
        <v>13536</v>
      </c>
      <c r="J2824" t="s">
        <v>9</v>
      </c>
      <c r="K2824" t="s">
        <v>32</v>
      </c>
      <c r="L2824" t="s">
        <v>20921</v>
      </c>
      <c r="M2824" t="s">
        <v>18492</v>
      </c>
      <c r="N2824">
        <v>60506</v>
      </c>
      <c r="O2824" t="s">
        <v>136</v>
      </c>
      <c r="P2824" t="s">
        <v>5</v>
      </c>
      <c r="Q2824" t="s">
        <v>6</v>
      </c>
      <c r="R2824" t="s">
        <v>16830</v>
      </c>
      <c r="S2824" t="s">
        <v>137</v>
      </c>
      <c r="T2824" t="s">
        <v>22471</v>
      </c>
      <c r="U2824" t="s">
        <v>8133</v>
      </c>
      <c r="V2824" t="s">
        <v>9679</v>
      </c>
      <c r="W2824" t="s">
        <v>15846</v>
      </c>
      <c r="X2824" t="s">
        <v>15845</v>
      </c>
      <c r="Y2824" s="536" t="s">
        <v>23207</v>
      </c>
      <c r="Z2824" s="536"/>
      <c r="AA2824" s="493" t="s">
        <v>27445</v>
      </c>
      <c r="AB2824" s="493" t="s">
        <v>27446</v>
      </c>
      <c r="AC2824" s="493" t="s">
        <v>19975</v>
      </c>
      <c r="AD2824" s="493" t="s">
        <v>23207</v>
      </c>
      <c r="AE2824"/>
      <c r="AF2824" t="s">
        <v>20919</v>
      </c>
      <c r="AG2824"/>
      <c r="AH2824"/>
      <c r="AI2824" t="s">
        <v>20668</v>
      </c>
      <c r="AJ2824" t="s">
        <v>32</v>
      </c>
      <c r="AK2824" t="s">
        <v>7984</v>
      </c>
      <c r="AL2824" t="s">
        <v>64</v>
      </c>
      <c r="AM2824" t="s">
        <v>4448</v>
      </c>
      <c r="AN2824">
        <v>15</v>
      </c>
    </row>
    <row r="2825" spans="1:40" ht="14.4" x14ac:dyDescent="0.3">
      <c r="A2825" s="433" t="str">
        <v>3732</v>
      </c>
      <c r="D2825" t="str">
        <f>CONCATENATE(portada_F[[#This Row],[NIVEL]],".",portada_F[[#This Row],[CODINS]])</f>
        <v>1.03386</v>
      </c>
      <c r="E2825" s="444" t="s">
        <v>33436</v>
      </c>
      <c r="F2825" t="s">
        <v>7530</v>
      </c>
      <c r="G2825" t="s">
        <v>10325</v>
      </c>
      <c r="H2825" t="s">
        <v>10326</v>
      </c>
      <c r="I2825" t="s">
        <v>135</v>
      </c>
      <c r="J2825" t="s">
        <v>6</v>
      </c>
      <c r="K2825" t="s">
        <v>32</v>
      </c>
      <c r="L2825" t="s">
        <v>20921</v>
      </c>
      <c r="M2825" t="s">
        <v>18492</v>
      </c>
      <c r="N2825">
        <v>60802</v>
      </c>
      <c r="O2825" t="s">
        <v>136</v>
      </c>
      <c r="P2825" t="s">
        <v>9</v>
      </c>
      <c r="Q2825" t="s">
        <v>2</v>
      </c>
      <c r="R2825" t="s">
        <v>16835</v>
      </c>
      <c r="S2825" t="s">
        <v>137</v>
      </c>
      <c r="T2825" t="s">
        <v>22499</v>
      </c>
      <c r="U2825" t="s">
        <v>3327</v>
      </c>
      <c r="V2825" t="s">
        <v>10326</v>
      </c>
      <c r="W2825" t="s">
        <v>17419</v>
      </c>
      <c r="X2825" t="s">
        <v>14266</v>
      </c>
      <c r="Y2825" s="536" t="s">
        <v>27978</v>
      </c>
      <c r="Z2825" s="536"/>
      <c r="AA2825" s="493" t="s">
        <v>17418</v>
      </c>
      <c r="AB2825" s="493" t="s">
        <v>27979</v>
      </c>
      <c r="AC2825" s="493" t="s">
        <v>19895</v>
      </c>
      <c r="AD2825" s="493" t="s">
        <v>22504</v>
      </c>
      <c r="AE2825"/>
      <c r="AF2825" t="s">
        <v>20919</v>
      </c>
      <c r="AG2825"/>
      <c r="AH2825"/>
      <c r="AI2825" t="s">
        <v>20668</v>
      </c>
      <c r="AJ2825" t="s">
        <v>32</v>
      </c>
      <c r="AK2825" t="s">
        <v>9053</v>
      </c>
      <c r="AL2825" t="s">
        <v>64</v>
      </c>
      <c r="AM2825" t="s">
        <v>10326</v>
      </c>
      <c r="AN2825">
        <v>13</v>
      </c>
    </row>
    <row r="2826" spans="1:40" ht="14.4" x14ac:dyDescent="0.3">
      <c r="A2826" s="433" t="str">
        <v>3733</v>
      </c>
      <c r="D2826" t="str">
        <f>CONCATENATE(portada_F[[#This Row],[NIVEL]],".",portada_F[[#This Row],[CODINS]])</f>
        <v>1.02306</v>
      </c>
      <c r="E2826" s="444" t="s">
        <v>32499</v>
      </c>
      <c r="F2826" t="s">
        <v>1564</v>
      </c>
      <c r="G2826" t="s">
        <v>5682</v>
      </c>
      <c r="H2826" t="s">
        <v>12482</v>
      </c>
      <c r="I2826" t="s">
        <v>135</v>
      </c>
      <c r="J2826" t="s">
        <v>13</v>
      </c>
      <c r="K2826" t="s">
        <v>32</v>
      </c>
      <c r="L2826" t="s">
        <v>20921</v>
      </c>
      <c r="M2826" t="s">
        <v>18492</v>
      </c>
      <c r="N2826">
        <v>61004</v>
      </c>
      <c r="O2826" t="s">
        <v>136</v>
      </c>
      <c r="P2826" t="s">
        <v>11</v>
      </c>
      <c r="Q2826" t="s">
        <v>4</v>
      </c>
      <c r="R2826" t="s">
        <v>16842</v>
      </c>
      <c r="S2826" t="s">
        <v>137</v>
      </c>
      <c r="T2826" t="s">
        <v>22515</v>
      </c>
      <c r="U2826" t="s">
        <v>5598</v>
      </c>
      <c r="V2826" t="s">
        <v>12482</v>
      </c>
      <c r="W2826" t="s">
        <v>25785</v>
      </c>
      <c r="X2826" t="s">
        <v>15741</v>
      </c>
      <c r="Y2826" s="536" t="s">
        <v>23789</v>
      </c>
      <c r="Z2826" s="536" t="s">
        <v>23789</v>
      </c>
      <c r="AA2826" s="493" t="s">
        <v>25786</v>
      </c>
      <c r="AB2826" s="493" t="s">
        <v>25787</v>
      </c>
      <c r="AC2826" s="493" t="s">
        <v>19901</v>
      </c>
      <c r="AD2826" s="493" t="s">
        <v>22533</v>
      </c>
      <c r="AE2826"/>
      <c r="AF2826" t="s">
        <v>20919</v>
      </c>
      <c r="AG2826"/>
      <c r="AH2826"/>
      <c r="AI2826" t="s">
        <v>20668</v>
      </c>
      <c r="AJ2826" t="s">
        <v>32</v>
      </c>
      <c r="AK2826" t="s">
        <v>2836</v>
      </c>
      <c r="AL2826" t="s">
        <v>64</v>
      </c>
      <c r="AM2826" t="s">
        <v>12482</v>
      </c>
      <c r="AN2826">
        <v>11</v>
      </c>
    </row>
    <row r="2827" spans="1:40" ht="14.4" x14ac:dyDescent="0.3">
      <c r="A2827" s="433" t="str">
        <v>3735</v>
      </c>
      <c r="D2827" t="str">
        <f>CONCATENATE(portada_F[[#This Row],[NIVEL]],".",portada_F[[#This Row],[CODINS]])</f>
        <v>1.01061</v>
      </c>
      <c r="E2827" s="444" t="s">
        <v>31378</v>
      </c>
      <c r="F2827" t="s">
        <v>1014</v>
      </c>
      <c r="G2827" t="s">
        <v>5340</v>
      </c>
      <c r="H2827" t="s">
        <v>5339</v>
      </c>
      <c r="I2827" t="s">
        <v>13536</v>
      </c>
      <c r="J2827" t="s">
        <v>9</v>
      </c>
      <c r="K2827" t="s">
        <v>32</v>
      </c>
      <c r="L2827" t="s">
        <v>20921</v>
      </c>
      <c r="M2827" t="s">
        <v>18492</v>
      </c>
      <c r="N2827">
        <v>60503</v>
      </c>
      <c r="O2827" t="s">
        <v>136</v>
      </c>
      <c r="P2827" t="s">
        <v>5</v>
      </c>
      <c r="Q2827" t="s">
        <v>3</v>
      </c>
      <c r="R2827" t="s">
        <v>16827</v>
      </c>
      <c r="S2827" t="s">
        <v>137</v>
      </c>
      <c r="T2827" t="s">
        <v>22471</v>
      </c>
      <c r="U2827" t="s">
        <v>5339</v>
      </c>
      <c r="V2827" t="s">
        <v>5339</v>
      </c>
      <c r="W2827" t="s">
        <v>2037</v>
      </c>
      <c r="X2827" t="s">
        <v>10536</v>
      </c>
      <c r="Y2827" s="536" t="s">
        <v>23203</v>
      </c>
      <c r="Z2827" s="536" t="s">
        <v>23204</v>
      </c>
      <c r="AA2827" s="493" t="s">
        <v>23205</v>
      </c>
      <c r="AB2827" s="493" t="s">
        <v>23206</v>
      </c>
      <c r="AC2827" s="493" t="s">
        <v>19975</v>
      </c>
      <c r="AD2827" s="493" t="s">
        <v>23207</v>
      </c>
      <c r="AE2827"/>
      <c r="AF2827" t="s">
        <v>20919</v>
      </c>
      <c r="AG2827"/>
      <c r="AH2827"/>
      <c r="AI2827" t="s">
        <v>20668</v>
      </c>
      <c r="AJ2827" t="s">
        <v>32</v>
      </c>
      <c r="AK2827" t="s">
        <v>7528</v>
      </c>
      <c r="AL2827" t="s">
        <v>64</v>
      </c>
      <c r="AM2827" t="s">
        <v>5339</v>
      </c>
      <c r="AN2827">
        <v>25</v>
      </c>
    </row>
    <row r="2828" spans="1:40" ht="14.4" x14ac:dyDescent="0.3">
      <c r="A2828" s="433" t="str">
        <v>3736</v>
      </c>
      <c r="D2828" t="str">
        <f>CONCATENATE(portada_F[[#This Row],[NIVEL]],".",portada_F[[#This Row],[CODINS]])</f>
        <v>1.02769</v>
      </c>
      <c r="E2828" s="444" t="s">
        <v>32911</v>
      </c>
      <c r="F2828" t="s">
        <v>5571</v>
      </c>
      <c r="G2828" t="s">
        <v>5636</v>
      </c>
      <c r="H2828" t="s">
        <v>12501</v>
      </c>
      <c r="I2828" t="s">
        <v>135</v>
      </c>
      <c r="J2828" t="s">
        <v>15</v>
      </c>
      <c r="K2828" t="s">
        <v>32</v>
      </c>
      <c r="L2828" t="s">
        <v>20921</v>
      </c>
      <c r="M2828" t="s">
        <v>18492</v>
      </c>
      <c r="N2828">
        <v>61001</v>
      </c>
      <c r="O2828" t="s">
        <v>136</v>
      </c>
      <c r="P2828" t="s">
        <v>11</v>
      </c>
      <c r="Q2828" t="s">
        <v>1</v>
      </c>
      <c r="R2828" t="s">
        <v>16839</v>
      </c>
      <c r="S2828" t="s">
        <v>137</v>
      </c>
      <c r="T2828" t="s">
        <v>22515</v>
      </c>
      <c r="U2828" t="s">
        <v>22516</v>
      </c>
      <c r="V2828" t="s">
        <v>5637</v>
      </c>
      <c r="W2828" t="s">
        <v>26752</v>
      </c>
      <c r="X2828" t="s">
        <v>10976</v>
      </c>
      <c r="Y2828" s="536" t="s">
        <v>26753</v>
      </c>
      <c r="Z2828" s="536"/>
      <c r="AA2828" s="493" t="s">
        <v>9691</v>
      </c>
      <c r="AB2828" s="493" t="s">
        <v>26753</v>
      </c>
      <c r="AC2828" s="493" t="s">
        <v>13182</v>
      </c>
      <c r="AD2828" s="493" t="s">
        <v>26754</v>
      </c>
      <c r="AE2828"/>
      <c r="AF2828" t="s">
        <v>20919</v>
      </c>
      <c r="AG2828"/>
      <c r="AH2828"/>
      <c r="AI2828" t="s">
        <v>20668</v>
      </c>
      <c r="AJ2828" t="s">
        <v>32</v>
      </c>
      <c r="AK2828" t="s">
        <v>5592</v>
      </c>
      <c r="AL2828" t="s">
        <v>64</v>
      </c>
      <c r="AM2828" t="s">
        <v>12501</v>
      </c>
      <c r="AN2828">
        <v>18</v>
      </c>
    </row>
    <row r="2829" spans="1:40" ht="14.4" x14ac:dyDescent="0.3">
      <c r="A2829" s="433" t="str">
        <v>3737</v>
      </c>
      <c r="D2829" t="str">
        <f>CONCATENATE(portada_F[[#This Row],[NIVEL]],".",portada_F[[#This Row],[CODINS]])</f>
        <v>1.02810</v>
      </c>
      <c r="E2829" s="444" t="s">
        <v>32946</v>
      </c>
      <c r="F2829" t="s">
        <v>10251</v>
      </c>
      <c r="G2829" t="s">
        <v>10252</v>
      </c>
      <c r="H2829" t="s">
        <v>12502</v>
      </c>
      <c r="I2829" t="s">
        <v>135</v>
      </c>
      <c r="J2829" t="s">
        <v>3</v>
      </c>
      <c r="K2829" t="s">
        <v>32</v>
      </c>
      <c r="L2829" t="s">
        <v>20921</v>
      </c>
      <c r="M2829" t="s">
        <v>18492</v>
      </c>
      <c r="N2829">
        <v>61301</v>
      </c>
      <c r="O2829" t="s">
        <v>136</v>
      </c>
      <c r="P2829" t="s">
        <v>15</v>
      </c>
      <c r="Q2829" t="s">
        <v>1</v>
      </c>
      <c r="R2829" t="s">
        <v>18394</v>
      </c>
      <c r="S2829" t="s">
        <v>137</v>
      </c>
      <c r="T2829" t="s">
        <v>139</v>
      </c>
      <c r="U2829" t="s">
        <v>139</v>
      </c>
      <c r="V2829" t="s">
        <v>10982</v>
      </c>
      <c r="W2829" t="s">
        <v>215</v>
      </c>
      <c r="X2829" t="s">
        <v>13233</v>
      </c>
      <c r="Y2829" s="536" t="s">
        <v>22492</v>
      </c>
      <c r="Z2829" s="536" t="s">
        <v>22492</v>
      </c>
      <c r="AA2829" s="493" t="s">
        <v>13074</v>
      </c>
      <c r="AB2829" s="493" t="s">
        <v>26835</v>
      </c>
      <c r="AC2829" s="493" t="s">
        <v>19891</v>
      </c>
      <c r="AD2829" s="493" t="s">
        <v>22492</v>
      </c>
      <c r="AE2829"/>
      <c r="AF2829" t="s">
        <v>20919</v>
      </c>
      <c r="AG2829"/>
      <c r="AH2829"/>
      <c r="AI2829" t="s">
        <v>20668</v>
      </c>
      <c r="AJ2829" t="s">
        <v>32</v>
      </c>
      <c r="AK2829" t="s">
        <v>5433</v>
      </c>
      <c r="AL2829" t="s">
        <v>64</v>
      </c>
      <c r="AM2829" t="s">
        <v>12502</v>
      </c>
      <c r="AN2829">
        <v>3</v>
      </c>
    </row>
    <row r="2830" spans="1:40" ht="14.4" x14ac:dyDescent="0.3">
      <c r="A2830" s="433" t="str">
        <v>3738</v>
      </c>
      <c r="D2830" t="str">
        <f>CONCATENATE(portada_F[[#This Row],[NIVEL]],".",portada_F[[#This Row],[CODINS]])</f>
        <v>1.02603</v>
      </c>
      <c r="E2830" s="444" t="s">
        <v>32757</v>
      </c>
      <c r="F2830" t="s">
        <v>5354</v>
      </c>
      <c r="G2830" t="s">
        <v>5350</v>
      </c>
      <c r="H2830" t="s">
        <v>5351</v>
      </c>
      <c r="I2830" t="s">
        <v>13536</v>
      </c>
      <c r="J2830" t="s">
        <v>9</v>
      </c>
      <c r="K2830" t="s">
        <v>32</v>
      </c>
      <c r="L2830" t="s">
        <v>20921</v>
      </c>
      <c r="M2830" t="s">
        <v>18492</v>
      </c>
      <c r="N2830">
        <v>60506</v>
      </c>
      <c r="O2830" t="s">
        <v>136</v>
      </c>
      <c r="P2830" t="s">
        <v>5</v>
      </c>
      <c r="Q2830" t="s">
        <v>6</v>
      </c>
      <c r="R2830" t="s">
        <v>16830</v>
      </c>
      <c r="S2830" t="s">
        <v>137</v>
      </c>
      <c r="T2830" t="s">
        <v>22471</v>
      </c>
      <c r="U2830" t="s">
        <v>8133</v>
      </c>
      <c r="V2830" t="s">
        <v>5352</v>
      </c>
      <c r="W2830" t="s">
        <v>8133</v>
      </c>
      <c r="X2830" t="s">
        <v>12130</v>
      </c>
      <c r="Y2830" s="536" t="s">
        <v>26377</v>
      </c>
      <c r="Z2830" s="536" t="s">
        <v>26378</v>
      </c>
      <c r="AA2830" s="493" t="s">
        <v>5353</v>
      </c>
      <c r="AB2830" s="493" t="s">
        <v>26379</v>
      </c>
      <c r="AC2830" s="493" t="s">
        <v>19975</v>
      </c>
      <c r="AD2830" s="493" t="s">
        <v>23207</v>
      </c>
      <c r="AE2830"/>
      <c r="AF2830" t="s">
        <v>20919</v>
      </c>
      <c r="AG2830"/>
      <c r="AH2830"/>
      <c r="AI2830" t="s">
        <v>20668</v>
      </c>
      <c r="AJ2830" t="s">
        <v>32</v>
      </c>
      <c r="AK2830" t="s">
        <v>5349</v>
      </c>
      <c r="AL2830" t="s">
        <v>64</v>
      </c>
      <c r="AM2830" t="s">
        <v>5351</v>
      </c>
      <c r="AN2830">
        <v>13</v>
      </c>
    </row>
    <row r="2831" spans="1:40" ht="14.4" x14ac:dyDescent="0.3">
      <c r="A2831" s="433" t="str">
        <v>3739</v>
      </c>
      <c r="D2831" t="str">
        <f>CONCATENATE(portada_F[[#This Row],[NIVEL]],".",portada_F[[#This Row],[CODINS]])</f>
        <v>1.02815</v>
      </c>
      <c r="E2831" s="444" t="s">
        <v>32950</v>
      </c>
      <c r="F2831" t="s">
        <v>5556</v>
      </c>
      <c r="G2831" t="s">
        <v>5555</v>
      </c>
      <c r="H2831" t="s">
        <v>244</v>
      </c>
      <c r="I2831" t="s">
        <v>135</v>
      </c>
      <c r="J2831" t="s">
        <v>7</v>
      </c>
      <c r="K2831" t="s">
        <v>32</v>
      </c>
      <c r="L2831" t="s">
        <v>20921</v>
      </c>
      <c r="M2831" t="s">
        <v>18492</v>
      </c>
      <c r="N2831">
        <v>60803</v>
      </c>
      <c r="O2831" t="s">
        <v>136</v>
      </c>
      <c r="P2831" t="s">
        <v>9</v>
      </c>
      <c r="Q2831" t="s">
        <v>3</v>
      </c>
      <c r="R2831" t="s">
        <v>18390</v>
      </c>
      <c r="S2831" t="s">
        <v>137</v>
      </c>
      <c r="T2831" t="s">
        <v>22499</v>
      </c>
      <c r="U2831" t="s">
        <v>22507</v>
      </c>
      <c r="V2831" t="s">
        <v>4459</v>
      </c>
      <c r="W2831" t="s">
        <v>19357</v>
      </c>
      <c r="X2831" t="s">
        <v>10984</v>
      </c>
      <c r="Y2831" s="536" t="s">
        <v>26843</v>
      </c>
      <c r="Z2831" s="536"/>
      <c r="AA2831" s="493" t="s">
        <v>13235</v>
      </c>
      <c r="AB2831" s="493" t="s">
        <v>26844</v>
      </c>
      <c r="AC2831" s="493" t="s">
        <v>19896</v>
      </c>
      <c r="AD2831" s="493" t="s">
        <v>22510</v>
      </c>
      <c r="AE2831"/>
      <c r="AF2831" t="s">
        <v>20919</v>
      </c>
      <c r="AG2831"/>
      <c r="AH2831"/>
      <c r="AI2831" t="s">
        <v>20668</v>
      </c>
      <c r="AJ2831" t="s">
        <v>32</v>
      </c>
      <c r="AK2831" t="s">
        <v>7904</v>
      </c>
      <c r="AL2831" t="s">
        <v>64</v>
      </c>
      <c r="AM2831" t="s">
        <v>244</v>
      </c>
      <c r="AN2831">
        <v>4</v>
      </c>
    </row>
    <row r="2832" spans="1:40" ht="14.4" x14ac:dyDescent="0.3">
      <c r="A2832" s="433" t="str">
        <v>3740</v>
      </c>
      <c r="D2832" t="str">
        <f>CONCATENATE(portada_F[[#This Row],[NIVEL]],".",portada_F[[#This Row],[CODINS]])</f>
        <v>1.00708</v>
      </c>
      <c r="E2832" s="444" t="s">
        <v>31075</v>
      </c>
      <c r="F2832" t="s">
        <v>1926</v>
      </c>
      <c r="G2832" t="s">
        <v>5328</v>
      </c>
      <c r="H2832" t="s">
        <v>5329</v>
      </c>
      <c r="I2832" t="s">
        <v>13536</v>
      </c>
      <c r="J2832" t="s">
        <v>7</v>
      </c>
      <c r="K2832" t="s">
        <v>32</v>
      </c>
      <c r="L2832" t="s">
        <v>20921</v>
      </c>
      <c r="M2832" t="s">
        <v>18492</v>
      </c>
      <c r="N2832">
        <v>60502</v>
      </c>
      <c r="O2832" t="s">
        <v>136</v>
      </c>
      <c r="P2832" t="s">
        <v>5</v>
      </c>
      <c r="Q2832" t="s">
        <v>2</v>
      </c>
      <c r="R2832" t="s">
        <v>16826</v>
      </c>
      <c r="S2832" t="s">
        <v>137</v>
      </c>
      <c r="T2832" t="s">
        <v>22471</v>
      </c>
      <c r="U2832" t="s">
        <v>22478</v>
      </c>
      <c r="V2832" t="s">
        <v>5330</v>
      </c>
      <c r="W2832" t="s">
        <v>12743</v>
      </c>
      <c r="X2832" t="s">
        <v>12742</v>
      </c>
      <c r="Y2832" s="536" t="s">
        <v>22479</v>
      </c>
      <c r="Z2832" s="536" t="s">
        <v>22480</v>
      </c>
      <c r="AA2832" s="493" t="s">
        <v>19888</v>
      </c>
      <c r="AB2832" s="493" t="s">
        <v>22479</v>
      </c>
      <c r="AC2832" s="493" t="s">
        <v>19889</v>
      </c>
      <c r="AD2832" s="493" t="s">
        <v>22481</v>
      </c>
      <c r="AE2832"/>
      <c r="AF2832" t="s">
        <v>20919</v>
      </c>
      <c r="AG2832"/>
      <c r="AH2832"/>
      <c r="AI2832" t="s">
        <v>20668</v>
      </c>
      <c r="AJ2832" t="s">
        <v>32</v>
      </c>
      <c r="AK2832" t="s">
        <v>5035</v>
      </c>
      <c r="AL2832" t="s">
        <v>64</v>
      </c>
      <c r="AM2832" t="s">
        <v>5329</v>
      </c>
      <c r="AN2832">
        <v>46</v>
      </c>
    </row>
    <row r="2833" spans="1:40" ht="14.4" x14ac:dyDescent="0.3">
      <c r="A2833" s="433" t="str">
        <v>3742</v>
      </c>
      <c r="D2833" t="str">
        <f>CONCATENATE(portada_F[[#This Row],[NIVEL]],".",portada_F[[#This Row],[CODINS]])</f>
        <v>1.02293</v>
      </c>
      <c r="E2833" s="444" t="s">
        <v>32487</v>
      </c>
      <c r="F2833" t="s">
        <v>5025</v>
      </c>
      <c r="G2833" t="s">
        <v>5470</v>
      </c>
      <c r="H2833" t="s">
        <v>5471</v>
      </c>
      <c r="I2833" t="s">
        <v>135</v>
      </c>
      <c r="J2833" t="s">
        <v>5</v>
      </c>
      <c r="K2833" t="s">
        <v>32</v>
      </c>
      <c r="L2833" t="s">
        <v>20921</v>
      </c>
      <c r="M2833" t="s">
        <v>18492</v>
      </c>
      <c r="N2833">
        <v>60801</v>
      </c>
      <c r="O2833" t="s">
        <v>136</v>
      </c>
      <c r="P2833" t="s">
        <v>9</v>
      </c>
      <c r="Q2833" t="s">
        <v>1</v>
      </c>
      <c r="R2833" t="s">
        <v>16834</v>
      </c>
      <c r="S2833" t="s">
        <v>137</v>
      </c>
      <c r="T2833" t="s">
        <v>22499</v>
      </c>
      <c r="U2833" t="s">
        <v>3120</v>
      </c>
      <c r="V2833" t="s">
        <v>5471</v>
      </c>
      <c r="W2833" t="s">
        <v>19201</v>
      </c>
      <c r="X2833" t="s">
        <v>10857</v>
      </c>
      <c r="Y2833" s="536" t="s">
        <v>25756</v>
      </c>
      <c r="Z2833" s="536" t="s">
        <v>25757</v>
      </c>
      <c r="AA2833" s="493" t="s">
        <v>25758</v>
      </c>
      <c r="AB2833" s="493" t="s">
        <v>25756</v>
      </c>
      <c r="AC2833" s="493" t="s">
        <v>19894</v>
      </c>
      <c r="AD2833" s="493" t="s">
        <v>22501</v>
      </c>
      <c r="AE2833"/>
      <c r="AF2833" t="s">
        <v>20919</v>
      </c>
      <c r="AG2833"/>
      <c r="AH2833"/>
      <c r="AI2833" t="s">
        <v>20668</v>
      </c>
      <c r="AJ2833" t="s">
        <v>32</v>
      </c>
      <c r="AK2833" t="s">
        <v>4898</v>
      </c>
      <c r="AL2833" t="s">
        <v>64</v>
      </c>
      <c r="AM2833" t="s">
        <v>5471</v>
      </c>
      <c r="AN2833">
        <v>12</v>
      </c>
    </row>
    <row r="2834" spans="1:40" ht="14.4" x14ac:dyDescent="0.3">
      <c r="A2834" s="433" t="str">
        <v>3743</v>
      </c>
      <c r="D2834" t="str">
        <f>CONCATENATE(portada_F[[#This Row],[NIVEL]],".",portada_F[[#This Row],[CODINS]])</f>
        <v>1.02922</v>
      </c>
      <c r="E2834" s="444" t="s">
        <v>33043</v>
      </c>
      <c r="F2834" t="s">
        <v>5774</v>
      </c>
      <c r="G2834" t="s">
        <v>6360</v>
      </c>
      <c r="H2834" t="s">
        <v>12512</v>
      </c>
      <c r="I2834" t="s">
        <v>135</v>
      </c>
      <c r="J2834" t="s">
        <v>15</v>
      </c>
      <c r="K2834" t="s">
        <v>32</v>
      </c>
      <c r="L2834" t="s">
        <v>20921</v>
      </c>
      <c r="M2834" t="s">
        <v>18492</v>
      </c>
      <c r="N2834">
        <v>60307</v>
      </c>
      <c r="O2834" t="s">
        <v>136</v>
      </c>
      <c r="P2834" t="s">
        <v>3</v>
      </c>
      <c r="Q2834" t="s">
        <v>7</v>
      </c>
      <c r="R2834" t="s">
        <v>16820</v>
      </c>
      <c r="S2834" t="s">
        <v>137</v>
      </c>
      <c r="T2834" t="s">
        <v>1636</v>
      </c>
      <c r="U2834" t="s">
        <v>1808</v>
      </c>
      <c r="V2834" t="s">
        <v>13261</v>
      </c>
      <c r="W2834" t="s">
        <v>13261</v>
      </c>
      <c r="X2834" t="s">
        <v>12197</v>
      </c>
      <c r="Y2834" s="536" t="s">
        <v>27054</v>
      </c>
      <c r="Z2834" s="536"/>
      <c r="AA2834" s="493" t="s">
        <v>15818</v>
      </c>
      <c r="AB2834" s="493" t="s">
        <v>24842</v>
      </c>
      <c r="AC2834" s="493" t="s">
        <v>13182</v>
      </c>
      <c r="AD2834" s="493" t="s">
        <v>24842</v>
      </c>
      <c r="AE2834"/>
      <c r="AF2834" t="s">
        <v>20919</v>
      </c>
      <c r="AG2834"/>
      <c r="AH2834"/>
      <c r="AI2834" t="s">
        <v>20668</v>
      </c>
      <c r="AJ2834" t="s">
        <v>32</v>
      </c>
      <c r="AK2834" t="s">
        <v>7928</v>
      </c>
      <c r="AL2834" t="s">
        <v>64</v>
      </c>
      <c r="AM2834" t="s">
        <v>12512</v>
      </c>
      <c r="AN2834">
        <v>5</v>
      </c>
    </row>
    <row r="2835" spans="1:40" ht="14.4" x14ac:dyDescent="0.3">
      <c r="A2835" s="433" t="str">
        <v>3744</v>
      </c>
      <c r="D2835" t="str">
        <f>CONCATENATE(portada_F[[#This Row],[NIVEL]],".",portada_F[[#This Row],[CODINS]])</f>
        <v>1.02542</v>
      </c>
      <c r="E2835" s="444" t="s">
        <v>32709</v>
      </c>
      <c r="F2835" t="s">
        <v>5310</v>
      </c>
      <c r="G2835" t="s">
        <v>5442</v>
      </c>
      <c r="H2835" t="s">
        <v>991</v>
      </c>
      <c r="I2835" t="s">
        <v>135</v>
      </c>
      <c r="J2835" t="s">
        <v>4</v>
      </c>
      <c r="K2835" t="s">
        <v>32</v>
      </c>
      <c r="L2835" t="s">
        <v>20921</v>
      </c>
      <c r="M2835" t="s">
        <v>18492</v>
      </c>
      <c r="N2835">
        <v>60703</v>
      </c>
      <c r="O2835" t="s">
        <v>136</v>
      </c>
      <c r="P2835" t="s">
        <v>7</v>
      </c>
      <c r="Q2835" t="s">
        <v>3</v>
      </c>
      <c r="R2835" t="s">
        <v>16832</v>
      </c>
      <c r="S2835" t="s">
        <v>137</v>
      </c>
      <c r="T2835" t="s">
        <v>138</v>
      </c>
      <c r="U2835" t="s">
        <v>22494</v>
      </c>
      <c r="V2835" t="s">
        <v>5443</v>
      </c>
      <c r="W2835" t="s">
        <v>13167</v>
      </c>
      <c r="X2835" t="s">
        <v>12120</v>
      </c>
      <c r="Y2835" s="536" t="s">
        <v>26260</v>
      </c>
      <c r="Z2835" s="536" t="s">
        <v>26260</v>
      </c>
      <c r="AA2835" s="493" t="s">
        <v>19954</v>
      </c>
      <c r="AB2835" s="493" t="s">
        <v>26260</v>
      </c>
      <c r="AC2835" s="493" t="s">
        <v>19893</v>
      </c>
      <c r="AD2835" s="493" t="s">
        <v>22498</v>
      </c>
      <c r="AE2835"/>
      <c r="AF2835" t="s">
        <v>20919</v>
      </c>
      <c r="AG2835"/>
      <c r="AH2835"/>
      <c r="AI2835" t="s">
        <v>20668</v>
      </c>
      <c r="AJ2835" t="s">
        <v>32</v>
      </c>
      <c r="AK2835" t="s">
        <v>3815</v>
      </c>
      <c r="AL2835" t="s">
        <v>64</v>
      </c>
      <c r="AM2835" t="s">
        <v>991</v>
      </c>
      <c r="AN2835">
        <v>9</v>
      </c>
    </row>
    <row r="2836" spans="1:40" ht="14.4" x14ac:dyDescent="0.3">
      <c r="A2836" s="433" t="str">
        <v>3746</v>
      </c>
      <c r="D2836" t="str">
        <f>CONCATENATE(portada_F[[#This Row],[NIVEL]],".",portada_F[[#This Row],[CODINS]])</f>
        <v>1.01789</v>
      </c>
      <c r="E2836" s="444" t="s">
        <v>32040</v>
      </c>
      <c r="F2836" t="s">
        <v>1902</v>
      </c>
      <c r="G2836" t="s">
        <v>5693</v>
      </c>
      <c r="H2836" t="s">
        <v>3233</v>
      </c>
      <c r="I2836" t="s">
        <v>135</v>
      </c>
      <c r="J2836" t="s">
        <v>13</v>
      </c>
      <c r="K2836" t="s">
        <v>32</v>
      </c>
      <c r="L2836" t="s">
        <v>20921</v>
      </c>
      <c r="M2836" t="s">
        <v>18492</v>
      </c>
      <c r="N2836">
        <v>61004</v>
      </c>
      <c r="O2836" t="s">
        <v>136</v>
      </c>
      <c r="P2836" t="s">
        <v>11</v>
      </c>
      <c r="Q2836" t="s">
        <v>4</v>
      </c>
      <c r="R2836" t="s">
        <v>16842</v>
      </c>
      <c r="S2836" t="s">
        <v>137</v>
      </c>
      <c r="T2836" t="s">
        <v>22515</v>
      </c>
      <c r="U2836" t="s">
        <v>5598</v>
      </c>
      <c r="V2836" t="s">
        <v>3233</v>
      </c>
      <c r="W2836" t="s">
        <v>474</v>
      </c>
      <c r="X2836" t="s">
        <v>10735</v>
      </c>
      <c r="Y2836" s="536" t="s">
        <v>24726</v>
      </c>
      <c r="Z2836" s="536"/>
      <c r="AA2836" s="493" t="s">
        <v>13969</v>
      </c>
      <c r="AB2836" s="493" t="s">
        <v>24726</v>
      </c>
      <c r="AC2836" s="493" t="s">
        <v>19901</v>
      </c>
      <c r="AD2836" s="493" t="s">
        <v>22533</v>
      </c>
      <c r="AE2836"/>
      <c r="AF2836" t="s">
        <v>20919</v>
      </c>
      <c r="AG2836"/>
      <c r="AH2836"/>
      <c r="AI2836" t="s">
        <v>20668</v>
      </c>
      <c r="AJ2836" t="s">
        <v>32</v>
      </c>
      <c r="AK2836" t="s">
        <v>4294</v>
      </c>
      <c r="AL2836" t="s">
        <v>64</v>
      </c>
      <c r="AM2836" t="s">
        <v>3233</v>
      </c>
      <c r="AN2836">
        <v>23</v>
      </c>
    </row>
    <row r="2837" spans="1:40" ht="14.4" x14ac:dyDescent="0.3">
      <c r="A2837" s="433" t="str">
        <v>3748</v>
      </c>
      <c r="D2837" t="str">
        <f>CONCATENATE(portada_F[[#This Row],[NIVEL]],".",portada_F[[#This Row],[CODINS]])</f>
        <v>1.02770</v>
      </c>
      <c r="E2837" s="444" t="s">
        <v>32912</v>
      </c>
      <c r="F2837" t="s">
        <v>7779</v>
      </c>
      <c r="G2837" t="s">
        <v>8134</v>
      </c>
      <c r="H2837" t="s">
        <v>8287</v>
      </c>
      <c r="I2837" t="s">
        <v>135</v>
      </c>
      <c r="J2837" t="s">
        <v>13</v>
      </c>
      <c r="K2837" t="s">
        <v>32</v>
      </c>
      <c r="L2837" t="s">
        <v>20921</v>
      </c>
      <c r="M2837" t="s">
        <v>18492</v>
      </c>
      <c r="N2837">
        <v>61004</v>
      </c>
      <c r="O2837" t="s">
        <v>136</v>
      </c>
      <c r="P2837" t="s">
        <v>11</v>
      </c>
      <c r="Q2837" t="s">
        <v>4</v>
      </c>
      <c r="R2837" t="s">
        <v>16842</v>
      </c>
      <c r="S2837" t="s">
        <v>137</v>
      </c>
      <c r="T2837" t="s">
        <v>22515</v>
      </c>
      <c r="U2837" t="s">
        <v>5598</v>
      </c>
      <c r="V2837" t="s">
        <v>173</v>
      </c>
      <c r="W2837" t="s">
        <v>19335</v>
      </c>
      <c r="X2837" t="s">
        <v>12172</v>
      </c>
      <c r="Y2837" s="536" t="s">
        <v>26755</v>
      </c>
      <c r="Z2837" s="536" t="s">
        <v>24727</v>
      </c>
      <c r="AA2837" s="493" t="s">
        <v>26756</v>
      </c>
      <c r="AB2837" s="493" t="s">
        <v>26757</v>
      </c>
      <c r="AC2837" s="493" t="s">
        <v>19901</v>
      </c>
      <c r="AD2837" s="493" t="s">
        <v>22533</v>
      </c>
      <c r="AE2837"/>
      <c r="AF2837" t="s">
        <v>20919</v>
      </c>
      <c r="AG2837"/>
      <c r="AH2837"/>
      <c r="AI2837" t="s">
        <v>20668</v>
      </c>
      <c r="AJ2837" t="s">
        <v>32</v>
      </c>
      <c r="AK2837" t="s">
        <v>5701</v>
      </c>
      <c r="AL2837" t="s">
        <v>64</v>
      </c>
      <c r="AM2837" t="s">
        <v>8287</v>
      </c>
      <c r="AN2837">
        <v>10</v>
      </c>
    </row>
    <row r="2838" spans="1:40" ht="14.4" x14ac:dyDescent="0.3">
      <c r="A2838" s="433" t="str">
        <v>3749</v>
      </c>
      <c r="D2838" t="str">
        <f>CONCATENATE(portada_F[[#This Row],[NIVEL]],".",portada_F[[#This Row],[CODINS]])</f>
        <v>1.01316</v>
      </c>
      <c r="E2838" s="444" t="s">
        <v>31600</v>
      </c>
      <c r="F2838" t="s">
        <v>3342</v>
      </c>
      <c r="G2838" t="s">
        <v>5463</v>
      </c>
      <c r="H2838" t="s">
        <v>12454</v>
      </c>
      <c r="I2838" t="s">
        <v>135</v>
      </c>
      <c r="J2838" t="s">
        <v>14</v>
      </c>
      <c r="K2838" t="s">
        <v>32</v>
      </c>
      <c r="L2838" t="s">
        <v>20921</v>
      </c>
      <c r="M2838" t="s">
        <v>18492</v>
      </c>
      <c r="N2838">
        <v>60806</v>
      </c>
      <c r="O2838" t="s">
        <v>136</v>
      </c>
      <c r="P2838" t="s">
        <v>9</v>
      </c>
      <c r="Q2838" t="s">
        <v>6</v>
      </c>
      <c r="R2838" t="s">
        <v>18391</v>
      </c>
      <c r="S2838" t="s">
        <v>137</v>
      </c>
      <c r="T2838" t="s">
        <v>22499</v>
      </c>
      <c r="U2838" t="s">
        <v>23733</v>
      </c>
      <c r="V2838" t="s">
        <v>12454</v>
      </c>
      <c r="W2838" t="s">
        <v>23734</v>
      </c>
      <c r="X2838" t="s">
        <v>10594</v>
      </c>
      <c r="Y2838" s="536" t="s">
        <v>23735</v>
      </c>
      <c r="Z2838" s="536" t="s">
        <v>23736</v>
      </c>
      <c r="AA2838" s="493" t="s">
        <v>23737</v>
      </c>
      <c r="AB2838" s="493" t="s">
        <v>23735</v>
      </c>
      <c r="AC2838" s="493" t="s">
        <v>20027</v>
      </c>
      <c r="AD2838" s="493" t="s">
        <v>23736</v>
      </c>
      <c r="AE2838"/>
      <c r="AF2838" t="s">
        <v>20919</v>
      </c>
      <c r="AG2838"/>
      <c r="AH2838"/>
      <c r="AI2838" t="s">
        <v>20668</v>
      </c>
      <c r="AJ2838" t="s">
        <v>32</v>
      </c>
      <c r="AK2838" t="s">
        <v>5080</v>
      </c>
      <c r="AL2838" t="s">
        <v>64</v>
      </c>
      <c r="AM2838" t="s">
        <v>12454</v>
      </c>
      <c r="AN2838">
        <v>10</v>
      </c>
    </row>
    <row r="2839" spans="1:40" ht="14.4" x14ac:dyDescent="0.3">
      <c r="A2839" s="433" t="str">
        <v>3750</v>
      </c>
      <c r="D2839" t="str">
        <f>CONCATENATE(portada_F[[#This Row],[NIVEL]],".",portada_F[[#This Row],[CODINS]])</f>
        <v>1.02586</v>
      </c>
      <c r="E2839" s="444" t="s">
        <v>32742</v>
      </c>
      <c r="F2839" t="s">
        <v>5344</v>
      </c>
      <c r="G2839" t="s">
        <v>5464</v>
      </c>
      <c r="H2839" t="s">
        <v>12495</v>
      </c>
      <c r="I2839" t="s">
        <v>135</v>
      </c>
      <c r="J2839" t="s">
        <v>14</v>
      </c>
      <c r="K2839" t="s">
        <v>32</v>
      </c>
      <c r="L2839" t="s">
        <v>20921</v>
      </c>
      <c r="M2839" t="s">
        <v>18492</v>
      </c>
      <c r="N2839">
        <v>60805</v>
      </c>
      <c r="O2839" t="s">
        <v>136</v>
      </c>
      <c r="P2839" t="s">
        <v>9</v>
      </c>
      <c r="Q2839" t="s">
        <v>5</v>
      </c>
      <c r="R2839" t="s">
        <v>16837</v>
      </c>
      <c r="S2839" t="s">
        <v>137</v>
      </c>
      <c r="T2839" t="s">
        <v>22499</v>
      </c>
      <c r="U2839" t="s">
        <v>23756</v>
      </c>
      <c r="V2839" t="s">
        <v>13171</v>
      </c>
      <c r="W2839" t="s">
        <v>4529</v>
      </c>
      <c r="X2839" t="s">
        <v>12127</v>
      </c>
      <c r="Y2839" s="536" t="s">
        <v>26343</v>
      </c>
      <c r="Z2839" s="536"/>
      <c r="AA2839" s="493" t="s">
        <v>13172</v>
      </c>
      <c r="AB2839" s="493" t="s">
        <v>26344</v>
      </c>
      <c r="AC2839" s="493" t="s">
        <v>20027</v>
      </c>
      <c r="AD2839" s="493" t="s">
        <v>23736</v>
      </c>
      <c r="AE2839"/>
      <c r="AF2839" t="s">
        <v>20919</v>
      </c>
      <c r="AG2839"/>
      <c r="AH2839"/>
      <c r="AI2839" t="s">
        <v>20668</v>
      </c>
      <c r="AJ2839" t="s">
        <v>32</v>
      </c>
      <c r="AK2839" t="s">
        <v>5110</v>
      </c>
      <c r="AL2839" t="s">
        <v>64</v>
      </c>
      <c r="AM2839" t="s">
        <v>12495</v>
      </c>
      <c r="AN2839">
        <v>5</v>
      </c>
    </row>
    <row r="2840" spans="1:40" ht="14.4" x14ac:dyDescent="0.3">
      <c r="A2840" s="433" t="str">
        <v>3751</v>
      </c>
      <c r="D2840" t="str">
        <f>CONCATENATE(portada_F[[#This Row],[NIVEL]],".",portada_F[[#This Row],[CODINS]])</f>
        <v>1.01841</v>
      </c>
      <c r="E2840" s="444" t="s">
        <v>32086</v>
      </c>
      <c r="F2840" t="s">
        <v>4377</v>
      </c>
      <c r="G2840" t="s">
        <v>5466</v>
      </c>
      <c r="H2840" t="s">
        <v>7670</v>
      </c>
      <c r="I2840" t="s">
        <v>135</v>
      </c>
      <c r="J2840" t="s">
        <v>14</v>
      </c>
      <c r="K2840" t="s">
        <v>32</v>
      </c>
      <c r="L2840" t="s">
        <v>20921</v>
      </c>
      <c r="M2840" t="s">
        <v>18492</v>
      </c>
      <c r="N2840">
        <v>60806</v>
      </c>
      <c r="O2840" t="s">
        <v>136</v>
      </c>
      <c r="P2840" t="s">
        <v>9</v>
      </c>
      <c r="Q2840" t="s">
        <v>6</v>
      </c>
      <c r="R2840" t="s">
        <v>18391</v>
      </c>
      <c r="S2840" t="s">
        <v>137</v>
      </c>
      <c r="T2840" t="s">
        <v>22499</v>
      </c>
      <c r="U2840" t="s">
        <v>23733</v>
      </c>
      <c r="V2840" t="s">
        <v>5467</v>
      </c>
      <c r="W2840" t="s">
        <v>21709</v>
      </c>
      <c r="X2840" t="s">
        <v>10743</v>
      </c>
      <c r="Y2840" s="536" t="s">
        <v>24829</v>
      </c>
      <c r="Z2840" s="536"/>
      <c r="AA2840" s="493" t="s">
        <v>12999</v>
      </c>
      <c r="AB2840" s="493" t="s">
        <v>24829</v>
      </c>
      <c r="AC2840" s="493" t="s">
        <v>20027</v>
      </c>
      <c r="AD2840" s="493" t="s">
        <v>23736</v>
      </c>
      <c r="AE2840"/>
      <c r="AF2840" t="s">
        <v>20919</v>
      </c>
      <c r="AG2840"/>
      <c r="AH2840"/>
      <c r="AI2840" t="s">
        <v>20668</v>
      </c>
      <c r="AJ2840" t="s">
        <v>32</v>
      </c>
      <c r="AK2840" t="s">
        <v>7669</v>
      </c>
      <c r="AL2840" t="s">
        <v>64</v>
      </c>
      <c r="AM2840" t="s">
        <v>7670</v>
      </c>
      <c r="AN2840">
        <v>5</v>
      </c>
    </row>
    <row r="2841" spans="1:40" ht="14.4" x14ac:dyDescent="0.3">
      <c r="A2841" s="433" t="str">
        <v>3752</v>
      </c>
      <c r="D2841" t="str">
        <f>CONCATENATE(portada_F[[#This Row],[NIVEL]],".",portada_F[[#This Row],[CODINS]])</f>
        <v>1.04199</v>
      </c>
      <c r="E2841" s="444" t="s">
        <v>34234</v>
      </c>
      <c r="F2841" s="473" t="s">
        <v>7988</v>
      </c>
      <c r="G2841" s="479" t="s">
        <v>30444</v>
      </c>
      <c r="H2841" s="479" t="s">
        <v>187</v>
      </c>
      <c r="I2841" s="479" t="s">
        <v>135</v>
      </c>
      <c r="J2841" s="479" t="s">
        <v>1</v>
      </c>
      <c r="K2841" s="1" t="s">
        <v>32</v>
      </c>
      <c r="L2841" t="s">
        <v>20921</v>
      </c>
      <c r="M2841" s="479" t="s">
        <v>18492</v>
      </c>
      <c r="N2841" s="479">
        <v>60701</v>
      </c>
      <c r="O2841" s="479" t="s">
        <v>136</v>
      </c>
      <c r="P2841" s="479" t="s">
        <v>7</v>
      </c>
      <c r="Q2841" s="479" t="s">
        <v>1</v>
      </c>
      <c r="R2841" s="479" t="s">
        <v>16831</v>
      </c>
      <c r="S2841" s="479" t="s">
        <v>137</v>
      </c>
      <c r="T2841" s="479" t="s">
        <v>138</v>
      </c>
      <c r="U2841" s="479" t="s">
        <v>138</v>
      </c>
      <c r="V2841" s="479" t="s">
        <v>187</v>
      </c>
      <c r="W2841" s="479" t="s">
        <v>3480</v>
      </c>
      <c r="X2841" s="479" t="s">
        <v>30445</v>
      </c>
      <c r="Y2841" s="536" t="s">
        <v>30446</v>
      </c>
      <c r="Z2841" s="536" t="s">
        <v>30446</v>
      </c>
      <c r="AA2841" s="497" t="s">
        <v>30447</v>
      </c>
      <c r="AB2841" s="497" t="s">
        <v>30448</v>
      </c>
      <c r="AC2841" s="497" t="s">
        <v>19890</v>
      </c>
      <c r="AD2841" s="497" t="s">
        <v>22483</v>
      </c>
      <c r="AE2841"/>
      <c r="AF2841"/>
      <c r="AG2841"/>
      <c r="AH2841"/>
      <c r="AI2841" t="s">
        <v>20668</v>
      </c>
      <c r="AJ2841" s="454" t="s">
        <v>32</v>
      </c>
      <c r="AK2841" t="s">
        <v>30449</v>
      </c>
      <c r="AL2841" s="467" t="s">
        <v>64</v>
      </c>
      <c r="AM2841" s="479" t="s">
        <v>187</v>
      </c>
      <c r="AN2841"/>
    </row>
    <row r="2842" spans="1:40" ht="14.4" x14ac:dyDescent="0.3">
      <c r="A2842" s="433" t="str">
        <v>3753</v>
      </c>
      <c r="D2842" t="str">
        <f>CONCATENATE(portada_F[[#This Row],[NIVEL]],".",portada_F[[#This Row],[CODINS]])</f>
        <v>1.00717</v>
      </c>
      <c r="E2842" s="444" t="s">
        <v>31084</v>
      </c>
      <c r="F2842" t="s">
        <v>1943</v>
      </c>
      <c r="G2842" t="s">
        <v>5527</v>
      </c>
      <c r="H2842" t="s">
        <v>12431</v>
      </c>
      <c r="I2842" t="s">
        <v>135</v>
      </c>
      <c r="J2842" t="s">
        <v>6</v>
      </c>
      <c r="K2842" t="s">
        <v>32</v>
      </c>
      <c r="L2842" t="s">
        <v>20921</v>
      </c>
      <c r="M2842" t="s">
        <v>18492</v>
      </c>
      <c r="N2842">
        <v>60802</v>
      </c>
      <c r="O2842" t="s">
        <v>136</v>
      </c>
      <c r="P2842" t="s">
        <v>9</v>
      </c>
      <c r="Q2842" t="s">
        <v>2</v>
      </c>
      <c r="R2842" t="s">
        <v>16835</v>
      </c>
      <c r="S2842" t="s">
        <v>137</v>
      </c>
      <c r="T2842" t="s">
        <v>22499</v>
      </c>
      <c r="U2842" t="s">
        <v>3327</v>
      </c>
      <c r="V2842" t="s">
        <v>160</v>
      </c>
      <c r="W2842" t="s">
        <v>18851</v>
      </c>
      <c r="X2842" t="s">
        <v>11638</v>
      </c>
      <c r="Y2842" s="536" t="s">
        <v>22502</v>
      </c>
      <c r="Z2842" s="536" t="s">
        <v>22503</v>
      </c>
      <c r="AA2842" s="493" t="s">
        <v>8293</v>
      </c>
      <c r="AB2842" s="493" t="s">
        <v>22503</v>
      </c>
      <c r="AC2842" s="493" t="s">
        <v>19895</v>
      </c>
      <c r="AD2842" s="493" t="s">
        <v>22504</v>
      </c>
      <c r="AE2842"/>
      <c r="AF2842" t="s">
        <v>20919</v>
      </c>
      <c r="AG2842"/>
      <c r="AH2842"/>
      <c r="AI2842" t="s">
        <v>20668</v>
      </c>
      <c r="AJ2842" t="s">
        <v>32</v>
      </c>
      <c r="AK2842" t="s">
        <v>755</v>
      </c>
      <c r="AL2842" t="s">
        <v>64</v>
      </c>
      <c r="AM2842" t="s">
        <v>12431</v>
      </c>
      <c r="AN2842">
        <v>50</v>
      </c>
    </row>
    <row r="2843" spans="1:40" ht="14.4" x14ac:dyDescent="0.3">
      <c r="A2843" s="433" t="str">
        <v>3754</v>
      </c>
      <c r="D2843" t="str">
        <f>CONCATENATE(portada_F[[#This Row],[NIVEL]],".",portada_F[[#This Row],[CODINS]])</f>
        <v>1.02589</v>
      </c>
      <c r="E2843" s="444" t="s">
        <v>32745</v>
      </c>
      <c r="F2843" t="s">
        <v>17789</v>
      </c>
      <c r="G2843" t="s">
        <v>17790</v>
      </c>
      <c r="H2843" t="s">
        <v>1844</v>
      </c>
      <c r="I2843" t="s">
        <v>135</v>
      </c>
      <c r="J2843" t="s">
        <v>6</v>
      </c>
      <c r="K2843" t="s">
        <v>32</v>
      </c>
      <c r="L2843" t="s">
        <v>20921</v>
      </c>
      <c r="M2843" t="s">
        <v>18492</v>
      </c>
      <c r="N2843">
        <v>60802</v>
      </c>
      <c r="O2843" t="s">
        <v>136</v>
      </c>
      <c r="P2843" t="s">
        <v>9</v>
      </c>
      <c r="Q2843" t="s">
        <v>2</v>
      </c>
      <c r="R2843" t="s">
        <v>16835</v>
      </c>
      <c r="S2843" t="s">
        <v>137</v>
      </c>
      <c r="T2843" t="s">
        <v>22499</v>
      </c>
      <c r="U2843" t="s">
        <v>3327</v>
      </c>
      <c r="V2843" t="s">
        <v>1844</v>
      </c>
      <c r="W2843" t="s">
        <v>18090</v>
      </c>
      <c r="X2843" t="s">
        <v>18089</v>
      </c>
      <c r="Y2843" s="536" t="s">
        <v>26348</v>
      </c>
      <c r="Z2843" s="536"/>
      <c r="AA2843" s="493" t="s">
        <v>19283</v>
      </c>
      <c r="AB2843" s="493" t="s">
        <v>26348</v>
      </c>
      <c r="AC2843" s="493" t="s">
        <v>19895</v>
      </c>
      <c r="AD2843" s="493" t="s">
        <v>25762</v>
      </c>
      <c r="AE2843"/>
      <c r="AF2843" t="s">
        <v>20919</v>
      </c>
      <c r="AG2843"/>
      <c r="AH2843"/>
      <c r="AI2843" t="s">
        <v>20668</v>
      </c>
      <c r="AJ2843" t="s">
        <v>32</v>
      </c>
      <c r="AK2843" t="s">
        <v>1210</v>
      </c>
      <c r="AL2843" t="s">
        <v>64</v>
      </c>
      <c r="AM2843" t="s">
        <v>1844</v>
      </c>
      <c r="AN2843">
        <v>4</v>
      </c>
    </row>
    <row r="2844" spans="1:40" ht="14.4" x14ac:dyDescent="0.3">
      <c r="A2844" s="433" t="str">
        <v>3755</v>
      </c>
      <c r="D2844" t="str">
        <f>CONCATENATE(portada_F[[#This Row],[NIVEL]],".",portada_F[[#This Row],[CODINS]])</f>
        <v>1.01363</v>
      </c>
      <c r="E2844" s="444" t="s">
        <v>31646</v>
      </c>
      <c r="F2844" t="s">
        <v>3440</v>
      </c>
      <c r="G2844" t="s">
        <v>5551</v>
      </c>
      <c r="H2844" t="s">
        <v>778</v>
      </c>
      <c r="I2844" t="s">
        <v>135</v>
      </c>
      <c r="J2844" t="s">
        <v>5</v>
      </c>
      <c r="K2844" t="s">
        <v>32</v>
      </c>
      <c r="L2844" t="s">
        <v>20921</v>
      </c>
      <c r="M2844" t="s">
        <v>18492</v>
      </c>
      <c r="N2844">
        <v>60801</v>
      </c>
      <c r="O2844" t="s">
        <v>136</v>
      </c>
      <c r="P2844" t="s">
        <v>9</v>
      </c>
      <c r="Q2844" t="s">
        <v>1</v>
      </c>
      <c r="R2844" t="s">
        <v>16834</v>
      </c>
      <c r="S2844" t="s">
        <v>137</v>
      </c>
      <c r="T2844" t="s">
        <v>22499</v>
      </c>
      <c r="U2844" t="s">
        <v>3120</v>
      </c>
      <c r="V2844" t="s">
        <v>778</v>
      </c>
      <c r="W2844" t="s">
        <v>9687</v>
      </c>
      <c r="X2844" t="s">
        <v>12876</v>
      </c>
      <c r="Y2844" s="536" t="s">
        <v>23833</v>
      </c>
      <c r="Z2844" s="536" t="s">
        <v>23833</v>
      </c>
      <c r="AA2844" s="493" t="s">
        <v>18991</v>
      </c>
      <c r="AB2844" s="493" t="s">
        <v>23833</v>
      </c>
      <c r="AC2844" s="493" t="s">
        <v>19894</v>
      </c>
      <c r="AD2844" s="493" t="s">
        <v>22501</v>
      </c>
      <c r="AE2844"/>
      <c r="AF2844" t="s">
        <v>20919</v>
      </c>
      <c r="AG2844"/>
      <c r="AH2844"/>
      <c r="AI2844" t="s">
        <v>20668</v>
      </c>
      <c r="AJ2844" t="s">
        <v>32</v>
      </c>
      <c r="AK2844" t="s">
        <v>7576</v>
      </c>
      <c r="AL2844" t="s">
        <v>64</v>
      </c>
      <c r="AM2844" t="s">
        <v>778</v>
      </c>
      <c r="AN2844">
        <v>10</v>
      </c>
    </row>
    <row r="2845" spans="1:40" ht="14.4" x14ac:dyDescent="0.3">
      <c r="A2845" s="433" t="str">
        <v>3757</v>
      </c>
      <c r="D2845" t="str">
        <f>CONCATENATE(portada_F[[#This Row],[NIVEL]],".",portada_F[[#This Row],[CODINS]])</f>
        <v>1.00710</v>
      </c>
      <c r="E2845" s="444" t="s">
        <v>31077</v>
      </c>
      <c r="F2845" t="s">
        <v>1933</v>
      </c>
      <c r="G2845" t="s">
        <v>5365</v>
      </c>
      <c r="H2845" t="s">
        <v>12427</v>
      </c>
      <c r="I2845" t="s">
        <v>135</v>
      </c>
      <c r="J2845" t="s">
        <v>1</v>
      </c>
      <c r="K2845" t="s">
        <v>32</v>
      </c>
      <c r="L2845" t="s">
        <v>20921</v>
      </c>
      <c r="M2845" t="s">
        <v>18492</v>
      </c>
      <c r="N2845">
        <v>60701</v>
      </c>
      <c r="O2845" t="s">
        <v>136</v>
      </c>
      <c r="P2845" t="s">
        <v>7</v>
      </c>
      <c r="Q2845" t="s">
        <v>1</v>
      </c>
      <c r="R2845" t="s">
        <v>16831</v>
      </c>
      <c r="S2845" t="s">
        <v>137</v>
      </c>
      <c r="T2845" t="s">
        <v>138</v>
      </c>
      <c r="U2845" t="s">
        <v>138</v>
      </c>
      <c r="V2845" t="s">
        <v>12745</v>
      </c>
      <c r="W2845" t="s">
        <v>22484</v>
      </c>
      <c r="X2845" t="s">
        <v>10445</v>
      </c>
      <c r="Y2845" s="536" t="s">
        <v>22485</v>
      </c>
      <c r="Z2845" s="536" t="s">
        <v>22485</v>
      </c>
      <c r="AA2845" s="493" t="s">
        <v>15711</v>
      </c>
      <c r="AB2845" s="493" t="s">
        <v>22485</v>
      </c>
      <c r="AC2845" s="493" t="s">
        <v>19890</v>
      </c>
      <c r="AD2845" s="493" t="s">
        <v>22483</v>
      </c>
      <c r="AE2845"/>
      <c r="AF2845" t="s">
        <v>20919</v>
      </c>
      <c r="AG2845"/>
      <c r="AH2845"/>
      <c r="AI2845" t="s">
        <v>20668</v>
      </c>
      <c r="AJ2845" t="s">
        <v>32</v>
      </c>
      <c r="AK2845" t="s">
        <v>140</v>
      </c>
      <c r="AL2845" t="s">
        <v>64</v>
      </c>
      <c r="AM2845" t="s">
        <v>12427</v>
      </c>
      <c r="AN2845">
        <v>29</v>
      </c>
    </row>
    <row r="2846" spans="1:40" ht="14.4" x14ac:dyDescent="0.3">
      <c r="A2846" s="433" t="str">
        <v>3758</v>
      </c>
      <c r="D2846" t="str">
        <f>CONCATENATE(portada_F[[#This Row],[NIVEL]],".",portada_F[[#This Row],[CODINS]])</f>
        <v>1.00728</v>
      </c>
      <c r="E2846" s="444" t="s">
        <v>31093</v>
      </c>
      <c r="F2846" t="s">
        <v>1073</v>
      </c>
      <c r="G2846" t="s">
        <v>5699</v>
      </c>
      <c r="H2846" t="s">
        <v>5700</v>
      </c>
      <c r="I2846" t="s">
        <v>135</v>
      </c>
      <c r="J2846" t="s">
        <v>13</v>
      </c>
      <c r="K2846" t="s">
        <v>32</v>
      </c>
      <c r="L2846" t="s">
        <v>20921</v>
      </c>
      <c r="M2846" t="s">
        <v>18492</v>
      </c>
      <c r="N2846">
        <v>61002</v>
      </c>
      <c r="O2846" t="s">
        <v>136</v>
      </c>
      <c r="P2846" t="s">
        <v>11</v>
      </c>
      <c r="Q2846" t="s">
        <v>2</v>
      </c>
      <c r="R2846" t="s">
        <v>16840</v>
      </c>
      <c r="S2846" t="s">
        <v>137</v>
      </c>
      <c r="T2846" t="s">
        <v>22515</v>
      </c>
      <c r="U2846" t="s">
        <v>3442</v>
      </c>
      <c r="V2846" t="s">
        <v>3442</v>
      </c>
      <c r="W2846" t="s">
        <v>18854</v>
      </c>
      <c r="X2846" t="s">
        <v>10451</v>
      </c>
      <c r="Y2846" s="536" t="s">
        <v>22532</v>
      </c>
      <c r="Z2846" s="536" t="s">
        <v>22532</v>
      </c>
      <c r="AA2846" s="493" t="s">
        <v>13952</v>
      </c>
      <c r="AB2846" s="493" t="s">
        <v>22532</v>
      </c>
      <c r="AC2846" s="493" t="s">
        <v>19901</v>
      </c>
      <c r="AD2846" s="493" t="s">
        <v>22533</v>
      </c>
      <c r="AE2846"/>
      <c r="AF2846" t="s">
        <v>20919</v>
      </c>
      <c r="AG2846"/>
      <c r="AH2846"/>
      <c r="AI2846" t="s">
        <v>20668</v>
      </c>
      <c r="AJ2846" t="s">
        <v>32</v>
      </c>
      <c r="AK2846" t="s">
        <v>3274</v>
      </c>
      <c r="AL2846" t="s">
        <v>64</v>
      </c>
      <c r="AM2846" t="s">
        <v>5700</v>
      </c>
      <c r="AN2846">
        <v>66</v>
      </c>
    </row>
    <row r="2847" spans="1:40" ht="14.4" x14ac:dyDescent="0.3">
      <c r="A2847" s="433" t="str">
        <v>3759</v>
      </c>
      <c r="D2847" t="str">
        <f>CONCATENATE(portada_F[[#This Row],[NIVEL]],".",portada_F[[#This Row],[CODINS]])</f>
        <v>1.02605</v>
      </c>
      <c r="E2847" s="444" t="s">
        <v>32759</v>
      </c>
      <c r="F2847" t="s">
        <v>5362</v>
      </c>
      <c r="G2847" t="s">
        <v>5393</v>
      </c>
      <c r="H2847" t="s">
        <v>1844</v>
      </c>
      <c r="I2847" t="s">
        <v>135</v>
      </c>
      <c r="J2847" t="s">
        <v>225</v>
      </c>
      <c r="K2847" t="s">
        <v>32</v>
      </c>
      <c r="L2847" t="s">
        <v>20921</v>
      </c>
      <c r="M2847" t="s">
        <v>18492</v>
      </c>
      <c r="N2847">
        <v>60704</v>
      </c>
      <c r="O2847" t="s">
        <v>136</v>
      </c>
      <c r="P2847" t="s">
        <v>7</v>
      </c>
      <c r="Q2847" t="s">
        <v>4</v>
      </c>
      <c r="R2847" t="s">
        <v>16833</v>
      </c>
      <c r="S2847" t="s">
        <v>137</v>
      </c>
      <c r="T2847" t="s">
        <v>138</v>
      </c>
      <c r="U2847" t="s">
        <v>1897</v>
      </c>
      <c r="V2847" t="s">
        <v>1844</v>
      </c>
      <c r="W2847" t="s">
        <v>19290</v>
      </c>
      <c r="X2847" t="s">
        <v>17319</v>
      </c>
      <c r="Y2847" s="536" t="s">
        <v>26381</v>
      </c>
      <c r="Z2847" s="536"/>
      <c r="AA2847" s="493" t="s">
        <v>9681</v>
      </c>
      <c r="AB2847" s="493" t="s">
        <v>26381</v>
      </c>
      <c r="AC2847" s="493" t="s">
        <v>20251</v>
      </c>
      <c r="AD2847" s="493" t="s">
        <v>26382</v>
      </c>
      <c r="AE2847"/>
      <c r="AF2847" t="s">
        <v>20919</v>
      </c>
      <c r="AG2847"/>
      <c r="AH2847"/>
      <c r="AI2847" t="s">
        <v>20668</v>
      </c>
      <c r="AJ2847" t="s">
        <v>32</v>
      </c>
      <c r="AK2847" t="s">
        <v>5392</v>
      </c>
      <c r="AL2847" t="s">
        <v>64</v>
      </c>
      <c r="AM2847" t="s">
        <v>1844</v>
      </c>
      <c r="AN2847">
        <v>26</v>
      </c>
    </row>
    <row r="2848" spans="1:40" ht="14.4" x14ac:dyDescent="0.3">
      <c r="A2848" s="433" t="str">
        <v>3760</v>
      </c>
      <c r="D2848" t="str">
        <f>CONCATENATE(portada_F[[#This Row],[NIVEL]],".",portada_F[[#This Row],[CODINS]])</f>
        <v>1.02153</v>
      </c>
      <c r="E2848" s="444" t="s">
        <v>32363</v>
      </c>
      <c r="F2848" t="s">
        <v>7821</v>
      </c>
      <c r="G2848" t="s">
        <v>9088</v>
      </c>
      <c r="H2848" t="s">
        <v>9753</v>
      </c>
      <c r="I2848" t="s">
        <v>135</v>
      </c>
      <c r="J2848" t="s">
        <v>3</v>
      </c>
      <c r="K2848" t="s">
        <v>32</v>
      </c>
      <c r="L2848" t="s">
        <v>20921</v>
      </c>
      <c r="M2848" t="s">
        <v>18492</v>
      </c>
      <c r="N2848">
        <v>61301</v>
      </c>
      <c r="O2848" t="s">
        <v>136</v>
      </c>
      <c r="P2848" t="s">
        <v>15</v>
      </c>
      <c r="Q2848" t="s">
        <v>1</v>
      </c>
      <c r="R2848" t="s">
        <v>18394</v>
      </c>
      <c r="S2848" t="s">
        <v>137</v>
      </c>
      <c r="T2848" t="s">
        <v>139</v>
      </c>
      <c r="U2848" t="s">
        <v>139</v>
      </c>
      <c r="V2848" t="s">
        <v>9754</v>
      </c>
      <c r="W2848" t="s">
        <v>25465</v>
      </c>
      <c r="X2848" t="s">
        <v>12024</v>
      </c>
      <c r="Y2848" s="536" t="s">
        <v>25466</v>
      </c>
      <c r="Z2848" s="536"/>
      <c r="AA2848" s="493" t="s">
        <v>20174</v>
      </c>
      <c r="AB2848" s="493" t="s">
        <v>25467</v>
      </c>
      <c r="AC2848" s="493" t="s">
        <v>19891</v>
      </c>
      <c r="AD2848" s="493" t="s">
        <v>22492</v>
      </c>
      <c r="AE2848"/>
      <c r="AF2848" t="s">
        <v>20919</v>
      </c>
      <c r="AG2848"/>
      <c r="AH2848"/>
      <c r="AI2848" t="s">
        <v>20668</v>
      </c>
      <c r="AJ2848" t="s">
        <v>32</v>
      </c>
      <c r="AK2848" t="s">
        <v>9006</v>
      </c>
      <c r="AL2848" t="s">
        <v>64</v>
      </c>
      <c r="AM2848" t="s">
        <v>9753</v>
      </c>
      <c r="AN2848">
        <v>13</v>
      </c>
    </row>
    <row r="2849" spans="1:40" ht="14.4" x14ac:dyDescent="0.3">
      <c r="A2849" s="433" t="str">
        <v>3761</v>
      </c>
      <c r="D2849" t="str">
        <f>CONCATENATE(portada_F[[#This Row],[NIVEL]],".",portada_F[[#This Row],[CODINS]])</f>
        <v>1.02549</v>
      </c>
      <c r="E2849" s="444" t="s">
        <v>32716</v>
      </c>
      <c r="F2849" t="s">
        <v>6922</v>
      </c>
      <c r="G2849" t="s">
        <v>5376</v>
      </c>
      <c r="H2849" t="s">
        <v>12494</v>
      </c>
      <c r="I2849" t="s">
        <v>135</v>
      </c>
      <c r="J2849" t="s">
        <v>1</v>
      </c>
      <c r="K2849" t="s">
        <v>32</v>
      </c>
      <c r="L2849" t="s">
        <v>20921</v>
      </c>
      <c r="M2849" t="s">
        <v>18492</v>
      </c>
      <c r="N2849">
        <v>60701</v>
      </c>
      <c r="O2849" t="s">
        <v>136</v>
      </c>
      <c r="P2849" t="s">
        <v>7</v>
      </c>
      <c r="Q2849" t="s">
        <v>1</v>
      </c>
      <c r="R2849" t="s">
        <v>16831</v>
      </c>
      <c r="S2849" t="s">
        <v>137</v>
      </c>
      <c r="T2849" t="s">
        <v>138</v>
      </c>
      <c r="U2849" t="s">
        <v>138</v>
      </c>
      <c r="V2849" t="s">
        <v>12494</v>
      </c>
      <c r="W2849" t="s">
        <v>19273</v>
      </c>
      <c r="X2849" t="s">
        <v>10914</v>
      </c>
      <c r="Y2849" s="536" t="s">
        <v>26276</v>
      </c>
      <c r="Z2849" s="536" t="s">
        <v>26276</v>
      </c>
      <c r="AA2849" s="493" t="s">
        <v>19272</v>
      </c>
      <c r="AB2849" s="493" t="s">
        <v>26277</v>
      </c>
      <c r="AC2849" s="493" t="s">
        <v>19890</v>
      </c>
      <c r="AD2849" s="493" t="s">
        <v>22483</v>
      </c>
      <c r="AE2849"/>
      <c r="AF2849" t="s">
        <v>20919</v>
      </c>
      <c r="AG2849"/>
      <c r="AH2849"/>
      <c r="AI2849" t="s">
        <v>20668</v>
      </c>
      <c r="AJ2849" t="s">
        <v>32</v>
      </c>
      <c r="AK2849" t="s">
        <v>7834</v>
      </c>
      <c r="AL2849" t="s">
        <v>64</v>
      </c>
      <c r="AM2849" t="s">
        <v>12494</v>
      </c>
      <c r="AN2849">
        <v>7</v>
      </c>
    </row>
    <row r="2850" spans="1:40" ht="14.4" x14ac:dyDescent="0.3">
      <c r="A2850" s="433" t="str">
        <v>3762</v>
      </c>
      <c r="D2850" t="str">
        <f>CONCATENATE(portada_F[[#This Row],[NIVEL]],".",portada_F[[#This Row],[CODINS]])</f>
        <v>1.02921</v>
      </c>
      <c r="E2850" s="444" t="s">
        <v>33042</v>
      </c>
      <c r="F2850" t="s">
        <v>5379</v>
      </c>
      <c r="G2850" t="s">
        <v>5378</v>
      </c>
      <c r="H2850" t="s">
        <v>12511</v>
      </c>
      <c r="I2850" t="s">
        <v>135</v>
      </c>
      <c r="J2850" t="s">
        <v>1</v>
      </c>
      <c r="K2850" t="s">
        <v>32</v>
      </c>
      <c r="L2850" t="s">
        <v>20921</v>
      </c>
      <c r="M2850" t="s">
        <v>18492</v>
      </c>
      <c r="N2850">
        <v>60701</v>
      </c>
      <c r="O2850" t="s">
        <v>136</v>
      </c>
      <c r="P2850" t="s">
        <v>7</v>
      </c>
      <c r="Q2850" t="s">
        <v>1</v>
      </c>
      <c r="R2850" t="s">
        <v>16831</v>
      </c>
      <c r="S2850" t="s">
        <v>137</v>
      </c>
      <c r="T2850" t="s">
        <v>138</v>
      </c>
      <c r="U2850" t="s">
        <v>138</v>
      </c>
      <c r="V2850" t="s">
        <v>12511</v>
      </c>
      <c r="W2850" t="s">
        <v>19381</v>
      </c>
      <c r="X2850" t="s">
        <v>11009</v>
      </c>
      <c r="Y2850" s="536" t="s">
        <v>27053</v>
      </c>
      <c r="Z2850" s="536" t="s">
        <v>27053</v>
      </c>
      <c r="AA2850" s="493" t="s">
        <v>17087</v>
      </c>
      <c r="AB2850" s="493" t="s">
        <v>27053</v>
      </c>
      <c r="AC2850" s="493" t="s">
        <v>19890</v>
      </c>
      <c r="AD2850" s="493" t="s">
        <v>22483</v>
      </c>
      <c r="AE2850"/>
      <c r="AF2850" t="s">
        <v>20919</v>
      </c>
      <c r="AG2850"/>
      <c r="AH2850"/>
      <c r="AI2850" t="s">
        <v>20668</v>
      </c>
      <c r="AJ2850" t="s">
        <v>32</v>
      </c>
      <c r="AK2850" t="s">
        <v>5377</v>
      </c>
      <c r="AL2850" t="s">
        <v>64</v>
      </c>
      <c r="AM2850" t="s">
        <v>12511</v>
      </c>
      <c r="AN2850">
        <v>11</v>
      </c>
    </row>
    <row r="2851" spans="1:40" ht="14.4" x14ac:dyDescent="0.3">
      <c r="A2851" s="433" t="str">
        <v>3763</v>
      </c>
      <c r="D2851" t="str">
        <f>CONCATENATE(portada_F[[#This Row],[NIVEL]],".",portada_F[[#This Row],[CODINS]])</f>
        <v>1.02184</v>
      </c>
      <c r="E2851" s="444" t="s">
        <v>32392</v>
      </c>
      <c r="F2851" t="s">
        <v>13557</v>
      </c>
      <c r="G2851" t="s">
        <v>13558</v>
      </c>
      <c r="H2851" t="s">
        <v>13559</v>
      </c>
      <c r="I2851" t="s">
        <v>135</v>
      </c>
      <c r="J2851" t="s">
        <v>4</v>
      </c>
      <c r="K2851" t="s">
        <v>32</v>
      </c>
      <c r="L2851" t="s">
        <v>20921</v>
      </c>
      <c r="M2851" t="s">
        <v>18492</v>
      </c>
      <c r="N2851">
        <v>60703</v>
      </c>
      <c r="O2851" t="s">
        <v>136</v>
      </c>
      <c r="P2851" t="s">
        <v>7</v>
      </c>
      <c r="Q2851" t="s">
        <v>3</v>
      </c>
      <c r="R2851" t="s">
        <v>16832</v>
      </c>
      <c r="S2851" t="s">
        <v>137</v>
      </c>
      <c r="T2851" t="s">
        <v>138</v>
      </c>
      <c r="U2851" t="s">
        <v>22494</v>
      </c>
      <c r="V2851" t="s">
        <v>13559</v>
      </c>
      <c r="W2851" t="s">
        <v>25532</v>
      </c>
      <c r="X2851" t="s">
        <v>14105</v>
      </c>
      <c r="Y2851" s="536" t="s">
        <v>25533</v>
      </c>
      <c r="Z2851" s="536" t="s">
        <v>25534</v>
      </c>
      <c r="AA2851" s="493" t="s">
        <v>14104</v>
      </c>
      <c r="AB2851" s="493" t="s">
        <v>25534</v>
      </c>
      <c r="AC2851" s="493" t="s">
        <v>19893</v>
      </c>
      <c r="AD2851" s="493" t="s">
        <v>22498</v>
      </c>
      <c r="AE2851"/>
      <c r="AF2851" t="s">
        <v>20919</v>
      </c>
      <c r="AG2851"/>
      <c r="AH2851"/>
      <c r="AI2851" t="s">
        <v>20668</v>
      </c>
      <c r="AJ2851" t="s">
        <v>32</v>
      </c>
      <c r="AK2851" t="s">
        <v>2465</v>
      </c>
      <c r="AL2851" t="s">
        <v>64</v>
      </c>
      <c r="AM2851" t="s">
        <v>13559</v>
      </c>
      <c r="AN2851">
        <v>16</v>
      </c>
    </row>
    <row r="2852" spans="1:40" ht="14.4" x14ac:dyDescent="0.3">
      <c r="A2852" s="433" t="str">
        <v>3764</v>
      </c>
      <c r="D2852" t="str">
        <f>CONCATENATE(portada_F[[#This Row],[NIVEL]],".",portada_F[[#This Row],[CODINS]])</f>
        <v>1.02032</v>
      </c>
      <c r="E2852" s="444" t="s">
        <v>32257</v>
      </c>
      <c r="F2852" t="s">
        <v>4658</v>
      </c>
      <c r="G2852" t="s">
        <v>5367</v>
      </c>
      <c r="H2852" t="s">
        <v>12474</v>
      </c>
      <c r="I2852" t="s">
        <v>135</v>
      </c>
      <c r="J2852" t="s">
        <v>1</v>
      </c>
      <c r="K2852" t="s">
        <v>32</v>
      </c>
      <c r="L2852" t="s">
        <v>20921</v>
      </c>
      <c r="M2852" t="s">
        <v>18492</v>
      </c>
      <c r="N2852">
        <v>60701</v>
      </c>
      <c r="O2852" t="s">
        <v>136</v>
      </c>
      <c r="P2852" t="s">
        <v>7</v>
      </c>
      <c r="Q2852" t="s">
        <v>1</v>
      </c>
      <c r="R2852" t="s">
        <v>16831</v>
      </c>
      <c r="S2852" t="s">
        <v>137</v>
      </c>
      <c r="T2852" t="s">
        <v>138</v>
      </c>
      <c r="U2852" t="s">
        <v>138</v>
      </c>
      <c r="V2852" t="s">
        <v>9680</v>
      </c>
      <c r="W2852" t="s">
        <v>215</v>
      </c>
      <c r="X2852" t="s">
        <v>12002</v>
      </c>
      <c r="Y2852" s="536" t="s">
        <v>25207</v>
      </c>
      <c r="Z2852" s="536" t="s">
        <v>25207</v>
      </c>
      <c r="AA2852" s="493" t="s">
        <v>13231</v>
      </c>
      <c r="AB2852" s="493" t="s">
        <v>25208</v>
      </c>
      <c r="AC2852" s="493" t="s">
        <v>19890</v>
      </c>
      <c r="AD2852" s="493" t="s">
        <v>22483</v>
      </c>
      <c r="AE2852"/>
      <c r="AF2852" t="s">
        <v>20919</v>
      </c>
      <c r="AG2852"/>
      <c r="AH2852"/>
      <c r="AI2852" t="s">
        <v>20668</v>
      </c>
      <c r="AJ2852" t="s">
        <v>32</v>
      </c>
      <c r="AK2852" t="s">
        <v>5366</v>
      </c>
      <c r="AL2852" t="s">
        <v>64</v>
      </c>
      <c r="AM2852" t="s">
        <v>12474</v>
      </c>
      <c r="AN2852">
        <v>28</v>
      </c>
    </row>
    <row r="2853" spans="1:40" ht="14.4" x14ac:dyDescent="0.3">
      <c r="A2853" s="433" t="str">
        <v>3765</v>
      </c>
      <c r="D2853" t="str">
        <f>CONCATENATE(portada_F[[#This Row],[NIVEL]],".",portada_F[[#This Row],[CODINS]])</f>
        <v>1.00791</v>
      </c>
      <c r="E2853" s="444" t="s">
        <v>31151</v>
      </c>
      <c r="F2853" t="s">
        <v>2136</v>
      </c>
      <c r="G2853" t="s">
        <v>5649</v>
      </c>
      <c r="H2853" t="s">
        <v>5650</v>
      </c>
      <c r="I2853" t="s">
        <v>135</v>
      </c>
      <c r="J2853" t="s">
        <v>11</v>
      </c>
      <c r="K2853" t="s">
        <v>32</v>
      </c>
      <c r="L2853" t="s">
        <v>20921</v>
      </c>
      <c r="M2853" t="s">
        <v>18492</v>
      </c>
      <c r="N2853">
        <v>61003</v>
      </c>
      <c r="O2853" t="s">
        <v>136</v>
      </c>
      <c r="P2853" t="s">
        <v>11</v>
      </c>
      <c r="Q2853" t="s">
        <v>3</v>
      </c>
      <c r="R2853" t="s">
        <v>16841</v>
      </c>
      <c r="S2853" t="s">
        <v>137</v>
      </c>
      <c r="T2853" t="s">
        <v>22515</v>
      </c>
      <c r="U2853" t="s">
        <v>1958</v>
      </c>
      <c r="V2853" t="s">
        <v>86</v>
      </c>
      <c r="W2853" t="s">
        <v>18874</v>
      </c>
      <c r="X2853" t="s">
        <v>10476</v>
      </c>
      <c r="Y2853" s="536" t="s">
        <v>22678</v>
      </c>
      <c r="Z2853" s="536" t="s">
        <v>22678</v>
      </c>
      <c r="AA2853" s="493" t="s">
        <v>5616</v>
      </c>
      <c r="AB2853" s="493" t="s">
        <v>22679</v>
      </c>
      <c r="AC2853" s="493" t="s">
        <v>22529</v>
      </c>
      <c r="AD2853" s="493" t="s">
        <v>22530</v>
      </c>
      <c r="AE2853"/>
      <c r="AF2853" t="s">
        <v>20919</v>
      </c>
      <c r="AG2853"/>
      <c r="AH2853"/>
      <c r="AI2853" t="s">
        <v>20668</v>
      </c>
      <c r="AJ2853" t="s">
        <v>32</v>
      </c>
      <c r="AK2853" t="s">
        <v>4876</v>
      </c>
      <c r="AL2853" t="s">
        <v>64</v>
      </c>
      <c r="AM2853" t="s">
        <v>5650</v>
      </c>
      <c r="AN2853">
        <v>105</v>
      </c>
    </row>
    <row r="2854" spans="1:40" ht="14.4" x14ac:dyDescent="0.3">
      <c r="A2854" s="433" t="str">
        <v>3766</v>
      </c>
      <c r="D2854" t="str">
        <f>CONCATENATE(portada_F[[#This Row],[NIVEL]],".",portada_F[[#This Row],[CODINS]])</f>
        <v>1.00895</v>
      </c>
      <c r="E2854" s="444" t="s">
        <v>31231</v>
      </c>
      <c r="F2854" t="s">
        <v>2409</v>
      </c>
      <c r="G2854" t="s">
        <v>5627</v>
      </c>
      <c r="H2854" t="s">
        <v>151</v>
      </c>
      <c r="I2854" t="s">
        <v>135</v>
      </c>
      <c r="J2854" t="s">
        <v>10</v>
      </c>
      <c r="K2854" t="s">
        <v>32</v>
      </c>
      <c r="L2854" t="s">
        <v>20921</v>
      </c>
      <c r="M2854" t="s">
        <v>18492</v>
      </c>
      <c r="N2854">
        <v>61001</v>
      </c>
      <c r="O2854" t="s">
        <v>136</v>
      </c>
      <c r="P2854" t="s">
        <v>11</v>
      </c>
      <c r="Q2854" t="s">
        <v>1</v>
      </c>
      <c r="R2854" t="s">
        <v>16839</v>
      </c>
      <c r="S2854" t="s">
        <v>137</v>
      </c>
      <c r="T2854" t="s">
        <v>22515</v>
      </c>
      <c r="U2854" t="s">
        <v>22516</v>
      </c>
      <c r="V2854" t="s">
        <v>5628</v>
      </c>
      <c r="W2854" t="s">
        <v>22867</v>
      </c>
      <c r="X2854" t="s">
        <v>10488</v>
      </c>
      <c r="Y2854" s="536" t="s">
        <v>22868</v>
      </c>
      <c r="Z2854" s="536" t="s">
        <v>22868</v>
      </c>
      <c r="AA2854" s="493" t="s">
        <v>18277</v>
      </c>
      <c r="AB2854" s="493" t="s">
        <v>22868</v>
      </c>
      <c r="AC2854" s="493" t="s">
        <v>19900</v>
      </c>
      <c r="AD2854" s="493" t="s">
        <v>22520</v>
      </c>
      <c r="AE2854"/>
      <c r="AF2854" t="s">
        <v>20919</v>
      </c>
      <c r="AG2854"/>
      <c r="AH2854"/>
      <c r="AI2854" t="s">
        <v>20668</v>
      </c>
      <c r="AJ2854" t="s">
        <v>32</v>
      </c>
      <c r="AK2854" t="s">
        <v>5428</v>
      </c>
      <c r="AL2854" t="s">
        <v>64</v>
      </c>
      <c r="AM2854" t="s">
        <v>151</v>
      </c>
      <c r="AN2854">
        <v>41</v>
      </c>
    </row>
    <row r="2855" spans="1:40" ht="14.4" x14ac:dyDescent="0.3">
      <c r="A2855" s="433" t="str">
        <v>3767</v>
      </c>
      <c r="D2855" t="str">
        <f>CONCATENATE(portada_F[[#This Row],[NIVEL]],".",portada_F[[#This Row],[CODINS]])</f>
        <v>1.02292</v>
      </c>
      <c r="E2855" s="444" t="s">
        <v>32486</v>
      </c>
      <c r="F2855" t="s">
        <v>5024</v>
      </c>
      <c r="G2855" t="s">
        <v>5445</v>
      </c>
      <c r="H2855" t="s">
        <v>5446</v>
      </c>
      <c r="I2855" t="s">
        <v>135</v>
      </c>
      <c r="J2855" t="s">
        <v>4</v>
      </c>
      <c r="K2855" t="s">
        <v>32</v>
      </c>
      <c r="L2855" t="s">
        <v>20921</v>
      </c>
      <c r="M2855" t="s">
        <v>18492</v>
      </c>
      <c r="N2855">
        <v>60703</v>
      </c>
      <c r="O2855" t="s">
        <v>136</v>
      </c>
      <c r="P2855" t="s">
        <v>7</v>
      </c>
      <c r="Q2855" t="s">
        <v>3</v>
      </c>
      <c r="R2855" t="s">
        <v>16832</v>
      </c>
      <c r="S2855" t="s">
        <v>137</v>
      </c>
      <c r="T2855" t="s">
        <v>138</v>
      </c>
      <c r="U2855" t="s">
        <v>22494</v>
      </c>
      <c r="V2855" t="s">
        <v>5446</v>
      </c>
      <c r="W2855" t="s">
        <v>19200</v>
      </c>
      <c r="X2855" t="s">
        <v>13099</v>
      </c>
      <c r="Y2855" s="536" t="s">
        <v>25753</v>
      </c>
      <c r="Z2855" s="536"/>
      <c r="AA2855" s="493" t="s">
        <v>25754</v>
      </c>
      <c r="AB2855" s="493" t="s">
        <v>25755</v>
      </c>
      <c r="AC2855" s="493" t="s">
        <v>19893</v>
      </c>
      <c r="AD2855" s="493" t="s">
        <v>22498</v>
      </c>
      <c r="AE2855"/>
      <c r="AF2855" t="s">
        <v>20919</v>
      </c>
      <c r="AG2855"/>
      <c r="AH2855"/>
      <c r="AI2855" t="s">
        <v>20668</v>
      </c>
      <c r="AJ2855" t="s">
        <v>32</v>
      </c>
      <c r="AK2855" t="s">
        <v>5444</v>
      </c>
      <c r="AL2855" t="s">
        <v>64</v>
      </c>
      <c r="AM2855" t="s">
        <v>5446</v>
      </c>
      <c r="AN2855">
        <v>6</v>
      </c>
    </row>
    <row r="2856" spans="1:40" ht="14.4" x14ac:dyDescent="0.3">
      <c r="A2856" s="433" t="str">
        <v>3768</v>
      </c>
      <c r="D2856" t="str">
        <f>CONCATENATE(portada_F[[#This Row],[NIVEL]],".",portada_F[[#This Row],[CODINS]])</f>
        <v>1.02151</v>
      </c>
      <c r="E2856" s="444" t="s">
        <v>32361</v>
      </c>
      <c r="F2856" t="s">
        <v>8129</v>
      </c>
      <c r="G2856" t="s">
        <v>8136</v>
      </c>
      <c r="H2856" t="s">
        <v>1377</v>
      </c>
      <c r="I2856" t="s">
        <v>13536</v>
      </c>
      <c r="J2856" t="s">
        <v>10</v>
      </c>
      <c r="K2856" t="s">
        <v>32</v>
      </c>
      <c r="L2856" t="s">
        <v>20921</v>
      </c>
      <c r="M2856" t="s">
        <v>18492</v>
      </c>
      <c r="N2856">
        <v>60505</v>
      </c>
      <c r="O2856" t="s">
        <v>136</v>
      </c>
      <c r="P2856" t="s">
        <v>5</v>
      </c>
      <c r="Q2856" t="s">
        <v>5</v>
      </c>
      <c r="R2856" t="s">
        <v>16829</v>
      </c>
      <c r="S2856" t="s">
        <v>137</v>
      </c>
      <c r="T2856" t="s">
        <v>22471</v>
      </c>
      <c r="U2856" t="s">
        <v>5299</v>
      </c>
      <c r="V2856" t="s">
        <v>1377</v>
      </c>
      <c r="W2856" t="s">
        <v>25461</v>
      </c>
      <c r="X2856" t="s">
        <v>13073</v>
      </c>
      <c r="Y2856" s="536" t="s">
        <v>25248</v>
      </c>
      <c r="Z2856" s="536" t="s">
        <v>25462</v>
      </c>
      <c r="AA2856" s="493" t="s">
        <v>18265</v>
      </c>
      <c r="AB2856" s="493" t="s">
        <v>25463</v>
      </c>
      <c r="AC2856" s="493" t="s">
        <v>19898</v>
      </c>
      <c r="AD2856" s="493" t="s">
        <v>23359</v>
      </c>
      <c r="AE2856"/>
      <c r="AF2856" t="s">
        <v>20919</v>
      </c>
      <c r="AG2856"/>
      <c r="AH2856"/>
      <c r="AI2856" t="s">
        <v>20668</v>
      </c>
      <c r="AJ2856" t="s">
        <v>32</v>
      </c>
      <c r="AK2856" t="s">
        <v>8122</v>
      </c>
      <c r="AL2856" t="s">
        <v>64</v>
      </c>
      <c r="AM2856" t="s">
        <v>1377</v>
      </c>
      <c r="AN2856">
        <v>10</v>
      </c>
    </row>
    <row r="2857" spans="1:40" ht="14.4" x14ac:dyDescent="0.3">
      <c r="A2857" s="433" t="str">
        <v>3769</v>
      </c>
      <c r="D2857" t="str">
        <f>CONCATENATE(portada_F[[#This Row],[NIVEL]],".",portada_F[[#This Row],[CODINS]])</f>
        <v>1.02816</v>
      </c>
      <c r="E2857" s="444" t="s">
        <v>32951</v>
      </c>
      <c r="F2857" t="s">
        <v>5592</v>
      </c>
      <c r="G2857" t="s">
        <v>5590</v>
      </c>
      <c r="H2857" t="s">
        <v>5591</v>
      </c>
      <c r="I2857" t="s">
        <v>135</v>
      </c>
      <c r="J2857" t="s">
        <v>15</v>
      </c>
      <c r="K2857" t="s">
        <v>32</v>
      </c>
      <c r="L2857" t="s">
        <v>20921</v>
      </c>
      <c r="M2857" t="s">
        <v>18492</v>
      </c>
      <c r="N2857">
        <v>60804</v>
      </c>
      <c r="O2857" t="s">
        <v>136</v>
      </c>
      <c r="P2857" t="s">
        <v>9</v>
      </c>
      <c r="Q2857" t="s">
        <v>4</v>
      </c>
      <c r="R2857" t="s">
        <v>16836</v>
      </c>
      <c r="S2857" t="s">
        <v>137</v>
      </c>
      <c r="T2857" t="s">
        <v>22499</v>
      </c>
      <c r="U2857" t="s">
        <v>191</v>
      </c>
      <c r="V2857" t="s">
        <v>9690</v>
      </c>
      <c r="W2857" t="s">
        <v>26845</v>
      </c>
      <c r="X2857" t="s">
        <v>12180</v>
      </c>
      <c r="Y2857" s="536" t="s">
        <v>26846</v>
      </c>
      <c r="Z2857" s="536"/>
      <c r="AA2857" s="493" t="s">
        <v>13330</v>
      </c>
      <c r="AB2857" s="493" t="s">
        <v>26847</v>
      </c>
      <c r="AC2857" s="493" t="s">
        <v>13182</v>
      </c>
      <c r="AD2857" s="493" t="s">
        <v>24842</v>
      </c>
      <c r="AE2857"/>
      <c r="AF2857" t="s">
        <v>20919</v>
      </c>
      <c r="AG2857"/>
      <c r="AH2857"/>
      <c r="AI2857" t="s">
        <v>20668</v>
      </c>
      <c r="AJ2857" t="s">
        <v>32</v>
      </c>
      <c r="AK2857" t="s">
        <v>5589</v>
      </c>
      <c r="AL2857" t="s">
        <v>64</v>
      </c>
      <c r="AM2857" t="s">
        <v>5591</v>
      </c>
      <c r="AN2857">
        <v>32</v>
      </c>
    </row>
    <row r="2858" spans="1:40" ht="14.4" x14ac:dyDescent="0.3">
      <c r="A2858" s="433" t="str">
        <v>3772</v>
      </c>
      <c r="D2858" t="str">
        <f>CONCATENATE(portada_F[[#This Row],[NIVEL]],".",portada_F[[#This Row],[CODINS]])</f>
        <v>1.01842</v>
      </c>
      <c r="E2858" s="444" t="s">
        <v>32087</v>
      </c>
      <c r="F2858" t="s">
        <v>4380</v>
      </c>
      <c r="G2858" t="s">
        <v>6236</v>
      </c>
      <c r="H2858" t="s">
        <v>6237</v>
      </c>
      <c r="I2858" t="s">
        <v>135</v>
      </c>
      <c r="J2858" t="s">
        <v>14</v>
      </c>
      <c r="K2858" t="s">
        <v>32</v>
      </c>
      <c r="L2858" t="s">
        <v>20921</v>
      </c>
      <c r="M2858" t="s">
        <v>18492</v>
      </c>
      <c r="N2858">
        <v>60806</v>
      </c>
      <c r="O2858" t="s">
        <v>136</v>
      </c>
      <c r="P2858" t="s">
        <v>9</v>
      </c>
      <c r="Q2858" t="s">
        <v>6</v>
      </c>
      <c r="R2858" t="s">
        <v>18391</v>
      </c>
      <c r="S2858" t="s">
        <v>137</v>
      </c>
      <c r="T2858" t="s">
        <v>22499</v>
      </c>
      <c r="U2858" t="s">
        <v>23733</v>
      </c>
      <c r="V2858" t="s">
        <v>6237</v>
      </c>
      <c r="W2858" t="s">
        <v>19101</v>
      </c>
      <c r="X2858" t="s">
        <v>10744</v>
      </c>
      <c r="Y2858" s="536" t="s">
        <v>24830</v>
      </c>
      <c r="Z2858" s="536" t="s">
        <v>23736</v>
      </c>
      <c r="AA2858" s="493" t="s">
        <v>24831</v>
      </c>
      <c r="AB2858" s="493" t="s">
        <v>24832</v>
      </c>
      <c r="AC2858" s="493" t="s">
        <v>20027</v>
      </c>
      <c r="AD2858" s="493" t="s">
        <v>23736</v>
      </c>
      <c r="AE2858"/>
      <c r="AF2858" t="s">
        <v>20919</v>
      </c>
      <c r="AG2858"/>
      <c r="AH2858"/>
      <c r="AI2858" t="s">
        <v>20668</v>
      </c>
      <c r="AJ2858" t="s">
        <v>32</v>
      </c>
      <c r="AK2858" t="s">
        <v>7671</v>
      </c>
      <c r="AL2858" t="s">
        <v>64</v>
      </c>
      <c r="AM2858" t="s">
        <v>6237</v>
      </c>
      <c r="AN2858">
        <v>9</v>
      </c>
    </row>
    <row r="2859" spans="1:40" ht="14.4" x14ac:dyDescent="0.3">
      <c r="A2859" s="433" t="str">
        <v>3773</v>
      </c>
      <c r="D2859" t="str">
        <f>CONCATENATE(portada_F[[#This Row],[NIVEL]],".",portada_F[[#This Row],[CODINS]])</f>
        <v>1.02592</v>
      </c>
      <c r="E2859" s="444" t="s">
        <v>32748</v>
      </c>
      <c r="F2859" t="s">
        <v>5348</v>
      </c>
      <c r="G2859" t="s">
        <v>5557</v>
      </c>
      <c r="H2859" t="s">
        <v>5558</v>
      </c>
      <c r="I2859" t="s">
        <v>135</v>
      </c>
      <c r="J2859" t="s">
        <v>7</v>
      </c>
      <c r="K2859" t="s">
        <v>32</v>
      </c>
      <c r="L2859" t="s">
        <v>20921</v>
      </c>
      <c r="M2859" t="s">
        <v>18492</v>
      </c>
      <c r="N2859">
        <v>60803</v>
      </c>
      <c r="O2859" t="s">
        <v>136</v>
      </c>
      <c r="P2859" t="s">
        <v>9</v>
      </c>
      <c r="Q2859" t="s">
        <v>3</v>
      </c>
      <c r="R2859" t="s">
        <v>18390</v>
      </c>
      <c r="S2859" t="s">
        <v>137</v>
      </c>
      <c r="T2859" t="s">
        <v>22499</v>
      </c>
      <c r="U2859" t="s">
        <v>22507</v>
      </c>
      <c r="V2859" t="s">
        <v>5558</v>
      </c>
      <c r="W2859" t="s">
        <v>19285</v>
      </c>
      <c r="X2859" t="s">
        <v>10923</v>
      </c>
      <c r="Y2859" s="536" t="s">
        <v>26355</v>
      </c>
      <c r="Z2859" s="536"/>
      <c r="AA2859" s="493" t="s">
        <v>13308</v>
      </c>
      <c r="AB2859" s="493" t="s">
        <v>26355</v>
      </c>
      <c r="AC2859" s="493" t="s">
        <v>19896</v>
      </c>
      <c r="AD2859" s="493" t="s">
        <v>22510</v>
      </c>
      <c r="AE2859"/>
      <c r="AF2859" t="s">
        <v>20919</v>
      </c>
      <c r="AG2859"/>
      <c r="AH2859"/>
      <c r="AI2859" t="s">
        <v>20668</v>
      </c>
      <c r="AJ2859" t="s">
        <v>32</v>
      </c>
      <c r="AK2859" t="s">
        <v>3769</v>
      </c>
      <c r="AL2859" t="s">
        <v>64</v>
      </c>
      <c r="AM2859" t="s">
        <v>5558</v>
      </c>
      <c r="AN2859">
        <v>6</v>
      </c>
    </row>
    <row r="2860" spans="1:40" ht="14.4" x14ac:dyDescent="0.3">
      <c r="A2860" s="433" t="str">
        <v>3774</v>
      </c>
      <c r="D2860" t="str">
        <f>CONCATENATE(portada_F[[#This Row],[NIVEL]],".",portada_F[[#This Row],[CODINS]])</f>
        <v>1.01317</v>
      </c>
      <c r="E2860" s="444" t="s">
        <v>31601</v>
      </c>
      <c r="F2860" t="s">
        <v>3345</v>
      </c>
      <c r="G2860" t="s">
        <v>5477</v>
      </c>
      <c r="H2860" t="s">
        <v>684</v>
      </c>
      <c r="I2860" t="s">
        <v>135</v>
      </c>
      <c r="J2860" t="s">
        <v>5</v>
      </c>
      <c r="K2860" t="s">
        <v>32</v>
      </c>
      <c r="L2860" t="s">
        <v>20921</v>
      </c>
      <c r="M2860" t="s">
        <v>18492</v>
      </c>
      <c r="N2860">
        <v>60801</v>
      </c>
      <c r="O2860" t="s">
        <v>136</v>
      </c>
      <c r="P2860" t="s">
        <v>9</v>
      </c>
      <c r="Q2860" t="s">
        <v>1</v>
      </c>
      <c r="R2860" t="s">
        <v>16834</v>
      </c>
      <c r="S2860" t="s">
        <v>137</v>
      </c>
      <c r="T2860" t="s">
        <v>22499</v>
      </c>
      <c r="U2860" t="s">
        <v>3120</v>
      </c>
      <c r="V2860" t="s">
        <v>684</v>
      </c>
      <c r="W2860" t="s">
        <v>12858</v>
      </c>
      <c r="X2860" t="s">
        <v>12857</v>
      </c>
      <c r="Y2860" s="536" t="s">
        <v>23738</v>
      </c>
      <c r="Z2860" s="536" t="s">
        <v>23738</v>
      </c>
      <c r="AA2860" s="493" t="s">
        <v>12969</v>
      </c>
      <c r="AB2860" s="493" t="s">
        <v>23738</v>
      </c>
      <c r="AC2860" s="493" t="s">
        <v>19894</v>
      </c>
      <c r="AD2860" s="493" t="s">
        <v>22501</v>
      </c>
      <c r="AE2860"/>
      <c r="AF2860" t="s">
        <v>20919</v>
      </c>
      <c r="AG2860"/>
      <c r="AH2860"/>
      <c r="AI2860" t="s">
        <v>20668</v>
      </c>
      <c r="AJ2860" t="s">
        <v>32</v>
      </c>
      <c r="AK2860" t="s">
        <v>5476</v>
      </c>
      <c r="AL2860" t="s">
        <v>64</v>
      </c>
      <c r="AM2860" t="s">
        <v>684</v>
      </c>
      <c r="AN2860">
        <v>9</v>
      </c>
    </row>
    <row r="2861" spans="1:40" ht="14.4" x14ac:dyDescent="0.3">
      <c r="A2861" s="433" t="str">
        <v>3775</v>
      </c>
      <c r="D2861" t="str">
        <f>CONCATENATE(portada_F[[#This Row],[NIVEL]],".",portada_F[[#This Row],[CODINS]])</f>
        <v>1.01324</v>
      </c>
      <c r="E2861" s="444" t="s">
        <v>31608</v>
      </c>
      <c r="F2861" t="s">
        <v>3360</v>
      </c>
      <c r="G2861" t="s">
        <v>5522</v>
      </c>
      <c r="H2861" t="s">
        <v>455</v>
      </c>
      <c r="I2861" t="s">
        <v>135</v>
      </c>
      <c r="J2861" t="s">
        <v>6</v>
      </c>
      <c r="K2861" t="s">
        <v>32</v>
      </c>
      <c r="L2861" t="s">
        <v>20921</v>
      </c>
      <c r="M2861" t="s">
        <v>18492</v>
      </c>
      <c r="N2861">
        <v>60802</v>
      </c>
      <c r="O2861" t="s">
        <v>136</v>
      </c>
      <c r="P2861" t="s">
        <v>9</v>
      </c>
      <c r="Q2861" t="s">
        <v>2</v>
      </c>
      <c r="R2861" t="s">
        <v>16835</v>
      </c>
      <c r="S2861" t="s">
        <v>137</v>
      </c>
      <c r="T2861" t="s">
        <v>22499</v>
      </c>
      <c r="U2861" t="s">
        <v>3327</v>
      </c>
      <c r="V2861" t="s">
        <v>455</v>
      </c>
      <c r="W2861" t="s">
        <v>526</v>
      </c>
      <c r="X2861" t="s">
        <v>10596</v>
      </c>
      <c r="Y2861" s="536" t="s">
        <v>23748</v>
      </c>
      <c r="Z2861" s="536"/>
      <c r="AA2861" s="493" t="s">
        <v>14155</v>
      </c>
      <c r="AB2861" s="493" t="s">
        <v>23748</v>
      </c>
      <c r="AC2861" s="493" t="s">
        <v>19895</v>
      </c>
      <c r="AD2861" s="493" t="s">
        <v>22504</v>
      </c>
      <c r="AE2861"/>
      <c r="AF2861" t="s">
        <v>20919</v>
      </c>
      <c r="AG2861"/>
      <c r="AH2861"/>
      <c r="AI2861" t="s">
        <v>20668</v>
      </c>
      <c r="AJ2861" t="s">
        <v>32</v>
      </c>
      <c r="AK2861" t="s">
        <v>4853</v>
      </c>
      <c r="AL2861" t="s">
        <v>64</v>
      </c>
      <c r="AM2861" t="s">
        <v>455</v>
      </c>
      <c r="AN2861">
        <v>11</v>
      </c>
    </row>
    <row r="2862" spans="1:40" ht="14.4" x14ac:dyDescent="0.3">
      <c r="A2862" s="433" t="str">
        <v>3776</v>
      </c>
      <c r="D2862" t="str">
        <f>CONCATENATE(portada_F[[#This Row],[NIVEL]],".",portada_F[[#This Row],[CODINS]])</f>
        <v>1.01848</v>
      </c>
      <c r="E2862" s="444" t="s">
        <v>32093</v>
      </c>
      <c r="F2862" t="s">
        <v>7815</v>
      </c>
      <c r="G2862" t="s">
        <v>18628</v>
      </c>
      <c r="H2862" t="s">
        <v>18629</v>
      </c>
      <c r="I2862" t="s">
        <v>135</v>
      </c>
      <c r="J2862" t="s">
        <v>9</v>
      </c>
      <c r="K2862" t="s">
        <v>32</v>
      </c>
      <c r="L2862" t="s">
        <v>20921</v>
      </c>
      <c r="M2862" t="s">
        <v>18492</v>
      </c>
      <c r="N2862">
        <v>60804</v>
      </c>
      <c r="O2862" t="s">
        <v>136</v>
      </c>
      <c r="P2862" t="s">
        <v>9</v>
      </c>
      <c r="Q2862" t="s">
        <v>4</v>
      </c>
      <c r="R2862" t="s">
        <v>16836</v>
      </c>
      <c r="S2862" t="s">
        <v>137</v>
      </c>
      <c r="T2862" t="s">
        <v>22499</v>
      </c>
      <c r="U2862" t="s">
        <v>191</v>
      </c>
      <c r="V2862" t="s">
        <v>18629</v>
      </c>
      <c r="W2862" t="s">
        <v>215</v>
      </c>
      <c r="X2862" t="s">
        <v>19102</v>
      </c>
      <c r="Y2862" s="536" t="s">
        <v>24622</v>
      </c>
      <c r="Z2862" s="536" t="s">
        <v>24622</v>
      </c>
      <c r="AA2862" s="493" t="s">
        <v>20130</v>
      </c>
      <c r="AB2862" s="493" t="s">
        <v>24845</v>
      </c>
      <c r="AC2862" s="493" t="s">
        <v>7294</v>
      </c>
      <c r="AD2862" s="493" t="s">
        <v>24622</v>
      </c>
      <c r="AE2862"/>
      <c r="AF2862" t="s">
        <v>20919</v>
      </c>
      <c r="AG2862"/>
      <c r="AH2862"/>
      <c r="AI2862" t="s">
        <v>20668</v>
      </c>
      <c r="AJ2862" t="s">
        <v>32</v>
      </c>
      <c r="AK2862" t="s">
        <v>5587</v>
      </c>
      <c r="AL2862" t="s">
        <v>64</v>
      </c>
      <c r="AM2862" t="s">
        <v>18629</v>
      </c>
      <c r="AN2862">
        <v>7</v>
      </c>
    </row>
    <row r="2863" spans="1:40" ht="14.4" x14ac:dyDescent="0.3">
      <c r="A2863" s="433" t="str">
        <v>3777</v>
      </c>
      <c r="D2863" t="str">
        <f>CONCATENATE(portada_F[[#This Row],[NIVEL]],".",portada_F[[#This Row],[CODINS]])</f>
        <v>1.02543</v>
      </c>
      <c r="E2863" s="444" t="s">
        <v>32710</v>
      </c>
      <c r="F2863" t="s">
        <v>5311</v>
      </c>
      <c r="G2863" t="s">
        <v>5478</v>
      </c>
      <c r="H2863" t="s">
        <v>4540</v>
      </c>
      <c r="I2863" t="s">
        <v>135</v>
      </c>
      <c r="J2863" t="s">
        <v>5</v>
      </c>
      <c r="K2863" t="s">
        <v>32</v>
      </c>
      <c r="L2863" t="s">
        <v>20921</v>
      </c>
      <c r="M2863" t="s">
        <v>18492</v>
      </c>
      <c r="N2863">
        <v>60801</v>
      </c>
      <c r="O2863" t="s">
        <v>136</v>
      </c>
      <c r="P2863" t="s">
        <v>9</v>
      </c>
      <c r="Q2863" t="s">
        <v>1</v>
      </c>
      <c r="R2863" t="s">
        <v>16834</v>
      </c>
      <c r="S2863" t="s">
        <v>137</v>
      </c>
      <c r="T2863" t="s">
        <v>22499</v>
      </c>
      <c r="U2863" t="s">
        <v>3120</v>
      </c>
      <c r="V2863" t="s">
        <v>4540</v>
      </c>
      <c r="W2863" t="s">
        <v>19271</v>
      </c>
      <c r="X2863" t="s">
        <v>14151</v>
      </c>
      <c r="Y2863" s="536" t="s">
        <v>26261</v>
      </c>
      <c r="Z2863" s="536"/>
      <c r="AA2863" s="493" t="s">
        <v>18088</v>
      </c>
      <c r="AB2863" s="493" t="s">
        <v>26261</v>
      </c>
      <c r="AC2863" s="493" t="s">
        <v>19894</v>
      </c>
      <c r="AD2863" s="493" t="s">
        <v>22501</v>
      </c>
      <c r="AE2863"/>
      <c r="AF2863" t="s">
        <v>20919</v>
      </c>
      <c r="AG2863"/>
      <c r="AH2863"/>
      <c r="AI2863" t="s">
        <v>20668</v>
      </c>
      <c r="AJ2863" t="s">
        <v>32</v>
      </c>
      <c r="AK2863" t="s">
        <v>5233</v>
      </c>
      <c r="AL2863" t="s">
        <v>64</v>
      </c>
      <c r="AM2863" t="s">
        <v>4540</v>
      </c>
      <c r="AN2863">
        <v>4</v>
      </c>
    </row>
    <row r="2864" spans="1:40" ht="14.4" x14ac:dyDescent="0.3">
      <c r="A2864" s="433" t="str">
        <v>3778</v>
      </c>
      <c r="D2864" t="str">
        <f>CONCATENATE(portada_F[[#This Row],[NIVEL]],".",portada_F[[#This Row],[CODINS]])</f>
        <v>1.02818</v>
      </c>
      <c r="E2864" s="444" t="s">
        <v>32952</v>
      </c>
      <c r="F2864" t="s">
        <v>5642</v>
      </c>
      <c r="G2864" t="s">
        <v>5644</v>
      </c>
      <c r="H2864" t="s">
        <v>5645</v>
      </c>
      <c r="I2864" t="s">
        <v>135</v>
      </c>
      <c r="J2864" t="s">
        <v>11</v>
      </c>
      <c r="K2864" t="s">
        <v>32</v>
      </c>
      <c r="L2864" t="s">
        <v>20921</v>
      </c>
      <c r="M2864" t="s">
        <v>18492</v>
      </c>
      <c r="N2864">
        <v>61003</v>
      </c>
      <c r="O2864" t="s">
        <v>136</v>
      </c>
      <c r="P2864" t="s">
        <v>11</v>
      </c>
      <c r="Q2864" t="s">
        <v>3</v>
      </c>
      <c r="R2864" t="s">
        <v>16841</v>
      </c>
      <c r="S2864" t="s">
        <v>137</v>
      </c>
      <c r="T2864" t="s">
        <v>22515</v>
      </c>
      <c r="U2864" t="s">
        <v>1958</v>
      </c>
      <c r="V2864" t="s">
        <v>5645</v>
      </c>
      <c r="W2864" t="s">
        <v>26848</v>
      </c>
      <c r="X2864" t="s">
        <v>10985</v>
      </c>
      <c r="Y2864" s="536" t="s">
        <v>26849</v>
      </c>
      <c r="Z2864" s="536"/>
      <c r="AA2864" s="493" t="s">
        <v>13236</v>
      </c>
      <c r="AB2864" s="493" t="s">
        <v>26850</v>
      </c>
      <c r="AC2864" s="493" t="s">
        <v>22529</v>
      </c>
      <c r="AD2864" s="493" t="s">
        <v>22530</v>
      </c>
      <c r="AE2864"/>
      <c r="AF2864" t="s">
        <v>20919</v>
      </c>
      <c r="AG2864"/>
      <c r="AH2864"/>
      <c r="AI2864" t="s">
        <v>20668</v>
      </c>
      <c r="AJ2864" t="s">
        <v>32</v>
      </c>
      <c r="AK2864" t="s">
        <v>7905</v>
      </c>
      <c r="AL2864" t="s">
        <v>64</v>
      </c>
      <c r="AM2864" t="s">
        <v>5645</v>
      </c>
      <c r="AN2864">
        <v>17</v>
      </c>
    </row>
    <row r="2865" spans="1:40" ht="14.4" x14ac:dyDescent="0.3">
      <c r="A2865" s="433" t="str">
        <v>3779</v>
      </c>
      <c r="D2865" t="str">
        <f>CONCATENATE(portada_F[[#This Row],[NIVEL]],".",portada_F[[#This Row],[CODINS]])</f>
        <v>1.03225</v>
      </c>
      <c r="E2865" s="444" t="s">
        <v>33297</v>
      </c>
      <c r="F2865" t="s">
        <v>1898</v>
      </c>
      <c r="G2865" t="s">
        <v>1895</v>
      </c>
      <c r="H2865" t="s">
        <v>1896</v>
      </c>
      <c r="I2865" t="s">
        <v>135</v>
      </c>
      <c r="J2865" t="s">
        <v>225</v>
      </c>
      <c r="K2865" t="s">
        <v>32</v>
      </c>
      <c r="L2865" t="s">
        <v>20921</v>
      </c>
      <c r="M2865" t="s">
        <v>18492</v>
      </c>
      <c r="N2865">
        <v>60704</v>
      </c>
      <c r="O2865" t="s">
        <v>136</v>
      </c>
      <c r="P2865" t="s">
        <v>7</v>
      </c>
      <c r="Q2865" t="s">
        <v>4</v>
      </c>
      <c r="R2865" t="s">
        <v>16833</v>
      </c>
      <c r="S2865" t="s">
        <v>137</v>
      </c>
      <c r="T2865" t="s">
        <v>138</v>
      </c>
      <c r="U2865" t="s">
        <v>1897</v>
      </c>
      <c r="V2865" t="s">
        <v>9262</v>
      </c>
      <c r="W2865" t="s">
        <v>27652</v>
      </c>
      <c r="X2865" t="s">
        <v>12256</v>
      </c>
      <c r="Y2865" s="536" t="s">
        <v>27653</v>
      </c>
      <c r="Z2865" s="536"/>
      <c r="AA2865" s="493" t="s">
        <v>14452</v>
      </c>
      <c r="AB2865" s="493" t="s">
        <v>27653</v>
      </c>
      <c r="AC2865" s="493" t="s">
        <v>20251</v>
      </c>
      <c r="AD2865" s="493" t="s">
        <v>26382</v>
      </c>
      <c r="AE2865"/>
      <c r="AF2865" t="s">
        <v>20919</v>
      </c>
      <c r="AG2865"/>
      <c r="AH2865"/>
      <c r="AI2865" t="s">
        <v>20668</v>
      </c>
      <c r="AJ2865" t="s">
        <v>32</v>
      </c>
      <c r="AK2865" t="s">
        <v>1872</v>
      </c>
      <c r="AL2865" t="s">
        <v>64</v>
      </c>
      <c r="AM2865" t="s">
        <v>1896</v>
      </c>
      <c r="AN2865">
        <v>17</v>
      </c>
    </row>
    <row r="2866" spans="1:40" ht="14.4" x14ac:dyDescent="0.3">
      <c r="A2866" s="433" t="str">
        <v>3780</v>
      </c>
      <c r="D2866" t="str">
        <f>CONCATENATE(portada_F[[#This Row],[NIVEL]],".",portada_F[[#This Row],[CODINS]])</f>
        <v>1.01062</v>
      </c>
      <c r="E2866" s="444" t="s">
        <v>31379</v>
      </c>
      <c r="F2866" t="s">
        <v>1134</v>
      </c>
      <c r="G2866" t="s">
        <v>5381</v>
      </c>
      <c r="H2866" t="s">
        <v>5382</v>
      </c>
      <c r="I2866" t="s">
        <v>135</v>
      </c>
      <c r="J2866" t="s">
        <v>1</v>
      </c>
      <c r="K2866" t="s">
        <v>32</v>
      </c>
      <c r="L2866" t="s">
        <v>20921</v>
      </c>
      <c r="M2866" t="s">
        <v>18492</v>
      </c>
      <c r="N2866">
        <v>60701</v>
      </c>
      <c r="O2866" t="s">
        <v>136</v>
      </c>
      <c r="P2866" t="s">
        <v>7</v>
      </c>
      <c r="Q2866" t="s">
        <v>1</v>
      </c>
      <c r="R2866" t="s">
        <v>16831</v>
      </c>
      <c r="S2866" t="s">
        <v>137</v>
      </c>
      <c r="T2866" t="s">
        <v>138</v>
      </c>
      <c r="U2866" t="s">
        <v>138</v>
      </c>
      <c r="V2866" t="s">
        <v>5382</v>
      </c>
      <c r="W2866" t="s">
        <v>18922</v>
      </c>
      <c r="X2866" t="s">
        <v>17126</v>
      </c>
      <c r="Y2866" s="536" t="s">
        <v>23208</v>
      </c>
      <c r="Z2866" s="536" t="s">
        <v>23208</v>
      </c>
      <c r="AA2866" s="493" t="s">
        <v>17241</v>
      </c>
      <c r="AB2866" s="493" t="s">
        <v>23209</v>
      </c>
      <c r="AC2866" s="493" t="s">
        <v>19890</v>
      </c>
      <c r="AD2866" s="493" t="s">
        <v>22483</v>
      </c>
      <c r="AE2866"/>
      <c r="AF2866" t="s">
        <v>20919</v>
      </c>
      <c r="AG2866"/>
      <c r="AH2866"/>
      <c r="AI2866" t="s">
        <v>20668</v>
      </c>
      <c r="AJ2866" t="s">
        <v>32</v>
      </c>
      <c r="AK2866" t="s">
        <v>5380</v>
      </c>
      <c r="AL2866" t="s">
        <v>64</v>
      </c>
      <c r="AM2866" t="s">
        <v>5382</v>
      </c>
      <c r="AN2866">
        <v>58</v>
      </c>
    </row>
    <row r="2867" spans="1:40" ht="14.4" x14ac:dyDescent="0.3">
      <c r="A2867" s="433" t="str">
        <v>3781</v>
      </c>
      <c r="D2867" t="str">
        <f>CONCATENATE(portada_F[[#This Row],[NIVEL]],".",portada_F[[#This Row],[CODINS]])</f>
        <v>1.01990</v>
      </c>
      <c r="E2867" s="444" t="s">
        <v>32220</v>
      </c>
      <c r="F2867" t="s">
        <v>2543</v>
      </c>
      <c r="G2867" t="s">
        <v>5698</v>
      </c>
      <c r="H2867" t="s">
        <v>799</v>
      </c>
      <c r="I2867" t="s">
        <v>135</v>
      </c>
      <c r="J2867" t="s">
        <v>13</v>
      </c>
      <c r="K2867" t="s">
        <v>32</v>
      </c>
      <c r="L2867" t="s">
        <v>20921</v>
      </c>
      <c r="M2867" t="s">
        <v>18492</v>
      </c>
      <c r="N2867">
        <v>61003</v>
      </c>
      <c r="O2867" t="s">
        <v>136</v>
      </c>
      <c r="P2867" t="s">
        <v>11</v>
      </c>
      <c r="Q2867" t="s">
        <v>3</v>
      </c>
      <c r="R2867" t="s">
        <v>16841</v>
      </c>
      <c r="S2867" t="s">
        <v>137</v>
      </c>
      <c r="T2867" t="s">
        <v>22515</v>
      </c>
      <c r="U2867" t="s">
        <v>1958</v>
      </c>
      <c r="V2867" t="s">
        <v>799</v>
      </c>
      <c r="W2867" t="s">
        <v>19138</v>
      </c>
      <c r="X2867" t="s">
        <v>14988</v>
      </c>
      <c r="Y2867" s="536" t="s">
        <v>25124</v>
      </c>
      <c r="Z2867" s="536" t="s">
        <v>25125</v>
      </c>
      <c r="AA2867" s="493" t="s">
        <v>14040</v>
      </c>
      <c r="AB2867" s="493" t="s">
        <v>25126</v>
      </c>
      <c r="AC2867" s="493" t="s">
        <v>19901</v>
      </c>
      <c r="AD2867" s="493" t="s">
        <v>23786</v>
      </c>
      <c r="AE2867"/>
      <c r="AF2867" t="s">
        <v>20919</v>
      </c>
      <c r="AG2867"/>
      <c r="AH2867"/>
      <c r="AI2867" t="s">
        <v>20668</v>
      </c>
      <c r="AJ2867" t="s">
        <v>32</v>
      </c>
      <c r="AK2867" t="s">
        <v>5697</v>
      </c>
      <c r="AL2867" t="s">
        <v>64</v>
      </c>
      <c r="AM2867" t="s">
        <v>799</v>
      </c>
      <c r="AN2867">
        <v>13</v>
      </c>
    </row>
    <row r="2868" spans="1:40" ht="14.4" x14ac:dyDescent="0.3">
      <c r="A2868" s="433" t="str">
        <v>3783</v>
      </c>
      <c r="D2868" t="str">
        <f>CONCATENATE(portada_F[[#This Row],[NIVEL]],".",portada_F[[#This Row],[CODINS]])</f>
        <v>1.01318</v>
      </c>
      <c r="E2868" s="444" t="s">
        <v>31602</v>
      </c>
      <c r="F2868" t="s">
        <v>3348</v>
      </c>
      <c r="G2868" t="s">
        <v>5479</v>
      </c>
      <c r="H2868" t="s">
        <v>5480</v>
      </c>
      <c r="I2868" t="s">
        <v>135</v>
      </c>
      <c r="J2868" t="s">
        <v>5</v>
      </c>
      <c r="K2868" t="s">
        <v>32</v>
      </c>
      <c r="L2868" t="s">
        <v>20921</v>
      </c>
      <c r="M2868" t="s">
        <v>18492</v>
      </c>
      <c r="N2868">
        <v>60801</v>
      </c>
      <c r="O2868" t="s">
        <v>136</v>
      </c>
      <c r="P2868" t="s">
        <v>9</v>
      </c>
      <c r="Q2868" t="s">
        <v>1</v>
      </c>
      <c r="R2868" t="s">
        <v>16834</v>
      </c>
      <c r="S2868" t="s">
        <v>137</v>
      </c>
      <c r="T2868" t="s">
        <v>22499</v>
      </c>
      <c r="U2868" t="s">
        <v>3120</v>
      </c>
      <c r="V2868" t="s">
        <v>5481</v>
      </c>
      <c r="W2868" t="s">
        <v>18978</v>
      </c>
      <c r="X2868" t="s">
        <v>15631</v>
      </c>
      <c r="Y2868" s="536" t="s">
        <v>23739</v>
      </c>
      <c r="Z2868" s="536" t="s">
        <v>23739</v>
      </c>
      <c r="AA2868" s="493" t="s">
        <v>12859</v>
      </c>
      <c r="AB2868" s="493" t="s">
        <v>23740</v>
      </c>
      <c r="AC2868" s="493" t="s">
        <v>19894</v>
      </c>
      <c r="AD2868" s="493" t="s">
        <v>22501</v>
      </c>
      <c r="AE2868"/>
      <c r="AF2868" t="s">
        <v>20919</v>
      </c>
      <c r="AG2868"/>
      <c r="AH2868"/>
      <c r="AI2868" t="s">
        <v>20668</v>
      </c>
      <c r="AJ2868" t="s">
        <v>32</v>
      </c>
      <c r="AK2868" t="s">
        <v>5258</v>
      </c>
      <c r="AL2868" t="s">
        <v>64</v>
      </c>
      <c r="AM2868" t="s">
        <v>5480</v>
      </c>
      <c r="AN2868">
        <v>13</v>
      </c>
    </row>
    <row r="2869" spans="1:40" ht="14.4" x14ac:dyDescent="0.3">
      <c r="A2869" s="433" t="str">
        <v>3787</v>
      </c>
      <c r="D2869" t="str">
        <f>CONCATENATE(portada_F[[#This Row],[NIVEL]],".",portada_F[[#This Row],[CODINS]])</f>
        <v>1.01737</v>
      </c>
      <c r="E2869" s="444" t="s">
        <v>31996</v>
      </c>
      <c r="F2869" t="s">
        <v>2474</v>
      </c>
      <c r="G2869" t="s">
        <v>5572</v>
      </c>
      <c r="H2869" t="s">
        <v>243</v>
      </c>
      <c r="I2869" t="s">
        <v>135</v>
      </c>
      <c r="J2869" t="s">
        <v>9</v>
      </c>
      <c r="K2869" t="s">
        <v>32</v>
      </c>
      <c r="L2869" t="s">
        <v>20921</v>
      </c>
      <c r="M2869" t="s">
        <v>18492</v>
      </c>
      <c r="N2869">
        <v>60804</v>
      </c>
      <c r="O2869" t="s">
        <v>136</v>
      </c>
      <c r="P2869" t="s">
        <v>9</v>
      </c>
      <c r="Q2869" t="s">
        <v>4</v>
      </c>
      <c r="R2869" t="s">
        <v>16836</v>
      </c>
      <c r="S2869" t="s">
        <v>137</v>
      </c>
      <c r="T2869" t="s">
        <v>22499</v>
      </c>
      <c r="U2869" t="s">
        <v>191</v>
      </c>
      <c r="V2869" t="s">
        <v>243</v>
      </c>
      <c r="W2869" t="s">
        <v>12970</v>
      </c>
      <c r="X2869" t="s">
        <v>11927</v>
      </c>
      <c r="Y2869" s="536" t="s">
        <v>24620</v>
      </c>
      <c r="Z2869" s="536"/>
      <c r="AA2869" s="493" t="s">
        <v>24621</v>
      </c>
      <c r="AB2869" s="493" t="s">
        <v>24620</v>
      </c>
      <c r="AC2869" s="493" t="s">
        <v>7294</v>
      </c>
      <c r="AD2869" s="493" t="s">
        <v>24622</v>
      </c>
      <c r="AE2869"/>
      <c r="AF2869" t="s">
        <v>20919</v>
      </c>
      <c r="AG2869"/>
      <c r="AH2869"/>
      <c r="AI2869" t="s">
        <v>20668</v>
      </c>
      <c r="AJ2869" t="s">
        <v>32</v>
      </c>
      <c r="AK2869" t="s">
        <v>5571</v>
      </c>
      <c r="AL2869" t="s">
        <v>64</v>
      </c>
      <c r="AM2869" t="s">
        <v>243</v>
      </c>
      <c r="AN2869">
        <v>10</v>
      </c>
    </row>
    <row r="2870" spans="1:40" ht="14.4" x14ac:dyDescent="0.3">
      <c r="A2870" s="433" t="str">
        <v>3790</v>
      </c>
      <c r="D2870" t="str">
        <f>CONCATENATE(portada_F[[#This Row],[NIVEL]],".",portada_F[[#This Row],[CODINS]])</f>
        <v>1.01065</v>
      </c>
      <c r="E2870" s="444" t="s">
        <v>31382</v>
      </c>
      <c r="F2870" t="s">
        <v>1130</v>
      </c>
      <c r="G2870" t="s">
        <v>5516</v>
      </c>
      <c r="H2870" t="s">
        <v>243</v>
      </c>
      <c r="I2870" t="s">
        <v>135</v>
      </c>
      <c r="J2870" t="s">
        <v>6</v>
      </c>
      <c r="K2870" t="s">
        <v>32</v>
      </c>
      <c r="L2870" t="s">
        <v>20921</v>
      </c>
      <c r="M2870" t="s">
        <v>18492</v>
      </c>
      <c r="N2870">
        <v>60802</v>
      </c>
      <c r="O2870" t="s">
        <v>136</v>
      </c>
      <c r="P2870" t="s">
        <v>9</v>
      </c>
      <c r="Q2870" t="s">
        <v>2</v>
      </c>
      <c r="R2870" t="s">
        <v>16835</v>
      </c>
      <c r="S2870" t="s">
        <v>137</v>
      </c>
      <c r="T2870" t="s">
        <v>22499</v>
      </c>
      <c r="U2870" t="s">
        <v>3327</v>
      </c>
      <c r="V2870" t="s">
        <v>243</v>
      </c>
      <c r="W2870" t="s">
        <v>12798</v>
      </c>
      <c r="X2870" t="s">
        <v>13979</v>
      </c>
      <c r="Y2870" s="536" t="s">
        <v>23214</v>
      </c>
      <c r="Z2870" s="536" t="s">
        <v>23215</v>
      </c>
      <c r="AA2870" s="493" t="s">
        <v>23216</v>
      </c>
      <c r="AB2870" s="493" t="s">
        <v>23214</v>
      </c>
      <c r="AC2870" s="493" t="s">
        <v>19895</v>
      </c>
      <c r="AD2870" s="493" t="s">
        <v>22504</v>
      </c>
      <c r="AE2870"/>
      <c r="AF2870" t="s">
        <v>20919</v>
      </c>
      <c r="AG2870"/>
      <c r="AH2870"/>
      <c r="AI2870" t="s">
        <v>20668</v>
      </c>
      <c r="AJ2870" t="s">
        <v>32</v>
      </c>
      <c r="AK2870" t="s">
        <v>7529</v>
      </c>
      <c r="AL2870" t="s">
        <v>64</v>
      </c>
      <c r="AM2870" t="s">
        <v>243</v>
      </c>
      <c r="AN2870">
        <v>19</v>
      </c>
    </row>
    <row r="2871" spans="1:40" ht="14.4" x14ac:dyDescent="0.3">
      <c r="A2871" s="433" t="str">
        <v>3791</v>
      </c>
      <c r="D2871" t="str">
        <f>CONCATENATE(portada_F[[#This Row],[NIVEL]],".",portada_F[[#This Row],[CODINS]])</f>
        <v>1.03903</v>
      </c>
      <c r="E2871" s="444" t="s">
        <v>33825</v>
      </c>
      <c r="F2871" t="s">
        <v>14835</v>
      </c>
      <c r="G2871" t="s">
        <v>14834</v>
      </c>
      <c r="H2871" t="s">
        <v>14836</v>
      </c>
      <c r="I2871" t="s">
        <v>13536</v>
      </c>
      <c r="J2871" t="s">
        <v>9</v>
      </c>
      <c r="K2871" t="s">
        <v>32</v>
      </c>
      <c r="L2871" t="s">
        <v>20921</v>
      </c>
      <c r="M2871" t="s">
        <v>18492</v>
      </c>
      <c r="N2871">
        <v>60506</v>
      </c>
      <c r="O2871" t="s">
        <v>136</v>
      </c>
      <c r="P2871" t="s">
        <v>5</v>
      </c>
      <c r="Q2871" t="s">
        <v>6</v>
      </c>
      <c r="R2871" t="s">
        <v>16830</v>
      </c>
      <c r="S2871" t="s">
        <v>137</v>
      </c>
      <c r="T2871" t="s">
        <v>22471</v>
      </c>
      <c r="U2871" t="s">
        <v>8133</v>
      </c>
      <c r="V2871" t="s">
        <v>70</v>
      </c>
      <c r="W2871" t="s">
        <v>474</v>
      </c>
      <c r="X2871" t="s">
        <v>15942</v>
      </c>
      <c r="Y2871" s="536" t="s">
        <v>29088</v>
      </c>
      <c r="Z2871" s="536" t="s">
        <v>29089</v>
      </c>
      <c r="AA2871" s="493" t="s">
        <v>19562</v>
      </c>
      <c r="AB2871" s="493" t="s">
        <v>20668</v>
      </c>
      <c r="AC2871" s="493" t="s">
        <v>19975</v>
      </c>
      <c r="AD2871" s="493" t="s">
        <v>23207</v>
      </c>
      <c r="AE2871"/>
      <c r="AF2871" t="s">
        <v>20919</v>
      </c>
      <c r="AG2871"/>
      <c r="AH2871"/>
      <c r="AI2871" t="s">
        <v>20668</v>
      </c>
      <c r="AJ2871" t="s">
        <v>32</v>
      </c>
      <c r="AK2871" t="s">
        <v>8124</v>
      </c>
      <c r="AL2871" t="s">
        <v>64</v>
      </c>
      <c r="AM2871" t="s">
        <v>14836</v>
      </c>
      <c r="AN2871">
        <v>5</v>
      </c>
    </row>
    <row r="2872" spans="1:40" ht="14.4" x14ac:dyDescent="0.3">
      <c r="A2872" s="433" t="str">
        <v>3793</v>
      </c>
      <c r="D2872" t="str">
        <f>CONCATENATE(portada_F[[#This Row],[NIVEL]],".",portada_F[[#This Row],[CODINS]])</f>
        <v>1.04364</v>
      </c>
      <c r="E2872" s="444" t="s">
        <v>34183</v>
      </c>
      <c r="F2872" t="s">
        <v>15523</v>
      </c>
      <c r="G2872" t="s">
        <v>30141</v>
      </c>
      <c r="H2872" t="s">
        <v>30142</v>
      </c>
      <c r="I2872" t="s">
        <v>13536</v>
      </c>
      <c r="J2872" t="s">
        <v>9</v>
      </c>
      <c r="K2872" t="s">
        <v>32</v>
      </c>
      <c r="L2872" t="s">
        <v>20921</v>
      </c>
      <c r="M2872" t="s">
        <v>18492</v>
      </c>
      <c r="N2872">
        <v>60506</v>
      </c>
      <c r="O2872" t="s">
        <v>136</v>
      </c>
      <c r="P2872" t="s">
        <v>5</v>
      </c>
      <c r="Q2872" t="s">
        <v>6</v>
      </c>
      <c r="R2872" t="s">
        <v>16830</v>
      </c>
      <c r="S2872" t="s">
        <v>137</v>
      </c>
      <c r="T2872" t="s">
        <v>22471</v>
      </c>
      <c r="U2872" t="s">
        <v>8133</v>
      </c>
      <c r="V2872" t="s">
        <v>30142</v>
      </c>
      <c r="W2872" t="s">
        <v>30143</v>
      </c>
      <c r="X2872" t="s">
        <v>30144</v>
      </c>
      <c r="Y2872" s="536" t="s">
        <v>30145</v>
      </c>
      <c r="Z2872" s="536" t="s">
        <v>30146</v>
      </c>
      <c r="AA2872" s="493" t="s">
        <v>30147</v>
      </c>
      <c r="AB2872" s="493" t="s">
        <v>30146</v>
      </c>
      <c r="AC2872" s="493" t="s">
        <v>19975</v>
      </c>
      <c r="AD2872" s="493" t="s">
        <v>23207</v>
      </c>
      <c r="AE2872"/>
      <c r="AF2872" t="s">
        <v>20919</v>
      </c>
      <c r="AG2872"/>
      <c r="AH2872"/>
      <c r="AI2872" t="s">
        <v>20668</v>
      </c>
      <c r="AJ2872" t="s">
        <v>32</v>
      </c>
      <c r="AK2872" t="s">
        <v>5346</v>
      </c>
      <c r="AL2872" t="s">
        <v>64</v>
      </c>
      <c r="AM2872" t="s">
        <v>30142</v>
      </c>
      <c r="AN2872">
        <v>3</v>
      </c>
    </row>
    <row r="2873" spans="1:40" ht="14.4" x14ac:dyDescent="0.3">
      <c r="A2873" s="433" t="str">
        <v>3794</v>
      </c>
      <c r="D2873" t="str">
        <f>CONCATENATE(portada_F[[#This Row],[NIVEL]],".",portada_F[[#This Row],[CODINS]])</f>
        <v>1.01319</v>
      </c>
      <c r="E2873" s="444" t="s">
        <v>31603</v>
      </c>
      <c r="F2873" t="s">
        <v>3350</v>
      </c>
      <c r="G2873" t="s">
        <v>5482</v>
      </c>
      <c r="H2873" t="s">
        <v>1566</v>
      </c>
      <c r="I2873" t="s">
        <v>135</v>
      </c>
      <c r="J2873" t="s">
        <v>5</v>
      </c>
      <c r="K2873" t="s">
        <v>32</v>
      </c>
      <c r="L2873" t="s">
        <v>20921</v>
      </c>
      <c r="M2873" t="s">
        <v>18492</v>
      </c>
      <c r="N2873">
        <v>60806</v>
      </c>
      <c r="O2873" t="s">
        <v>136</v>
      </c>
      <c r="P2873" t="s">
        <v>9</v>
      </c>
      <c r="Q2873" t="s">
        <v>6</v>
      </c>
      <c r="R2873" t="s">
        <v>18391</v>
      </c>
      <c r="S2873" t="s">
        <v>137</v>
      </c>
      <c r="T2873" t="s">
        <v>22499</v>
      </c>
      <c r="U2873" t="s">
        <v>23733</v>
      </c>
      <c r="V2873" t="s">
        <v>1566</v>
      </c>
      <c r="W2873" t="s">
        <v>23741</v>
      </c>
      <c r="X2873" t="s">
        <v>14001</v>
      </c>
      <c r="Y2873" s="536" t="s">
        <v>23742</v>
      </c>
      <c r="Z2873" s="536"/>
      <c r="AA2873" s="493" t="s">
        <v>14161</v>
      </c>
      <c r="AB2873" s="493" t="s">
        <v>23743</v>
      </c>
      <c r="AC2873" s="493" t="s">
        <v>19894</v>
      </c>
      <c r="AD2873" s="493" t="s">
        <v>22501</v>
      </c>
      <c r="AE2873"/>
      <c r="AF2873" t="s">
        <v>20919</v>
      </c>
      <c r="AG2873"/>
      <c r="AH2873"/>
      <c r="AI2873" t="s">
        <v>20668</v>
      </c>
      <c r="AJ2873" t="s">
        <v>32</v>
      </c>
      <c r="AK2873" t="s">
        <v>2254</v>
      </c>
      <c r="AL2873" t="s">
        <v>64</v>
      </c>
      <c r="AM2873" t="s">
        <v>1566</v>
      </c>
      <c r="AN2873">
        <v>18</v>
      </c>
    </row>
    <row r="2874" spans="1:40" ht="14.4" x14ac:dyDescent="0.3">
      <c r="A2874" s="433" t="str">
        <v>3795</v>
      </c>
      <c r="D2874" t="str">
        <f>CONCATENATE(portada_F[[#This Row],[NIVEL]],".",portada_F[[#This Row],[CODINS]])</f>
        <v>1.01137</v>
      </c>
      <c r="E2874" s="444" t="s">
        <v>31446</v>
      </c>
      <c r="F2874" t="s">
        <v>3020</v>
      </c>
      <c r="G2874" t="s">
        <v>5523</v>
      </c>
      <c r="H2874" t="s">
        <v>5524</v>
      </c>
      <c r="I2874" t="s">
        <v>135</v>
      </c>
      <c r="J2874" t="s">
        <v>6</v>
      </c>
      <c r="K2874" t="s">
        <v>32</v>
      </c>
      <c r="L2874" t="s">
        <v>20921</v>
      </c>
      <c r="M2874" t="s">
        <v>18492</v>
      </c>
      <c r="N2874">
        <v>60802</v>
      </c>
      <c r="O2874" t="s">
        <v>136</v>
      </c>
      <c r="P2874" t="s">
        <v>9</v>
      </c>
      <c r="Q2874" t="s">
        <v>2</v>
      </c>
      <c r="R2874" t="s">
        <v>16835</v>
      </c>
      <c r="S2874" t="s">
        <v>137</v>
      </c>
      <c r="T2874" t="s">
        <v>22499</v>
      </c>
      <c r="U2874" t="s">
        <v>3327</v>
      </c>
      <c r="V2874" t="s">
        <v>5524</v>
      </c>
      <c r="W2874" t="s">
        <v>23360</v>
      </c>
      <c r="X2874" t="s">
        <v>13987</v>
      </c>
      <c r="Y2874" s="536" t="s">
        <v>23361</v>
      </c>
      <c r="Z2874" s="536" t="s">
        <v>23362</v>
      </c>
      <c r="AA2874" s="493" t="s">
        <v>7197</v>
      </c>
      <c r="AB2874" s="493" t="s">
        <v>23361</v>
      </c>
      <c r="AC2874" s="493" t="s">
        <v>19895</v>
      </c>
      <c r="AD2874" s="493" t="s">
        <v>22504</v>
      </c>
      <c r="AE2874"/>
      <c r="AF2874" t="s">
        <v>20919</v>
      </c>
      <c r="AG2874"/>
      <c r="AH2874"/>
      <c r="AI2874" t="s">
        <v>20668</v>
      </c>
      <c r="AJ2874" t="s">
        <v>32</v>
      </c>
      <c r="AK2874" t="s">
        <v>4312</v>
      </c>
      <c r="AL2874" t="s">
        <v>64</v>
      </c>
      <c r="AM2874" t="s">
        <v>5524</v>
      </c>
      <c r="AN2874">
        <v>37</v>
      </c>
    </row>
    <row r="2875" spans="1:40" ht="14.4" x14ac:dyDescent="0.3">
      <c r="A2875" s="433" t="str">
        <v>3796</v>
      </c>
      <c r="D2875" t="str">
        <f>CONCATENATE(portada_F[[#This Row],[NIVEL]],".",portada_F[[#This Row],[CODINS]])</f>
        <v>1.04198</v>
      </c>
      <c r="E2875" s="444" t="s">
        <v>34060</v>
      </c>
      <c r="F2875" t="s">
        <v>17851</v>
      </c>
      <c r="G2875" t="s">
        <v>17852</v>
      </c>
      <c r="H2875" t="s">
        <v>17853</v>
      </c>
      <c r="I2875" t="s">
        <v>135</v>
      </c>
      <c r="J2875" t="s">
        <v>1</v>
      </c>
      <c r="K2875" t="s">
        <v>32</v>
      </c>
      <c r="L2875" t="s">
        <v>20921</v>
      </c>
      <c r="M2875" t="s">
        <v>18492</v>
      </c>
      <c r="N2875">
        <v>60701</v>
      </c>
      <c r="O2875" t="s">
        <v>136</v>
      </c>
      <c r="P2875" t="s">
        <v>7</v>
      </c>
      <c r="Q2875" t="s">
        <v>1</v>
      </c>
      <c r="R2875" t="s">
        <v>16831</v>
      </c>
      <c r="S2875" t="s">
        <v>137</v>
      </c>
      <c r="T2875" t="s">
        <v>138</v>
      </c>
      <c r="U2875" t="s">
        <v>138</v>
      </c>
      <c r="V2875" t="s">
        <v>17853</v>
      </c>
      <c r="W2875" t="s">
        <v>287</v>
      </c>
      <c r="X2875" t="s">
        <v>18285</v>
      </c>
      <c r="Y2875" s="536" t="s">
        <v>29693</v>
      </c>
      <c r="Z2875" s="536"/>
      <c r="AA2875" s="493" t="s">
        <v>20565</v>
      </c>
      <c r="AB2875" s="493" t="s">
        <v>29694</v>
      </c>
      <c r="AC2875" s="493" t="s">
        <v>19890</v>
      </c>
      <c r="AD2875" s="493" t="s">
        <v>22483</v>
      </c>
      <c r="AE2875"/>
      <c r="AF2875" t="s">
        <v>20919</v>
      </c>
      <c r="AG2875"/>
      <c r="AH2875"/>
      <c r="AI2875" t="s">
        <v>20668</v>
      </c>
      <c r="AJ2875" t="s">
        <v>32</v>
      </c>
      <c r="AK2875" t="s">
        <v>14653</v>
      </c>
      <c r="AL2875" t="s">
        <v>64</v>
      </c>
      <c r="AM2875" t="s">
        <v>17853</v>
      </c>
      <c r="AN2875">
        <v>3</v>
      </c>
    </row>
    <row r="2876" spans="1:40" ht="14.4" x14ac:dyDescent="0.3">
      <c r="A2876" s="433" t="str">
        <v>3797</v>
      </c>
      <c r="D2876" t="str">
        <f>CONCATENATE(portada_F[[#This Row],[NIVEL]],".",portada_F[[#This Row],[CODINS]])</f>
        <v>1.01508</v>
      </c>
      <c r="E2876" s="444" t="s">
        <v>31786</v>
      </c>
      <c r="F2876" t="s">
        <v>6883</v>
      </c>
      <c r="G2876" t="s">
        <v>5643</v>
      </c>
      <c r="H2876" t="s">
        <v>12457</v>
      </c>
      <c r="I2876" t="s">
        <v>135</v>
      </c>
      <c r="J2876" t="s">
        <v>11</v>
      </c>
      <c r="K2876" t="s">
        <v>32</v>
      </c>
      <c r="L2876" t="s">
        <v>20921</v>
      </c>
      <c r="M2876" t="s">
        <v>18492</v>
      </c>
      <c r="N2876">
        <v>61001</v>
      </c>
      <c r="O2876" t="s">
        <v>136</v>
      </c>
      <c r="P2876" t="s">
        <v>11</v>
      </c>
      <c r="Q2876" t="s">
        <v>1</v>
      </c>
      <c r="R2876" t="s">
        <v>16839</v>
      </c>
      <c r="S2876" t="s">
        <v>137</v>
      </c>
      <c r="T2876" t="s">
        <v>22515</v>
      </c>
      <c r="U2876" t="s">
        <v>22516</v>
      </c>
      <c r="V2876" t="s">
        <v>12912</v>
      </c>
      <c r="W2876" t="s">
        <v>19026</v>
      </c>
      <c r="X2876" t="s">
        <v>15654</v>
      </c>
      <c r="Y2876" s="536" t="s">
        <v>24140</v>
      </c>
      <c r="Z2876" s="536"/>
      <c r="AA2876" s="493" t="s">
        <v>24141</v>
      </c>
      <c r="AB2876" s="493" t="s">
        <v>24142</v>
      </c>
      <c r="AC2876" s="493" t="s">
        <v>22529</v>
      </c>
      <c r="AD2876" s="493" t="s">
        <v>22530</v>
      </c>
      <c r="AE2876"/>
      <c r="AF2876" t="s">
        <v>20919</v>
      </c>
      <c r="AG2876"/>
      <c r="AH2876"/>
      <c r="AI2876" t="s">
        <v>20668</v>
      </c>
      <c r="AJ2876" t="s">
        <v>32</v>
      </c>
      <c r="AK2876" t="s">
        <v>5642</v>
      </c>
      <c r="AL2876" t="s">
        <v>64</v>
      </c>
      <c r="AM2876" t="s">
        <v>12457</v>
      </c>
      <c r="AN2876">
        <v>7</v>
      </c>
    </row>
    <row r="2877" spans="1:40" ht="14.4" x14ac:dyDescent="0.3">
      <c r="A2877" s="433" t="str">
        <v>3798</v>
      </c>
      <c r="D2877" t="str">
        <f>CONCATENATE(portada_F[[#This Row],[NIVEL]],".",portada_F[[#This Row],[CODINS]])</f>
        <v>1.02807</v>
      </c>
      <c r="E2877" s="444" t="s">
        <v>32943</v>
      </c>
      <c r="F2877" t="s">
        <v>5398</v>
      </c>
      <c r="G2877" t="s">
        <v>5395</v>
      </c>
      <c r="H2877" t="s">
        <v>5396</v>
      </c>
      <c r="I2877" t="s">
        <v>135</v>
      </c>
      <c r="J2877" t="s">
        <v>225</v>
      </c>
      <c r="K2877" t="s">
        <v>32</v>
      </c>
      <c r="L2877" t="s">
        <v>20921</v>
      </c>
      <c r="M2877" t="s">
        <v>18492</v>
      </c>
      <c r="N2877">
        <v>60704</v>
      </c>
      <c r="O2877" t="s">
        <v>136</v>
      </c>
      <c r="P2877" t="s">
        <v>7</v>
      </c>
      <c r="Q2877" t="s">
        <v>4</v>
      </c>
      <c r="R2877" t="s">
        <v>16833</v>
      </c>
      <c r="S2877" t="s">
        <v>137</v>
      </c>
      <c r="T2877" t="s">
        <v>138</v>
      </c>
      <c r="U2877" t="s">
        <v>1897</v>
      </c>
      <c r="V2877" t="s">
        <v>5397</v>
      </c>
      <c r="W2877" t="s">
        <v>26828</v>
      </c>
      <c r="X2877" t="s">
        <v>12177</v>
      </c>
      <c r="Y2877" s="536" t="s">
        <v>26829</v>
      </c>
      <c r="Z2877" s="536"/>
      <c r="AA2877" s="493" t="s">
        <v>19354</v>
      </c>
      <c r="AB2877" s="493" t="s">
        <v>26829</v>
      </c>
      <c r="AC2877" s="493" t="s">
        <v>20251</v>
      </c>
      <c r="AD2877" s="493" t="s">
        <v>26382</v>
      </c>
      <c r="AE2877"/>
      <c r="AF2877" t="s">
        <v>20919</v>
      </c>
      <c r="AG2877"/>
      <c r="AH2877"/>
      <c r="AI2877" t="s">
        <v>20668</v>
      </c>
      <c r="AJ2877" t="s">
        <v>32</v>
      </c>
      <c r="AK2877" t="s">
        <v>5394</v>
      </c>
      <c r="AL2877" t="s">
        <v>64</v>
      </c>
      <c r="AM2877" t="s">
        <v>5396</v>
      </c>
      <c r="AN2877">
        <v>15</v>
      </c>
    </row>
    <row r="2878" spans="1:40" ht="14.4" x14ac:dyDescent="0.3">
      <c r="A2878" s="433" t="str">
        <v>3799</v>
      </c>
      <c r="D2878" t="str">
        <f>CONCATENATE(portada_F[[#This Row],[NIVEL]],".",portada_F[[#This Row],[CODINS]])</f>
        <v>1.01641</v>
      </c>
      <c r="E2878" s="444" t="s">
        <v>31909</v>
      </c>
      <c r="F2878" t="s">
        <v>3721</v>
      </c>
      <c r="G2878" t="s">
        <v>5301</v>
      </c>
      <c r="H2878" t="s">
        <v>5302</v>
      </c>
      <c r="I2878" t="s">
        <v>13536</v>
      </c>
      <c r="J2878" t="s">
        <v>10</v>
      </c>
      <c r="K2878" t="s">
        <v>32</v>
      </c>
      <c r="L2878" t="s">
        <v>20921</v>
      </c>
      <c r="M2878" t="s">
        <v>18492</v>
      </c>
      <c r="N2878">
        <v>60502</v>
      </c>
      <c r="O2878" t="s">
        <v>136</v>
      </c>
      <c r="P2878" t="s">
        <v>5</v>
      </c>
      <c r="Q2878" t="s">
        <v>2</v>
      </c>
      <c r="R2878" t="s">
        <v>16826</v>
      </c>
      <c r="S2878" t="s">
        <v>137</v>
      </c>
      <c r="T2878" t="s">
        <v>22471</v>
      </c>
      <c r="U2878" t="s">
        <v>22478</v>
      </c>
      <c r="V2878" t="s">
        <v>9673</v>
      </c>
      <c r="W2878" t="s">
        <v>24426</v>
      </c>
      <c r="X2878" t="s">
        <v>11894</v>
      </c>
      <c r="Y2878" s="536" t="s">
        <v>24427</v>
      </c>
      <c r="Z2878" s="536" t="s">
        <v>24428</v>
      </c>
      <c r="AA2878" s="493" t="s">
        <v>19414</v>
      </c>
      <c r="AB2878" s="493" t="s">
        <v>24429</v>
      </c>
      <c r="AC2878" s="493" t="s">
        <v>19898</v>
      </c>
      <c r="AD2878" s="493" t="s">
        <v>23359</v>
      </c>
      <c r="AE2878"/>
      <c r="AF2878" t="s">
        <v>20919</v>
      </c>
      <c r="AG2878"/>
      <c r="AH2878"/>
      <c r="AI2878" t="s">
        <v>20668</v>
      </c>
      <c r="AJ2878" t="s">
        <v>32</v>
      </c>
      <c r="AK2878" t="s">
        <v>3113</v>
      </c>
      <c r="AL2878" t="s">
        <v>64</v>
      </c>
      <c r="AM2878" t="s">
        <v>5302</v>
      </c>
      <c r="AN2878">
        <v>13</v>
      </c>
    </row>
    <row r="2879" spans="1:40" ht="14.4" x14ac:dyDescent="0.3">
      <c r="A2879" s="433" t="str">
        <v>3801</v>
      </c>
      <c r="D2879" t="str">
        <f>CONCATENATE(portada_F[[#This Row],[NIVEL]],".",portada_F[[#This Row],[CODINS]])</f>
        <v>1.01736</v>
      </c>
      <c r="E2879" s="444" t="s">
        <v>31995</v>
      </c>
      <c r="F2879" t="s">
        <v>2411</v>
      </c>
      <c r="G2879" t="s">
        <v>5553</v>
      </c>
      <c r="H2879" t="s">
        <v>70</v>
      </c>
      <c r="I2879" t="s">
        <v>135</v>
      </c>
      <c r="J2879" t="s">
        <v>7</v>
      </c>
      <c r="K2879" t="s">
        <v>32</v>
      </c>
      <c r="L2879" t="s">
        <v>20921</v>
      </c>
      <c r="M2879" t="s">
        <v>18492</v>
      </c>
      <c r="N2879">
        <v>60802</v>
      </c>
      <c r="O2879" t="s">
        <v>136</v>
      </c>
      <c r="P2879" t="s">
        <v>9</v>
      </c>
      <c r="Q2879" t="s">
        <v>2</v>
      </c>
      <c r="R2879" t="s">
        <v>16835</v>
      </c>
      <c r="S2879" t="s">
        <v>137</v>
      </c>
      <c r="T2879" t="s">
        <v>22499</v>
      </c>
      <c r="U2879" t="s">
        <v>3327</v>
      </c>
      <c r="V2879" t="s">
        <v>70</v>
      </c>
      <c r="W2879" t="s">
        <v>697</v>
      </c>
      <c r="X2879" t="s">
        <v>11926</v>
      </c>
      <c r="Y2879" s="536" t="s">
        <v>24618</v>
      </c>
      <c r="Z2879" s="536"/>
      <c r="AA2879" s="493" t="s">
        <v>13366</v>
      </c>
      <c r="AB2879" s="493" t="s">
        <v>24619</v>
      </c>
      <c r="AC2879" s="493" t="s">
        <v>19896</v>
      </c>
      <c r="AD2879" s="493" t="s">
        <v>22510</v>
      </c>
      <c r="AE2879"/>
      <c r="AF2879" t="s">
        <v>20919</v>
      </c>
      <c r="AG2879"/>
      <c r="AH2879"/>
      <c r="AI2879" t="s">
        <v>20668</v>
      </c>
      <c r="AJ2879" t="s">
        <v>32</v>
      </c>
      <c r="AK2879" t="s">
        <v>5552</v>
      </c>
      <c r="AL2879" t="s">
        <v>64</v>
      </c>
      <c r="AM2879" t="s">
        <v>70</v>
      </c>
      <c r="AN2879">
        <v>6</v>
      </c>
    </row>
    <row r="2880" spans="1:40" ht="14.4" x14ac:dyDescent="0.3">
      <c r="A2880" s="433" t="str">
        <v>3802</v>
      </c>
      <c r="D2880" t="str">
        <f>CONCATENATE(portada_F[[#This Row],[NIVEL]],".",portada_F[[#This Row],[CODINS]])</f>
        <v>1.03329</v>
      </c>
      <c r="E2880" s="444" t="s">
        <v>33381</v>
      </c>
      <c r="F2880" t="s">
        <v>7901</v>
      </c>
      <c r="G2880" t="s">
        <v>8289</v>
      </c>
      <c r="H2880" t="s">
        <v>4742</v>
      </c>
      <c r="I2880" t="s">
        <v>135</v>
      </c>
      <c r="J2880" t="s">
        <v>7</v>
      </c>
      <c r="K2880" t="s">
        <v>32</v>
      </c>
      <c r="L2880" t="s">
        <v>20921</v>
      </c>
      <c r="M2880" t="s">
        <v>18492</v>
      </c>
      <c r="N2880">
        <v>61001</v>
      </c>
      <c r="O2880" t="s">
        <v>136</v>
      </c>
      <c r="P2880" t="s">
        <v>11</v>
      </c>
      <c r="Q2880" t="s">
        <v>1</v>
      </c>
      <c r="R2880" t="s">
        <v>16839</v>
      </c>
      <c r="S2880" t="s">
        <v>137</v>
      </c>
      <c r="T2880" t="s">
        <v>22515</v>
      </c>
      <c r="U2880" t="s">
        <v>22516</v>
      </c>
      <c r="V2880" t="s">
        <v>4742</v>
      </c>
      <c r="W2880" t="s">
        <v>4742</v>
      </c>
      <c r="X2880" t="s">
        <v>11083</v>
      </c>
      <c r="Y2880" s="536" t="s">
        <v>27854</v>
      </c>
      <c r="Z2880" s="536"/>
      <c r="AA2880" s="493" t="s">
        <v>27855</v>
      </c>
      <c r="AB2880" s="493" t="s">
        <v>27854</v>
      </c>
      <c r="AC2880" s="493" t="s">
        <v>19896</v>
      </c>
      <c r="AD2880" s="493" t="s">
        <v>22510</v>
      </c>
      <c r="AE2880"/>
      <c r="AF2880" t="s">
        <v>20919</v>
      </c>
      <c r="AG2880"/>
      <c r="AH2880"/>
      <c r="AI2880" t="s">
        <v>20668</v>
      </c>
      <c r="AJ2880" t="s">
        <v>32</v>
      </c>
      <c r="AK2880" t="s">
        <v>8290</v>
      </c>
      <c r="AL2880" t="s">
        <v>64</v>
      </c>
      <c r="AM2880" t="s">
        <v>4742</v>
      </c>
      <c r="AN2880">
        <v>3</v>
      </c>
    </row>
    <row r="2881" spans="1:40" ht="14.4" x14ac:dyDescent="0.3">
      <c r="A2881" s="433" t="str">
        <v>3803</v>
      </c>
      <c r="D2881" t="str">
        <f>CONCATENATE(portada_F[[#This Row],[NIVEL]],".",portada_F[[#This Row],[CODINS]])</f>
        <v>1.01642</v>
      </c>
      <c r="E2881" s="444" t="s">
        <v>31910</v>
      </c>
      <c r="F2881" t="s">
        <v>3741</v>
      </c>
      <c r="G2881" t="s">
        <v>5484</v>
      </c>
      <c r="H2881" t="s">
        <v>525</v>
      </c>
      <c r="I2881" t="s">
        <v>135</v>
      </c>
      <c r="J2881" t="s">
        <v>5</v>
      </c>
      <c r="K2881" t="s">
        <v>32</v>
      </c>
      <c r="L2881" t="s">
        <v>20921</v>
      </c>
      <c r="M2881" t="s">
        <v>18492</v>
      </c>
      <c r="N2881">
        <v>60801</v>
      </c>
      <c r="O2881" t="s">
        <v>136</v>
      </c>
      <c r="P2881" t="s">
        <v>9</v>
      </c>
      <c r="Q2881" t="s">
        <v>1</v>
      </c>
      <c r="R2881" t="s">
        <v>16834</v>
      </c>
      <c r="S2881" t="s">
        <v>137</v>
      </c>
      <c r="T2881" t="s">
        <v>22499</v>
      </c>
      <c r="U2881" t="s">
        <v>3120</v>
      </c>
      <c r="V2881" t="s">
        <v>525</v>
      </c>
      <c r="W2881" t="s">
        <v>459</v>
      </c>
      <c r="X2881" t="s">
        <v>11895</v>
      </c>
      <c r="Y2881" s="536" t="s">
        <v>24430</v>
      </c>
      <c r="Z2881" s="536" t="s">
        <v>24430</v>
      </c>
      <c r="AA2881" s="493" t="s">
        <v>14184</v>
      </c>
      <c r="AB2881" s="493" t="s">
        <v>24430</v>
      </c>
      <c r="AC2881" s="493" t="s">
        <v>19894</v>
      </c>
      <c r="AD2881" s="493" t="s">
        <v>22501</v>
      </c>
      <c r="AE2881"/>
      <c r="AF2881" t="s">
        <v>20919</v>
      </c>
      <c r="AG2881"/>
      <c r="AH2881"/>
      <c r="AI2881" t="s">
        <v>20668</v>
      </c>
      <c r="AJ2881" t="s">
        <v>32</v>
      </c>
      <c r="AK2881" t="s">
        <v>5483</v>
      </c>
      <c r="AL2881" t="s">
        <v>64</v>
      </c>
      <c r="AM2881" t="s">
        <v>525</v>
      </c>
      <c r="AN2881">
        <v>22</v>
      </c>
    </row>
    <row r="2882" spans="1:40" ht="14.4" x14ac:dyDescent="0.3">
      <c r="A2882" s="433" t="str">
        <v>3804</v>
      </c>
      <c r="D2882" t="str">
        <f>CONCATENATE(portada_F[[#This Row],[NIVEL]],".",portada_F[[#This Row],[CODINS]])</f>
        <v>1.04140</v>
      </c>
      <c r="E2882" s="444" t="s">
        <v>34020</v>
      </c>
      <c r="F2882" t="s">
        <v>7967</v>
      </c>
      <c r="G2882" t="s">
        <v>17635</v>
      </c>
      <c r="H2882" t="s">
        <v>17636</v>
      </c>
      <c r="I2882" t="s">
        <v>135</v>
      </c>
      <c r="J2882" t="s">
        <v>4</v>
      </c>
      <c r="K2882" t="s">
        <v>32</v>
      </c>
      <c r="L2882" t="s">
        <v>20921</v>
      </c>
      <c r="M2882" t="s">
        <v>18492</v>
      </c>
      <c r="N2882">
        <v>60703</v>
      </c>
      <c r="O2882" t="s">
        <v>136</v>
      </c>
      <c r="P2882" t="s">
        <v>7</v>
      </c>
      <c r="Q2882" t="s">
        <v>3</v>
      </c>
      <c r="R2882" t="s">
        <v>16832</v>
      </c>
      <c r="S2882" t="s">
        <v>137</v>
      </c>
      <c r="T2882" t="s">
        <v>138</v>
      </c>
      <c r="U2882" t="s">
        <v>22494</v>
      </c>
      <c r="V2882" t="s">
        <v>18229</v>
      </c>
      <c r="W2882" t="s">
        <v>29587</v>
      </c>
      <c r="X2882" t="s">
        <v>20558</v>
      </c>
      <c r="Y2882" s="536" t="s">
        <v>29588</v>
      </c>
      <c r="Z2882" s="536"/>
      <c r="AA2882" s="493" t="s">
        <v>17637</v>
      </c>
      <c r="AB2882" s="493" t="s">
        <v>29589</v>
      </c>
      <c r="AC2882" s="493" t="s">
        <v>19893</v>
      </c>
      <c r="AD2882" s="493" t="s">
        <v>22498</v>
      </c>
      <c r="AE2882"/>
      <c r="AF2882" t="s">
        <v>20919</v>
      </c>
      <c r="AG2882"/>
      <c r="AH2882"/>
      <c r="AI2882" t="s">
        <v>20668</v>
      </c>
      <c r="AJ2882" t="s">
        <v>32</v>
      </c>
      <c r="AK2882" t="s">
        <v>17326</v>
      </c>
      <c r="AL2882" t="s">
        <v>64</v>
      </c>
      <c r="AM2882" t="s">
        <v>17636</v>
      </c>
      <c r="AN2882">
        <v>2</v>
      </c>
    </row>
    <row r="2883" spans="1:40" ht="14.4" x14ac:dyDescent="0.3">
      <c r="A2883" s="433" t="str">
        <v>3805</v>
      </c>
      <c r="D2883" t="str">
        <f>CONCATENATE(portada_F[[#This Row],[NIVEL]],".",portada_F[[#This Row],[CODINS]])</f>
        <v>1.02913</v>
      </c>
      <c r="E2883" s="444" t="s">
        <v>33036</v>
      </c>
      <c r="F2883" t="s">
        <v>5519</v>
      </c>
      <c r="G2883" t="s">
        <v>5517</v>
      </c>
      <c r="H2883" t="s">
        <v>5518</v>
      </c>
      <c r="I2883" t="s">
        <v>135</v>
      </c>
      <c r="J2883" t="s">
        <v>14</v>
      </c>
      <c r="K2883" t="s">
        <v>32</v>
      </c>
      <c r="L2883" t="s">
        <v>20921</v>
      </c>
      <c r="M2883" t="s">
        <v>18492</v>
      </c>
      <c r="N2883">
        <v>60805</v>
      </c>
      <c r="O2883" t="s">
        <v>136</v>
      </c>
      <c r="P2883" t="s">
        <v>9</v>
      </c>
      <c r="Q2883" t="s">
        <v>5</v>
      </c>
      <c r="R2883" t="s">
        <v>16837</v>
      </c>
      <c r="S2883" t="s">
        <v>137</v>
      </c>
      <c r="T2883" t="s">
        <v>22499</v>
      </c>
      <c r="U2883" t="s">
        <v>23756</v>
      </c>
      <c r="V2883" t="s">
        <v>5518</v>
      </c>
      <c r="W2883" t="s">
        <v>19378</v>
      </c>
      <c r="X2883" t="s">
        <v>17365</v>
      </c>
      <c r="Y2883" s="536" t="s">
        <v>27037</v>
      </c>
      <c r="Z2883" s="536" t="s">
        <v>27038</v>
      </c>
      <c r="AA2883" s="493" t="s">
        <v>11005</v>
      </c>
      <c r="AB2883" s="493" t="s">
        <v>27039</v>
      </c>
      <c r="AC2883" s="493" t="s">
        <v>20027</v>
      </c>
      <c r="AD2883" s="493" t="s">
        <v>23736</v>
      </c>
      <c r="AE2883"/>
      <c r="AF2883" t="s">
        <v>20919</v>
      </c>
      <c r="AG2883"/>
      <c r="AH2883"/>
      <c r="AI2883" t="s">
        <v>20668</v>
      </c>
      <c r="AJ2883" t="s">
        <v>32</v>
      </c>
      <c r="AK2883" t="s">
        <v>7925</v>
      </c>
      <c r="AL2883" t="s">
        <v>64</v>
      </c>
      <c r="AM2883" t="s">
        <v>5518</v>
      </c>
      <c r="AN2883">
        <v>11</v>
      </c>
    </row>
    <row r="2884" spans="1:40" ht="14.4" x14ac:dyDescent="0.3">
      <c r="A2884" s="433" t="str">
        <v>3806</v>
      </c>
      <c r="D2884" t="str">
        <f>CONCATENATE(portada_F[[#This Row],[NIVEL]],".",portada_F[[#This Row],[CODINS]])</f>
        <v>1.02029</v>
      </c>
      <c r="E2884" s="444" t="s">
        <v>32254</v>
      </c>
      <c r="F2884" t="s">
        <v>4652</v>
      </c>
      <c r="G2884" t="s">
        <v>5276</v>
      </c>
      <c r="H2884" t="s">
        <v>1321</v>
      </c>
      <c r="I2884" t="s">
        <v>13536</v>
      </c>
      <c r="J2884" t="s">
        <v>6</v>
      </c>
      <c r="K2884" t="s">
        <v>32</v>
      </c>
      <c r="L2884" t="s">
        <v>20921</v>
      </c>
      <c r="M2884" t="s">
        <v>18492</v>
      </c>
      <c r="N2884">
        <v>60501</v>
      </c>
      <c r="O2884" t="s">
        <v>136</v>
      </c>
      <c r="P2884" t="s">
        <v>5</v>
      </c>
      <c r="Q2884" t="s">
        <v>1</v>
      </c>
      <c r="R2884" t="s">
        <v>16825</v>
      </c>
      <c r="S2884" t="s">
        <v>137</v>
      </c>
      <c r="T2884" t="s">
        <v>22471</v>
      </c>
      <c r="U2884" t="s">
        <v>22472</v>
      </c>
      <c r="V2884" t="s">
        <v>1321</v>
      </c>
      <c r="W2884" t="s">
        <v>25199</v>
      </c>
      <c r="X2884" t="s">
        <v>13033</v>
      </c>
      <c r="Y2884" s="536" t="s">
        <v>25200</v>
      </c>
      <c r="Z2884" s="536" t="s">
        <v>25201</v>
      </c>
      <c r="AA2884" s="493" t="s">
        <v>19147</v>
      </c>
      <c r="AB2884" s="493" t="s">
        <v>25202</v>
      </c>
      <c r="AC2884" s="493" t="s">
        <v>19887</v>
      </c>
      <c r="AD2884" s="493" t="s">
        <v>22475</v>
      </c>
      <c r="AE2884"/>
      <c r="AF2884" t="s">
        <v>20919</v>
      </c>
      <c r="AG2884"/>
      <c r="AH2884"/>
      <c r="AI2884" t="s">
        <v>20668</v>
      </c>
      <c r="AJ2884" t="s">
        <v>32</v>
      </c>
      <c r="AK2884" t="s">
        <v>5275</v>
      </c>
      <c r="AL2884" t="s">
        <v>64</v>
      </c>
      <c r="AM2884" t="s">
        <v>1321</v>
      </c>
      <c r="AN2884">
        <v>29</v>
      </c>
    </row>
    <row r="2885" spans="1:40" ht="14.4" x14ac:dyDescent="0.3">
      <c r="A2885" s="433" t="str">
        <v>3807</v>
      </c>
      <c r="D2885" t="str">
        <f>CONCATENATE(portada_F[[#This Row],[NIVEL]],".",portada_F[[#This Row],[CODINS]])</f>
        <v>1.00727</v>
      </c>
      <c r="E2885" s="444" t="s">
        <v>31092</v>
      </c>
      <c r="F2885" t="s">
        <v>1056</v>
      </c>
      <c r="G2885" t="s">
        <v>5654</v>
      </c>
      <c r="H2885" t="s">
        <v>5655</v>
      </c>
      <c r="I2885" t="s">
        <v>135</v>
      </c>
      <c r="J2885" t="s">
        <v>11</v>
      </c>
      <c r="K2885" t="s">
        <v>32</v>
      </c>
      <c r="L2885" t="s">
        <v>20921</v>
      </c>
      <c r="M2885" t="s">
        <v>18492</v>
      </c>
      <c r="N2885">
        <v>61003</v>
      </c>
      <c r="O2885" t="s">
        <v>136</v>
      </c>
      <c r="P2885" t="s">
        <v>11</v>
      </c>
      <c r="Q2885" t="s">
        <v>3</v>
      </c>
      <c r="R2885" t="s">
        <v>16841</v>
      </c>
      <c r="S2885" t="s">
        <v>137</v>
      </c>
      <c r="T2885" t="s">
        <v>22515</v>
      </c>
      <c r="U2885" t="s">
        <v>1958</v>
      </c>
      <c r="V2885" t="s">
        <v>1958</v>
      </c>
      <c r="W2885" t="s">
        <v>18853</v>
      </c>
      <c r="X2885" t="s">
        <v>15583</v>
      </c>
      <c r="Y2885" s="536" t="s">
        <v>22531</v>
      </c>
      <c r="Z2885" s="536" t="s">
        <v>22531</v>
      </c>
      <c r="AA2885" s="493" t="s">
        <v>12763</v>
      </c>
      <c r="AB2885" s="493" t="s">
        <v>22531</v>
      </c>
      <c r="AC2885" s="493" t="s">
        <v>22529</v>
      </c>
      <c r="AD2885" s="493" t="s">
        <v>22530</v>
      </c>
      <c r="AE2885"/>
      <c r="AF2885" t="s">
        <v>20919</v>
      </c>
      <c r="AG2885"/>
      <c r="AH2885"/>
      <c r="AI2885" t="s">
        <v>20668</v>
      </c>
      <c r="AJ2885" t="s">
        <v>32</v>
      </c>
      <c r="AK2885" t="s">
        <v>4889</v>
      </c>
      <c r="AL2885" t="s">
        <v>64</v>
      </c>
      <c r="AM2885" t="s">
        <v>5655</v>
      </c>
      <c r="AN2885">
        <v>69</v>
      </c>
    </row>
    <row r="2886" spans="1:40" ht="14.4" x14ac:dyDescent="0.3">
      <c r="A2886" s="433" t="str">
        <v>3808</v>
      </c>
      <c r="D2886" t="str">
        <f>CONCATENATE(portada_F[[#This Row],[NIVEL]],".",portada_F[[#This Row],[CODINS]])</f>
        <v>1.04362</v>
      </c>
      <c r="E2886" s="444" t="s">
        <v>34181</v>
      </c>
      <c r="F2886" t="s">
        <v>15455</v>
      </c>
      <c r="G2886" t="s">
        <v>30125</v>
      </c>
      <c r="H2886" t="s">
        <v>30126</v>
      </c>
      <c r="I2886" t="s">
        <v>135</v>
      </c>
      <c r="J2886" t="s">
        <v>14</v>
      </c>
      <c r="K2886" t="s">
        <v>32</v>
      </c>
      <c r="L2886" t="s">
        <v>20921</v>
      </c>
      <c r="M2886" t="s">
        <v>18492</v>
      </c>
      <c r="N2886">
        <v>60805</v>
      </c>
      <c r="O2886" t="s">
        <v>136</v>
      </c>
      <c r="P2886" t="s">
        <v>9</v>
      </c>
      <c r="Q2886" t="s">
        <v>5</v>
      </c>
      <c r="R2886" t="s">
        <v>16837</v>
      </c>
      <c r="S2886" t="s">
        <v>137</v>
      </c>
      <c r="T2886" t="s">
        <v>22499</v>
      </c>
      <c r="U2886" t="s">
        <v>23756</v>
      </c>
      <c r="V2886" t="s">
        <v>30126</v>
      </c>
      <c r="W2886" t="s">
        <v>30127</v>
      </c>
      <c r="X2886" t="s">
        <v>30128</v>
      </c>
      <c r="Y2886" s="536" t="s">
        <v>30129</v>
      </c>
      <c r="Z2886" s="536"/>
      <c r="AA2886" s="493" t="s">
        <v>30130</v>
      </c>
      <c r="AB2886" s="493" t="s">
        <v>30131</v>
      </c>
      <c r="AC2886" s="493" t="s">
        <v>20027</v>
      </c>
      <c r="AD2886" s="493" t="s">
        <v>23736</v>
      </c>
      <c r="AE2886"/>
      <c r="AF2886" t="s">
        <v>20919</v>
      </c>
      <c r="AG2886"/>
      <c r="AH2886"/>
      <c r="AI2886" t="s">
        <v>20668</v>
      </c>
      <c r="AJ2886" t="s">
        <v>32</v>
      </c>
      <c r="AK2886" t="s">
        <v>30132</v>
      </c>
      <c r="AL2886" t="s">
        <v>64</v>
      </c>
      <c r="AM2886" t="s">
        <v>30126</v>
      </c>
      <c r="AN2886">
        <v>1</v>
      </c>
    </row>
    <row r="2887" spans="1:40" ht="14.4" x14ac:dyDescent="0.3">
      <c r="A2887" s="433" t="str">
        <v>3809</v>
      </c>
      <c r="D2887" t="str">
        <f>CONCATENATE(portada_F[[#This Row],[NIVEL]],".",portada_F[[#This Row],[CODINS]])</f>
        <v>1.01136</v>
      </c>
      <c r="E2887" s="444" t="s">
        <v>31445</v>
      </c>
      <c r="F2887" t="s">
        <v>3016</v>
      </c>
      <c r="G2887" t="s">
        <v>5303</v>
      </c>
      <c r="H2887" t="s">
        <v>17135</v>
      </c>
      <c r="I2887" t="s">
        <v>13536</v>
      </c>
      <c r="J2887" t="s">
        <v>10</v>
      </c>
      <c r="K2887" t="s">
        <v>32</v>
      </c>
      <c r="L2887" t="s">
        <v>20921</v>
      </c>
      <c r="M2887" t="s">
        <v>18492</v>
      </c>
      <c r="N2887">
        <v>60505</v>
      </c>
      <c r="O2887" t="s">
        <v>136</v>
      </c>
      <c r="P2887" t="s">
        <v>5</v>
      </c>
      <c r="Q2887" t="s">
        <v>5</v>
      </c>
      <c r="R2887" t="s">
        <v>16829</v>
      </c>
      <c r="S2887" t="s">
        <v>137</v>
      </c>
      <c r="T2887" t="s">
        <v>22471</v>
      </c>
      <c r="U2887" t="s">
        <v>5299</v>
      </c>
      <c r="V2887" t="s">
        <v>5299</v>
      </c>
      <c r="W2887" t="s">
        <v>9674</v>
      </c>
      <c r="X2887" t="s">
        <v>13986</v>
      </c>
      <c r="Y2887" s="536" t="s">
        <v>23357</v>
      </c>
      <c r="Z2887" s="536"/>
      <c r="AA2887" s="493" t="s">
        <v>18939</v>
      </c>
      <c r="AB2887" s="493" t="s">
        <v>23358</v>
      </c>
      <c r="AC2887" s="493" t="s">
        <v>19898</v>
      </c>
      <c r="AD2887" s="493" t="s">
        <v>23359</v>
      </c>
      <c r="AE2887"/>
      <c r="AF2887" t="s">
        <v>20919</v>
      </c>
      <c r="AG2887"/>
      <c r="AH2887"/>
      <c r="AI2887" t="s">
        <v>20668</v>
      </c>
      <c r="AJ2887" t="s">
        <v>32</v>
      </c>
      <c r="AK2887" t="s">
        <v>3015</v>
      </c>
      <c r="AL2887" t="s">
        <v>64</v>
      </c>
      <c r="AM2887" t="s">
        <v>17135</v>
      </c>
      <c r="AN2887">
        <v>30</v>
      </c>
    </row>
    <row r="2888" spans="1:40" ht="14.4" x14ac:dyDescent="0.3">
      <c r="A2888" s="433" t="str">
        <v>3810</v>
      </c>
      <c r="D2888" t="str">
        <f>CONCATENATE(portada_F[[#This Row],[NIVEL]],".",portada_F[[#This Row],[CODINS]])</f>
        <v>1.02812</v>
      </c>
      <c r="E2888" s="444" t="s">
        <v>32947</v>
      </c>
      <c r="F2888" t="s">
        <v>5631</v>
      </c>
      <c r="G2888" t="s">
        <v>6238</v>
      </c>
      <c r="H2888" t="s">
        <v>6239</v>
      </c>
      <c r="I2888" t="s">
        <v>135</v>
      </c>
      <c r="J2888" t="s">
        <v>14</v>
      </c>
      <c r="K2888" t="s">
        <v>32</v>
      </c>
      <c r="L2888" t="s">
        <v>20921</v>
      </c>
      <c r="M2888" t="s">
        <v>18492</v>
      </c>
      <c r="N2888">
        <v>60806</v>
      </c>
      <c r="O2888" t="s">
        <v>136</v>
      </c>
      <c r="P2888" t="s">
        <v>9</v>
      </c>
      <c r="Q2888" t="s">
        <v>6</v>
      </c>
      <c r="R2888" t="s">
        <v>18391</v>
      </c>
      <c r="S2888" t="s">
        <v>137</v>
      </c>
      <c r="T2888" t="s">
        <v>22499</v>
      </c>
      <c r="U2888" t="s">
        <v>23733</v>
      </c>
      <c r="V2888" t="s">
        <v>6239</v>
      </c>
      <c r="W2888" t="s">
        <v>26836</v>
      </c>
      <c r="X2888" t="s">
        <v>12179</v>
      </c>
      <c r="Y2888" s="536" t="s">
        <v>26837</v>
      </c>
      <c r="Z2888" s="536"/>
      <c r="AA2888" s="493" t="s">
        <v>19355</v>
      </c>
      <c r="AB2888" s="493" t="s">
        <v>26837</v>
      </c>
      <c r="AC2888" s="493" t="s">
        <v>20027</v>
      </c>
      <c r="AD2888" s="493" t="s">
        <v>23736</v>
      </c>
      <c r="AE2888"/>
      <c r="AF2888" t="s">
        <v>20919</v>
      </c>
      <c r="AG2888"/>
      <c r="AH2888"/>
      <c r="AI2888" t="s">
        <v>20668</v>
      </c>
      <c r="AJ2888" t="s">
        <v>32</v>
      </c>
      <c r="AK2888" t="s">
        <v>7901</v>
      </c>
      <c r="AL2888" t="s">
        <v>64</v>
      </c>
      <c r="AM2888" t="s">
        <v>6239</v>
      </c>
      <c r="AN2888">
        <v>4</v>
      </c>
    </row>
    <row r="2889" spans="1:40" ht="14.4" x14ac:dyDescent="0.3">
      <c r="A2889" s="433" t="str">
        <v>3811</v>
      </c>
      <c r="D2889" t="str">
        <f>CONCATENATE(portada_F[[#This Row],[NIVEL]],".",portada_F[[#This Row],[CODINS]])</f>
        <v>1.03448</v>
      </c>
      <c r="E2889" s="444" t="s">
        <v>33492</v>
      </c>
      <c r="F2889" t="s">
        <v>12540</v>
      </c>
      <c r="G2889" t="s">
        <v>12541</v>
      </c>
      <c r="H2889" t="s">
        <v>12542</v>
      </c>
      <c r="I2889" t="s">
        <v>13536</v>
      </c>
      <c r="J2889" t="s">
        <v>10</v>
      </c>
      <c r="K2889" t="s">
        <v>32</v>
      </c>
      <c r="L2889" t="s">
        <v>20921</v>
      </c>
      <c r="M2889" t="s">
        <v>18492</v>
      </c>
      <c r="N2889">
        <v>60505</v>
      </c>
      <c r="O2889" t="s">
        <v>136</v>
      </c>
      <c r="P2889" t="s">
        <v>5</v>
      </c>
      <c r="Q2889" t="s">
        <v>5</v>
      </c>
      <c r="R2889" t="s">
        <v>16829</v>
      </c>
      <c r="S2889" t="s">
        <v>137</v>
      </c>
      <c r="T2889" t="s">
        <v>22471</v>
      </c>
      <c r="U2889" t="s">
        <v>5299</v>
      </c>
      <c r="V2889" t="s">
        <v>12542</v>
      </c>
      <c r="W2889" t="s">
        <v>28128</v>
      </c>
      <c r="X2889" t="s">
        <v>13388</v>
      </c>
      <c r="Y2889" s="536" t="s">
        <v>28129</v>
      </c>
      <c r="Z2889" s="536" t="s">
        <v>28130</v>
      </c>
      <c r="AA2889" s="493" t="s">
        <v>28131</v>
      </c>
      <c r="AB2889" s="493" t="s">
        <v>28130</v>
      </c>
      <c r="AC2889" s="493" t="s">
        <v>19898</v>
      </c>
      <c r="AD2889" s="493" t="s">
        <v>23359</v>
      </c>
      <c r="AE2889"/>
      <c r="AF2889" t="s">
        <v>20919</v>
      </c>
      <c r="AG2889"/>
      <c r="AH2889"/>
      <c r="AI2889" t="s">
        <v>20668</v>
      </c>
      <c r="AJ2889" t="s">
        <v>32</v>
      </c>
      <c r="AK2889" t="s">
        <v>5168</v>
      </c>
      <c r="AL2889" t="s">
        <v>64</v>
      </c>
      <c r="AM2889" t="s">
        <v>12542</v>
      </c>
      <c r="AN2889">
        <v>7</v>
      </c>
    </row>
    <row r="2890" spans="1:40" ht="14.4" x14ac:dyDescent="0.3">
      <c r="A2890" s="433" t="str">
        <v>3812</v>
      </c>
      <c r="D2890" t="str">
        <f>CONCATENATE(portada_F[[#This Row],[NIVEL]],".",portada_F[[#This Row],[CODINS]])</f>
        <v>1.01338</v>
      </c>
      <c r="E2890" s="444" t="s">
        <v>31622</v>
      </c>
      <c r="F2890" t="s">
        <v>771</v>
      </c>
      <c r="G2890" t="s">
        <v>5659</v>
      </c>
      <c r="H2890" t="s">
        <v>5660</v>
      </c>
      <c r="I2890" t="s">
        <v>135</v>
      </c>
      <c r="J2890" t="s">
        <v>11</v>
      </c>
      <c r="K2890" t="s">
        <v>32</v>
      </c>
      <c r="L2890" t="s">
        <v>20921</v>
      </c>
      <c r="M2890" t="s">
        <v>18492</v>
      </c>
      <c r="N2890">
        <v>61003</v>
      </c>
      <c r="O2890" t="s">
        <v>136</v>
      </c>
      <c r="P2890" t="s">
        <v>11</v>
      </c>
      <c r="Q2890" t="s">
        <v>3</v>
      </c>
      <c r="R2890" t="s">
        <v>16841</v>
      </c>
      <c r="S2890" t="s">
        <v>137</v>
      </c>
      <c r="T2890" t="s">
        <v>22515</v>
      </c>
      <c r="U2890" t="s">
        <v>1958</v>
      </c>
      <c r="V2890" t="s">
        <v>5661</v>
      </c>
      <c r="W2890" t="s">
        <v>9693</v>
      </c>
      <c r="X2890" t="s">
        <v>11805</v>
      </c>
      <c r="Y2890" s="536" t="s">
        <v>23780</v>
      </c>
      <c r="Z2890" s="536" t="s">
        <v>23781</v>
      </c>
      <c r="AA2890" s="493" t="s">
        <v>12864</v>
      </c>
      <c r="AB2890" s="493" t="s">
        <v>23780</v>
      </c>
      <c r="AC2890" s="493" t="s">
        <v>22529</v>
      </c>
      <c r="AD2890" s="493" t="s">
        <v>22530</v>
      </c>
      <c r="AE2890"/>
      <c r="AF2890" t="s">
        <v>20919</v>
      </c>
      <c r="AG2890"/>
      <c r="AH2890"/>
      <c r="AI2890" t="s">
        <v>20668</v>
      </c>
      <c r="AJ2890" t="s">
        <v>32</v>
      </c>
      <c r="AK2890" t="s">
        <v>1547</v>
      </c>
      <c r="AL2890" t="s">
        <v>64</v>
      </c>
      <c r="AM2890" t="s">
        <v>5660</v>
      </c>
      <c r="AN2890">
        <v>27</v>
      </c>
    </row>
    <row r="2891" spans="1:40" ht="14.4" x14ac:dyDescent="0.3">
      <c r="A2891" s="433" t="str">
        <v>3813</v>
      </c>
      <c r="D2891" t="str">
        <f>CONCATENATE(portada_F[[#This Row],[NIVEL]],".",portada_F[[#This Row],[CODINS]])</f>
        <v>1.01732</v>
      </c>
      <c r="E2891" s="444" t="s">
        <v>31992</v>
      </c>
      <c r="F2891" t="s">
        <v>4161</v>
      </c>
      <c r="G2891" t="s">
        <v>5400</v>
      </c>
      <c r="H2891" t="s">
        <v>449</v>
      </c>
      <c r="I2891" t="s">
        <v>135</v>
      </c>
      <c r="J2891" t="s">
        <v>2</v>
      </c>
      <c r="K2891" t="s">
        <v>32</v>
      </c>
      <c r="L2891" t="s">
        <v>20921</v>
      </c>
      <c r="M2891" t="s">
        <v>18492</v>
      </c>
      <c r="N2891">
        <v>60704</v>
      </c>
      <c r="O2891" t="s">
        <v>136</v>
      </c>
      <c r="P2891" t="s">
        <v>7</v>
      </c>
      <c r="Q2891" t="s">
        <v>4</v>
      </c>
      <c r="R2891" t="s">
        <v>16833</v>
      </c>
      <c r="S2891" t="s">
        <v>137</v>
      </c>
      <c r="T2891" t="s">
        <v>138</v>
      </c>
      <c r="U2891" t="s">
        <v>1897</v>
      </c>
      <c r="V2891" t="s">
        <v>750</v>
      </c>
      <c r="W2891" t="s">
        <v>4925</v>
      </c>
      <c r="X2891" t="s">
        <v>11925</v>
      </c>
      <c r="Y2891" s="536" t="s">
        <v>24608</v>
      </c>
      <c r="Z2891" s="536" t="s">
        <v>24609</v>
      </c>
      <c r="AA2891" s="493" t="s">
        <v>19076</v>
      </c>
      <c r="AB2891" s="493" t="s">
        <v>24610</v>
      </c>
      <c r="AC2891" s="493" t="s">
        <v>20113</v>
      </c>
      <c r="AD2891" s="493" t="s">
        <v>24611</v>
      </c>
      <c r="AE2891"/>
      <c r="AF2891" t="s">
        <v>20919</v>
      </c>
      <c r="AG2891"/>
      <c r="AH2891"/>
      <c r="AI2891" t="s">
        <v>20668</v>
      </c>
      <c r="AJ2891" t="s">
        <v>32</v>
      </c>
      <c r="AK2891" t="s">
        <v>5399</v>
      </c>
      <c r="AL2891" t="s">
        <v>64</v>
      </c>
      <c r="AM2891" t="s">
        <v>449</v>
      </c>
      <c r="AN2891">
        <v>16</v>
      </c>
    </row>
    <row r="2892" spans="1:40" ht="14.4" x14ac:dyDescent="0.3">
      <c r="A2892" s="433" t="str">
        <v>3814</v>
      </c>
      <c r="D2892" t="str">
        <f>CONCATENATE(portada_F[[#This Row],[NIVEL]],".",portada_F[[#This Row],[CODINS]])</f>
        <v>1.02181</v>
      </c>
      <c r="E2892" s="444" t="s">
        <v>32390</v>
      </c>
      <c r="F2892" t="s">
        <v>1932</v>
      </c>
      <c r="G2892" t="s">
        <v>5361</v>
      </c>
      <c r="H2892" t="s">
        <v>210</v>
      </c>
      <c r="I2892" t="s">
        <v>135</v>
      </c>
      <c r="J2892" t="s">
        <v>1</v>
      </c>
      <c r="K2892" t="s">
        <v>32</v>
      </c>
      <c r="L2892" t="s">
        <v>20921</v>
      </c>
      <c r="M2892" t="s">
        <v>18492</v>
      </c>
      <c r="N2892">
        <v>60701</v>
      </c>
      <c r="O2892" t="s">
        <v>136</v>
      </c>
      <c r="P2892" t="s">
        <v>7</v>
      </c>
      <c r="Q2892" t="s">
        <v>1</v>
      </c>
      <c r="R2892" t="s">
        <v>16831</v>
      </c>
      <c r="S2892" t="s">
        <v>137</v>
      </c>
      <c r="T2892" t="s">
        <v>138</v>
      </c>
      <c r="U2892" t="s">
        <v>138</v>
      </c>
      <c r="V2892" t="s">
        <v>210</v>
      </c>
      <c r="W2892" t="s">
        <v>14103</v>
      </c>
      <c r="X2892" t="s">
        <v>12033</v>
      </c>
      <c r="Y2892" s="536" t="s">
        <v>22483</v>
      </c>
      <c r="Z2892" s="536"/>
      <c r="AA2892" s="493" t="s">
        <v>18050</v>
      </c>
      <c r="AB2892" s="493" t="s">
        <v>25529</v>
      </c>
      <c r="AC2892" s="493" t="s">
        <v>19890</v>
      </c>
      <c r="AD2892" s="493" t="s">
        <v>22483</v>
      </c>
      <c r="AE2892"/>
      <c r="AF2892" t="s">
        <v>20919</v>
      </c>
      <c r="AG2892"/>
      <c r="AH2892"/>
      <c r="AI2892" t="s">
        <v>20668</v>
      </c>
      <c r="AJ2892" t="s">
        <v>32</v>
      </c>
      <c r="AK2892" t="s">
        <v>5342</v>
      </c>
      <c r="AL2892" t="s">
        <v>64</v>
      </c>
      <c r="AM2892" t="s">
        <v>210</v>
      </c>
      <c r="AN2892">
        <v>7</v>
      </c>
    </row>
    <row r="2893" spans="1:40" ht="14.4" x14ac:dyDescent="0.3">
      <c r="A2893" s="433" t="str">
        <v>3815</v>
      </c>
      <c r="D2893" t="str">
        <f>CONCATENATE(portada_F[[#This Row],[NIVEL]],".",portada_F[[#This Row],[CODINS]])</f>
        <v>1.02608</v>
      </c>
      <c r="E2893" s="444" t="s">
        <v>32762</v>
      </c>
      <c r="F2893" t="s">
        <v>5366</v>
      </c>
      <c r="G2893" t="s">
        <v>5419</v>
      </c>
      <c r="H2893" t="s">
        <v>2958</v>
      </c>
      <c r="I2893" t="s">
        <v>135</v>
      </c>
      <c r="J2893" t="s">
        <v>3</v>
      </c>
      <c r="K2893" t="s">
        <v>32</v>
      </c>
      <c r="L2893" t="s">
        <v>20921</v>
      </c>
      <c r="M2893" t="s">
        <v>18492</v>
      </c>
      <c r="N2893">
        <v>61301</v>
      </c>
      <c r="O2893" t="s">
        <v>136</v>
      </c>
      <c r="P2893" t="s">
        <v>15</v>
      </c>
      <c r="Q2893" t="s">
        <v>1</v>
      </c>
      <c r="R2893" t="s">
        <v>18394</v>
      </c>
      <c r="S2893" t="s">
        <v>137</v>
      </c>
      <c r="T2893" t="s">
        <v>139</v>
      </c>
      <c r="U2893" t="s">
        <v>139</v>
      </c>
      <c r="V2893" t="s">
        <v>2958</v>
      </c>
      <c r="W2893" t="s">
        <v>26387</v>
      </c>
      <c r="X2893" t="s">
        <v>12133</v>
      </c>
      <c r="Y2893" s="536" t="s">
        <v>26388</v>
      </c>
      <c r="Z2893" s="536" t="s">
        <v>26388</v>
      </c>
      <c r="AA2893" s="493" t="s">
        <v>18092</v>
      </c>
      <c r="AB2893" s="493" t="s">
        <v>26389</v>
      </c>
      <c r="AC2893" s="493" t="s">
        <v>19891</v>
      </c>
      <c r="AD2893" s="493" t="s">
        <v>22492</v>
      </c>
      <c r="AE2893"/>
      <c r="AF2893" t="s">
        <v>20919</v>
      </c>
      <c r="AG2893"/>
      <c r="AH2893"/>
      <c r="AI2893" t="s">
        <v>20668</v>
      </c>
      <c r="AJ2893" t="s">
        <v>32</v>
      </c>
      <c r="AK2893" t="s">
        <v>4845</v>
      </c>
      <c r="AL2893" t="s">
        <v>64</v>
      </c>
      <c r="AM2893" t="s">
        <v>2958</v>
      </c>
      <c r="AN2893">
        <v>16</v>
      </c>
    </row>
    <row r="2894" spans="1:40" ht="14.4" x14ac:dyDescent="0.3">
      <c r="A2894" s="433" t="str">
        <v>3816</v>
      </c>
      <c r="D2894" t="str">
        <f>CONCATENATE(portada_F[[#This Row],[NIVEL]],".",portada_F[[#This Row],[CODINS]])</f>
        <v>1.03325</v>
      </c>
      <c r="E2894" s="444" t="s">
        <v>33377</v>
      </c>
      <c r="F2894" t="s">
        <v>8291</v>
      </c>
      <c r="G2894" t="s">
        <v>8138</v>
      </c>
      <c r="H2894" t="s">
        <v>8292</v>
      </c>
      <c r="I2894" t="s">
        <v>13536</v>
      </c>
      <c r="J2894" t="s">
        <v>6</v>
      </c>
      <c r="K2894" t="s">
        <v>32</v>
      </c>
      <c r="L2894" t="s">
        <v>20921</v>
      </c>
      <c r="M2894" t="s">
        <v>18492</v>
      </c>
      <c r="N2894">
        <v>60501</v>
      </c>
      <c r="O2894" t="s">
        <v>136</v>
      </c>
      <c r="P2894" t="s">
        <v>5</v>
      </c>
      <c r="Q2894" t="s">
        <v>1</v>
      </c>
      <c r="R2894" t="s">
        <v>16825</v>
      </c>
      <c r="S2894" t="s">
        <v>137</v>
      </c>
      <c r="T2894" t="s">
        <v>22471</v>
      </c>
      <c r="U2894" t="s">
        <v>22472</v>
      </c>
      <c r="V2894" t="s">
        <v>8292</v>
      </c>
      <c r="W2894" t="s">
        <v>9672</v>
      </c>
      <c r="X2894" t="s">
        <v>13351</v>
      </c>
      <c r="Y2894" s="536" t="s">
        <v>27842</v>
      </c>
      <c r="Z2894" s="536"/>
      <c r="AA2894" s="493" t="s">
        <v>20414</v>
      </c>
      <c r="AB2894" s="493" t="s">
        <v>27843</v>
      </c>
      <c r="AC2894" s="493" t="s">
        <v>19887</v>
      </c>
      <c r="AD2894" s="493" t="s">
        <v>22475</v>
      </c>
      <c r="AE2894"/>
      <c r="AF2894" t="s">
        <v>20919</v>
      </c>
      <c r="AG2894"/>
      <c r="AH2894"/>
      <c r="AI2894" t="s">
        <v>20668</v>
      </c>
      <c r="AJ2894" t="s">
        <v>32</v>
      </c>
      <c r="AK2894" t="s">
        <v>1712</v>
      </c>
      <c r="AL2894" t="s">
        <v>64</v>
      </c>
      <c r="AM2894" t="s">
        <v>8292</v>
      </c>
      <c r="AN2894">
        <v>11</v>
      </c>
    </row>
    <row r="2895" spans="1:40" ht="14.4" x14ac:dyDescent="0.3">
      <c r="A2895" s="433" t="str">
        <v>3817</v>
      </c>
      <c r="D2895" t="str">
        <f>CONCATENATE(portada_F[[#This Row],[NIVEL]],".",portada_F[[#This Row],[CODINS]])</f>
        <v>1.02606</v>
      </c>
      <c r="E2895" s="444" t="s">
        <v>32760</v>
      </c>
      <c r="F2895" t="s">
        <v>5363</v>
      </c>
      <c r="G2895" t="s">
        <v>5369</v>
      </c>
      <c r="H2895" t="s">
        <v>5370</v>
      </c>
      <c r="I2895" t="s">
        <v>135</v>
      </c>
      <c r="J2895" t="s">
        <v>2</v>
      </c>
      <c r="K2895" t="s">
        <v>32</v>
      </c>
      <c r="L2895" t="s">
        <v>20921</v>
      </c>
      <c r="M2895" t="s">
        <v>18492</v>
      </c>
      <c r="N2895">
        <v>60704</v>
      </c>
      <c r="O2895" t="s">
        <v>136</v>
      </c>
      <c r="P2895" t="s">
        <v>7</v>
      </c>
      <c r="Q2895" t="s">
        <v>4</v>
      </c>
      <c r="R2895" t="s">
        <v>16833</v>
      </c>
      <c r="S2895" t="s">
        <v>137</v>
      </c>
      <c r="T2895" t="s">
        <v>138</v>
      </c>
      <c r="U2895" t="s">
        <v>1897</v>
      </c>
      <c r="V2895" t="s">
        <v>5370</v>
      </c>
      <c r="W2895" t="s">
        <v>13179</v>
      </c>
      <c r="X2895" t="s">
        <v>12131</v>
      </c>
      <c r="Y2895" s="536" t="s">
        <v>26383</v>
      </c>
      <c r="Z2895" s="536" t="s">
        <v>26384</v>
      </c>
      <c r="AA2895" s="493" t="s">
        <v>14156</v>
      </c>
      <c r="AB2895" s="493" t="s">
        <v>26385</v>
      </c>
      <c r="AC2895" s="493" t="s">
        <v>20113</v>
      </c>
      <c r="AD2895" s="493" t="s">
        <v>24828</v>
      </c>
      <c r="AE2895"/>
      <c r="AF2895" t="s">
        <v>20919</v>
      </c>
      <c r="AG2895"/>
      <c r="AH2895"/>
      <c r="AI2895" t="s">
        <v>20668</v>
      </c>
      <c r="AJ2895" t="s">
        <v>32</v>
      </c>
      <c r="AK2895" t="s">
        <v>5368</v>
      </c>
      <c r="AL2895" t="s">
        <v>64</v>
      </c>
      <c r="AM2895" t="s">
        <v>5370</v>
      </c>
      <c r="AN2895">
        <v>7</v>
      </c>
    </row>
    <row r="2896" spans="1:40" ht="14.4" x14ac:dyDescent="0.3">
      <c r="A2896" s="433" t="str">
        <v>3818</v>
      </c>
      <c r="D2896" t="str">
        <f>CONCATENATE(portada_F[[#This Row],[NIVEL]],".",portada_F[[#This Row],[CODINS]])</f>
        <v>1.00715</v>
      </c>
      <c r="E2896" s="444" t="s">
        <v>31082</v>
      </c>
      <c r="F2896" t="s">
        <v>1942</v>
      </c>
      <c r="G2896" t="s">
        <v>5457</v>
      </c>
      <c r="H2896" t="s">
        <v>12430</v>
      </c>
      <c r="I2896" t="s">
        <v>135</v>
      </c>
      <c r="J2896" t="s">
        <v>4</v>
      </c>
      <c r="K2896" t="s">
        <v>32</v>
      </c>
      <c r="L2896" t="s">
        <v>20921</v>
      </c>
      <c r="M2896" t="s">
        <v>18492</v>
      </c>
      <c r="N2896">
        <v>60703</v>
      </c>
      <c r="O2896" t="s">
        <v>136</v>
      </c>
      <c r="P2896" t="s">
        <v>7</v>
      </c>
      <c r="Q2896" t="s">
        <v>3</v>
      </c>
      <c r="R2896" t="s">
        <v>16832</v>
      </c>
      <c r="S2896" t="s">
        <v>137</v>
      </c>
      <c r="T2896" t="s">
        <v>138</v>
      </c>
      <c r="U2896" t="s">
        <v>22494</v>
      </c>
      <c r="V2896" t="s">
        <v>12749</v>
      </c>
      <c r="W2896" t="s">
        <v>22495</v>
      </c>
      <c r="X2896" t="s">
        <v>10446</v>
      </c>
      <c r="Y2896" s="536" t="s">
        <v>22496</v>
      </c>
      <c r="Z2896" s="536" t="s">
        <v>22496</v>
      </c>
      <c r="AA2896" s="493" t="s">
        <v>8282</v>
      </c>
      <c r="AB2896" s="493" t="s">
        <v>22497</v>
      </c>
      <c r="AC2896" s="493" t="s">
        <v>19893</v>
      </c>
      <c r="AD2896" s="493" t="s">
        <v>22498</v>
      </c>
      <c r="AE2896"/>
      <c r="AF2896" t="s">
        <v>20919</v>
      </c>
      <c r="AG2896"/>
      <c r="AH2896"/>
      <c r="AI2896" t="s">
        <v>20668</v>
      </c>
      <c r="AJ2896" t="s">
        <v>32</v>
      </c>
      <c r="AK2896" t="s">
        <v>4187</v>
      </c>
      <c r="AL2896" t="s">
        <v>64</v>
      </c>
      <c r="AM2896" t="s">
        <v>12430</v>
      </c>
      <c r="AN2896">
        <v>59</v>
      </c>
    </row>
    <row r="2897" spans="1:40" ht="14.4" x14ac:dyDescent="0.3">
      <c r="A2897" s="433" t="str">
        <v>3820</v>
      </c>
      <c r="D2897" t="str">
        <f>CONCATENATE(portada_F[[#This Row],[NIVEL]],".",portada_F[[#This Row],[CODINS]])</f>
        <v>1.01756</v>
      </c>
      <c r="E2897" s="444" t="s">
        <v>32013</v>
      </c>
      <c r="F2897" t="s">
        <v>4222</v>
      </c>
      <c r="G2897" t="s">
        <v>6340</v>
      </c>
      <c r="H2897" t="s">
        <v>637</v>
      </c>
      <c r="I2897" t="s">
        <v>135</v>
      </c>
      <c r="J2897" t="s">
        <v>4</v>
      </c>
      <c r="K2897" t="s">
        <v>32</v>
      </c>
      <c r="L2897" t="s">
        <v>20921</v>
      </c>
      <c r="M2897" t="s">
        <v>18492</v>
      </c>
      <c r="N2897">
        <v>60703</v>
      </c>
      <c r="O2897" t="s">
        <v>136</v>
      </c>
      <c r="P2897" t="s">
        <v>7</v>
      </c>
      <c r="Q2897" t="s">
        <v>3</v>
      </c>
      <c r="R2897" t="s">
        <v>16832</v>
      </c>
      <c r="S2897" t="s">
        <v>137</v>
      </c>
      <c r="T2897" t="s">
        <v>138</v>
      </c>
      <c r="U2897" t="s">
        <v>22494</v>
      </c>
      <c r="V2897" t="s">
        <v>637</v>
      </c>
      <c r="W2897" t="s">
        <v>12977</v>
      </c>
      <c r="X2897" t="s">
        <v>10724</v>
      </c>
      <c r="Y2897" s="536" t="s">
        <v>24668</v>
      </c>
      <c r="Z2897" s="536" t="s">
        <v>24668</v>
      </c>
      <c r="AA2897" s="493" t="s">
        <v>19079</v>
      </c>
      <c r="AB2897" s="493" t="s">
        <v>24668</v>
      </c>
      <c r="AC2897" s="493" t="s">
        <v>19893</v>
      </c>
      <c r="AD2897" s="493" t="s">
        <v>22498</v>
      </c>
      <c r="AE2897"/>
      <c r="AF2897" t="s">
        <v>20919</v>
      </c>
      <c r="AG2897"/>
      <c r="AH2897"/>
      <c r="AI2897" t="s">
        <v>20668</v>
      </c>
      <c r="AJ2897" t="s">
        <v>32</v>
      </c>
      <c r="AK2897" t="s">
        <v>7646</v>
      </c>
      <c r="AL2897" t="s">
        <v>64</v>
      </c>
      <c r="AM2897" t="s">
        <v>637</v>
      </c>
      <c r="AN2897">
        <v>53</v>
      </c>
    </row>
    <row r="2898" spans="1:40" ht="14.4" x14ac:dyDescent="0.3">
      <c r="A2898" s="433" t="str">
        <v>3821</v>
      </c>
      <c r="D2898" t="str">
        <f>CONCATENATE(portada_F[[#This Row],[NIVEL]],".",portada_F[[#This Row],[CODINS]])</f>
        <v>1.03566</v>
      </c>
      <c r="E2898" s="444" t="s">
        <v>33562</v>
      </c>
      <c r="F2898" t="s">
        <v>9932</v>
      </c>
      <c r="G2898" t="s">
        <v>13667</v>
      </c>
      <c r="H2898" t="s">
        <v>12659</v>
      </c>
      <c r="I2898" t="s">
        <v>135</v>
      </c>
      <c r="J2898" t="s">
        <v>3</v>
      </c>
      <c r="K2898" t="s">
        <v>32</v>
      </c>
      <c r="L2898" t="s">
        <v>20921</v>
      </c>
      <c r="M2898" t="s">
        <v>18492</v>
      </c>
      <c r="N2898">
        <v>61301</v>
      </c>
      <c r="O2898" t="s">
        <v>136</v>
      </c>
      <c r="P2898" t="s">
        <v>15</v>
      </c>
      <c r="Q2898" t="s">
        <v>1</v>
      </c>
      <c r="R2898" t="s">
        <v>18394</v>
      </c>
      <c r="S2898" t="s">
        <v>137</v>
      </c>
      <c r="T2898" t="s">
        <v>139</v>
      </c>
      <c r="U2898" t="s">
        <v>139</v>
      </c>
      <c r="V2898" t="s">
        <v>14327</v>
      </c>
      <c r="W2898" t="s">
        <v>19496</v>
      </c>
      <c r="X2898" t="s">
        <v>14328</v>
      </c>
      <c r="Y2898" s="536" t="s">
        <v>22492</v>
      </c>
      <c r="Z2898" s="536" t="s">
        <v>22492</v>
      </c>
      <c r="AA2898" s="493" t="s">
        <v>19495</v>
      </c>
      <c r="AB2898" s="493" t="s">
        <v>28381</v>
      </c>
      <c r="AC2898" s="493" t="s">
        <v>19891</v>
      </c>
      <c r="AD2898" s="493" t="s">
        <v>22492</v>
      </c>
      <c r="AE2898"/>
      <c r="AF2898" t="s">
        <v>20919</v>
      </c>
      <c r="AG2898"/>
      <c r="AH2898"/>
      <c r="AI2898" t="s">
        <v>20668</v>
      </c>
      <c r="AJ2898" t="s">
        <v>32</v>
      </c>
      <c r="AK2898" t="s">
        <v>13585</v>
      </c>
      <c r="AL2898" t="s">
        <v>64</v>
      </c>
      <c r="AM2898" t="s">
        <v>12659</v>
      </c>
      <c r="AN2898">
        <v>5</v>
      </c>
    </row>
    <row r="2899" spans="1:40" ht="14.4" x14ac:dyDescent="0.3">
      <c r="A2899" s="433" t="str">
        <v>3822</v>
      </c>
      <c r="D2899" t="str">
        <f>CONCATENATE(portada_F[[#This Row],[NIVEL]],".",portada_F[[#This Row],[CODINS]])</f>
        <v>1.03446</v>
      </c>
      <c r="E2899" s="444" t="s">
        <v>33490</v>
      </c>
      <c r="F2899" t="s">
        <v>7484</v>
      </c>
      <c r="G2899" t="s">
        <v>12536</v>
      </c>
      <c r="H2899" t="s">
        <v>12537</v>
      </c>
      <c r="I2899" t="s">
        <v>13536</v>
      </c>
      <c r="J2899" t="s">
        <v>10</v>
      </c>
      <c r="K2899" t="s">
        <v>32</v>
      </c>
      <c r="L2899" t="s">
        <v>20921</v>
      </c>
      <c r="M2899" t="s">
        <v>18492</v>
      </c>
      <c r="N2899">
        <v>60505</v>
      </c>
      <c r="O2899" t="s">
        <v>136</v>
      </c>
      <c r="P2899" t="s">
        <v>5</v>
      </c>
      <c r="Q2899" t="s">
        <v>5</v>
      </c>
      <c r="R2899" t="s">
        <v>16829</v>
      </c>
      <c r="S2899" t="s">
        <v>137</v>
      </c>
      <c r="T2899" t="s">
        <v>22471</v>
      </c>
      <c r="U2899" t="s">
        <v>5299</v>
      </c>
      <c r="V2899" t="s">
        <v>4987</v>
      </c>
      <c r="W2899" t="s">
        <v>13386</v>
      </c>
      <c r="X2899" t="s">
        <v>13385</v>
      </c>
      <c r="Y2899" s="536" t="s">
        <v>28122</v>
      </c>
      <c r="Z2899" s="536" t="s">
        <v>28123</v>
      </c>
      <c r="AA2899" s="493" t="s">
        <v>17427</v>
      </c>
      <c r="AB2899" s="493" t="s">
        <v>28123</v>
      </c>
      <c r="AC2899" s="493" t="s">
        <v>19898</v>
      </c>
      <c r="AD2899" s="493" t="s">
        <v>27437</v>
      </c>
      <c r="AE2899"/>
      <c r="AF2899" t="s">
        <v>20919</v>
      </c>
      <c r="AG2899"/>
      <c r="AH2899"/>
      <c r="AI2899" t="s">
        <v>20668</v>
      </c>
      <c r="AJ2899" t="s">
        <v>32</v>
      </c>
      <c r="AK2899" t="s">
        <v>5304</v>
      </c>
      <c r="AL2899" t="s">
        <v>64</v>
      </c>
      <c r="AM2899" t="s">
        <v>12537</v>
      </c>
      <c r="AN2899">
        <v>11</v>
      </c>
    </row>
    <row r="2900" spans="1:40" ht="14.4" x14ac:dyDescent="0.3">
      <c r="A2900" s="433" t="str">
        <v>3823</v>
      </c>
      <c r="D2900" t="str">
        <f>CONCATENATE(portada_F[[#This Row],[NIVEL]],".",portada_F[[#This Row],[CODINS]])</f>
        <v>1.01790</v>
      </c>
      <c r="E2900" s="444" t="s">
        <v>32041</v>
      </c>
      <c r="F2900" t="s">
        <v>4289</v>
      </c>
      <c r="G2900" t="s">
        <v>5702</v>
      </c>
      <c r="H2900" t="s">
        <v>5703</v>
      </c>
      <c r="I2900" t="s">
        <v>135</v>
      </c>
      <c r="J2900" t="s">
        <v>13</v>
      </c>
      <c r="K2900" t="s">
        <v>32</v>
      </c>
      <c r="L2900" t="s">
        <v>20921</v>
      </c>
      <c r="M2900" t="s">
        <v>18492</v>
      </c>
      <c r="N2900">
        <v>61004</v>
      </c>
      <c r="O2900" t="s">
        <v>136</v>
      </c>
      <c r="P2900" t="s">
        <v>11</v>
      </c>
      <c r="Q2900" t="s">
        <v>4</v>
      </c>
      <c r="R2900" t="s">
        <v>16842</v>
      </c>
      <c r="S2900" t="s">
        <v>137</v>
      </c>
      <c r="T2900" t="s">
        <v>22515</v>
      </c>
      <c r="U2900" t="s">
        <v>5598</v>
      </c>
      <c r="V2900" t="s">
        <v>5703</v>
      </c>
      <c r="W2900" t="s">
        <v>19087</v>
      </c>
      <c r="X2900" t="s">
        <v>15689</v>
      </c>
      <c r="Y2900" s="536" t="s">
        <v>24727</v>
      </c>
      <c r="Z2900" s="536" t="s">
        <v>24727</v>
      </c>
      <c r="AA2900" s="493" t="s">
        <v>24728</v>
      </c>
      <c r="AB2900" s="493" t="s">
        <v>24729</v>
      </c>
      <c r="AC2900" s="493" t="s">
        <v>19901</v>
      </c>
      <c r="AD2900" s="493" t="s">
        <v>24727</v>
      </c>
      <c r="AE2900"/>
      <c r="AF2900" t="s">
        <v>20919</v>
      </c>
      <c r="AG2900"/>
      <c r="AH2900"/>
      <c r="AI2900" t="s">
        <v>20668</v>
      </c>
      <c r="AJ2900" t="s">
        <v>32</v>
      </c>
      <c r="AK2900" t="s">
        <v>2430</v>
      </c>
      <c r="AL2900" t="s">
        <v>64</v>
      </c>
      <c r="AM2900" t="s">
        <v>5703</v>
      </c>
      <c r="AN2900">
        <v>9</v>
      </c>
    </row>
    <row r="2901" spans="1:40" ht="14.4" x14ac:dyDescent="0.3">
      <c r="A2901" s="433" t="str">
        <v>3824</v>
      </c>
      <c r="D2901" t="str">
        <f>CONCATENATE(portada_F[[#This Row],[NIVEL]],".",portada_F[[#This Row],[CODINS]])</f>
        <v>1.04079</v>
      </c>
      <c r="E2901" s="444" t="s">
        <v>33971</v>
      </c>
      <c r="F2901" t="s">
        <v>17512</v>
      </c>
      <c r="G2901" t="s">
        <v>17513</v>
      </c>
      <c r="H2901" t="s">
        <v>17514</v>
      </c>
      <c r="I2901" t="s">
        <v>135</v>
      </c>
      <c r="J2901" t="s">
        <v>2</v>
      </c>
      <c r="K2901" t="s">
        <v>32</v>
      </c>
      <c r="L2901" t="s">
        <v>20921</v>
      </c>
      <c r="M2901" t="s">
        <v>18492</v>
      </c>
      <c r="N2901">
        <v>60704</v>
      </c>
      <c r="O2901" t="s">
        <v>136</v>
      </c>
      <c r="P2901" t="s">
        <v>7</v>
      </c>
      <c r="Q2901" t="s">
        <v>4</v>
      </c>
      <c r="R2901" t="s">
        <v>16833</v>
      </c>
      <c r="S2901" t="s">
        <v>137</v>
      </c>
      <c r="T2901" t="s">
        <v>138</v>
      </c>
      <c r="U2901" t="s">
        <v>1897</v>
      </c>
      <c r="V2901" t="s">
        <v>17514</v>
      </c>
      <c r="W2901" t="s">
        <v>29456</v>
      </c>
      <c r="X2901" t="s">
        <v>17515</v>
      </c>
      <c r="Y2901" s="536" t="s">
        <v>29457</v>
      </c>
      <c r="Z2901" s="536"/>
      <c r="AA2901" s="493" t="s">
        <v>19586</v>
      </c>
      <c r="AB2901" s="493" t="s">
        <v>29457</v>
      </c>
      <c r="AC2901" s="493" t="s">
        <v>20113</v>
      </c>
      <c r="AD2901" s="493" t="s">
        <v>24611</v>
      </c>
      <c r="AE2901"/>
      <c r="AF2901" t="s">
        <v>20919</v>
      </c>
      <c r="AG2901"/>
      <c r="AH2901"/>
      <c r="AI2901" t="s">
        <v>20668</v>
      </c>
      <c r="AJ2901" t="s">
        <v>32</v>
      </c>
      <c r="AK2901" t="s">
        <v>2438</v>
      </c>
      <c r="AL2901" t="s">
        <v>64</v>
      </c>
      <c r="AM2901" t="s">
        <v>17514</v>
      </c>
      <c r="AN2901">
        <v>4</v>
      </c>
    </row>
    <row r="2902" spans="1:40" ht="14.4" x14ac:dyDescent="0.3">
      <c r="A2902" s="433" t="str">
        <v>3826</v>
      </c>
      <c r="D2902" t="str">
        <f>CONCATENATE(portada_F[[#This Row],[NIVEL]],".",portada_F[[#This Row],[CODINS]])</f>
        <v>1.04278</v>
      </c>
      <c r="E2902" s="444" t="s">
        <v>34116</v>
      </c>
      <c r="F2902" t="s">
        <v>14495</v>
      </c>
      <c r="G2902" t="s">
        <v>20577</v>
      </c>
      <c r="H2902" t="s">
        <v>627</v>
      </c>
      <c r="I2902" t="s">
        <v>135</v>
      </c>
      <c r="J2902" t="s">
        <v>2</v>
      </c>
      <c r="K2902" t="s">
        <v>32</v>
      </c>
      <c r="L2902" t="s">
        <v>20921</v>
      </c>
      <c r="M2902" t="s">
        <v>18492</v>
      </c>
      <c r="N2902">
        <v>60704</v>
      </c>
      <c r="O2902" t="s">
        <v>136</v>
      </c>
      <c r="P2902" t="s">
        <v>7</v>
      </c>
      <c r="Q2902" t="s">
        <v>4</v>
      </c>
      <c r="R2902" t="s">
        <v>16833</v>
      </c>
      <c r="S2902" t="s">
        <v>137</v>
      </c>
      <c r="T2902" t="s">
        <v>138</v>
      </c>
      <c r="U2902" t="s">
        <v>1897</v>
      </c>
      <c r="V2902" t="s">
        <v>940</v>
      </c>
      <c r="W2902" t="s">
        <v>215</v>
      </c>
      <c r="X2902" t="s">
        <v>20579</v>
      </c>
      <c r="Y2902" s="536" t="s">
        <v>29816</v>
      </c>
      <c r="Z2902" s="536" t="s">
        <v>29817</v>
      </c>
      <c r="AA2902" s="493" t="s">
        <v>20578</v>
      </c>
      <c r="AB2902" s="493" t="s">
        <v>29817</v>
      </c>
      <c r="AC2902" s="493" t="s">
        <v>20113</v>
      </c>
      <c r="AD2902" s="493" t="s">
        <v>24611</v>
      </c>
      <c r="AE2902"/>
      <c r="AF2902" t="s">
        <v>20919</v>
      </c>
      <c r="AG2902"/>
      <c r="AH2902"/>
      <c r="AI2902" t="s">
        <v>20668</v>
      </c>
      <c r="AJ2902" t="s">
        <v>32</v>
      </c>
      <c r="AK2902" t="s">
        <v>1567</v>
      </c>
      <c r="AL2902" t="s">
        <v>64</v>
      </c>
      <c r="AM2902" t="s">
        <v>627</v>
      </c>
      <c r="AN2902">
        <v>8</v>
      </c>
    </row>
    <row r="2903" spans="1:40" ht="14.4" x14ac:dyDescent="0.3">
      <c r="A2903" s="433" t="str">
        <v>3827</v>
      </c>
      <c r="D2903" t="str">
        <f>CONCATENATE(portada_F[[#This Row],[NIVEL]],".",portada_F[[#This Row],[CODINS]])</f>
        <v>1.01645</v>
      </c>
      <c r="E2903" s="444" t="s">
        <v>31913</v>
      </c>
      <c r="F2903" t="s">
        <v>7237</v>
      </c>
      <c r="G2903" t="s">
        <v>7236</v>
      </c>
      <c r="H2903" t="s">
        <v>7238</v>
      </c>
      <c r="I2903" t="s">
        <v>135</v>
      </c>
      <c r="J2903" t="s">
        <v>10</v>
      </c>
      <c r="K2903" t="s">
        <v>32</v>
      </c>
      <c r="L2903" t="s">
        <v>20921</v>
      </c>
      <c r="M2903" t="s">
        <v>18492</v>
      </c>
      <c r="N2903">
        <v>61001</v>
      </c>
      <c r="O2903" t="s">
        <v>136</v>
      </c>
      <c r="P2903" t="s">
        <v>11</v>
      </c>
      <c r="Q2903" t="s">
        <v>1</v>
      </c>
      <c r="R2903" t="s">
        <v>16839</v>
      </c>
      <c r="S2903" t="s">
        <v>137</v>
      </c>
      <c r="T2903" t="s">
        <v>22515</v>
      </c>
      <c r="U2903" t="s">
        <v>22516</v>
      </c>
      <c r="V2903" t="s">
        <v>7239</v>
      </c>
      <c r="W2903" t="s">
        <v>11897</v>
      </c>
      <c r="X2903" t="s">
        <v>15668</v>
      </c>
      <c r="Y2903" s="536" t="s">
        <v>24436</v>
      </c>
      <c r="Z2903" s="536"/>
      <c r="AA2903" s="493" t="s">
        <v>15667</v>
      </c>
      <c r="AB2903" s="493" t="s">
        <v>24436</v>
      </c>
      <c r="AC2903" s="493" t="s">
        <v>19900</v>
      </c>
      <c r="AD2903" s="493" t="s">
        <v>22520</v>
      </c>
      <c r="AE2903"/>
      <c r="AF2903" t="s">
        <v>20919</v>
      </c>
      <c r="AG2903"/>
      <c r="AH2903"/>
      <c r="AI2903" t="s">
        <v>20668</v>
      </c>
      <c r="AJ2903" t="s">
        <v>32</v>
      </c>
      <c r="AK2903" t="s">
        <v>7622</v>
      </c>
      <c r="AL2903" t="s">
        <v>64</v>
      </c>
      <c r="AM2903" t="s">
        <v>7238</v>
      </c>
      <c r="AN2903">
        <v>6</v>
      </c>
    </row>
    <row r="2904" spans="1:40" ht="14.4" x14ac:dyDescent="0.3">
      <c r="A2904" s="433" t="str">
        <v>3828</v>
      </c>
      <c r="D2904" t="str">
        <f>CONCATENATE(portada_F[[#This Row],[NIVEL]],".",portada_F[[#This Row],[CODINS]])</f>
        <v>1.03065</v>
      </c>
      <c r="E2904" s="444" t="s">
        <v>33161</v>
      </c>
      <c r="F2904" t="s">
        <v>5969</v>
      </c>
      <c r="G2904" t="s">
        <v>6235</v>
      </c>
      <c r="H2904" t="s">
        <v>1844</v>
      </c>
      <c r="I2904" t="s">
        <v>13536</v>
      </c>
      <c r="J2904" t="s">
        <v>9</v>
      </c>
      <c r="K2904" t="s">
        <v>32</v>
      </c>
      <c r="L2904" t="s">
        <v>20921</v>
      </c>
      <c r="M2904" t="s">
        <v>18492</v>
      </c>
      <c r="N2904">
        <v>60506</v>
      </c>
      <c r="O2904" t="s">
        <v>136</v>
      </c>
      <c r="P2904" t="s">
        <v>5</v>
      </c>
      <c r="Q2904" t="s">
        <v>6</v>
      </c>
      <c r="R2904" t="s">
        <v>16830</v>
      </c>
      <c r="S2904" t="s">
        <v>137</v>
      </c>
      <c r="T2904" t="s">
        <v>22471</v>
      </c>
      <c r="U2904" t="s">
        <v>8133</v>
      </c>
      <c r="V2904" t="s">
        <v>1844</v>
      </c>
      <c r="W2904" t="s">
        <v>21296</v>
      </c>
      <c r="X2904" t="s">
        <v>20360</v>
      </c>
      <c r="Y2904" s="536" t="s">
        <v>27341</v>
      </c>
      <c r="Z2904" s="536"/>
      <c r="AA2904" s="493" t="s">
        <v>19405</v>
      </c>
      <c r="AB2904" s="493" t="s">
        <v>27341</v>
      </c>
      <c r="AC2904" s="493" t="s">
        <v>19975</v>
      </c>
      <c r="AD2904" s="493" t="s">
        <v>23207</v>
      </c>
      <c r="AE2904"/>
      <c r="AF2904" t="s">
        <v>20919</v>
      </c>
      <c r="AG2904"/>
      <c r="AH2904"/>
      <c r="AI2904" t="s">
        <v>20668</v>
      </c>
      <c r="AJ2904" t="s">
        <v>32</v>
      </c>
      <c r="AK2904" t="s">
        <v>7966</v>
      </c>
      <c r="AL2904" t="s">
        <v>64</v>
      </c>
      <c r="AM2904" t="s">
        <v>1844</v>
      </c>
      <c r="AN2904">
        <v>8</v>
      </c>
    </row>
    <row r="2905" spans="1:40" ht="14.4" x14ac:dyDescent="0.3">
      <c r="A2905" s="433" t="str">
        <v>3829</v>
      </c>
      <c r="D2905" t="str">
        <f>CONCATENATE(portada_F[[#This Row],[NIVEL]],".",portada_F[[#This Row],[CODINS]])</f>
        <v>1.02301</v>
      </c>
      <c r="E2905" s="444" t="s">
        <v>32494</v>
      </c>
      <c r="F2905" t="s">
        <v>1340</v>
      </c>
      <c r="G2905" t="s">
        <v>5573</v>
      </c>
      <c r="H2905" t="s">
        <v>773</v>
      </c>
      <c r="I2905" t="s">
        <v>135</v>
      </c>
      <c r="J2905" t="s">
        <v>9</v>
      </c>
      <c r="K2905" t="s">
        <v>32</v>
      </c>
      <c r="L2905" t="s">
        <v>20921</v>
      </c>
      <c r="M2905" t="s">
        <v>18492</v>
      </c>
      <c r="N2905">
        <v>60804</v>
      </c>
      <c r="O2905" t="s">
        <v>136</v>
      </c>
      <c r="P2905" t="s">
        <v>9</v>
      </c>
      <c r="Q2905" t="s">
        <v>4</v>
      </c>
      <c r="R2905" t="s">
        <v>16836</v>
      </c>
      <c r="S2905" t="s">
        <v>137</v>
      </c>
      <c r="T2905" t="s">
        <v>22499</v>
      </c>
      <c r="U2905" t="s">
        <v>191</v>
      </c>
      <c r="V2905" t="s">
        <v>773</v>
      </c>
      <c r="W2905" t="s">
        <v>20202</v>
      </c>
      <c r="X2905" t="s">
        <v>10859</v>
      </c>
      <c r="Y2905" s="536" t="s">
        <v>25774</v>
      </c>
      <c r="Z2905" s="536" t="s">
        <v>25775</v>
      </c>
      <c r="AA2905" s="493" t="s">
        <v>25776</v>
      </c>
      <c r="AB2905" s="493" t="s">
        <v>25774</v>
      </c>
      <c r="AC2905" s="493" t="s">
        <v>7294</v>
      </c>
      <c r="AD2905" s="493" t="s">
        <v>24622</v>
      </c>
      <c r="AE2905"/>
      <c r="AF2905" t="s">
        <v>20919</v>
      </c>
      <c r="AG2905"/>
      <c r="AH2905"/>
      <c r="AI2905" t="s">
        <v>20668</v>
      </c>
      <c r="AJ2905" t="s">
        <v>32</v>
      </c>
      <c r="AK2905" t="s">
        <v>7779</v>
      </c>
      <c r="AL2905" t="s">
        <v>64</v>
      </c>
      <c r="AM2905" t="s">
        <v>773</v>
      </c>
      <c r="AN2905">
        <v>15</v>
      </c>
    </row>
    <row r="2906" spans="1:40" ht="14.4" x14ac:dyDescent="0.3">
      <c r="A2906" s="433" t="str">
        <v>3831</v>
      </c>
      <c r="D2906" t="str">
        <f>CONCATENATE(portada_F[[#This Row],[NIVEL]],".",portada_F[[#This Row],[CODINS]])</f>
        <v>1.00719</v>
      </c>
      <c r="E2906" s="444" t="s">
        <v>31085</v>
      </c>
      <c r="F2906" t="s">
        <v>1107</v>
      </c>
      <c r="G2906" t="s">
        <v>5559</v>
      </c>
      <c r="H2906" t="s">
        <v>7450</v>
      </c>
      <c r="I2906" t="s">
        <v>135</v>
      </c>
      <c r="J2906" t="s">
        <v>6</v>
      </c>
      <c r="K2906" t="s">
        <v>32</v>
      </c>
      <c r="L2906" t="s">
        <v>20921</v>
      </c>
      <c r="M2906" t="s">
        <v>18492</v>
      </c>
      <c r="N2906">
        <v>60802</v>
      </c>
      <c r="O2906" t="s">
        <v>136</v>
      </c>
      <c r="P2906" t="s">
        <v>9</v>
      </c>
      <c r="Q2906" t="s">
        <v>2</v>
      </c>
      <c r="R2906" t="s">
        <v>16835</v>
      </c>
      <c r="S2906" t="s">
        <v>137</v>
      </c>
      <c r="T2906" t="s">
        <v>22499</v>
      </c>
      <c r="U2906" t="s">
        <v>3327</v>
      </c>
      <c r="V2906" t="s">
        <v>250</v>
      </c>
      <c r="W2906" t="s">
        <v>22505</v>
      </c>
      <c r="X2906" t="s">
        <v>10448</v>
      </c>
      <c r="Y2906" s="536" t="s">
        <v>22506</v>
      </c>
      <c r="Z2906" s="536" t="s">
        <v>22506</v>
      </c>
      <c r="AA2906" s="493" t="s">
        <v>11339</v>
      </c>
      <c r="AB2906" s="493" t="s">
        <v>22506</v>
      </c>
      <c r="AC2906" s="493" t="s">
        <v>19895</v>
      </c>
      <c r="AD2906" s="493" t="s">
        <v>22504</v>
      </c>
      <c r="AE2906"/>
      <c r="AF2906" t="s">
        <v>20919</v>
      </c>
      <c r="AG2906"/>
      <c r="AH2906"/>
      <c r="AI2906" t="s">
        <v>20668</v>
      </c>
      <c r="AJ2906" t="s">
        <v>32</v>
      </c>
      <c r="AK2906" t="s">
        <v>7319</v>
      </c>
      <c r="AL2906" t="s">
        <v>64</v>
      </c>
      <c r="AM2906" t="s">
        <v>7450</v>
      </c>
      <c r="AN2906">
        <v>39</v>
      </c>
    </row>
    <row r="2907" spans="1:40" ht="14.4" x14ac:dyDescent="0.3">
      <c r="A2907" s="433" t="str">
        <v>3832</v>
      </c>
      <c r="D2907" t="str">
        <f>CONCATENATE(portada_F[[#This Row],[NIVEL]],".",portada_F[[#This Row],[CODINS]])</f>
        <v>1.02030</v>
      </c>
      <c r="E2907" s="444" t="s">
        <v>32255</v>
      </c>
      <c r="F2907" t="s">
        <v>4656</v>
      </c>
      <c r="G2907" t="s">
        <v>5284</v>
      </c>
      <c r="H2907" t="s">
        <v>4922</v>
      </c>
      <c r="I2907" t="s">
        <v>13536</v>
      </c>
      <c r="J2907" t="s">
        <v>6</v>
      </c>
      <c r="K2907" t="s">
        <v>32</v>
      </c>
      <c r="L2907" t="s">
        <v>20921</v>
      </c>
      <c r="M2907" t="s">
        <v>18492</v>
      </c>
      <c r="N2907">
        <v>60501</v>
      </c>
      <c r="O2907" t="s">
        <v>136</v>
      </c>
      <c r="P2907" t="s">
        <v>5</v>
      </c>
      <c r="Q2907" t="s">
        <v>1</v>
      </c>
      <c r="R2907" t="s">
        <v>16825</v>
      </c>
      <c r="S2907" t="s">
        <v>137</v>
      </c>
      <c r="T2907" t="s">
        <v>22471</v>
      </c>
      <c r="U2907" t="s">
        <v>22472</v>
      </c>
      <c r="V2907" t="s">
        <v>4922</v>
      </c>
      <c r="W2907" t="s">
        <v>20160</v>
      </c>
      <c r="X2907" t="s">
        <v>12001</v>
      </c>
      <c r="Y2907" s="536" t="s">
        <v>25203</v>
      </c>
      <c r="Z2907" s="536" t="s">
        <v>25204</v>
      </c>
      <c r="AA2907" s="493" t="s">
        <v>19148</v>
      </c>
      <c r="AB2907" s="493" t="s">
        <v>25204</v>
      </c>
      <c r="AC2907" s="493" t="s">
        <v>19887</v>
      </c>
      <c r="AD2907" s="493" t="s">
        <v>22475</v>
      </c>
      <c r="AE2907"/>
      <c r="AF2907" t="s">
        <v>20919</v>
      </c>
      <c r="AG2907"/>
      <c r="AH2907"/>
      <c r="AI2907" t="s">
        <v>20668</v>
      </c>
      <c r="AJ2907" t="s">
        <v>32</v>
      </c>
      <c r="AK2907" t="s">
        <v>2250</v>
      </c>
      <c r="AL2907" t="s">
        <v>64</v>
      </c>
      <c r="AM2907" t="s">
        <v>4922</v>
      </c>
      <c r="AN2907">
        <v>6</v>
      </c>
    </row>
    <row r="2908" spans="1:40" ht="14.4" x14ac:dyDescent="0.3">
      <c r="A2908" s="433" t="str">
        <v>3833</v>
      </c>
      <c r="D2908" t="str">
        <f>CONCATENATE(portada_F[[#This Row],[NIVEL]],".",portada_F[[#This Row],[CODINS]])</f>
        <v>1.02604</v>
      </c>
      <c r="E2908" s="444" t="s">
        <v>32758</v>
      </c>
      <c r="F2908" t="s">
        <v>5342</v>
      </c>
      <c r="G2908" t="s">
        <v>5341</v>
      </c>
      <c r="H2908" t="s">
        <v>3124</v>
      </c>
      <c r="I2908" t="s">
        <v>13536</v>
      </c>
      <c r="J2908" t="s">
        <v>9</v>
      </c>
      <c r="K2908" t="s">
        <v>32</v>
      </c>
      <c r="L2908" t="s">
        <v>20921</v>
      </c>
      <c r="M2908" t="s">
        <v>18492</v>
      </c>
      <c r="N2908">
        <v>60506</v>
      </c>
      <c r="O2908" t="s">
        <v>136</v>
      </c>
      <c r="P2908" t="s">
        <v>5</v>
      </c>
      <c r="Q2908" t="s">
        <v>6</v>
      </c>
      <c r="R2908" t="s">
        <v>16830</v>
      </c>
      <c r="S2908" t="s">
        <v>137</v>
      </c>
      <c r="T2908" t="s">
        <v>22471</v>
      </c>
      <c r="U2908" t="s">
        <v>8133</v>
      </c>
      <c r="V2908" t="s">
        <v>3124</v>
      </c>
      <c r="W2908" t="s">
        <v>3071</v>
      </c>
      <c r="X2908" t="s">
        <v>10929</v>
      </c>
      <c r="Y2908" s="536" t="s">
        <v>26380</v>
      </c>
      <c r="Z2908" s="536"/>
      <c r="AA2908" s="493" t="s">
        <v>19289</v>
      </c>
      <c r="AB2908" s="493" t="s">
        <v>26380</v>
      </c>
      <c r="AC2908" s="493" t="s">
        <v>19975</v>
      </c>
      <c r="AD2908" s="493" t="s">
        <v>23207</v>
      </c>
      <c r="AE2908"/>
      <c r="AF2908" t="s">
        <v>20919</v>
      </c>
      <c r="AG2908"/>
      <c r="AH2908"/>
      <c r="AI2908" t="s">
        <v>20668</v>
      </c>
      <c r="AJ2908" t="s">
        <v>32</v>
      </c>
      <c r="AK2908" t="s">
        <v>7302</v>
      </c>
      <c r="AL2908" t="s">
        <v>64</v>
      </c>
      <c r="AM2908" t="s">
        <v>3124</v>
      </c>
      <c r="AN2908">
        <v>5</v>
      </c>
    </row>
    <row r="2909" spans="1:40" ht="14.4" x14ac:dyDescent="0.3">
      <c r="A2909" s="433" t="str">
        <v>3834</v>
      </c>
      <c r="D2909" t="str">
        <f>CONCATENATE(portada_F[[#This Row],[NIVEL]],".",portada_F[[#This Row],[CODINS]])</f>
        <v>1.00947</v>
      </c>
      <c r="E2909" s="444" t="s">
        <v>31273</v>
      </c>
      <c r="F2909" t="s">
        <v>2539</v>
      </c>
      <c r="G2909" t="s">
        <v>5554</v>
      </c>
      <c r="H2909" t="s">
        <v>539</v>
      </c>
      <c r="I2909" t="s">
        <v>135</v>
      </c>
      <c r="J2909" t="s">
        <v>7</v>
      </c>
      <c r="K2909" t="s">
        <v>32</v>
      </c>
      <c r="L2909" t="s">
        <v>20921</v>
      </c>
      <c r="M2909" t="s">
        <v>18492</v>
      </c>
      <c r="N2909">
        <v>60803</v>
      </c>
      <c r="O2909" t="s">
        <v>136</v>
      </c>
      <c r="P2909" t="s">
        <v>9</v>
      </c>
      <c r="Q2909" t="s">
        <v>3</v>
      </c>
      <c r="R2909" t="s">
        <v>18390</v>
      </c>
      <c r="S2909" t="s">
        <v>137</v>
      </c>
      <c r="T2909" t="s">
        <v>22499</v>
      </c>
      <c r="U2909" t="s">
        <v>22507</v>
      </c>
      <c r="V2909" t="s">
        <v>539</v>
      </c>
      <c r="W2909" t="s">
        <v>19950</v>
      </c>
      <c r="X2909" t="s">
        <v>10497</v>
      </c>
      <c r="Y2909" s="536" t="s">
        <v>22974</v>
      </c>
      <c r="Z2909" s="536" t="s">
        <v>22974</v>
      </c>
      <c r="AA2909" s="493" t="s">
        <v>19949</v>
      </c>
      <c r="AB2909" s="493" t="s">
        <v>22510</v>
      </c>
      <c r="AC2909" s="493" t="s">
        <v>19896</v>
      </c>
      <c r="AD2909" s="493" t="s">
        <v>22510</v>
      </c>
      <c r="AE2909"/>
      <c r="AF2909" t="s">
        <v>20919</v>
      </c>
      <c r="AG2909"/>
      <c r="AH2909"/>
      <c r="AI2909" t="s">
        <v>20668</v>
      </c>
      <c r="AJ2909" t="s">
        <v>32</v>
      </c>
      <c r="AK2909" t="s">
        <v>7490</v>
      </c>
      <c r="AL2909" t="s">
        <v>64</v>
      </c>
      <c r="AM2909" t="s">
        <v>539</v>
      </c>
      <c r="AN2909">
        <v>6</v>
      </c>
    </row>
    <row r="2910" spans="1:40" ht="14.4" x14ac:dyDescent="0.3">
      <c r="A2910" s="433" t="str">
        <v>3835</v>
      </c>
      <c r="D2910" t="str">
        <f>CONCATENATE(portada_F[[#This Row],[NIVEL]],".",portada_F[[#This Row],[CODINS]])</f>
        <v>1.02920</v>
      </c>
      <c r="E2910" s="444" t="s">
        <v>33041</v>
      </c>
      <c r="F2910" t="s">
        <v>5575</v>
      </c>
      <c r="G2910" t="s">
        <v>5574</v>
      </c>
      <c r="H2910" t="s">
        <v>1459</v>
      </c>
      <c r="I2910" t="s">
        <v>135</v>
      </c>
      <c r="J2910" t="s">
        <v>9</v>
      </c>
      <c r="K2910" t="s">
        <v>32</v>
      </c>
      <c r="L2910" t="s">
        <v>20921</v>
      </c>
      <c r="M2910" t="s">
        <v>18492</v>
      </c>
      <c r="N2910">
        <v>60804</v>
      </c>
      <c r="O2910" t="s">
        <v>136</v>
      </c>
      <c r="P2910" t="s">
        <v>9</v>
      </c>
      <c r="Q2910" t="s">
        <v>4</v>
      </c>
      <c r="R2910" t="s">
        <v>16836</v>
      </c>
      <c r="S2910" t="s">
        <v>137</v>
      </c>
      <c r="T2910" t="s">
        <v>22499</v>
      </c>
      <c r="U2910" t="s">
        <v>191</v>
      </c>
      <c r="V2910" t="s">
        <v>1459</v>
      </c>
      <c r="W2910" t="s">
        <v>27051</v>
      </c>
      <c r="X2910" t="s">
        <v>11008</v>
      </c>
      <c r="Y2910" s="536" t="s">
        <v>27052</v>
      </c>
      <c r="Z2910" s="536"/>
      <c r="AA2910" s="493" t="s">
        <v>20322</v>
      </c>
      <c r="AB2910" s="493" t="s">
        <v>27052</v>
      </c>
      <c r="AC2910" s="493" t="s">
        <v>7294</v>
      </c>
      <c r="AD2910" s="493" t="s">
        <v>24622</v>
      </c>
      <c r="AE2910"/>
      <c r="AF2910" t="s">
        <v>20919</v>
      </c>
      <c r="AG2910"/>
      <c r="AH2910"/>
      <c r="AI2910" t="s">
        <v>20668</v>
      </c>
      <c r="AJ2910" t="s">
        <v>32</v>
      </c>
      <c r="AK2910" t="s">
        <v>565</v>
      </c>
      <c r="AL2910" t="s">
        <v>64</v>
      </c>
      <c r="AM2910" t="s">
        <v>1459</v>
      </c>
      <c r="AN2910">
        <v>2</v>
      </c>
    </row>
    <row r="2911" spans="1:40" ht="14.4" x14ac:dyDescent="0.3">
      <c r="A2911" s="433" t="str">
        <v>3836</v>
      </c>
      <c r="D2911" t="str">
        <f>CONCATENATE(portada_F[[#This Row],[NIVEL]],".",portada_F[[#This Row],[CODINS]])</f>
        <v>1.01320</v>
      </c>
      <c r="E2911" s="444" t="s">
        <v>31604</v>
      </c>
      <c r="F2911" t="s">
        <v>3352</v>
      </c>
      <c r="G2911" t="s">
        <v>5486</v>
      </c>
      <c r="H2911" t="s">
        <v>3036</v>
      </c>
      <c r="I2911" t="s">
        <v>135</v>
      </c>
      <c r="J2911" t="s">
        <v>5</v>
      </c>
      <c r="K2911" t="s">
        <v>32</v>
      </c>
      <c r="L2911" t="s">
        <v>20921</v>
      </c>
      <c r="M2911" t="s">
        <v>18492</v>
      </c>
      <c r="N2911">
        <v>60801</v>
      </c>
      <c r="O2911" t="s">
        <v>136</v>
      </c>
      <c r="P2911" t="s">
        <v>9</v>
      </c>
      <c r="Q2911" t="s">
        <v>1</v>
      </c>
      <c r="R2911" t="s">
        <v>16834</v>
      </c>
      <c r="S2911" t="s">
        <v>137</v>
      </c>
      <c r="T2911" t="s">
        <v>22499</v>
      </c>
      <c r="U2911" t="s">
        <v>3120</v>
      </c>
      <c r="V2911" t="s">
        <v>3036</v>
      </c>
      <c r="W2911" t="s">
        <v>18979</v>
      </c>
      <c r="X2911" t="s">
        <v>14936</v>
      </c>
      <c r="Y2911" s="536" t="s">
        <v>23744</v>
      </c>
      <c r="Z2911" s="536" t="s">
        <v>22501</v>
      </c>
      <c r="AA2911" s="493" t="s">
        <v>15844</v>
      </c>
      <c r="AB2911" s="493" t="s">
        <v>23744</v>
      </c>
      <c r="AC2911" s="493" t="s">
        <v>19894</v>
      </c>
      <c r="AD2911" s="493" t="s">
        <v>22501</v>
      </c>
      <c r="AE2911"/>
      <c r="AF2911" t="s">
        <v>20919</v>
      </c>
      <c r="AG2911"/>
      <c r="AH2911"/>
      <c r="AI2911" t="s">
        <v>20668</v>
      </c>
      <c r="AJ2911" t="s">
        <v>32</v>
      </c>
      <c r="AK2911" t="s">
        <v>5485</v>
      </c>
      <c r="AL2911" t="s">
        <v>64</v>
      </c>
      <c r="AM2911" t="s">
        <v>3036</v>
      </c>
      <c r="AN2911">
        <v>12</v>
      </c>
    </row>
    <row r="2912" spans="1:40" ht="14.4" x14ac:dyDescent="0.3">
      <c r="A2912" s="433" t="str">
        <v>3837</v>
      </c>
      <c r="D2912" t="str">
        <f>CONCATENATE(portada_F[[#This Row],[NIVEL]],".",portada_F[[#This Row],[CODINS]])</f>
        <v>1.02547</v>
      </c>
      <c r="E2912" s="444" t="s">
        <v>32714</v>
      </c>
      <c r="F2912" t="s">
        <v>6921</v>
      </c>
      <c r="G2912" t="s">
        <v>5509</v>
      </c>
      <c r="H2912" t="s">
        <v>5510</v>
      </c>
      <c r="I2912" t="s">
        <v>135</v>
      </c>
      <c r="J2912" t="s">
        <v>6</v>
      </c>
      <c r="K2912" t="s">
        <v>32</v>
      </c>
      <c r="L2912" t="s">
        <v>20921</v>
      </c>
      <c r="M2912" t="s">
        <v>18492</v>
      </c>
      <c r="N2912">
        <v>60802</v>
      </c>
      <c r="O2912" t="s">
        <v>136</v>
      </c>
      <c r="P2912" t="s">
        <v>9</v>
      </c>
      <c r="Q2912" t="s">
        <v>2</v>
      </c>
      <c r="R2912" t="s">
        <v>16835</v>
      </c>
      <c r="S2912" t="s">
        <v>137</v>
      </c>
      <c r="T2912" t="s">
        <v>22499</v>
      </c>
      <c r="U2912" t="s">
        <v>3327</v>
      </c>
      <c r="V2912" t="s">
        <v>732</v>
      </c>
      <c r="W2912" t="s">
        <v>26270</v>
      </c>
      <c r="X2912" t="s">
        <v>12123</v>
      </c>
      <c r="Y2912" s="536" t="s">
        <v>26271</v>
      </c>
      <c r="Z2912" s="536" t="s">
        <v>26272</v>
      </c>
      <c r="AA2912" s="493" t="s">
        <v>13299</v>
      </c>
      <c r="AB2912" s="493" t="s">
        <v>26271</v>
      </c>
      <c r="AC2912" s="493" t="s">
        <v>19895</v>
      </c>
      <c r="AD2912" s="493" t="s">
        <v>22504</v>
      </c>
      <c r="AE2912"/>
      <c r="AF2912" t="s">
        <v>20919</v>
      </c>
      <c r="AG2912"/>
      <c r="AH2912"/>
      <c r="AI2912" t="s">
        <v>20668</v>
      </c>
      <c r="AJ2912" t="s">
        <v>32</v>
      </c>
      <c r="AK2912" t="s">
        <v>3019</v>
      </c>
      <c r="AL2912" t="s">
        <v>64</v>
      </c>
      <c r="AM2912" t="s">
        <v>5510</v>
      </c>
      <c r="AN2912">
        <v>9</v>
      </c>
    </row>
    <row r="2913" spans="1:40" ht="14.4" x14ac:dyDescent="0.3">
      <c r="A2913" s="433" t="str">
        <v>3838</v>
      </c>
      <c r="D2913" t="str">
        <f>CONCATENATE(portada_F[[#This Row],[NIVEL]],".",portada_F[[#This Row],[CODINS]])</f>
        <v>1.02610</v>
      </c>
      <c r="E2913" s="444" t="s">
        <v>32764</v>
      </c>
      <c r="F2913" t="s">
        <v>7448</v>
      </c>
      <c r="G2913" t="s">
        <v>11214</v>
      </c>
      <c r="H2913" t="s">
        <v>11215</v>
      </c>
      <c r="I2913" t="s">
        <v>135</v>
      </c>
      <c r="J2913" t="s">
        <v>3</v>
      </c>
      <c r="K2913" t="s">
        <v>32</v>
      </c>
      <c r="L2913" t="s">
        <v>20921</v>
      </c>
      <c r="M2913" t="s">
        <v>18492</v>
      </c>
      <c r="N2913">
        <v>61301</v>
      </c>
      <c r="O2913" t="s">
        <v>136</v>
      </c>
      <c r="P2913" t="s">
        <v>15</v>
      </c>
      <c r="Q2913" t="s">
        <v>1</v>
      </c>
      <c r="R2913" t="s">
        <v>18394</v>
      </c>
      <c r="S2913" t="s">
        <v>137</v>
      </c>
      <c r="T2913" t="s">
        <v>139</v>
      </c>
      <c r="U2913" t="s">
        <v>139</v>
      </c>
      <c r="V2913" t="s">
        <v>11308</v>
      </c>
      <c r="W2913" t="s">
        <v>26393</v>
      </c>
      <c r="X2913" t="s">
        <v>12135</v>
      </c>
      <c r="Y2913" s="536" t="s">
        <v>26394</v>
      </c>
      <c r="Z2913" s="536"/>
      <c r="AA2913" s="493" t="s">
        <v>19294</v>
      </c>
      <c r="AB2913" s="493" t="s">
        <v>26395</v>
      </c>
      <c r="AC2913" s="493" t="s">
        <v>19891</v>
      </c>
      <c r="AD2913" s="493" t="s">
        <v>22492</v>
      </c>
      <c r="AE2913"/>
      <c r="AF2913" t="s">
        <v>20919</v>
      </c>
      <c r="AG2913"/>
      <c r="AH2913"/>
      <c r="AI2913" t="s">
        <v>20668</v>
      </c>
      <c r="AJ2913" t="s">
        <v>32</v>
      </c>
      <c r="AK2913" t="s">
        <v>8301</v>
      </c>
      <c r="AL2913" t="s">
        <v>64</v>
      </c>
      <c r="AM2913" t="s">
        <v>11215</v>
      </c>
      <c r="AN2913">
        <v>5</v>
      </c>
    </row>
    <row r="2914" spans="1:40" ht="14.4" x14ac:dyDescent="0.3">
      <c r="A2914" s="433" t="str">
        <v>3839</v>
      </c>
      <c r="D2914" t="str">
        <f>CONCATENATE(portada_F[[#This Row],[NIVEL]],".",portada_F[[#This Row],[CODINS]])</f>
        <v>1.02545</v>
      </c>
      <c r="E2914" s="444" t="s">
        <v>32712</v>
      </c>
      <c r="F2914" t="s">
        <v>5168</v>
      </c>
      <c r="G2914" t="s">
        <v>5511</v>
      </c>
      <c r="H2914" t="s">
        <v>51</v>
      </c>
      <c r="I2914" t="s">
        <v>135</v>
      </c>
      <c r="J2914" t="s">
        <v>6</v>
      </c>
      <c r="K2914" t="s">
        <v>32</v>
      </c>
      <c r="L2914" t="s">
        <v>20921</v>
      </c>
      <c r="M2914" t="s">
        <v>18492</v>
      </c>
      <c r="N2914">
        <v>60802</v>
      </c>
      <c r="O2914" t="s">
        <v>136</v>
      </c>
      <c r="P2914" t="s">
        <v>9</v>
      </c>
      <c r="Q2914" t="s">
        <v>2</v>
      </c>
      <c r="R2914" t="s">
        <v>16835</v>
      </c>
      <c r="S2914" t="s">
        <v>137</v>
      </c>
      <c r="T2914" t="s">
        <v>22499</v>
      </c>
      <c r="U2914" t="s">
        <v>3327</v>
      </c>
      <c r="V2914" t="s">
        <v>51</v>
      </c>
      <c r="W2914" t="s">
        <v>26265</v>
      </c>
      <c r="X2914" t="s">
        <v>15776</v>
      </c>
      <c r="Y2914" s="536" t="s">
        <v>26266</v>
      </c>
      <c r="Z2914" s="536" t="s">
        <v>25762</v>
      </c>
      <c r="AA2914" s="493" t="s">
        <v>13338</v>
      </c>
      <c r="AB2914" s="493" t="s">
        <v>26266</v>
      </c>
      <c r="AC2914" s="493" t="s">
        <v>19895</v>
      </c>
      <c r="AD2914" s="493" t="s">
        <v>22504</v>
      </c>
      <c r="AE2914"/>
      <c r="AF2914" t="s">
        <v>20919</v>
      </c>
      <c r="AG2914"/>
      <c r="AH2914"/>
      <c r="AI2914" t="s">
        <v>20668</v>
      </c>
      <c r="AJ2914" t="s">
        <v>32</v>
      </c>
      <c r="AK2914" t="s">
        <v>3158</v>
      </c>
      <c r="AL2914" t="s">
        <v>64</v>
      </c>
      <c r="AM2914" t="s">
        <v>51</v>
      </c>
      <c r="AN2914">
        <v>34</v>
      </c>
    </row>
    <row r="2915" spans="1:40" ht="14.4" x14ac:dyDescent="0.3">
      <c r="A2915" s="433" t="str">
        <v>3840</v>
      </c>
      <c r="D2915" t="str">
        <f>CONCATENATE(portada_F[[#This Row],[NIVEL]],".",portada_F[[#This Row],[CODINS]])</f>
        <v>1.02602</v>
      </c>
      <c r="E2915" s="444" t="s">
        <v>32756</v>
      </c>
      <c r="F2915" t="s">
        <v>7449</v>
      </c>
      <c r="G2915" t="s">
        <v>17791</v>
      </c>
      <c r="H2915" t="s">
        <v>4190</v>
      </c>
      <c r="I2915" t="s">
        <v>13536</v>
      </c>
      <c r="J2915" t="s">
        <v>7</v>
      </c>
      <c r="K2915" t="s">
        <v>32</v>
      </c>
      <c r="L2915" t="s">
        <v>20921</v>
      </c>
      <c r="M2915" t="s">
        <v>18492</v>
      </c>
      <c r="N2915">
        <v>60502</v>
      </c>
      <c r="O2915" t="s">
        <v>136</v>
      </c>
      <c r="P2915" t="s">
        <v>5</v>
      </c>
      <c r="Q2915" t="s">
        <v>2</v>
      </c>
      <c r="R2915" t="s">
        <v>16826</v>
      </c>
      <c r="S2915" t="s">
        <v>137</v>
      </c>
      <c r="T2915" t="s">
        <v>22471</v>
      </c>
      <c r="U2915" t="s">
        <v>22478</v>
      </c>
      <c r="V2915" t="s">
        <v>4190</v>
      </c>
      <c r="W2915" t="s">
        <v>7074</v>
      </c>
      <c r="X2915" t="s">
        <v>18091</v>
      </c>
      <c r="Y2915" s="536" t="s">
        <v>26373</v>
      </c>
      <c r="Z2915" s="536" t="s">
        <v>22481</v>
      </c>
      <c r="AA2915" s="493" t="s">
        <v>26374</v>
      </c>
      <c r="AB2915" s="493" t="s">
        <v>26375</v>
      </c>
      <c r="AC2915" s="493" t="s">
        <v>19889</v>
      </c>
      <c r="AD2915" s="493" t="s">
        <v>26376</v>
      </c>
      <c r="AE2915"/>
      <c r="AF2915" t="s">
        <v>20919</v>
      </c>
      <c r="AG2915"/>
      <c r="AH2915"/>
      <c r="AI2915" t="s">
        <v>20668</v>
      </c>
      <c r="AJ2915" t="s">
        <v>32</v>
      </c>
      <c r="AK2915" t="s">
        <v>5331</v>
      </c>
      <c r="AL2915" t="s">
        <v>64</v>
      </c>
      <c r="AM2915" t="s">
        <v>4190</v>
      </c>
      <c r="AN2915">
        <v>4</v>
      </c>
    </row>
    <row r="2916" spans="1:40" ht="14.4" x14ac:dyDescent="0.3">
      <c r="A2916" s="433" t="str">
        <v>3841</v>
      </c>
      <c r="D2916" t="str">
        <f>CONCATENATE(portada_F[[#This Row],[NIVEL]],".",portada_F[[#This Row],[CODINS]])</f>
        <v>1.02299</v>
      </c>
      <c r="E2916" s="444" t="s">
        <v>32492</v>
      </c>
      <c r="F2916" t="s">
        <v>7840</v>
      </c>
      <c r="G2916" t="s">
        <v>20198</v>
      </c>
      <c r="H2916" t="s">
        <v>20199</v>
      </c>
      <c r="I2916" t="s">
        <v>13536</v>
      </c>
      <c r="J2916" t="s">
        <v>7</v>
      </c>
      <c r="K2916" t="s">
        <v>32</v>
      </c>
      <c r="L2916" t="s">
        <v>20921</v>
      </c>
      <c r="M2916" t="s">
        <v>18492</v>
      </c>
      <c r="N2916">
        <v>60502</v>
      </c>
      <c r="O2916" t="s">
        <v>136</v>
      </c>
      <c r="P2916" t="s">
        <v>5</v>
      </c>
      <c r="Q2916" t="s">
        <v>2</v>
      </c>
      <c r="R2916" t="s">
        <v>16826</v>
      </c>
      <c r="S2916" t="s">
        <v>137</v>
      </c>
      <c r="T2916" t="s">
        <v>22471</v>
      </c>
      <c r="U2916" t="s">
        <v>22478</v>
      </c>
      <c r="V2916" t="s">
        <v>20199</v>
      </c>
      <c r="W2916" t="s">
        <v>25768</v>
      </c>
      <c r="X2916" t="s">
        <v>25769</v>
      </c>
      <c r="Y2916" s="536" t="s">
        <v>25770</v>
      </c>
      <c r="Z2916" s="536"/>
      <c r="AA2916" s="493" t="s">
        <v>20200</v>
      </c>
      <c r="AB2916" s="493" t="s">
        <v>25771</v>
      </c>
      <c r="AC2916" s="493" t="s">
        <v>19889</v>
      </c>
      <c r="AD2916" s="493" t="s">
        <v>22481</v>
      </c>
      <c r="AE2916"/>
      <c r="AF2916" t="s">
        <v>20919</v>
      </c>
      <c r="AG2916"/>
      <c r="AH2916"/>
      <c r="AI2916" t="s">
        <v>20668</v>
      </c>
      <c r="AJ2916" t="s">
        <v>32</v>
      </c>
      <c r="AK2916" t="s">
        <v>3284</v>
      </c>
      <c r="AL2916" t="s">
        <v>64</v>
      </c>
      <c r="AM2916" t="s">
        <v>20199</v>
      </c>
      <c r="AN2916">
        <v>11</v>
      </c>
    </row>
    <row r="2917" spans="1:40" ht="14.4" x14ac:dyDescent="0.3">
      <c r="A2917" s="433" t="str">
        <v>3842</v>
      </c>
      <c r="D2917" t="str">
        <f>CONCATENATE(portada_F[[#This Row],[NIVEL]],".",portada_F[[#This Row],[CODINS]])</f>
        <v>1.02300</v>
      </c>
      <c r="E2917" s="444" t="s">
        <v>32493</v>
      </c>
      <c r="F2917" t="s">
        <v>1211</v>
      </c>
      <c r="G2917" t="s">
        <v>5332</v>
      </c>
      <c r="H2917" t="s">
        <v>5333</v>
      </c>
      <c r="I2917" t="s">
        <v>13536</v>
      </c>
      <c r="J2917" t="s">
        <v>7</v>
      </c>
      <c r="K2917" t="s">
        <v>32</v>
      </c>
      <c r="L2917" t="s">
        <v>20921</v>
      </c>
      <c r="M2917" t="s">
        <v>18492</v>
      </c>
      <c r="N2917">
        <v>60502</v>
      </c>
      <c r="O2917" t="s">
        <v>136</v>
      </c>
      <c r="P2917" t="s">
        <v>5</v>
      </c>
      <c r="Q2917" t="s">
        <v>2</v>
      </c>
      <c r="R2917" t="s">
        <v>16826</v>
      </c>
      <c r="S2917" t="s">
        <v>137</v>
      </c>
      <c r="T2917" t="s">
        <v>22471</v>
      </c>
      <c r="U2917" t="s">
        <v>22478</v>
      </c>
      <c r="V2917" t="s">
        <v>5333</v>
      </c>
      <c r="W2917" t="s">
        <v>25772</v>
      </c>
      <c r="X2917" t="s">
        <v>13101</v>
      </c>
      <c r="Y2917" s="536" t="s">
        <v>25773</v>
      </c>
      <c r="Z2917" s="536" t="s">
        <v>22481</v>
      </c>
      <c r="AA2917" s="493" t="s">
        <v>20201</v>
      </c>
      <c r="AB2917" s="493" t="s">
        <v>25773</v>
      </c>
      <c r="AC2917" s="493" t="s">
        <v>19889</v>
      </c>
      <c r="AD2917" s="493" t="s">
        <v>22481</v>
      </c>
      <c r="AE2917"/>
      <c r="AF2917" t="s">
        <v>20919</v>
      </c>
      <c r="AG2917"/>
      <c r="AH2917"/>
      <c r="AI2917" t="s">
        <v>20668</v>
      </c>
      <c r="AJ2917" t="s">
        <v>32</v>
      </c>
      <c r="AK2917" t="s">
        <v>7778</v>
      </c>
      <c r="AL2917" t="s">
        <v>64</v>
      </c>
      <c r="AM2917" t="s">
        <v>5333</v>
      </c>
      <c r="AN2917">
        <v>13</v>
      </c>
    </row>
    <row r="2918" spans="1:40" ht="14.4" x14ac:dyDescent="0.3">
      <c r="A2918" s="433" t="str">
        <v>3843</v>
      </c>
      <c r="D2918" t="str">
        <f>CONCATENATE(portada_F[[#This Row],[NIVEL]],".",portada_F[[#This Row],[CODINS]])</f>
        <v>1.00918</v>
      </c>
      <c r="E2918" s="444" t="s">
        <v>31251</v>
      </c>
      <c r="F2918" t="s">
        <v>1778</v>
      </c>
      <c r="G2918" t="s">
        <v>5335</v>
      </c>
      <c r="H2918" t="s">
        <v>5336</v>
      </c>
      <c r="I2918" t="s">
        <v>13536</v>
      </c>
      <c r="J2918" t="s">
        <v>7</v>
      </c>
      <c r="K2918" t="s">
        <v>32</v>
      </c>
      <c r="L2918" t="s">
        <v>20921</v>
      </c>
      <c r="M2918" t="s">
        <v>18492</v>
      </c>
      <c r="N2918">
        <v>60502</v>
      </c>
      <c r="O2918" t="s">
        <v>136</v>
      </c>
      <c r="P2918" t="s">
        <v>5</v>
      </c>
      <c r="Q2918" t="s">
        <v>2</v>
      </c>
      <c r="R2918" t="s">
        <v>16826</v>
      </c>
      <c r="S2918" t="s">
        <v>137</v>
      </c>
      <c r="T2918" t="s">
        <v>22471</v>
      </c>
      <c r="U2918" t="s">
        <v>22478</v>
      </c>
      <c r="V2918" t="s">
        <v>5336</v>
      </c>
      <c r="W2918" t="s">
        <v>9677</v>
      </c>
      <c r="X2918" t="s">
        <v>11696</v>
      </c>
      <c r="Y2918" s="536" t="s">
        <v>22917</v>
      </c>
      <c r="Z2918" s="536"/>
      <c r="AA2918" s="493" t="s">
        <v>17948</v>
      </c>
      <c r="AB2918" s="493" t="s">
        <v>22918</v>
      </c>
      <c r="AC2918" s="493" t="s">
        <v>19889</v>
      </c>
      <c r="AD2918" s="493" t="s">
        <v>22481</v>
      </c>
      <c r="AE2918"/>
      <c r="AF2918" t="s">
        <v>20919</v>
      </c>
      <c r="AG2918"/>
      <c r="AH2918"/>
      <c r="AI2918" t="s">
        <v>20668</v>
      </c>
      <c r="AJ2918" t="s">
        <v>32</v>
      </c>
      <c r="AK2918" t="s">
        <v>7300</v>
      </c>
      <c r="AL2918" t="s">
        <v>64</v>
      </c>
      <c r="AM2918" t="s">
        <v>5336</v>
      </c>
      <c r="AN2918">
        <v>13</v>
      </c>
    </row>
    <row r="2919" spans="1:40" ht="14.4" x14ac:dyDescent="0.3">
      <c r="A2919" s="433" t="str">
        <v>3844</v>
      </c>
      <c r="D2919" t="str">
        <f>CONCATENATE(portada_F[[#This Row],[NIVEL]],".",portada_F[[#This Row],[CODINS]])</f>
        <v>1.01815</v>
      </c>
      <c r="E2919" s="444" t="s">
        <v>32062</v>
      </c>
      <c r="F2919" t="s">
        <v>4330</v>
      </c>
      <c r="G2919" t="s">
        <v>5326</v>
      </c>
      <c r="H2919" t="s">
        <v>5327</v>
      </c>
      <c r="I2919" t="s">
        <v>13536</v>
      </c>
      <c r="J2919" t="s">
        <v>7</v>
      </c>
      <c r="K2919" t="s">
        <v>32</v>
      </c>
      <c r="L2919" t="s">
        <v>20921</v>
      </c>
      <c r="M2919" t="s">
        <v>18492</v>
      </c>
      <c r="N2919">
        <v>60502</v>
      </c>
      <c r="O2919" t="s">
        <v>136</v>
      </c>
      <c r="P2919" t="s">
        <v>5</v>
      </c>
      <c r="Q2919" t="s">
        <v>2</v>
      </c>
      <c r="R2919" t="s">
        <v>16826</v>
      </c>
      <c r="S2919" t="s">
        <v>137</v>
      </c>
      <c r="T2919" t="s">
        <v>22471</v>
      </c>
      <c r="U2919" t="s">
        <v>22478</v>
      </c>
      <c r="V2919" t="s">
        <v>5327</v>
      </c>
      <c r="W2919" t="s">
        <v>24780</v>
      </c>
      <c r="X2919" t="s">
        <v>11944</v>
      </c>
      <c r="Y2919" s="536" t="s">
        <v>24781</v>
      </c>
      <c r="Z2919" s="536" t="s">
        <v>24782</v>
      </c>
      <c r="AA2919" s="493" t="s">
        <v>11350</v>
      </c>
      <c r="AB2919" s="493" t="s">
        <v>24783</v>
      </c>
      <c r="AC2919" s="493" t="s">
        <v>19889</v>
      </c>
      <c r="AD2919" s="493" t="s">
        <v>22481</v>
      </c>
      <c r="AE2919"/>
      <c r="AF2919" t="s">
        <v>20919</v>
      </c>
      <c r="AG2919"/>
      <c r="AH2919"/>
      <c r="AI2919" t="s">
        <v>20668</v>
      </c>
      <c r="AJ2919" t="s">
        <v>32</v>
      </c>
      <c r="AK2919" t="s">
        <v>4759</v>
      </c>
      <c r="AL2919" t="s">
        <v>64</v>
      </c>
      <c r="AM2919" t="s">
        <v>5327</v>
      </c>
      <c r="AN2919">
        <v>11</v>
      </c>
    </row>
    <row r="2920" spans="1:40" ht="14.4" x14ac:dyDescent="0.3">
      <c r="A2920" s="433" t="str">
        <v>3845</v>
      </c>
      <c r="D2920" t="str">
        <f>CONCATENATE(portada_F[[#This Row],[NIVEL]],".",portada_F[[#This Row],[CODINS]])</f>
        <v>1.01804</v>
      </c>
      <c r="E2920" s="444" t="s">
        <v>32054</v>
      </c>
      <c r="F2920" t="s">
        <v>4319</v>
      </c>
      <c r="G2920" t="s">
        <v>5434</v>
      </c>
      <c r="H2920" t="s">
        <v>4205</v>
      </c>
      <c r="I2920" t="s">
        <v>13536</v>
      </c>
      <c r="J2920" t="s">
        <v>7</v>
      </c>
      <c r="K2920" t="s">
        <v>32</v>
      </c>
      <c r="L2920" t="s">
        <v>20921</v>
      </c>
      <c r="M2920" t="s">
        <v>18492</v>
      </c>
      <c r="N2920">
        <v>60502</v>
      </c>
      <c r="O2920" t="s">
        <v>136</v>
      </c>
      <c r="P2920" t="s">
        <v>5</v>
      </c>
      <c r="Q2920" t="s">
        <v>2</v>
      </c>
      <c r="R2920" t="s">
        <v>16826</v>
      </c>
      <c r="S2920" t="s">
        <v>137</v>
      </c>
      <c r="T2920" t="s">
        <v>22471</v>
      </c>
      <c r="U2920" t="s">
        <v>22478</v>
      </c>
      <c r="V2920" t="s">
        <v>4205</v>
      </c>
      <c r="W2920" t="s">
        <v>19092</v>
      </c>
      <c r="X2920" t="s">
        <v>11939</v>
      </c>
      <c r="Y2920" s="536" t="s">
        <v>24759</v>
      </c>
      <c r="Z2920" s="536" t="s">
        <v>22481</v>
      </c>
      <c r="AA2920" s="493" t="s">
        <v>20126</v>
      </c>
      <c r="AB2920" s="493" t="s">
        <v>24760</v>
      </c>
      <c r="AC2920" s="493" t="s">
        <v>19889</v>
      </c>
      <c r="AD2920" s="493" t="s">
        <v>22481</v>
      </c>
      <c r="AE2920"/>
      <c r="AF2920" t="s">
        <v>20919</v>
      </c>
      <c r="AG2920"/>
      <c r="AH2920"/>
      <c r="AI2920" t="s">
        <v>20668</v>
      </c>
      <c r="AJ2920" t="s">
        <v>32</v>
      </c>
      <c r="AK2920" t="s">
        <v>7656</v>
      </c>
      <c r="AL2920" t="s">
        <v>64</v>
      </c>
      <c r="AM2920" t="s">
        <v>4205</v>
      </c>
      <c r="AN2920">
        <v>11</v>
      </c>
    </row>
    <row r="2921" spans="1:40" ht="14.4" x14ac:dyDescent="0.3">
      <c r="A2921" s="433" t="str">
        <v>3846</v>
      </c>
      <c r="D2921" t="str">
        <f>CONCATENATE(portada_F[[#This Row],[NIVEL]],".",portada_F[[#This Row],[CODINS]])</f>
        <v>1.02237</v>
      </c>
      <c r="E2921" s="444" t="s">
        <v>32439</v>
      </c>
      <c r="F2921" t="s">
        <v>1887</v>
      </c>
      <c r="G2921" t="s">
        <v>5334</v>
      </c>
      <c r="H2921" t="s">
        <v>4208</v>
      </c>
      <c r="I2921" t="s">
        <v>13536</v>
      </c>
      <c r="J2921" t="s">
        <v>7</v>
      </c>
      <c r="K2921" t="s">
        <v>32</v>
      </c>
      <c r="L2921" t="s">
        <v>20921</v>
      </c>
      <c r="M2921" t="s">
        <v>18492</v>
      </c>
      <c r="N2921">
        <v>60502</v>
      </c>
      <c r="O2921" t="s">
        <v>136</v>
      </c>
      <c r="P2921" t="s">
        <v>5</v>
      </c>
      <c r="Q2921" t="s">
        <v>2</v>
      </c>
      <c r="R2921" t="s">
        <v>16826</v>
      </c>
      <c r="S2921" t="s">
        <v>137</v>
      </c>
      <c r="T2921" t="s">
        <v>22471</v>
      </c>
      <c r="U2921" t="s">
        <v>22478</v>
      </c>
      <c r="V2921" t="s">
        <v>4208</v>
      </c>
      <c r="W2921" t="s">
        <v>9676</v>
      </c>
      <c r="X2921" t="s">
        <v>13088</v>
      </c>
      <c r="Y2921" s="536" t="s">
        <v>22481</v>
      </c>
      <c r="Z2921" s="536" t="s">
        <v>25640</v>
      </c>
      <c r="AA2921" s="493" t="s">
        <v>11342</v>
      </c>
      <c r="AB2921" s="493" t="s">
        <v>25640</v>
      </c>
      <c r="AC2921" s="493" t="s">
        <v>19889</v>
      </c>
      <c r="AD2921" s="493" t="s">
        <v>22481</v>
      </c>
      <c r="AE2921"/>
      <c r="AF2921" t="s">
        <v>20919</v>
      </c>
      <c r="AG2921"/>
      <c r="AH2921"/>
      <c r="AI2921" t="s">
        <v>20668</v>
      </c>
      <c r="AJ2921" t="s">
        <v>32</v>
      </c>
      <c r="AK2921" t="s">
        <v>5323</v>
      </c>
      <c r="AL2921" t="s">
        <v>64</v>
      </c>
      <c r="AM2921" t="s">
        <v>4208</v>
      </c>
      <c r="AN2921">
        <v>11</v>
      </c>
    </row>
    <row r="2922" spans="1:40" ht="14.4" x14ac:dyDescent="0.3">
      <c r="A2922" s="433" t="str">
        <v>3847</v>
      </c>
      <c r="D2922" t="str">
        <f>CONCATENATE(portada_F[[#This Row],[NIVEL]],".",portada_F[[#This Row],[CODINS]])</f>
        <v>1.04175</v>
      </c>
      <c r="E2922" s="444" t="s">
        <v>34049</v>
      </c>
      <c r="F2922" t="s">
        <v>13503</v>
      </c>
      <c r="G2922" t="s">
        <v>17837</v>
      </c>
      <c r="H2922" t="s">
        <v>12447</v>
      </c>
      <c r="I2922" t="s">
        <v>13536</v>
      </c>
      <c r="J2922" t="s">
        <v>7</v>
      </c>
      <c r="K2922" t="s">
        <v>32</v>
      </c>
      <c r="L2922" t="s">
        <v>20921</v>
      </c>
      <c r="M2922" t="s">
        <v>18492</v>
      </c>
      <c r="N2922">
        <v>60502</v>
      </c>
      <c r="O2922" t="s">
        <v>136</v>
      </c>
      <c r="P2922" t="s">
        <v>5</v>
      </c>
      <c r="Q2922" t="s">
        <v>2</v>
      </c>
      <c r="R2922" t="s">
        <v>16826</v>
      </c>
      <c r="S2922" t="s">
        <v>137</v>
      </c>
      <c r="T2922" t="s">
        <v>22471</v>
      </c>
      <c r="U2922" t="s">
        <v>22478</v>
      </c>
      <c r="V2922" t="s">
        <v>12447</v>
      </c>
      <c r="W2922" t="s">
        <v>7074</v>
      </c>
      <c r="X2922" t="s">
        <v>18264</v>
      </c>
      <c r="Y2922" s="536" t="s">
        <v>29652</v>
      </c>
      <c r="Z2922" s="536"/>
      <c r="AA2922" s="493" t="s">
        <v>18263</v>
      </c>
      <c r="AB2922" s="493" t="s">
        <v>29653</v>
      </c>
      <c r="AC2922" s="493" t="s">
        <v>19889</v>
      </c>
      <c r="AD2922" s="493" t="s">
        <v>26376</v>
      </c>
      <c r="AE2922"/>
      <c r="AF2922" t="s">
        <v>20919</v>
      </c>
      <c r="AG2922"/>
      <c r="AH2922"/>
      <c r="AI2922" t="s">
        <v>20668</v>
      </c>
      <c r="AJ2922" t="s">
        <v>32</v>
      </c>
      <c r="AK2922" t="s">
        <v>4633</v>
      </c>
      <c r="AL2922" t="s">
        <v>64</v>
      </c>
      <c r="AM2922" t="s">
        <v>12447</v>
      </c>
      <c r="AN2922">
        <v>2</v>
      </c>
    </row>
    <row r="2923" spans="1:40" ht="14.4" x14ac:dyDescent="0.3">
      <c r="A2923" s="433" t="str">
        <v>3848</v>
      </c>
      <c r="D2923" t="str">
        <f>CONCATENATE(portada_F[[#This Row],[NIVEL]],".",portada_F[[#This Row],[CODINS]])</f>
        <v>1.01738</v>
      </c>
      <c r="E2923" s="444" t="s">
        <v>31997</v>
      </c>
      <c r="F2923" t="s">
        <v>2533</v>
      </c>
      <c r="G2923" t="s">
        <v>5585</v>
      </c>
      <c r="H2923" t="s">
        <v>5586</v>
      </c>
      <c r="I2923" t="s">
        <v>135</v>
      </c>
      <c r="J2923" t="s">
        <v>9</v>
      </c>
      <c r="K2923" t="s">
        <v>32</v>
      </c>
      <c r="L2923" t="s">
        <v>20921</v>
      </c>
      <c r="M2923" t="s">
        <v>18492</v>
      </c>
      <c r="N2923">
        <v>60804</v>
      </c>
      <c r="O2923" t="s">
        <v>136</v>
      </c>
      <c r="P2923" t="s">
        <v>9</v>
      </c>
      <c r="Q2923" t="s">
        <v>4</v>
      </c>
      <c r="R2923" t="s">
        <v>16836</v>
      </c>
      <c r="S2923" t="s">
        <v>137</v>
      </c>
      <c r="T2923" t="s">
        <v>22499</v>
      </c>
      <c r="U2923" t="s">
        <v>191</v>
      </c>
      <c r="V2923" t="s">
        <v>159</v>
      </c>
      <c r="W2923" t="s">
        <v>12972</v>
      </c>
      <c r="X2923" t="s">
        <v>10718</v>
      </c>
      <c r="Y2923" s="536" t="s">
        <v>24623</v>
      </c>
      <c r="Z2923" s="536" t="s">
        <v>24623</v>
      </c>
      <c r="AA2923" s="493" t="s">
        <v>24624</v>
      </c>
      <c r="AB2923" s="493" t="s">
        <v>24623</v>
      </c>
      <c r="AC2923" s="493" t="s">
        <v>7294</v>
      </c>
      <c r="AD2923" s="493" t="s">
        <v>24622</v>
      </c>
      <c r="AE2923"/>
      <c r="AF2923" t="s">
        <v>20919</v>
      </c>
      <c r="AG2923"/>
      <c r="AH2923"/>
      <c r="AI2923" t="s">
        <v>20668</v>
      </c>
      <c r="AJ2923" t="s">
        <v>32</v>
      </c>
      <c r="AK2923" t="s">
        <v>5584</v>
      </c>
      <c r="AL2923" t="s">
        <v>64</v>
      </c>
      <c r="AM2923" t="s">
        <v>5586</v>
      </c>
      <c r="AN2923">
        <v>4</v>
      </c>
    </row>
    <row r="2924" spans="1:40" ht="14.4" x14ac:dyDescent="0.3">
      <c r="A2924" s="433" t="str">
        <v>3849</v>
      </c>
      <c r="D2924" t="str">
        <f>CONCATENATE(portada_F[[#This Row],[NIVEL]],".",portada_F[[#This Row],[CODINS]])</f>
        <v>1.02236</v>
      </c>
      <c r="E2924" s="444" t="s">
        <v>32438</v>
      </c>
      <c r="F2924" t="s">
        <v>4953</v>
      </c>
      <c r="G2924" t="s">
        <v>5324</v>
      </c>
      <c r="H2924" t="s">
        <v>5325</v>
      </c>
      <c r="I2924" t="s">
        <v>13536</v>
      </c>
      <c r="J2924" t="s">
        <v>7</v>
      </c>
      <c r="K2924" t="s">
        <v>32</v>
      </c>
      <c r="L2924" t="s">
        <v>20921</v>
      </c>
      <c r="M2924" t="s">
        <v>18492</v>
      </c>
      <c r="N2924">
        <v>60502</v>
      </c>
      <c r="O2924" t="s">
        <v>136</v>
      </c>
      <c r="P2924" t="s">
        <v>5</v>
      </c>
      <c r="Q2924" t="s">
        <v>2</v>
      </c>
      <c r="R2924" t="s">
        <v>16826</v>
      </c>
      <c r="S2924" t="s">
        <v>137</v>
      </c>
      <c r="T2924" t="s">
        <v>22471</v>
      </c>
      <c r="U2924" t="s">
        <v>22478</v>
      </c>
      <c r="V2924" t="s">
        <v>5325</v>
      </c>
      <c r="W2924" t="s">
        <v>25638</v>
      </c>
      <c r="X2924" t="s">
        <v>9675</v>
      </c>
      <c r="Y2924" s="536" t="s">
        <v>22481</v>
      </c>
      <c r="Z2924" s="536" t="s">
        <v>24783</v>
      </c>
      <c r="AA2924" s="493" t="s">
        <v>18847</v>
      </c>
      <c r="AB2924" s="493" t="s">
        <v>25639</v>
      </c>
      <c r="AC2924" s="493" t="s">
        <v>19889</v>
      </c>
      <c r="AD2924" s="493" t="s">
        <v>22481</v>
      </c>
      <c r="AE2924"/>
      <c r="AF2924" t="s">
        <v>20919</v>
      </c>
      <c r="AG2924"/>
      <c r="AH2924"/>
      <c r="AI2924" t="s">
        <v>20668</v>
      </c>
      <c r="AJ2924" t="s">
        <v>32</v>
      </c>
      <c r="AK2924" t="s">
        <v>4743</v>
      </c>
      <c r="AL2924" t="s">
        <v>64</v>
      </c>
      <c r="AM2924" t="s">
        <v>5325</v>
      </c>
      <c r="AN2924">
        <v>11</v>
      </c>
    </row>
    <row r="2925" spans="1:40" ht="14.4" x14ac:dyDescent="0.3">
      <c r="A2925" s="433" t="str">
        <v>3850</v>
      </c>
      <c r="D2925" t="str">
        <f>CONCATENATE(portada_F[[#This Row],[NIVEL]],".",portada_F[[#This Row],[CODINS]])</f>
        <v>1.00711</v>
      </c>
      <c r="E2925" s="444" t="s">
        <v>31078</v>
      </c>
      <c r="F2925" t="s">
        <v>1935</v>
      </c>
      <c r="G2925" t="s">
        <v>5360</v>
      </c>
      <c r="H2925" t="s">
        <v>12428</v>
      </c>
      <c r="I2925" t="s">
        <v>135</v>
      </c>
      <c r="J2925" t="s">
        <v>1</v>
      </c>
      <c r="K2925" t="s">
        <v>32</v>
      </c>
      <c r="L2925" t="s">
        <v>20921</v>
      </c>
      <c r="M2925" t="s">
        <v>18492</v>
      </c>
      <c r="N2925">
        <v>60701</v>
      </c>
      <c r="O2925" t="s">
        <v>136</v>
      </c>
      <c r="P2925" t="s">
        <v>7</v>
      </c>
      <c r="Q2925" t="s">
        <v>1</v>
      </c>
      <c r="R2925" t="s">
        <v>16831</v>
      </c>
      <c r="S2925" t="s">
        <v>137</v>
      </c>
      <c r="T2925" t="s">
        <v>138</v>
      </c>
      <c r="U2925" t="s">
        <v>138</v>
      </c>
      <c r="V2925" t="s">
        <v>8616</v>
      </c>
      <c r="W2925" t="s">
        <v>22486</v>
      </c>
      <c r="X2925" t="s">
        <v>11635</v>
      </c>
      <c r="Y2925" s="536" t="s">
        <v>22487</v>
      </c>
      <c r="Z2925" s="536" t="s">
        <v>22487</v>
      </c>
      <c r="AA2925" s="493" t="s">
        <v>8286</v>
      </c>
      <c r="AB2925" s="493" t="s">
        <v>22487</v>
      </c>
      <c r="AC2925" s="493" t="s">
        <v>19890</v>
      </c>
      <c r="AD2925" s="493" t="s">
        <v>22483</v>
      </c>
      <c r="AE2925"/>
      <c r="AF2925" t="s">
        <v>20919</v>
      </c>
      <c r="AG2925"/>
      <c r="AH2925"/>
      <c r="AI2925" t="s">
        <v>20668</v>
      </c>
      <c r="AJ2925" t="s">
        <v>32</v>
      </c>
      <c r="AK2925" t="s">
        <v>7449</v>
      </c>
      <c r="AL2925" t="s">
        <v>64</v>
      </c>
      <c r="AM2925" t="s">
        <v>12428</v>
      </c>
      <c r="AN2925">
        <v>39</v>
      </c>
    </row>
    <row r="2926" spans="1:40" ht="14.4" x14ac:dyDescent="0.3">
      <c r="A2926" s="433" t="str">
        <v>3851</v>
      </c>
      <c r="D2926" t="str">
        <f>CONCATENATE(portada_F[[#This Row],[NIVEL]],".",portada_F[[#This Row],[CODINS]])</f>
        <v>1.00712</v>
      </c>
      <c r="E2926" s="444" t="s">
        <v>31079</v>
      </c>
      <c r="F2926" t="s">
        <v>1937</v>
      </c>
      <c r="G2926" t="s">
        <v>5364</v>
      </c>
      <c r="H2926" t="s">
        <v>12429</v>
      </c>
      <c r="I2926" t="s">
        <v>135</v>
      </c>
      <c r="J2926" t="s">
        <v>1</v>
      </c>
      <c r="K2926" t="s">
        <v>32</v>
      </c>
      <c r="L2926" t="s">
        <v>20921</v>
      </c>
      <c r="M2926" t="s">
        <v>18492</v>
      </c>
      <c r="N2926">
        <v>60701</v>
      </c>
      <c r="O2926" t="s">
        <v>136</v>
      </c>
      <c r="P2926" t="s">
        <v>7</v>
      </c>
      <c r="Q2926" t="s">
        <v>1</v>
      </c>
      <c r="R2926" t="s">
        <v>16831</v>
      </c>
      <c r="S2926" t="s">
        <v>137</v>
      </c>
      <c r="T2926" t="s">
        <v>138</v>
      </c>
      <c r="U2926" t="s">
        <v>138</v>
      </c>
      <c r="V2926" t="s">
        <v>12746</v>
      </c>
      <c r="W2926" t="s">
        <v>18849</v>
      </c>
      <c r="X2926" t="s">
        <v>12747</v>
      </c>
      <c r="Y2926" s="536" t="s">
        <v>22488</v>
      </c>
      <c r="Z2926" s="536" t="s">
        <v>22488</v>
      </c>
      <c r="AA2926" s="493" t="s">
        <v>18848</v>
      </c>
      <c r="AB2926" s="493" t="s">
        <v>22488</v>
      </c>
      <c r="AC2926" s="493" t="s">
        <v>19890</v>
      </c>
      <c r="AD2926" s="493" t="s">
        <v>22483</v>
      </c>
      <c r="AE2926"/>
      <c r="AF2926" t="s">
        <v>20919</v>
      </c>
      <c r="AG2926"/>
      <c r="AH2926"/>
      <c r="AI2926" t="s">
        <v>20668</v>
      </c>
      <c r="AJ2926" t="s">
        <v>32</v>
      </c>
      <c r="AK2926" t="s">
        <v>5363</v>
      </c>
      <c r="AL2926" t="s">
        <v>64</v>
      </c>
      <c r="AM2926" t="s">
        <v>12429</v>
      </c>
      <c r="AN2926">
        <v>14</v>
      </c>
    </row>
    <row r="2927" spans="1:40" ht="14.4" x14ac:dyDescent="0.3">
      <c r="A2927" s="433" t="str">
        <v>3852</v>
      </c>
      <c r="D2927" t="str">
        <f>CONCATENATE(portada_F[[#This Row],[NIVEL]],".",portada_F[[#This Row],[CODINS]])</f>
        <v>1.02805</v>
      </c>
      <c r="E2927" s="444" t="s">
        <v>32942</v>
      </c>
      <c r="F2927" s="446" t="s">
        <v>5618</v>
      </c>
      <c r="G2927" t="s">
        <v>5619</v>
      </c>
      <c r="H2927" t="s">
        <v>5620</v>
      </c>
      <c r="I2927" t="s">
        <v>135</v>
      </c>
      <c r="J2927" t="s">
        <v>10</v>
      </c>
      <c r="K2927" t="s">
        <v>32</v>
      </c>
      <c r="L2927" t="s">
        <v>20921</v>
      </c>
      <c r="M2927" t="s">
        <v>18492</v>
      </c>
      <c r="N2927">
        <v>61001</v>
      </c>
      <c r="O2927" t="s">
        <v>136</v>
      </c>
      <c r="P2927" t="s">
        <v>11</v>
      </c>
      <c r="Q2927" t="s">
        <v>1</v>
      </c>
      <c r="R2927" t="s">
        <v>16839</v>
      </c>
      <c r="S2927" t="s">
        <v>137</v>
      </c>
      <c r="T2927" t="s">
        <v>22515</v>
      </c>
      <c r="U2927" t="s">
        <v>22516</v>
      </c>
      <c r="V2927" t="s">
        <v>5620</v>
      </c>
      <c r="W2927" t="s">
        <v>19353</v>
      </c>
      <c r="X2927" t="s">
        <v>14183</v>
      </c>
      <c r="Y2927" s="536" t="s">
        <v>24707</v>
      </c>
      <c r="Z2927" s="536" t="s">
        <v>26826</v>
      </c>
      <c r="AA2927" s="493" t="s">
        <v>19352</v>
      </c>
      <c r="AB2927" s="493" t="s">
        <v>26827</v>
      </c>
      <c r="AC2927" s="493" t="s">
        <v>19900</v>
      </c>
      <c r="AD2927" s="493" t="s">
        <v>22520</v>
      </c>
      <c r="AE2927"/>
      <c r="AF2927" t="s">
        <v>20919</v>
      </c>
      <c r="AG2927"/>
      <c r="AH2927"/>
      <c r="AI2927" t="s">
        <v>20668</v>
      </c>
      <c r="AJ2927" t="s">
        <v>32</v>
      </c>
      <c r="AK2927" t="s">
        <v>5618</v>
      </c>
      <c r="AL2927" t="s">
        <v>64</v>
      </c>
      <c r="AM2927" t="s">
        <v>5620</v>
      </c>
      <c r="AN2927">
        <v>9</v>
      </c>
    </row>
    <row r="2928" spans="1:40" ht="14.4" x14ac:dyDescent="0.3">
      <c r="A2928" s="433" t="str">
        <v>3853</v>
      </c>
      <c r="D2928" t="str">
        <f>CONCATENATE(portada_F[[#This Row],[NIVEL]],".",portada_F[[#This Row],[CODINS]])</f>
        <v>1.00725</v>
      </c>
      <c r="E2928" s="444" t="s">
        <v>31090</v>
      </c>
      <c r="F2928" t="s">
        <v>1063</v>
      </c>
      <c r="G2928" t="s">
        <v>5601</v>
      </c>
      <c r="H2928" t="s">
        <v>7452</v>
      </c>
      <c r="I2928" t="s">
        <v>135</v>
      </c>
      <c r="J2928" t="s">
        <v>10</v>
      </c>
      <c r="K2928" t="s">
        <v>32</v>
      </c>
      <c r="L2928" t="s">
        <v>20921</v>
      </c>
      <c r="M2928" t="s">
        <v>18492</v>
      </c>
      <c r="N2928">
        <v>61001</v>
      </c>
      <c r="O2928" t="s">
        <v>136</v>
      </c>
      <c r="P2928" t="s">
        <v>11</v>
      </c>
      <c r="Q2928" t="s">
        <v>1</v>
      </c>
      <c r="R2928" t="s">
        <v>16839</v>
      </c>
      <c r="S2928" t="s">
        <v>137</v>
      </c>
      <c r="T2928" t="s">
        <v>22515</v>
      </c>
      <c r="U2928" t="s">
        <v>22516</v>
      </c>
      <c r="V2928" t="s">
        <v>5602</v>
      </c>
      <c r="W2928" t="s">
        <v>12754</v>
      </c>
      <c r="X2928" t="s">
        <v>11640</v>
      </c>
      <c r="Y2928" s="536" t="s">
        <v>22523</v>
      </c>
      <c r="Z2928" s="536" t="s">
        <v>22523</v>
      </c>
      <c r="AA2928" s="493" t="s">
        <v>19899</v>
      </c>
      <c r="AB2928" s="493" t="s">
        <v>22524</v>
      </c>
      <c r="AC2928" s="493" t="s">
        <v>19900</v>
      </c>
      <c r="AD2928" s="493" t="s">
        <v>22520</v>
      </c>
      <c r="AE2928"/>
      <c r="AF2928" t="s">
        <v>20919</v>
      </c>
      <c r="AG2928"/>
      <c r="AH2928"/>
      <c r="AI2928" t="s">
        <v>20668</v>
      </c>
      <c r="AJ2928" t="s">
        <v>32</v>
      </c>
      <c r="AK2928" t="s">
        <v>5600</v>
      </c>
      <c r="AL2928" t="s">
        <v>64</v>
      </c>
      <c r="AM2928" t="s">
        <v>7452</v>
      </c>
      <c r="AN2928">
        <v>4</v>
      </c>
    </row>
    <row r="2929" spans="1:40" ht="14.4" x14ac:dyDescent="0.3">
      <c r="A2929" s="433" t="str">
        <v>3855</v>
      </c>
      <c r="D2929" t="str">
        <f>CONCATENATE(portada_F[[#This Row],[NIVEL]],".",portada_F[[#This Row],[CODINS]])</f>
        <v>1.02194</v>
      </c>
      <c r="E2929" s="444" t="s">
        <v>32401</v>
      </c>
      <c r="F2929" t="s">
        <v>2793</v>
      </c>
      <c r="G2929" t="s">
        <v>5438</v>
      </c>
      <c r="H2929" t="s">
        <v>12481</v>
      </c>
      <c r="I2929" t="s">
        <v>135</v>
      </c>
      <c r="J2929" t="s">
        <v>4</v>
      </c>
      <c r="K2929" t="s">
        <v>32</v>
      </c>
      <c r="L2929" t="s">
        <v>20921</v>
      </c>
      <c r="M2929" t="s">
        <v>18492</v>
      </c>
      <c r="N2929">
        <v>60703</v>
      </c>
      <c r="O2929" t="s">
        <v>136</v>
      </c>
      <c r="P2929" t="s">
        <v>7</v>
      </c>
      <c r="Q2929" t="s">
        <v>3</v>
      </c>
      <c r="R2929" t="s">
        <v>16832</v>
      </c>
      <c r="S2929" t="s">
        <v>137</v>
      </c>
      <c r="T2929" t="s">
        <v>138</v>
      </c>
      <c r="U2929" t="s">
        <v>22494</v>
      </c>
      <c r="V2929" t="s">
        <v>12749</v>
      </c>
      <c r="W2929" t="s">
        <v>12040</v>
      </c>
      <c r="X2929" t="s">
        <v>14106</v>
      </c>
      <c r="Y2929" s="536" t="s">
        <v>25555</v>
      </c>
      <c r="Z2929" s="536"/>
      <c r="AA2929" s="493" t="s">
        <v>18054</v>
      </c>
      <c r="AB2929" s="493" t="s">
        <v>25555</v>
      </c>
      <c r="AC2929" s="493" t="s">
        <v>19893</v>
      </c>
      <c r="AD2929" s="493" t="s">
        <v>22498</v>
      </c>
      <c r="AE2929"/>
      <c r="AF2929" t="s">
        <v>20919</v>
      </c>
      <c r="AG2929"/>
      <c r="AH2929"/>
      <c r="AI2929" t="s">
        <v>20668</v>
      </c>
      <c r="AJ2929" t="s">
        <v>32</v>
      </c>
      <c r="AK2929" t="s">
        <v>2490</v>
      </c>
      <c r="AL2929" t="s">
        <v>64</v>
      </c>
      <c r="AM2929" t="s">
        <v>12481</v>
      </c>
      <c r="AN2929">
        <v>2</v>
      </c>
    </row>
    <row r="2930" spans="1:40" ht="14.4" x14ac:dyDescent="0.3">
      <c r="A2930" s="433" t="str">
        <v>3856</v>
      </c>
      <c r="D2930" t="str">
        <f>CONCATENATE(portada_F[[#This Row],[NIVEL]],".",portada_F[[#This Row],[CODINS]])</f>
        <v>1.02040</v>
      </c>
      <c r="E2930" s="444" t="s">
        <v>32265</v>
      </c>
      <c r="F2930" t="s">
        <v>4665</v>
      </c>
      <c r="G2930" t="s">
        <v>5629</v>
      </c>
      <c r="H2930" t="s">
        <v>5630</v>
      </c>
      <c r="I2930" t="s">
        <v>135</v>
      </c>
      <c r="J2930" t="s">
        <v>10</v>
      </c>
      <c r="K2930" t="s">
        <v>32</v>
      </c>
      <c r="L2930" t="s">
        <v>20921</v>
      </c>
      <c r="M2930" t="s">
        <v>18492</v>
      </c>
      <c r="N2930">
        <v>61001</v>
      </c>
      <c r="O2930" t="s">
        <v>136</v>
      </c>
      <c r="P2930" t="s">
        <v>11</v>
      </c>
      <c r="Q2930" t="s">
        <v>1</v>
      </c>
      <c r="R2930" t="s">
        <v>16839</v>
      </c>
      <c r="S2930" t="s">
        <v>137</v>
      </c>
      <c r="T2930" t="s">
        <v>22515</v>
      </c>
      <c r="U2930" t="s">
        <v>22516</v>
      </c>
      <c r="V2930" t="s">
        <v>5630</v>
      </c>
      <c r="W2930" t="s">
        <v>19153</v>
      </c>
      <c r="X2930" t="s">
        <v>12006</v>
      </c>
      <c r="Y2930" s="536" t="s">
        <v>25225</v>
      </c>
      <c r="Z2930" s="536" t="s">
        <v>25226</v>
      </c>
      <c r="AA2930" s="493" t="s">
        <v>19152</v>
      </c>
      <c r="AB2930" s="493" t="s">
        <v>25226</v>
      </c>
      <c r="AC2930" s="493" t="s">
        <v>19900</v>
      </c>
      <c r="AD2930" s="493" t="s">
        <v>22520</v>
      </c>
      <c r="AE2930"/>
      <c r="AF2930" t="s">
        <v>20919</v>
      </c>
      <c r="AG2930"/>
      <c r="AH2930"/>
      <c r="AI2930" t="s">
        <v>20668</v>
      </c>
      <c r="AJ2930" t="s">
        <v>32</v>
      </c>
      <c r="AK2930" t="s">
        <v>7321</v>
      </c>
      <c r="AL2930" t="s">
        <v>64</v>
      </c>
      <c r="AM2930" t="s">
        <v>5630</v>
      </c>
      <c r="AN2930">
        <v>1</v>
      </c>
    </row>
    <row r="2931" spans="1:40" ht="14.4" x14ac:dyDescent="0.3">
      <c r="A2931" s="433" t="str">
        <v>3857</v>
      </c>
      <c r="D2931" t="str">
        <f>CONCATENATE(portada_F[[#This Row],[NIVEL]],".",portada_F[[#This Row],[CODINS]])</f>
        <v>1.01314</v>
      </c>
      <c r="E2931" s="444" t="s">
        <v>31598</v>
      </c>
      <c r="F2931" t="s">
        <v>3337</v>
      </c>
      <c r="G2931" t="s">
        <v>5448</v>
      </c>
      <c r="H2931" t="s">
        <v>5449</v>
      </c>
      <c r="I2931" t="s">
        <v>135</v>
      </c>
      <c r="J2931" t="s">
        <v>4</v>
      </c>
      <c r="K2931" t="s">
        <v>32</v>
      </c>
      <c r="L2931" t="s">
        <v>20921</v>
      </c>
      <c r="M2931" t="s">
        <v>18492</v>
      </c>
      <c r="N2931">
        <v>60703</v>
      </c>
      <c r="O2931" t="s">
        <v>136</v>
      </c>
      <c r="P2931" t="s">
        <v>7</v>
      </c>
      <c r="Q2931" t="s">
        <v>3</v>
      </c>
      <c r="R2931" t="s">
        <v>16832</v>
      </c>
      <c r="S2931" t="s">
        <v>137</v>
      </c>
      <c r="T2931" t="s">
        <v>138</v>
      </c>
      <c r="U2931" t="s">
        <v>22494</v>
      </c>
      <c r="V2931" t="s">
        <v>5449</v>
      </c>
      <c r="W2931" t="s">
        <v>11797</v>
      </c>
      <c r="X2931" t="s">
        <v>11796</v>
      </c>
      <c r="Y2931" s="536" t="s">
        <v>23729</v>
      </c>
      <c r="Z2931" s="536" t="s">
        <v>23730</v>
      </c>
      <c r="AA2931" s="493" t="s">
        <v>20026</v>
      </c>
      <c r="AB2931" s="493" t="s">
        <v>23731</v>
      </c>
      <c r="AC2931" s="493" t="s">
        <v>19893</v>
      </c>
      <c r="AD2931" s="493" t="s">
        <v>22498</v>
      </c>
      <c r="AE2931"/>
      <c r="AF2931" t="s">
        <v>20919</v>
      </c>
      <c r="AG2931"/>
      <c r="AH2931"/>
      <c r="AI2931" t="s">
        <v>20668</v>
      </c>
      <c r="AJ2931" t="s">
        <v>32</v>
      </c>
      <c r="AK2931" t="s">
        <v>7567</v>
      </c>
      <c r="AL2931" t="s">
        <v>64</v>
      </c>
      <c r="AM2931" t="s">
        <v>5449</v>
      </c>
      <c r="AN2931">
        <v>14</v>
      </c>
    </row>
    <row r="2932" spans="1:40" ht="14.4" x14ac:dyDescent="0.3">
      <c r="A2932" s="433" t="str">
        <v>3858</v>
      </c>
      <c r="D2932" t="str">
        <f>CONCATENATE(portada_F[[#This Row],[NIVEL]],".",portada_F[[#This Row],[CODINS]])</f>
        <v>1.02296</v>
      </c>
      <c r="E2932" s="444" t="s">
        <v>32490</v>
      </c>
      <c r="F2932" t="s">
        <v>6906</v>
      </c>
      <c r="G2932" t="s">
        <v>5534</v>
      </c>
      <c r="H2932" t="s">
        <v>84</v>
      </c>
      <c r="I2932" t="s">
        <v>135</v>
      </c>
      <c r="J2932" t="s">
        <v>6</v>
      </c>
      <c r="K2932" t="s">
        <v>32</v>
      </c>
      <c r="L2932" t="s">
        <v>20921</v>
      </c>
      <c r="M2932" t="s">
        <v>18492</v>
      </c>
      <c r="N2932">
        <v>60802</v>
      </c>
      <c r="O2932" t="s">
        <v>136</v>
      </c>
      <c r="P2932" t="s">
        <v>9</v>
      </c>
      <c r="Q2932" t="s">
        <v>2</v>
      </c>
      <c r="R2932" t="s">
        <v>16835</v>
      </c>
      <c r="S2932" t="s">
        <v>137</v>
      </c>
      <c r="T2932" t="s">
        <v>22499</v>
      </c>
      <c r="U2932" t="s">
        <v>3327</v>
      </c>
      <c r="V2932" t="s">
        <v>84</v>
      </c>
      <c r="W2932" t="s">
        <v>19203</v>
      </c>
      <c r="X2932" t="s">
        <v>14116</v>
      </c>
      <c r="Y2932" s="536" t="s">
        <v>25763</v>
      </c>
      <c r="Z2932" s="536" t="s">
        <v>25762</v>
      </c>
      <c r="AA2932" s="493" t="s">
        <v>19202</v>
      </c>
      <c r="AB2932" s="493" t="s">
        <v>25763</v>
      </c>
      <c r="AC2932" s="493" t="s">
        <v>19895</v>
      </c>
      <c r="AD2932" s="493" t="s">
        <v>22504</v>
      </c>
      <c r="AE2932"/>
      <c r="AF2932" t="s">
        <v>20919</v>
      </c>
      <c r="AG2932"/>
      <c r="AH2932"/>
      <c r="AI2932" t="s">
        <v>20668</v>
      </c>
      <c r="AJ2932" t="s">
        <v>32</v>
      </c>
      <c r="AK2932" t="s">
        <v>5533</v>
      </c>
      <c r="AL2932" t="s">
        <v>64</v>
      </c>
      <c r="AM2932" t="s">
        <v>84</v>
      </c>
      <c r="AN2932">
        <v>9</v>
      </c>
    </row>
    <row r="2933" spans="1:40" ht="14.4" x14ac:dyDescent="0.3">
      <c r="A2933" s="433" t="str">
        <v>3859</v>
      </c>
      <c r="D2933" t="str">
        <f>CONCATENATE(portada_F[[#This Row],[NIVEL]],".",portada_F[[#This Row],[CODINS]])</f>
        <v>1.02042</v>
      </c>
      <c r="E2933" s="444" t="s">
        <v>32267</v>
      </c>
      <c r="F2933" t="s">
        <v>4669</v>
      </c>
      <c r="G2933" t="s">
        <v>5621</v>
      </c>
      <c r="H2933" t="s">
        <v>5622</v>
      </c>
      <c r="I2933" t="s">
        <v>135</v>
      </c>
      <c r="J2933" t="s">
        <v>10</v>
      </c>
      <c r="K2933" t="s">
        <v>32</v>
      </c>
      <c r="L2933" t="s">
        <v>20921</v>
      </c>
      <c r="M2933" t="s">
        <v>18492</v>
      </c>
      <c r="N2933">
        <v>61001</v>
      </c>
      <c r="O2933" t="s">
        <v>136</v>
      </c>
      <c r="P2933" t="s">
        <v>11</v>
      </c>
      <c r="Q2933" t="s">
        <v>1</v>
      </c>
      <c r="R2933" t="s">
        <v>16839</v>
      </c>
      <c r="S2933" t="s">
        <v>137</v>
      </c>
      <c r="T2933" t="s">
        <v>22515</v>
      </c>
      <c r="U2933" t="s">
        <v>22516</v>
      </c>
      <c r="V2933" t="s">
        <v>5622</v>
      </c>
      <c r="W2933" t="s">
        <v>5622</v>
      </c>
      <c r="X2933" t="s">
        <v>10809</v>
      </c>
      <c r="Y2933" s="536"/>
      <c r="Z2933" s="536"/>
      <c r="AA2933" s="493" t="s">
        <v>17242</v>
      </c>
      <c r="AB2933" s="493" t="s">
        <v>20668</v>
      </c>
      <c r="AC2933" s="493" t="s">
        <v>19900</v>
      </c>
      <c r="AD2933" s="493" t="s">
        <v>22520</v>
      </c>
      <c r="AE2933"/>
      <c r="AF2933" t="s">
        <v>20919</v>
      </c>
      <c r="AG2933"/>
      <c r="AH2933"/>
      <c r="AI2933" t="s">
        <v>20668</v>
      </c>
      <c r="AJ2933" t="s">
        <v>32</v>
      </c>
      <c r="AK2933" t="s">
        <v>7724</v>
      </c>
      <c r="AL2933" t="s">
        <v>64</v>
      </c>
      <c r="AM2933" t="s">
        <v>5622</v>
      </c>
      <c r="AN2933">
        <v>6</v>
      </c>
    </row>
    <row r="2934" spans="1:40" ht="14.4" x14ac:dyDescent="0.3">
      <c r="A2934" s="433" t="str">
        <v>3861</v>
      </c>
      <c r="D2934" t="str">
        <f>CONCATENATE(portada_F[[#This Row],[NIVEL]],".",portada_F[[#This Row],[CODINS]])</f>
        <v>1.02304</v>
      </c>
      <c r="E2934" s="444" t="s">
        <v>32497</v>
      </c>
      <c r="F2934" t="s">
        <v>6907</v>
      </c>
      <c r="G2934" t="s">
        <v>5608</v>
      </c>
      <c r="H2934" t="s">
        <v>5609</v>
      </c>
      <c r="I2934" t="s">
        <v>135</v>
      </c>
      <c r="J2934" t="s">
        <v>10</v>
      </c>
      <c r="K2934" t="s">
        <v>32</v>
      </c>
      <c r="L2934" t="s">
        <v>20921</v>
      </c>
      <c r="M2934" t="s">
        <v>18492</v>
      </c>
      <c r="N2934">
        <v>61001</v>
      </c>
      <c r="O2934" t="s">
        <v>136</v>
      </c>
      <c r="P2934" t="s">
        <v>11</v>
      </c>
      <c r="Q2934" t="s">
        <v>1</v>
      </c>
      <c r="R2934" t="s">
        <v>16839</v>
      </c>
      <c r="S2934" t="s">
        <v>137</v>
      </c>
      <c r="T2934" t="s">
        <v>22515</v>
      </c>
      <c r="U2934" t="s">
        <v>22516</v>
      </c>
      <c r="V2934" t="s">
        <v>5609</v>
      </c>
      <c r="W2934" t="s">
        <v>25780</v>
      </c>
      <c r="X2934" t="s">
        <v>12060</v>
      </c>
      <c r="Y2934" s="536" t="s">
        <v>25781</v>
      </c>
      <c r="Z2934" s="536"/>
      <c r="AA2934" s="493" t="s">
        <v>19205</v>
      </c>
      <c r="AB2934" s="493" t="s">
        <v>25782</v>
      </c>
      <c r="AC2934" s="493" t="s">
        <v>19900</v>
      </c>
      <c r="AD2934" s="493" t="s">
        <v>22520</v>
      </c>
      <c r="AE2934"/>
      <c r="AF2934" t="s">
        <v>20919</v>
      </c>
      <c r="AG2934"/>
      <c r="AH2934"/>
      <c r="AI2934" t="s">
        <v>20668</v>
      </c>
      <c r="AJ2934" t="s">
        <v>32</v>
      </c>
      <c r="AK2934" t="s">
        <v>5607</v>
      </c>
      <c r="AL2934" t="s">
        <v>64</v>
      </c>
      <c r="AM2934" t="s">
        <v>5609</v>
      </c>
      <c r="AN2934">
        <v>5</v>
      </c>
    </row>
    <row r="2935" spans="1:40" ht="14.4" x14ac:dyDescent="0.3">
      <c r="A2935" s="433" t="str">
        <v>3862</v>
      </c>
      <c r="D2935" t="str">
        <f>CONCATENATE(portada_F[[#This Row],[NIVEL]],".",portada_F[[#This Row],[CODINS]])</f>
        <v>1.02192</v>
      </c>
      <c r="E2935" s="444" t="s">
        <v>32400</v>
      </c>
      <c r="F2935" t="s">
        <v>4902</v>
      </c>
      <c r="G2935" t="s">
        <v>5450</v>
      </c>
      <c r="H2935" t="s">
        <v>5451</v>
      </c>
      <c r="I2935" t="s">
        <v>135</v>
      </c>
      <c r="J2935" t="s">
        <v>4</v>
      </c>
      <c r="K2935" t="s">
        <v>32</v>
      </c>
      <c r="L2935" t="s">
        <v>20921</v>
      </c>
      <c r="M2935" t="s">
        <v>18492</v>
      </c>
      <c r="N2935">
        <v>60703</v>
      </c>
      <c r="O2935" t="s">
        <v>136</v>
      </c>
      <c r="P2935" t="s">
        <v>7</v>
      </c>
      <c r="Q2935" t="s">
        <v>3</v>
      </c>
      <c r="R2935" t="s">
        <v>16832</v>
      </c>
      <c r="S2935" t="s">
        <v>137</v>
      </c>
      <c r="T2935" t="s">
        <v>138</v>
      </c>
      <c r="U2935" t="s">
        <v>22494</v>
      </c>
      <c r="V2935" t="s">
        <v>9683</v>
      </c>
      <c r="W2935" t="s">
        <v>25552</v>
      </c>
      <c r="X2935" t="s">
        <v>10840</v>
      </c>
      <c r="Y2935" s="536" t="s">
        <v>25553</v>
      </c>
      <c r="Z2935" s="536"/>
      <c r="AA2935" s="493" t="s">
        <v>19181</v>
      </c>
      <c r="AB2935" s="493" t="s">
        <v>25554</v>
      </c>
      <c r="AC2935" s="493" t="s">
        <v>19893</v>
      </c>
      <c r="AD2935" s="493" t="s">
        <v>22498</v>
      </c>
      <c r="AE2935"/>
      <c r="AF2935" t="s">
        <v>20919</v>
      </c>
      <c r="AG2935"/>
      <c r="AH2935"/>
      <c r="AI2935" t="s">
        <v>20668</v>
      </c>
      <c r="AJ2935" t="s">
        <v>32</v>
      </c>
      <c r="AK2935" t="s">
        <v>7754</v>
      </c>
      <c r="AL2935" t="s">
        <v>64</v>
      </c>
      <c r="AM2935" t="s">
        <v>5451</v>
      </c>
      <c r="AN2935">
        <v>5</v>
      </c>
    </row>
    <row r="2936" spans="1:40" ht="14.4" x14ac:dyDescent="0.3">
      <c r="A2936" s="433" t="str">
        <v>3863</v>
      </c>
      <c r="D2936" t="str">
        <f>CONCATENATE(portada_F[[#This Row],[NIVEL]],".",portada_F[[#This Row],[CODINS]])</f>
        <v>1.02600</v>
      </c>
      <c r="E2936" s="444" t="s">
        <v>32754</v>
      </c>
      <c r="F2936" t="s">
        <v>5286</v>
      </c>
      <c r="G2936" t="s">
        <v>5285</v>
      </c>
      <c r="H2936" t="s">
        <v>1242</v>
      </c>
      <c r="I2936" t="s">
        <v>13536</v>
      </c>
      <c r="J2936" t="s">
        <v>6</v>
      </c>
      <c r="K2936" t="s">
        <v>32</v>
      </c>
      <c r="L2936" t="s">
        <v>20921</v>
      </c>
      <c r="M2936" t="s">
        <v>18492</v>
      </c>
      <c r="N2936">
        <v>60501</v>
      </c>
      <c r="O2936" t="s">
        <v>136</v>
      </c>
      <c r="P2936" t="s">
        <v>5</v>
      </c>
      <c r="Q2936" t="s">
        <v>1</v>
      </c>
      <c r="R2936" t="s">
        <v>16825</v>
      </c>
      <c r="S2936" t="s">
        <v>137</v>
      </c>
      <c r="T2936" t="s">
        <v>22471</v>
      </c>
      <c r="U2936" t="s">
        <v>22472</v>
      </c>
      <c r="V2936" t="s">
        <v>4922</v>
      </c>
      <c r="W2936" t="s">
        <v>26366</v>
      </c>
      <c r="X2936" t="s">
        <v>10928</v>
      </c>
      <c r="Y2936" s="536" t="s">
        <v>26367</v>
      </c>
      <c r="Z2936" s="536" t="s">
        <v>26368</v>
      </c>
      <c r="AA2936" s="493" t="s">
        <v>15780</v>
      </c>
      <c r="AB2936" s="493" t="s">
        <v>26369</v>
      </c>
      <c r="AC2936" s="493" t="s">
        <v>19887</v>
      </c>
      <c r="AD2936" s="493" t="s">
        <v>22475</v>
      </c>
      <c r="AE2936"/>
      <c r="AF2936" t="s">
        <v>20919</v>
      </c>
      <c r="AG2936"/>
      <c r="AH2936"/>
      <c r="AI2936" t="s">
        <v>20668</v>
      </c>
      <c r="AJ2936" t="s">
        <v>32</v>
      </c>
      <c r="AK2936" t="s">
        <v>3762</v>
      </c>
      <c r="AL2936" t="s">
        <v>64</v>
      </c>
      <c r="AM2936" t="s">
        <v>1242</v>
      </c>
      <c r="AN2936">
        <v>10</v>
      </c>
    </row>
    <row r="2937" spans="1:40" ht="14.4" x14ac:dyDescent="0.3">
      <c r="A2937" s="433" t="str">
        <v>3864</v>
      </c>
      <c r="D2937" t="str">
        <f>CONCATENATE(portada_F[[#This Row],[NIVEL]],".",portada_F[[#This Row],[CODINS]])</f>
        <v>1.02587</v>
      </c>
      <c r="E2937" s="444" t="s">
        <v>32743</v>
      </c>
      <c r="F2937" t="s">
        <v>8213</v>
      </c>
      <c r="G2937" t="s">
        <v>8139</v>
      </c>
      <c r="H2937" t="s">
        <v>1717</v>
      </c>
      <c r="I2937" t="s">
        <v>135</v>
      </c>
      <c r="J2937" t="s">
        <v>5</v>
      </c>
      <c r="K2937" t="s">
        <v>32</v>
      </c>
      <c r="L2937" t="s">
        <v>20921</v>
      </c>
      <c r="M2937" t="s">
        <v>18492</v>
      </c>
      <c r="N2937">
        <v>60801</v>
      </c>
      <c r="O2937" t="s">
        <v>136</v>
      </c>
      <c r="P2937" t="s">
        <v>9</v>
      </c>
      <c r="Q2937" t="s">
        <v>1</v>
      </c>
      <c r="R2937" t="s">
        <v>16834</v>
      </c>
      <c r="S2937" t="s">
        <v>137</v>
      </c>
      <c r="T2937" t="s">
        <v>22499</v>
      </c>
      <c r="U2937" t="s">
        <v>3120</v>
      </c>
      <c r="V2937" t="s">
        <v>1717</v>
      </c>
      <c r="W2937" t="s">
        <v>19282</v>
      </c>
      <c r="X2937" t="s">
        <v>12128</v>
      </c>
      <c r="Y2937" s="536" t="s">
        <v>26345</v>
      </c>
      <c r="Z2937" s="536"/>
      <c r="AA2937" s="493" t="s">
        <v>19281</v>
      </c>
      <c r="AB2937" s="493" t="s">
        <v>20668</v>
      </c>
      <c r="AC2937" s="493" t="s">
        <v>19894</v>
      </c>
      <c r="AD2937" s="493" t="s">
        <v>22501</v>
      </c>
      <c r="AE2937"/>
      <c r="AF2937" t="s">
        <v>20919</v>
      </c>
      <c r="AG2937"/>
      <c r="AH2937"/>
      <c r="AI2937" t="s">
        <v>20668</v>
      </c>
      <c r="AJ2937" t="s">
        <v>32</v>
      </c>
      <c r="AK2937" t="s">
        <v>5494</v>
      </c>
      <c r="AL2937" t="s">
        <v>64</v>
      </c>
      <c r="AM2937" t="s">
        <v>1717</v>
      </c>
      <c r="AN2937">
        <v>7</v>
      </c>
    </row>
    <row r="2938" spans="1:40" ht="14.4" x14ac:dyDescent="0.3">
      <c r="A2938" s="433" t="str">
        <v>3865</v>
      </c>
      <c r="D2938" t="str">
        <f>CONCATENATE(portada_F[[#This Row],[NIVEL]],".",portada_F[[#This Row],[CODINS]])</f>
        <v>1.02541</v>
      </c>
      <c r="E2938" s="444" t="s">
        <v>32708</v>
      </c>
      <c r="F2938" t="s">
        <v>7298</v>
      </c>
      <c r="G2938" t="s">
        <v>7297</v>
      </c>
      <c r="H2938" t="s">
        <v>12492</v>
      </c>
      <c r="I2938" t="s">
        <v>135</v>
      </c>
      <c r="J2938" t="s">
        <v>3</v>
      </c>
      <c r="K2938" t="s">
        <v>32</v>
      </c>
      <c r="L2938" t="s">
        <v>20921</v>
      </c>
      <c r="M2938" t="s">
        <v>18492</v>
      </c>
      <c r="N2938">
        <v>61301</v>
      </c>
      <c r="O2938" t="s">
        <v>136</v>
      </c>
      <c r="P2938" t="s">
        <v>15</v>
      </c>
      <c r="Q2938" t="s">
        <v>1</v>
      </c>
      <c r="R2938" t="s">
        <v>18394</v>
      </c>
      <c r="S2938" t="s">
        <v>137</v>
      </c>
      <c r="T2938" t="s">
        <v>139</v>
      </c>
      <c r="U2938" t="s">
        <v>139</v>
      </c>
      <c r="V2938" t="s">
        <v>12492</v>
      </c>
      <c r="W2938" t="s">
        <v>1460</v>
      </c>
      <c r="X2938" t="s">
        <v>10912</v>
      </c>
      <c r="Y2938" s="536" t="s">
        <v>26258</v>
      </c>
      <c r="Z2938" s="536"/>
      <c r="AA2938" s="493" t="s">
        <v>19270</v>
      </c>
      <c r="AB2938" s="493" t="s">
        <v>26259</v>
      </c>
      <c r="AC2938" s="493" t="s">
        <v>19891</v>
      </c>
      <c r="AD2938" s="493" t="s">
        <v>22492</v>
      </c>
      <c r="AE2938"/>
      <c r="AF2938" t="s">
        <v>20919</v>
      </c>
      <c r="AG2938"/>
      <c r="AH2938"/>
      <c r="AI2938" t="s">
        <v>20668</v>
      </c>
      <c r="AJ2938" t="s">
        <v>32</v>
      </c>
      <c r="AK2938" t="s">
        <v>7308</v>
      </c>
      <c r="AL2938" t="s">
        <v>64</v>
      </c>
      <c r="AM2938" t="s">
        <v>12492</v>
      </c>
      <c r="AN2938">
        <v>11</v>
      </c>
    </row>
    <row r="2939" spans="1:40" ht="14.4" x14ac:dyDescent="0.3">
      <c r="A2939" s="433" t="str">
        <v>3866</v>
      </c>
      <c r="D2939" t="str">
        <f>CONCATENATE(portada_F[[#This Row],[NIVEL]],".",portada_F[[#This Row],[CODINS]])</f>
        <v>1.02035</v>
      </c>
      <c r="E2939" s="444" t="s">
        <v>32260</v>
      </c>
      <c r="F2939" t="s">
        <v>1504</v>
      </c>
      <c r="G2939" t="s">
        <v>5548</v>
      </c>
      <c r="H2939" t="s">
        <v>1563</v>
      </c>
      <c r="I2939" t="s">
        <v>135</v>
      </c>
      <c r="J2939" t="s">
        <v>7</v>
      </c>
      <c r="K2939" t="s">
        <v>32</v>
      </c>
      <c r="L2939" t="s">
        <v>20921</v>
      </c>
      <c r="M2939" t="s">
        <v>18492</v>
      </c>
      <c r="N2939">
        <v>60803</v>
      </c>
      <c r="O2939" t="s">
        <v>136</v>
      </c>
      <c r="P2939" t="s">
        <v>9</v>
      </c>
      <c r="Q2939" t="s">
        <v>3</v>
      </c>
      <c r="R2939" t="s">
        <v>18390</v>
      </c>
      <c r="S2939" t="s">
        <v>137</v>
      </c>
      <c r="T2939" t="s">
        <v>22499</v>
      </c>
      <c r="U2939" t="s">
        <v>22507</v>
      </c>
      <c r="V2939" t="s">
        <v>1563</v>
      </c>
      <c r="W2939" t="s">
        <v>1313</v>
      </c>
      <c r="X2939" t="s">
        <v>10806</v>
      </c>
      <c r="Y2939" s="536" t="s">
        <v>22510</v>
      </c>
      <c r="Z2939" s="536"/>
      <c r="AA2939" s="493" t="s">
        <v>14992</v>
      </c>
      <c r="AB2939" s="493" t="s">
        <v>25218</v>
      </c>
      <c r="AC2939" s="493" t="s">
        <v>19896</v>
      </c>
      <c r="AD2939" s="493" t="s">
        <v>22510</v>
      </c>
      <c r="AE2939"/>
      <c r="AF2939" t="s">
        <v>20919</v>
      </c>
      <c r="AG2939"/>
      <c r="AH2939"/>
      <c r="AI2939" t="s">
        <v>20668</v>
      </c>
      <c r="AJ2939" t="s">
        <v>32</v>
      </c>
      <c r="AK2939" t="s">
        <v>7722</v>
      </c>
      <c r="AL2939" t="s">
        <v>64</v>
      </c>
      <c r="AM2939" t="s">
        <v>1563</v>
      </c>
      <c r="AN2939">
        <v>2</v>
      </c>
    </row>
    <row r="2940" spans="1:40" ht="14.4" x14ac:dyDescent="0.3">
      <c r="A2940" s="433" t="str">
        <v>3867</v>
      </c>
      <c r="D2940" t="str">
        <f>CONCATENATE(portada_F[[#This Row],[NIVEL]],".",portada_F[[#This Row],[CODINS]])</f>
        <v>1.01321</v>
      </c>
      <c r="E2940" s="444" t="s">
        <v>31605</v>
      </c>
      <c r="F2940" t="s">
        <v>3356</v>
      </c>
      <c r="G2940" t="s">
        <v>5489</v>
      </c>
      <c r="H2940" t="s">
        <v>5490</v>
      </c>
      <c r="I2940" t="s">
        <v>135</v>
      </c>
      <c r="J2940" t="s">
        <v>5</v>
      </c>
      <c r="K2940" t="s">
        <v>32</v>
      </c>
      <c r="L2940" t="s">
        <v>20921</v>
      </c>
      <c r="M2940" t="s">
        <v>18492</v>
      </c>
      <c r="N2940">
        <v>60801</v>
      </c>
      <c r="O2940" t="s">
        <v>136</v>
      </c>
      <c r="P2940" t="s">
        <v>9</v>
      </c>
      <c r="Q2940" t="s">
        <v>1</v>
      </c>
      <c r="R2940" t="s">
        <v>16834</v>
      </c>
      <c r="S2940" t="s">
        <v>137</v>
      </c>
      <c r="T2940" t="s">
        <v>22499</v>
      </c>
      <c r="U2940" t="s">
        <v>3120</v>
      </c>
      <c r="V2940" t="s">
        <v>4211</v>
      </c>
      <c r="W2940" t="s">
        <v>4529</v>
      </c>
      <c r="X2940" t="s">
        <v>10595</v>
      </c>
      <c r="Y2940" s="536" t="s">
        <v>23745</v>
      </c>
      <c r="Z2940" s="536" t="s">
        <v>23745</v>
      </c>
      <c r="AA2940" s="493" t="s">
        <v>13173</v>
      </c>
      <c r="AB2940" s="493" t="s">
        <v>23745</v>
      </c>
      <c r="AC2940" s="493" t="s">
        <v>19894</v>
      </c>
      <c r="AD2940" s="493" t="s">
        <v>22501</v>
      </c>
      <c r="AE2940"/>
      <c r="AF2940" t="s">
        <v>20919</v>
      </c>
      <c r="AG2940"/>
      <c r="AH2940"/>
      <c r="AI2940" t="s">
        <v>20668</v>
      </c>
      <c r="AJ2940" t="s">
        <v>32</v>
      </c>
      <c r="AK2940" t="s">
        <v>5488</v>
      </c>
      <c r="AL2940" t="s">
        <v>64</v>
      </c>
      <c r="AM2940" t="s">
        <v>5490</v>
      </c>
      <c r="AN2940">
        <v>16</v>
      </c>
    </row>
    <row r="2941" spans="1:40" ht="14.4" x14ac:dyDescent="0.3">
      <c r="A2941" s="433" t="str">
        <v>3868</v>
      </c>
      <c r="D2941" t="str">
        <f>CONCATENATE(portada_F[[#This Row],[NIVEL]],".",portada_F[[#This Row],[CODINS]])</f>
        <v>1.02031</v>
      </c>
      <c r="E2941" s="444" t="s">
        <v>32256</v>
      </c>
      <c r="F2941" t="s">
        <v>4657</v>
      </c>
      <c r="G2941" t="s">
        <v>5337</v>
      </c>
      <c r="H2941" t="s">
        <v>1273</v>
      </c>
      <c r="I2941" t="s">
        <v>13536</v>
      </c>
      <c r="J2941" t="s">
        <v>7</v>
      </c>
      <c r="K2941" t="s">
        <v>32</v>
      </c>
      <c r="L2941" t="s">
        <v>20921</v>
      </c>
      <c r="M2941" t="s">
        <v>18492</v>
      </c>
      <c r="N2941">
        <v>60502</v>
      </c>
      <c r="O2941" t="s">
        <v>136</v>
      </c>
      <c r="P2941" t="s">
        <v>5</v>
      </c>
      <c r="Q2941" t="s">
        <v>2</v>
      </c>
      <c r="R2941" t="s">
        <v>16826</v>
      </c>
      <c r="S2941" t="s">
        <v>137</v>
      </c>
      <c r="T2941" t="s">
        <v>22471</v>
      </c>
      <c r="U2941" t="s">
        <v>22478</v>
      </c>
      <c r="V2941" t="s">
        <v>5338</v>
      </c>
      <c r="W2941" t="s">
        <v>17240</v>
      </c>
      <c r="X2941" t="s">
        <v>12203</v>
      </c>
      <c r="Y2941" s="536" t="s">
        <v>25205</v>
      </c>
      <c r="Z2941" s="536" t="s">
        <v>25206</v>
      </c>
      <c r="AA2941" s="493" t="s">
        <v>19149</v>
      </c>
      <c r="AB2941" s="493" t="s">
        <v>25205</v>
      </c>
      <c r="AC2941" s="493" t="s">
        <v>19889</v>
      </c>
      <c r="AD2941" s="493" t="s">
        <v>22481</v>
      </c>
      <c r="AE2941"/>
      <c r="AF2941" t="s">
        <v>20919</v>
      </c>
      <c r="AG2941"/>
      <c r="AH2941"/>
      <c r="AI2941" t="s">
        <v>20668</v>
      </c>
      <c r="AJ2941" t="s">
        <v>32</v>
      </c>
      <c r="AK2941" t="s">
        <v>7301</v>
      </c>
      <c r="AL2941" t="s">
        <v>64</v>
      </c>
      <c r="AM2941" t="s">
        <v>1273</v>
      </c>
      <c r="AN2941">
        <v>23</v>
      </c>
    </row>
    <row r="2942" spans="1:40" ht="14.4" x14ac:dyDescent="0.3">
      <c r="A2942" s="433" t="str">
        <v>3869</v>
      </c>
      <c r="D2942" t="str">
        <f>CONCATENATE(portada_F[[#This Row],[NIVEL]],".",portada_F[[#This Row],[CODINS]])</f>
        <v>1.00790</v>
      </c>
      <c r="E2942" s="444" t="s">
        <v>31150</v>
      </c>
      <c r="F2942" t="s">
        <v>2132</v>
      </c>
      <c r="G2942" t="s">
        <v>5662</v>
      </c>
      <c r="H2942" t="s">
        <v>122</v>
      </c>
      <c r="I2942" t="s">
        <v>135</v>
      </c>
      <c r="J2942" t="s">
        <v>11</v>
      </c>
      <c r="K2942" t="s">
        <v>32</v>
      </c>
      <c r="L2942" t="s">
        <v>20921</v>
      </c>
      <c r="M2942" t="s">
        <v>18492</v>
      </c>
      <c r="N2942">
        <v>61001</v>
      </c>
      <c r="O2942" t="s">
        <v>136</v>
      </c>
      <c r="P2942" t="s">
        <v>11</v>
      </c>
      <c r="Q2942" t="s">
        <v>1</v>
      </c>
      <c r="R2942" t="s">
        <v>16839</v>
      </c>
      <c r="S2942" t="s">
        <v>137</v>
      </c>
      <c r="T2942" t="s">
        <v>22515</v>
      </c>
      <c r="U2942" t="s">
        <v>22516</v>
      </c>
      <c r="V2942" t="s">
        <v>3723</v>
      </c>
      <c r="W2942" t="s">
        <v>17939</v>
      </c>
      <c r="X2942" t="s">
        <v>10475</v>
      </c>
      <c r="Y2942" s="536" t="s">
        <v>22677</v>
      </c>
      <c r="Z2942" s="536" t="s">
        <v>22677</v>
      </c>
      <c r="AA2942" s="493" t="s">
        <v>8294</v>
      </c>
      <c r="AB2942" s="493" t="s">
        <v>22677</v>
      </c>
      <c r="AC2942" s="493" t="s">
        <v>22529</v>
      </c>
      <c r="AD2942" s="493" t="s">
        <v>22530</v>
      </c>
      <c r="AE2942"/>
      <c r="AF2942" t="s">
        <v>20919</v>
      </c>
      <c r="AG2942"/>
      <c r="AH2942"/>
      <c r="AI2942" t="s">
        <v>20668</v>
      </c>
      <c r="AJ2942" t="s">
        <v>32</v>
      </c>
      <c r="AK2942" t="s">
        <v>1682</v>
      </c>
      <c r="AL2942" t="s">
        <v>64</v>
      </c>
      <c r="AM2942" t="s">
        <v>122</v>
      </c>
      <c r="AN2942">
        <v>52</v>
      </c>
    </row>
    <row r="2943" spans="1:40" ht="14.4" x14ac:dyDescent="0.3">
      <c r="A2943" s="433" t="str">
        <v>3870</v>
      </c>
      <c r="D2943" t="str">
        <f>CONCATENATE(portada_F[[#This Row],[NIVEL]],".",portada_F[[#This Row],[CODINS]])</f>
        <v>1.02295</v>
      </c>
      <c r="E2943" s="444" t="s">
        <v>32489</v>
      </c>
      <c r="F2943" t="s">
        <v>5029</v>
      </c>
      <c r="G2943" t="s">
        <v>5536</v>
      </c>
      <c r="H2943" t="s">
        <v>1213</v>
      </c>
      <c r="I2943" t="s">
        <v>135</v>
      </c>
      <c r="J2943" t="s">
        <v>6</v>
      </c>
      <c r="K2943" t="s">
        <v>32</v>
      </c>
      <c r="L2943" t="s">
        <v>20921</v>
      </c>
      <c r="M2943" t="s">
        <v>18492</v>
      </c>
      <c r="N2943">
        <v>60802</v>
      </c>
      <c r="O2943" t="s">
        <v>136</v>
      </c>
      <c r="P2943" t="s">
        <v>9</v>
      </c>
      <c r="Q2943" t="s">
        <v>2</v>
      </c>
      <c r="R2943" t="s">
        <v>16835</v>
      </c>
      <c r="S2943" t="s">
        <v>137</v>
      </c>
      <c r="T2943" t="s">
        <v>22499</v>
      </c>
      <c r="U2943" t="s">
        <v>3327</v>
      </c>
      <c r="V2943" t="s">
        <v>1213</v>
      </c>
      <c r="W2943" t="s">
        <v>10858</v>
      </c>
      <c r="X2943" t="s">
        <v>14115</v>
      </c>
      <c r="Y2943" s="536" t="s">
        <v>25761</v>
      </c>
      <c r="Z2943" s="536" t="s">
        <v>25762</v>
      </c>
      <c r="AA2943" s="493" t="s">
        <v>13234</v>
      </c>
      <c r="AB2943" s="493" t="s">
        <v>25761</v>
      </c>
      <c r="AC2943" s="493" t="s">
        <v>19895</v>
      </c>
      <c r="AD2943" s="493" t="s">
        <v>25762</v>
      </c>
      <c r="AE2943"/>
      <c r="AF2943" t="s">
        <v>20919</v>
      </c>
      <c r="AG2943"/>
      <c r="AH2943"/>
      <c r="AI2943" t="s">
        <v>20668</v>
      </c>
      <c r="AJ2943" t="s">
        <v>32</v>
      </c>
      <c r="AK2943" t="s">
        <v>5535</v>
      </c>
      <c r="AL2943" t="s">
        <v>64</v>
      </c>
      <c r="AM2943" t="s">
        <v>1213</v>
      </c>
      <c r="AN2943">
        <v>16</v>
      </c>
    </row>
    <row r="2944" spans="1:40" ht="14.4" x14ac:dyDescent="0.3">
      <c r="A2944" s="433" t="str">
        <v>3871</v>
      </c>
      <c r="D2944" t="str">
        <f>CONCATENATE(portada_F[[#This Row],[NIVEL]],".",portada_F[[#This Row],[CODINS]])</f>
        <v>1.02303</v>
      </c>
      <c r="E2944" s="444" t="s">
        <v>32496</v>
      </c>
      <c r="F2944" t="s">
        <v>5041</v>
      </c>
      <c r="G2944" t="s">
        <v>5632</v>
      </c>
      <c r="H2944" t="s">
        <v>5633</v>
      </c>
      <c r="I2944" t="s">
        <v>135</v>
      </c>
      <c r="J2944" t="s">
        <v>10</v>
      </c>
      <c r="K2944" t="s">
        <v>32</v>
      </c>
      <c r="L2944" t="s">
        <v>20921</v>
      </c>
      <c r="M2944" t="s">
        <v>18492</v>
      </c>
      <c r="N2944">
        <v>60703</v>
      </c>
      <c r="O2944" t="s">
        <v>136</v>
      </c>
      <c r="P2944" t="s">
        <v>7</v>
      </c>
      <c r="Q2944" t="s">
        <v>3</v>
      </c>
      <c r="R2944" t="s">
        <v>16832</v>
      </c>
      <c r="S2944" t="s">
        <v>137</v>
      </c>
      <c r="T2944" t="s">
        <v>138</v>
      </c>
      <c r="U2944" t="s">
        <v>22494</v>
      </c>
      <c r="V2944" t="s">
        <v>5617</v>
      </c>
      <c r="W2944" t="s">
        <v>13102</v>
      </c>
      <c r="X2944" t="s">
        <v>10860</v>
      </c>
      <c r="Y2944" s="536"/>
      <c r="Z2944" s="536"/>
      <c r="AA2944" s="493" t="s">
        <v>18064</v>
      </c>
      <c r="AB2944" s="493" t="s">
        <v>25779</v>
      </c>
      <c r="AC2944" s="493" t="s">
        <v>19900</v>
      </c>
      <c r="AD2944" s="493" t="s">
        <v>22520</v>
      </c>
      <c r="AE2944"/>
      <c r="AF2944" t="s">
        <v>20919</v>
      </c>
      <c r="AG2944"/>
      <c r="AH2944"/>
      <c r="AI2944" t="s">
        <v>20668</v>
      </c>
      <c r="AJ2944" t="s">
        <v>32</v>
      </c>
      <c r="AK2944" t="s">
        <v>5514</v>
      </c>
      <c r="AL2944" t="s">
        <v>64</v>
      </c>
      <c r="AM2944" t="s">
        <v>5633</v>
      </c>
      <c r="AN2944">
        <v>25</v>
      </c>
    </row>
    <row r="2945" spans="1:40" ht="14.4" x14ac:dyDescent="0.3">
      <c r="A2945" s="433" t="str">
        <v>3872</v>
      </c>
      <c r="D2945" t="str">
        <f>CONCATENATE(portada_F[[#This Row],[NIVEL]],".",portada_F[[#This Row],[CODINS]])</f>
        <v>1.01835</v>
      </c>
      <c r="E2945" s="444" t="s">
        <v>32081</v>
      </c>
      <c r="F2945" t="s">
        <v>4364</v>
      </c>
      <c r="G2945" t="s">
        <v>5314</v>
      </c>
      <c r="H2945" t="s">
        <v>1213</v>
      </c>
      <c r="I2945" t="s">
        <v>13536</v>
      </c>
      <c r="J2945" t="s">
        <v>10</v>
      </c>
      <c r="K2945" t="s">
        <v>32</v>
      </c>
      <c r="L2945" t="s">
        <v>20921</v>
      </c>
      <c r="M2945" t="s">
        <v>18492</v>
      </c>
      <c r="N2945">
        <v>60505</v>
      </c>
      <c r="O2945" t="s">
        <v>136</v>
      </c>
      <c r="P2945" t="s">
        <v>5</v>
      </c>
      <c r="Q2945" t="s">
        <v>5</v>
      </c>
      <c r="R2945" t="s">
        <v>16829</v>
      </c>
      <c r="S2945" t="s">
        <v>137</v>
      </c>
      <c r="T2945" t="s">
        <v>22471</v>
      </c>
      <c r="U2945" t="s">
        <v>5299</v>
      </c>
      <c r="V2945" t="s">
        <v>1213</v>
      </c>
      <c r="W2945" t="s">
        <v>24818</v>
      </c>
      <c r="X2945" t="s">
        <v>11950</v>
      </c>
      <c r="Y2945" s="536" t="s">
        <v>24819</v>
      </c>
      <c r="Z2945" s="536"/>
      <c r="AA2945" s="493" t="s">
        <v>13082</v>
      </c>
      <c r="AB2945" s="493" t="s">
        <v>24819</v>
      </c>
      <c r="AC2945" s="493" t="s">
        <v>19898</v>
      </c>
      <c r="AD2945" s="493" t="s">
        <v>23359</v>
      </c>
      <c r="AE2945"/>
      <c r="AF2945" t="s">
        <v>20919</v>
      </c>
      <c r="AG2945"/>
      <c r="AH2945"/>
      <c r="AI2945" t="s">
        <v>20668</v>
      </c>
      <c r="AJ2945" t="s">
        <v>32</v>
      </c>
      <c r="AK2945" t="s">
        <v>7299</v>
      </c>
      <c r="AL2945" t="s">
        <v>64</v>
      </c>
      <c r="AM2945" t="s">
        <v>1213</v>
      </c>
      <c r="AN2945">
        <v>9</v>
      </c>
    </row>
    <row r="2946" spans="1:40" ht="14.4" x14ac:dyDescent="0.3">
      <c r="A2946" s="433" t="str">
        <v>3873</v>
      </c>
      <c r="D2946" t="str">
        <f>CONCATENATE(portada_F[[#This Row],[NIVEL]],".",portada_F[[#This Row],[CODINS]])</f>
        <v>1.00714</v>
      </c>
      <c r="E2946" s="444" t="s">
        <v>31081</v>
      </c>
      <c r="F2946" t="s">
        <v>1940</v>
      </c>
      <c r="G2946" t="s">
        <v>5423</v>
      </c>
      <c r="H2946" t="s">
        <v>5424</v>
      </c>
      <c r="I2946" t="s">
        <v>135</v>
      </c>
      <c r="J2946" t="s">
        <v>3</v>
      </c>
      <c r="K2946" t="s">
        <v>32</v>
      </c>
      <c r="L2946" t="s">
        <v>20921</v>
      </c>
      <c r="M2946" t="s">
        <v>18492</v>
      </c>
      <c r="N2946">
        <v>61301</v>
      </c>
      <c r="O2946" t="s">
        <v>136</v>
      </c>
      <c r="P2946" t="s">
        <v>15</v>
      </c>
      <c r="Q2946" t="s">
        <v>1</v>
      </c>
      <c r="R2946" t="s">
        <v>18394</v>
      </c>
      <c r="S2946" t="s">
        <v>137</v>
      </c>
      <c r="T2946" t="s">
        <v>139</v>
      </c>
      <c r="U2946" t="s">
        <v>139</v>
      </c>
      <c r="V2946" t="s">
        <v>139</v>
      </c>
      <c r="W2946" t="s">
        <v>11637</v>
      </c>
      <c r="X2946" t="s">
        <v>12748</v>
      </c>
      <c r="Y2946" s="536" t="s">
        <v>22493</v>
      </c>
      <c r="Z2946" s="536" t="s">
        <v>22493</v>
      </c>
      <c r="AA2946" s="493" t="s">
        <v>19892</v>
      </c>
      <c r="AB2946" s="493" t="s">
        <v>22493</v>
      </c>
      <c r="AC2946" s="493" t="s">
        <v>19891</v>
      </c>
      <c r="AD2946" s="493" t="s">
        <v>22492</v>
      </c>
      <c r="AE2946"/>
      <c r="AF2946" t="s">
        <v>20919</v>
      </c>
      <c r="AG2946"/>
      <c r="AH2946"/>
      <c r="AI2946" t="s">
        <v>20668</v>
      </c>
      <c r="AJ2946" t="s">
        <v>32</v>
      </c>
      <c r="AK2946" t="s">
        <v>3344</v>
      </c>
      <c r="AL2946" t="s">
        <v>64</v>
      </c>
      <c r="AM2946" t="s">
        <v>5424</v>
      </c>
      <c r="AN2946">
        <v>52</v>
      </c>
    </row>
    <row r="2947" spans="1:40" ht="14.4" x14ac:dyDescent="0.3">
      <c r="A2947" s="433" t="str">
        <v>3874</v>
      </c>
      <c r="D2947" t="str">
        <f>CONCATENATE(portada_F[[#This Row],[NIVEL]],".",portada_F[[#This Row],[CODINS]])</f>
        <v>1.02161</v>
      </c>
      <c r="E2947" s="444" t="s">
        <v>32371</v>
      </c>
      <c r="F2947" t="s">
        <v>4856</v>
      </c>
      <c r="G2947" t="s">
        <v>5316</v>
      </c>
      <c r="H2947" t="s">
        <v>5317</v>
      </c>
      <c r="I2947" t="s">
        <v>13536</v>
      </c>
      <c r="J2947" t="s">
        <v>10</v>
      </c>
      <c r="K2947" t="s">
        <v>32</v>
      </c>
      <c r="L2947" t="s">
        <v>20921</v>
      </c>
      <c r="M2947" t="s">
        <v>18492</v>
      </c>
      <c r="N2947">
        <v>60505</v>
      </c>
      <c r="O2947" t="s">
        <v>136</v>
      </c>
      <c r="P2947" t="s">
        <v>5</v>
      </c>
      <c r="Q2947" t="s">
        <v>5</v>
      </c>
      <c r="R2947" t="s">
        <v>16829</v>
      </c>
      <c r="S2947" t="s">
        <v>137</v>
      </c>
      <c r="T2947" t="s">
        <v>22471</v>
      </c>
      <c r="U2947" t="s">
        <v>5299</v>
      </c>
      <c r="V2947" t="s">
        <v>5317</v>
      </c>
      <c r="W2947" t="s">
        <v>25484</v>
      </c>
      <c r="X2947" t="s">
        <v>12029</v>
      </c>
      <c r="Y2947" s="536" t="s">
        <v>25485</v>
      </c>
      <c r="Z2947" s="536" t="s">
        <v>25486</v>
      </c>
      <c r="AA2947" s="493" t="s">
        <v>13356</v>
      </c>
      <c r="AB2947" s="493" t="s">
        <v>25486</v>
      </c>
      <c r="AC2947" s="493" t="s">
        <v>19898</v>
      </c>
      <c r="AD2947" s="493" t="s">
        <v>23359</v>
      </c>
      <c r="AE2947"/>
      <c r="AF2947" t="s">
        <v>20919</v>
      </c>
      <c r="AG2947"/>
      <c r="AH2947"/>
      <c r="AI2947" t="s">
        <v>20668</v>
      </c>
      <c r="AJ2947" t="s">
        <v>32</v>
      </c>
      <c r="AK2947" t="s">
        <v>5315</v>
      </c>
      <c r="AL2947" t="s">
        <v>64</v>
      </c>
      <c r="AM2947" t="s">
        <v>5317</v>
      </c>
      <c r="AN2947">
        <v>11</v>
      </c>
    </row>
    <row r="2948" spans="1:40" ht="14.4" x14ac:dyDescent="0.3">
      <c r="A2948" s="433" t="str">
        <v>3875</v>
      </c>
      <c r="D2948" t="str">
        <f>CONCATENATE(portada_F[[#This Row],[NIVEL]],".",portada_F[[#This Row],[CODINS]])</f>
        <v>1.03447</v>
      </c>
      <c r="E2948" s="444" t="s">
        <v>33491</v>
      </c>
      <c r="F2948" t="s">
        <v>12538</v>
      </c>
      <c r="G2948" t="s">
        <v>12539</v>
      </c>
      <c r="H2948" t="s">
        <v>9208</v>
      </c>
      <c r="I2948" t="s">
        <v>13536</v>
      </c>
      <c r="J2948" t="s">
        <v>10</v>
      </c>
      <c r="K2948" t="s">
        <v>32</v>
      </c>
      <c r="L2948" t="s">
        <v>20921</v>
      </c>
      <c r="M2948" t="s">
        <v>18492</v>
      </c>
      <c r="N2948">
        <v>60505</v>
      </c>
      <c r="O2948" t="s">
        <v>136</v>
      </c>
      <c r="P2948" t="s">
        <v>5</v>
      </c>
      <c r="Q2948" t="s">
        <v>5</v>
      </c>
      <c r="R2948" t="s">
        <v>16829</v>
      </c>
      <c r="S2948" t="s">
        <v>137</v>
      </c>
      <c r="T2948" t="s">
        <v>22471</v>
      </c>
      <c r="U2948" t="s">
        <v>5299</v>
      </c>
      <c r="V2948" t="s">
        <v>9208</v>
      </c>
      <c r="W2948" t="s">
        <v>28124</v>
      </c>
      <c r="X2948" t="s">
        <v>13387</v>
      </c>
      <c r="Y2948" s="536" t="s">
        <v>28125</v>
      </c>
      <c r="Z2948" s="536" t="s">
        <v>27437</v>
      </c>
      <c r="AA2948" s="493" t="s">
        <v>19477</v>
      </c>
      <c r="AB2948" s="493" t="s">
        <v>28126</v>
      </c>
      <c r="AC2948" s="493" t="s">
        <v>28127</v>
      </c>
      <c r="AD2948" s="493" t="s">
        <v>23359</v>
      </c>
      <c r="AE2948"/>
      <c r="AF2948" t="s">
        <v>20919</v>
      </c>
      <c r="AG2948"/>
      <c r="AH2948"/>
      <c r="AI2948" t="s">
        <v>20668</v>
      </c>
      <c r="AJ2948" t="s">
        <v>32</v>
      </c>
      <c r="AK2948" t="s">
        <v>5305</v>
      </c>
      <c r="AL2948" t="s">
        <v>64</v>
      </c>
      <c r="AM2948" t="s">
        <v>9208</v>
      </c>
      <c r="AN2948">
        <v>5</v>
      </c>
    </row>
    <row r="2949" spans="1:40" ht="14.4" x14ac:dyDescent="0.3">
      <c r="A2949" s="433" t="str">
        <v>3876</v>
      </c>
      <c r="D2949" t="str">
        <f>CONCATENATE(portada_F[[#This Row],[NIVEL]],".",portada_F[[#This Row],[CODINS]])</f>
        <v>1.02294</v>
      </c>
      <c r="E2949" s="444" t="s">
        <v>32488</v>
      </c>
      <c r="F2949" t="s">
        <v>5026</v>
      </c>
      <c r="G2949" t="s">
        <v>5515</v>
      </c>
      <c r="H2949" t="s">
        <v>1242</v>
      </c>
      <c r="I2949" t="s">
        <v>135</v>
      </c>
      <c r="J2949" t="s">
        <v>6</v>
      </c>
      <c r="K2949" t="s">
        <v>32</v>
      </c>
      <c r="L2949" t="s">
        <v>20921</v>
      </c>
      <c r="M2949" t="s">
        <v>18492</v>
      </c>
      <c r="N2949">
        <v>60802</v>
      </c>
      <c r="O2949" t="s">
        <v>136</v>
      </c>
      <c r="P2949" t="s">
        <v>9</v>
      </c>
      <c r="Q2949" t="s">
        <v>2</v>
      </c>
      <c r="R2949" t="s">
        <v>16835</v>
      </c>
      <c r="S2949" t="s">
        <v>137</v>
      </c>
      <c r="T2949" t="s">
        <v>22499</v>
      </c>
      <c r="U2949" t="s">
        <v>3327</v>
      </c>
      <c r="V2949" t="s">
        <v>1242</v>
      </c>
      <c r="W2949" t="s">
        <v>25759</v>
      </c>
      <c r="X2949" t="s">
        <v>15740</v>
      </c>
      <c r="Y2949" s="536" t="s">
        <v>25760</v>
      </c>
      <c r="Z2949" s="536" t="s">
        <v>25760</v>
      </c>
      <c r="AA2949" s="493" t="s">
        <v>8283</v>
      </c>
      <c r="AB2949" s="493" t="s">
        <v>25760</v>
      </c>
      <c r="AC2949" s="493" t="s">
        <v>19895</v>
      </c>
      <c r="AD2949" s="493" t="s">
        <v>22504</v>
      </c>
      <c r="AE2949"/>
      <c r="AF2949" t="s">
        <v>20919</v>
      </c>
      <c r="AG2949"/>
      <c r="AH2949"/>
      <c r="AI2949" t="s">
        <v>20668</v>
      </c>
      <c r="AJ2949" t="s">
        <v>32</v>
      </c>
      <c r="AK2949" t="s">
        <v>7777</v>
      </c>
      <c r="AL2949" t="s">
        <v>64</v>
      </c>
      <c r="AM2949" t="s">
        <v>1242</v>
      </c>
      <c r="AN2949">
        <v>33</v>
      </c>
    </row>
    <row r="2950" spans="1:40" ht="14.4" x14ac:dyDescent="0.3">
      <c r="A2950" s="433" t="str">
        <v>3877</v>
      </c>
      <c r="D2950" t="str">
        <f>CONCATENATE(portada_F[[#This Row],[NIVEL]],".",portada_F[[#This Row],[CODINS]])</f>
        <v>1.04025</v>
      </c>
      <c r="E2950" s="444" t="s">
        <v>33924</v>
      </c>
      <c r="F2950" t="s">
        <v>7844</v>
      </c>
      <c r="G2950" t="s">
        <v>16108</v>
      </c>
      <c r="H2950" t="s">
        <v>16109</v>
      </c>
      <c r="I2950" t="s">
        <v>135</v>
      </c>
      <c r="J2950" t="s">
        <v>2</v>
      </c>
      <c r="K2950" t="s">
        <v>32</v>
      </c>
      <c r="L2950" t="s">
        <v>20921</v>
      </c>
      <c r="M2950" t="s">
        <v>18492</v>
      </c>
      <c r="N2950">
        <v>60704</v>
      </c>
      <c r="O2950" t="s">
        <v>136</v>
      </c>
      <c r="P2950" t="s">
        <v>7</v>
      </c>
      <c r="Q2950" t="s">
        <v>4</v>
      </c>
      <c r="R2950" t="s">
        <v>16833</v>
      </c>
      <c r="S2950" t="s">
        <v>137</v>
      </c>
      <c r="T2950" t="s">
        <v>138</v>
      </c>
      <c r="U2950" t="s">
        <v>1897</v>
      </c>
      <c r="V2950" t="s">
        <v>16109</v>
      </c>
      <c r="W2950" t="s">
        <v>19580</v>
      </c>
      <c r="X2950" t="s">
        <v>17494</v>
      </c>
      <c r="Y2950" s="536" t="s">
        <v>29338</v>
      </c>
      <c r="Z2950" s="536"/>
      <c r="AA2950" s="493" t="s">
        <v>19579</v>
      </c>
      <c r="AB2950" s="493" t="s">
        <v>29339</v>
      </c>
      <c r="AC2950" s="493" t="s">
        <v>20113</v>
      </c>
      <c r="AD2950" s="493" t="s">
        <v>24611</v>
      </c>
      <c r="AE2950"/>
      <c r="AF2950" t="s">
        <v>20919</v>
      </c>
      <c r="AG2950"/>
      <c r="AH2950"/>
      <c r="AI2950" t="s">
        <v>20668</v>
      </c>
      <c r="AJ2950" t="s">
        <v>32</v>
      </c>
      <c r="AK2950" t="s">
        <v>8875</v>
      </c>
      <c r="AL2950" t="s">
        <v>64</v>
      </c>
      <c r="AM2950" t="s">
        <v>16109</v>
      </c>
      <c r="AN2950">
        <v>2</v>
      </c>
    </row>
    <row r="2951" spans="1:40" ht="14.4" x14ac:dyDescent="0.3">
      <c r="A2951" s="433" t="str">
        <v>3878</v>
      </c>
      <c r="D2951" t="str">
        <f>CONCATENATE(portada_F[[#This Row],[NIVEL]],".",portada_F[[#This Row],[CODINS]])</f>
        <v>1.00720</v>
      </c>
      <c r="E2951" s="444" t="s">
        <v>31086</v>
      </c>
      <c r="F2951" t="s">
        <v>878</v>
      </c>
      <c r="G2951" t="s">
        <v>5561</v>
      </c>
      <c r="H2951" t="s">
        <v>7451</v>
      </c>
      <c r="I2951" t="s">
        <v>135</v>
      </c>
      <c r="J2951" t="s">
        <v>7</v>
      </c>
      <c r="K2951" t="s">
        <v>32</v>
      </c>
      <c r="L2951" t="s">
        <v>20921</v>
      </c>
      <c r="M2951" t="s">
        <v>18492</v>
      </c>
      <c r="N2951">
        <v>60803</v>
      </c>
      <c r="O2951" t="s">
        <v>136</v>
      </c>
      <c r="P2951" t="s">
        <v>9</v>
      </c>
      <c r="Q2951" t="s">
        <v>3</v>
      </c>
      <c r="R2951" t="s">
        <v>18390</v>
      </c>
      <c r="S2951" t="s">
        <v>137</v>
      </c>
      <c r="T2951" t="s">
        <v>22499</v>
      </c>
      <c r="U2951" t="s">
        <v>22507</v>
      </c>
      <c r="V2951" t="s">
        <v>5562</v>
      </c>
      <c r="W2951" t="s">
        <v>12751</v>
      </c>
      <c r="X2951" t="s">
        <v>11639</v>
      </c>
      <c r="Y2951" s="536" t="s">
        <v>22508</v>
      </c>
      <c r="Z2951" s="536" t="s">
        <v>22508</v>
      </c>
      <c r="AA2951" s="493" t="s">
        <v>5560</v>
      </c>
      <c r="AB2951" s="493" t="s">
        <v>22509</v>
      </c>
      <c r="AC2951" s="493" t="s">
        <v>19896</v>
      </c>
      <c r="AD2951" s="493" t="s">
        <v>22510</v>
      </c>
      <c r="AE2951"/>
      <c r="AF2951" t="s">
        <v>20919</v>
      </c>
      <c r="AG2951"/>
      <c r="AH2951"/>
      <c r="AI2951" t="s">
        <v>20668</v>
      </c>
      <c r="AJ2951" t="s">
        <v>32</v>
      </c>
      <c r="AK2951" t="s">
        <v>1789</v>
      </c>
      <c r="AL2951" t="s">
        <v>64</v>
      </c>
      <c r="AM2951" t="s">
        <v>7451</v>
      </c>
      <c r="AN2951">
        <v>49</v>
      </c>
    </row>
    <row r="2952" spans="1:40" ht="14.4" x14ac:dyDescent="0.3">
      <c r="A2952" s="433" t="str">
        <v>3879</v>
      </c>
      <c r="D2952" t="str">
        <f>CONCATENATE(portada_F[[#This Row],[NIVEL]],".",portada_F[[#This Row],[CODINS]])</f>
        <v>1.01843</v>
      </c>
      <c r="E2952" s="444" t="s">
        <v>32088</v>
      </c>
      <c r="F2952" t="s">
        <v>4383</v>
      </c>
      <c r="G2952" t="s">
        <v>5525</v>
      </c>
      <c r="H2952" t="s">
        <v>567</v>
      </c>
      <c r="I2952" t="s">
        <v>135</v>
      </c>
      <c r="J2952" t="s">
        <v>6</v>
      </c>
      <c r="K2952" t="s">
        <v>32</v>
      </c>
      <c r="L2952" t="s">
        <v>20921</v>
      </c>
      <c r="M2952" t="s">
        <v>18492</v>
      </c>
      <c r="N2952">
        <v>60802</v>
      </c>
      <c r="O2952" t="s">
        <v>136</v>
      </c>
      <c r="P2952" t="s">
        <v>9</v>
      </c>
      <c r="Q2952" t="s">
        <v>2</v>
      </c>
      <c r="R2952" t="s">
        <v>16835</v>
      </c>
      <c r="S2952" t="s">
        <v>137</v>
      </c>
      <c r="T2952" t="s">
        <v>22499</v>
      </c>
      <c r="U2952" t="s">
        <v>3327</v>
      </c>
      <c r="V2952" t="s">
        <v>567</v>
      </c>
      <c r="W2952" t="s">
        <v>11953</v>
      </c>
      <c r="X2952" t="s">
        <v>11952</v>
      </c>
      <c r="Y2952" s="536" t="s">
        <v>24833</v>
      </c>
      <c r="Z2952" s="536"/>
      <c r="AA2952" s="493" t="s">
        <v>24834</v>
      </c>
      <c r="AB2952" s="493" t="s">
        <v>24833</v>
      </c>
      <c r="AC2952" s="493" t="s">
        <v>19895</v>
      </c>
      <c r="AD2952" s="493" t="s">
        <v>22504</v>
      </c>
      <c r="AE2952"/>
      <c r="AF2952" t="s">
        <v>20919</v>
      </c>
      <c r="AG2952"/>
      <c r="AH2952"/>
      <c r="AI2952" t="s">
        <v>20668</v>
      </c>
      <c r="AJ2952" t="s">
        <v>32</v>
      </c>
      <c r="AK2952" t="s">
        <v>7672</v>
      </c>
      <c r="AL2952" t="s">
        <v>64</v>
      </c>
      <c r="AM2952" t="s">
        <v>567</v>
      </c>
      <c r="AN2952">
        <v>10</v>
      </c>
    </row>
    <row r="2953" spans="1:40" ht="14.4" x14ac:dyDescent="0.3">
      <c r="A2953" s="433" t="str">
        <v>3880</v>
      </c>
      <c r="D2953" t="str">
        <f>CONCATENATE(portada_F[[#This Row],[NIVEL]],".",portada_F[[#This Row],[CODINS]])</f>
        <v>1.02804</v>
      </c>
      <c r="E2953" s="444" t="s">
        <v>32941</v>
      </c>
      <c r="F2953" t="s">
        <v>5289</v>
      </c>
      <c r="G2953" t="s">
        <v>5288</v>
      </c>
      <c r="H2953" t="s">
        <v>3747</v>
      </c>
      <c r="I2953" t="s">
        <v>13536</v>
      </c>
      <c r="J2953" t="s">
        <v>6</v>
      </c>
      <c r="K2953" t="s">
        <v>32</v>
      </c>
      <c r="L2953" t="s">
        <v>20921</v>
      </c>
      <c r="M2953" t="s">
        <v>18492</v>
      </c>
      <c r="N2953">
        <v>60501</v>
      </c>
      <c r="O2953" t="s">
        <v>136</v>
      </c>
      <c r="P2953" t="s">
        <v>5</v>
      </c>
      <c r="Q2953" t="s">
        <v>1</v>
      </c>
      <c r="R2953" t="s">
        <v>16825</v>
      </c>
      <c r="S2953" t="s">
        <v>137</v>
      </c>
      <c r="T2953" t="s">
        <v>22471</v>
      </c>
      <c r="U2953" t="s">
        <v>22472</v>
      </c>
      <c r="V2953" t="s">
        <v>3747</v>
      </c>
      <c r="W2953" t="s">
        <v>19351</v>
      </c>
      <c r="X2953" t="s">
        <v>13229</v>
      </c>
      <c r="Y2953" s="536" t="s">
        <v>26824</v>
      </c>
      <c r="Z2953" s="536" t="s">
        <v>26825</v>
      </c>
      <c r="AA2953" s="493" t="s">
        <v>20297</v>
      </c>
      <c r="AB2953" s="493" t="s">
        <v>26824</v>
      </c>
      <c r="AC2953" s="493" t="s">
        <v>19887</v>
      </c>
      <c r="AD2953" s="493" t="s">
        <v>22475</v>
      </c>
      <c r="AE2953"/>
      <c r="AF2953" t="s">
        <v>20919</v>
      </c>
      <c r="AG2953"/>
      <c r="AH2953"/>
      <c r="AI2953" t="s">
        <v>20668</v>
      </c>
      <c r="AJ2953" t="s">
        <v>32</v>
      </c>
      <c r="AK2953" t="s">
        <v>5287</v>
      </c>
      <c r="AL2953" t="s">
        <v>64</v>
      </c>
      <c r="AM2953" t="s">
        <v>3747</v>
      </c>
      <c r="AN2953">
        <v>1</v>
      </c>
    </row>
    <row r="2954" spans="1:40" ht="14.4" x14ac:dyDescent="0.3">
      <c r="A2954" s="433" t="str">
        <v>3881</v>
      </c>
      <c r="D2954" t="str">
        <f>CONCATENATE(portada_F[[#This Row],[NIVEL]],".",portada_F[[#This Row],[CODINS]])</f>
        <v>1.02548</v>
      </c>
      <c r="E2954" s="444" t="s">
        <v>32715</v>
      </c>
      <c r="F2954" t="s">
        <v>4522</v>
      </c>
      <c r="G2954" t="s">
        <v>5290</v>
      </c>
      <c r="H2954" t="s">
        <v>5291</v>
      </c>
      <c r="I2954" t="s">
        <v>13536</v>
      </c>
      <c r="J2954" t="s">
        <v>6</v>
      </c>
      <c r="K2954" t="s">
        <v>32</v>
      </c>
      <c r="L2954" t="s">
        <v>20921</v>
      </c>
      <c r="M2954" t="s">
        <v>18492</v>
      </c>
      <c r="N2954">
        <v>60501</v>
      </c>
      <c r="O2954" t="s">
        <v>136</v>
      </c>
      <c r="P2954" t="s">
        <v>5</v>
      </c>
      <c r="Q2954" t="s">
        <v>1</v>
      </c>
      <c r="R2954" t="s">
        <v>16825</v>
      </c>
      <c r="S2954" t="s">
        <v>137</v>
      </c>
      <c r="T2954" t="s">
        <v>22471</v>
      </c>
      <c r="U2954" t="s">
        <v>22472</v>
      </c>
      <c r="V2954" t="s">
        <v>5292</v>
      </c>
      <c r="W2954" t="s">
        <v>14152</v>
      </c>
      <c r="X2954" t="s">
        <v>10913</v>
      </c>
      <c r="Y2954" s="536" t="s">
        <v>26273</v>
      </c>
      <c r="Z2954" s="536" t="s">
        <v>26274</v>
      </c>
      <c r="AA2954" s="493" t="s">
        <v>11383</v>
      </c>
      <c r="AB2954" s="493" t="s">
        <v>26275</v>
      </c>
      <c r="AC2954" s="493" t="s">
        <v>19887</v>
      </c>
      <c r="AD2954" s="493" t="s">
        <v>22475</v>
      </c>
      <c r="AE2954"/>
      <c r="AF2954" t="s">
        <v>20919</v>
      </c>
      <c r="AG2954"/>
      <c r="AH2954"/>
      <c r="AI2954" t="s">
        <v>20668</v>
      </c>
      <c r="AJ2954" t="s">
        <v>32</v>
      </c>
      <c r="AK2954" t="s">
        <v>4881</v>
      </c>
      <c r="AL2954" t="s">
        <v>64</v>
      </c>
      <c r="AM2954" t="s">
        <v>5291</v>
      </c>
      <c r="AN2954">
        <v>35</v>
      </c>
    </row>
    <row r="2955" spans="1:40" ht="14.4" x14ac:dyDescent="0.3">
      <c r="A2955" s="433" t="str">
        <v>3882</v>
      </c>
      <c r="D2955" t="str">
        <f>CONCATENATE(portada_F[[#This Row],[NIVEL]],".",portada_F[[#This Row],[CODINS]])</f>
        <v>1.02044</v>
      </c>
      <c r="E2955" s="444" t="s">
        <v>32269</v>
      </c>
      <c r="F2955" t="s">
        <v>4675</v>
      </c>
      <c r="G2955" t="s">
        <v>5651</v>
      </c>
      <c r="H2955" t="s">
        <v>5652</v>
      </c>
      <c r="I2955" t="s">
        <v>135</v>
      </c>
      <c r="J2955" t="s">
        <v>11</v>
      </c>
      <c r="K2955" t="s">
        <v>32</v>
      </c>
      <c r="L2955" t="s">
        <v>20921</v>
      </c>
      <c r="M2955" t="s">
        <v>18492</v>
      </c>
      <c r="N2955">
        <v>61001</v>
      </c>
      <c r="O2955" t="s">
        <v>136</v>
      </c>
      <c r="P2955" t="s">
        <v>11</v>
      </c>
      <c r="Q2955" t="s">
        <v>1</v>
      </c>
      <c r="R2955" t="s">
        <v>16839</v>
      </c>
      <c r="S2955" t="s">
        <v>137</v>
      </c>
      <c r="T2955" t="s">
        <v>22515</v>
      </c>
      <c r="U2955" t="s">
        <v>22516</v>
      </c>
      <c r="V2955" t="s">
        <v>5653</v>
      </c>
      <c r="W2955" t="s">
        <v>287</v>
      </c>
      <c r="X2955" t="s">
        <v>12008</v>
      </c>
      <c r="Y2955" s="536" t="s">
        <v>25231</v>
      </c>
      <c r="Z2955" s="536"/>
      <c r="AA2955" s="493" t="s">
        <v>17243</v>
      </c>
      <c r="AB2955" s="493" t="s">
        <v>20668</v>
      </c>
      <c r="AC2955" s="493" t="s">
        <v>22529</v>
      </c>
      <c r="AD2955" s="493" t="s">
        <v>22530</v>
      </c>
      <c r="AE2955"/>
      <c r="AF2955" t="s">
        <v>20919</v>
      </c>
      <c r="AG2955"/>
      <c r="AH2955"/>
      <c r="AI2955" t="s">
        <v>20668</v>
      </c>
      <c r="AJ2955" t="s">
        <v>32</v>
      </c>
      <c r="AK2955" t="s">
        <v>7725</v>
      </c>
      <c r="AL2955" t="s">
        <v>64</v>
      </c>
      <c r="AM2955" t="s">
        <v>5652</v>
      </c>
      <c r="AN2955">
        <v>10</v>
      </c>
    </row>
    <row r="2956" spans="1:40" ht="14.4" x14ac:dyDescent="0.3">
      <c r="A2956" s="433" t="str">
        <v>3883</v>
      </c>
      <c r="D2956" t="str">
        <f>CONCATENATE(portada_F[[#This Row],[NIVEL]],".",portada_F[[#This Row],[CODINS]])</f>
        <v>1.02298</v>
      </c>
      <c r="E2956" s="444" t="s">
        <v>32491</v>
      </c>
      <c r="F2956" t="s">
        <v>4610</v>
      </c>
      <c r="G2956" t="s">
        <v>5308</v>
      </c>
      <c r="H2956" t="s">
        <v>17278</v>
      </c>
      <c r="I2956" t="s">
        <v>13536</v>
      </c>
      <c r="J2956" t="s">
        <v>10</v>
      </c>
      <c r="K2956" t="s">
        <v>32</v>
      </c>
      <c r="L2956" t="s">
        <v>20921</v>
      </c>
      <c r="M2956" t="s">
        <v>18492</v>
      </c>
      <c r="N2956">
        <v>60505</v>
      </c>
      <c r="O2956" t="s">
        <v>136</v>
      </c>
      <c r="P2956" t="s">
        <v>5</v>
      </c>
      <c r="Q2956" t="s">
        <v>5</v>
      </c>
      <c r="R2956" t="s">
        <v>16829</v>
      </c>
      <c r="S2956" t="s">
        <v>137</v>
      </c>
      <c r="T2956" t="s">
        <v>22471</v>
      </c>
      <c r="U2956" t="s">
        <v>5299</v>
      </c>
      <c r="V2956" t="s">
        <v>17278</v>
      </c>
      <c r="W2956" t="s">
        <v>5309</v>
      </c>
      <c r="X2956" t="s">
        <v>14117</v>
      </c>
      <c r="Y2956" s="536" t="s">
        <v>25764</v>
      </c>
      <c r="Z2956" s="536" t="s">
        <v>25765</v>
      </c>
      <c r="AA2956" s="493" t="s">
        <v>25766</v>
      </c>
      <c r="AB2956" s="493" t="s">
        <v>25767</v>
      </c>
      <c r="AC2956" s="493" t="s">
        <v>19898</v>
      </c>
      <c r="AD2956" s="493" t="s">
        <v>23359</v>
      </c>
      <c r="AE2956"/>
      <c r="AF2956" t="s">
        <v>20919</v>
      </c>
      <c r="AG2956"/>
      <c r="AH2956"/>
      <c r="AI2956" t="s">
        <v>20668</v>
      </c>
      <c r="AJ2956" t="s">
        <v>32</v>
      </c>
      <c r="AK2956" t="s">
        <v>5307</v>
      </c>
      <c r="AL2956" t="s">
        <v>64</v>
      </c>
      <c r="AM2956" t="s">
        <v>17278</v>
      </c>
      <c r="AN2956">
        <v>9</v>
      </c>
    </row>
    <row r="2957" spans="1:40" ht="14.4" x14ac:dyDescent="0.3">
      <c r="A2957" s="433" t="str">
        <v>3884</v>
      </c>
      <c r="D2957" t="str">
        <f>CONCATENATE(portada_F[[#This Row],[NIVEL]],".",portada_F[[#This Row],[CODINS]])</f>
        <v>1.04027</v>
      </c>
      <c r="E2957" s="444" t="s">
        <v>33926</v>
      </c>
      <c r="F2957" t="s">
        <v>14516</v>
      </c>
      <c r="G2957" t="s">
        <v>29342</v>
      </c>
      <c r="H2957" t="s">
        <v>2908</v>
      </c>
      <c r="I2957" t="s">
        <v>135</v>
      </c>
      <c r="J2957" t="s">
        <v>2</v>
      </c>
      <c r="K2957" t="s">
        <v>32</v>
      </c>
      <c r="L2957" t="s">
        <v>20921</v>
      </c>
      <c r="M2957" t="s">
        <v>18492</v>
      </c>
      <c r="N2957">
        <v>60704</v>
      </c>
      <c r="O2957" t="s">
        <v>136</v>
      </c>
      <c r="P2957" t="s">
        <v>7</v>
      </c>
      <c r="Q2957" t="s">
        <v>4</v>
      </c>
      <c r="R2957" t="s">
        <v>16833</v>
      </c>
      <c r="S2957" t="s">
        <v>137</v>
      </c>
      <c r="T2957" t="s">
        <v>138</v>
      </c>
      <c r="U2957" t="s">
        <v>1897</v>
      </c>
      <c r="V2957" t="s">
        <v>2908</v>
      </c>
      <c r="W2957" t="s">
        <v>18917</v>
      </c>
      <c r="X2957" t="s">
        <v>29343</v>
      </c>
      <c r="Y2957" s="536" t="s">
        <v>29344</v>
      </c>
      <c r="Z2957" s="536"/>
      <c r="AA2957" s="493" t="s">
        <v>29345</v>
      </c>
      <c r="AB2957" s="493" t="s">
        <v>29346</v>
      </c>
      <c r="AC2957" s="493" t="s">
        <v>20113</v>
      </c>
      <c r="AD2957" s="493" t="s">
        <v>24611</v>
      </c>
      <c r="AE2957"/>
      <c r="AF2957" t="s">
        <v>20919</v>
      </c>
      <c r="AG2957"/>
      <c r="AH2957"/>
      <c r="AI2957" t="s">
        <v>20668</v>
      </c>
      <c r="AJ2957" t="s">
        <v>32</v>
      </c>
      <c r="AK2957" t="s">
        <v>5408</v>
      </c>
      <c r="AL2957" t="s">
        <v>64</v>
      </c>
      <c r="AM2957" t="s">
        <v>2908</v>
      </c>
      <c r="AN2957">
        <v>1</v>
      </c>
    </row>
    <row r="2958" spans="1:40" ht="14.4" x14ac:dyDescent="0.3">
      <c r="A2958" s="433" t="str">
        <v>3885</v>
      </c>
      <c r="D2958" t="str">
        <f>CONCATENATE(portada_F[[#This Row],[NIVEL]],".",portada_F[[#This Row],[CODINS]])</f>
        <v>1.04026</v>
      </c>
      <c r="E2958" s="444" t="s">
        <v>33925</v>
      </c>
      <c r="F2958" t="s">
        <v>8017</v>
      </c>
      <c r="G2958" t="s">
        <v>16110</v>
      </c>
      <c r="H2958" t="s">
        <v>750</v>
      </c>
      <c r="I2958" t="s">
        <v>135</v>
      </c>
      <c r="J2958" t="s">
        <v>1</v>
      </c>
      <c r="K2958" t="s">
        <v>32</v>
      </c>
      <c r="L2958" t="s">
        <v>20921</v>
      </c>
      <c r="M2958" t="s">
        <v>18492</v>
      </c>
      <c r="N2958">
        <v>60701</v>
      </c>
      <c r="O2958" t="s">
        <v>136</v>
      </c>
      <c r="P2958" t="s">
        <v>7</v>
      </c>
      <c r="Q2958" t="s">
        <v>1</v>
      </c>
      <c r="R2958" t="s">
        <v>16831</v>
      </c>
      <c r="S2958" t="s">
        <v>137</v>
      </c>
      <c r="T2958" t="s">
        <v>138</v>
      </c>
      <c r="U2958" t="s">
        <v>138</v>
      </c>
      <c r="V2958" t="s">
        <v>750</v>
      </c>
      <c r="W2958" t="s">
        <v>16112</v>
      </c>
      <c r="X2958" t="s">
        <v>16111</v>
      </c>
      <c r="Y2958" s="536" t="s">
        <v>29340</v>
      </c>
      <c r="Z2958" s="536"/>
      <c r="AA2958" s="493" t="s">
        <v>19581</v>
      </c>
      <c r="AB2958" s="493" t="s">
        <v>29340</v>
      </c>
      <c r="AC2958" s="493" t="s">
        <v>19890</v>
      </c>
      <c r="AD2958" s="493" t="s">
        <v>29341</v>
      </c>
      <c r="AE2958"/>
      <c r="AF2958" t="s">
        <v>20919</v>
      </c>
      <c r="AG2958"/>
      <c r="AH2958"/>
      <c r="AI2958" t="s">
        <v>20668</v>
      </c>
      <c r="AJ2958" t="s">
        <v>32</v>
      </c>
      <c r="AK2958" t="s">
        <v>16113</v>
      </c>
      <c r="AL2958" t="s">
        <v>64</v>
      </c>
      <c r="AM2958" t="s">
        <v>750</v>
      </c>
      <c r="AN2958">
        <v>3</v>
      </c>
    </row>
    <row r="2959" spans="1:40" ht="14.4" x14ac:dyDescent="0.3">
      <c r="A2959" s="433" t="str">
        <v>3886</v>
      </c>
      <c r="D2959" t="str">
        <f>CONCATENATE(portada_F[[#This Row],[NIVEL]],".",portada_F[[#This Row],[CODINS]])</f>
        <v>1.03373</v>
      </c>
      <c r="E2959" s="444" t="s">
        <v>33423</v>
      </c>
      <c r="F2959" t="s">
        <v>13492</v>
      </c>
      <c r="G2959" t="s">
        <v>20426</v>
      </c>
      <c r="H2959" t="s">
        <v>2898</v>
      </c>
      <c r="I2959" t="s">
        <v>135</v>
      </c>
      <c r="J2959" t="s">
        <v>14</v>
      </c>
      <c r="K2959" t="s">
        <v>32</v>
      </c>
      <c r="L2959" t="s">
        <v>20921</v>
      </c>
      <c r="M2959" t="s">
        <v>18492</v>
      </c>
      <c r="N2959">
        <v>60805</v>
      </c>
      <c r="O2959" t="s">
        <v>136</v>
      </c>
      <c r="P2959" t="s">
        <v>9</v>
      </c>
      <c r="Q2959" t="s">
        <v>5</v>
      </c>
      <c r="R2959" t="s">
        <v>16837</v>
      </c>
      <c r="S2959" t="s">
        <v>137</v>
      </c>
      <c r="T2959" t="s">
        <v>22499</v>
      </c>
      <c r="U2959" t="s">
        <v>23756</v>
      </c>
      <c r="V2959" t="s">
        <v>2898</v>
      </c>
      <c r="W2959" t="s">
        <v>27952</v>
      </c>
      <c r="X2959" t="s">
        <v>20427</v>
      </c>
      <c r="Y2959" s="536" t="s">
        <v>27953</v>
      </c>
      <c r="Z2959" s="536"/>
      <c r="AA2959" s="493" t="s">
        <v>20129</v>
      </c>
      <c r="AB2959" s="493" t="s">
        <v>27954</v>
      </c>
      <c r="AC2959" s="493" t="s">
        <v>20027</v>
      </c>
      <c r="AD2959" s="493" t="s">
        <v>23736</v>
      </c>
      <c r="AE2959"/>
      <c r="AF2959" t="s">
        <v>20919</v>
      </c>
      <c r="AG2959"/>
      <c r="AH2959"/>
      <c r="AI2959" t="s">
        <v>20668</v>
      </c>
      <c r="AJ2959" t="s">
        <v>32</v>
      </c>
      <c r="AK2959" t="s">
        <v>5487</v>
      </c>
      <c r="AL2959" t="s">
        <v>64</v>
      </c>
      <c r="AM2959" t="s">
        <v>2898</v>
      </c>
      <c r="AN2959">
        <v>3</v>
      </c>
    </row>
    <row r="2960" spans="1:40" ht="14.4" x14ac:dyDescent="0.3">
      <c r="A2960" s="433" t="str">
        <v>3887</v>
      </c>
      <c r="D2960" t="str">
        <f>CONCATENATE(portada_F[[#This Row],[NIVEL]],".",portada_F[[#This Row],[CODINS]])</f>
        <v>1.04020</v>
      </c>
      <c r="E2960" s="444" t="s">
        <v>33920</v>
      </c>
      <c r="F2960" t="s">
        <v>13517</v>
      </c>
      <c r="G2960" t="s">
        <v>16094</v>
      </c>
      <c r="H2960" t="s">
        <v>16095</v>
      </c>
      <c r="I2960" t="s">
        <v>13536</v>
      </c>
      <c r="J2960" t="s">
        <v>9</v>
      </c>
      <c r="K2960" t="s">
        <v>32</v>
      </c>
      <c r="L2960" t="s">
        <v>20921</v>
      </c>
      <c r="M2960" t="s">
        <v>18492</v>
      </c>
      <c r="N2960">
        <v>60506</v>
      </c>
      <c r="O2960" t="s">
        <v>136</v>
      </c>
      <c r="P2960" t="s">
        <v>5</v>
      </c>
      <c r="Q2960" t="s">
        <v>6</v>
      </c>
      <c r="R2960" t="s">
        <v>16830</v>
      </c>
      <c r="S2960" t="s">
        <v>137</v>
      </c>
      <c r="T2960" t="s">
        <v>22471</v>
      </c>
      <c r="U2960" t="s">
        <v>8133</v>
      </c>
      <c r="V2960" t="s">
        <v>16096</v>
      </c>
      <c r="W2960" t="s">
        <v>16098</v>
      </c>
      <c r="X2960" t="s">
        <v>16097</v>
      </c>
      <c r="Y2960" s="536" t="s">
        <v>29329</v>
      </c>
      <c r="Z2960" s="536" t="s">
        <v>29330</v>
      </c>
      <c r="AA2960" s="493" t="s">
        <v>19578</v>
      </c>
      <c r="AB2960" s="493" t="s">
        <v>29330</v>
      </c>
      <c r="AC2960" s="493" t="s">
        <v>19975</v>
      </c>
      <c r="AD2960" s="493" t="s">
        <v>23207</v>
      </c>
      <c r="AE2960"/>
      <c r="AF2960" t="s">
        <v>20919</v>
      </c>
      <c r="AG2960"/>
      <c r="AH2960"/>
      <c r="AI2960" t="s">
        <v>20668</v>
      </c>
      <c r="AJ2960" t="s">
        <v>32</v>
      </c>
      <c r="AK2960" t="s">
        <v>3443</v>
      </c>
      <c r="AL2960" t="s">
        <v>64</v>
      </c>
      <c r="AM2960" t="s">
        <v>16095</v>
      </c>
      <c r="AN2960">
        <v>3</v>
      </c>
    </row>
    <row r="2961" spans="1:40" ht="14.4" x14ac:dyDescent="0.3">
      <c r="A2961" s="433" t="str">
        <v>3888</v>
      </c>
      <c r="D2961" t="str">
        <f>CONCATENATE(portada_F[[#This Row],[NIVEL]],".",portada_F[[#This Row],[CODINS]])</f>
        <v>1.01849</v>
      </c>
      <c r="E2961" s="444" t="s">
        <v>32094</v>
      </c>
      <c r="F2961" t="s">
        <v>1653</v>
      </c>
      <c r="G2961" t="s">
        <v>5576</v>
      </c>
      <c r="H2961" t="s">
        <v>2114</v>
      </c>
      <c r="I2961" t="s">
        <v>135</v>
      </c>
      <c r="J2961" t="s">
        <v>9</v>
      </c>
      <c r="K2961" t="s">
        <v>32</v>
      </c>
      <c r="L2961" t="s">
        <v>20921</v>
      </c>
      <c r="M2961" t="s">
        <v>18492</v>
      </c>
      <c r="N2961">
        <v>60804</v>
      </c>
      <c r="O2961" t="s">
        <v>136</v>
      </c>
      <c r="P2961" t="s">
        <v>9</v>
      </c>
      <c r="Q2961" t="s">
        <v>4</v>
      </c>
      <c r="R2961" t="s">
        <v>16836</v>
      </c>
      <c r="S2961" t="s">
        <v>137</v>
      </c>
      <c r="T2961" t="s">
        <v>22499</v>
      </c>
      <c r="U2961" t="s">
        <v>191</v>
      </c>
      <c r="V2961" t="s">
        <v>2114</v>
      </c>
      <c r="W2961" t="s">
        <v>24846</v>
      </c>
      <c r="X2961" t="s">
        <v>10748</v>
      </c>
      <c r="Y2961" s="536" t="s">
        <v>24847</v>
      </c>
      <c r="Z2961" s="536" t="s">
        <v>24622</v>
      </c>
      <c r="AA2961" s="493" t="s">
        <v>13000</v>
      </c>
      <c r="AB2961" s="493" t="s">
        <v>24848</v>
      </c>
      <c r="AC2961" s="493" t="s">
        <v>7294</v>
      </c>
      <c r="AD2961" s="493" t="s">
        <v>24847</v>
      </c>
      <c r="AE2961"/>
      <c r="AF2961" t="s">
        <v>20919</v>
      </c>
      <c r="AG2961"/>
      <c r="AH2961"/>
      <c r="AI2961" t="s">
        <v>20668</v>
      </c>
      <c r="AJ2961" t="s">
        <v>32</v>
      </c>
      <c r="AK2961" t="s">
        <v>7676</v>
      </c>
      <c r="AL2961" t="s">
        <v>64</v>
      </c>
      <c r="AM2961" t="s">
        <v>2114</v>
      </c>
      <c r="AN2961">
        <v>25</v>
      </c>
    </row>
    <row r="2962" spans="1:40" ht="14.4" x14ac:dyDescent="0.3">
      <c r="A2962" s="433" t="str">
        <v>3889</v>
      </c>
      <c r="D2962" t="str">
        <f>CONCATENATE(portada_F[[#This Row],[NIVEL]],".",portada_F[[#This Row],[CODINS]])</f>
        <v>1.02588</v>
      </c>
      <c r="E2962" s="444" t="s">
        <v>32744</v>
      </c>
      <c r="F2962" t="s">
        <v>8124</v>
      </c>
      <c r="G2962" t="s">
        <v>8295</v>
      </c>
      <c r="H2962" t="s">
        <v>2291</v>
      </c>
      <c r="I2962" t="s">
        <v>135</v>
      </c>
      <c r="J2962" t="s">
        <v>14</v>
      </c>
      <c r="K2962" t="s">
        <v>32</v>
      </c>
      <c r="L2962" t="s">
        <v>20921</v>
      </c>
      <c r="M2962" t="s">
        <v>18492</v>
      </c>
      <c r="N2962">
        <v>60806</v>
      </c>
      <c r="O2962" t="s">
        <v>136</v>
      </c>
      <c r="P2962" t="s">
        <v>9</v>
      </c>
      <c r="Q2962" t="s">
        <v>6</v>
      </c>
      <c r="R2962" t="s">
        <v>18391</v>
      </c>
      <c r="S2962" t="s">
        <v>137</v>
      </c>
      <c r="T2962" t="s">
        <v>22499</v>
      </c>
      <c r="U2962" t="s">
        <v>23733</v>
      </c>
      <c r="V2962" t="s">
        <v>2291</v>
      </c>
      <c r="W2962" t="s">
        <v>9685</v>
      </c>
      <c r="X2962" t="s">
        <v>12129</v>
      </c>
      <c r="Y2962" s="536" t="s">
        <v>26346</v>
      </c>
      <c r="Z2962" s="536"/>
      <c r="AA2962" s="493" t="s">
        <v>17316</v>
      </c>
      <c r="AB2962" s="493" t="s">
        <v>26347</v>
      </c>
      <c r="AC2962" s="493" t="s">
        <v>20027</v>
      </c>
      <c r="AD2962" s="493" t="s">
        <v>23736</v>
      </c>
      <c r="AE2962"/>
      <c r="AF2962" t="s">
        <v>20919</v>
      </c>
      <c r="AG2962"/>
      <c r="AH2962"/>
      <c r="AI2962" t="s">
        <v>20668</v>
      </c>
      <c r="AJ2962" t="s">
        <v>32</v>
      </c>
      <c r="AK2962" t="s">
        <v>5491</v>
      </c>
      <c r="AL2962" t="s">
        <v>64</v>
      </c>
      <c r="AM2962" t="s">
        <v>2291</v>
      </c>
      <c r="AN2962">
        <v>5</v>
      </c>
    </row>
    <row r="2963" spans="1:40" ht="14.4" x14ac:dyDescent="0.3">
      <c r="A2963" s="433" t="str">
        <v>3890</v>
      </c>
      <c r="D2963" t="str">
        <f>CONCATENATE(portada_F[[#This Row],[NIVEL]],".",portada_F[[#This Row],[CODINS]])</f>
        <v>1.03878</v>
      </c>
      <c r="E2963" s="444" t="s">
        <v>33803</v>
      </c>
      <c r="F2963" t="s">
        <v>10895</v>
      </c>
      <c r="G2963" t="s">
        <v>18650</v>
      </c>
      <c r="H2963" t="s">
        <v>4450</v>
      </c>
      <c r="I2963" t="s">
        <v>135</v>
      </c>
      <c r="J2963" t="s">
        <v>11</v>
      </c>
      <c r="K2963" t="s">
        <v>32</v>
      </c>
      <c r="L2963" t="s">
        <v>20921</v>
      </c>
      <c r="M2963" t="s">
        <v>18492</v>
      </c>
      <c r="N2963">
        <v>61001</v>
      </c>
      <c r="O2963" t="s">
        <v>136</v>
      </c>
      <c r="P2963" t="s">
        <v>11</v>
      </c>
      <c r="Q2963" t="s">
        <v>1</v>
      </c>
      <c r="R2963" t="s">
        <v>16839</v>
      </c>
      <c r="S2963" t="s">
        <v>137</v>
      </c>
      <c r="T2963" t="s">
        <v>22515</v>
      </c>
      <c r="U2963" t="s">
        <v>22516</v>
      </c>
      <c r="V2963" t="s">
        <v>4450</v>
      </c>
      <c r="W2963" t="s">
        <v>20513</v>
      </c>
      <c r="X2963" t="s">
        <v>20512</v>
      </c>
      <c r="Y2963" s="536"/>
      <c r="Z2963" s="536"/>
      <c r="AA2963" s="493" t="s">
        <v>20511</v>
      </c>
      <c r="AB2963" s="493" t="s">
        <v>29041</v>
      </c>
      <c r="AC2963" s="493" t="s">
        <v>22529</v>
      </c>
      <c r="AD2963" s="493" t="s">
        <v>22530</v>
      </c>
      <c r="AE2963"/>
      <c r="AF2963" t="s">
        <v>20919</v>
      </c>
      <c r="AG2963"/>
      <c r="AH2963"/>
      <c r="AI2963" t="s">
        <v>20668</v>
      </c>
      <c r="AJ2963" t="s">
        <v>32</v>
      </c>
      <c r="AK2963" t="s">
        <v>20514</v>
      </c>
      <c r="AL2963" t="s">
        <v>64</v>
      </c>
      <c r="AM2963" t="s">
        <v>4450</v>
      </c>
      <c r="AN2963">
        <v>3</v>
      </c>
    </row>
    <row r="2964" spans="1:40" ht="14.4" x14ac:dyDescent="0.3">
      <c r="A2964" s="433" t="str">
        <v>3892</v>
      </c>
      <c r="D2964" t="str">
        <f>CONCATENATE(portada_F[[#This Row],[NIVEL]],".",portada_F[[#This Row],[CODINS]])</f>
        <v>1.02919</v>
      </c>
      <c r="E2964" s="444" t="s">
        <v>33040</v>
      </c>
      <c r="F2964" t="s">
        <v>5648</v>
      </c>
      <c r="G2964" t="s">
        <v>5647</v>
      </c>
      <c r="H2964" t="s">
        <v>1190</v>
      </c>
      <c r="I2964" t="s">
        <v>135</v>
      </c>
      <c r="J2964" t="s">
        <v>15</v>
      </c>
      <c r="K2964" t="s">
        <v>32</v>
      </c>
      <c r="L2964" t="s">
        <v>20921</v>
      </c>
      <c r="M2964" t="s">
        <v>18492</v>
      </c>
      <c r="N2964">
        <v>61001</v>
      </c>
      <c r="O2964" t="s">
        <v>136</v>
      </c>
      <c r="P2964" t="s">
        <v>11</v>
      </c>
      <c r="Q2964" t="s">
        <v>1</v>
      </c>
      <c r="R2964" t="s">
        <v>16839</v>
      </c>
      <c r="S2964" t="s">
        <v>137</v>
      </c>
      <c r="T2964" t="s">
        <v>22515</v>
      </c>
      <c r="U2964" t="s">
        <v>22516</v>
      </c>
      <c r="V2964" t="s">
        <v>9692</v>
      </c>
      <c r="W2964" t="s">
        <v>19380</v>
      </c>
      <c r="X2964" t="s">
        <v>12196</v>
      </c>
      <c r="Y2964" s="536" t="s">
        <v>22530</v>
      </c>
      <c r="Z2964" s="536" t="s">
        <v>22530</v>
      </c>
      <c r="AA2964" s="493" t="s">
        <v>15097</v>
      </c>
      <c r="AB2964" s="493" t="s">
        <v>27050</v>
      </c>
      <c r="AC2964" s="493" t="s">
        <v>13182</v>
      </c>
      <c r="AD2964" s="493" t="s">
        <v>24842</v>
      </c>
      <c r="AE2964"/>
      <c r="AF2964" t="s">
        <v>20919</v>
      </c>
      <c r="AG2964"/>
      <c r="AH2964"/>
      <c r="AI2964" t="s">
        <v>20668</v>
      </c>
      <c r="AJ2964" t="s">
        <v>32</v>
      </c>
      <c r="AK2964" t="s">
        <v>5646</v>
      </c>
      <c r="AL2964" t="s">
        <v>64</v>
      </c>
      <c r="AM2964" t="s">
        <v>1190</v>
      </c>
      <c r="AN2964">
        <v>21</v>
      </c>
    </row>
    <row r="2965" spans="1:40" ht="14.4" x14ac:dyDescent="0.3">
      <c r="A2965" s="433" t="str">
        <v>3893</v>
      </c>
      <c r="D2965" t="str">
        <f>CONCATENATE(portada_F[[#This Row],[NIVEL]],".",portada_F[[#This Row],[CODINS]])</f>
        <v>1.02302</v>
      </c>
      <c r="E2965" s="444" t="s">
        <v>32495</v>
      </c>
      <c r="F2965" t="s">
        <v>7867</v>
      </c>
      <c r="G2965" t="s">
        <v>10218</v>
      </c>
      <c r="H2965" t="s">
        <v>1563</v>
      </c>
      <c r="I2965" t="s">
        <v>135</v>
      </c>
      <c r="J2965" t="s">
        <v>9</v>
      </c>
      <c r="K2965" t="s">
        <v>32</v>
      </c>
      <c r="L2965" t="s">
        <v>20921</v>
      </c>
      <c r="M2965" t="s">
        <v>18492</v>
      </c>
      <c r="N2965">
        <v>60804</v>
      </c>
      <c r="O2965" t="s">
        <v>136</v>
      </c>
      <c r="P2965" t="s">
        <v>9</v>
      </c>
      <c r="Q2965" t="s">
        <v>4</v>
      </c>
      <c r="R2965" t="s">
        <v>16836</v>
      </c>
      <c r="S2965" t="s">
        <v>137</v>
      </c>
      <c r="T2965" t="s">
        <v>22499</v>
      </c>
      <c r="U2965" t="s">
        <v>191</v>
      </c>
      <c r="V2965" t="s">
        <v>1563</v>
      </c>
      <c r="W2965" t="s">
        <v>19204</v>
      </c>
      <c r="X2965" t="s">
        <v>12059</v>
      </c>
      <c r="Y2965" s="536" t="s">
        <v>25777</v>
      </c>
      <c r="Z2965" s="536"/>
      <c r="AA2965" s="493" t="s">
        <v>20203</v>
      </c>
      <c r="AB2965" s="493" t="s">
        <v>25778</v>
      </c>
      <c r="AC2965" s="493" t="s">
        <v>7294</v>
      </c>
      <c r="AD2965" s="493" t="s">
        <v>24622</v>
      </c>
      <c r="AE2965"/>
      <c r="AF2965" t="s">
        <v>20919</v>
      </c>
      <c r="AG2965"/>
      <c r="AH2965"/>
      <c r="AI2965" t="s">
        <v>20668</v>
      </c>
      <c r="AJ2965" t="s">
        <v>32</v>
      </c>
      <c r="AK2965" t="s">
        <v>3137</v>
      </c>
      <c r="AL2965" t="s">
        <v>64</v>
      </c>
      <c r="AM2965" t="s">
        <v>1563</v>
      </c>
      <c r="AN2965">
        <v>6</v>
      </c>
    </row>
    <row r="2966" spans="1:40" ht="14.4" x14ac:dyDescent="0.3">
      <c r="A2966" s="433" t="str">
        <v>3894</v>
      </c>
      <c r="D2966" t="str">
        <f>CONCATENATE(portada_F[[#This Row],[NIVEL]],".",portada_F[[#This Row],[CODINS]])</f>
        <v>1.02821</v>
      </c>
      <c r="E2966" s="444" t="s">
        <v>32954</v>
      </c>
      <c r="F2966" t="s">
        <v>5320</v>
      </c>
      <c r="G2966" t="s">
        <v>5318</v>
      </c>
      <c r="H2966" t="s">
        <v>187</v>
      </c>
      <c r="I2966" t="s">
        <v>13536</v>
      </c>
      <c r="J2966" t="s">
        <v>10</v>
      </c>
      <c r="K2966" t="s">
        <v>32</v>
      </c>
      <c r="L2966" t="s">
        <v>20921</v>
      </c>
      <c r="M2966" t="s">
        <v>18492</v>
      </c>
      <c r="N2966">
        <v>60505</v>
      </c>
      <c r="O2966" t="s">
        <v>136</v>
      </c>
      <c r="P2966" t="s">
        <v>5</v>
      </c>
      <c r="Q2966" t="s">
        <v>5</v>
      </c>
      <c r="R2966" t="s">
        <v>16829</v>
      </c>
      <c r="S2966" t="s">
        <v>137</v>
      </c>
      <c r="T2966" t="s">
        <v>22471</v>
      </c>
      <c r="U2966" t="s">
        <v>5299</v>
      </c>
      <c r="V2966" t="s">
        <v>187</v>
      </c>
      <c r="W2966" t="s">
        <v>5319</v>
      </c>
      <c r="X2966" t="s">
        <v>13238</v>
      </c>
      <c r="Y2966" s="536" t="s">
        <v>26854</v>
      </c>
      <c r="Z2966" s="536"/>
      <c r="AA2966" s="493" t="s">
        <v>20299</v>
      </c>
      <c r="AB2966" s="493" t="s">
        <v>26855</v>
      </c>
      <c r="AC2966" s="493" t="s">
        <v>19898</v>
      </c>
      <c r="AD2966" s="493" t="s">
        <v>23359</v>
      </c>
      <c r="AE2966"/>
      <c r="AF2966" t="s">
        <v>20919</v>
      </c>
      <c r="AG2966"/>
      <c r="AH2966"/>
      <c r="AI2966" t="s">
        <v>20668</v>
      </c>
      <c r="AJ2966" t="s">
        <v>32</v>
      </c>
      <c r="AK2966" t="s">
        <v>7906</v>
      </c>
      <c r="AL2966" t="s">
        <v>64</v>
      </c>
      <c r="AM2966" t="s">
        <v>187</v>
      </c>
      <c r="AN2966">
        <v>2</v>
      </c>
    </row>
    <row r="2967" spans="1:40" ht="14.4" x14ac:dyDescent="0.3">
      <c r="A2967" s="433" t="str">
        <v>3895</v>
      </c>
      <c r="D2967" t="str">
        <f>CONCATENATE(portada_F[[#This Row],[NIVEL]],".",portada_F[[#This Row],[CODINS]])</f>
        <v>1.03740</v>
      </c>
      <c r="E2967" s="444" t="s">
        <v>33697</v>
      </c>
      <c r="F2967" t="s">
        <v>13895</v>
      </c>
      <c r="G2967" t="s">
        <v>13896</v>
      </c>
      <c r="H2967" t="s">
        <v>12595</v>
      </c>
      <c r="I2967" t="s">
        <v>13536</v>
      </c>
      <c r="J2967" t="s">
        <v>9</v>
      </c>
      <c r="K2967" t="s">
        <v>32</v>
      </c>
      <c r="L2967" t="s">
        <v>20921</v>
      </c>
      <c r="M2967" t="s">
        <v>18492</v>
      </c>
      <c r="N2967">
        <v>60503</v>
      </c>
      <c r="O2967" t="s">
        <v>136</v>
      </c>
      <c r="P2967" t="s">
        <v>5</v>
      </c>
      <c r="Q2967" t="s">
        <v>3</v>
      </c>
      <c r="R2967" t="s">
        <v>16827</v>
      </c>
      <c r="S2967" t="s">
        <v>137</v>
      </c>
      <c r="T2967" t="s">
        <v>22471</v>
      </c>
      <c r="U2967" t="s">
        <v>5339</v>
      </c>
      <c r="V2967" t="s">
        <v>12595</v>
      </c>
      <c r="W2967" t="s">
        <v>28760</v>
      </c>
      <c r="X2967" t="s">
        <v>15176</v>
      </c>
      <c r="Y2967" s="536" t="s">
        <v>28761</v>
      </c>
      <c r="Z2967" s="536" t="s">
        <v>28762</v>
      </c>
      <c r="AA2967" s="493" t="s">
        <v>14102</v>
      </c>
      <c r="AB2967" s="493" t="s">
        <v>28761</v>
      </c>
      <c r="AC2967" s="493" t="s">
        <v>19975</v>
      </c>
      <c r="AD2967" s="493" t="s">
        <v>23207</v>
      </c>
      <c r="AE2967"/>
      <c r="AF2967" t="s">
        <v>20919</v>
      </c>
      <c r="AG2967"/>
      <c r="AH2967"/>
      <c r="AI2967" t="s">
        <v>20668</v>
      </c>
      <c r="AJ2967" t="s">
        <v>32</v>
      </c>
      <c r="AK2967" t="s">
        <v>13582</v>
      </c>
      <c r="AL2967" t="s">
        <v>64</v>
      </c>
      <c r="AM2967" t="s">
        <v>12595</v>
      </c>
      <c r="AN2967">
        <v>2</v>
      </c>
    </row>
    <row r="2968" spans="1:40" ht="14.4" x14ac:dyDescent="0.3">
      <c r="A2968" s="433" t="str">
        <v>3896</v>
      </c>
      <c r="D2968" t="str">
        <f>CONCATENATE(portada_F[[#This Row],[NIVEL]],".",portada_F[[#This Row],[CODINS]])</f>
        <v>1.03727</v>
      </c>
      <c r="E2968" s="444" t="s">
        <v>33685</v>
      </c>
      <c r="F2968" t="s">
        <v>9962</v>
      </c>
      <c r="G2968" t="s">
        <v>13875</v>
      </c>
      <c r="H2968" t="s">
        <v>13876</v>
      </c>
      <c r="I2968" t="s">
        <v>135</v>
      </c>
      <c r="J2968" t="s">
        <v>10</v>
      </c>
      <c r="K2968" t="s">
        <v>32</v>
      </c>
      <c r="L2968" t="s">
        <v>20921</v>
      </c>
      <c r="M2968" t="s">
        <v>18492</v>
      </c>
      <c r="N2968">
        <v>61001</v>
      </c>
      <c r="O2968" t="s">
        <v>136</v>
      </c>
      <c r="P2968" t="s">
        <v>11</v>
      </c>
      <c r="Q2968" t="s">
        <v>1</v>
      </c>
      <c r="R2968" t="s">
        <v>16839</v>
      </c>
      <c r="S2968" t="s">
        <v>137</v>
      </c>
      <c r="T2968" t="s">
        <v>22515</v>
      </c>
      <c r="U2968" t="s">
        <v>22516</v>
      </c>
      <c r="V2968" t="s">
        <v>13876</v>
      </c>
      <c r="W2968" t="s">
        <v>15165</v>
      </c>
      <c r="X2968" t="s">
        <v>15164</v>
      </c>
      <c r="Y2968" s="536" t="s">
        <v>28733</v>
      </c>
      <c r="Z2968" s="536"/>
      <c r="AA2968" s="493" t="s">
        <v>14455</v>
      </c>
      <c r="AB2968" s="493" t="s">
        <v>28734</v>
      </c>
      <c r="AC2968" s="493" t="s">
        <v>19900</v>
      </c>
      <c r="AD2968" s="493" t="s">
        <v>22520</v>
      </c>
      <c r="AE2968"/>
      <c r="AF2968" t="s">
        <v>20919</v>
      </c>
      <c r="AG2968"/>
      <c r="AH2968"/>
      <c r="AI2968" t="s">
        <v>20668</v>
      </c>
      <c r="AJ2968" t="s">
        <v>32</v>
      </c>
      <c r="AK2968" t="s">
        <v>10251</v>
      </c>
      <c r="AL2968" t="s">
        <v>64</v>
      </c>
      <c r="AM2968" t="s">
        <v>13876</v>
      </c>
      <c r="AN2968">
        <v>3</v>
      </c>
    </row>
    <row r="2969" spans="1:40" ht="14.4" x14ac:dyDescent="0.3">
      <c r="A2969" s="433" t="str">
        <v>3897</v>
      </c>
      <c r="D2969" t="str">
        <f>CONCATENATE(portada_F[[#This Row],[NIVEL]],".",portada_F[[#This Row],[CODINS]])</f>
        <v>1.03179</v>
      </c>
      <c r="E2969" s="444" t="s">
        <v>33260</v>
      </c>
      <c r="F2969" t="s">
        <v>5454</v>
      </c>
      <c r="G2969" t="s">
        <v>5453</v>
      </c>
      <c r="H2969" t="s">
        <v>70</v>
      </c>
      <c r="I2969" t="s">
        <v>135</v>
      </c>
      <c r="J2969" t="s">
        <v>4</v>
      </c>
      <c r="K2969" t="s">
        <v>32</v>
      </c>
      <c r="L2969" t="s">
        <v>20921</v>
      </c>
      <c r="M2969" t="s">
        <v>18492</v>
      </c>
      <c r="N2969">
        <v>60703</v>
      </c>
      <c r="O2969" t="s">
        <v>136</v>
      </c>
      <c r="P2969" t="s">
        <v>7</v>
      </c>
      <c r="Q2969" t="s">
        <v>3</v>
      </c>
      <c r="R2969" t="s">
        <v>16832</v>
      </c>
      <c r="S2969" t="s">
        <v>137</v>
      </c>
      <c r="T2969" t="s">
        <v>138</v>
      </c>
      <c r="U2969" t="s">
        <v>22494</v>
      </c>
      <c r="V2969" t="s">
        <v>70</v>
      </c>
      <c r="W2969" t="s">
        <v>19431</v>
      </c>
      <c r="X2969" t="s">
        <v>13319</v>
      </c>
      <c r="Y2969" s="536" t="s">
        <v>27566</v>
      </c>
      <c r="Z2969" s="536"/>
      <c r="AA2969" s="493" t="s">
        <v>14235</v>
      </c>
      <c r="AB2969" s="493" t="s">
        <v>27566</v>
      </c>
      <c r="AC2969" s="493" t="s">
        <v>19893</v>
      </c>
      <c r="AD2969" s="493" t="s">
        <v>22498</v>
      </c>
      <c r="AE2969"/>
      <c r="AF2969" t="s">
        <v>20919</v>
      </c>
      <c r="AG2969"/>
      <c r="AH2969"/>
      <c r="AI2969" t="s">
        <v>20668</v>
      </c>
      <c r="AJ2969" t="s">
        <v>32</v>
      </c>
      <c r="AK2969" t="s">
        <v>5452</v>
      </c>
      <c r="AL2969" t="s">
        <v>64</v>
      </c>
      <c r="AM2969" t="s">
        <v>70</v>
      </c>
      <c r="AN2969">
        <v>9</v>
      </c>
    </row>
    <row r="2970" spans="1:40" ht="14.4" x14ac:dyDescent="0.3">
      <c r="A2970" s="433" t="str">
        <v>3898</v>
      </c>
      <c r="D2970" t="str">
        <f>CONCATENATE(portada_F[[#This Row],[NIVEL]],".",portada_F[[#This Row],[CODINS]])</f>
        <v>1.03268</v>
      </c>
      <c r="E2970" s="444" t="s">
        <v>33329</v>
      </c>
      <c r="F2970" t="s">
        <v>6959</v>
      </c>
      <c r="G2970" t="s">
        <v>5537</v>
      </c>
      <c r="H2970" t="s">
        <v>210</v>
      </c>
      <c r="I2970" t="s">
        <v>135</v>
      </c>
      <c r="J2970" t="s">
        <v>6</v>
      </c>
      <c r="K2970" t="s">
        <v>32</v>
      </c>
      <c r="L2970" t="s">
        <v>20921</v>
      </c>
      <c r="M2970" t="s">
        <v>18492</v>
      </c>
      <c r="N2970">
        <v>60802</v>
      </c>
      <c r="O2970" t="s">
        <v>136</v>
      </c>
      <c r="P2970" t="s">
        <v>9</v>
      </c>
      <c r="Q2970" t="s">
        <v>2</v>
      </c>
      <c r="R2970" t="s">
        <v>16835</v>
      </c>
      <c r="S2970" t="s">
        <v>137</v>
      </c>
      <c r="T2970" t="s">
        <v>22499</v>
      </c>
      <c r="U2970" t="s">
        <v>3327</v>
      </c>
      <c r="V2970" t="s">
        <v>210</v>
      </c>
      <c r="W2970" t="s">
        <v>13340</v>
      </c>
      <c r="X2970" t="s">
        <v>11073</v>
      </c>
      <c r="Y2970" s="536" t="s">
        <v>27732</v>
      </c>
      <c r="Z2970" s="536" t="s">
        <v>22504</v>
      </c>
      <c r="AA2970" s="493" t="s">
        <v>18157</v>
      </c>
      <c r="AB2970" s="493" t="s">
        <v>27732</v>
      </c>
      <c r="AC2970" s="493" t="s">
        <v>19895</v>
      </c>
      <c r="AD2970" s="493" t="s">
        <v>25762</v>
      </c>
      <c r="AE2970"/>
      <c r="AF2970" t="s">
        <v>20919</v>
      </c>
      <c r="AG2970"/>
      <c r="AH2970"/>
      <c r="AI2970" t="s">
        <v>20668</v>
      </c>
      <c r="AJ2970" t="s">
        <v>32</v>
      </c>
      <c r="AK2970" t="s">
        <v>1772</v>
      </c>
      <c r="AL2970" t="s">
        <v>64</v>
      </c>
      <c r="AM2970" t="s">
        <v>210</v>
      </c>
      <c r="AN2970">
        <v>5</v>
      </c>
    </row>
    <row r="2971" spans="1:40" ht="14.4" x14ac:dyDescent="0.3">
      <c r="A2971" s="433" t="str">
        <v>3899</v>
      </c>
      <c r="D2971" t="str">
        <f>CONCATENATE(portada_F[[#This Row],[NIVEL]],".",portada_F[[#This Row],[CODINS]])</f>
        <v>1.04105</v>
      </c>
      <c r="E2971" s="444" t="s">
        <v>33993</v>
      </c>
      <c r="F2971" t="s">
        <v>15349</v>
      </c>
      <c r="G2971" t="s">
        <v>17580</v>
      </c>
      <c r="H2971" t="s">
        <v>799</v>
      </c>
      <c r="I2971" t="s">
        <v>13536</v>
      </c>
      <c r="J2971" t="s">
        <v>7</v>
      </c>
      <c r="K2971" t="s">
        <v>32</v>
      </c>
      <c r="L2971" t="s">
        <v>20921</v>
      </c>
      <c r="M2971" t="s">
        <v>18492</v>
      </c>
      <c r="N2971">
        <v>60502</v>
      </c>
      <c r="O2971" t="s">
        <v>136</v>
      </c>
      <c r="P2971" t="s">
        <v>5</v>
      </c>
      <c r="Q2971" t="s">
        <v>2</v>
      </c>
      <c r="R2971" t="s">
        <v>16826</v>
      </c>
      <c r="S2971" t="s">
        <v>137</v>
      </c>
      <c r="T2971" t="s">
        <v>22471</v>
      </c>
      <c r="U2971" t="s">
        <v>22478</v>
      </c>
      <c r="V2971" t="s">
        <v>799</v>
      </c>
      <c r="W2971" t="s">
        <v>29515</v>
      </c>
      <c r="X2971" t="s">
        <v>17582</v>
      </c>
      <c r="Y2971" s="536" t="s">
        <v>29516</v>
      </c>
      <c r="Z2971" s="536" t="s">
        <v>29517</v>
      </c>
      <c r="AA2971" s="493" t="s">
        <v>19591</v>
      </c>
      <c r="AB2971" s="493" t="s">
        <v>29517</v>
      </c>
      <c r="AC2971" s="493" t="s">
        <v>19889</v>
      </c>
      <c r="AD2971" s="493" t="s">
        <v>26376</v>
      </c>
      <c r="AE2971"/>
      <c r="AF2971" t="s">
        <v>20919</v>
      </c>
      <c r="AG2971"/>
      <c r="AH2971"/>
      <c r="AI2971" t="s">
        <v>20668</v>
      </c>
      <c r="AJ2971" t="s">
        <v>32</v>
      </c>
      <c r="AK2971" t="s">
        <v>2822</v>
      </c>
      <c r="AL2971" t="s">
        <v>64</v>
      </c>
      <c r="AM2971" t="s">
        <v>799</v>
      </c>
      <c r="AN2971">
        <v>7</v>
      </c>
    </row>
    <row r="2972" spans="1:40" ht="14.4" x14ac:dyDescent="0.3">
      <c r="A2972" s="433" t="str">
        <v>3900</v>
      </c>
      <c r="D2972" t="str">
        <f>CONCATENATE(portada_F[[#This Row],[NIVEL]],".",portada_F[[#This Row],[CODINS]])</f>
        <v>1.01735</v>
      </c>
      <c r="E2972" s="444" t="s">
        <v>31994</v>
      </c>
      <c r="F2972" t="s">
        <v>2397</v>
      </c>
      <c r="G2972" t="s">
        <v>5496</v>
      </c>
      <c r="H2972" t="s">
        <v>1317</v>
      </c>
      <c r="I2972" t="s">
        <v>135</v>
      </c>
      <c r="J2972" t="s">
        <v>5</v>
      </c>
      <c r="K2972" t="s">
        <v>32</v>
      </c>
      <c r="L2972" t="s">
        <v>20921</v>
      </c>
      <c r="M2972" t="s">
        <v>18492</v>
      </c>
      <c r="N2972">
        <v>60801</v>
      </c>
      <c r="O2972" t="s">
        <v>136</v>
      </c>
      <c r="P2972" t="s">
        <v>9</v>
      </c>
      <c r="Q2972" t="s">
        <v>1</v>
      </c>
      <c r="R2972" t="s">
        <v>16834</v>
      </c>
      <c r="S2972" t="s">
        <v>137</v>
      </c>
      <c r="T2972" t="s">
        <v>22499</v>
      </c>
      <c r="U2972" t="s">
        <v>3120</v>
      </c>
      <c r="V2972" t="s">
        <v>1317</v>
      </c>
      <c r="W2972" t="s">
        <v>24615</v>
      </c>
      <c r="X2972" t="s">
        <v>10717</v>
      </c>
      <c r="Y2972" s="536" t="s">
        <v>24616</v>
      </c>
      <c r="Z2972" s="536" t="s">
        <v>22501</v>
      </c>
      <c r="AA2972" s="493" t="s">
        <v>19077</v>
      </c>
      <c r="AB2972" s="493" t="s">
        <v>24617</v>
      </c>
      <c r="AC2972" s="493" t="s">
        <v>19894</v>
      </c>
      <c r="AD2972" s="493" t="s">
        <v>22501</v>
      </c>
      <c r="AE2972"/>
      <c r="AF2972" t="s">
        <v>20919</v>
      </c>
      <c r="AG2972"/>
      <c r="AH2972"/>
      <c r="AI2972" t="s">
        <v>20668</v>
      </c>
      <c r="AJ2972" t="s">
        <v>32</v>
      </c>
      <c r="AK2972" t="s">
        <v>5495</v>
      </c>
      <c r="AL2972" t="s">
        <v>64</v>
      </c>
      <c r="AM2972" t="s">
        <v>1317</v>
      </c>
      <c r="AN2972">
        <v>9</v>
      </c>
    </row>
    <row r="2973" spans="1:40" ht="14.4" x14ac:dyDescent="0.3">
      <c r="A2973" s="433" t="str">
        <v>3901</v>
      </c>
      <c r="D2973" t="str">
        <f>CONCATENATE(portada_F[[#This Row],[NIVEL]],".",portada_F[[#This Row],[CODINS]])</f>
        <v>1.02043</v>
      </c>
      <c r="E2973" s="444" t="s">
        <v>32268</v>
      </c>
      <c r="F2973" t="s">
        <v>4673</v>
      </c>
      <c r="G2973" t="s">
        <v>5658</v>
      </c>
      <c r="H2973" t="s">
        <v>159</v>
      </c>
      <c r="I2973" t="s">
        <v>135</v>
      </c>
      <c r="J2973" t="s">
        <v>11</v>
      </c>
      <c r="K2973" t="s">
        <v>32</v>
      </c>
      <c r="L2973" t="s">
        <v>20921</v>
      </c>
      <c r="M2973" t="s">
        <v>18492</v>
      </c>
      <c r="N2973">
        <v>61001</v>
      </c>
      <c r="O2973" t="s">
        <v>136</v>
      </c>
      <c r="P2973" t="s">
        <v>11</v>
      </c>
      <c r="Q2973" t="s">
        <v>1</v>
      </c>
      <c r="R2973" t="s">
        <v>16839</v>
      </c>
      <c r="S2973" t="s">
        <v>137</v>
      </c>
      <c r="T2973" t="s">
        <v>22515</v>
      </c>
      <c r="U2973" t="s">
        <v>22516</v>
      </c>
      <c r="V2973" t="s">
        <v>159</v>
      </c>
      <c r="W2973" t="s">
        <v>19154</v>
      </c>
      <c r="X2973" t="s">
        <v>10810</v>
      </c>
      <c r="Y2973" s="536" t="s">
        <v>25229</v>
      </c>
      <c r="Z2973" s="536" t="s">
        <v>25229</v>
      </c>
      <c r="AA2973" s="493" t="s">
        <v>25230</v>
      </c>
      <c r="AB2973" s="493" t="s">
        <v>25229</v>
      </c>
      <c r="AC2973" s="493" t="s">
        <v>22529</v>
      </c>
      <c r="AD2973" s="493" t="s">
        <v>22530</v>
      </c>
      <c r="AE2973"/>
      <c r="AF2973" t="s">
        <v>20919</v>
      </c>
      <c r="AG2973"/>
      <c r="AH2973"/>
      <c r="AI2973" t="s">
        <v>20668</v>
      </c>
      <c r="AJ2973" t="s">
        <v>32</v>
      </c>
      <c r="AK2973" t="s">
        <v>7324</v>
      </c>
      <c r="AL2973" t="s">
        <v>64</v>
      </c>
      <c r="AM2973" t="s">
        <v>159</v>
      </c>
      <c r="AN2973">
        <v>10</v>
      </c>
    </row>
    <row r="2974" spans="1:40" ht="14.4" x14ac:dyDescent="0.3">
      <c r="A2974" s="433" t="str">
        <v>3902</v>
      </c>
      <c r="D2974" t="str">
        <f>CONCATENATE(portada_F[[#This Row],[NIVEL]],".",portada_F[[#This Row],[CODINS]])</f>
        <v>1.01836</v>
      </c>
      <c r="E2974" s="444" t="s">
        <v>32082</v>
      </c>
      <c r="F2974" t="s">
        <v>4221</v>
      </c>
      <c r="G2974" t="s">
        <v>5322</v>
      </c>
      <c r="H2974" t="s">
        <v>2041</v>
      </c>
      <c r="I2974" t="s">
        <v>13536</v>
      </c>
      <c r="J2974" t="s">
        <v>7</v>
      </c>
      <c r="K2974" t="s">
        <v>32</v>
      </c>
      <c r="L2974" t="s">
        <v>20921</v>
      </c>
      <c r="M2974" t="s">
        <v>18492</v>
      </c>
      <c r="N2974">
        <v>60502</v>
      </c>
      <c r="O2974" t="s">
        <v>136</v>
      </c>
      <c r="P2974" t="s">
        <v>5</v>
      </c>
      <c r="Q2974" t="s">
        <v>2</v>
      </c>
      <c r="R2974" t="s">
        <v>16826</v>
      </c>
      <c r="S2974" t="s">
        <v>137</v>
      </c>
      <c r="T2974" t="s">
        <v>22471</v>
      </c>
      <c r="U2974" t="s">
        <v>22478</v>
      </c>
      <c r="V2974" t="s">
        <v>2041</v>
      </c>
      <c r="W2974" t="s">
        <v>24820</v>
      </c>
      <c r="X2974" t="s">
        <v>12998</v>
      </c>
      <c r="Y2974" s="536" t="s">
        <v>24821</v>
      </c>
      <c r="Z2974" s="536"/>
      <c r="AA2974" s="493" t="s">
        <v>17212</v>
      </c>
      <c r="AB2974" s="493" t="s">
        <v>24822</v>
      </c>
      <c r="AC2974" s="493" t="s">
        <v>19889</v>
      </c>
      <c r="AD2974" s="493" t="s">
        <v>22481</v>
      </c>
      <c r="AE2974"/>
      <c r="AF2974" t="s">
        <v>20919</v>
      </c>
      <c r="AG2974"/>
      <c r="AH2974"/>
      <c r="AI2974" t="s">
        <v>20668</v>
      </c>
      <c r="AJ2974" t="s">
        <v>32</v>
      </c>
      <c r="AK2974" t="s">
        <v>5321</v>
      </c>
      <c r="AL2974" t="s">
        <v>64</v>
      </c>
      <c r="AM2974" t="s">
        <v>2041</v>
      </c>
      <c r="AN2974">
        <v>27</v>
      </c>
    </row>
    <row r="2975" spans="1:40" ht="14.4" x14ac:dyDescent="0.3">
      <c r="A2975" s="433" t="str">
        <v>3903</v>
      </c>
      <c r="D2975" t="str">
        <f>CONCATENATE(portada_F[[#This Row],[NIVEL]],".",portada_F[[#This Row],[CODINS]])</f>
        <v>1.03969</v>
      </c>
      <c r="E2975" s="444" t="s">
        <v>33877</v>
      </c>
      <c r="F2975" t="s">
        <v>9999</v>
      </c>
      <c r="G2975" t="s">
        <v>15991</v>
      </c>
      <c r="H2975" t="s">
        <v>15992</v>
      </c>
      <c r="I2975" t="s">
        <v>135</v>
      </c>
      <c r="J2975" t="s">
        <v>14</v>
      </c>
      <c r="K2975" t="s">
        <v>32</v>
      </c>
      <c r="L2975" t="s">
        <v>20921</v>
      </c>
      <c r="M2975" t="s">
        <v>18492</v>
      </c>
      <c r="N2975">
        <v>60805</v>
      </c>
      <c r="O2975" t="s">
        <v>136</v>
      </c>
      <c r="P2975" t="s">
        <v>9</v>
      </c>
      <c r="Q2975" t="s">
        <v>5</v>
      </c>
      <c r="R2975" t="s">
        <v>16837</v>
      </c>
      <c r="S2975" t="s">
        <v>137</v>
      </c>
      <c r="T2975" t="s">
        <v>22499</v>
      </c>
      <c r="U2975" t="s">
        <v>23756</v>
      </c>
      <c r="V2975" t="s">
        <v>15992</v>
      </c>
      <c r="W2975" t="s">
        <v>22765</v>
      </c>
      <c r="X2975" t="s">
        <v>29214</v>
      </c>
      <c r="Y2975" s="536" t="s">
        <v>29215</v>
      </c>
      <c r="Z2975" s="536"/>
      <c r="AA2975" s="493" t="s">
        <v>15993</v>
      </c>
      <c r="AB2975" s="493" t="s">
        <v>29216</v>
      </c>
      <c r="AC2975" s="493" t="s">
        <v>20027</v>
      </c>
      <c r="AD2975" s="493" t="s">
        <v>23736</v>
      </c>
      <c r="AE2975"/>
      <c r="AF2975" t="s">
        <v>20919</v>
      </c>
      <c r="AG2975"/>
      <c r="AH2975"/>
      <c r="AI2975" t="s">
        <v>20668</v>
      </c>
      <c r="AJ2975" t="s">
        <v>32</v>
      </c>
      <c r="AK2975" t="s">
        <v>2708</v>
      </c>
      <c r="AL2975" t="s">
        <v>64</v>
      </c>
      <c r="AM2975" t="s">
        <v>15992</v>
      </c>
      <c r="AN2975">
        <v>5</v>
      </c>
    </row>
    <row r="2976" spans="1:40" ht="14.4" x14ac:dyDescent="0.3">
      <c r="A2976" s="433" t="str">
        <v>3904</v>
      </c>
      <c r="D2976" t="str">
        <f>CONCATENATE(portada_F[[#This Row],[NIVEL]],".",portada_F[[#This Row],[CODINS]])</f>
        <v>1.03463</v>
      </c>
      <c r="E2976" s="444" t="s">
        <v>33503</v>
      </c>
      <c r="F2976" t="s">
        <v>12563</v>
      </c>
      <c r="G2976" t="s">
        <v>12564</v>
      </c>
      <c r="H2976" t="s">
        <v>12565</v>
      </c>
      <c r="I2976" t="s">
        <v>13536</v>
      </c>
      <c r="J2976" t="s">
        <v>6</v>
      </c>
      <c r="K2976" t="s">
        <v>32</v>
      </c>
      <c r="L2976" t="s">
        <v>20921</v>
      </c>
      <c r="M2976" t="s">
        <v>18492</v>
      </c>
      <c r="N2976">
        <v>60501</v>
      </c>
      <c r="O2976" t="s">
        <v>136</v>
      </c>
      <c r="P2976" t="s">
        <v>5</v>
      </c>
      <c r="Q2976" t="s">
        <v>1</v>
      </c>
      <c r="R2976" t="s">
        <v>16825</v>
      </c>
      <c r="S2976" t="s">
        <v>137</v>
      </c>
      <c r="T2976" t="s">
        <v>22471</v>
      </c>
      <c r="U2976" t="s">
        <v>22472</v>
      </c>
      <c r="V2976" t="s">
        <v>13402</v>
      </c>
      <c r="W2976" t="s">
        <v>28161</v>
      </c>
      <c r="X2976" t="s">
        <v>13404</v>
      </c>
      <c r="Y2976" s="536" t="s">
        <v>28162</v>
      </c>
      <c r="Z2976" s="536"/>
      <c r="AA2976" s="493" t="s">
        <v>19483</v>
      </c>
      <c r="AB2976" s="493" t="s">
        <v>28163</v>
      </c>
      <c r="AC2976" s="493" t="s">
        <v>19887</v>
      </c>
      <c r="AD2976" s="493" t="s">
        <v>22475</v>
      </c>
      <c r="AE2976"/>
      <c r="AF2976" t="s">
        <v>20919</v>
      </c>
      <c r="AG2976"/>
      <c r="AH2976"/>
      <c r="AI2976" t="s">
        <v>20668</v>
      </c>
      <c r="AJ2976" t="s">
        <v>32</v>
      </c>
      <c r="AK2976" t="s">
        <v>12543</v>
      </c>
      <c r="AL2976" t="s">
        <v>64</v>
      </c>
      <c r="AM2976" t="s">
        <v>12565</v>
      </c>
      <c r="AN2976">
        <v>4</v>
      </c>
    </row>
    <row r="2977" spans="1:40" ht="14.4" x14ac:dyDescent="0.3">
      <c r="A2977" s="433" t="str">
        <v>3905</v>
      </c>
      <c r="D2977" t="str">
        <f>CONCATENATE(portada_F[[#This Row],[NIVEL]],".",portada_F[[#This Row],[CODINS]])</f>
        <v>1.02808</v>
      </c>
      <c r="E2977" s="444" t="s">
        <v>32944</v>
      </c>
      <c r="F2977" t="s">
        <v>5501</v>
      </c>
      <c r="G2977" t="s">
        <v>5500</v>
      </c>
      <c r="H2977" t="s">
        <v>4127</v>
      </c>
      <c r="I2977" t="s">
        <v>135</v>
      </c>
      <c r="J2977" t="s">
        <v>14</v>
      </c>
      <c r="K2977" t="s">
        <v>32</v>
      </c>
      <c r="L2977" t="s">
        <v>20921</v>
      </c>
      <c r="M2977" t="s">
        <v>18492</v>
      </c>
      <c r="N2977">
        <v>60805</v>
      </c>
      <c r="O2977" t="s">
        <v>136</v>
      </c>
      <c r="P2977" t="s">
        <v>9</v>
      </c>
      <c r="Q2977" t="s">
        <v>5</v>
      </c>
      <c r="R2977" t="s">
        <v>16837</v>
      </c>
      <c r="S2977" t="s">
        <v>137</v>
      </c>
      <c r="T2977" t="s">
        <v>22499</v>
      </c>
      <c r="U2977" t="s">
        <v>23756</v>
      </c>
      <c r="V2977" t="s">
        <v>4127</v>
      </c>
      <c r="W2977" t="s">
        <v>26830</v>
      </c>
      <c r="X2977" t="s">
        <v>18116</v>
      </c>
      <c r="Y2977" s="536" t="s">
        <v>23736</v>
      </c>
      <c r="Z2977" s="536" t="s">
        <v>23736</v>
      </c>
      <c r="AA2977" s="493" t="s">
        <v>15083</v>
      </c>
      <c r="AB2977" s="493" t="s">
        <v>26831</v>
      </c>
      <c r="AC2977" s="493" t="s">
        <v>20027</v>
      </c>
      <c r="AD2977" s="493" t="s">
        <v>23736</v>
      </c>
      <c r="AE2977"/>
      <c r="AF2977" t="s">
        <v>20919</v>
      </c>
      <c r="AG2977"/>
      <c r="AH2977"/>
      <c r="AI2977" t="s">
        <v>20668</v>
      </c>
      <c r="AJ2977" t="s">
        <v>32</v>
      </c>
      <c r="AK2977" t="s">
        <v>7899</v>
      </c>
      <c r="AL2977" t="s">
        <v>64</v>
      </c>
      <c r="AM2977" t="s">
        <v>4127</v>
      </c>
      <c r="AN2977">
        <v>5</v>
      </c>
    </row>
    <row r="2978" spans="1:40" ht="14.4" x14ac:dyDescent="0.3">
      <c r="A2978" s="433" t="str">
        <v>3906</v>
      </c>
      <c r="D2978" t="str">
        <f>CONCATENATE(portada_F[[#This Row],[NIVEL]],".",portada_F[[#This Row],[CODINS]])</f>
        <v>1.02305</v>
      </c>
      <c r="E2978" s="444" t="s">
        <v>32498</v>
      </c>
      <c r="F2978" t="s">
        <v>1477</v>
      </c>
      <c r="G2978" t="s">
        <v>5686</v>
      </c>
      <c r="H2978" t="s">
        <v>5687</v>
      </c>
      <c r="I2978" t="s">
        <v>135</v>
      </c>
      <c r="J2978" t="s">
        <v>13</v>
      </c>
      <c r="K2978" t="s">
        <v>32</v>
      </c>
      <c r="L2978" t="s">
        <v>20921</v>
      </c>
      <c r="M2978" t="s">
        <v>18492</v>
      </c>
      <c r="N2978">
        <v>61004</v>
      </c>
      <c r="O2978" t="s">
        <v>136</v>
      </c>
      <c r="P2978" t="s">
        <v>11</v>
      </c>
      <c r="Q2978" t="s">
        <v>4</v>
      </c>
      <c r="R2978" t="s">
        <v>16842</v>
      </c>
      <c r="S2978" t="s">
        <v>137</v>
      </c>
      <c r="T2978" t="s">
        <v>22515</v>
      </c>
      <c r="U2978" t="s">
        <v>5598</v>
      </c>
      <c r="V2978" t="s">
        <v>5687</v>
      </c>
      <c r="W2978" t="s">
        <v>1043</v>
      </c>
      <c r="X2978" t="s">
        <v>10861</v>
      </c>
      <c r="Y2978" s="536" t="s">
        <v>25783</v>
      </c>
      <c r="Z2978" s="536" t="s">
        <v>25784</v>
      </c>
      <c r="AA2978" s="493" t="s">
        <v>19206</v>
      </c>
      <c r="AB2978" s="493" t="s">
        <v>25784</v>
      </c>
      <c r="AC2978" s="493" t="s">
        <v>19901</v>
      </c>
      <c r="AD2978" s="493" t="s">
        <v>22533</v>
      </c>
      <c r="AE2978"/>
      <c r="AF2978" t="s">
        <v>20919</v>
      </c>
      <c r="AG2978"/>
      <c r="AH2978"/>
      <c r="AI2978" t="s">
        <v>20668</v>
      </c>
      <c r="AJ2978" t="s">
        <v>32</v>
      </c>
      <c r="AK2978" t="s">
        <v>2986</v>
      </c>
      <c r="AL2978" t="s">
        <v>64</v>
      </c>
      <c r="AM2978" t="s">
        <v>5687</v>
      </c>
      <c r="AN2978">
        <v>18</v>
      </c>
    </row>
    <row r="2979" spans="1:40" ht="14.4" x14ac:dyDescent="0.3">
      <c r="A2979" s="433" t="str">
        <v>3907</v>
      </c>
      <c r="D2979" t="str">
        <f>CONCATENATE(portada_F[[#This Row],[NIVEL]],".",portada_F[[#This Row],[CODINS]])</f>
        <v>1.02036</v>
      </c>
      <c r="E2979" s="444" t="s">
        <v>32261</v>
      </c>
      <c r="F2979" t="s">
        <v>1580</v>
      </c>
      <c r="G2979" t="s">
        <v>5549</v>
      </c>
      <c r="H2979" t="s">
        <v>5550</v>
      </c>
      <c r="I2979" t="s">
        <v>135</v>
      </c>
      <c r="J2979" t="s">
        <v>7</v>
      </c>
      <c r="K2979" t="s">
        <v>32</v>
      </c>
      <c r="L2979" t="s">
        <v>20921</v>
      </c>
      <c r="M2979" t="s">
        <v>18492</v>
      </c>
      <c r="N2979">
        <v>60803</v>
      </c>
      <c r="O2979" t="s">
        <v>136</v>
      </c>
      <c r="P2979" t="s">
        <v>9</v>
      </c>
      <c r="Q2979" t="s">
        <v>3</v>
      </c>
      <c r="R2979" t="s">
        <v>18390</v>
      </c>
      <c r="S2979" t="s">
        <v>137</v>
      </c>
      <c r="T2979" t="s">
        <v>22499</v>
      </c>
      <c r="U2979" t="s">
        <v>22507</v>
      </c>
      <c r="V2979" t="s">
        <v>5550</v>
      </c>
      <c r="W2979" t="s">
        <v>23189</v>
      </c>
      <c r="X2979" t="s">
        <v>10807</v>
      </c>
      <c r="Y2979" s="536" t="s">
        <v>22510</v>
      </c>
      <c r="Z2979" s="536" t="s">
        <v>22510</v>
      </c>
      <c r="AA2979" s="493" t="s">
        <v>11351</v>
      </c>
      <c r="AB2979" s="493" t="s">
        <v>25219</v>
      </c>
      <c r="AC2979" s="493" t="s">
        <v>19896</v>
      </c>
      <c r="AD2979" s="493" t="s">
        <v>22510</v>
      </c>
      <c r="AE2979"/>
      <c r="AF2979" t="s">
        <v>20919</v>
      </c>
      <c r="AG2979"/>
      <c r="AH2979"/>
      <c r="AI2979" t="s">
        <v>20668</v>
      </c>
      <c r="AJ2979" t="s">
        <v>32</v>
      </c>
      <c r="AK2979" t="s">
        <v>877</v>
      </c>
      <c r="AL2979" t="s">
        <v>64</v>
      </c>
      <c r="AM2979" t="s">
        <v>5550</v>
      </c>
      <c r="AN2979">
        <v>9</v>
      </c>
    </row>
    <row r="2980" spans="1:40" ht="14.4" x14ac:dyDescent="0.3">
      <c r="A2980" s="433" t="str">
        <v>3908</v>
      </c>
      <c r="D2980" t="str">
        <f>CONCATENATE(portada_F[[#This Row],[NIVEL]],".",portada_F[[#This Row],[CODINS]])</f>
        <v>1.02591</v>
      </c>
      <c r="E2980" s="444" t="s">
        <v>32747</v>
      </c>
      <c r="F2980" t="s">
        <v>5347</v>
      </c>
      <c r="G2980" t="s">
        <v>5526</v>
      </c>
      <c r="H2980" t="s">
        <v>539</v>
      </c>
      <c r="I2980" t="s">
        <v>135</v>
      </c>
      <c r="J2980" t="s">
        <v>6</v>
      </c>
      <c r="K2980" t="s">
        <v>32</v>
      </c>
      <c r="L2980" t="s">
        <v>20921</v>
      </c>
      <c r="M2980" t="s">
        <v>18492</v>
      </c>
      <c r="N2980">
        <v>60802</v>
      </c>
      <c r="O2980" t="s">
        <v>136</v>
      </c>
      <c r="P2980" t="s">
        <v>9</v>
      </c>
      <c r="Q2980" t="s">
        <v>2</v>
      </c>
      <c r="R2980" t="s">
        <v>16835</v>
      </c>
      <c r="S2980" t="s">
        <v>137</v>
      </c>
      <c r="T2980" t="s">
        <v>22499</v>
      </c>
      <c r="U2980" t="s">
        <v>3327</v>
      </c>
      <c r="V2980" t="s">
        <v>539</v>
      </c>
      <c r="W2980" t="s">
        <v>1460</v>
      </c>
      <c r="X2980" t="s">
        <v>10497</v>
      </c>
      <c r="Y2980" s="536" t="s">
        <v>26352</v>
      </c>
      <c r="Z2980" s="536"/>
      <c r="AA2980" s="493" t="s">
        <v>20244</v>
      </c>
      <c r="AB2980" s="493" t="s">
        <v>26353</v>
      </c>
      <c r="AC2980" s="493" t="s">
        <v>19895</v>
      </c>
      <c r="AD2980" s="493" t="s">
        <v>26354</v>
      </c>
      <c r="AE2980"/>
      <c r="AF2980" t="s">
        <v>20919</v>
      </c>
      <c r="AG2980"/>
      <c r="AH2980"/>
      <c r="AI2980" t="s">
        <v>20668</v>
      </c>
      <c r="AJ2980" t="s">
        <v>32</v>
      </c>
      <c r="AK2980" t="s">
        <v>591</v>
      </c>
      <c r="AL2980" t="s">
        <v>64</v>
      </c>
      <c r="AM2980" t="s">
        <v>539</v>
      </c>
      <c r="AN2980">
        <v>15</v>
      </c>
    </row>
    <row r="2981" spans="1:40" ht="14.4" x14ac:dyDescent="0.3">
      <c r="A2981" s="433" t="str">
        <v>3909</v>
      </c>
      <c r="D2981" t="str">
        <f>CONCATENATE(portada_F[[#This Row],[NIVEL]],".",portada_F[[#This Row],[CODINS]])</f>
        <v>1.03879</v>
      </c>
      <c r="E2981" s="444" t="s">
        <v>33804</v>
      </c>
      <c r="F2981" t="s">
        <v>7761</v>
      </c>
      <c r="G2981" t="s">
        <v>14803</v>
      </c>
      <c r="H2981" t="s">
        <v>51</v>
      </c>
      <c r="I2981" t="s">
        <v>135</v>
      </c>
      <c r="J2981" t="s">
        <v>11</v>
      </c>
      <c r="K2981" t="s">
        <v>32</v>
      </c>
      <c r="L2981" t="s">
        <v>20921</v>
      </c>
      <c r="M2981" t="s">
        <v>18492</v>
      </c>
      <c r="N2981">
        <v>61003</v>
      </c>
      <c r="O2981" t="s">
        <v>136</v>
      </c>
      <c r="P2981" t="s">
        <v>11</v>
      </c>
      <c r="Q2981" t="s">
        <v>3</v>
      </c>
      <c r="R2981" t="s">
        <v>16841</v>
      </c>
      <c r="S2981" t="s">
        <v>137</v>
      </c>
      <c r="T2981" t="s">
        <v>22515</v>
      </c>
      <c r="U2981" t="s">
        <v>1958</v>
      </c>
      <c r="V2981" t="s">
        <v>51</v>
      </c>
      <c r="W2981" t="s">
        <v>14337</v>
      </c>
      <c r="X2981" t="s">
        <v>15931</v>
      </c>
      <c r="Y2981" s="536" t="s">
        <v>29042</v>
      </c>
      <c r="Z2981" s="536"/>
      <c r="AA2981" s="493" t="s">
        <v>15930</v>
      </c>
      <c r="AB2981" s="493" t="s">
        <v>29042</v>
      </c>
      <c r="AC2981" s="493" t="s">
        <v>22529</v>
      </c>
      <c r="AD2981" s="493" t="s">
        <v>22530</v>
      </c>
      <c r="AE2981"/>
      <c r="AF2981" t="s">
        <v>20919</v>
      </c>
      <c r="AG2981"/>
      <c r="AH2981"/>
      <c r="AI2981" t="s">
        <v>20668</v>
      </c>
      <c r="AJ2981" t="s">
        <v>32</v>
      </c>
      <c r="AK2981" s="457" t="s">
        <v>5657</v>
      </c>
      <c r="AL2981" t="s">
        <v>64</v>
      </c>
      <c r="AM2981" s="487" t="s">
        <v>51</v>
      </c>
      <c r="AN2981">
        <v>4</v>
      </c>
    </row>
    <row r="2982" spans="1:40" ht="14.4" x14ac:dyDescent="0.3">
      <c r="A2982" s="433" t="str">
        <v>3910</v>
      </c>
      <c r="D2982" t="str">
        <f>CONCATENATE(portada_F[[#This Row],[NIVEL]],".",portada_F[[#This Row],[CODINS]])</f>
        <v>1.04081</v>
      </c>
      <c r="E2982" s="444" t="s">
        <v>33972</v>
      </c>
      <c r="F2982" t="s">
        <v>7948</v>
      </c>
      <c r="G2982" t="s">
        <v>17516</v>
      </c>
      <c r="H2982" t="s">
        <v>243</v>
      </c>
      <c r="I2982" t="s">
        <v>135</v>
      </c>
      <c r="J2982" t="s">
        <v>4</v>
      </c>
      <c r="K2982" t="s">
        <v>32</v>
      </c>
      <c r="L2982" t="s">
        <v>20921</v>
      </c>
      <c r="M2982" t="s">
        <v>18492</v>
      </c>
      <c r="N2982">
        <v>60703</v>
      </c>
      <c r="O2982" t="s">
        <v>136</v>
      </c>
      <c r="P2982" t="s">
        <v>7</v>
      </c>
      <c r="Q2982" t="s">
        <v>3</v>
      </c>
      <c r="R2982" t="s">
        <v>16832</v>
      </c>
      <c r="S2982" t="s">
        <v>137</v>
      </c>
      <c r="T2982" t="s">
        <v>138</v>
      </c>
      <c r="U2982" t="s">
        <v>22494</v>
      </c>
      <c r="V2982" t="s">
        <v>17517</v>
      </c>
      <c r="W2982" t="s">
        <v>17520</v>
      </c>
      <c r="X2982" t="s">
        <v>17519</v>
      </c>
      <c r="Y2982" s="536"/>
      <c r="Z2982" s="536"/>
      <c r="AA2982" s="493" t="s">
        <v>17518</v>
      </c>
      <c r="AB2982" s="493" t="s">
        <v>29458</v>
      </c>
      <c r="AC2982" s="493" t="s">
        <v>19893</v>
      </c>
      <c r="AD2982" s="493" t="s">
        <v>22498</v>
      </c>
      <c r="AE2982"/>
      <c r="AF2982" t="s">
        <v>20919</v>
      </c>
      <c r="AG2982"/>
      <c r="AH2982"/>
      <c r="AI2982" t="s">
        <v>20668</v>
      </c>
      <c r="AJ2982" t="s">
        <v>32</v>
      </c>
      <c r="AK2982" t="s">
        <v>5460</v>
      </c>
      <c r="AL2982" t="s">
        <v>64</v>
      </c>
      <c r="AM2982" t="s">
        <v>243</v>
      </c>
      <c r="AN2982">
        <v>2</v>
      </c>
    </row>
    <row r="2983" spans="1:40" ht="14.4" x14ac:dyDescent="0.3">
      <c r="A2983" s="433" t="str">
        <v>3911</v>
      </c>
      <c r="D2983" t="str">
        <f>CONCATENATE(portada_F[[#This Row],[NIVEL]],".",portada_F[[#This Row],[CODINS]])</f>
        <v>1.00894</v>
      </c>
      <c r="E2983" s="444" t="s">
        <v>31230</v>
      </c>
      <c r="F2983" t="s">
        <v>987</v>
      </c>
      <c r="G2983" t="s">
        <v>5456</v>
      </c>
      <c r="H2983" t="s">
        <v>750</v>
      </c>
      <c r="I2983" t="s">
        <v>135</v>
      </c>
      <c r="J2983" t="s">
        <v>4</v>
      </c>
      <c r="K2983" t="s">
        <v>32</v>
      </c>
      <c r="L2983" t="s">
        <v>20921</v>
      </c>
      <c r="M2983" t="s">
        <v>18492</v>
      </c>
      <c r="N2983">
        <v>60703</v>
      </c>
      <c r="O2983" t="s">
        <v>136</v>
      </c>
      <c r="P2983" t="s">
        <v>7</v>
      </c>
      <c r="Q2983" t="s">
        <v>3</v>
      </c>
      <c r="R2983" t="s">
        <v>16832</v>
      </c>
      <c r="S2983" t="s">
        <v>137</v>
      </c>
      <c r="T2983" t="s">
        <v>138</v>
      </c>
      <c r="U2983" t="s">
        <v>22494</v>
      </c>
      <c r="V2983" t="s">
        <v>750</v>
      </c>
      <c r="W2983" t="s">
        <v>22865</v>
      </c>
      <c r="X2983" t="s">
        <v>11689</v>
      </c>
      <c r="Y2983" s="536" t="s">
        <v>22866</v>
      </c>
      <c r="Z2983" s="536" t="s">
        <v>22866</v>
      </c>
      <c r="AA2983" s="493" t="s">
        <v>18888</v>
      </c>
      <c r="AB2983" s="493" t="s">
        <v>22866</v>
      </c>
      <c r="AC2983" s="493" t="s">
        <v>19893</v>
      </c>
      <c r="AD2983" s="493" t="s">
        <v>22498</v>
      </c>
      <c r="AE2983"/>
      <c r="AF2983" t="s">
        <v>20919</v>
      </c>
      <c r="AG2983"/>
      <c r="AH2983"/>
      <c r="AI2983" t="s">
        <v>20668</v>
      </c>
      <c r="AJ2983" t="s">
        <v>32</v>
      </c>
      <c r="AK2983" t="s">
        <v>5455</v>
      </c>
      <c r="AL2983" t="s">
        <v>64</v>
      </c>
      <c r="AM2983" t="s">
        <v>750</v>
      </c>
      <c r="AN2983">
        <v>37</v>
      </c>
    </row>
    <row r="2984" spans="1:40" ht="14.4" x14ac:dyDescent="0.3">
      <c r="A2984" s="433" t="str">
        <v>3912</v>
      </c>
      <c r="D2984" t="str">
        <f>CONCATENATE(portada_F[[#This Row],[NIVEL]],".",portada_F[[#This Row],[CODINS]])</f>
        <v>1.03331</v>
      </c>
      <c r="E2984" s="444" t="s">
        <v>33383</v>
      </c>
      <c r="F2984" t="s">
        <v>8296</v>
      </c>
      <c r="G2984" t="s">
        <v>8143</v>
      </c>
      <c r="H2984" t="s">
        <v>8297</v>
      </c>
      <c r="I2984" t="s">
        <v>135</v>
      </c>
      <c r="J2984" t="s">
        <v>15</v>
      </c>
      <c r="K2984" t="s">
        <v>32</v>
      </c>
      <c r="L2984" t="s">
        <v>20921</v>
      </c>
      <c r="M2984" t="s">
        <v>18492</v>
      </c>
      <c r="N2984">
        <v>61003</v>
      </c>
      <c r="O2984" t="s">
        <v>136</v>
      </c>
      <c r="P2984" t="s">
        <v>11</v>
      </c>
      <c r="Q2984" t="s">
        <v>3</v>
      </c>
      <c r="R2984" t="s">
        <v>16841</v>
      </c>
      <c r="S2984" t="s">
        <v>137</v>
      </c>
      <c r="T2984" t="s">
        <v>22515</v>
      </c>
      <c r="U2984" t="s">
        <v>1958</v>
      </c>
      <c r="V2984" t="s">
        <v>8297</v>
      </c>
      <c r="W2984" t="s">
        <v>19454</v>
      </c>
      <c r="X2984" t="s">
        <v>15124</v>
      </c>
      <c r="Y2984" s="536" t="s">
        <v>27858</v>
      </c>
      <c r="Z2984" s="536"/>
      <c r="AA2984" s="493" t="s">
        <v>20415</v>
      </c>
      <c r="AB2984" s="493" t="s">
        <v>27859</v>
      </c>
      <c r="AC2984" s="493" t="s">
        <v>13182</v>
      </c>
      <c r="AD2984" s="493" t="s">
        <v>24842</v>
      </c>
      <c r="AE2984"/>
      <c r="AF2984" t="s">
        <v>20919</v>
      </c>
      <c r="AG2984"/>
      <c r="AH2984"/>
      <c r="AI2984" t="s">
        <v>20668</v>
      </c>
      <c r="AJ2984" t="s">
        <v>32</v>
      </c>
      <c r="AK2984" t="s">
        <v>1350</v>
      </c>
      <c r="AL2984" t="s">
        <v>64</v>
      </c>
      <c r="AM2984" t="s">
        <v>8297</v>
      </c>
      <c r="AN2984">
        <v>17</v>
      </c>
    </row>
    <row r="2985" spans="1:40" ht="14.4" x14ac:dyDescent="0.3">
      <c r="A2985" s="433" t="str">
        <v>3913</v>
      </c>
      <c r="D2985" t="str">
        <f>CONCATENATE(portada_F[[#This Row],[NIVEL]],".",portada_F[[#This Row],[CODINS]])</f>
        <v>1.03412</v>
      </c>
      <c r="E2985" s="444" t="s">
        <v>33462</v>
      </c>
      <c r="F2985" t="s">
        <v>7759</v>
      </c>
      <c r="G2985" t="s">
        <v>11262</v>
      </c>
      <c r="H2985" t="s">
        <v>11263</v>
      </c>
      <c r="I2985" t="s">
        <v>135</v>
      </c>
      <c r="J2985" t="s">
        <v>10</v>
      </c>
      <c r="K2985" t="s">
        <v>32</v>
      </c>
      <c r="L2985" t="s">
        <v>20921</v>
      </c>
      <c r="M2985" t="s">
        <v>18492</v>
      </c>
      <c r="N2985">
        <v>61001</v>
      </c>
      <c r="O2985" t="s">
        <v>136</v>
      </c>
      <c r="P2985" t="s">
        <v>11</v>
      </c>
      <c r="Q2985" t="s">
        <v>1</v>
      </c>
      <c r="R2985" t="s">
        <v>16839</v>
      </c>
      <c r="S2985" t="s">
        <v>137</v>
      </c>
      <c r="T2985" t="s">
        <v>22515</v>
      </c>
      <c r="U2985" t="s">
        <v>22516</v>
      </c>
      <c r="V2985" t="s">
        <v>11312</v>
      </c>
      <c r="W2985" t="s">
        <v>28051</v>
      </c>
      <c r="X2985" t="s">
        <v>12295</v>
      </c>
      <c r="Y2985" s="536" t="s">
        <v>28052</v>
      </c>
      <c r="Z2985" s="536"/>
      <c r="AA2985" s="493" t="s">
        <v>19470</v>
      </c>
      <c r="AB2985" s="493" t="s">
        <v>28052</v>
      </c>
      <c r="AC2985" s="493" t="s">
        <v>19900</v>
      </c>
      <c r="AD2985" s="493" t="s">
        <v>22520</v>
      </c>
      <c r="AE2985"/>
      <c r="AF2985" t="s">
        <v>20919</v>
      </c>
      <c r="AG2985"/>
      <c r="AH2985"/>
      <c r="AI2985" t="s">
        <v>20668</v>
      </c>
      <c r="AJ2985" t="s">
        <v>32</v>
      </c>
      <c r="AK2985" t="s">
        <v>5611</v>
      </c>
      <c r="AL2985" t="s">
        <v>64</v>
      </c>
      <c r="AM2985" t="s">
        <v>11263</v>
      </c>
      <c r="AN2985">
        <v>6</v>
      </c>
    </row>
    <row r="2986" spans="1:40" ht="14.4" x14ac:dyDescent="0.3">
      <c r="A2986" s="433" t="str">
        <v>3914</v>
      </c>
      <c r="D2986" t="str">
        <f>CONCATENATE(portada_F[[#This Row],[NIVEL]],".",portada_F[[#This Row],[CODINS]])</f>
        <v>1.00707</v>
      </c>
      <c r="E2986" s="444" t="s">
        <v>31074</v>
      </c>
      <c r="F2986" t="s">
        <v>1925</v>
      </c>
      <c r="G2986" t="s">
        <v>5280</v>
      </c>
      <c r="H2986" t="s">
        <v>5281</v>
      </c>
      <c r="I2986" t="s">
        <v>13536</v>
      </c>
      <c r="J2986" t="s">
        <v>6</v>
      </c>
      <c r="K2986" t="s">
        <v>32</v>
      </c>
      <c r="L2986" t="s">
        <v>20921</v>
      </c>
      <c r="M2986" t="s">
        <v>18492</v>
      </c>
      <c r="N2986">
        <v>60501</v>
      </c>
      <c r="O2986" t="s">
        <v>136</v>
      </c>
      <c r="P2986" t="s">
        <v>5</v>
      </c>
      <c r="Q2986" t="s">
        <v>1</v>
      </c>
      <c r="R2986" t="s">
        <v>16825</v>
      </c>
      <c r="S2986" t="s">
        <v>137</v>
      </c>
      <c r="T2986" t="s">
        <v>22471</v>
      </c>
      <c r="U2986" t="s">
        <v>22472</v>
      </c>
      <c r="V2986" t="s">
        <v>16428</v>
      </c>
      <c r="W2986" t="s">
        <v>22476</v>
      </c>
      <c r="X2986" t="s">
        <v>10444</v>
      </c>
      <c r="Y2986" s="536" t="s">
        <v>22477</v>
      </c>
      <c r="Z2986" s="536"/>
      <c r="AA2986" s="493" t="s">
        <v>17931</v>
      </c>
      <c r="AB2986" s="493" t="s">
        <v>22477</v>
      </c>
      <c r="AC2986" s="493" t="s">
        <v>19887</v>
      </c>
      <c r="AD2986" s="493" t="s">
        <v>22475</v>
      </c>
      <c r="AE2986"/>
      <c r="AF2986" t="s">
        <v>20919</v>
      </c>
      <c r="AG2986"/>
      <c r="AH2986"/>
      <c r="AI2986" t="s">
        <v>20668</v>
      </c>
      <c r="AJ2986" t="s">
        <v>32</v>
      </c>
      <c r="AK2986" t="s">
        <v>3511</v>
      </c>
      <c r="AL2986" t="s">
        <v>64</v>
      </c>
      <c r="AM2986" t="s">
        <v>5281</v>
      </c>
      <c r="AN2986">
        <v>41</v>
      </c>
    </row>
    <row r="2987" spans="1:40" ht="14.4" x14ac:dyDescent="0.3">
      <c r="A2987" s="433" t="str">
        <v>3915</v>
      </c>
      <c r="D2987" t="str">
        <f>CONCATENATE(portada_F[[#This Row],[NIVEL]],".",portada_F[[#This Row],[CODINS]])</f>
        <v>1.03904</v>
      </c>
      <c r="E2987" s="444" t="s">
        <v>31074</v>
      </c>
      <c r="F2987" t="s">
        <v>15533</v>
      </c>
      <c r="G2987" t="s">
        <v>5280</v>
      </c>
      <c r="H2987" t="s">
        <v>29090</v>
      </c>
      <c r="I2987" t="s">
        <v>13536</v>
      </c>
      <c r="J2987" t="s">
        <v>6</v>
      </c>
      <c r="K2987" t="s">
        <v>32</v>
      </c>
      <c r="L2987" t="s">
        <v>20921</v>
      </c>
      <c r="M2987" t="s">
        <v>18492</v>
      </c>
      <c r="N2987">
        <v>60501</v>
      </c>
      <c r="O2987" t="s">
        <v>136</v>
      </c>
      <c r="P2987" t="s">
        <v>5</v>
      </c>
      <c r="Q2987" t="s">
        <v>1</v>
      </c>
      <c r="R2987" t="s">
        <v>16825</v>
      </c>
      <c r="S2987" t="s">
        <v>137</v>
      </c>
      <c r="T2987" t="s">
        <v>22471</v>
      </c>
      <c r="U2987" t="s">
        <v>22472</v>
      </c>
      <c r="V2987" t="s">
        <v>16428</v>
      </c>
      <c r="W2987" t="s">
        <v>29091</v>
      </c>
      <c r="X2987" t="s">
        <v>18331</v>
      </c>
      <c r="Y2987" s="536" t="s">
        <v>29092</v>
      </c>
      <c r="Z2987" s="536" t="s">
        <v>22477</v>
      </c>
      <c r="AA2987" s="493" t="s">
        <v>13403</v>
      </c>
      <c r="AB2987" s="493" t="s">
        <v>22477</v>
      </c>
      <c r="AC2987" s="493" t="s">
        <v>19887</v>
      </c>
      <c r="AD2987" s="493" t="s">
        <v>22475</v>
      </c>
      <c r="AE2987" t="s">
        <v>28173</v>
      </c>
      <c r="AF2987" t="s">
        <v>20919</v>
      </c>
      <c r="AG2987" t="s">
        <v>64</v>
      </c>
      <c r="AH2987" t="s">
        <v>19694</v>
      </c>
      <c r="AI2987" t="s">
        <v>29093</v>
      </c>
      <c r="AJ2987" t="s">
        <v>32</v>
      </c>
      <c r="AK2987" t="s">
        <v>3511</v>
      </c>
      <c r="AL2987" t="s">
        <v>64</v>
      </c>
      <c r="AM2987" t="s">
        <v>5281</v>
      </c>
      <c r="AN2987">
        <v>11</v>
      </c>
    </row>
    <row r="2988" spans="1:40" ht="14.4" x14ac:dyDescent="0.3">
      <c r="A2988" s="433" t="str">
        <v>3916</v>
      </c>
      <c r="D2988" t="str">
        <f>CONCATENATE(portada_F[[#This Row],[NIVEL]],".",portada_F[[#This Row],[CODINS]])</f>
        <v>1.02797</v>
      </c>
      <c r="E2988" s="444" t="s">
        <v>32934</v>
      </c>
      <c r="F2988" t="s">
        <v>5603</v>
      </c>
      <c r="G2988" t="s">
        <v>5904</v>
      </c>
      <c r="H2988" t="s">
        <v>17345</v>
      </c>
      <c r="I2988" t="s">
        <v>13537</v>
      </c>
      <c r="J2988" t="s">
        <v>4</v>
      </c>
      <c r="K2988" t="s">
        <v>32</v>
      </c>
      <c r="L2988" t="s">
        <v>20921</v>
      </c>
      <c r="M2988" t="s">
        <v>18492</v>
      </c>
      <c r="N2988">
        <v>70401</v>
      </c>
      <c r="O2988" t="s">
        <v>87</v>
      </c>
      <c r="P2988" t="s">
        <v>4</v>
      </c>
      <c r="Q2988" t="s">
        <v>1</v>
      </c>
      <c r="R2988" t="s">
        <v>16860</v>
      </c>
      <c r="S2988" t="s">
        <v>17671</v>
      </c>
      <c r="T2988" t="s">
        <v>22595</v>
      </c>
      <c r="U2988" t="s">
        <v>22601</v>
      </c>
      <c r="V2988" t="s">
        <v>17345</v>
      </c>
      <c r="W2988" t="s">
        <v>19345</v>
      </c>
      <c r="X2988" t="s">
        <v>17347</v>
      </c>
      <c r="Y2988" s="536" t="s">
        <v>26809</v>
      </c>
      <c r="Z2988" s="536"/>
      <c r="AA2988" s="493" t="s">
        <v>17346</v>
      </c>
      <c r="AB2988" s="493" t="s">
        <v>26810</v>
      </c>
      <c r="AC2988" s="493" t="s">
        <v>20294</v>
      </c>
      <c r="AD2988" s="493" t="s">
        <v>26811</v>
      </c>
      <c r="AE2988"/>
      <c r="AF2988" t="s">
        <v>20919</v>
      </c>
      <c r="AG2988"/>
      <c r="AH2988"/>
      <c r="AI2988" t="s">
        <v>20668</v>
      </c>
      <c r="AJ2988" t="s">
        <v>32</v>
      </c>
      <c r="AK2988" t="s">
        <v>4627</v>
      </c>
      <c r="AL2988" t="s">
        <v>64</v>
      </c>
      <c r="AM2988" t="s">
        <v>17345</v>
      </c>
      <c r="AN2988">
        <v>24</v>
      </c>
    </row>
    <row r="2989" spans="1:40" ht="14.4" x14ac:dyDescent="0.3">
      <c r="A2989" s="433" t="str">
        <v>3917</v>
      </c>
      <c r="D2989" t="str">
        <f>CONCATENATE(portada_F[[#This Row],[NIVEL]],".",portada_F[[#This Row],[CODINS]])</f>
        <v>1.01927</v>
      </c>
      <c r="E2989" s="444" t="s">
        <v>32166</v>
      </c>
      <c r="F2989" t="s">
        <v>4512</v>
      </c>
      <c r="G2989" t="s">
        <v>5797</v>
      </c>
      <c r="H2989" t="s">
        <v>159</v>
      </c>
      <c r="I2989" t="s">
        <v>17671</v>
      </c>
      <c r="J2989" t="s">
        <v>3</v>
      </c>
      <c r="K2989" t="s">
        <v>32</v>
      </c>
      <c r="L2989" t="s">
        <v>20921</v>
      </c>
      <c r="M2989" t="s">
        <v>18492</v>
      </c>
      <c r="N2989">
        <v>70102</v>
      </c>
      <c r="O2989" t="s">
        <v>87</v>
      </c>
      <c r="P2989" t="s">
        <v>1</v>
      </c>
      <c r="Q2989" t="s">
        <v>2</v>
      </c>
      <c r="R2989" t="s">
        <v>16846</v>
      </c>
      <c r="S2989" t="s">
        <v>17671</v>
      </c>
      <c r="T2989" t="s">
        <v>17671</v>
      </c>
      <c r="U2989" t="s">
        <v>22842</v>
      </c>
      <c r="V2989" t="s">
        <v>159</v>
      </c>
      <c r="W2989" t="s">
        <v>19123</v>
      </c>
      <c r="X2989" t="s">
        <v>14980</v>
      </c>
      <c r="Y2989" s="536" t="s">
        <v>25007</v>
      </c>
      <c r="Z2989" s="536" t="s">
        <v>25007</v>
      </c>
      <c r="AA2989" s="493" t="s">
        <v>20143</v>
      </c>
      <c r="AB2989" s="493" t="s">
        <v>25008</v>
      </c>
      <c r="AC2989" s="493" t="s">
        <v>19968</v>
      </c>
      <c r="AD2989" s="493" t="s">
        <v>25009</v>
      </c>
      <c r="AE2989"/>
      <c r="AF2989" t="s">
        <v>20919</v>
      </c>
      <c r="AG2989"/>
      <c r="AH2989"/>
      <c r="AI2989" t="s">
        <v>20668</v>
      </c>
      <c r="AJ2989" t="s">
        <v>32</v>
      </c>
      <c r="AK2989" t="s">
        <v>2468</v>
      </c>
      <c r="AL2989" t="s">
        <v>64</v>
      </c>
      <c r="AM2989" t="s">
        <v>159</v>
      </c>
      <c r="AN2989">
        <v>8</v>
      </c>
    </row>
    <row r="2990" spans="1:40" ht="14.4" x14ac:dyDescent="0.3">
      <c r="A2990" s="433" t="str">
        <v>3918</v>
      </c>
      <c r="D2990" t="str">
        <f>CONCATENATE(portada_F[[#This Row],[NIVEL]],".",portada_F[[#This Row],[CODINS]])</f>
        <v>1.00945</v>
      </c>
      <c r="E2990" s="444" t="s">
        <v>31271</v>
      </c>
      <c r="F2990" t="s">
        <v>2534</v>
      </c>
      <c r="G2990" t="s">
        <v>5953</v>
      </c>
      <c r="H2990" t="s">
        <v>5954</v>
      </c>
      <c r="I2990" t="s">
        <v>17671</v>
      </c>
      <c r="J2990" t="s">
        <v>10</v>
      </c>
      <c r="K2990" t="s">
        <v>32</v>
      </c>
      <c r="L2990" t="s">
        <v>20921</v>
      </c>
      <c r="M2990" t="s">
        <v>18492</v>
      </c>
      <c r="N2990">
        <v>70502</v>
      </c>
      <c r="O2990" t="s">
        <v>87</v>
      </c>
      <c r="P2990" t="s">
        <v>5</v>
      </c>
      <c r="Q2990" t="s">
        <v>2</v>
      </c>
      <c r="R2990" t="s">
        <v>16865</v>
      </c>
      <c r="S2990" t="s">
        <v>17671</v>
      </c>
      <c r="T2990" t="s">
        <v>3066</v>
      </c>
      <c r="U2990" t="s">
        <v>5849</v>
      </c>
      <c r="V2990" t="s">
        <v>5954</v>
      </c>
      <c r="W2990" t="s">
        <v>22969</v>
      </c>
      <c r="X2990" t="s">
        <v>11700</v>
      </c>
      <c r="Y2990" s="536" t="s">
        <v>22970</v>
      </c>
      <c r="Z2990" s="536" t="s">
        <v>22970</v>
      </c>
      <c r="AA2990" s="493" t="s">
        <v>17113</v>
      </c>
      <c r="AB2990" s="493" t="s">
        <v>22970</v>
      </c>
      <c r="AC2990" s="493" t="s">
        <v>19914</v>
      </c>
      <c r="AD2990" s="493" t="s">
        <v>22623</v>
      </c>
      <c r="AE2990"/>
      <c r="AF2990" t="s">
        <v>20919</v>
      </c>
      <c r="AG2990"/>
      <c r="AH2990"/>
      <c r="AI2990" t="s">
        <v>20668</v>
      </c>
      <c r="AJ2990" t="s">
        <v>32</v>
      </c>
      <c r="AK2990" t="s">
        <v>5952</v>
      </c>
      <c r="AL2990" t="s">
        <v>64</v>
      </c>
      <c r="AM2990" t="s">
        <v>5954</v>
      </c>
      <c r="AN2990">
        <v>32</v>
      </c>
    </row>
    <row r="2991" spans="1:40" ht="14.4" x14ac:dyDescent="0.3">
      <c r="A2991" s="433" t="str">
        <v>3919</v>
      </c>
      <c r="D2991" t="str">
        <f>CONCATENATE(portada_F[[#This Row],[NIVEL]],".",portada_F[[#This Row],[CODINS]])</f>
        <v>1.02709</v>
      </c>
      <c r="E2991" s="444" t="s">
        <v>32853</v>
      </c>
      <c r="F2991" t="s">
        <v>5494</v>
      </c>
      <c r="G2991" t="s">
        <v>6570</v>
      </c>
      <c r="H2991" t="s">
        <v>6571</v>
      </c>
      <c r="I2991" t="s">
        <v>13537</v>
      </c>
      <c r="J2991" t="s">
        <v>5</v>
      </c>
      <c r="K2991" t="s">
        <v>32</v>
      </c>
      <c r="L2991" t="s">
        <v>20921</v>
      </c>
      <c r="M2991" t="s">
        <v>18492</v>
      </c>
      <c r="N2991">
        <v>70102</v>
      </c>
      <c r="O2991" t="s">
        <v>87</v>
      </c>
      <c r="P2991" t="s">
        <v>1</v>
      </c>
      <c r="Q2991" t="s">
        <v>2</v>
      </c>
      <c r="R2991" t="s">
        <v>16846</v>
      </c>
      <c r="S2991" t="s">
        <v>17671</v>
      </c>
      <c r="T2991" t="s">
        <v>17671</v>
      </c>
      <c r="U2991" t="s">
        <v>22842</v>
      </c>
      <c r="V2991" t="s">
        <v>6571</v>
      </c>
      <c r="W2991" t="s">
        <v>6571</v>
      </c>
      <c r="X2991" t="s">
        <v>13203</v>
      </c>
      <c r="Y2991" s="536" t="s">
        <v>26617</v>
      </c>
      <c r="Z2991" s="536"/>
      <c r="AA2991" s="493" t="s">
        <v>19319</v>
      </c>
      <c r="AB2991" s="493" t="s">
        <v>26617</v>
      </c>
      <c r="AC2991" s="493" t="s">
        <v>9709</v>
      </c>
      <c r="AD2991" s="493" t="s">
        <v>24468</v>
      </c>
      <c r="AE2991"/>
      <c r="AF2991" t="s">
        <v>20919</v>
      </c>
      <c r="AG2991"/>
      <c r="AH2991"/>
      <c r="AI2991" t="s">
        <v>20668</v>
      </c>
      <c r="AJ2991" t="s">
        <v>32</v>
      </c>
      <c r="AK2991" t="s">
        <v>7874</v>
      </c>
      <c r="AL2991" t="s">
        <v>64</v>
      </c>
      <c r="AM2991" t="s">
        <v>6571</v>
      </c>
      <c r="AN2991">
        <v>25</v>
      </c>
    </row>
    <row r="2992" spans="1:40" ht="14.4" x14ac:dyDescent="0.3">
      <c r="A2992" s="433" t="str">
        <v>3921</v>
      </c>
      <c r="D2992" t="str">
        <f>CONCATENATE(portada_F[[#This Row],[NIVEL]],".",portada_F[[#This Row],[CODINS]])</f>
        <v>1.04088</v>
      </c>
      <c r="E2992" s="444" t="s">
        <v>33978</v>
      </c>
      <c r="F2992" t="s">
        <v>17537</v>
      </c>
      <c r="G2992" t="s">
        <v>29475</v>
      </c>
      <c r="H2992" t="s">
        <v>29476</v>
      </c>
      <c r="I2992" t="s">
        <v>17671</v>
      </c>
      <c r="J2992" t="s">
        <v>6</v>
      </c>
      <c r="K2992" t="s">
        <v>32</v>
      </c>
      <c r="L2992" t="s">
        <v>20921</v>
      </c>
      <c r="M2992" t="s">
        <v>18492</v>
      </c>
      <c r="N2992">
        <v>70303</v>
      </c>
      <c r="O2992" t="s">
        <v>87</v>
      </c>
      <c r="P2992" t="s">
        <v>3</v>
      </c>
      <c r="Q2992" t="s">
        <v>3</v>
      </c>
      <c r="R2992" t="s">
        <v>16856</v>
      </c>
      <c r="S2992" t="s">
        <v>17671</v>
      </c>
      <c r="T2992" t="s">
        <v>21299</v>
      </c>
      <c r="U2992" t="s">
        <v>4504</v>
      </c>
      <c r="V2992" t="s">
        <v>29477</v>
      </c>
      <c r="W2992" t="s">
        <v>29478</v>
      </c>
      <c r="X2992" t="s">
        <v>29479</v>
      </c>
      <c r="Y2992" s="536" t="s">
        <v>29081</v>
      </c>
      <c r="Z2992" s="536"/>
      <c r="AA2992" s="493" t="s">
        <v>29480</v>
      </c>
      <c r="AB2992" s="493" t="s">
        <v>29481</v>
      </c>
      <c r="AC2992" s="493" t="s">
        <v>19948</v>
      </c>
      <c r="AD2992" s="493" t="s">
        <v>20668</v>
      </c>
      <c r="AE2992"/>
      <c r="AF2992" t="s">
        <v>20919</v>
      </c>
      <c r="AG2992"/>
      <c r="AH2992"/>
      <c r="AI2992" t="s">
        <v>20668</v>
      </c>
      <c r="AJ2992" t="s">
        <v>32</v>
      </c>
      <c r="AK2992" t="s">
        <v>11245</v>
      </c>
      <c r="AL2992" t="s">
        <v>64</v>
      </c>
      <c r="AM2992" t="s">
        <v>29476</v>
      </c>
      <c r="AN2992">
        <v>1</v>
      </c>
    </row>
    <row r="2993" spans="1:40" ht="14.4" x14ac:dyDescent="0.3">
      <c r="A2993" s="433" t="str">
        <v>3922</v>
      </c>
      <c r="D2993" t="str">
        <f>CONCATENATE(portada_F[[#This Row],[NIVEL]],".",portada_F[[#This Row],[CODINS]])</f>
        <v>1.02488</v>
      </c>
      <c r="E2993" s="444" t="s">
        <v>32663</v>
      </c>
      <c r="F2993" t="s">
        <v>5246</v>
      </c>
      <c r="G2993" t="s">
        <v>5956</v>
      </c>
      <c r="H2993" t="s">
        <v>5957</v>
      </c>
      <c r="I2993" t="s">
        <v>17671</v>
      </c>
      <c r="J2993" t="s">
        <v>10</v>
      </c>
      <c r="K2993" t="s">
        <v>32</v>
      </c>
      <c r="L2993" t="s">
        <v>20921</v>
      </c>
      <c r="M2993" t="s">
        <v>18492</v>
      </c>
      <c r="N2993">
        <v>70503</v>
      </c>
      <c r="O2993" t="s">
        <v>87</v>
      </c>
      <c r="P2993" t="s">
        <v>5</v>
      </c>
      <c r="Q2993" t="s">
        <v>3</v>
      </c>
      <c r="R2993" t="s">
        <v>16866</v>
      </c>
      <c r="S2993" t="s">
        <v>17671</v>
      </c>
      <c r="T2993" t="s">
        <v>3066</v>
      </c>
      <c r="U2993" t="s">
        <v>22889</v>
      </c>
      <c r="V2993" t="s">
        <v>5957</v>
      </c>
      <c r="W2993" t="s">
        <v>19256</v>
      </c>
      <c r="X2993" t="s">
        <v>12105</v>
      </c>
      <c r="Y2993" s="536" t="s">
        <v>26158</v>
      </c>
      <c r="Z2993" s="536"/>
      <c r="AA2993" s="493" t="s">
        <v>15047</v>
      </c>
      <c r="AB2993" s="493" t="s">
        <v>26159</v>
      </c>
      <c r="AC2993" s="493" t="s">
        <v>19914</v>
      </c>
      <c r="AD2993" s="493" t="s">
        <v>22623</v>
      </c>
      <c r="AE2993"/>
      <c r="AF2993" t="s">
        <v>20919</v>
      </c>
      <c r="AG2993"/>
      <c r="AH2993"/>
      <c r="AI2993" t="s">
        <v>20668</v>
      </c>
      <c r="AJ2993" t="s">
        <v>32</v>
      </c>
      <c r="AK2993" t="s">
        <v>5955</v>
      </c>
      <c r="AL2993" t="s">
        <v>64</v>
      </c>
      <c r="AM2993" t="s">
        <v>5957</v>
      </c>
      <c r="AN2993">
        <v>13</v>
      </c>
    </row>
    <row r="2994" spans="1:40" ht="14.4" x14ac:dyDescent="0.3">
      <c r="A2994" s="433" t="str">
        <v>3923</v>
      </c>
      <c r="D2994" t="str">
        <f>CONCATENATE(portada_F[[#This Row],[NIVEL]],".",portada_F[[#This Row],[CODINS]])</f>
        <v>1.04089</v>
      </c>
      <c r="E2994" s="444" t="s">
        <v>33979</v>
      </c>
      <c r="F2994" t="s">
        <v>7965</v>
      </c>
      <c r="G2994" t="s">
        <v>17538</v>
      </c>
      <c r="H2994" t="s">
        <v>17539</v>
      </c>
      <c r="I2994" t="s">
        <v>17671</v>
      </c>
      <c r="J2994" t="s">
        <v>6</v>
      </c>
      <c r="K2994" t="s">
        <v>32</v>
      </c>
      <c r="L2994" t="s">
        <v>20921</v>
      </c>
      <c r="M2994" t="s">
        <v>18492</v>
      </c>
      <c r="N2994">
        <v>70306</v>
      </c>
      <c r="O2994" t="s">
        <v>87</v>
      </c>
      <c r="P2994" t="s">
        <v>3</v>
      </c>
      <c r="Q2994" t="s">
        <v>6</v>
      </c>
      <c r="R2994" t="s">
        <v>16858</v>
      </c>
      <c r="S2994" t="s">
        <v>17671</v>
      </c>
      <c r="T2994" t="s">
        <v>21299</v>
      </c>
      <c r="U2994" t="s">
        <v>23113</v>
      </c>
      <c r="V2994" t="s">
        <v>10071</v>
      </c>
      <c r="W2994" t="s">
        <v>17541</v>
      </c>
      <c r="X2994" t="s">
        <v>17540</v>
      </c>
      <c r="Y2994" s="536"/>
      <c r="Z2994" s="536"/>
      <c r="AA2994" s="493" t="s">
        <v>19588</v>
      </c>
      <c r="AB2994" s="493" t="s">
        <v>29482</v>
      </c>
      <c r="AC2994" s="493" t="s">
        <v>19948</v>
      </c>
      <c r="AD2994" s="493" t="s">
        <v>22959</v>
      </c>
      <c r="AE2994"/>
      <c r="AF2994" t="s">
        <v>20919</v>
      </c>
      <c r="AG2994"/>
      <c r="AH2994"/>
      <c r="AI2994" t="s">
        <v>20668</v>
      </c>
      <c r="AJ2994" t="s">
        <v>32</v>
      </c>
      <c r="AK2994" t="s">
        <v>5883</v>
      </c>
      <c r="AL2994" t="s">
        <v>64</v>
      </c>
      <c r="AM2994" t="s">
        <v>17539</v>
      </c>
      <c r="AN2994">
        <v>2</v>
      </c>
    </row>
    <row r="2995" spans="1:40" ht="14.4" x14ac:dyDescent="0.3">
      <c r="A2995" s="433" t="str">
        <v>3924</v>
      </c>
      <c r="D2995" t="str">
        <f>CONCATENATE(portada_F[[#This Row],[NIVEL]],".",portada_F[[#This Row],[CODINS]])</f>
        <v>1.04086</v>
      </c>
      <c r="E2995" s="444" t="s">
        <v>33976</v>
      </c>
      <c r="F2995" t="s">
        <v>12306</v>
      </c>
      <c r="G2995" t="s">
        <v>17530</v>
      </c>
      <c r="H2995" t="s">
        <v>17531</v>
      </c>
      <c r="I2995" t="s">
        <v>17671</v>
      </c>
      <c r="J2995" t="s">
        <v>6</v>
      </c>
      <c r="K2995" t="s">
        <v>32</v>
      </c>
      <c r="L2995" t="s">
        <v>20921</v>
      </c>
      <c r="M2995" t="s">
        <v>18492</v>
      </c>
      <c r="N2995">
        <v>70305</v>
      </c>
      <c r="O2995" t="s">
        <v>87</v>
      </c>
      <c r="P2995" t="s">
        <v>3</v>
      </c>
      <c r="Q2995" t="s">
        <v>5</v>
      </c>
      <c r="R2995" t="s">
        <v>18396</v>
      </c>
      <c r="S2995" t="s">
        <v>17671</v>
      </c>
      <c r="T2995" t="s">
        <v>21299</v>
      </c>
      <c r="U2995" t="s">
        <v>23111</v>
      </c>
      <c r="V2995" t="s">
        <v>17532</v>
      </c>
      <c r="W2995" t="s">
        <v>29469</v>
      </c>
      <c r="X2995" t="s">
        <v>17534</v>
      </c>
      <c r="Y2995" s="536" t="s">
        <v>29470</v>
      </c>
      <c r="Z2995" s="536"/>
      <c r="AA2995" s="493" t="s">
        <v>17533</v>
      </c>
      <c r="AB2995" s="493" t="s">
        <v>29471</v>
      </c>
      <c r="AC2995" s="493" t="s">
        <v>19948</v>
      </c>
      <c r="AD2995" s="493" t="s">
        <v>22959</v>
      </c>
      <c r="AE2995"/>
      <c r="AF2995" t="s">
        <v>20919</v>
      </c>
      <c r="AG2995"/>
      <c r="AH2995"/>
      <c r="AI2995" t="s">
        <v>20668</v>
      </c>
      <c r="AJ2995" t="s">
        <v>32</v>
      </c>
      <c r="AK2995" t="s">
        <v>11248</v>
      </c>
      <c r="AL2995" t="s">
        <v>64</v>
      </c>
      <c r="AM2995" t="s">
        <v>17531</v>
      </c>
      <c r="AN2995">
        <v>5</v>
      </c>
    </row>
    <row r="2996" spans="1:40" ht="14.4" x14ac:dyDescent="0.3">
      <c r="A2996" s="433" t="str">
        <v>3925</v>
      </c>
      <c r="D2996" t="str">
        <f>CONCATENATE(portada_F[[#This Row],[NIVEL]],".",portada_F[[#This Row],[CODINS]])</f>
        <v>1.00754</v>
      </c>
      <c r="E2996" s="444" t="s">
        <v>31117</v>
      </c>
      <c r="F2996" t="s">
        <v>748</v>
      </c>
      <c r="G2996" t="s">
        <v>5900</v>
      </c>
      <c r="H2996" t="s">
        <v>5901</v>
      </c>
      <c r="I2996" t="s">
        <v>13537</v>
      </c>
      <c r="J2996" t="s">
        <v>2</v>
      </c>
      <c r="K2996" t="s">
        <v>32</v>
      </c>
      <c r="L2996" t="s">
        <v>20921</v>
      </c>
      <c r="M2996" t="s">
        <v>18492</v>
      </c>
      <c r="N2996">
        <v>70404</v>
      </c>
      <c r="O2996" t="s">
        <v>87</v>
      </c>
      <c r="P2996" t="s">
        <v>4</v>
      </c>
      <c r="Q2996" t="s">
        <v>4</v>
      </c>
      <c r="R2996" t="s">
        <v>16863</v>
      </c>
      <c r="S2996" t="s">
        <v>17671</v>
      </c>
      <c r="T2996" t="s">
        <v>22595</v>
      </c>
      <c r="U2996" t="s">
        <v>22596</v>
      </c>
      <c r="V2996" t="s">
        <v>5902</v>
      </c>
      <c r="W2996" t="s">
        <v>22597</v>
      </c>
      <c r="X2996" t="s">
        <v>13953</v>
      </c>
      <c r="Y2996" s="536" t="s">
        <v>22598</v>
      </c>
      <c r="Z2996" s="536" t="s">
        <v>22598</v>
      </c>
      <c r="AA2996" s="493" t="s">
        <v>18862</v>
      </c>
      <c r="AB2996" s="493" t="s">
        <v>22599</v>
      </c>
      <c r="AC2996" s="493" t="s">
        <v>19908</v>
      </c>
      <c r="AD2996" s="493" t="s">
        <v>22600</v>
      </c>
      <c r="AE2996"/>
      <c r="AF2996" t="s">
        <v>20919</v>
      </c>
      <c r="AG2996"/>
      <c r="AH2996"/>
      <c r="AI2996" t="s">
        <v>20668</v>
      </c>
      <c r="AJ2996" t="s">
        <v>32</v>
      </c>
      <c r="AK2996" t="s">
        <v>5635</v>
      </c>
      <c r="AL2996" t="s">
        <v>64</v>
      </c>
      <c r="AM2996" t="s">
        <v>5901</v>
      </c>
      <c r="AN2996">
        <v>46</v>
      </c>
    </row>
    <row r="2997" spans="1:40" ht="14.4" x14ac:dyDescent="0.3">
      <c r="A2997" s="433" t="str">
        <v>3926</v>
      </c>
      <c r="D2997" t="str">
        <f>CONCATENATE(portada_F[[#This Row],[NIVEL]],".",portada_F[[#This Row],[CODINS]])</f>
        <v>1.01962</v>
      </c>
      <c r="E2997" s="444" t="s">
        <v>32193</v>
      </c>
      <c r="F2997" t="s">
        <v>4560</v>
      </c>
      <c r="G2997" t="s">
        <v>6480</v>
      </c>
      <c r="H2997" t="s">
        <v>3045</v>
      </c>
      <c r="I2997" t="s">
        <v>17671</v>
      </c>
      <c r="J2997" t="s">
        <v>10</v>
      </c>
      <c r="K2997" t="s">
        <v>32</v>
      </c>
      <c r="L2997" t="s">
        <v>20921</v>
      </c>
      <c r="M2997" t="s">
        <v>18492</v>
      </c>
      <c r="N2997">
        <v>70502</v>
      </c>
      <c r="O2997" t="s">
        <v>87</v>
      </c>
      <c r="P2997" t="s">
        <v>5</v>
      </c>
      <c r="Q2997" t="s">
        <v>2</v>
      </c>
      <c r="R2997" t="s">
        <v>16865</v>
      </c>
      <c r="S2997" t="s">
        <v>17671</v>
      </c>
      <c r="T2997" t="s">
        <v>3066</v>
      </c>
      <c r="U2997" t="s">
        <v>5849</v>
      </c>
      <c r="V2997" t="s">
        <v>3045</v>
      </c>
      <c r="W2997" t="s">
        <v>15708</v>
      </c>
      <c r="X2997" t="s">
        <v>11983</v>
      </c>
      <c r="Y2997" s="536" t="s">
        <v>25061</v>
      </c>
      <c r="Z2997" s="536"/>
      <c r="AA2997" s="493" t="s">
        <v>10782</v>
      </c>
      <c r="AB2997" s="493" t="s">
        <v>25061</v>
      </c>
      <c r="AC2997" s="493" t="s">
        <v>19914</v>
      </c>
      <c r="AD2997" s="493" t="s">
        <v>22623</v>
      </c>
      <c r="AE2997"/>
      <c r="AF2997" t="s">
        <v>20919</v>
      </c>
      <c r="AG2997"/>
      <c r="AH2997"/>
      <c r="AI2997" t="s">
        <v>20668</v>
      </c>
      <c r="AJ2997" t="s">
        <v>32</v>
      </c>
      <c r="AK2997" t="s">
        <v>7702</v>
      </c>
      <c r="AL2997" t="s">
        <v>64</v>
      </c>
      <c r="AM2997" t="s">
        <v>3045</v>
      </c>
      <c r="AN2997">
        <v>32</v>
      </c>
    </row>
    <row r="2998" spans="1:40" ht="14.4" x14ac:dyDescent="0.3">
      <c r="A2998" s="433" t="str">
        <v>3927</v>
      </c>
      <c r="D2998" t="str">
        <f>CONCATENATE(portada_F[[#This Row],[NIVEL]],".",portada_F[[#This Row],[CODINS]])</f>
        <v>1.03328</v>
      </c>
      <c r="E2998" s="444" t="s">
        <v>33380</v>
      </c>
      <c r="F2998" t="s">
        <v>7671</v>
      </c>
      <c r="G2998" t="s">
        <v>8298</v>
      </c>
      <c r="H2998" t="s">
        <v>424</v>
      </c>
      <c r="I2998" t="s">
        <v>17671</v>
      </c>
      <c r="J2998" t="s">
        <v>3</v>
      </c>
      <c r="K2998" t="s">
        <v>32</v>
      </c>
      <c r="L2998" t="s">
        <v>20921</v>
      </c>
      <c r="M2998" t="s">
        <v>18492</v>
      </c>
      <c r="N2998">
        <v>70102</v>
      </c>
      <c r="O2998" t="s">
        <v>87</v>
      </c>
      <c r="P2998" t="s">
        <v>1</v>
      </c>
      <c r="Q2998" t="s">
        <v>2</v>
      </c>
      <c r="R2998" t="s">
        <v>16846</v>
      </c>
      <c r="S2998" t="s">
        <v>17671</v>
      </c>
      <c r="T2998" t="s">
        <v>17671</v>
      </c>
      <c r="U2998" t="s">
        <v>22842</v>
      </c>
      <c r="V2998" t="s">
        <v>424</v>
      </c>
      <c r="W2998" t="s">
        <v>27851</v>
      </c>
      <c r="X2998" t="s">
        <v>27852</v>
      </c>
      <c r="Y2998" s="536" t="s">
        <v>27853</v>
      </c>
      <c r="Z2998" s="536"/>
      <c r="AA2998" s="493" t="s">
        <v>17415</v>
      </c>
      <c r="AB2998" s="493" t="s">
        <v>27853</v>
      </c>
      <c r="AC2998" s="493" t="s">
        <v>19968</v>
      </c>
      <c r="AD2998" s="493" t="s">
        <v>25009</v>
      </c>
      <c r="AE2998"/>
      <c r="AF2998" t="s">
        <v>20919</v>
      </c>
      <c r="AG2998"/>
      <c r="AH2998"/>
      <c r="AI2998" t="s">
        <v>20668</v>
      </c>
      <c r="AJ2998" t="s">
        <v>32</v>
      </c>
      <c r="AK2998" t="s">
        <v>8299</v>
      </c>
      <c r="AL2998" t="s">
        <v>64</v>
      </c>
      <c r="AM2998" t="s">
        <v>424</v>
      </c>
      <c r="AN2998">
        <v>11</v>
      </c>
    </row>
    <row r="2999" spans="1:40" ht="14.4" x14ac:dyDescent="0.3">
      <c r="A2999" s="433" t="str">
        <v>3929</v>
      </c>
      <c r="D2999" t="str">
        <f>CONCATENATE(portada_F[[#This Row],[NIVEL]],".",portada_F[[#This Row],[CODINS]])</f>
        <v>1.01648</v>
      </c>
      <c r="E2999" s="444" t="s">
        <v>31916</v>
      </c>
      <c r="F2999" t="s">
        <v>4018</v>
      </c>
      <c r="G2999" t="s">
        <v>6345</v>
      </c>
      <c r="H2999" t="s">
        <v>6346</v>
      </c>
      <c r="I2999" t="s">
        <v>17671</v>
      </c>
      <c r="J2999" t="s">
        <v>7</v>
      </c>
      <c r="K2999" t="s">
        <v>32</v>
      </c>
      <c r="L2999" t="s">
        <v>20921</v>
      </c>
      <c r="M2999" t="s">
        <v>18492</v>
      </c>
      <c r="N2999">
        <v>70103</v>
      </c>
      <c r="O2999" t="s">
        <v>87</v>
      </c>
      <c r="P2999" t="s">
        <v>1</v>
      </c>
      <c r="Q2999" t="s">
        <v>3</v>
      </c>
      <c r="R2999" t="s">
        <v>16847</v>
      </c>
      <c r="S2999" t="s">
        <v>17671</v>
      </c>
      <c r="T2999" t="s">
        <v>17671</v>
      </c>
      <c r="U2999" t="s">
        <v>88</v>
      </c>
      <c r="V2999" t="s">
        <v>6346</v>
      </c>
      <c r="W2999" t="s">
        <v>24443</v>
      </c>
      <c r="X2999" t="s">
        <v>11899</v>
      </c>
      <c r="Y2999" s="536" t="s">
        <v>24444</v>
      </c>
      <c r="Z2999" s="536" t="s">
        <v>24445</v>
      </c>
      <c r="AA2999" s="493" t="s">
        <v>20097</v>
      </c>
      <c r="AB2999" s="493" t="s">
        <v>24445</v>
      </c>
      <c r="AC2999" s="493" t="s">
        <v>19961</v>
      </c>
      <c r="AD2999" s="493" t="s">
        <v>23105</v>
      </c>
      <c r="AE2999"/>
      <c r="AF2999" t="s">
        <v>20919</v>
      </c>
      <c r="AG2999"/>
      <c r="AH2999"/>
      <c r="AI2999" t="s">
        <v>20668</v>
      </c>
      <c r="AJ2999" t="s">
        <v>32</v>
      </c>
      <c r="AK2999" t="s">
        <v>7624</v>
      </c>
      <c r="AL2999" t="s">
        <v>64</v>
      </c>
      <c r="AM2999" t="s">
        <v>6346</v>
      </c>
      <c r="AN2999">
        <v>13</v>
      </c>
    </row>
    <row r="3000" spans="1:40" ht="14.4" x14ac:dyDescent="0.3">
      <c r="A3000" s="433" t="str">
        <v>3931</v>
      </c>
      <c r="D3000" t="str">
        <f>CONCATENATE(portada_F[[#This Row],[NIVEL]],".",portada_F[[#This Row],[CODINS]])</f>
        <v>1.02711</v>
      </c>
      <c r="E3000" s="444" t="s">
        <v>32855</v>
      </c>
      <c r="F3000" t="s">
        <v>5497</v>
      </c>
      <c r="G3000" t="s">
        <v>6566</v>
      </c>
      <c r="H3000" t="s">
        <v>1668</v>
      </c>
      <c r="I3000" t="s">
        <v>17671</v>
      </c>
      <c r="J3000" t="s">
        <v>2</v>
      </c>
      <c r="K3000" t="s">
        <v>32</v>
      </c>
      <c r="L3000" t="s">
        <v>20921</v>
      </c>
      <c r="M3000" t="s">
        <v>18492</v>
      </c>
      <c r="N3000">
        <v>70101</v>
      </c>
      <c r="O3000" t="s">
        <v>87</v>
      </c>
      <c r="P3000" t="s">
        <v>1</v>
      </c>
      <c r="Q3000" t="s">
        <v>1</v>
      </c>
      <c r="R3000" t="s">
        <v>16845</v>
      </c>
      <c r="S3000" t="s">
        <v>17671</v>
      </c>
      <c r="T3000" t="s">
        <v>17671</v>
      </c>
      <c r="U3000" t="s">
        <v>17671</v>
      </c>
      <c r="V3000" t="s">
        <v>1668</v>
      </c>
      <c r="W3000" t="s">
        <v>26619</v>
      </c>
      <c r="X3000" t="s">
        <v>10950</v>
      </c>
      <c r="Y3000" s="536" t="s">
        <v>26620</v>
      </c>
      <c r="Z3000" s="536" t="s">
        <v>26620</v>
      </c>
      <c r="AA3000" s="493" t="s">
        <v>10949</v>
      </c>
      <c r="AB3000" s="493" t="s">
        <v>26621</v>
      </c>
      <c r="AC3000" s="493" t="s">
        <v>19906</v>
      </c>
      <c r="AD3000" s="493" t="s">
        <v>22562</v>
      </c>
      <c r="AE3000"/>
      <c r="AF3000" t="s">
        <v>20919</v>
      </c>
      <c r="AG3000"/>
      <c r="AH3000"/>
      <c r="AI3000" t="s">
        <v>20668</v>
      </c>
      <c r="AJ3000" t="s">
        <v>32</v>
      </c>
      <c r="AK3000" t="s">
        <v>7876</v>
      </c>
      <c r="AL3000" t="s">
        <v>64</v>
      </c>
      <c r="AM3000" t="s">
        <v>1668</v>
      </c>
      <c r="AN3000">
        <v>25</v>
      </c>
    </row>
    <row r="3001" spans="1:40" ht="14.4" x14ac:dyDescent="0.3">
      <c r="A3001" s="433" t="str">
        <v>4899</v>
      </c>
      <c r="D3001" t="str">
        <f>CONCATENATE(portada_F[[#This Row],[NIVEL]],".",portada_F[[#This Row],[CODINS]])</f>
        <v>1.01660</v>
      </c>
      <c r="E3001" s="444" t="s">
        <v>31927</v>
      </c>
      <c r="F3001" t="s">
        <v>4038</v>
      </c>
      <c r="G3001" t="s">
        <v>6284</v>
      </c>
      <c r="H3001" t="s">
        <v>10183</v>
      </c>
      <c r="I3001" t="s">
        <v>17671</v>
      </c>
      <c r="J3001" t="s">
        <v>4</v>
      </c>
      <c r="K3001" t="s">
        <v>32</v>
      </c>
      <c r="L3001" t="s">
        <v>20921</v>
      </c>
      <c r="M3001" t="s">
        <v>18492</v>
      </c>
      <c r="N3001">
        <v>70302</v>
      </c>
      <c r="O3001" t="s">
        <v>87</v>
      </c>
      <c r="P3001" t="s">
        <v>3</v>
      </c>
      <c r="Q3001" t="s">
        <v>2</v>
      </c>
      <c r="R3001" t="s">
        <v>16855</v>
      </c>
      <c r="S3001" t="s">
        <v>17671</v>
      </c>
      <c r="T3001" t="s">
        <v>21299</v>
      </c>
      <c r="U3001" t="s">
        <v>1338</v>
      </c>
      <c r="V3001" t="s">
        <v>10183</v>
      </c>
      <c r="W3001" t="s">
        <v>24469</v>
      </c>
      <c r="X3001" t="s">
        <v>17191</v>
      </c>
      <c r="Y3001" s="536" t="s">
        <v>24470</v>
      </c>
      <c r="Z3001" s="536" t="s">
        <v>24471</v>
      </c>
      <c r="AA3001" s="493" t="s">
        <v>17190</v>
      </c>
      <c r="AB3001" s="493" t="s">
        <v>24471</v>
      </c>
      <c r="AC3001" s="493" t="s">
        <v>19727</v>
      </c>
      <c r="AD3001" s="493" t="s">
        <v>21301</v>
      </c>
      <c r="AE3001"/>
      <c r="AF3001" t="s">
        <v>20919</v>
      </c>
      <c r="AG3001"/>
      <c r="AH3001"/>
      <c r="AI3001" t="s">
        <v>20668</v>
      </c>
      <c r="AJ3001" t="s">
        <v>32</v>
      </c>
      <c r="AK3001" t="s">
        <v>7631</v>
      </c>
      <c r="AL3001" t="s">
        <v>64</v>
      </c>
      <c r="AM3001" t="s">
        <v>10183</v>
      </c>
      <c r="AN3001">
        <v>7</v>
      </c>
    </row>
    <row r="3002" spans="1:40" ht="14.4" x14ac:dyDescent="0.3">
      <c r="A3002" s="433" t="str">
        <v>4917</v>
      </c>
      <c r="D3002" t="str">
        <f>CONCATENATE(portada_F[[#This Row],[NIVEL]],".",portada_F[[#This Row],[CODINS]])</f>
        <v>1.02486</v>
      </c>
      <c r="E3002" s="444" t="s">
        <v>32661</v>
      </c>
      <c r="F3002" t="s">
        <v>7788</v>
      </c>
      <c r="G3002" t="s">
        <v>10230</v>
      </c>
      <c r="H3002" t="s">
        <v>10231</v>
      </c>
      <c r="I3002" t="s">
        <v>13537</v>
      </c>
      <c r="J3002" t="s">
        <v>1</v>
      </c>
      <c r="K3002" t="s">
        <v>32</v>
      </c>
      <c r="L3002" t="s">
        <v>20921</v>
      </c>
      <c r="M3002" t="s">
        <v>18492</v>
      </c>
      <c r="N3002">
        <v>70403</v>
      </c>
      <c r="O3002" t="s">
        <v>87</v>
      </c>
      <c r="P3002" t="s">
        <v>4</v>
      </c>
      <c r="Q3002" t="s">
        <v>3</v>
      </c>
      <c r="R3002" t="s">
        <v>16862</v>
      </c>
      <c r="S3002" t="s">
        <v>17671</v>
      </c>
      <c r="T3002" t="s">
        <v>22595</v>
      </c>
      <c r="U3002" t="s">
        <v>5929</v>
      </c>
      <c r="V3002" t="s">
        <v>10231</v>
      </c>
      <c r="W3002" t="s">
        <v>19255</v>
      </c>
      <c r="X3002" t="s">
        <v>14146</v>
      </c>
      <c r="Y3002" s="536" t="s">
        <v>26152</v>
      </c>
      <c r="Z3002" s="536"/>
      <c r="AA3002" s="493" t="s">
        <v>17307</v>
      </c>
      <c r="AB3002" s="493" t="s">
        <v>26153</v>
      </c>
      <c r="AC3002" s="493" t="s">
        <v>19909</v>
      </c>
      <c r="AD3002" s="493" t="s">
        <v>22606</v>
      </c>
      <c r="AE3002"/>
      <c r="AF3002" t="s">
        <v>20919</v>
      </c>
      <c r="AG3002"/>
      <c r="AH3002"/>
      <c r="AI3002" t="s">
        <v>20668</v>
      </c>
      <c r="AJ3002" t="s">
        <v>32</v>
      </c>
      <c r="AK3002" t="s">
        <v>12304</v>
      </c>
      <c r="AL3002" t="s">
        <v>64</v>
      </c>
      <c r="AM3002" t="s">
        <v>10231</v>
      </c>
      <c r="AN3002">
        <v>22</v>
      </c>
    </row>
    <row r="3003" spans="1:40" ht="14.4" x14ac:dyDescent="0.3">
      <c r="A3003" s="433" t="str">
        <v>4918</v>
      </c>
      <c r="D3003" t="str">
        <f>CONCATENATE(portada_F[[#This Row],[NIVEL]],".",portada_F[[#This Row],[CODINS]])</f>
        <v>1.03996</v>
      </c>
      <c r="E3003" s="444" t="s">
        <v>32661</v>
      </c>
      <c r="F3003" t="s">
        <v>7831</v>
      </c>
      <c r="G3003" t="s">
        <v>10230</v>
      </c>
      <c r="H3003" t="s">
        <v>29281</v>
      </c>
      <c r="I3003" t="s">
        <v>13537</v>
      </c>
      <c r="J3003" t="s">
        <v>1</v>
      </c>
      <c r="K3003" t="s">
        <v>32</v>
      </c>
      <c r="L3003" t="s">
        <v>20921</v>
      </c>
      <c r="M3003" t="s">
        <v>18492</v>
      </c>
      <c r="N3003">
        <v>70403</v>
      </c>
      <c r="O3003" t="s">
        <v>87</v>
      </c>
      <c r="P3003" t="s">
        <v>4</v>
      </c>
      <c r="Q3003" t="s">
        <v>3</v>
      </c>
      <c r="R3003" t="s">
        <v>16862</v>
      </c>
      <c r="S3003" t="s">
        <v>17671</v>
      </c>
      <c r="T3003" t="s">
        <v>22595</v>
      </c>
      <c r="U3003" t="s">
        <v>5929</v>
      </c>
      <c r="V3003" t="s">
        <v>5935</v>
      </c>
      <c r="W3003" t="s">
        <v>16430</v>
      </c>
      <c r="X3003" t="s">
        <v>16429</v>
      </c>
      <c r="Y3003" s="536" t="s">
        <v>29282</v>
      </c>
      <c r="Z3003" s="536"/>
      <c r="AA3003" s="493" t="s">
        <v>17307</v>
      </c>
      <c r="AB3003" s="493" t="s">
        <v>26153</v>
      </c>
      <c r="AC3003" s="493" t="s">
        <v>19909</v>
      </c>
      <c r="AD3003" s="493" t="s">
        <v>22606</v>
      </c>
      <c r="AE3003" t="s">
        <v>28173</v>
      </c>
      <c r="AF3003" t="s">
        <v>20919</v>
      </c>
      <c r="AG3003" t="s">
        <v>64</v>
      </c>
      <c r="AH3003" t="s">
        <v>19694</v>
      </c>
      <c r="AI3003" t="s">
        <v>29283</v>
      </c>
      <c r="AJ3003" t="s">
        <v>32</v>
      </c>
      <c r="AK3003" t="s">
        <v>12304</v>
      </c>
      <c r="AL3003" t="s">
        <v>64</v>
      </c>
      <c r="AM3003" t="s">
        <v>10231</v>
      </c>
      <c r="AN3003">
        <v>33</v>
      </c>
    </row>
    <row r="3004" spans="1:40" ht="14.4" x14ac:dyDescent="0.3">
      <c r="A3004" s="433" t="str">
        <v>4929</v>
      </c>
      <c r="D3004" t="str">
        <f>CONCATENATE(portada_F[[#This Row],[NIVEL]],".",portada_F[[#This Row],[CODINS]])</f>
        <v>1.01382</v>
      </c>
      <c r="E3004" s="444" t="s">
        <v>31665</v>
      </c>
      <c r="F3004" t="s">
        <v>3474</v>
      </c>
      <c r="G3004" t="s">
        <v>6285</v>
      </c>
      <c r="H3004" t="s">
        <v>7585</v>
      </c>
      <c r="I3004" t="s">
        <v>17671</v>
      </c>
      <c r="J3004" t="s">
        <v>6</v>
      </c>
      <c r="K3004" t="s">
        <v>32</v>
      </c>
      <c r="L3004" t="s">
        <v>20921</v>
      </c>
      <c r="M3004" t="s">
        <v>18492</v>
      </c>
      <c r="N3004">
        <v>70305</v>
      </c>
      <c r="O3004" t="s">
        <v>87</v>
      </c>
      <c r="P3004" t="s">
        <v>3</v>
      </c>
      <c r="Q3004" t="s">
        <v>5</v>
      </c>
      <c r="R3004" t="s">
        <v>18396</v>
      </c>
      <c r="S3004" t="s">
        <v>17671</v>
      </c>
      <c r="T3004" t="s">
        <v>21299</v>
      </c>
      <c r="U3004" t="s">
        <v>23111</v>
      </c>
      <c r="V3004" t="s">
        <v>6286</v>
      </c>
      <c r="W3004" t="s">
        <v>9768</v>
      </c>
      <c r="X3004" t="s">
        <v>20040</v>
      </c>
      <c r="Y3004" s="536" t="s">
        <v>23863</v>
      </c>
      <c r="Z3004" s="536" t="s">
        <v>23863</v>
      </c>
      <c r="AA3004" s="493" t="s">
        <v>10355</v>
      </c>
      <c r="AB3004" s="493" t="s">
        <v>23863</v>
      </c>
      <c r="AC3004" s="493" t="s">
        <v>19948</v>
      </c>
      <c r="AD3004" s="493" t="s">
        <v>22959</v>
      </c>
      <c r="AE3004"/>
      <c r="AF3004" t="s">
        <v>20919</v>
      </c>
      <c r="AG3004"/>
      <c r="AH3004"/>
      <c r="AI3004" t="s">
        <v>20668</v>
      </c>
      <c r="AJ3004" t="s">
        <v>32</v>
      </c>
      <c r="AK3004" t="s">
        <v>7584</v>
      </c>
      <c r="AL3004" t="s">
        <v>64</v>
      </c>
      <c r="AM3004" t="s">
        <v>7585</v>
      </c>
      <c r="AN3004">
        <v>33</v>
      </c>
    </row>
    <row r="3005" spans="1:40" ht="14.4" x14ac:dyDescent="0.3">
      <c r="A3005" s="433" t="str">
        <v>4930</v>
      </c>
      <c r="D3005" t="str">
        <f>CONCATENATE(portada_F[[#This Row],[NIVEL]],".",portada_F[[#This Row],[CODINS]])</f>
        <v>1.02487</v>
      </c>
      <c r="E3005" s="444" t="s">
        <v>32662</v>
      </c>
      <c r="F3005" t="s">
        <v>3295</v>
      </c>
      <c r="G3005" t="s">
        <v>5922</v>
      </c>
      <c r="H3005" t="s">
        <v>5923</v>
      </c>
      <c r="I3005" t="s">
        <v>17671</v>
      </c>
      <c r="J3005" t="s">
        <v>9</v>
      </c>
      <c r="K3005" t="s">
        <v>32</v>
      </c>
      <c r="L3005" t="s">
        <v>20921</v>
      </c>
      <c r="M3005" t="s">
        <v>18492</v>
      </c>
      <c r="N3005">
        <v>70402</v>
      </c>
      <c r="O3005" t="s">
        <v>87</v>
      </c>
      <c r="P3005" t="s">
        <v>4</v>
      </c>
      <c r="Q3005" t="s">
        <v>2</v>
      </c>
      <c r="R3005" t="s">
        <v>16861</v>
      </c>
      <c r="S3005" t="s">
        <v>17671</v>
      </c>
      <c r="T3005" t="s">
        <v>22595</v>
      </c>
      <c r="U3005" t="s">
        <v>5924</v>
      </c>
      <c r="V3005" t="s">
        <v>5923</v>
      </c>
      <c r="W3005" t="s">
        <v>26154</v>
      </c>
      <c r="X3005" t="s">
        <v>18079</v>
      </c>
      <c r="Y3005" s="536" t="s">
        <v>26155</v>
      </c>
      <c r="Z3005" s="536" t="s">
        <v>26156</v>
      </c>
      <c r="AA3005" s="493" t="s">
        <v>20234</v>
      </c>
      <c r="AB3005" s="493" t="s">
        <v>26157</v>
      </c>
      <c r="AC3005" s="493" t="s">
        <v>19911</v>
      </c>
      <c r="AD3005" s="493" t="s">
        <v>22611</v>
      </c>
      <c r="AE3005"/>
      <c r="AF3005" t="s">
        <v>20919</v>
      </c>
      <c r="AG3005"/>
      <c r="AH3005"/>
      <c r="AI3005" t="s">
        <v>20668</v>
      </c>
      <c r="AJ3005" t="s">
        <v>32</v>
      </c>
      <c r="AK3005" t="s">
        <v>4770</v>
      </c>
      <c r="AL3005" t="s">
        <v>64</v>
      </c>
      <c r="AM3005" t="s">
        <v>5923</v>
      </c>
      <c r="AN3005">
        <v>4</v>
      </c>
    </row>
    <row r="3006" spans="1:40" ht="14.4" x14ac:dyDescent="0.3">
      <c r="A3006" s="433" t="str">
        <v>4939</v>
      </c>
      <c r="D3006" t="str">
        <f>CONCATENATE(portada_F[[#This Row],[NIVEL]],".",portada_F[[#This Row],[CODINS]])</f>
        <v>1.03974</v>
      </c>
      <c r="E3006" s="444" t="s">
        <v>33881</v>
      </c>
      <c r="F3006" t="s">
        <v>13502</v>
      </c>
      <c r="G3006" t="s">
        <v>20527</v>
      </c>
      <c r="H3006" t="s">
        <v>51</v>
      </c>
      <c r="I3006" t="s">
        <v>17671</v>
      </c>
      <c r="J3006" t="s">
        <v>9</v>
      </c>
      <c r="K3006" t="s">
        <v>32</v>
      </c>
      <c r="L3006" t="s">
        <v>20921</v>
      </c>
      <c r="M3006" t="s">
        <v>18492</v>
      </c>
      <c r="N3006">
        <v>70402</v>
      </c>
      <c r="O3006" t="s">
        <v>87</v>
      </c>
      <c r="P3006" t="s">
        <v>4</v>
      </c>
      <c r="Q3006" t="s">
        <v>2</v>
      </c>
      <c r="R3006" t="s">
        <v>16861</v>
      </c>
      <c r="S3006" t="s">
        <v>17671</v>
      </c>
      <c r="T3006" t="s">
        <v>22595</v>
      </c>
      <c r="U3006" t="s">
        <v>5924</v>
      </c>
      <c r="V3006" t="s">
        <v>51</v>
      </c>
      <c r="W3006" t="s">
        <v>29226</v>
      </c>
      <c r="X3006" t="s">
        <v>20529</v>
      </c>
      <c r="Y3006" s="536"/>
      <c r="Z3006" s="536"/>
      <c r="AA3006" s="493" t="s">
        <v>20528</v>
      </c>
      <c r="AB3006" s="493" t="s">
        <v>29227</v>
      </c>
      <c r="AC3006" s="493" t="s">
        <v>19911</v>
      </c>
      <c r="AD3006" s="493" t="s">
        <v>27229</v>
      </c>
      <c r="AE3006"/>
      <c r="AF3006" t="s">
        <v>20919</v>
      </c>
      <c r="AG3006"/>
      <c r="AH3006"/>
      <c r="AI3006" t="s">
        <v>20668</v>
      </c>
      <c r="AJ3006" t="s">
        <v>32</v>
      </c>
      <c r="AK3006" t="s">
        <v>8950</v>
      </c>
      <c r="AL3006" t="s">
        <v>64</v>
      </c>
      <c r="AM3006" t="s">
        <v>51</v>
      </c>
      <c r="AN3006">
        <v>2</v>
      </c>
    </row>
    <row r="3007" spans="1:40" ht="14.4" x14ac:dyDescent="0.3">
      <c r="A3007" s="433" t="str">
        <v>4940</v>
      </c>
      <c r="D3007" t="str">
        <f>CONCATENATE(portada_F[[#This Row],[NIVEL]],".",portada_F[[#This Row],[CODINS]])</f>
        <v>1.02781</v>
      </c>
      <c r="E3007" s="444" t="s">
        <v>32922</v>
      </c>
      <c r="F3007" t="s">
        <v>5589</v>
      </c>
      <c r="G3007" t="s">
        <v>5792</v>
      </c>
      <c r="H3007" t="s">
        <v>5793</v>
      </c>
      <c r="I3007" t="s">
        <v>17671</v>
      </c>
      <c r="J3007" t="s">
        <v>3</v>
      </c>
      <c r="K3007" t="s">
        <v>32</v>
      </c>
      <c r="L3007" t="s">
        <v>20921</v>
      </c>
      <c r="M3007" t="s">
        <v>18492</v>
      </c>
      <c r="N3007">
        <v>70102</v>
      </c>
      <c r="O3007" t="s">
        <v>87</v>
      </c>
      <c r="P3007" t="s">
        <v>1</v>
      </c>
      <c r="Q3007" t="s">
        <v>2</v>
      </c>
      <c r="R3007" t="s">
        <v>16846</v>
      </c>
      <c r="S3007" t="s">
        <v>17671</v>
      </c>
      <c r="T3007" t="s">
        <v>17671</v>
      </c>
      <c r="U3007" t="s">
        <v>22842</v>
      </c>
      <c r="V3007" t="s">
        <v>5793</v>
      </c>
      <c r="W3007" t="s">
        <v>19342</v>
      </c>
      <c r="X3007" t="s">
        <v>13224</v>
      </c>
      <c r="Y3007" s="536" t="s">
        <v>26781</v>
      </c>
      <c r="Z3007" s="536" t="s">
        <v>26782</v>
      </c>
      <c r="AA3007" s="493" t="s">
        <v>20289</v>
      </c>
      <c r="AB3007" s="493" t="s">
        <v>26781</v>
      </c>
      <c r="AC3007" s="493" t="s">
        <v>19968</v>
      </c>
      <c r="AD3007" s="493" t="s">
        <v>23138</v>
      </c>
      <c r="AE3007"/>
      <c r="AF3007" t="s">
        <v>20919</v>
      </c>
      <c r="AG3007"/>
      <c r="AH3007"/>
      <c r="AI3007" t="s">
        <v>20668</v>
      </c>
      <c r="AJ3007" t="s">
        <v>32</v>
      </c>
      <c r="AK3007" t="s">
        <v>2665</v>
      </c>
      <c r="AL3007" t="s">
        <v>64</v>
      </c>
      <c r="AM3007" t="s">
        <v>5793</v>
      </c>
      <c r="AN3007">
        <v>5</v>
      </c>
    </row>
    <row r="3008" spans="1:40" ht="14.4" x14ac:dyDescent="0.3">
      <c r="A3008" s="433" t="str">
        <v>4941</v>
      </c>
      <c r="D3008" t="str">
        <f>CONCATENATE(portada_F[[#This Row],[NIVEL]],".",portada_F[[#This Row],[CODINS]])</f>
        <v>1.01935</v>
      </c>
      <c r="E3008" s="444" t="s">
        <v>32173</v>
      </c>
      <c r="F3008" t="s">
        <v>4241</v>
      </c>
      <c r="G3008" t="s">
        <v>6567</v>
      </c>
      <c r="H3008" t="s">
        <v>10193</v>
      </c>
      <c r="I3008" t="s">
        <v>17671</v>
      </c>
      <c r="J3008" t="s">
        <v>5</v>
      </c>
      <c r="K3008" t="s">
        <v>32</v>
      </c>
      <c r="L3008" t="s">
        <v>20921</v>
      </c>
      <c r="M3008" t="s">
        <v>18492</v>
      </c>
      <c r="N3008">
        <v>70301</v>
      </c>
      <c r="O3008" t="s">
        <v>87</v>
      </c>
      <c r="P3008" t="s">
        <v>3</v>
      </c>
      <c r="Q3008" t="s">
        <v>1</v>
      </c>
      <c r="R3008" t="s">
        <v>16854</v>
      </c>
      <c r="S3008" t="s">
        <v>17671</v>
      </c>
      <c r="T3008" t="s">
        <v>21299</v>
      </c>
      <c r="U3008" t="s">
        <v>21299</v>
      </c>
      <c r="V3008" t="s">
        <v>6568</v>
      </c>
      <c r="W3008" t="s">
        <v>25021</v>
      </c>
      <c r="X3008" t="s">
        <v>17222</v>
      </c>
      <c r="Y3008" s="536" t="s">
        <v>25022</v>
      </c>
      <c r="Z3008" s="536"/>
      <c r="AA3008" s="493" t="s">
        <v>15798</v>
      </c>
      <c r="AB3008" s="493" t="s">
        <v>25022</v>
      </c>
      <c r="AC3008" s="493" t="s">
        <v>21316</v>
      </c>
      <c r="AD3008" s="493" t="s">
        <v>21317</v>
      </c>
      <c r="AE3008"/>
      <c r="AF3008" t="s">
        <v>20919</v>
      </c>
      <c r="AG3008"/>
      <c r="AH3008"/>
      <c r="AI3008" t="s">
        <v>20668</v>
      </c>
      <c r="AJ3008" t="s">
        <v>32</v>
      </c>
      <c r="AK3008" t="s">
        <v>7698</v>
      </c>
      <c r="AL3008" t="s">
        <v>64</v>
      </c>
      <c r="AM3008" t="s">
        <v>10193</v>
      </c>
      <c r="AN3008">
        <v>29</v>
      </c>
    </row>
    <row r="3009" spans="1:40" ht="14.4" x14ac:dyDescent="0.3">
      <c r="A3009" s="433" t="str">
        <v>4942</v>
      </c>
      <c r="D3009" t="str">
        <f>CONCATENATE(portada_F[[#This Row],[NIVEL]],".",portada_F[[#This Row],[CODINS]])</f>
        <v>1.01199</v>
      </c>
      <c r="E3009" s="444" t="s">
        <v>31494</v>
      </c>
      <c r="F3009" t="s">
        <v>3143</v>
      </c>
      <c r="G3009" t="s">
        <v>5925</v>
      </c>
      <c r="H3009" t="s">
        <v>5926</v>
      </c>
      <c r="I3009" t="s">
        <v>17671</v>
      </c>
      <c r="J3009" t="s">
        <v>9</v>
      </c>
      <c r="K3009" t="s">
        <v>32</v>
      </c>
      <c r="L3009" t="s">
        <v>20921</v>
      </c>
      <c r="M3009" t="s">
        <v>18492</v>
      </c>
      <c r="N3009">
        <v>70402</v>
      </c>
      <c r="O3009" t="s">
        <v>87</v>
      </c>
      <c r="P3009" t="s">
        <v>4</v>
      </c>
      <c r="Q3009" t="s">
        <v>2</v>
      </c>
      <c r="R3009" t="s">
        <v>16861</v>
      </c>
      <c r="S3009" t="s">
        <v>17671</v>
      </c>
      <c r="T3009" t="s">
        <v>22595</v>
      </c>
      <c r="U3009" t="s">
        <v>5924</v>
      </c>
      <c r="V3009" t="s">
        <v>5926</v>
      </c>
      <c r="W3009" t="s">
        <v>23467</v>
      </c>
      <c r="X3009" t="s">
        <v>12826</v>
      </c>
      <c r="Y3009" s="536" t="s">
        <v>23468</v>
      </c>
      <c r="Z3009" s="536"/>
      <c r="AA3009" s="493" t="s">
        <v>23469</v>
      </c>
      <c r="AB3009" s="493" t="s">
        <v>23470</v>
      </c>
      <c r="AC3009" s="493" t="s">
        <v>19911</v>
      </c>
      <c r="AD3009" s="493" t="s">
        <v>22611</v>
      </c>
      <c r="AE3009"/>
      <c r="AF3009" t="s">
        <v>20919</v>
      </c>
      <c r="AG3009"/>
      <c r="AH3009"/>
      <c r="AI3009" t="s">
        <v>20668</v>
      </c>
      <c r="AJ3009" t="s">
        <v>32</v>
      </c>
      <c r="AK3009" t="s">
        <v>7359</v>
      </c>
      <c r="AL3009" t="s">
        <v>64</v>
      </c>
      <c r="AM3009" t="s">
        <v>5926</v>
      </c>
      <c r="AN3009">
        <v>50</v>
      </c>
    </row>
    <row r="3010" spans="1:40" ht="14.4" x14ac:dyDescent="0.3">
      <c r="A3010" s="433" t="str">
        <v>4943</v>
      </c>
      <c r="D3010" t="str">
        <f>CONCATENATE(portada_F[[#This Row],[NIVEL]],".",portada_F[[#This Row],[CODINS]])</f>
        <v>1.00880</v>
      </c>
      <c r="E3010" s="444" t="s">
        <v>31219</v>
      </c>
      <c r="F3010" t="s">
        <v>2378</v>
      </c>
      <c r="G3010" t="s">
        <v>6348</v>
      </c>
      <c r="H3010" t="s">
        <v>6349</v>
      </c>
      <c r="I3010" t="s">
        <v>17671</v>
      </c>
      <c r="J3010" t="s">
        <v>5</v>
      </c>
      <c r="K3010" t="s">
        <v>32</v>
      </c>
      <c r="L3010" t="s">
        <v>20921</v>
      </c>
      <c r="M3010" t="s">
        <v>18492</v>
      </c>
      <c r="N3010">
        <v>70301</v>
      </c>
      <c r="O3010" t="s">
        <v>87</v>
      </c>
      <c r="P3010" t="s">
        <v>3</v>
      </c>
      <c r="Q3010" t="s">
        <v>1</v>
      </c>
      <c r="R3010" t="s">
        <v>16854</v>
      </c>
      <c r="S3010" t="s">
        <v>17671</v>
      </c>
      <c r="T3010" t="s">
        <v>21299</v>
      </c>
      <c r="U3010" t="s">
        <v>21299</v>
      </c>
      <c r="V3010" t="s">
        <v>6349</v>
      </c>
      <c r="W3010" t="s">
        <v>7180</v>
      </c>
      <c r="X3010" t="s">
        <v>10485</v>
      </c>
      <c r="Y3010" s="536" t="s">
        <v>22837</v>
      </c>
      <c r="Z3010" s="536"/>
      <c r="AA3010" s="493" t="s">
        <v>5711</v>
      </c>
      <c r="AB3010" s="493" t="s">
        <v>22838</v>
      </c>
      <c r="AC3010" s="493" t="s">
        <v>21316</v>
      </c>
      <c r="AD3010" s="493" t="s">
        <v>21317</v>
      </c>
      <c r="AE3010"/>
      <c r="AF3010" t="s">
        <v>20919</v>
      </c>
      <c r="AG3010"/>
      <c r="AH3010"/>
      <c r="AI3010" t="s">
        <v>20668</v>
      </c>
      <c r="AJ3010" t="s">
        <v>32</v>
      </c>
      <c r="AK3010" t="s">
        <v>7479</v>
      </c>
      <c r="AL3010" t="s">
        <v>64</v>
      </c>
      <c r="AM3010" t="s">
        <v>6349</v>
      </c>
      <c r="AN3010">
        <v>70</v>
      </c>
    </row>
    <row r="3011" spans="1:40" ht="14.4" x14ac:dyDescent="0.3">
      <c r="A3011" s="433" t="str">
        <v>4947</v>
      </c>
      <c r="D3011" t="str">
        <f>CONCATENATE(portada_F[[#This Row],[NIVEL]],".",portada_F[[#This Row],[CODINS]])</f>
        <v>1.01377</v>
      </c>
      <c r="E3011" s="444" t="s">
        <v>31660</v>
      </c>
      <c r="F3011" t="s">
        <v>2873</v>
      </c>
      <c r="G3011" t="s">
        <v>6350</v>
      </c>
      <c r="H3011" t="s">
        <v>6351</v>
      </c>
      <c r="I3011" t="s">
        <v>17671</v>
      </c>
      <c r="J3011" t="s">
        <v>5</v>
      </c>
      <c r="K3011" t="s">
        <v>32</v>
      </c>
      <c r="L3011" t="s">
        <v>20921</v>
      </c>
      <c r="M3011" t="s">
        <v>18492</v>
      </c>
      <c r="N3011">
        <v>70301</v>
      </c>
      <c r="O3011" t="s">
        <v>87</v>
      </c>
      <c r="P3011" t="s">
        <v>3</v>
      </c>
      <c r="Q3011" t="s">
        <v>1</v>
      </c>
      <c r="R3011" t="s">
        <v>16854</v>
      </c>
      <c r="S3011" t="s">
        <v>17671</v>
      </c>
      <c r="T3011" t="s">
        <v>21299</v>
      </c>
      <c r="U3011" t="s">
        <v>21299</v>
      </c>
      <c r="V3011" t="s">
        <v>9785</v>
      </c>
      <c r="W3011" t="s">
        <v>12883</v>
      </c>
      <c r="X3011" t="s">
        <v>18996</v>
      </c>
      <c r="Y3011" s="536" t="s">
        <v>23855</v>
      </c>
      <c r="Z3011" s="536" t="s">
        <v>23855</v>
      </c>
      <c r="AA3011" s="493" t="s">
        <v>20039</v>
      </c>
      <c r="AB3011" s="493" t="s">
        <v>23855</v>
      </c>
      <c r="AC3011" s="493" t="s">
        <v>21316</v>
      </c>
      <c r="AD3011" s="493" t="s">
        <v>21317</v>
      </c>
      <c r="AE3011"/>
      <c r="AF3011" t="s">
        <v>20919</v>
      </c>
      <c r="AG3011"/>
      <c r="AH3011"/>
      <c r="AI3011" t="s">
        <v>20668</v>
      </c>
      <c r="AJ3011" t="s">
        <v>32</v>
      </c>
      <c r="AK3011" t="s">
        <v>7583</v>
      </c>
      <c r="AL3011" t="s">
        <v>64</v>
      </c>
      <c r="AM3011" t="s">
        <v>6351</v>
      </c>
      <c r="AN3011">
        <v>40</v>
      </c>
    </row>
    <row r="3012" spans="1:40" ht="14.4" x14ac:dyDescent="0.3">
      <c r="A3012" s="433" t="str">
        <v>4948</v>
      </c>
      <c r="D3012" t="str">
        <f>CONCATENATE(portada_F[[#This Row],[NIVEL]],".",portada_F[[#This Row],[CODINS]])</f>
        <v>1.01930</v>
      </c>
      <c r="E3012" s="444" t="s">
        <v>32168</v>
      </c>
      <c r="F3012" t="s">
        <v>4513</v>
      </c>
      <c r="G3012" t="s">
        <v>6347</v>
      </c>
      <c r="H3012" t="s">
        <v>908</v>
      </c>
      <c r="I3012" t="s">
        <v>17671</v>
      </c>
      <c r="J3012" t="s">
        <v>3</v>
      </c>
      <c r="K3012" t="s">
        <v>32</v>
      </c>
      <c r="L3012" t="s">
        <v>20921</v>
      </c>
      <c r="M3012" t="s">
        <v>18492</v>
      </c>
      <c r="N3012">
        <v>70102</v>
      </c>
      <c r="O3012" t="s">
        <v>87</v>
      </c>
      <c r="P3012" t="s">
        <v>1</v>
      </c>
      <c r="Q3012" t="s">
        <v>2</v>
      </c>
      <c r="R3012" t="s">
        <v>16846</v>
      </c>
      <c r="S3012" t="s">
        <v>17671</v>
      </c>
      <c r="T3012" t="s">
        <v>17671</v>
      </c>
      <c r="U3012" t="s">
        <v>22842</v>
      </c>
      <c r="V3012" t="s">
        <v>908</v>
      </c>
      <c r="W3012" t="s">
        <v>7251</v>
      </c>
      <c r="X3012" t="s">
        <v>11979</v>
      </c>
      <c r="Y3012" s="536" t="s">
        <v>25011</v>
      </c>
      <c r="Z3012" s="536"/>
      <c r="AA3012" s="493" t="s">
        <v>9784</v>
      </c>
      <c r="AB3012" s="493" t="s">
        <v>25011</v>
      </c>
      <c r="AC3012" s="493" t="s">
        <v>19968</v>
      </c>
      <c r="AD3012" s="493" t="s">
        <v>23138</v>
      </c>
      <c r="AE3012"/>
      <c r="AF3012" t="s">
        <v>20919</v>
      </c>
      <c r="AG3012"/>
      <c r="AH3012"/>
      <c r="AI3012" t="s">
        <v>20668</v>
      </c>
      <c r="AJ3012" t="s">
        <v>32</v>
      </c>
      <c r="AK3012" t="s">
        <v>7695</v>
      </c>
      <c r="AL3012" t="s">
        <v>64</v>
      </c>
      <c r="AM3012" t="s">
        <v>908</v>
      </c>
      <c r="AN3012">
        <v>22</v>
      </c>
    </row>
    <row r="3013" spans="1:40" ht="14.4" x14ac:dyDescent="0.3">
      <c r="A3013" s="433" t="str">
        <v>4955</v>
      </c>
      <c r="D3013" t="str">
        <f>CONCATENATE(portada_F[[#This Row],[NIVEL]],".",portada_F[[#This Row],[CODINS]])</f>
        <v>1.01936</v>
      </c>
      <c r="E3013" s="444" t="s">
        <v>32174</v>
      </c>
      <c r="F3013" t="s">
        <v>4248</v>
      </c>
      <c r="G3013" t="s">
        <v>6354</v>
      </c>
      <c r="H3013" t="s">
        <v>3160</v>
      </c>
      <c r="I3013" t="s">
        <v>17671</v>
      </c>
      <c r="J3013" t="s">
        <v>6</v>
      </c>
      <c r="K3013" t="s">
        <v>32</v>
      </c>
      <c r="L3013" t="s">
        <v>20921</v>
      </c>
      <c r="M3013" t="s">
        <v>18492</v>
      </c>
      <c r="N3013">
        <v>70306</v>
      </c>
      <c r="O3013" t="s">
        <v>87</v>
      </c>
      <c r="P3013" t="s">
        <v>3</v>
      </c>
      <c r="Q3013" t="s">
        <v>6</v>
      </c>
      <c r="R3013" t="s">
        <v>16858</v>
      </c>
      <c r="S3013" t="s">
        <v>17671</v>
      </c>
      <c r="T3013" t="s">
        <v>21299</v>
      </c>
      <c r="U3013" t="s">
        <v>23113</v>
      </c>
      <c r="V3013" t="s">
        <v>3160</v>
      </c>
      <c r="W3013" t="s">
        <v>19126</v>
      </c>
      <c r="X3013" t="s">
        <v>10773</v>
      </c>
      <c r="Y3013" s="536" t="s">
        <v>25023</v>
      </c>
      <c r="Z3013" s="536" t="s">
        <v>25024</v>
      </c>
      <c r="AA3013" s="493" t="s">
        <v>15603</v>
      </c>
      <c r="AB3013" s="493" t="s">
        <v>25025</v>
      </c>
      <c r="AC3013" s="493" t="s">
        <v>19948</v>
      </c>
      <c r="AD3013" s="493" t="s">
        <v>22959</v>
      </c>
      <c r="AE3013"/>
      <c r="AF3013" t="s">
        <v>20919</v>
      </c>
      <c r="AG3013"/>
      <c r="AH3013"/>
      <c r="AI3013" t="s">
        <v>20668</v>
      </c>
      <c r="AJ3013" t="s">
        <v>32</v>
      </c>
      <c r="AK3013" t="s">
        <v>7699</v>
      </c>
      <c r="AL3013" t="s">
        <v>64</v>
      </c>
      <c r="AM3013" t="s">
        <v>3160</v>
      </c>
      <c r="AN3013">
        <v>39</v>
      </c>
    </row>
    <row r="3014" spans="1:40" ht="14.4" x14ac:dyDescent="0.3">
      <c r="A3014" s="433" t="str">
        <v>4957</v>
      </c>
      <c r="D3014" t="str">
        <f>CONCATENATE(portada_F[[#This Row],[NIVEL]],".",portada_F[[#This Row],[CODINS]])</f>
        <v>1.02778</v>
      </c>
      <c r="E3014" s="444" t="s">
        <v>32919</v>
      </c>
      <c r="F3014" t="s">
        <v>5587</v>
      </c>
      <c r="G3014" t="s">
        <v>6416</v>
      </c>
      <c r="H3014" t="s">
        <v>4082</v>
      </c>
      <c r="I3014" t="s">
        <v>13537</v>
      </c>
      <c r="J3014" t="s">
        <v>3</v>
      </c>
      <c r="K3014" t="s">
        <v>32</v>
      </c>
      <c r="L3014" t="s">
        <v>20921</v>
      </c>
      <c r="M3014" t="s">
        <v>18492</v>
      </c>
      <c r="N3014">
        <v>70404</v>
      </c>
      <c r="O3014" t="s">
        <v>87</v>
      </c>
      <c r="P3014" t="s">
        <v>4</v>
      </c>
      <c r="Q3014" t="s">
        <v>4</v>
      </c>
      <c r="R3014" t="s">
        <v>16863</v>
      </c>
      <c r="S3014" t="s">
        <v>17671</v>
      </c>
      <c r="T3014" t="s">
        <v>22595</v>
      </c>
      <c r="U3014" t="s">
        <v>22596</v>
      </c>
      <c r="V3014" t="s">
        <v>5896</v>
      </c>
      <c r="W3014" t="s">
        <v>19339</v>
      </c>
      <c r="X3014" t="s">
        <v>20287</v>
      </c>
      <c r="Y3014" s="536" t="s">
        <v>26774</v>
      </c>
      <c r="Z3014" s="536"/>
      <c r="AA3014" s="493" t="s">
        <v>19338</v>
      </c>
      <c r="AB3014" s="493" t="s">
        <v>26774</v>
      </c>
      <c r="AC3014" s="493" t="s">
        <v>20286</v>
      </c>
      <c r="AD3014" s="493" t="s">
        <v>26771</v>
      </c>
      <c r="AE3014"/>
      <c r="AF3014" t="s">
        <v>20919</v>
      </c>
      <c r="AG3014"/>
      <c r="AH3014"/>
      <c r="AI3014" t="s">
        <v>20668</v>
      </c>
      <c r="AJ3014" t="s">
        <v>32</v>
      </c>
      <c r="AK3014" t="s">
        <v>7890</v>
      </c>
      <c r="AL3014" t="s">
        <v>64</v>
      </c>
      <c r="AM3014" t="s">
        <v>4082</v>
      </c>
      <c r="AN3014">
        <v>18</v>
      </c>
    </row>
    <row r="3015" spans="1:40" ht="14.4" x14ac:dyDescent="0.3">
      <c r="A3015" s="433" t="str">
        <v>4958</v>
      </c>
      <c r="D3015" t="str">
        <f>CONCATENATE(portada_F[[#This Row],[NIVEL]],".",portada_F[[#This Row],[CODINS]])</f>
        <v>1.02331</v>
      </c>
      <c r="E3015" s="444" t="s">
        <v>32521</v>
      </c>
      <c r="F3015" t="s">
        <v>2972</v>
      </c>
      <c r="G3015" t="s">
        <v>6412</v>
      </c>
      <c r="H3015" t="s">
        <v>3175</v>
      </c>
      <c r="I3015" t="s">
        <v>17671</v>
      </c>
      <c r="J3015" t="s">
        <v>9</v>
      </c>
      <c r="K3015" t="s">
        <v>32</v>
      </c>
      <c r="L3015" t="s">
        <v>20921</v>
      </c>
      <c r="M3015" t="s">
        <v>18492</v>
      </c>
      <c r="N3015">
        <v>70402</v>
      </c>
      <c r="O3015" t="s">
        <v>87</v>
      </c>
      <c r="P3015" t="s">
        <v>4</v>
      </c>
      <c r="Q3015" t="s">
        <v>2</v>
      </c>
      <c r="R3015" t="s">
        <v>16861</v>
      </c>
      <c r="S3015" t="s">
        <v>17671</v>
      </c>
      <c r="T3015" t="s">
        <v>22595</v>
      </c>
      <c r="U3015" t="s">
        <v>5924</v>
      </c>
      <c r="V3015" t="s">
        <v>3175</v>
      </c>
      <c r="W3015" t="s">
        <v>25840</v>
      </c>
      <c r="X3015" t="s">
        <v>13115</v>
      </c>
      <c r="Y3015" s="536" t="s">
        <v>25841</v>
      </c>
      <c r="Z3015" s="536"/>
      <c r="AA3015" s="493" t="s">
        <v>10460</v>
      </c>
      <c r="AB3015" s="493" t="s">
        <v>25842</v>
      </c>
      <c r="AC3015" s="493" t="s">
        <v>19911</v>
      </c>
      <c r="AD3015" s="493" t="s">
        <v>22611</v>
      </c>
      <c r="AE3015"/>
      <c r="AF3015" t="s">
        <v>20919</v>
      </c>
      <c r="AG3015"/>
      <c r="AH3015"/>
      <c r="AI3015" t="s">
        <v>20668</v>
      </c>
      <c r="AJ3015" t="s">
        <v>32</v>
      </c>
      <c r="AK3015" t="s">
        <v>7782</v>
      </c>
      <c r="AL3015" t="s">
        <v>64</v>
      </c>
      <c r="AM3015" t="s">
        <v>3175</v>
      </c>
      <c r="AN3015">
        <v>44</v>
      </c>
    </row>
    <row r="3016" spans="1:40" ht="14.4" x14ac:dyDescent="0.3">
      <c r="A3016" s="433" t="str">
        <v>4964</v>
      </c>
      <c r="D3016" t="str">
        <f>CONCATENATE(portada_F[[#This Row],[NIVEL]],".",portada_F[[#This Row],[CODINS]])</f>
        <v>1.02779</v>
      </c>
      <c r="E3016" s="444" t="s">
        <v>32920</v>
      </c>
      <c r="F3016" t="s">
        <v>5588</v>
      </c>
      <c r="G3016" t="s">
        <v>6413</v>
      </c>
      <c r="H3016" t="s">
        <v>6414</v>
      </c>
      <c r="I3016" t="s">
        <v>13537</v>
      </c>
      <c r="J3016" t="s">
        <v>2</v>
      </c>
      <c r="K3016" t="s">
        <v>32</v>
      </c>
      <c r="L3016" t="s">
        <v>20921</v>
      </c>
      <c r="M3016" t="s">
        <v>18492</v>
      </c>
      <c r="N3016">
        <v>70404</v>
      </c>
      <c r="O3016" t="s">
        <v>87</v>
      </c>
      <c r="P3016" t="s">
        <v>4</v>
      </c>
      <c r="Q3016" t="s">
        <v>4</v>
      </c>
      <c r="R3016" t="s">
        <v>16863</v>
      </c>
      <c r="S3016" t="s">
        <v>17671</v>
      </c>
      <c r="T3016" t="s">
        <v>22595</v>
      </c>
      <c r="U3016" t="s">
        <v>22596</v>
      </c>
      <c r="V3016" t="s">
        <v>6415</v>
      </c>
      <c r="W3016" t="s">
        <v>19340</v>
      </c>
      <c r="X3016" t="s">
        <v>20288</v>
      </c>
      <c r="Y3016" s="536" t="s">
        <v>26775</v>
      </c>
      <c r="Z3016" s="536"/>
      <c r="AA3016" s="493" t="s">
        <v>13223</v>
      </c>
      <c r="AB3016" s="493" t="s">
        <v>26776</v>
      </c>
      <c r="AC3016" s="493" t="s">
        <v>19908</v>
      </c>
      <c r="AD3016" s="493" t="s">
        <v>22600</v>
      </c>
      <c r="AE3016"/>
      <c r="AF3016" t="s">
        <v>20919</v>
      </c>
      <c r="AG3016"/>
      <c r="AH3016"/>
      <c r="AI3016" t="s">
        <v>20668</v>
      </c>
      <c r="AJ3016" t="s">
        <v>32</v>
      </c>
      <c r="AK3016" t="s">
        <v>7891</v>
      </c>
      <c r="AL3016" t="s">
        <v>64</v>
      </c>
      <c r="AM3016" t="s">
        <v>6414</v>
      </c>
      <c r="AN3016">
        <v>19</v>
      </c>
    </row>
    <row r="3017" spans="1:40" ht="14.4" x14ac:dyDescent="0.3">
      <c r="A3017" s="433" t="str">
        <v>4965</v>
      </c>
      <c r="D3017" t="str">
        <f>CONCATENATE(portada_F[[#This Row],[NIVEL]],".",portada_F[[#This Row],[CODINS]])</f>
        <v>1.01651</v>
      </c>
      <c r="E3017" s="444" t="s">
        <v>31919</v>
      </c>
      <c r="F3017" t="s">
        <v>4023</v>
      </c>
      <c r="G3017" t="s">
        <v>6417</v>
      </c>
      <c r="H3017" t="s">
        <v>11306</v>
      </c>
      <c r="I3017" t="s">
        <v>17671</v>
      </c>
      <c r="J3017" t="s">
        <v>2</v>
      </c>
      <c r="K3017" t="s">
        <v>32</v>
      </c>
      <c r="L3017" t="s">
        <v>20921</v>
      </c>
      <c r="M3017" t="s">
        <v>18492</v>
      </c>
      <c r="N3017">
        <v>70104</v>
      </c>
      <c r="O3017" t="s">
        <v>87</v>
      </c>
      <c r="P3017" t="s">
        <v>1</v>
      </c>
      <c r="Q3017" t="s">
        <v>4</v>
      </c>
      <c r="R3017" t="s">
        <v>16848</v>
      </c>
      <c r="S3017" t="s">
        <v>17671</v>
      </c>
      <c r="T3017" t="s">
        <v>17671</v>
      </c>
      <c r="U3017" t="s">
        <v>22569</v>
      </c>
      <c r="V3017" t="s">
        <v>11306</v>
      </c>
      <c r="W3017" t="s">
        <v>19061</v>
      </c>
      <c r="X3017" t="s">
        <v>12951</v>
      </c>
      <c r="Y3017" s="536" t="s">
        <v>24450</v>
      </c>
      <c r="Z3017" s="536" t="s">
        <v>24451</v>
      </c>
      <c r="AA3017" s="493" t="s">
        <v>18992</v>
      </c>
      <c r="AB3017" s="493" t="s">
        <v>24452</v>
      </c>
      <c r="AC3017" s="493" t="s">
        <v>19906</v>
      </c>
      <c r="AD3017" s="493" t="s">
        <v>22568</v>
      </c>
      <c r="AE3017"/>
      <c r="AF3017" t="s">
        <v>20919</v>
      </c>
      <c r="AG3017"/>
      <c r="AH3017"/>
      <c r="AI3017" t="s">
        <v>20668</v>
      </c>
      <c r="AJ3017" t="s">
        <v>32</v>
      </c>
      <c r="AK3017" t="s">
        <v>7626</v>
      </c>
      <c r="AL3017" t="s">
        <v>64</v>
      </c>
      <c r="AM3017" t="s">
        <v>11306</v>
      </c>
      <c r="AN3017">
        <v>23</v>
      </c>
    </row>
    <row r="3018" spans="1:40" ht="14.4" x14ac:dyDescent="0.3">
      <c r="A3018" s="433" t="str">
        <v>4967</v>
      </c>
      <c r="D3018" t="str">
        <f>CONCATENATE(portada_F[[#This Row],[NIVEL]],".",portada_F[[#This Row],[CODINS]])</f>
        <v>1.01371</v>
      </c>
      <c r="E3018" s="444" t="s">
        <v>31654</v>
      </c>
      <c r="F3018" t="s">
        <v>3453</v>
      </c>
      <c r="G3018" t="s">
        <v>6437</v>
      </c>
      <c r="H3018" t="s">
        <v>10176</v>
      </c>
      <c r="I3018" t="s">
        <v>17671</v>
      </c>
      <c r="J3018" t="s">
        <v>4</v>
      </c>
      <c r="K3018" t="s">
        <v>32</v>
      </c>
      <c r="L3018" t="s">
        <v>20921</v>
      </c>
      <c r="M3018" t="s">
        <v>18492</v>
      </c>
      <c r="N3018">
        <v>70301</v>
      </c>
      <c r="O3018" t="s">
        <v>87</v>
      </c>
      <c r="P3018" t="s">
        <v>3</v>
      </c>
      <c r="Q3018" t="s">
        <v>1</v>
      </c>
      <c r="R3018" t="s">
        <v>16854</v>
      </c>
      <c r="S3018" t="s">
        <v>17671</v>
      </c>
      <c r="T3018" t="s">
        <v>21299</v>
      </c>
      <c r="U3018" t="s">
        <v>21299</v>
      </c>
      <c r="V3018" t="s">
        <v>10176</v>
      </c>
      <c r="W3018" t="s">
        <v>526</v>
      </c>
      <c r="X3018" t="s">
        <v>11813</v>
      </c>
      <c r="Y3018" s="536" t="s">
        <v>23844</v>
      </c>
      <c r="Z3018" s="536" t="s">
        <v>23844</v>
      </c>
      <c r="AA3018" s="493" t="s">
        <v>17980</v>
      </c>
      <c r="AB3018" s="493" t="s">
        <v>23844</v>
      </c>
      <c r="AC3018" s="493" t="s">
        <v>19727</v>
      </c>
      <c r="AD3018" s="493" t="s">
        <v>21301</v>
      </c>
      <c r="AE3018"/>
      <c r="AF3018" t="s">
        <v>20919</v>
      </c>
      <c r="AG3018"/>
      <c r="AH3018"/>
      <c r="AI3018" t="s">
        <v>20668</v>
      </c>
      <c r="AJ3018" t="s">
        <v>32</v>
      </c>
      <c r="AK3018" t="s">
        <v>7581</v>
      </c>
      <c r="AL3018" t="s">
        <v>64</v>
      </c>
      <c r="AM3018" t="s">
        <v>10176</v>
      </c>
      <c r="AN3018">
        <v>40</v>
      </c>
    </row>
    <row r="3019" spans="1:40" ht="14.4" x14ac:dyDescent="0.3">
      <c r="A3019" s="433" t="str">
        <v>4971</v>
      </c>
      <c r="D3019" t="str">
        <f>CONCATENATE(portada_F[[#This Row],[NIVEL]],".",portada_F[[#This Row],[CODINS]])</f>
        <v>1.01932</v>
      </c>
      <c r="E3019" s="444" t="s">
        <v>32170</v>
      </c>
      <c r="F3019" t="s">
        <v>3278</v>
      </c>
      <c r="G3019" t="s">
        <v>6569</v>
      </c>
      <c r="H3019" t="s">
        <v>732</v>
      </c>
      <c r="I3019" t="s">
        <v>17671</v>
      </c>
      <c r="J3019" t="s">
        <v>4</v>
      </c>
      <c r="K3019" t="s">
        <v>32</v>
      </c>
      <c r="L3019" t="s">
        <v>20921</v>
      </c>
      <c r="M3019" t="s">
        <v>18492</v>
      </c>
      <c r="N3019">
        <v>70302</v>
      </c>
      <c r="O3019" t="s">
        <v>87</v>
      </c>
      <c r="P3019" t="s">
        <v>3</v>
      </c>
      <c r="Q3019" t="s">
        <v>2</v>
      </c>
      <c r="R3019" t="s">
        <v>16855</v>
      </c>
      <c r="S3019" t="s">
        <v>17671</v>
      </c>
      <c r="T3019" t="s">
        <v>21299</v>
      </c>
      <c r="U3019" t="s">
        <v>1338</v>
      </c>
      <c r="V3019" t="s">
        <v>732</v>
      </c>
      <c r="W3019" t="s">
        <v>19125</v>
      </c>
      <c r="X3019" t="s">
        <v>11980</v>
      </c>
      <c r="Y3019" s="536" t="s">
        <v>25013</v>
      </c>
      <c r="Z3019" s="536"/>
      <c r="AA3019" s="493" t="s">
        <v>10783</v>
      </c>
      <c r="AB3019" s="493" t="s">
        <v>25013</v>
      </c>
      <c r="AC3019" s="493" t="s">
        <v>19727</v>
      </c>
      <c r="AD3019" s="493" t="s">
        <v>21301</v>
      </c>
      <c r="AE3019"/>
      <c r="AF3019" t="s">
        <v>20919</v>
      </c>
      <c r="AG3019"/>
      <c r="AH3019"/>
      <c r="AI3019" t="s">
        <v>20668</v>
      </c>
      <c r="AJ3019" t="s">
        <v>32</v>
      </c>
      <c r="AK3019" t="s">
        <v>7696</v>
      </c>
      <c r="AL3019" t="s">
        <v>64</v>
      </c>
      <c r="AM3019" t="s">
        <v>732</v>
      </c>
      <c r="AN3019">
        <v>24</v>
      </c>
    </row>
    <row r="3020" spans="1:40" ht="14.4" x14ac:dyDescent="0.3">
      <c r="A3020" s="433" t="str">
        <v>4972</v>
      </c>
      <c r="D3020" t="str">
        <f>CONCATENATE(portada_F[[#This Row],[NIVEL]],".",portada_F[[#This Row],[CODINS]])</f>
        <v>1.01656</v>
      </c>
      <c r="E3020" s="444" t="s">
        <v>31924</v>
      </c>
      <c r="F3020" t="s">
        <v>2513</v>
      </c>
      <c r="G3020" t="s">
        <v>6418</v>
      </c>
      <c r="H3020" t="s">
        <v>210</v>
      </c>
      <c r="I3020" t="s">
        <v>17671</v>
      </c>
      <c r="J3020" t="s">
        <v>3</v>
      </c>
      <c r="K3020" t="s">
        <v>32</v>
      </c>
      <c r="L3020" t="s">
        <v>20921</v>
      </c>
      <c r="M3020" t="s">
        <v>18492</v>
      </c>
      <c r="N3020">
        <v>70102</v>
      </c>
      <c r="O3020" t="s">
        <v>87</v>
      </c>
      <c r="P3020" t="s">
        <v>1</v>
      </c>
      <c r="Q3020" t="s">
        <v>2</v>
      </c>
      <c r="R3020" t="s">
        <v>16846</v>
      </c>
      <c r="S3020" t="s">
        <v>17671</v>
      </c>
      <c r="T3020" t="s">
        <v>17671</v>
      </c>
      <c r="U3020" t="s">
        <v>22842</v>
      </c>
      <c r="V3020" t="s">
        <v>210</v>
      </c>
      <c r="W3020" t="s">
        <v>24463</v>
      </c>
      <c r="X3020" t="s">
        <v>11902</v>
      </c>
      <c r="Y3020" s="536" t="s">
        <v>24464</v>
      </c>
      <c r="Z3020" s="536"/>
      <c r="AA3020" s="493" t="s">
        <v>17565</v>
      </c>
      <c r="AB3020" s="493" t="s">
        <v>24465</v>
      </c>
      <c r="AC3020" s="493" t="s">
        <v>19968</v>
      </c>
      <c r="AD3020" s="493" t="s">
        <v>23138</v>
      </c>
      <c r="AE3020"/>
      <c r="AF3020" t="s">
        <v>20919</v>
      </c>
      <c r="AG3020"/>
      <c r="AH3020"/>
      <c r="AI3020" t="s">
        <v>20668</v>
      </c>
      <c r="AJ3020" t="s">
        <v>32</v>
      </c>
      <c r="AK3020" t="s">
        <v>7628</v>
      </c>
      <c r="AL3020" t="s">
        <v>64</v>
      </c>
      <c r="AM3020" t="s">
        <v>210</v>
      </c>
      <c r="AN3020">
        <v>19</v>
      </c>
    </row>
    <row r="3021" spans="1:40" ht="14.4" x14ac:dyDescent="0.3">
      <c r="A3021" s="433" t="str">
        <v>4973</v>
      </c>
      <c r="D3021" t="str">
        <f>CONCATENATE(portada_F[[#This Row],[NIVEL]],".",portada_F[[#This Row],[CODINS]])</f>
        <v>1.00741</v>
      </c>
      <c r="E3021" s="444" t="s">
        <v>31105</v>
      </c>
      <c r="F3021" t="s">
        <v>1994</v>
      </c>
      <c r="G3021" t="s">
        <v>5761</v>
      </c>
      <c r="H3021" t="s">
        <v>5762</v>
      </c>
      <c r="I3021" t="s">
        <v>17671</v>
      </c>
      <c r="J3021" t="s">
        <v>2</v>
      </c>
      <c r="K3021" t="s">
        <v>32</v>
      </c>
      <c r="L3021" t="s">
        <v>20921</v>
      </c>
      <c r="M3021" t="s">
        <v>18492</v>
      </c>
      <c r="N3021">
        <v>70101</v>
      </c>
      <c r="O3021" t="s">
        <v>87</v>
      </c>
      <c r="P3021" t="s">
        <v>1</v>
      </c>
      <c r="Q3021" t="s">
        <v>1</v>
      </c>
      <c r="R3021" t="s">
        <v>16845</v>
      </c>
      <c r="S3021" t="s">
        <v>17671</v>
      </c>
      <c r="T3021" t="s">
        <v>17671</v>
      </c>
      <c r="U3021" t="s">
        <v>17671</v>
      </c>
      <c r="V3021" t="s">
        <v>22563</v>
      </c>
      <c r="W3021" t="s">
        <v>18856</v>
      </c>
      <c r="X3021" t="s">
        <v>11643</v>
      </c>
      <c r="Y3021" s="536" t="s">
        <v>22564</v>
      </c>
      <c r="Z3021" s="536"/>
      <c r="AA3021" s="493" t="s">
        <v>10828</v>
      </c>
      <c r="AB3021" s="493" t="s">
        <v>22564</v>
      </c>
      <c r="AC3021" s="493" t="s">
        <v>19906</v>
      </c>
      <c r="AD3021" s="493" t="s">
        <v>22562</v>
      </c>
      <c r="AE3021"/>
      <c r="AF3021" t="s">
        <v>20919</v>
      </c>
      <c r="AG3021"/>
      <c r="AH3021"/>
      <c r="AI3021" t="s">
        <v>20668</v>
      </c>
      <c r="AJ3021" t="s">
        <v>32</v>
      </c>
      <c r="AK3021" t="s">
        <v>5760</v>
      </c>
      <c r="AL3021" t="s">
        <v>64</v>
      </c>
      <c r="AM3021" t="s">
        <v>5762</v>
      </c>
      <c r="AN3021">
        <v>103</v>
      </c>
    </row>
    <row r="3022" spans="1:40" ht="14.4" x14ac:dyDescent="0.3">
      <c r="A3022" s="433" t="str">
        <v>4974</v>
      </c>
      <c r="D3022" t="str">
        <f>CONCATENATE(portada_F[[#This Row],[NIVEL]],".",portada_F[[#This Row],[CODINS]])</f>
        <v>1.02707</v>
      </c>
      <c r="E3022" s="444" t="s">
        <v>32852</v>
      </c>
      <c r="F3022" t="s">
        <v>5492</v>
      </c>
      <c r="G3022" t="s">
        <v>5906</v>
      </c>
      <c r="H3022" t="s">
        <v>13296</v>
      </c>
      <c r="I3022" t="s">
        <v>13537</v>
      </c>
      <c r="J3022" t="s">
        <v>1</v>
      </c>
      <c r="K3022" t="s">
        <v>32</v>
      </c>
      <c r="L3022" t="s">
        <v>20921</v>
      </c>
      <c r="M3022" t="s">
        <v>18492</v>
      </c>
      <c r="N3022">
        <v>70401</v>
      </c>
      <c r="O3022" t="s">
        <v>87</v>
      </c>
      <c r="P3022" t="s">
        <v>4</v>
      </c>
      <c r="Q3022" t="s">
        <v>1</v>
      </c>
      <c r="R3022" t="s">
        <v>16860</v>
      </c>
      <c r="S3022" t="s">
        <v>17671</v>
      </c>
      <c r="T3022" t="s">
        <v>22595</v>
      </c>
      <c r="U3022" t="s">
        <v>22601</v>
      </c>
      <c r="V3022" t="s">
        <v>13296</v>
      </c>
      <c r="W3022" t="s">
        <v>26615</v>
      </c>
      <c r="X3022" t="s">
        <v>13202</v>
      </c>
      <c r="Y3022" s="536"/>
      <c r="Z3022" s="536"/>
      <c r="AA3022" s="493" t="s">
        <v>13418</v>
      </c>
      <c r="AB3022" s="493" t="s">
        <v>26616</v>
      </c>
      <c r="AC3022" s="493" t="s">
        <v>19909</v>
      </c>
      <c r="AD3022" s="493" t="s">
        <v>22606</v>
      </c>
      <c r="AE3022"/>
      <c r="AF3022" t="s">
        <v>20919</v>
      </c>
      <c r="AG3022"/>
      <c r="AH3022"/>
      <c r="AI3022" t="s">
        <v>20668</v>
      </c>
      <c r="AJ3022" t="s">
        <v>32</v>
      </c>
      <c r="AK3022" t="s">
        <v>4307</v>
      </c>
      <c r="AL3022" t="s">
        <v>64</v>
      </c>
      <c r="AM3022" t="s">
        <v>13296</v>
      </c>
      <c r="AN3022">
        <v>9</v>
      </c>
    </row>
    <row r="3023" spans="1:40" ht="14.4" x14ac:dyDescent="0.3">
      <c r="A3023" s="433" t="str">
        <v>4978</v>
      </c>
      <c r="D3023" t="str">
        <f>CONCATENATE(portada_F[[#This Row],[NIVEL]],".",portada_F[[#This Row],[CODINS]])</f>
        <v>1.01192</v>
      </c>
      <c r="E3023" s="444" t="s">
        <v>31488</v>
      </c>
      <c r="F3023" t="s">
        <v>3131</v>
      </c>
      <c r="G3023" t="s">
        <v>5749</v>
      </c>
      <c r="H3023" t="s">
        <v>5750</v>
      </c>
      <c r="I3023" t="s">
        <v>17671</v>
      </c>
      <c r="J3023" t="s">
        <v>2</v>
      </c>
      <c r="K3023" t="s">
        <v>32</v>
      </c>
      <c r="L3023" t="s">
        <v>20921</v>
      </c>
      <c r="M3023" t="s">
        <v>18492</v>
      </c>
      <c r="N3023">
        <v>70104</v>
      </c>
      <c r="O3023" t="s">
        <v>87</v>
      </c>
      <c r="P3023" t="s">
        <v>1</v>
      </c>
      <c r="Q3023" t="s">
        <v>4</v>
      </c>
      <c r="R3023" t="s">
        <v>16848</v>
      </c>
      <c r="S3023" t="s">
        <v>17671</v>
      </c>
      <c r="T3023" t="s">
        <v>17671</v>
      </c>
      <c r="U3023" t="s">
        <v>22569</v>
      </c>
      <c r="V3023" t="s">
        <v>5750</v>
      </c>
      <c r="W3023" t="s">
        <v>23456</v>
      </c>
      <c r="X3023" t="s">
        <v>12824</v>
      </c>
      <c r="Y3023" s="536" t="s">
        <v>23457</v>
      </c>
      <c r="Z3023" s="536" t="s">
        <v>23457</v>
      </c>
      <c r="AA3023" s="493" t="s">
        <v>18947</v>
      </c>
      <c r="AB3023" s="493" t="s">
        <v>23457</v>
      </c>
      <c r="AC3023" s="493" t="s">
        <v>19906</v>
      </c>
      <c r="AD3023" s="493" t="s">
        <v>22562</v>
      </c>
      <c r="AE3023"/>
      <c r="AF3023" t="s">
        <v>20919</v>
      </c>
      <c r="AG3023"/>
      <c r="AH3023"/>
      <c r="AI3023" t="s">
        <v>20668</v>
      </c>
      <c r="AJ3023" t="s">
        <v>32</v>
      </c>
      <c r="AK3023" t="s">
        <v>5105</v>
      </c>
      <c r="AL3023" t="s">
        <v>64</v>
      </c>
      <c r="AM3023" t="s">
        <v>5750</v>
      </c>
      <c r="AN3023">
        <v>27</v>
      </c>
    </row>
    <row r="3024" spans="1:40" ht="14.4" x14ac:dyDescent="0.3">
      <c r="A3024" s="433" t="str">
        <v>4979</v>
      </c>
      <c r="D3024" t="str">
        <f>CONCATENATE(portada_F[[#This Row],[NIVEL]],".",portada_F[[#This Row],[CODINS]])</f>
        <v>1.01649</v>
      </c>
      <c r="E3024" s="444" t="s">
        <v>31917</v>
      </c>
      <c r="F3024" t="s">
        <v>4020</v>
      </c>
      <c r="G3024" t="s">
        <v>5709</v>
      </c>
      <c r="H3024" t="s">
        <v>5710</v>
      </c>
      <c r="I3024" t="s">
        <v>17671</v>
      </c>
      <c r="J3024" t="s">
        <v>5</v>
      </c>
      <c r="K3024" t="s">
        <v>32</v>
      </c>
      <c r="L3024" t="s">
        <v>20921</v>
      </c>
      <c r="M3024" t="s">
        <v>18492</v>
      </c>
      <c r="N3024">
        <v>70307</v>
      </c>
      <c r="O3024" t="s">
        <v>87</v>
      </c>
      <c r="P3024" t="s">
        <v>3</v>
      </c>
      <c r="Q3024" t="s">
        <v>7</v>
      </c>
      <c r="R3024" t="s">
        <v>16859</v>
      </c>
      <c r="S3024" t="s">
        <v>17671</v>
      </c>
      <c r="T3024" t="s">
        <v>21299</v>
      </c>
      <c r="U3024" t="s">
        <v>21312</v>
      </c>
      <c r="V3024" t="s">
        <v>5710</v>
      </c>
      <c r="W3024" t="s">
        <v>24446</v>
      </c>
      <c r="X3024" t="s">
        <v>14955</v>
      </c>
      <c r="Y3024" s="536" t="s">
        <v>24447</v>
      </c>
      <c r="Z3024" s="536"/>
      <c r="AA3024" s="493" t="s">
        <v>20098</v>
      </c>
      <c r="AB3024" s="493" t="s">
        <v>24447</v>
      </c>
      <c r="AC3024" s="493" t="s">
        <v>21316</v>
      </c>
      <c r="AD3024" s="493" t="s">
        <v>21317</v>
      </c>
      <c r="AE3024"/>
      <c r="AF3024" t="s">
        <v>20919</v>
      </c>
      <c r="AG3024"/>
      <c r="AH3024"/>
      <c r="AI3024" t="s">
        <v>20668</v>
      </c>
      <c r="AJ3024" t="s">
        <v>32</v>
      </c>
      <c r="AK3024" t="s">
        <v>7625</v>
      </c>
      <c r="AL3024" t="s">
        <v>64</v>
      </c>
      <c r="AM3024" t="s">
        <v>5710</v>
      </c>
      <c r="AN3024">
        <v>10</v>
      </c>
    </row>
    <row r="3025" spans="1:40" ht="14.4" x14ac:dyDescent="0.3">
      <c r="A3025" s="433" t="str">
        <v>4980</v>
      </c>
      <c r="D3025" t="str">
        <f>CONCATENATE(portada_F[[#This Row],[NIVEL]],".",portada_F[[#This Row],[CODINS]])</f>
        <v>1.00742</v>
      </c>
      <c r="E3025" s="444" t="s">
        <v>31106</v>
      </c>
      <c r="F3025" t="s">
        <v>1998</v>
      </c>
      <c r="G3025" t="s">
        <v>5751</v>
      </c>
      <c r="H3025" t="s">
        <v>5752</v>
      </c>
      <c r="I3025" t="s">
        <v>17671</v>
      </c>
      <c r="J3025" t="s">
        <v>2</v>
      </c>
      <c r="K3025" t="s">
        <v>32</v>
      </c>
      <c r="L3025" t="s">
        <v>20921</v>
      </c>
      <c r="M3025" t="s">
        <v>18492</v>
      </c>
      <c r="N3025">
        <v>70101</v>
      </c>
      <c r="O3025" t="s">
        <v>87</v>
      </c>
      <c r="P3025" t="s">
        <v>1</v>
      </c>
      <c r="Q3025" t="s">
        <v>1</v>
      </c>
      <c r="R3025" t="s">
        <v>16845</v>
      </c>
      <c r="S3025" t="s">
        <v>17671</v>
      </c>
      <c r="T3025" t="s">
        <v>17671</v>
      </c>
      <c r="U3025" t="s">
        <v>17671</v>
      </c>
      <c r="V3025" t="s">
        <v>173</v>
      </c>
      <c r="W3025" t="s">
        <v>9706</v>
      </c>
      <c r="X3025" t="s">
        <v>11644</v>
      </c>
      <c r="Y3025" s="536" t="s">
        <v>22565</v>
      </c>
      <c r="Z3025" s="536" t="s">
        <v>22565</v>
      </c>
      <c r="AA3025" s="493" t="s">
        <v>17376</v>
      </c>
      <c r="AB3025" s="493" t="s">
        <v>22566</v>
      </c>
      <c r="AC3025" s="493" t="s">
        <v>19906</v>
      </c>
      <c r="AD3025" s="493" t="s">
        <v>22562</v>
      </c>
      <c r="AE3025"/>
      <c r="AF3025" t="s">
        <v>20919</v>
      </c>
      <c r="AG3025"/>
      <c r="AH3025"/>
      <c r="AI3025" t="s">
        <v>20668</v>
      </c>
      <c r="AJ3025" t="s">
        <v>32</v>
      </c>
      <c r="AK3025" t="s">
        <v>3959</v>
      </c>
      <c r="AL3025" t="s">
        <v>64</v>
      </c>
      <c r="AM3025" t="s">
        <v>5752</v>
      </c>
      <c r="AN3025">
        <v>176</v>
      </c>
    </row>
    <row r="3026" spans="1:40" ht="14.4" x14ac:dyDescent="0.3">
      <c r="A3026" s="433" t="str">
        <v>4981</v>
      </c>
      <c r="D3026" t="str">
        <f>CONCATENATE(portada_F[[#This Row],[NIVEL]],".",portada_F[[#This Row],[CODINS]])</f>
        <v>1.00916</v>
      </c>
      <c r="E3026" s="444" t="s">
        <v>31249</v>
      </c>
      <c r="F3026" t="s">
        <v>1773</v>
      </c>
      <c r="G3026" t="s">
        <v>5767</v>
      </c>
      <c r="H3026" t="s">
        <v>5768</v>
      </c>
      <c r="I3026" t="s">
        <v>17671</v>
      </c>
      <c r="J3026" t="s">
        <v>2</v>
      </c>
      <c r="K3026" t="s">
        <v>32</v>
      </c>
      <c r="L3026" t="s">
        <v>20921</v>
      </c>
      <c r="M3026" t="s">
        <v>18492</v>
      </c>
      <c r="N3026">
        <v>70104</v>
      </c>
      <c r="O3026" t="s">
        <v>87</v>
      </c>
      <c r="P3026" t="s">
        <v>1</v>
      </c>
      <c r="Q3026" t="s">
        <v>4</v>
      </c>
      <c r="R3026" t="s">
        <v>16848</v>
      </c>
      <c r="S3026" t="s">
        <v>17671</v>
      </c>
      <c r="T3026" t="s">
        <v>17671</v>
      </c>
      <c r="U3026" t="s">
        <v>22569</v>
      </c>
      <c r="V3026" t="s">
        <v>5768</v>
      </c>
      <c r="W3026" t="s">
        <v>14904</v>
      </c>
      <c r="X3026" t="s">
        <v>14903</v>
      </c>
      <c r="Y3026" s="536" t="s">
        <v>22914</v>
      </c>
      <c r="Z3026" s="536" t="s">
        <v>22915</v>
      </c>
      <c r="AA3026" s="493" t="s">
        <v>10621</v>
      </c>
      <c r="AB3026" s="493" t="s">
        <v>22915</v>
      </c>
      <c r="AC3026" s="493" t="s">
        <v>19906</v>
      </c>
      <c r="AD3026" s="493" t="s">
        <v>22562</v>
      </c>
      <c r="AE3026"/>
      <c r="AF3026" t="s">
        <v>20919</v>
      </c>
      <c r="AG3026"/>
      <c r="AH3026"/>
      <c r="AI3026" t="s">
        <v>20668</v>
      </c>
      <c r="AJ3026" t="s">
        <v>32</v>
      </c>
      <c r="AK3026" t="s">
        <v>7340</v>
      </c>
      <c r="AL3026" t="s">
        <v>64</v>
      </c>
      <c r="AM3026" t="s">
        <v>5768</v>
      </c>
      <c r="AN3026">
        <v>69</v>
      </c>
    </row>
    <row r="3027" spans="1:40" ht="14.4" x14ac:dyDescent="0.3">
      <c r="A3027" s="433" t="str">
        <v>4986</v>
      </c>
      <c r="D3027" t="str">
        <f>CONCATENATE(portada_F[[#This Row],[NIVEL]],".",portada_F[[#This Row],[CODINS]])</f>
        <v>1.00820</v>
      </c>
      <c r="E3027" s="444" t="s">
        <v>31176</v>
      </c>
      <c r="F3027" t="s">
        <v>2219</v>
      </c>
      <c r="G3027" t="s">
        <v>5828</v>
      </c>
      <c r="H3027" t="s">
        <v>190</v>
      </c>
      <c r="I3027" t="s">
        <v>17671</v>
      </c>
      <c r="J3027" t="s">
        <v>4</v>
      </c>
      <c r="K3027" t="s">
        <v>32</v>
      </c>
      <c r="L3027" t="s">
        <v>20921</v>
      </c>
      <c r="M3027" t="s">
        <v>18492</v>
      </c>
      <c r="N3027">
        <v>70301</v>
      </c>
      <c r="O3027" t="s">
        <v>87</v>
      </c>
      <c r="P3027" t="s">
        <v>3</v>
      </c>
      <c r="Q3027" t="s">
        <v>1</v>
      </c>
      <c r="R3027" t="s">
        <v>16854</v>
      </c>
      <c r="S3027" t="s">
        <v>17671</v>
      </c>
      <c r="T3027" t="s">
        <v>21299</v>
      </c>
      <c r="U3027" t="s">
        <v>21299</v>
      </c>
      <c r="V3027" t="s">
        <v>190</v>
      </c>
      <c r="W3027" t="s">
        <v>18881</v>
      </c>
      <c r="X3027" t="s">
        <v>12768</v>
      </c>
      <c r="Y3027" s="536" t="s">
        <v>22733</v>
      </c>
      <c r="Z3027" s="536" t="s">
        <v>22733</v>
      </c>
      <c r="AA3027" s="493" t="s">
        <v>22734</v>
      </c>
      <c r="AB3027" s="493" t="s">
        <v>22733</v>
      </c>
      <c r="AC3027" s="493" t="s">
        <v>19727</v>
      </c>
      <c r="AD3027" s="493" t="s">
        <v>22735</v>
      </c>
      <c r="AE3027"/>
      <c r="AF3027" t="s">
        <v>20919</v>
      </c>
      <c r="AG3027"/>
      <c r="AH3027"/>
      <c r="AI3027" t="s">
        <v>20668</v>
      </c>
      <c r="AJ3027" t="s">
        <v>32</v>
      </c>
      <c r="AK3027" t="s">
        <v>1230</v>
      </c>
      <c r="AL3027" t="s">
        <v>64</v>
      </c>
      <c r="AM3027" t="s">
        <v>190</v>
      </c>
      <c r="AN3027">
        <v>51</v>
      </c>
    </row>
    <row r="3028" spans="1:40" ht="14.4" x14ac:dyDescent="0.3">
      <c r="A3028" s="433" t="str">
        <v>4987</v>
      </c>
      <c r="D3028" t="str">
        <f>CONCATENATE(portada_F[[#This Row],[NIVEL]],".",portada_F[[#This Row],[CODINS]])</f>
        <v>1.02118</v>
      </c>
      <c r="E3028" s="444" t="s">
        <v>32335</v>
      </c>
      <c r="F3028" t="s">
        <v>4797</v>
      </c>
      <c r="G3028" t="s">
        <v>15720</v>
      </c>
      <c r="H3028" t="s">
        <v>1566</v>
      </c>
      <c r="I3028" t="s">
        <v>17671</v>
      </c>
      <c r="J3028" t="s">
        <v>4</v>
      </c>
      <c r="K3028" t="s">
        <v>32</v>
      </c>
      <c r="L3028" t="s">
        <v>20921</v>
      </c>
      <c r="M3028" t="s">
        <v>18492</v>
      </c>
      <c r="N3028">
        <v>70302</v>
      </c>
      <c r="O3028" t="s">
        <v>87</v>
      </c>
      <c r="P3028" t="s">
        <v>3</v>
      </c>
      <c r="Q3028" t="s">
        <v>2</v>
      </c>
      <c r="R3028" t="s">
        <v>16855</v>
      </c>
      <c r="S3028" t="s">
        <v>17671</v>
      </c>
      <c r="T3028" t="s">
        <v>21299</v>
      </c>
      <c r="U3028" t="s">
        <v>1338</v>
      </c>
      <c r="V3028" t="s">
        <v>1566</v>
      </c>
      <c r="W3028" t="s">
        <v>25392</v>
      </c>
      <c r="X3028" t="s">
        <v>17256</v>
      </c>
      <c r="Y3028" s="536" t="s">
        <v>25393</v>
      </c>
      <c r="Z3028" s="536"/>
      <c r="AA3028" s="493" t="s">
        <v>20338</v>
      </c>
      <c r="AB3028" s="493" t="s">
        <v>25394</v>
      </c>
      <c r="AC3028" s="493" t="s">
        <v>19727</v>
      </c>
      <c r="AD3028" s="493" t="s">
        <v>21301</v>
      </c>
      <c r="AE3028"/>
      <c r="AF3028" t="s">
        <v>20919</v>
      </c>
      <c r="AG3028"/>
      <c r="AH3028"/>
      <c r="AI3028" t="s">
        <v>20668</v>
      </c>
      <c r="AJ3028" t="s">
        <v>32</v>
      </c>
      <c r="AK3028" t="s">
        <v>5811</v>
      </c>
      <c r="AL3028" t="s">
        <v>64</v>
      </c>
      <c r="AM3028" t="s">
        <v>1566</v>
      </c>
      <c r="AN3028">
        <v>2</v>
      </c>
    </row>
    <row r="3029" spans="1:40" ht="14.4" x14ac:dyDescent="0.3">
      <c r="A3029" s="433" t="str">
        <v>4989</v>
      </c>
      <c r="D3029" t="str">
        <f>CONCATENATE(portada_F[[#This Row],[NIVEL]],".",portada_F[[#This Row],[CODINS]])</f>
        <v>1.04087</v>
      </c>
      <c r="E3029" s="444" t="s">
        <v>33977</v>
      </c>
      <c r="F3029" t="s">
        <v>7929</v>
      </c>
      <c r="G3029" t="s">
        <v>17535</v>
      </c>
      <c r="H3029" t="s">
        <v>5884</v>
      </c>
      <c r="I3029" t="s">
        <v>17671</v>
      </c>
      <c r="J3029" t="s">
        <v>6</v>
      </c>
      <c r="K3029" t="s">
        <v>32</v>
      </c>
      <c r="L3029" t="s">
        <v>20921</v>
      </c>
      <c r="M3029" t="s">
        <v>18492</v>
      </c>
      <c r="N3029">
        <v>70305</v>
      </c>
      <c r="O3029" t="s">
        <v>87</v>
      </c>
      <c r="P3029" t="s">
        <v>3</v>
      </c>
      <c r="Q3029" t="s">
        <v>5</v>
      </c>
      <c r="R3029" t="s">
        <v>18396</v>
      </c>
      <c r="S3029" t="s">
        <v>17671</v>
      </c>
      <c r="T3029" t="s">
        <v>21299</v>
      </c>
      <c r="U3029" t="s">
        <v>23111</v>
      </c>
      <c r="V3029" t="s">
        <v>5884</v>
      </c>
      <c r="W3029" t="s">
        <v>29472</v>
      </c>
      <c r="X3029" t="s">
        <v>17536</v>
      </c>
      <c r="Y3029" s="536" t="s">
        <v>29473</v>
      </c>
      <c r="Z3029" s="536" t="s">
        <v>22959</v>
      </c>
      <c r="AA3029" s="493" t="s">
        <v>20551</v>
      </c>
      <c r="AB3029" s="493" t="s">
        <v>29474</v>
      </c>
      <c r="AC3029" s="493" t="s">
        <v>19948</v>
      </c>
      <c r="AD3029" s="493" t="s">
        <v>23870</v>
      </c>
      <c r="AE3029"/>
      <c r="AF3029" t="s">
        <v>20919</v>
      </c>
      <c r="AG3029"/>
      <c r="AH3029"/>
      <c r="AI3029" t="s">
        <v>20668</v>
      </c>
      <c r="AJ3029" t="s">
        <v>32</v>
      </c>
      <c r="AK3029" t="s">
        <v>13607</v>
      </c>
      <c r="AL3029" t="s">
        <v>64</v>
      </c>
      <c r="AM3029" t="s">
        <v>5884</v>
      </c>
      <c r="AN3029">
        <v>1</v>
      </c>
    </row>
    <row r="3030" spans="1:40" ht="14.4" x14ac:dyDescent="0.3">
      <c r="A3030" s="433" t="str">
        <v>4995</v>
      </c>
      <c r="D3030" t="str">
        <f>CONCATENATE(portada_F[[#This Row],[NIVEL]],".",portada_F[[#This Row],[CODINS]])</f>
        <v>1.01021</v>
      </c>
      <c r="E3030" s="444" t="s">
        <v>31341</v>
      </c>
      <c r="F3030" t="s">
        <v>2740</v>
      </c>
      <c r="G3030" t="s">
        <v>5958</v>
      </c>
      <c r="H3030" t="s">
        <v>5959</v>
      </c>
      <c r="I3030" t="s">
        <v>17671</v>
      </c>
      <c r="J3030" t="s">
        <v>10</v>
      </c>
      <c r="K3030" t="s">
        <v>32</v>
      </c>
      <c r="L3030" t="s">
        <v>20921</v>
      </c>
      <c r="M3030" t="s">
        <v>18492</v>
      </c>
      <c r="N3030">
        <v>70501</v>
      </c>
      <c r="O3030" t="s">
        <v>87</v>
      </c>
      <c r="P3030" t="s">
        <v>5</v>
      </c>
      <c r="Q3030" t="s">
        <v>1</v>
      </c>
      <c r="R3030" t="s">
        <v>16864</v>
      </c>
      <c r="S3030" t="s">
        <v>17671</v>
      </c>
      <c r="T3030" t="s">
        <v>3066</v>
      </c>
      <c r="U3030" t="s">
        <v>3066</v>
      </c>
      <c r="V3030" t="s">
        <v>5959</v>
      </c>
      <c r="W3030" t="s">
        <v>23117</v>
      </c>
      <c r="X3030" t="s">
        <v>11722</v>
      </c>
      <c r="Y3030" s="536" t="s">
        <v>23118</v>
      </c>
      <c r="Z3030" s="536" t="s">
        <v>23118</v>
      </c>
      <c r="AA3030" s="493" t="s">
        <v>17994</v>
      </c>
      <c r="AB3030" s="493" t="s">
        <v>23118</v>
      </c>
      <c r="AC3030" s="493" t="s">
        <v>19914</v>
      </c>
      <c r="AD3030" s="493" t="s">
        <v>22623</v>
      </c>
      <c r="AE3030"/>
      <c r="AF3030" t="s">
        <v>20919</v>
      </c>
      <c r="AG3030"/>
      <c r="AH3030"/>
      <c r="AI3030" t="s">
        <v>20668</v>
      </c>
      <c r="AJ3030" t="s">
        <v>32</v>
      </c>
      <c r="AK3030" t="s">
        <v>7514</v>
      </c>
      <c r="AL3030" t="s">
        <v>64</v>
      </c>
      <c r="AM3030" t="s">
        <v>5959</v>
      </c>
      <c r="AN3030">
        <v>63</v>
      </c>
    </row>
    <row r="3031" spans="1:40" ht="14.4" x14ac:dyDescent="0.3">
      <c r="A3031" s="433" t="str">
        <v>4996</v>
      </c>
      <c r="D3031" t="str">
        <f>CONCATENATE(portada_F[[#This Row],[NIVEL]],".",portada_F[[#This Row],[CODINS]])</f>
        <v>1.03908</v>
      </c>
      <c r="E3031" s="444" t="s">
        <v>33828</v>
      </c>
      <c r="F3031" t="s">
        <v>14493</v>
      </c>
      <c r="G3031" t="s">
        <v>14838</v>
      </c>
      <c r="H3031" t="s">
        <v>14839</v>
      </c>
      <c r="I3031" t="s">
        <v>17671</v>
      </c>
      <c r="J3031" t="s">
        <v>6</v>
      </c>
      <c r="K3031" t="s">
        <v>32</v>
      </c>
      <c r="L3031" t="s">
        <v>20921</v>
      </c>
      <c r="M3031" t="s">
        <v>18492</v>
      </c>
      <c r="N3031">
        <v>70305</v>
      </c>
      <c r="O3031" t="s">
        <v>87</v>
      </c>
      <c r="P3031" t="s">
        <v>3</v>
      </c>
      <c r="Q3031" t="s">
        <v>5</v>
      </c>
      <c r="R3031" t="s">
        <v>18396</v>
      </c>
      <c r="S3031" t="s">
        <v>17671</v>
      </c>
      <c r="T3031" t="s">
        <v>21299</v>
      </c>
      <c r="U3031" t="s">
        <v>23111</v>
      </c>
      <c r="V3031" t="s">
        <v>14839</v>
      </c>
      <c r="W3031" t="s">
        <v>29100</v>
      </c>
      <c r="X3031" t="s">
        <v>15943</v>
      </c>
      <c r="Y3031" s="536" t="s">
        <v>29101</v>
      </c>
      <c r="Z3031" s="536" t="s">
        <v>29102</v>
      </c>
      <c r="AA3031" s="493" t="s">
        <v>15333</v>
      </c>
      <c r="AB3031" s="493" t="s">
        <v>29102</v>
      </c>
      <c r="AC3031" s="493" t="s">
        <v>19948</v>
      </c>
      <c r="AD3031" s="493" t="s">
        <v>22959</v>
      </c>
      <c r="AE3031"/>
      <c r="AF3031" t="s">
        <v>20919</v>
      </c>
      <c r="AG3031"/>
      <c r="AH3031"/>
      <c r="AI3031" t="s">
        <v>20668</v>
      </c>
      <c r="AJ3031" t="s">
        <v>32</v>
      </c>
      <c r="AK3031" t="s">
        <v>1169</v>
      </c>
      <c r="AL3031" t="s">
        <v>64</v>
      </c>
      <c r="AM3031" t="s">
        <v>14839</v>
      </c>
      <c r="AN3031">
        <v>1</v>
      </c>
    </row>
    <row r="3032" spans="1:40" ht="14.4" x14ac:dyDescent="0.3">
      <c r="A3032" s="433" t="str">
        <v>4997</v>
      </c>
      <c r="D3032" t="str">
        <f>CONCATENATE(portada_F[[#This Row],[NIVEL]],".",portada_F[[#This Row],[CODINS]])</f>
        <v>1.01670</v>
      </c>
      <c r="E3032" s="444" t="s">
        <v>31935</v>
      </c>
      <c r="F3032" t="s">
        <v>3206</v>
      </c>
      <c r="G3032" t="s">
        <v>5931</v>
      </c>
      <c r="H3032" t="s">
        <v>14634</v>
      </c>
      <c r="I3032" t="s">
        <v>17671</v>
      </c>
      <c r="J3032" t="s">
        <v>9</v>
      </c>
      <c r="K3032" t="s">
        <v>32</v>
      </c>
      <c r="L3032" t="s">
        <v>20921</v>
      </c>
      <c r="M3032" t="s">
        <v>18492</v>
      </c>
      <c r="N3032">
        <v>70403</v>
      </c>
      <c r="O3032" t="s">
        <v>87</v>
      </c>
      <c r="P3032" t="s">
        <v>4</v>
      </c>
      <c r="Q3032" t="s">
        <v>3</v>
      </c>
      <c r="R3032" t="s">
        <v>16862</v>
      </c>
      <c r="S3032" t="s">
        <v>17671</v>
      </c>
      <c r="T3032" t="s">
        <v>22595</v>
      </c>
      <c r="U3032" t="s">
        <v>5929</v>
      </c>
      <c r="V3032" t="s">
        <v>10185</v>
      </c>
      <c r="W3032" t="s">
        <v>24486</v>
      </c>
      <c r="X3032" t="s">
        <v>17193</v>
      </c>
      <c r="Y3032" s="536" t="s">
        <v>24487</v>
      </c>
      <c r="Z3032" s="536" t="s">
        <v>24488</v>
      </c>
      <c r="AA3032" s="493" t="s">
        <v>20101</v>
      </c>
      <c r="AB3032" s="493" t="s">
        <v>24489</v>
      </c>
      <c r="AC3032" s="493" t="s">
        <v>19911</v>
      </c>
      <c r="AD3032" s="493" t="s">
        <v>22611</v>
      </c>
      <c r="AE3032"/>
      <c r="AF3032" t="s">
        <v>20919</v>
      </c>
      <c r="AG3032"/>
      <c r="AH3032"/>
      <c r="AI3032" t="s">
        <v>20668</v>
      </c>
      <c r="AJ3032" t="s">
        <v>32</v>
      </c>
      <c r="AK3032" t="s">
        <v>5930</v>
      </c>
      <c r="AL3032" t="s">
        <v>64</v>
      </c>
      <c r="AM3032" t="s">
        <v>14634</v>
      </c>
      <c r="AN3032">
        <v>26</v>
      </c>
    </row>
    <row r="3033" spans="1:40" ht="14.4" x14ac:dyDescent="0.3">
      <c r="A3033" s="433" t="str">
        <v>5004</v>
      </c>
      <c r="D3033" t="str">
        <f>CONCATENATE(portada_F[[#This Row],[NIVEL]],".",portada_F[[#This Row],[CODINS]])</f>
        <v>1.00946</v>
      </c>
      <c r="E3033" s="444" t="s">
        <v>31272</v>
      </c>
      <c r="F3033" t="s">
        <v>81</v>
      </c>
      <c r="G3033" t="s">
        <v>5960</v>
      </c>
      <c r="H3033" t="s">
        <v>5961</v>
      </c>
      <c r="I3033" t="s">
        <v>17671</v>
      </c>
      <c r="J3033" t="s">
        <v>10</v>
      </c>
      <c r="K3033" t="s">
        <v>32</v>
      </c>
      <c r="L3033" t="s">
        <v>20921</v>
      </c>
      <c r="M3033" t="s">
        <v>18492</v>
      </c>
      <c r="N3033">
        <v>70503</v>
      </c>
      <c r="O3033" t="s">
        <v>87</v>
      </c>
      <c r="P3033" t="s">
        <v>5</v>
      </c>
      <c r="Q3033" t="s">
        <v>3</v>
      </c>
      <c r="R3033" t="s">
        <v>16866</v>
      </c>
      <c r="S3033" t="s">
        <v>17671</v>
      </c>
      <c r="T3033" t="s">
        <v>3066</v>
      </c>
      <c r="U3033" t="s">
        <v>22889</v>
      </c>
      <c r="V3033" t="s">
        <v>5961</v>
      </c>
      <c r="W3033" t="s">
        <v>22971</v>
      </c>
      <c r="X3033" t="s">
        <v>13967</v>
      </c>
      <c r="Y3033" s="536" t="s">
        <v>22972</v>
      </c>
      <c r="Z3033" s="536" t="s">
        <v>22973</v>
      </c>
      <c r="AA3033" s="493" t="s">
        <v>17159</v>
      </c>
      <c r="AB3033" s="493" t="s">
        <v>22973</v>
      </c>
      <c r="AC3033" s="493" t="s">
        <v>19914</v>
      </c>
      <c r="AD3033" s="493" t="s">
        <v>22888</v>
      </c>
      <c r="AE3033"/>
      <c r="AF3033" t="s">
        <v>20919</v>
      </c>
      <c r="AG3033"/>
      <c r="AH3033"/>
      <c r="AI3033" t="s">
        <v>20668</v>
      </c>
      <c r="AJ3033" t="s">
        <v>32</v>
      </c>
      <c r="AK3033" t="s">
        <v>4973</v>
      </c>
      <c r="AL3033" t="s">
        <v>64</v>
      </c>
      <c r="AM3033" t="s">
        <v>5961</v>
      </c>
      <c r="AN3033">
        <v>34</v>
      </c>
    </row>
    <row r="3034" spans="1:40" ht="14.4" x14ac:dyDescent="0.3">
      <c r="A3034" s="433" t="str">
        <v>5005</v>
      </c>
      <c r="D3034" t="str">
        <f>CONCATENATE(portada_F[[#This Row],[NIVEL]],".",portada_F[[#This Row],[CODINS]])</f>
        <v>1.02798</v>
      </c>
      <c r="E3034" s="444" t="s">
        <v>32935</v>
      </c>
      <c r="F3034" t="s">
        <v>5607</v>
      </c>
      <c r="G3034" t="s">
        <v>5913</v>
      </c>
      <c r="H3034" t="s">
        <v>5914</v>
      </c>
      <c r="I3034" t="s">
        <v>13537</v>
      </c>
      <c r="J3034" t="s">
        <v>2</v>
      </c>
      <c r="K3034" t="s">
        <v>32</v>
      </c>
      <c r="L3034" t="s">
        <v>20921</v>
      </c>
      <c r="M3034" t="s">
        <v>18492</v>
      </c>
      <c r="N3034">
        <v>70404</v>
      </c>
      <c r="O3034" t="s">
        <v>87</v>
      </c>
      <c r="P3034" t="s">
        <v>4</v>
      </c>
      <c r="Q3034" t="s">
        <v>4</v>
      </c>
      <c r="R3034" t="s">
        <v>16863</v>
      </c>
      <c r="S3034" t="s">
        <v>17671</v>
      </c>
      <c r="T3034" t="s">
        <v>22595</v>
      </c>
      <c r="U3034" t="s">
        <v>22596</v>
      </c>
      <c r="V3034" t="s">
        <v>5914</v>
      </c>
      <c r="W3034" t="s">
        <v>26812</v>
      </c>
      <c r="X3034" t="s">
        <v>13228</v>
      </c>
      <c r="Y3034" s="536" t="s">
        <v>26813</v>
      </c>
      <c r="Z3034" s="536"/>
      <c r="AA3034" s="493" t="s">
        <v>13227</v>
      </c>
      <c r="AB3034" s="493" t="s">
        <v>26814</v>
      </c>
      <c r="AC3034" s="493" t="s">
        <v>19908</v>
      </c>
      <c r="AD3034" s="493" t="s">
        <v>22600</v>
      </c>
      <c r="AE3034"/>
      <c r="AF3034" t="s">
        <v>20919</v>
      </c>
      <c r="AG3034"/>
      <c r="AH3034"/>
      <c r="AI3034" t="s">
        <v>20668</v>
      </c>
      <c r="AJ3034" t="s">
        <v>32</v>
      </c>
      <c r="AK3034" t="s">
        <v>7357</v>
      </c>
      <c r="AL3034" t="s">
        <v>64</v>
      </c>
      <c r="AM3034" t="s">
        <v>5914</v>
      </c>
      <c r="AN3034">
        <v>8</v>
      </c>
    </row>
    <row r="3035" spans="1:40" ht="14.4" x14ac:dyDescent="0.3">
      <c r="A3035" s="433" t="str">
        <v>5006</v>
      </c>
      <c r="D3035" t="str">
        <f>CONCATENATE(portada_F[[#This Row],[NIVEL]],".",portada_F[[#This Row],[CODINS]])</f>
        <v>1.00748</v>
      </c>
      <c r="E3035" s="444" t="s">
        <v>31111</v>
      </c>
      <c r="F3035" t="s">
        <v>327</v>
      </c>
      <c r="G3035" t="s">
        <v>5808</v>
      </c>
      <c r="H3035" t="s">
        <v>5809</v>
      </c>
      <c r="I3035" t="s">
        <v>17671</v>
      </c>
      <c r="J3035" t="s">
        <v>5</v>
      </c>
      <c r="K3035" t="s">
        <v>32</v>
      </c>
      <c r="L3035" t="s">
        <v>20921</v>
      </c>
      <c r="M3035" t="s">
        <v>18492</v>
      </c>
      <c r="N3035">
        <v>70301</v>
      </c>
      <c r="O3035" t="s">
        <v>87</v>
      </c>
      <c r="P3035" t="s">
        <v>3</v>
      </c>
      <c r="Q3035" t="s">
        <v>1</v>
      </c>
      <c r="R3035" t="s">
        <v>16854</v>
      </c>
      <c r="S3035" t="s">
        <v>17671</v>
      </c>
      <c r="T3035" t="s">
        <v>21299</v>
      </c>
      <c r="U3035" t="s">
        <v>21299</v>
      </c>
      <c r="V3035" t="s">
        <v>929</v>
      </c>
      <c r="W3035" t="s">
        <v>18859</v>
      </c>
      <c r="X3035" t="s">
        <v>11646</v>
      </c>
      <c r="Y3035" s="536" t="s">
        <v>22578</v>
      </c>
      <c r="Z3035" s="536" t="s">
        <v>22578</v>
      </c>
      <c r="AA3035" s="493" t="s">
        <v>5810</v>
      </c>
      <c r="AB3035" s="493" t="s">
        <v>22578</v>
      </c>
      <c r="AC3035" s="493" t="s">
        <v>21316</v>
      </c>
      <c r="AD3035" s="493" t="s">
        <v>21317</v>
      </c>
      <c r="AE3035"/>
      <c r="AF3035" t="s">
        <v>20919</v>
      </c>
      <c r="AG3035"/>
      <c r="AH3035"/>
      <c r="AI3035" t="s">
        <v>20668</v>
      </c>
      <c r="AJ3035" t="s">
        <v>32</v>
      </c>
      <c r="AK3035" t="s">
        <v>5807</v>
      </c>
      <c r="AL3035" t="s">
        <v>64</v>
      </c>
      <c r="AM3035" t="s">
        <v>5809</v>
      </c>
      <c r="AN3035">
        <v>68</v>
      </c>
    </row>
    <row r="3036" spans="1:40" ht="14.4" x14ac:dyDescent="0.3">
      <c r="A3036" s="433" t="str">
        <v>5011</v>
      </c>
      <c r="D3036" t="str">
        <f>CONCATENATE(portada_F[[#This Row],[NIVEL]],".",portada_F[[#This Row],[CODINS]])</f>
        <v>1.00202</v>
      </c>
      <c r="E3036" s="444" t="s">
        <v>30614</v>
      </c>
      <c r="F3036" t="s">
        <v>631</v>
      </c>
      <c r="G3036" t="s">
        <v>5823</v>
      </c>
      <c r="H3036" t="s">
        <v>5372</v>
      </c>
      <c r="I3036" t="s">
        <v>17671</v>
      </c>
      <c r="J3036" t="s">
        <v>5</v>
      </c>
      <c r="K3036" t="s">
        <v>32</v>
      </c>
      <c r="L3036" t="s">
        <v>20921</v>
      </c>
      <c r="M3036" t="s">
        <v>18492</v>
      </c>
      <c r="N3036">
        <v>70307</v>
      </c>
      <c r="O3036" t="s">
        <v>87</v>
      </c>
      <c r="P3036" t="s">
        <v>3</v>
      </c>
      <c r="Q3036" t="s">
        <v>7</v>
      </c>
      <c r="R3036" t="s">
        <v>16859</v>
      </c>
      <c r="S3036" t="s">
        <v>17671</v>
      </c>
      <c r="T3036" t="s">
        <v>21299</v>
      </c>
      <c r="U3036" t="s">
        <v>21312</v>
      </c>
      <c r="V3036" t="s">
        <v>5372</v>
      </c>
      <c r="W3036" t="s">
        <v>21313</v>
      </c>
      <c r="X3036" t="s">
        <v>15553</v>
      </c>
      <c r="Y3036" s="536" t="s">
        <v>21314</v>
      </c>
      <c r="Z3036" s="536"/>
      <c r="AA3036" s="493" t="s">
        <v>19728</v>
      </c>
      <c r="AB3036" s="493" t="s">
        <v>21315</v>
      </c>
      <c r="AC3036" s="493" t="s">
        <v>21316</v>
      </c>
      <c r="AD3036" s="493" t="s">
        <v>21317</v>
      </c>
      <c r="AE3036"/>
      <c r="AF3036" t="s">
        <v>20919</v>
      </c>
      <c r="AG3036"/>
      <c r="AH3036"/>
      <c r="AI3036" t="s">
        <v>20668</v>
      </c>
      <c r="AJ3036" t="s">
        <v>32</v>
      </c>
      <c r="AK3036" t="s">
        <v>1335</v>
      </c>
      <c r="AL3036" t="s">
        <v>64</v>
      </c>
      <c r="AM3036" t="s">
        <v>5372</v>
      </c>
      <c r="AN3036">
        <v>29</v>
      </c>
    </row>
    <row r="3037" spans="1:40" ht="14.4" x14ac:dyDescent="0.3">
      <c r="A3037" s="433" t="str">
        <v>5012</v>
      </c>
      <c r="D3037" t="str">
        <f>CONCATENATE(portada_F[[#This Row],[NIVEL]],".",portada_F[[#This Row],[CODINS]])</f>
        <v>1.01196</v>
      </c>
      <c r="E3037" s="444" t="s">
        <v>31491</v>
      </c>
      <c r="F3037" t="s">
        <v>3138</v>
      </c>
      <c r="G3037" t="s">
        <v>5829</v>
      </c>
      <c r="H3037" t="s">
        <v>5830</v>
      </c>
      <c r="I3037" t="s">
        <v>17671</v>
      </c>
      <c r="J3037" t="s">
        <v>4</v>
      </c>
      <c r="K3037" t="s">
        <v>32</v>
      </c>
      <c r="L3037" t="s">
        <v>20921</v>
      </c>
      <c r="M3037" t="s">
        <v>18492</v>
      </c>
      <c r="N3037">
        <v>70301</v>
      </c>
      <c r="O3037" t="s">
        <v>87</v>
      </c>
      <c r="P3037" t="s">
        <v>3</v>
      </c>
      <c r="Q3037" t="s">
        <v>1</v>
      </c>
      <c r="R3037" t="s">
        <v>16854</v>
      </c>
      <c r="S3037" t="s">
        <v>17671</v>
      </c>
      <c r="T3037" t="s">
        <v>21299</v>
      </c>
      <c r="U3037" t="s">
        <v>21299</v>
      </c>
      <c r="V3037" t="s">
        <v>5830</v>
      </c>
      <c r="W3037" t="s">
        <v>18949</v>
      </c>
      <c r="X3037" t="s">
        <v>11768</v>
      </c>
      <c r="Y3037" s="536" t="s">
        <v>23461</v>
      </c>
      <c r="Z3037" s="536" t="s">
        <v>23462</v>
      </c>
      <c r="AA3037" s="493" t="s">
        <v>20001</v>
      </c>
      <c r="AB3037" s="493" t="s">
        <v>23463</v>
      </c>
      <c r="AC3037" s="493" t="s">
        <v>19727</v>
      </c>
      <c r="AD3037" s="493" t="s">
        <v>21301</v>
      </c>
      <c r="AE3037"/>
      <c r="AF3037" t="s">
        <v>20919</v>
      </c>
      <c r="AG3037"/>
      <c r="AH3037"/>
      <c r="AI3037" t="s">
        <v>20668</v>
      </c>
      <c r="AJ3037" t="s">
        <v>32</v>
      </c>
      <c r="AK3037" t="s">
        <v>7550</v>
      </c>
      <c r="AL3037" t="s">
        <v>64</v>
      </c>
      <c r="AM3037" t="s">
        <v>5830</v>
      </c>
      <c r="AN3037">
        <v>26</v>
      </c>
    </row>
    <row r="3038" spans="1:40" ht="14.4" x14ac:dyDescent="0.3">
      <c r="A3038" s="433" t="str">
        <v>5013</v>
      </c>
      <c r="D3038" t="str">
        <f>CONCATENATE(portada_F[[#This Row],[NIVEL]],".",portada_F[[#This Row],[CODINS]])</f>
        <v>1.01650</v>
      </c>
      <c r="E3038" s="444" t="s">
        <v>31918</v>
      </c>
      <c r="F3038" t="s">
        <v>4022</v>
      </c>
      <c r="G3038" t="s">
        <v>5740</v>
      </c>
      <c r="H3038" t="s">
        <v>10181</v>
      </c>
      <c r="I3038" t="s">
        <v>17671</v>
      </c>
      <c r="J3038" t="s">
        <v>7</v>
      </c>
      <c r="K3038" t="s">
        <v>32</v>
      </c>
      <c r="L3038" t="s">
        <v>20921</v>
      </c>
      <c r="M3038" t="s">
        <v>18492</v>
      </c>
      <c r="N3038">
        <v>70103</v>
      </c>
      <c r="O3038" t="s">
        <v>87</v>
      </c>
      <c r="P3038" t="s">
        <v>1</v>
      </c>
      <c r="Q3038" t="s">
        <v>3</v>
      </c>
      <c r="R3038" t="s">
        <v>16847</v>
      </c>
      <c r="S3038" t="s">
        <v>17671</v>
      </c>
      <c r="T3038" t="s">
        <v>17671</v>
      </c>
      <c r="U3038" t="s">
        <v>88</v>
      </c>
      <c r="V3038" t="s">
        <v>10181</v>
      </c>
      <c r="W3038" t="s">
        <v>19060</v>
      </c>
      <c r="X3038" t="s">
        <v>17993</v>
      </c>
      <c r="Y3038" s="536" t="s">
        <v>24448</v>
      </c>
      <c r="Z3038" s="536" t="s">
        <v>24448</v>
      </c>
      <c r="AA3038" s="493" t="s">
        <v>18065</v>
      </c>
      <c r="AB3038" s="493" t="s">
        <v>24449</v>
      </c>
      <c r="AC3038" s="493" t="s">
        <v>19961</v>
      </c>
      <c r="AD3038" s="493" t="s">
        <v>23105</v>
      </c>
      <c r="AE3038"/>
      <c r="AF3038" t="s">
        <v>20919</v>
      </c>
      <c r="AG3038"/>
      <c r="AH3038"/>
      <c r="AI3038" t="s">
        <v>20668</v>
      </c>
      <c r="AJ3038" t="s">
        <v>32</v>
      </c>
      <c r="AK3038" t="s">
        <v>1239</v>
      </c>
      <c r="AL3038" t="s">
        <v>64</v>
      </c>
      <c r="AM3038" t="s">
        <v>10181</v>
      </c>
      <c r="AN3038">
        <v>20</v>
      </c>
    </row>
    <row r="3039" spans="1:40" ht="14.4" x14ac:dyDescent="0.3">
      <c r="A3039" s="433" t="str">
        <v>5017</v>
      </c>
      <c r="D3039" t="str">
        <f>CONCATENATE(portada_F[[#This Row],[NIVEL]],".",portada_F[[#This Row],[CODINS]])</f>
        <v>1.02796</v>
      </c>
      <c r="E3039" s="444" t="s">
        <v>32933</v>
      </c>
      <c r="F3039" t="s">
        <v>5600</v>
      </c>
      <c r="G3039" t="s">
        <v>5764</v>
      </c>
      <c r="H3039" t="s">
        <v>5765</v>
      </c>
      <c r="I3039" t="s">
        <v>17671</v>
      </c>
      <c r="J3039" t="s">
        <v>2</v>
      </c>
      <c r="K3039" t="s">
        <v>32</v>
      </c>
      <c r="L3039" t="s">
        <v>20921</v>
      </c>
      <c r="M3039" t="s">
        <v>18492</v>
      </c>
      <c r="N3039">
        <v>70102</v>
      </c>
      <c r="O3039" t="s">
        <v>87</v>
      </c>
      <c r="P3039" t="s">
        <v>1</v>
      </c>
      <c r="Q3039" t="s">
        <v>2</v>
      </c>
      <c r="R3039" t="s">
        <v>16846</v>
      </c>
      <c r="S3039" t="s">
        <v>17671</v>
      </c>
      <c r="T3039" t="s">
        <v>17671</v>
      </c>
      <c r="U3039" t="s">
        <v>22842</v>
      </c>
      <c r="V3039" t="s">
        <v>5765</v>
      </c>
      <c r="W3039" t="s">
        <v>26806</v>
      </c>
      <c r="X3039" t="s">
        <v>9707</v>
      </c>
      <c r="Y3039" s="536" t="s">
        <v>26807</v>
      </c>
      <c r="Z3039" s="536" t="s">
        <v>26807</v>
      </c>
      <c r="AA3039" s="493" t="s">
        <v>19344</v>
      </c>
      <c r="AB3039" s="493" t="s">
        <v>26808</v>
      </c>
      <c r="AC3039" s="493" t="s">
        <v>19906</v>
      </c>
      <c r="AD3039" s="493" t="s">
        <v>22562</v>
      </c>
      <c r="AE3039"/>
      <c r="AF3039" t="s">
        <v>20919</v>
      </c>
      <c r="AG3039"/>
      <c r="AH3039"/>
      <c r="AI3039" t="s">
        <v>20668</v>
      </c>
      <c r="AJ3039" t="s">
        <v>32</v>
      </c>
      <c r="AK3039" t="s">
        <v>7897</v>
      </c>
      <c r="AL3039" t="s">
        <v>64</v>
      </c>
      <c r="AM3039" t="s">
        <v>5765</v>
      </c>
      <c r="AN3039">
        <v>10</v>
      </c>
    </row>
    <row r="3040" spans="1:40" ht="14.4" x14ac:dyDescent="0.3">
      <c r="A3040" s="433" t="str">
        <v>5018</v>
      </c>
      <c r="D3040" t="str">
        <f>CONCATENATE(portada_F[[#This Row],[NIVEL]],".",portada_F[[#This Row],[CODINS]])</f>
        <v>1.01922</v>
      </c>
      <c r="E3040" s="444" t="s">
        <v>32161</v>
      </c>
      <c r="F3040" t="s">
        <v>4505</v>
      </c>
      <c r="G3040" t="s">
        <v>6221</v>
      </c>
      <c r="H3040" t="s">
        <v>10192</v>
      </c>
      <c r="I3040" t="s">
        <v>17671</v>
      </c>
      <c r="J3040" t="s">
        <v>5</v>
      </c>
      <c r="K3040" t="s">
        <v>32</v>
      </c>
      <c r="L3040" t="s">
        <v>20921</v>
      </c>
      <c r="M3040" t="s">
        <v>18492</v>
      </c>
      <c r="N3040">
        <v>70307</v>
      </c>
      <c r="O3040" t="s">
        <v>87</v>
      </c>
      <c r="P3040" t="s">
        <v>3</v>
      </c>
      <c r="Q3040" t="s">
        <v>7</v>
      </c>
      <c r="R3040" t="s">
        <v>16859</v>
      </c>
      <c r="S3040" t="s">
        <v>17671</v>
      </c>
      <c r="T3040" t="s">
        <v>21299</v>
      </c>
      <c r="U3040" t="s">
        <v>21312</v>
      </c>
      <c r="V3040" t="s">
        <v>70</v>
      </c>
      <c r="W3040" t="s">
        <v>11977</v>
      </c>
      <c r="X3040" t="s">
        <v>18022</v>
      </c>
      <c r="Y3040" s="536" t="s">
        <v>24996</v>
      </c>
      <c r="Z3040" s="536"/>
      <c r="AA3040" s="493" t="s">
        <v>24997</v>
      </c>
      <c r="AB3040" s="493" t="s">
        <v>24998</v>
      </c>
      <c r="AC3040" s="493" t="s">
        <v>21316</v>
      </c>
      <c r="AD3040" s="493" t="s">
        <v>21317</v>
      </c>
      <c r="AE3040"/>
      <c r="AF3040" t="s">
        <v>20919</v>
      </c>
      <c r="AG3040"/>
      <c r="AH3040"/>
      <c r="AI3040" t="s">
        <v>20668</v>
      </c>
      <c r="AJ3040" t="s">
        <v>32</v>
      </c>
      <c r="AK3040" t="s">
        <v>7407</v>
      </c>
      <c r="AL3040" t="s">
        <v>64</v>
      </c>
      <c r="AM3040" t="s">
        <v>10192</v>
      </c>
      <c r="AN3040">
        <v>9</v>
      </c>
    </row>
    <row r="3041" spans="1:40" ht="14.4" x14ac:dyDescent="0.3">
      <c r="A3041" s="433" t="str">
        <v>5021</v>
      </c>
      <c r="D3041" t="str">
        <f>CONCATENATE(portada_F[[#This Row],[NIVEL]],".",portada_F[[#This Row],[CODINS]])</f>
        <v>1.02485</v>
      </c>
      <c r="E3041" s="444" t="s">
        <v>32660</v>
      </c>
      <c r="F3041" t="s">
        <v>17306</v>
      </c>
      <c r="G3041" t="s">
        <v>18633</v>
      </c>
      <c r="H3041" t="s">
        <v>18634</v>
      </c>
      <c r="I3041" t="s">
        <v>17671</v>
      </c>
      <c r="J3041" t="s">
        <v>5</v>
      </c>
      <c r="K3041" t="s">
        <v>32</v>
      </c>
      <c r="L3041" t="s">
        <v>20921</v>
      </c>
      <c r="M3041" t="s">
        <v>18492</v>
      </c>
      <c r="N3041">
        <v>70307</v>
      </c>
      <c r="O3041" t="s">
        <v>87</v>
      </c>
      <c r="P3041" t="s">
        <v>3</v>
      </c>
      <c r="Q3041" t="s">
        <v>7</v>
      </c>
      <c r="R3041" t="s">
        <v>16859</v>
      </c>
      <c r="S3041" t="s">
        <v>17671</v>
      </c>
      <c r="T3041" t="s">
        <v>21299</v>
      </c>
      <c r="U3041" t="s">
        <v>21312</v>
      </c>
      <c r="V3041" t="s">
        <v>18634</v>
      </c>
      <c r="W3041" t="s">
        <v>19254</v>
      </c>
      <c r="X3041" t="s">
        <v>19253</v>
      </c>
      <c r="Y3041" s="536" t="s">
        <v>26150</v>
      </c>
      <c r="Z3041" s="536"/>
      <c r="AA3041" s="493" t="s">
        <v>19252</v>
      </c>
      <c r="AB3041" s="493" t="s">
        <v>26151</v>
      </c>
      <c r="AC3041" s="493" t="s">
        <v>21316</v>
      </c>
      <c r="AD3041" s="493" t="s">
        <v>21317</v>
      </c>
      <c r="AE3041"/>
      <c r="AF3041" t="s">
        <v>20919</v>
      </c>
      <c r="AG3041"/>
      <c r="AH3041"/>
      <c r="AI3041" t="s">
        <v>20668</v>
      </c>
      <c r="AJ3041" t="s">
        <v>32</v>
      </c>
      <c r="AK3041" t="s">
        <v>5801</v>
      </c>
      <c r="AL3041" t="s">
        <v>64</v>
      </c>
      <c r="AM3041" t="s">
        <v>18634</v>
      </c>
      <c r="AN3041">
        <v>4</v>
      </c>
    </row>
    <row r="3042" spans="1:40" ht="14.4" x14ac:dyDescent="0.3">
      <c r="A3042" s="433" t="str">
        <v>5023</v>
      </c>
      <c r="D3042" t="str">
        <f>CONCATENATE(portada_F[[#This Row],[NIVEL]],".",portada_F[[#This Row],[CODINS]])</f>
        <v>1.00757</v>
      </c>
      <c r="E3042" s="444" t="s">
        <v>31120</v>
      </c>
      <c r="F3042" t="s">
        <v>729</v>
      </c>
      <c r="G3042" t="s">
        <v>5940</v>
      </c>
      <c r="H3042" t="s">
        <v>5929</v>
      </c>
      <c r="I3042" t="s">
        <v>17671</v>
      </c>
      <c r="J3042" t="s">
        <v>9</v>
      </c>
      <c r="K3042" t="s">
        <v>32</v>
      </c>
      <c r="L3042" t="s">
        <v>20921</v>
      </c>
      <c r="M3042" t="s">
        <v>18492</v>
      </c>
      <c r="N3042">
        <v>70403</v>
      </c>
      <c r="O3042" t="s">
        <v>87</v>
      </c>
      <c r="P3042" t="s">
        <v>4</v>
      </c>
      <c r="Q3042" t="s">
        <v>3</v>
      </c>
      <c r="R3042" t="s">
        <v>16862</v>
      </c>
      <c r="S3042" t="s">
        <v>17671</v>
      </c>
      <c r="T3042" t="s">
        <v>22595</v>
      </c>
      <c r="U3042" t="s">
        <v>5929</v>
      </c>
      <c r="V3042" t="s">
        <v>5929</v>
      </c>
      <c r="W3042" t="s">
        <v>22608</v>
      </c>
      <c r="X3042" t="s">
        <v>22609</v>
      </c>
      <c r="Y3042" s="536" t="s">
        <v>22610</v>
      </c>
      <c r="Z3042" s="536" t="s">
        <v>22610</v>
      </c>
      <c r="AA3042" s="493" t="s">
        <v>19910</v>
      </c>
      <c r="AB3042" s="493" t="s">
        <v>20668</v>
      </c>
      <c r="AC3042" s="493" t="s">
        <v>19911</v>
      </c>
      <c r="AD3042" s="493" t="s">
        <v>22611</v>
      </c>
      <c r="AE3042"/>
      <c r="AF3042" t="s">
        <v>20919</v>
      </c>
      <c r="AG3042"/>
      <c r="AH3042"/>
      <c r="AI3042" t="s">
        <v>20668</v>
      </c>
      <c r="AJ3042" t="s">
        <v>32</v>
      </c>
      <c r="AK3042" t="s">
        <v>7456</v>
      </c>
      <c r="AL3042" t="s">
        <v>64</v>
      </c>
      <c r="AM3042" t="s">
        <v>5929</v>
      </c>
      <c r="AN3042">
        <v>36</v>
      </c>
    </row>
    <row r="3043" spans="1:40" ht="14.4" x14ac:dyDescent="0.3">
      <c r="A3043" s="433" t="str">
        <v>5025</v>
      </c>
      <c r="D3043" t="str">
        <f>CONCATENATE(portada_F[[#This Row],[NIVEL]],".",portada_F[[#This Row],[CODINS]])</f>
        <v>1.03297</v>
      </c>
      <c r="E3043" s="444" t="s">
        <v>33355</v>
      </c>
      <c r="F3043" t="s">
        <v>7409</v>
      </c>
      <c r="G3043" t="s">
        <v>7408</v>
      </c>
      <c r="H3043" t="s">
        <v>7410</v>
      </c>
      <c r="I3043" t="s">
        <v>17671</v>
      </c>
      <c r="J3043" t="s">
        <v>2</v>
      </c>
      <c r="K3043" t="s">
        <v>32</v>
      </c>
      <c r="L3043" t="s">
        <v>20921</v>
      </c>
      <c r="M3043" t="s">
        <v>18492</v>
      </c>
      <c r="N3043">
        <v>70104</v>
      </c>
      <c r="O3043" t="s">
        <v>87</v>
      </c>
      <c r="P3043" t="s">
        <v>1</v>
      </c>
      <c r="Q3043" t="s">
        <v>4</v>
      </c>
      <c r="R3043" t="s">
        <v>16848</v>
      </c>
      <c r="S3043" t="s">
        <v>17671</v>
      </c>
      <c r="T3043" t="s">
        <v>17671</v>
      </c>
      <c r="U3043" t="s">
        <v>22569</v>
      </c>
      <c r="V3043" t="s">
        <v>7410</v>
      </c>
      <c r="W3043" t="s">
        <v>11081</v>
      </c>
      <c r="X3043" t="s">
        <v>11080</v>
      </c>
      <c r="Y3043" s="536" t="s">
        <v>27790</v>
      </c>
      <c r="Z3043" s="536"/>
      <c r="AA3043" s="493" t="s">
        <v>19449</v>
      </c>
      <c r="AB3043" s="493" t="s">
        <v>27791</v>
      </c>
      <c r="AC3043" s="493" t="s">
        <v>19906</v>
      </c>
      <c r="AD3043" s="493" t="s">
        <v>27792</v>
      </c>
      <c r="AE3043"/>
      <c r="AF3043" t="s">
        <v>20919</v>
      </c>
      <c r="AG3043"/>
      <c r="AH3043"/>
      <c r="AI3043" t="s">
        <v>20668</v>
      </c>
      <c r="AJ3043" t="s">
        <v>32</v>
      </c>
      <c r="AK3043" t="s">
        <v>7336</v>
      </c>
      <c r="AL3043" t="s">
        <v>64</v>
      </c>
      <c r="AM3043" t="s">
        <v>7410</v>
      </c>
      <c r="AN3043">
        <v>14</v>
      </c>
    </row>
    <row r="3044" spans="1:40" ht="14.4" x14ac:dyDescent="0.3">
      <c r="A3044" s="433" t="str">
        <v>5026</v>
      </c>
      <c r="D3044" t="str">
        <f>CONCATENATE(portada_F[[#This Row],[NIVEL]],".",portada_F[[#This Row],[CODINS]])</f>
        <v>1.03591</v>
      </c>
      <c r="E3044" s="444" t="s">
        <v>33582</v>
      </c>
      <c r="F3044" t="s">
        <v>7501</v>
      </c>
      <c r="G3044" t="s">
        <v>13692</v>
      </c>
      <c r="H3044" t="s">
        <v>13693</v>
      </c>
      <c r="I3044" t="s">
        <v>17671</v>
      </c>
      <c r="J3044" t="s">
        <v>9</v>
      </c>
      <c r="K3044" t="s">
        <v>32</v>
      </c>
      <c r="L3044" t="s">
        <v>20921</v>
      </c>
      <c r="M3044" t="s">
        <v>18492</v>
      </c>
      <c r="N3044">
        <v>70403</v>
      </c>
      <c r="O3044" t="s">
        <v>87</v>
      </c>
      <c r="P3044" t="s">
        <v>4</v>
      </c>
      <c r="Q3044" t="s">
        <v>3</v>
      </c>
      <c r="R3044" t="s">
        <v>16862</v>
      </c>
      <c r="S3044" t="s">
        <v>17671</v>
      </c>
      <c r="T3044" t="s">
        <v>22595</v>
      </c>
      <c r="U3044" t="s">
        <v>5929</v>
      </c>
      <c r="V3044" t="s">
        <v>13693</v>
      </c>
      <c r="W3044" t="s">
        <v>28431</v>
      </c>
      <c r="X3044" t="s">
        <v>14340</v>
      </c>
      <c r="Y3044" s="536" t="s">
        <v>28432</v>
      </c>
      <c r="Z3044" s="536"/>
      <c r="AA3044" s="493" t="s">
        <v>28433</v>
      </c>
      <c r="AB3044" s="493" t="s">
        <v>28434</v>
      </c>
      <c r="AC3044" s="493" t="s">
        <v>19911</v>
      </c>
      <c r="AD3044" s="493" t="s">
        <v>22611</v>
      </c>
      <c r="AE3044"/>
      <c r="AF3044" t="s">
        <v>20919</v>
      </c>
      <c r="AG3044"/>
      <c r="AH3044"/>
      <c r="AI3044" t="s">
        <v>20668</v>
      </c>
      <c r="AJ3044" t="s">
        <v>32</v>
      </c>
      <c r="AK3044" t="s">
        <v>12518</v>
      </c>
      <c r="AL3044" t="s">
        <v>64</v>
      </c>
      <c r="AM3044" t="s">
        <v>13693</v>
      </c>
      <c r="AN3044">
        <v>4</v>
      </c>
    </row>
    <row r="3045" spans="1:40" ht="14.4" x14ac:dyDescent="0.3">
      <c r="A3045" s="433" t="str">
        <v>5028</v>
      </c>
      <c r="D3045" t="str">
        <f>CONCATENATE(portada_F[[#This Row],[NIVEL]],".",portada_F[[#This Row],[CODINS]])</f>
        <v>1.03912</v>
      </c>
      <c r="E3045" s="444" t="s">
        <v>33831</v>
      </c>
      <c r="F3045" s="446" t="s">
        <v>14512</v>
      </c>
      <c r="G3045" t="s">
        <v>14841</v>
      </c>
      <c r="H3045" t="s">
        <v>14842</v>
      </c>
      <c r="I3045" t="s">
        <v>17671</v>
      </c>
      <c r="J3045" t="s">
        <v>6</v>
      </c>
      <c r="K3045" t="s">
        <v>32</v>
      </c>
      <c r="L3045" t="s">
        <v>20921</v>
      </c>
      <c r="M3045" t="s">
        <v>18492</v>
      </c>
      <c r="N3045">
        <v>70305</v>
      </c>
      <c r="O3045" t="s">
        <v>87</v>
      </c>
      <c r="P3045" t="s">
        <v>3</v>
      </c>
      <c r="Q3045" t="s">
        <v>5</v>
      </c>
      <c r="R3045" t="s">
        <v>18396</v>
      </c>
      <c r="S3045" t="s">
        <v>17671</v>
      </c>
      <c r="T3045" t="s">
        <v>21299</v>
      </c>
      <c r="U3045" t="s">
        <v>23111</v>
      </c>
      <c r="V3045" t="s">
        <v>14842</v>
      </c>
      <c r="W3045" t="s">
        <v>29106</v>
      </c>
      <c r="X3045" t="s">
        <v>15947</v>
      </c>
      <c r="Y3045" s="536" t="s">
        <v>29107</v>
      </c>
      <c r="Z3045" s="536" t="s">
        <v>29108</v>
      </c>
      <c r="AA3045" s="493" t="s">
        <v>19563</v>
      </c>
      <c r="AB3045" s="493" t="s">
        <v>26272</v>
      </c>
      <c r="AC3045" s="493" t="s">
        <v>19948</v>
      </c>
      <c r="AD3045" s="493" t="s">
        <v>22959</v>
      </c>
      <c r="AE3045"/>
      <c r="AF3045" t="s">
        <v>20919</v>
      </c>
      <c r="AG3045"/>
      <c r="AH3045"/>
      <c r="AI3045" t="s">
        <v>20668</v>
      </c>
      <c r="AJ3045" t="s">
        <v>32</v>
      </c>
      <c r="AK3045" t="s">
        <v>8921</v>
      </c>
      <c r="AL3045" t="s">
        <v>64</v>
      </c>
      <c r="AM3045" t="s">
        <v>14842</v>
      </c>
      <c r="AN3045">
        <v>6</v>
      </c>
    </row>
    <row r="3046" spans="1:40" ht="14.4" x14ac:dyDescent="0.3">
      <c r="A3046" s="433" t="str">
        <v>5029</v>
      </c>
      <c r="D3046" t="str">
        <f>CONCATENATE(portada_F[[#This Row],[NIVEL]],".",portada_F[[#This Row],[CODINS]])</f>
        <v>1.02241</v>
      </c>
      <c r="E3046" s="444" t="s">
        <v>32443</v>
      </c>
      <c r="F3046" t="s">
        <v>7531</v>
      </c>
      <c r="G3046" t="s">
        <v>15735</v>
      </c>
      <c r="H3046" t="s">
        <v>1469</v>
      </c>
      <c r="I3046" t="s">
        <v>17671</v>
      </c>
      <c r="J3046" t="s">
        <v>3</v>
      </c>
      <c r="K3046" t="s">
        <v>32</v>
      </c>
      <c r="L3046" t="s">
        <v>20921</v>
      </c>
      <c r="M3046" t="s">
        <v>18492</v>
      </c>
      <c r="N3046">
        <v>70102</v>
      </c>
      <c r="O3046" t="s">
        <v>87</v>
      </c>
      <c r="P3046" t="s">
        <v>1</v>
      </c>
      <c r="Q3046" t="s">
        <v>2</v>
      </c>
      <c r="R3046" t="s">
        <v>16846</v>
      </c>
      <c r="S3046" t="s">
        <v>17671</v>
      </c>
      <c r="T3046" t="s">
        <v>17671</v>
      </c>
      <c r="U3046" t="s">
        <v>22842</v>
      </c>
      <c r="V3046" t="s">
        <v>1469</v>
      </c>
      <c r="W3046" t="s">
        <v>25648</v>
      </c>
      <c r="X3046" t="s">
        <v>15736</v>
      </c>
      <c r="Y3046" s="536" t="s">
        <v>25649</v>
      </c>
      <c r="Z3046" s="536"/>
      <c r="AA3046" s="493" t="s">
        <v>20191</v>
      </c>
      <c r="AB3046" s="493" t="s">
        <v>25650</v>
      </c>
      <c r="AC3046" s="493" t="s">
        <v>19968</v>
      </c>
      <c r="AD3046" s="493" t="s">
        <v>23138</v>
      </c>
      <c r="AE3046"/>
      <c r="AF3046" t="s">
        <v>20919</v>
      </c>
      <c r="AG3046"/>
      <c r="AH3046"/>
      <c r="AI3046" t="s">
        <v>20668</v>
      </c>
      <c r="AJ3046" t="s">
        <v>32</v>
      </c>
      <c r="AK3046" t="s">
        <v>15737</v>
      </c>
      <c r="AL3046" t="s">
        <v>64</v>
      </c>
      <c r="AM3046" t="s">
        <v>1469</v>
      </c>
      <c r="AN3046">
        <v>3</v>
      </c>
    </row>
    <row r="3047" spans="1:40" ht="14.4" x14ac:dyDescent="0.3">
      <c r="A3047" s="433" t="str">
        <v>5030</v>
      </c>
      <c r="D3047" t="str">
        <f>CONCATENATE(portada_F[[#This Row],[NIVEL]],".",portada_F[[#This Row],[CODINS]])</f>
        <v>1.01364</v>
      </c>
      <c r="E3047" s="444" t="s">
        <v>31647</v>
      </c>
      <c r="F3047" t="s">
        <v>3444</v>
      </c>
      <c r="G3047" t="s">
        <v>5798</v>
      </c>
      <c r="H3047" t="s">
        <v>4166</v>
      </c>
      <c r="I3047" t="s">
        <v>17671</v>
      </c>
      <c r="J3047" t="s">
        <v>3</v>
      </c>
      <c r="K3047" t="s">
        <v>32</v>
      </c>
      <c r="L3047" t="s">
        <v>20921</v>
      </c>
      <c r="M3047" t="s">
        <v>18492</v>
      </c>
      <c r="N3047">
        <v>70102</v>
      </c>
      <c r="O3047" t="s">
        <v>87</v>
      </c>
      <c r="P3047" t="s">
        <v>1</v>
      </c>
      <c r="Q3047" t="s">
        <v>2</v>
      </c>
      <c r="R3047" t="s">
        <v>16846</v>
      </c>
      <c r="S3047" t="s">
        <v>17671</v>
      </c>
      <c r="T3047" t="s">
        <v>17671</v>
      </c>
      <c r="U3047" t="s">
        <v>22842</v>
      </c>
      <c r="V3047" t="s">
        <v>4166</v>
      </c>
      <c r="W3047" t="s">
        <v>10608</v>
      </c>
      <c r="X3047" t="s">
        <v>12877</v>
      </c>
      <c r="Y3047" s="536"/>
      <c r="Z3047" s="536"/>
      <c r="AA3047" s="493" t="s">
        <v>23834</v>
      </c>
      <c r="AB3047" s="493" t="s">
        <v>23835</v>
      </c>
      <c r="AC3047" s="493" t="s">
        <v>19968</v>
      </c>
      <c r="AD3047" s="493" t="s">
        <v>23138</v>
      </c>
      <c r="AE3047"/>
      <c r="AF3047" t="s">
        <v>20919</v>
      </c>
      <c r="AG3047"/>
      <c r="AH3047"/>
      <c r="AI3047" t="s">
        <v>20668</v>
      </c>
      <c r="AJ3047" t="s">
        <v>32</v>
      </c>
      <c r="AK3047" t="s">
        <v>7343</v>
      </c>
      <c r="AL3047" t="s">
        <v>64</v>
      </c>
      <c r="AM3047" t="s">
        <v>4166</v>
      </c>
      <c r="AN3047">
        <v>2</v>
      </c>
    </row>
    <row r="3048" spans="1:40" ht="14.4" x14ac:dyDescent="0.3">
      <c r="A3048" s="433" t="str">
        <v>5032</v>
      </c>
      <c r="D3048" t="str">
        <f>CONCATENATE(portada_F[[#This Row],[NIVEL]],".",portada_F[[#This Row],[CODINS]])</f>
        <v>1.04097</v>
      </c>
      <c r="E3048" s="444" t="s">
        <v>33986</v>
      </c>
      <c r="F3048" t="s">
        <v>17563</v>
      </c>
      <c r="G3048" t="s">
        <v>17564</v>
      </c>
      <c r="H3048" t="s">
        <v>3149</v>
      </c>
      <c r="I3048" t="s">
        <v>17671</v>
      </c>
      <c r="J3048" t="s">
        <v>3</v>
      </c>
      <c r="K3048" t="s">
        <v>32</v>
      </c>
      <c r="L3048" t="s">
        <v>20921</v>
      </c>
      <c r="M3048" t="s">
        <v>18492</v>
      </c>
      <c r="N3048">
        <v>70102</v>
      </c>
      <c r="O3048" t="s">
        <v>87</v>
      </c>
      <c r="P3048" t="s">
        <v>1</v>
      </c>
      <c r="Q3048" t="s">
        <v>2</v>
      </c>
      <c r="R3048" t="s">
        <v>16846</v>
      </c>
      <c r="S3048" t="s">
        <v>17671</v>
      </c>
      <c r="T3048" t="s">
        <v>17671</v>
      </c>
      <c r="U3048" t="s">
        <v>22842</v>
      </c>
      <c r="V3048" t="s">
        <v>3149</v>
      </c>
      <c r="W3048" t="s">
        <v>17567</v>
      </c>
      <c r="X3048" t="s">
        <v>17566</v>
      </c>
      <c r="Y3048" s="536" t="s">
        <v>29495</v>
      </c>
      <c r="Z3048" s="536"/>
      <c r="AA3048" s="493" t="s">
        <v>29496</v>
      </c>
      <c r="AB3048" s="493" t="s">
        <v>29495</v>
      </c>
      <c r="AC3048" s="493" t="s">
        <v>19968</v>
      </c>
      <c r="AD3048" s="493" t="s">
        <v>23138</v>
      </c>
      <c r="AE3048"/>
      <c r="AF3048" t="s">
        <v>20919</v>
      </c>
      <c r="AG3048"/>
      <c r="AH3048"/>
      <c r="AI3048" t="s">
        <v>20668</v>
      </c>
      <c r="AJ3048" t="s">
        <v>32</v>
      </c>
      <c r="AK3048" t="s">
        <v>4320</v>
      </c>
      <c r="AL3048" t="s">
        <v>64</v>
      </c>
      <c r="AM3048" t="s">
        <v>3149</v>
      </c>
      <c r="AN3048">
        <v>1</v>
      </c>
    </row>
    <row r="3049" spans="1:40" ht="14.4" x14ac:dyDescent="0.3">
      <c r="A3049" s="433" t="str">
        <v>5033</v>
      </c>
      <c r="D3049" t="str">
        <f>CONCATENATE(portada_F[[#This Row],[NIVEL]],".",portada_F[[#This Row],[CODINS]])</f>
        <v>1.03589</v>
      </c>
      <c r="E3049" s="444" t="s">
        <v>33580</v>
      </c>
      <c r="F3049" t="s">
        <v>13687</v>
      </c>
      <c r="G3049" t="s">
        <v>13688</v>
      </c>
      <c r="H3049" t="s">
        <v>13689</v>
      </c>
      <c r="I3049" t="s">
        <v>17671</v>
      </c>
      <c r="J3049" t="s">
        <v>5</v>
      </c>
      <c r="K3049" t="s">
        <v>32</v>
      </c>
      <c r="L3049" t="s">
        <v>20921</v>
      </c>
      <c r="M3049" t="s">
        <v>18492</v>
      </c>
      <c r="N3049">
        <v>70301</v>
      </c>
      <c r="O3049" t="s">
        <v>87</v>
      </c>
      <c r="P3049" t="s">
        <v>3</v>
      </c>
      <c r="Q3049" t="s">
        <v>1</v>
      </c>
      <c r="R3049" t="s">
        <v>16854</v>
      </c>
      <c r="S3049" t="s">
        <v>17671</v>
      </c>
      <c r="T3049" t="s">
        <v>21299</v>
      </c>
      <c r="U3049" t="s">
        <v>21299</v>
      </c>
      <c r="V3049" t="s">
        <v>14336</v>
      </c>
      <c r="W3049" t="s">
        <v>14337</v>
      </c>
      <c r="X3049" t="s">
        <v>18175</v>
      </c>
      <c r="Y3049" s="536" t="s">
        <v>28428</v>
      </c>
      <c r="Z3049" s="536"/>
      <c r="AA3049" s="493" t="s">
        <v>15894</v>
      </c>
      <c r="AB3049" s="493" t="s">
        <v>28428</v>
      </c>
      <c r="AC3049" s="493" t="s">
        <v>21316</v>
      </c>
      <c r="AD3049" s="493" t="s">
        <v>21317</v>
      </c>
      <c r="AE3049"/>
      <c r="AF3049" t="s">
        <v>20919</v>
      </c>
      <c r="AG3049"/>
      <c r="AH3049"/>
      <c r="AI3049" t="s">
        <v>20668</v>
      </c>
      <c r="AJ3049" t="s">
        <v>32</v>
      </c>
      <c r="AK3049" t="s">
        <v>14472</v>
      </c>
      <c r="AL3049" t="s">
        <v>64</v>
      </c>
      <c r="AM3049" t="s">
        <v>13689</v>
      </c>
      <c r="AN3049">
        <v>6</v>
      </c>
    </row>
    <row r="3050" spans="1:40" ht="14.4" x14ac:dyDescent="0.3">
      <c r="A3050" s="433" t="str">
        <v>5036</v>
      </c>
      <c r="D3050" t="str">
        <f>CONCATENATE(portada_F[[#This Row],[NIVEL]],".",portada_F[[#This Row],[CODINS]])</f>
        <v>1.03913</v>
      </c>
      <c r="E3050" s="444" t="s">
        <v>33832</v>
      </c>
      <c r="F3050" t="s">
        <v>14844</v>
      </c>
      <c r="G3050" t="s">
        <v>14843</v>
      </c>
      <c r="H3050" t="s">
        <v>14845</v>
      </c>
      <c r="I3050" t="s">
        <v>17671</v>
      </c>
      <c r="J3050" t="s">
        <v>10</v>
      </c>
      <c r="K3050" t="s">
        <v>32</v>
      </c>
      <c r="L3050" t="s">
        <v>20921</v>
      </c>
      <c r="M3050" t="s">
        <v>18492</v>
      </c>
      <c r="N3050">
        <v>70503</v>
      </c>
      <c r="O3050" t="s">
        <v>87</v>
      </c>
      <c r="P3050" t="s">
        <v>5</v>
      </c>
      <c r="Q3050" t="s">
        <v>3</v>
      </c>
      <c r="R3050" t="s">
        <v>16866</v>
      </c>
      <c r="S3050" t="s">
        <v>17671</v>
      </c>
      <c r="T3050" t="s">
        <v>3066</v>
      </c>
      <c r="U3050" t="s">
        <v>22889</v>
      </c>
      <c r="V3050" t="s">
        <v>4766</v>
      </c>
      <c r="W3050" t="s">
        <v>29109</v>
      </c>
      <c r="X3050" t="s">
        <v>15948</v>
      </c>
      <c r="Y3050" s="536" t="s">
        <v>29110</v>
      </c>
      <c r="Z3050" s="536"/>
      <c r="AA3050" s="493" t="s">
        <v>15335</v>
      </c>
      <c r="AB3050" s="493" t="s">
        <v>29110</v>
      </c>
      <c r="AC3050" s="493" t="s">
        <v>19914</v>
      </c>
      <c r="AD3050" s="493" t="s">
        <v>22623</v>
      </c>
      <c r="AE3050"/>
      <c r="AF3050" t="s">
        <v>20919</v>
      </c>
      <c r="AG3050"/>
      <c r="AH3050"/>
      <c r="AI3050" t="s">
        <v>20668</v>
      </c>
      <c r="AJ3050" t="s">
        <v>32</v>
      </c>
      <c r="AK3050" t="s">
        <v>12521</v>
      </c>
      <c r="AL3050" t="s">
        <v>64</v>
      </c>
      <c r="AM3050" t="s">
        <v>14845</v>
      </c>
      <c r="AN3050">
        <v>2</v>
      </c>
    </row>
    <row r="3051" spans="1:40" ht="14.4" x14ac:dyDescent="0.3">
      <c r="A3051" s="433" t="str">
        <v>5037</v>
      </c>
      <c r="D3051" t="str">
        <f>CONCATENATE(portada_F[[#This Row],[NIVEL]],".",portada_F[[#This Row],[CODINS]])</f>
        <v>1.02710</v>
      </c>
      <c r="E3051" s="444" t="s">
        <v>32854</v>
      </c>
      <c r="F3051" t="s">
        <v>5495</v>
      </c>
      <c r="G3051" t="s">
        <v>5783</v>
      </c>
      <c r="H3051" t="s">
        <v>10238</v>
      </c>
      <c r="I3051" t="s">
        <v>17671</v>
      </c>
      <c r="J3051" t="s">
        <v>3</v>
      </c>
      <c r="K3051" t="s">
        <v>32</v>
      </c>
      <c r="L3051" t="s">
        <v>20921</v>
      </c>
      <c r="M3051" t="s">
        <v>18492</v>
      </c>
      <c r="N3051">
        <v>70102</v>
      </c>
      <c r="O3051" t="s">
        <v>87</v>
      </c>
      <c r="P3051" t="s">
        <v>1</v>
      </c>
      <c r="Q3051" t="s">
        <v>2</v>
      </c>
      <c r="R3051" t="s">
        <v>16846</v>
      </c>
      <c r="S3051" t="s">
        <v>17671</v>
      </c>
      <c r="T3051" t="s">
        <v>17671</v>
      </c>
      <c r="U3051" t="s">
        <v>22842</v>
      </c>
      <c r="V3051" t="s">
        <v>5784</v>
      </c>
      <c r="W3051" t="s">
        <v>19320</v>
      </c>
      <c r="X3051" t="s">
        <v>13204</v>
      </c>
      <c r="Y3051" s="536" t="s">
        <v>26618</v>
      </c>
      <c r="Z3051" s="536"/>
      <c r="AA3051" s="493" t="s">
        <v>18105</v>
      </c>
      <c r="AB3051" s="493" t="s">
        <v>26618</v>
      </c>
      <c r="AC3051" s="493" t="s">
        <v>19968</v>
      </c>
      <c r="AD3051" s="493" t="s">
        <v>23138</v>
      </c>
      <c r="AE3051"/>
      <c r="AF3051" t="s">
        <v>20919</v>
      </c>
      <c r="AG3051"/>
      <c r="AH3051"/>
      <c r="AI3051" t="s">
        <v>20668</v>
      </c>
      <c r="AJ3051" t="s">
        <v>32</v>
      </c>
      <c r="AK3051" t="s">
        <v>7875</v>
      </c>
      <c r="AL3051" t="s">
        <v>64</v>
      </c>
      <c r="AM3051" t="s">
        <v>10238</v>
      </c>
      <c r="AN3051">
        <v>5</v>
      </c>
    </row>
    <row r="3052" spans="1:40" ht="14.4" x14ac:dyDescent="0.3">
      <c r="A3052" s="433" t="str">
        <v>5039</v>
      </c>
      <c r="D3052" t="str">
        <f>CONCATENATE(portada_F[[#This Row],[NIVEL]],".",portada_F[[#This Row],[CODINS]])</f>
        <v>1.02385</v>
      </c>
      <c r="E3052" s="444" t="s">
        <v>32567</v>
      </c>
      <c r="F3052" t="s">
        <v>4714</v>
      </c>
      <c r="G3052" t="s">
        <v>5890</v>
      </c>
      <c r="H3052" t="s">
        <v>5891</v>
      </c>
      <c r="I3052" t="s">
        <v>13537</v>
      </c>
      <c r="J3052" t="s">
        <v>2</v>
      </c>
      <c r="K3052" t="s">
        <v>32</v>
      </c>
      <c r="L3052" t="s">
        <v>20921</v>
      </c>
      <c r="M3052" t="s">
        <v>18492</v>
      </c>
      <c r="N3052">
        <v>70404</v>
      </c>
      <c r="O3052" t="s">
        <v>87</v>
      </c>
      <c r="P3052" t="s">
        <v>4</v>
      </c>
      <c r="Q3052" t="s">
        <v>4</v>
      </c>
      <c r="R3052" t="s">
        <v>16863</v>
      </c>
      <c r="S3052" t="s">
        <v>17671</v>
      </c>
      <c r="T3052" t="s">
        <v>22595</v>
      </c>
      <c r="U3052" t="s">
        <v>22596</v>
      </c>
      <c r="V3052" t="s">
        <v>5891</v>
      </c>
      <c r="W3052" t="s">
        <v>14130</v>
      </c>
      <c r="X3052" t="s">
        <v>15030</v>
      </c>
      <c r="Y3052" s="536" t="s">
        <v>25944</v>
      </c>
      <c r="Z3052" s="536"/>
      <c r="AA3052" s="493" t="s">
        <v>19228</v>
      </c>
      <c r="AB3052" s="493" t="s">
        <v>25944</v>
      </c>
      <c r="AC3052" s="493" t="s">
        <v>19908</v>
      </c>
      <c r="AD3052" s="493" t="s">
        <v>22600</v>
      </c>
      <c r="AE3052"/>
      <c r="AF3052" t="s">
        <v>20919</v>
      </c>
      <c r="AG3052"/>
      <c r="AH3052"/>
      <c r="AI3052" t="s">
        <v>20668</v>
      </c>
      <c r="AJ3052" t="s">
        <v>32</v>
      </c>
      <c r="AK3052" t="s">
        <v>5889</v>
      </c>
      <c r="AL3052" t="s">
        <v>64</v>
      </c>
      <c r="AM3052" t="s">
        <v>5891</v>
      </c>
      <c r="AN3052">
        <v>11</v>
      </c>
    </row>
    <row r="3053" spans="1:40" ht="14.4" x14ac:dyDescent="0.3">
      <c r="A3053" s="433" t="str">
        <v>5040</v>
      </c>
      <c r="D3053" t="str">
        <f>CONCATENATE(portada_F[[#This Row],[NIVEL]],".",portada_F[[#This Row],[CODINS]])</f>
        <v>1.03496</v>
      </c>
      <c r="E3053" s="444" t="s">
        <v>33511</v>
      </c>
      <c r="F3053" t="s">
        <v>7727</v>
      </c>
      <c r="G3053" t="s">
        <v>12584</v>
      </c>
      <c r="H3053" t="s">
        <v>12585</v>
      </c>
      <c r="I3053" t="s">
        <v>13537</v>
      </c>
      <c r="J3053" t="s">
        <v>4</v>
      </c>
      <c r="K3053" t="s">
        <v>32</v>
      </c>
      <c r="L3053" t="s">
        <v>20921</v>
      </c>
      <c r="M3053" t="s">
        <v>18492</v>
      </c>
      <c r="N3053">
        <v>70401</v>
      </c>
      <c r="O3053" t="s">
        <v>87</v>
      </c>
      <c r="P3053" t="s">
        <v>4</v>
      </c>
      <c r="Q3053" t="s">
        <v>1</v>
      </c>
      <c r="R3053" t="s">
        <v>16860</v>
      </c>
      <c r="S3053" t="s">
        <v>17671</v>
      </c>
      <c r="T3053" t="s">
        <v>22595</v>
      </c>
      <c r="U3053" t="s">
        <v>22601</v>
      </c>
      <c r="V3053" t="s">
        <v>12585</v>
      </c>
      <c r="W3053" t="s">
        <v>28224</v>
      </c>
      <c r="X3053" t="s">
        <v>15134</v>
      </c>
      <c r="Y3053" s="536" t="s">
        <v>28225</v>
      </c>
      <c r="Z3053" s="536" t="s">
        <v>28226</v>
      </c>
      <c r="AA3053" s="493" t="s">
        <v>13416</v>
      </c>
      <c r="AB3053" s="493" t="s">
        <v>28226</v>
      </c>
      <c r="AC3053" s="493" t="s">
        <v>20294</v>
      </c>
      <c r="AD3053" s="493" t="s">
        <v>26811</v>
      </c>
      <c r="AE3053"/>
      <c r="AF3053" t="s">
        <v>20919</v>
      </c>
      <c r="AG3053"/>
      <c r="AH3053"/>
      <c r="AI3053" t="s">
        <v>20668</v>
      </c>
      <c r="AJ3053" t="s">
        <v>32</v>
      </c>
      <c r="AK3053" t="s">
        <v>5908</v>
      </c>
      <c r="AL3053" t="s">
        <v>64</v>
      </c>
      <c r="AM3053" t="s">
        <v>12585</v>
      </c>
      <c r="AN3053">
        <v>7</v>
      </c>
    </row>
    <row r="3054" spans="1:40" ht="14.4" x14ac:dyDescent="0.3">
      <c r="A3054" s="433" t="str">
        <v>5041</v>
      </c>
      <c r="D3054" t="str">
        <f>CONCATENATE(portada_F[[#This Row],[NIVEL]],".",portada_F[[#This Row],[CODINS]])</f>
        <v>1.02116</v>
      </c>
      <c r="E3054" s="444" t="s">
        <v>32333</v>
      </c>
      <c r="F3054" t="s">
        <v>964</v>
      </c>
      <c r="G3054" t="s">
        <v>963</v>
      </c>
      <c r="H3054" t="s">
        <v>17255</v>
      </c>
      <c r="I3054" t="s">
        <v>13537</v>
      </c>
      <c r="J3054" t="s">
        <v>5</v>
      </c>
      <c r="K3054" t="s">
        <v>32</v>
      </c>
      <c r="L3054" t="s">
        <v>20921</v>
      </c>
      <c r="M3054" t="s">
        <v>18492</v>
      </c>
      <c r="N3054">
        <v>70102</v>
      </c>
      <c r="O3054" t="s">
        <v>87</v>
      </c>
      <c r="P3054" t="s">
        <v>1</v>
      </c>
      <c r="Q3054" t="s">
        <v>2</v>
      </c>
      <c r="R3054" t="s">
        <v>16846</v>
      </c>
      <c r="S3054" t="s">
        <v>17671</v>
      </c>
      <c r="T3054" t="s">
        <v>17671</v>
      </c>
      <c r="U3054" t="s">
        <v>22842</v>
      </c>
      <c r="V3054" t="s">
        <v>17255</v>
      </c>
      <c r="W3054" t="s">
        <v>25387</v>
      </c>
      <c r="X3054" t="s">
        <v>13060</v>
      </c>
      <c r="Y3054" s="536" t="s">
        <v>25388</v>
      </c>
      <c r="Z3054" s="536"/>
      <c r="AA3054" s="493" t="s">
        <v>7080</v>
      </c>
      <c r="AB3054" s="493" t="s">
        <v>25389</v>
      </c>
      <c r="AC3054" s="493" t="s">
        <v>9709</v>
      </c>
      <c r="AD3054" s="493" t="s">
        <v>24468</v>
      </c>
      <c r="AE3054"/>
      <c r="AF3054" t="s">
        <v>20919</v>
      </c>
      <c r="AG3054"/>
      <c r="AH3054"/>
      <c r="AI3054" t="s">
        <v>20668</v>
      </c>
      <c r="AJ3054" t="s">
        <v>32</v>
      </c>
      <c r="AK3054" t="s">
        <v>962</v>
      </c>
      <c r="AL3054" t="s">
        <v>64</v>
      </c>
      <c r="AM3054" t="s">
        <v>17255</v>
      </c>
      <c r="AN3054">
        <v>29</v>
      </c>
    </row>
    <row r="3055" spans="1:40" ht="14.4" x14ac:dyDescent="0.3">
      <c r="A3055" s="433" t="str">
        <v>5044</v>
      </c>
      <c r="D3055" t="str">
        <f>CONCATENATE(portada_F[[#This Row],[NIVEL]],".",portada_F[[#This Row],[CODINS]])</f>
        <v>1.03588</v>
      </c>
      <c r="E3055" s="444" t="s">
        <v>33579</v>
      </c>
      <c r="F3055" t="s">
        <v>13684</v>
      </c>
      <c r="G3055" t="s">
        <v>13685</v>
      </c>
      <c r="H3055" t="s">
        <v>13686</v>
      </c>
      <c r="I3055" t="s">
        <v>17671</v>
      </c>
      <c r="J3055" t="s">
        <v>5</v>
      </c>
      <c r="K3055" t="s">
        <v>32</v>
      </c>
      <c r="L3055" t="s">
        <v>20921</v>
      </c>
      <c r="M3055" t="s">
        <v>18492</v>
      </c>
      <c r="N3055">
        <v>70307</v>
      </c>
      <c r="O3055" t="s">
        <v>87</v>
      </c>
      <c r="P3055" t="s">
        <v>3</v>
      </c>
      <c r="Q3055" t="s">
        <v>7</v>
      </c>
      <c r="R3055" t="s">
        <v>16859</v>
      </c>
      <c r="S3055" t="s">
        <v>17671</v>
      </c>
      <c r="T3055" t="s">
        <v>21299</v>
      </c>
      <c r="U3055" t="s">
        <v>21312</v>
      </c>
      <c r="V3055" t="s">
        <v>14334</v>
      </c>
      <c r="W3055" t="s">
        <v>15144</v>
      </c>
      <c r="X3055" t="s">
        <v>14335</v>
      </c>
      <c r="Y3055" s="536" t="s">
        <v>28426</v>
      </c>
      <c r="Z3055" s="536" t="s">
        <v>28427</v>
      </c>
      <c r="AA3055" s="493" t="s">
        <v>15143</v>
      </c>
      <c r="AB3055" s="493" t="s">
        <v>28426</v>
      </c>
      <c r="AC3055" s="493" t="s">
        <v>21316</v>
      </c>
      <c r="AD3055" s="493" t="s">
        <v>21317</v>
      </c>
      <c r="AE3055"/>
      <c r="AF3055" t="s">
        <v>20919</v>
      </c>
      <c r="AG3055"/>
      <c r="AH3055"/>
      <c r="AI3055" t="s">
        <v>20668</v>
      </c>
      <c r="AJ3055" t="s">
        <v>32</v>
      </c>
      <c r="AK3055" t="s">
        <v>7350</v>
      </c>
      <c r="AL3055" t="s">
        <v>64</v>
      </c>
      <c r="AM3055" t="s">
        <v>13686</v>
      </c>
      <c r="AN3055">
        <v>3</v>
      </c>
    </row>
    <row r="3056" spans="1:40" ht="14.4" x14ac:dyDescent="0.3">
      <c r="A3056" s="433" t="str">
        <v>5045</v>
      </c>
      <c r="D3056" t="str">
        <f>CONCATENATE(portada_F[[#This Row],[NIVEL]],".",portada_F[[#This Row],[CODINS]])</f>
        <v>1.02702</v>
      </c>
      <c r="E3056" s="444" t="s">
        <v>32847</v>
      </c>
      <c r="F3056" s="446" t="s">
        <v>5483</v>
      </c>
      <c r="G3056" t="s">
        <v>5915</v>
      </c>
      <c r="H3056" t="s">
        <v>5916</v>
      </c>
      <c r="I3056" t="s">
        <v>13537</v>
      </c>
      <c r="J3056" t="s">
        <v>1</v>
      </c>
      <c r="K3056" t="s">
        <v>32</v>
      </c>
      <c r="L3056" t="s">
        <v>20921</v>
      </c>
      <c r="M3056" t="s">
        <v>18492</v>
      </c>
      <c r="N3056">
        <v>70401</v>
      </c>
      <c r="O3056" t="s">
        <v>87</v>
      </c>
      <c r="P3056" t="s">
        <v>4</v>
      </c>
      <c r="Q3056" t="s">
        <v>1</v>
      </c>
      <c r="R3056" t="s">
        <v>16860</v>
      </c>
      <c r="S3056" t="s">
        <v>17671</v>
      </c>
      <c r="T3056" t="s">
        <v>22595</v>
      </c>
      <c r="U3056" t="s">
        <v>22601</v>
      </c>
      <c r="V3056" t="s">
        <v>5916</v>
      </c>
      <c r="W3056" t="s">
        <v>26604</v>
      </c>
      <c r="X3056" t="s">
        <v>14170</v>
      </c>
      <c r="Y3056" s="536" t="s">
        <v>26605</v>
      </c>
      <c r="Z3056" s="536" t="s">
        <v>26605</v>
      </c>
      <c r="AA3056" s="493" t="s">
        <v>18104</v>
      </c>
      <c r="AB3056" s="493" t="s">
        <v>26606</v>
      </c>
      <c r="AC3056" s="493" t="s">
        <v>19909</v>
      </c>
      <c r="AD3056" s="493" t="s">
        <v>22606</v>
      </c>
      <c r="AE3056"/>
      <c r="AF3056" t="s">
        <v>20919</v>
      </c>
      <c r="AG3056"/>
      <c r="AH3056"/>
      <c r="AI3056" t="s">
        <v>20668</v>
      </c>
      <c r="AJ3056" t="s">
        <v>32</v>
      </c>
      <c r="AK3056" t="s">
        <v>7358</v>
      </c>
      <c r="AL3056" t="s">
        <v>64</v>
      </c>
      <c r="AM3056" t="s">
        <v>5916</v>
      </c>
      <c r="AN3056">
        <v>27</v>
      </c>
    </row>
    <row r="3057" spans="1:40" ht="14.4" x14ac:dyDescent="0.3">
      <c r="A3057" s="433" t="str">
        <v>5047</v>
      </c>
      <c r="D3057" t="str">
        <f>CONCATENATE(portada_F[[#This Row],[NIVEL]],".",portada_F[[#This Row],[CODINS]])</f>
        <v>1.00750</v>
      </c>
      <c r="E3057" s="444" t="s">
        <v>31113</v>
      </c>
      <c r="F3057" t="s">
        <v>708</v>
      </c>
      <c r="G3057" t="s">
        <v>5865</v>
      </c>
      <c r="H3057" t="s">
        <v>5866</v>
      </c>
      <c r="I3057" t="s">
        <v>17671</v>
      </c>
      <c r="J3057" t="s">
        <v>4</v>
      </c>
      <c r="K3057" t="s">
        <v>32</v>
      </c>
      <c r="L3057" t="s">
        <v>20921</v>
      </c>
      <c r="M3057" t="s">
        <v>18492</v>
      </c>
      <c r="N3057">
        <v>70302</v>
      </c>
      <c r="O3057" t="s">
        <v>87</v>
      </c>
      <c r="P3057" t="s">
        <v>3</v>
      </c>
      <c r="Q3057" t="s">
        <v>2</v>
      </c>
      <c r="R3057" t="s">
        <v>16855</v>
      </c>
      <c r="S3057" t="s">
        <v>17671</v>
      </c>
      <c r="T3057" t="s">
        <v>21299</v>
      </c>
      <c r="U3057" t="s">
        <v>1338</v>
      </c>
      <c r="V3057" t="s">
        <v>5866</v>
      </c>
      <c r="W3057" t="s">
        <v>9717</v>
      </c>
      <c r="X3057" t="s">
        <v>11648</v>
      </c>
      <c r="Y3057" s="536" t="s">
        <v>22583</v>
      </c>
      <c r="Z3057" s="536" t="s">
        <v>22584</v>
      </c>
      <c r="AA3057" s="493" t="s">
        <v>10457</v>
      </c>
      <c r="AB3057" s="493" t="s">
        <v>22584</v>
      </c>
      <c r="AC3057" s="493" t="s">
        <v>19727</v>
      </c>
      <c r="AD3057" s="493" t="s">
        <v>21301</v>
      </c>
      <c r="AE3057"/>
      <c r="AF3057" t="s">
        <v>20919</v>
      </c>
      <c r="AG3057"/>
      <c r="AH3057"/>
      <c r="AI3057" t="s">
        <v>20668</v>
      </c>
      <c r="AJ3057" t="s">
        <v>32</v>
      </c>
      <c r="AK3057" t="s">
        <v>3194</v>
      </c>
      <c r="AL3057" t="s">
        <v>64</v>
      </c>
      <c r="AM3057" t="s">
        <v>5866</v>
      </c>
      <c r="AN3057">
        <v>37</v>
      </c>
    </row>
    <row r="3058" spans="1:40" ht="14.4" x14ac:dyDescent="0.3">
      <c r="A3058" s="433" t="str">
        <v>5048</v>
      </c>
      <c r="D3058" t="str">
        <f>CONCATENATE(portada_F[[#This Row],[NIVEL]],".",portada_F[[#This Row],[CODINS]])</f>
        <v>1.01212</v>
      </c>
      <c r="E3058" s="444" t="s">
        <v>31505</v>
      </c>
      <c r="F3058" t="s">
        <v>3177</v>
      </c>
      <c r="G3058" t="s">
        <v>5893</v>
      </c>
      <c r="H3058" t="s">
        <v>5894</v>
      </c>
      <c r="I3058" t="s">
        <v>13537</v>
      </c>
      <c r="J3058" t="s">
        <v>1</v>
      </c>
      <c r="K3058" t="s">
        <v>32</v>
      </c>
      <c r="L3058" t="s">
        <v>20921</v>
      </c>
      <c r="M3058" t="s">
        <v>18492</v>
      </c>
      <c r="N3058">
        <v>70401</v>
      </c>
      <c r="O3058" t="s">
        <v>87</v>
      </c>
      <c r="P3058" t="s">
        <v>4</v>
      </c>
      <c r="Q3058" t="s">
        <v>1</v>
      </c>
      <c r="R3058" t="s">
        <v>16860</v>
      </c>
      <c r="S3058" t="s">
        <v>17671</v>
      </c>
      <c r="T3058" t="s">
        <v>22595</v>
      </c>
      <c r="U3058" t="s">
        <v>22601</v>
      </c>
      <c r="V3058" t="s">
        <v>5894</v>
      </c>
      <c r="W3058" t="s">
        <v>7205</v>
      </c>
      <c r="X3058" t="s">
        <v>12829</v>
      </c>
      <c r="Y3058" s="536" t="s">
        <v>23499</v>
      </c>
      <c r="Z3058" s="536"/>
      <c r="AA3058" s="493" t="s">
        <v>14926</v>
      </c>
      <c r="AB3058" s="493" t="s">
        <v>23499</v>
      </c>
      <c r="AC3058" s="493" t="s">
        <v>19909</v>
      </c>
      <c r="AD3058" s="493" t="s">
        <v>22606</v>
      </c>
      <c r="AE3058"/>
      <c r="AF3058" t="s">
        <v>20919</v>
      </c>
      <c r="AG3058"/>
      <c r="AH3058"/>
      <c r="AI3058" t="s">
        <v>20668</v>
      </c>
      <c r="AJ3058" t="s">
        <v>32</v>
      </c>
      <c r="AK3058" t="s">
        <v>5892</v>
      </c>
      <c r="AL3058" t="s">
        <v>64</v>
      </c>
      <c r="AM3058" t="s">
        <v>5894</v>
      </c>
      <c r="AN3058">
        <v>54</v>
      </c>
    </row>
    <row r="3059" spans="1:40" ht="14.4" x14ac:dyDescent="0.3">
      <c r="A3059" s="433" t="str">
        <v>5053</v>
      </c>
      <c r="D3059" t="str">
        <f>CONCATENATE(portada_F[[#This Row],[NIVEL]],".",portada_F[[#This Row],[CODINS]])</f>
        <v>1.01664</v>
      </c>
      <c r="E3059" s="444" t="s">
        <v>31930</v>
      </c>
      <c r="F3059" t="s">
        <v>3923</v>
      </c>
      <c r="G3059" t="s">
        <v>5824</v>
      </c>
      <c r="H3059" t="s">
        <v>5825</v>
      </c>
      <c r="I3059" t="s">
        <v>17671</v>
      </c>
      <c r="J3059" t="s">
        <v>5</v>
      </c>
      <c r="K3059" t="s">
        <v>32</v>
      </c>
      <c r="L3059" t="s">
        <v>20921</v>
      </c>
      <c r="M3059" t="s">
        <v>18492</v>
      </c>
      <c r="N3059">
        <v>70307</v>
      </c>
      <c r="O3059" t="s">
        <v>87</v>
      </c>
      <c r="P3059" t="s">
        <v>3</v>
      </c>
      <c r="Q3059" t="s">
        <v>7</v>
      </c>
      <c r="R3059" t="s">
        <v>16859</v>
      </c>
      <c r="S3059" t="s">
        <v>17671</v>
      </c>
      <c r="T3059" t="s">
        <v>21299</v>
      </c>
      <c r="U3059" t="s">
        <v>21312</v>
      </c>
      <c r="V3059" t="s">
        <v>5825</v>
      </c>
      <c r="W3059" t="s">
        <v>19063</v>
      </c>
      <c r="X3059" t="s">
        <v>12953</v>
      </c>
      <c r="Y3059" s="536" t="s">
        <v>24474</v>
      </c>
      <c r="Z3059" s="536" t="s">
        <v>24475</v>
      </c>
      <c r="AA3059" s="493" t="s">
        <v>11340</v>
      </c>
      <c r="AB3059" s="493" t="s">
        <v>24474</v>
      </c>
      <c r="AC3059" s="493" t="s">
        <v>21316</v>
      </c>
      <c r="AD3059" s="493" t="s">
        <v>21317</v>
      </c>
      <c r="AE3059"/>
      <c r="AF3059" t="s">
        <v>20919</v>
      </c>
      <c r="AG3059"/>
      <c r="AH3059"/>
      <c r="AI3059" t="s">
        <v>20668</v>
      </c>
      <c r="AJ3059" t="s">
        <v>32</v>
      </c>
      <c r="AK3059" t="s">
        <v>1574</v>
      </c>
      <c r="AL3059" t="s">
        <v>64</v>
      </c>
      <c r="AM3059" t="s">
        <v>5825</v>
      </c>
      <c r="AN3059">
        <v>5</v>
      </c>
    </row>
    <row r="3060" spans="1:40" ht="14.4" x14ac:dyDescent="0.3">
      <c r="A3060" s="433" t="str">
        <v>5065</v>
      </c>
      <c r="D3060" t="str">
        <f>CONCATENATE(portada_F[[#This Row],[NIVEL]],".",portada_F[[#This Row],[CODINS]])</f>
        <v>1.00743</v>
      </c>
      <c r="E3060" s="444" t="s">
        <v>31107</v>
      </c>
      <c r="F3060" t="s">
        <v>2004</v>
      </c>
      <c r="G3060" t="s">
        <v>5756</v>
      </c>
      <c r="H3060" t="s">
        <v>5757</v>
      </c>
      <c r="I3060" t="s">
        <v>17671</v>
      </c>
      <c r="J3060" t="s">
        <v>2</v>
      </c>
      <c r="K3060" t="s">
        <v>32</v>
      </c>
      <c r="L3060" t="s">
        <v>20921</v>
      </c>
      <c r="M3060" t="s">
        <v>18492</v>
      </c>
      <c r="N3060">
        <v>70101</v>
      </c>
      <c r="O3060" t="s">
        <v>87</v>
      </c>
      <c r="P3060" t="s">
        <v>1</v>
      </c>
      <c r="Q3060" t="s">
        <v>1</v>
      </c>
      <c r="R3060" t="s">
        <v>16845</v>
      </c>
      <c r="S3060" t="s">
        <v>17671</v>
      </c>
      <c r="T3060" t="s">
        <v>17671</v>
      </c>
      <c r="U3060" t="s">
        <v>17671</v>
      </c>
      <c r="V3060" t="s">
        <v>5757</v>
      </c>
      <c r="W3060" t="s">
        <v>18857</v>
      </c>
      <c r="X3060" t="s">
        <v>10455</v>
      </c>
      <c r="Y3060" s="536" t="s">
        <v>22567</v>
      </c>
      <c r="Z3060" s="536" t="s">
        <v>22567</v>
      </c>
      <c r="AA3060" s="493" t="s">
        <v>17262</v>
      </c>
      <c r="AB3060" s="493" t="s">
        <v>22567</v>
      </c>
      <c r="AC3060" s="493" t="s">
        <v>19906</v>
      </c>
      <c r="AD3060" s="493" t="s">
        <v>22568</v>
      </c>
      <c r="AE3060"/>
      <c r="AF3060" t="s">
        <v>20919</v>
      </c>
      <c r="AG3060"/>
      <c r="AH3060"/>
      <c r="AI3060" t="s">
        <v>20668</v>
      </c>
      <c r="AJ3060" t="s">
        <v>32</v>
      </c>
      <c r="AK3060" t="s">
        <v>5519</v>
      </c>
      <c r="AL3060" t="s">
        <v>64</v>
      </c>
      <c r="AM3060" t="s">
        <v>5757</v>
      </c>
      <c r="AN3060">
        <v>81</v>
      </c>
    </row>
    <row r="3061" spans="1:40" ht="14.4" x14ac:dyDescent="0.3">
      <c r="A3061" s="433" t="str">
        <v>5305</v>
      </c>
      <c r="D3061" t="str">
        <f>CONCATENATE(portada_F[[#This Row],[NIVEL]],".",portada_F[[#This Row],[CODINS]])</f>
        <v>1.02799</v>
      </c>
      <c r="E3061" s="444" t="s">
        <v>32936</v>
      </c>
      <c r="F3061" t="s">
        <v>5610</v>
      </c>
      <c r="G3061" t="s">
        <v>5625</v>
      </c>
      <c r="H3061" t="s">
        <v>5626</v>
      </c>
      <c r="I3061" t="s">
        <v>13537</v>
      </c>
      <c r="J3061" t="s">
        <v>3</v>
      </c>
      <c r="K3061" t="s">
        <v>32</v>
      </c>
      <c r="L3061" t="s">
        <v>20921</v>
      </c>
      <c r="M3061" t="s">
        <v>18492</v>
      </c>
      <c r="N3061">
        <v>70404</v>
      </c>
      <c r="O3061" t="s">
        <v>87</v>
      </c>
      <c r="P3061" t="s">
        <v>4</v>
      </c>
      <c r="Q3061" t="s">
        <v>4</v>
      </c>
      <c r="R3061" t="s">
        <v>16863</v>
      </c>
      <c r="S3061" t="s">
        <v>17671</v>
      </c>
      <c r="T3061" t="s">
        <v>22595</v>
      </c>
      <c r="U3061" t="s">
        <v>22596</v>
      </c>
      <c r="V3061" t="s">
        <v>5626</v>
      </c>
      <c r="W3061" t="s">
        <v>26815</v>
      </c>
      <c r="X3061" t="s">
        <v>15800</v>
      </c>
      <c r="Y3061" s="536" t="s">
        <v>25388</v>
      </c>
      <c r="Z3061" s="536"/>
      <c r="AA3061" s="493" t="s">
        <v>11376</v>
      </c>
      <c r="AB3061" s="493" t="s">
        <v>26816</v>
      </c>
      <c r="AC3061" s="493" t="s">
        <v>20286</v>
      </c>
      <c r="AD3061" s="493" t="s">
        <v>26771</v>
      </c>
      <c r="AE3061"/>
      <c r="AF3061" t="s">
        <v>20919</v>
      </c>
      <c r="AG3061"/>
      <c r="AH3061"/>
      <c r="AI3061" t="s">
        <v>20668</v>
      </c>
      <c r="AJ3061" t="s">
        <v>32</v>
      </c>
      <c r="AK3061" t="s">
        <v>5501</v>
      </c>
      <c r="AL3061" t="s">
        <v>64</v>
      </c>
      <c r="AM3061" t="s">
        <v>5626</v>
      </c>
      <c r="AN3061">
        <v>14</v>
      </c>
    </row>
    <row r="3062" spans="1:40" ht="14.4" x14ac:dyDescent="0.3">
      <c r="A3062" s="433" t="str">
        <v>5306</v>
      </c>
      <c r="D3062" t="str">
        <f>CONCATENATE(portada_F[[#This Row],[NIVEL]],".",portada_F[[#This Row],[CODINS]])</f>
        <v>1.03015</v>
      </c>
      <c r="E3062" s="444" t="s">
        <v>33121</v>
      </c>
      <c r="F3062" t="s">
        <v>5606</v>
      </c>
      <c r="G3062" t="s">
        <v>5604</v>
      </c>
      <c r="H3062" t="s">
        <v>5605</v>
      </c>
      <c r="I3062" t="s">
        <v>13537</v>
      </c>
      <c r="J3062" t="s">
        <v>4</v>
      </c>
      <c r="K3062" t="s">
        <v>32</v>
      </c>
      <c r="L3062" t="s">
        <v>20921</v>
      </c>
      <c r="M3062" t="s">
        <v>18492</v>
      </c>
      <c r="N3062">
        <v>70401</v>
      </c>
      <c r="O3062" t="s">
        <v>87</v>
      </c>
      <c r="P3062" t="s">
        <v>4</v>
      </c>
      <c r="Q3062" t="s">
        <v>1</v>
      </c>
      <c r="R3062" t="s">
        <v>16860</v>
      </c>
      <c r="S3062" t="s">
        <v>17671</v>
      </c>
      <c r="T3062" t="s">
        <v>22595</v>
      </c>
      <c r="U3062" t="s">
        <v>22601</v>
      </c>
      <c r="V3062" t="s">
        <v>5605</v>
      </c>
      <c r="W3062" t="s">
        <v>27238</v>
      </c>
      <c r="X3062" t="s">
        <v>15105</v>
      </c>
      <c r="Y3062" s="536"/>
      <c r="Z3062" s="536"/>
      <c r="AA3062" s="493" t="s">
        <v>20341</v>
      </c>
      <c r="AB3062" s="493" t="s">
        <v>27239</v>
      </c>
      <c r="AC3062" s="493" t="s">
        <v>20294</v>
      </c>
      <c r="AD3062" s="493" t="s">
        <v>26811</v>
      </c>
      <c r="AE3062"/>
      <c r="AF3062" t="s">
        <v>20919</v>
      </c>
      <c r="AG3062"/>
      <c r="AH3062"/>
      <c r="AI3062" t="s">
        <v>20668</v>
      </c>
      <c r="AJ3062" t="s">
        <v>32</v>
      </c>
      <c r="AK3062" t="s">
        <v>5603</v>
      </c>
      <c r="AL3062" t="s">
        <v>64</v>
      </c>
      <c r="AM3062" t="s">
        <v>5605</v>
      </c>
      <c r="AN3062">
        <v>20</v>
      </c>
    </row>
    <row r="3063" spans="1:40" ht="14.4" x14ac:dyDescent="0.3">
      <c r="A3063" s="433" t="str">
        <v>5307</v>
      </c>
      <c r="D3063" t="str">
        <f>CONCATENATE(portada_F[[#This Row],[NIVEL]],".",portada_F[[#This Row],[CODINS]])</f>
        <v>1.03014</v>
      </c>
      <c r="E3063" s="444" t="s">
        <v>33120</v>
      </c>
      <c r="F3063" t="s">
        <v>5641</v>
      </c>
      <c r="G3063" t="s">
        <v>5638</v>
      </c>
      <c r="H3063" t="s">
        <v>5639</v>
      </c>
      <c r="I3063" t="s">
        <v>13537</v>
      </c>
      <c r="J3063" t="s">
        <v>1</v>
      </c>
      <c r="K3063" t="s">
        <v>32</v>
      </c>
      <c r="L3063" t="s">
        <v>20921</v>
      </c>
      <c r="M3063" t="s">
        <v>18492</v>
      </c>
      <c r="N3063">
        <v>70401</v>
      </c>
      <c r="O3063" t="s">
        <v>87</v>
      </c>
      <c r="P3063" t="s">
        <v>4</v>
      </c>
      <c r="Q3063" t="s">
        <v>1</v>
      </c>
      <c r="R3063" t="s">
        <v>16860</v>
      </c>
      <c r="S3063" t="s">
        <v>17671</v>
      </c>
      <c r="T3063" t="s">
        <v>22595</v>
      </c>
      <c r="U3063" t="s">
        <v>22601</v>
      </c>
      <c r="V3063" t="s">
        <v>5640</v>
      </c>
      <c r="W3063" t="s">
        <v>27234</v>
      </c>
      <c r="X3063" t="s">
        <v>13283</v>
      </c>
      <c r="Y3063" s="536" t="s">
        <v>27235</v>
      </c>
      <c r="Z3063" s="536" t="s">
        <v>27236</v>
      </c>
      <c r="AA3063" s="493" t="s">
        <v>14262</v>
      </c>
      <c r="AB3063" s="493" t="s">
        <v>27237</v>
      </c>
      <c r="AC3063" s="493" t="s">
        <v>19909</v>
      </c>
      <c r="AD3063" s="493" t="s">
        <v>22606</v>
      </c>
      <c r="AE3063"/>
      <c r="AF3063" t="s">
        <v>20919</v>
      </c>
      <c r="AG3063"/>
      <c r="AH3063"/>
      <c r="AI3063" t="s">
        <v>20668</v>
      </c>
      <c r="AJ3063" t="s">
        <v>32</v>
      </c>
      <c r="AK3063" t="s">
        <v>7322</v>
      </c>
      <c r="AL3063" t="s">
        <v>64</v>
      </c>
      <c r="AM3063" t="s">
        <v>5639</v>
      </c>
      <c r="AN3063">
        <v>15</v>
      </c>
    </row>
    <row r="3064" spans="1:40" ht="14.4" x14ac:dyDescent="0.3">
      <c r="A3064" s="433" t="str">
        <v>5308</v>
      </c>
      <c r="D3064" t="str">
        <f>CONCATENATE(portada_F[[#This Row],[NIVEL]],".",portada_F[[#This Row],[CODINS]])</f>
        <v>1.03631</v>
      </c>
      <c r="E3064" s="444" t="s">
        <v>33612</v>
      </c>
      <c r="F3064" t="s">
        <v>13747</v>
      </c>
      <c r="G3064" t="s">
        <v>13748</v>
      </c>
      <c r="H3064" t="s">
        <v>685</v>
      </c>
      <c r="I3064" t="s">
        <v>13537</v>
      </c>
      <c r="J3064" t="s">
        <v>4</v>
      </c>
      <c r="K3064" t="s">
        <v>32</v>
      </c>
      <c r="L3064" t="s">
        <v>20921</v>
      </c>
      <c r="M3064" t="s">
        <v>18492</v>
      </c>
      <c r="N3064">
        <v>70401</v>
      </c>
      <c r="O3064" t="s">
        <v>87</v>
      </c>
      <c r="P3064" t="s">
        <v>4</v>
      </c>
      <c r="Q3064" t="s">
        <v>1</v>
      </c>
      <c r="R3064" t="s">
        <v>16860</v>
      </c>
      <c r="S3064" t="s">
        <v>17671</v>
      </c>
      <c r="T3064" t="s">
        <v>22595</v>
      </c>
      <c r="U3064" t="s">
        <v>22601</v>
      </c>
      <c r="V3064" t="s">
        <v>685</v>
      </c>
      <c r="W3064" t="s">
        <v>14379</v>
      </c>
      <c r="X3064" t="s">
        <v>14378</v>
      </c>
      <c r="Y3064" s="536"/>
      <c r="Z3064" s="536"/>
      <c r="AA3064" s="493" t="s">
        <v>14377</v>
      </c>
      <c r="AB3064" s="493" t="s">
        <v>28538</v>
      </c>
      <c r="AC3064" s="493" t="s">
        <v>20294</v>
      </c>
      <c r="AD3064" s="493" t="s">
        <v>26811</v>
      </c>
      <c r="AE3064"/>
      <c r="AF3064" t="s">
        <v>20919</v>
      </c>
      <c r="AG3064"/>
      <c r="AH3064"/>
      <c r="AI3064" t="s">
        <v>20668</v>
      </c>
      <c r="AJ3064" t="s">
        <v>32</v>
      </c>
      <c r="AK3064" t="s">
        <v>3544</v>
      </c>
      <c r="AL3064" t="s">
        <v>64</v>
      </c>
      <c r="AM3064" t="s">
        <v>685</v>
      </c>
      <c r="AN3064">
        <v>9</v>
      </c>
    </row>
    <row r="3065" spans="1:40" ht="14.4" x14ac:dyDescent="0.3">
      <c r="A3065" s="433" t="str">
        <v>5309</v>
      </c>
      <c r="D3065" t="str">
        <f>CONCATENATE(portada_F[[#This Row],[NIVEL]],".",portada_F[[#This Row],[CODINS]])</f>
        <v>1.01366</v>
      </c>
      <c r="E3065" s="444" t="s">
        <v>31649</v>
      </c>
      <c r="F3065" t="s">
        <v>3448</v>
      </c>
      <c r="G3065" t="s">
        <v>5782</v>
      </c>
      <c r="H3065" t="s">
        <v>244</v>
      </c>
      <c r="I3065" t="s">
        <v>17671</v>
      </c>
      <c r="J3065" t="s">
        <v>3</v>
      </c>
      <c r="K3065" t="s">
        <v>32</v>
      </c>
      <c r="L3065" t="s">
        <v>20921</v>
      </c>
      <c r="M3065" t="s">
        <v>18492</v>
      </c>
      <c r="N3065">
        <v>70102</v>
      </c>
      <c r="O3065" t="s">
        <v>87</v>
      </c>
      <c r="P3065" t="s">
        <v>1</v>
      </c>
      <c r="Q3065" t="s">
        <v>2</v>
      </c>
      <c r="R3065" t="s">
        <v>16846</v>
      </c>
      <c r="S3065" t="s">
        <v>17671</v>
      </c>
      <c r="T3065" t="s">
        <v>17671</v>
      </c>
      <c r="U3065" t="s">
        <v>22842</v>
      </c>
      <c r="V3065" t="s">
        <v>4706</v>
      </c>
      <c r="W3065" t="s">
        <v>12879</v>
      </c>
      <c r="X3065" t="s">
        <v>12878</v>
      </c>
      <c r="Y3065" s="536" t="s">
        <v>23837</v>
      </c>
      <c r="Z3065" s="536"/>
      <c r="AA3065" s="493" t="s">
        <v>10609</v>
      </c>
      <c r="AB3065" s="493" t="s">
        <v>23837</v>
      </c>
      <c r="AC3065" s="493" t="s">
        <v>19968</v>
      </c>
      <c r="AD3065" s="493" t="s">
        <v>23138</v>
      </c>
      <c r="AE3065"/>
      <c r="AF3065" t="s">
        <v>20919</v>
      </c>
      <c r="AG3065"/>
      <c r="AH3065"/>
      <c r="AI3065" t="s">
        <v>20668</v>
      </c>
      <c r="AJ3065" t="s">
        <v>32</v>
      </c>
      <c r="AK3065" t="s">
        <v>4357</v>
      </c>
      <c r="AL3065" t="s">
        <v>64</v>
      </c>
      <c r="AM3065" t="s">
        <v>244</v>
      </c>
      <c r="AN3065">
        <v>21</v>
      </c>
    </row>
    <row r="3066" spans="1:40" ht="14.4" x14ac:dyDescent="0.3">
      <c r="A3066" s="433" t="str">
        <v>5310</v>
      </c>
      <c r="D3066" t="str">
        <f>CONCATENATE(portada_F[[#This Row],[NIVEL]],".",portada_F[[#This Row],[CODINS]])</f>
        <v>1.01934</v>
      </c>
      <c r="E3066" s="444" t="s">
        <v>32172</v>
      </c>
      <c r="F3066" s="446" t="s">
        <v>4216</v>
      </c>
      <c r="G3066" t="s">
        <v>6411</v>
      </c>
      <c r="H3066" t="s">
        <v>159</v>
      </c>
      <c r="I3066" t="s">
        <v>17671</v>
      </c>
      <c r="J3066" t="s">
        <v>5</v>
      </c>
      <c r="K3066" t="s">
        <v>32</v>
      </c>
      <c r="L3066" t="s">
        <v>20921</v>
      </c>
      <c r="M3066" t="s">
        <v>18492</v>
      </c>
      <c r="N3066">
        <v>70301</v>
      </c>
      <c r="O3066" t="s">
        <v>87</v>
      </c>
      <c r="P3066" t="s">
        <v>3</v>
      </c>
      <c r="Q3066" t="s">
        <v>1</v>
      </c>
      <c r="R3066" t="s">
        <v>16854</v>
      </c>
      <c r="S3066" t="s">
        <v>17671</v>
      </c>
      <c r="T3066" t="s">
        <v>21299</v>
      </c>
      <c r="U3066" t="s">
        <v>21299</v>
      </c>
      <c r="V3066" t="s">
        <v>4282</v>
      </c>
      <c r="W3066" t="s">
        <v>9798</v>
      </c>
      <c r="X3066" t="s">
        <v>20144</v>
      </c>
      <c r="Y3066" s="536" t="s">
        <v>25018</v>
      </c>
      <c r="Z3066" s="536" t="s">
        <v>25019</v>
      </c>
      <c r="AA3066" s="493" t="s">
        <v>7255</v>
      </c>
      <c r="AB3066" s="493" t="s">
        <v>25020</v>
      </c>
      <c r="AC3066" s="493" t="s">
        <v>21316</v>
      </c>
      <c r="AD3066" s="493" t="s">
        <v>21317</v>
      </c>
      <c r="AE3066"/>
      <c r="AF3066" t="s">
        <v>20919</v>
      </c>
      <c r="AG3066"/>
      <c r="AH3066"/>
      <c r="AI3066" t="s">
        <v>20668</v>
      </c>
      <c r="AJ3066" t="s">
        <v>32</v>
      </c>
      <c r="AK3066" t="s">
        <v>7697</v>
      </c>
      <c r="AL3066" t="s">
        <v>64</v>
      </c>
      <c r="AM3066" t="s">
        <v>159</v>
      </c>
      <c r="AN3066">
        <v>83</v>
      </c>
    </row>
    <row r="3067" spans="1:40" ht="14.4" x14ac:dyDescent="0.3">
      <c r="A3067" s="433" t="str">
        <v>5311</v>
      </c>
      <c r="D3067" t="str">
        <f>CONCATENATE(portada_F[[#This Row],[NIVEL]],".",portada_F[[#This Row],[CODINS]])</f>
        <v>1.01350</v>
      </c>
      <c r="E3067" s="444" t="s">
        <v>31633</v>
      </c>
      <c r="F3067" t="s">
        <v>3422</v>
      </c>
      <c r="G3067" t="s">
        <v>5775</v>
      </c>
      <c r="H3067" t="s">
        <v>5776</v>
      </c>
      <c r="I3067" t="s">
        <v>17671</v>
      </c>
      <c r="J3067" t="s">
        <v>3</v>
      </c>
      <c r="K3067" t="s">
        <v>32</v>
      </c>
      <c r="L3067" t="s">
        <v>20921</v>
      </c>
      <c r="M3067" t="s">
        <v>18492</v>
      </c>
      <c r="N3067">
        <v>70102</v>
      </c>
      <c r="O3067" t="s">
        <v>87</v>
      </c>
      <c r="P3067" t="s">
        <v>1</v>
      </c>
      <c r="Q3067" t="s">
        <v>2</v>
      </c>
      <c r="R3067" t="s">
        <v>16846</v>
      </c>
      <c r="S3067" t="s">
        <v>17671</v>
      </c>
      <c r="T3067" t="s">
        <v>17671</v>
      </c>
      <c r="U3067" t="s">
        <v>22842</v>
      </c>
      <c r="V3067" t="s">
        <v>5776</v>
      </c>
      <c r="W3067" t="s">
        <v>9708</v>
      </c>
      <c r="X3067" t="s">
        <v>14005</v>
      </c>
      <c r="Y3067" s="536" t="s">
        <v>23811</v>
      </c>
      <c r="Z3067" s="536"/>
      <c r="AA3067" s="493" t="s">
        <v>18988</v>
      </c>
      <c r="AB3067" s="493" t="s">
        <v>23812</v>
      </c>
      <c r="AC3067" s="493" t="s">
        <v>19968</v>
      </c>
      <c r="AD3067" s="493" t="s">
        <v>23138</v>
      </c>
      <c r="AE3067"/>
      <c r="AF3067" t="s">
        <v>20919</v>
      </c>
      <c r="AG3067"/>
      <c r="AH3067"/>
      <c r="AI3067" t="s">
        <v>20668</v>
      </c>
      <c r="AJ3067" t="s">
        <v>32</v>
      </c>
      <c r="AK3067" t="s">
        <v>5774</v>
      </c>
      <c r="AL3067" t="s">
        <v>64</v>
      </c>
      <c r="AM3067" t="s">
        <v>5776</v>
      </c>
      <c r="AN3067">
        <v>7</v>
      </c>
    </row>
    <row r="3068" spans="1:40" ht="14.4" x14ac:dyDescent="0.3">
      <c r="A3068" s="433" t="str">
        <v>5312</v>
      </c>
      <c r="D3068" t="str">
        <f>CONCATENATE(portada_F[[#This Row],[NIVEL]],".",portada_F[[#This Row],[CODINS]])</f>
        <v>1.01370</v>
      </c>
      <c r="E3068" s="444" t="s">
        <v>31653</v>
      </c>
      <c r="F3068" t="s">
        <v>2684</v>
      </c>
      <c r="G3068" t="s">
        <v>5826</v>
      </c>
      <c r="H3068" t="s">
        <v>210</v>
      </c>
      <c r="I3068" t="s">
        <v>17671</v>
      </c>
      <c r="J3068" t="s">
        <v>4</v>
      </c>
      <c r="K3068" t="s">
        <v>32</v>
      </c>
      <c r="L3068" t="s">
        <v>20921</v>
      </c>
      <c r="M3068" t="s">
        <v>18492</v>
      </c>
      <c r="N3068">
        <v>70302</v>
      </c>
      <c r="O3068" t="s">
        <v>87</v>
      </c>
      <c r="P3068" t="s">
        <v>3</v>
      </c>
      <c r="Q3068" t="s">
        <v>2</v>
      </c>
      <c r="R3068" t="s">
        <v>16855</v>
      </c>
      <c r="S3068" t="s">
        <v>17671</v>
      </c>
      <c r="T3068" t="s">
        <v>21299</v>
      </c>
      <c r="U3068" t="s">
        <v>1338</v>
      </c>
      <c r="V3068" t="s">
        <v>5827</v>
      </c>
      <c r="W3068" t="s">
        <v>18993</v>
      </c>
      <c r="X3068" t="s">
        <v>14007</v>
      </c>
      <c r="Y3068" s="536" t="s">
        <v>23843</v>
      </c>
      <c r="Z3068" s="536"/>
      <c r="AA3068" s="493" t="s">
        <v>14939</v>
      </c>
      <c r="AB3068" s="493" t="s">
        <v>23843</v>
      </c>
      <c r="AC3068" s="493" t="s">
        <v>19727</v>
      </c>
      <c r="AD3068" s="493" t="s">
        <v>21301</v>
      </c>
      <c r="AE3068"/>
      <c r="AF3068" t="s">
        <v>20919</v>
      </c>
      <c r="AG3068"/>
      <c r="AH3068"/>
      <c r="AI3068" t="s">
        <v>20668</v>
      </c>
      <c r="AJ3068" t="s">
        <v>32</v>
      </c>
      <c r="AK3068" t="s">
        <v>1274</v>
      </c>
      <c r="AL3068" t="s">
        <v>64</v>
      </c>
      <c r="AM3068" t="s">
        <v>210</v>
      </c>
      <c r="AN3068">
        <v>10</v>
      </c>
    </row>
    <row r="3069" spans="1:40" ht="14.4" x14ac:dyDescent="0.3">
      <c r="A3069" s="433" t="str">
        <v>5313</v>
      </c>
      <c r="D3069" t="str">
        <f>CONCATENATE(portada_F[[#This Row],[NIVEL]],".",portada_F[[#This Row],[CODINS]])</f>
        <v>1.02121</v>
      </c>
      <c r="E3069" s="444" t="s">
        <v>32337</v>
      </c>
      <c r="F3069" t="s">
        <v>2760</v>
      </c>
      <c r="G3069" t="s">
        <v>5962</v>
      </c>
      <c r="H3069" t="s">
        <v>5963</v>
      </c>
      <c r="I3069" t="s">
        <v>17671</v>
      </c>
      <c r="J3069" t="s">
        <v>10</v>
      </c>
      <c r="K3069" t="s">
        <v>32</v>
      </c>
      <c r="L3069" t="s">
        <v>20921</v>
      </c>
      <c r="M3069" t="s">
        <v>18492</v>
      </c>
      <c r="N3069">
        <v>70501</v>
      </c>
      <c r="O3069" t="s">
        <v>87</v>
      </c>
      <c r="P3069" t="s">
        <v>5</v>
      </c>
      <c r="Q3069" t="s">
        <v>1</v>
      </c>
      <c r="R3069" t="s">
        <v>16864</v>
      </c>
      <c r="S3069" t="s">
        <v>17671</v>
      </c>
      <c r="T3069" t="s">
        <v>3066</v>
      </c>
      <c r="U3069" t="s">
        <v>3066</v>
      </c>
      <c r="V3069" t="s">
        <v>5963</v>
      </c>
      <c r="W3069" t="s">
        <v>25398</v>
      </c>
      <c r="X3069" t="s">
        <v>12019</v>
      </c>
      <c r="Y3069" s="536" t="s">
        <v>25399</v>
      </c>
      <c r="Z3069" s="536"/>
      <c r="AA3069" s="493" t="s">
        <v>10831</v>
      </c>
      <c r="AB3069" s="493" t="s">
        <v>25400</v>
      </c>
      <c r="AC3069" s="493" t="s">
        <v>19914</v>
      </c>
      <c r="AD3069" s="493" t="s">
        <v>22623</v>
      </c>
      <c r="AE3069"/>
      <c r="AF3069" t="s">
        <v>20919</v>
      </c>
      <c r="AG3069"/>
      <c r="AH3069"/>
      <c r="AI3069" t="s">
        <v>20668</v>
      </c>
      <c r="AJ3069" t="s">
        <v>32</v>
      </c>
      <c r="AK3069" t="s">
        <v>7738</v>
      </c>
      <c r="AL3069" t="s">
        <v>64</v>
      </c>
      <c r="AM3069" t="s">
        <v>5963</v>
      </c>
      <c r="AN3069">
        <v>18</v>
      </c>
    </row>
    <row r="3070" spans="1:40" ht="14.4" x14ac:dyDescent="0.3">
      <c r="A3070" s="433" t="str">
        <v>5314</v>
      </c>
      <c r="D3070" t="str">
        <f>CONCATENATE(portada_F[[#This Row],[NIVEL]],".",portada_F[[#This Row],[CODINS]])</f>
        <v>1.01653</v>
      </c>
      <c r="E3070" s="444" t="s">
        <v>31921</v>
      </c>
      <c r="F3070" t="s">
        <v>6889</v>
      </c>
      <c r="G3070" t="s">
        <v>5755</v>
      </c>
      <c r="H3070" t="s">
        <v>17189</v>
      </c>
      <c r="I3070" t="s">
        <v>17671</v>
      </c>
      <c r="J3070" t="s">
        <v>2</v>
      </c>
      <c r="K3070" t="s">
        <v>32</v>
      </c>
      <c r="L3070" t="s">
        <v>20921</v>
      </c>
      <c r="M3070" t="s">
        <v>18492</v>
      </c>
      <c r="N3070">
        <v>70104</v>
      </c>
      <c r="O3070" t="s">
        <v>87</v>
      </c>
      <c r="P3070" t="s">
        <v>1</v>
      </c>
      <c r="Q3070" t="s">
        <v>4</v>
      </c>
      <c r="R3070" t="s">
        <v>16848</v>
      </c>
      <c r="S3070" t="s">
        <v>17671</v>
      </c>
      <c r="T3070" t="s">
        <v>17671</v>
      </c>
      <c r="U3070" t="s">
        <v>22569</v>
      </c>
      <c r="V3070" t="s">
        <v>10182</v>
      </c>
      <c r="W3070" t="s">
        <v>10694</v>
      </c>
      <c r="X3070" t="s">
        <v>11901</v>
      </c>
      <c r="Y3070" s="536" t="s">
        <v>24455</v>
      </c>
      <c r="Z3070" s="536" t="s">
        <v>24455</v>
      </c>
      <c r="AA3070" s="493" t="s">
        <v>13148</v>
      </c>
      <c r="AB3070" s="493" t="s">
        <v>24455</v>
      </c>
      <c r="AC3070" s="493" t="s">
        <v>19906</v>
      </c>
      <c r="AD3070" s="493" t="s">
        <v>22562</v>
      </c>
      <c r="AE3070"/>
      <c r="AF3070" t="s">
        <v>20919</v>
      </c>
      <c r="AG3070"/>
      <c r="AH3070"/>
      <c r="AI3070" t="s">
        <v>20668</v>
      </c>
      <c r="AJ3070" t="s">
        <v>32</v>
      </c>
      <c r="AK3070" t="s">
        <v>7338</v>
      </c>
      <c r="AL3070" t="s">
        <v>64</v>
      </c>
      <c r="AM3070" t="s">
        <v>17189</v>
      </c>
      <c r="AN3070">
        <v>53</v>
      </c>
    </row>
    <row r="3071" spans="1:40" ht="14.4" x14ac:dyDescent="0.3">
      <c r="A3071" s="433" t="str">
        <v>5315</v>
      </c>
      <c r="D3071" t="str">
        <f>CONCATENATE(portada_F[[#This Row],[NIVEL]],".",portada_F[[#This Row],[CODINS]])</f>
        <v>1.02777</v>
      </c>
      <c r="E3071" s="444" t="s">
        <v>32918</v>
      </c>
      <c r="F3071" t="s">
        <v>5584</v>
      </c>
      <c r="G3071" t="s">
        <v>5909</v>
      </c>
      <c r="H3071" t="s">
        <v>5910</v>
      </c>
      <c r="I3071" t="s">
        <v>13537</v>
      </c>
      <c r="J3071" t="s">
        <v>3</v>
      </c>
      <c r="K3071" t="s">
        <v>32</v>
      </c>
      <c r="L3071" t="s">
        <v>20921</v>
      </c>
      <c r="M3071" t="s">
        <v>18492</v>
      </c>
      <c r="N3071">
        <v>70404</v>
      </c>
      <c r="O3071" t="s">
        <v>87</v>
      </c>
      <c r="P3071" t="s">
        <v>4</v>
      </c>
      <c r="Q3071" t="s">
        <v>4</v>
      </c>
      <c r="R3071" t="s">
        <v>16863</v>
      </c>
      <c r="S3071" t="s">
        <v>17671</v>
      </c>
      <c r="T3071" t="s">
        <v>22595</v>
      </c>
      <c r="U3071" t="s">
        <v>22596</v>
      </c>
      <c r="V3071" t="s">
        <v>5910</v>
      </c>
      <c r="W3071" t="s">
        <v>19337</v>
      </c>
      <c r="X3071" t="s">
        <v>14177</v>
      </c>
      <c r="Y3071" s="536" t="s">
        <v>26772</v>
      </c>
      <c r="Z3071" s="536"/>
      <c r="AA3071" s="493" t="s">
        <v>10977</v>
      </c>
      <c r="AB3071" s="493" t="s">
        <v>26773</v>
      </c>
      <c r="AC3071" s="493" t="s">
        <v>20286</v>
      </c>
      <c r="AD3071" s="493" t="s">
        <v>26771</v>
      </c>
      <c r="AE3071"/>
      <c r="AF3071" t="s">
        <v>20919</v>
      </c>
      <c r="AG3071"/>
      <c r="AH3071"/>
      <c r="AI3071" t="s">
        <v>20668</v>
      </c>
      <c r="AJ3071" t="s">
        <v>32</v>
      </c>
      <c r="AK3071" t="s">
        <v>7356</v>
      </c>
      <c r="AL3071" t="s">
        <v>64</v>
      </c>
      <c r="AM3071" t="s">
        <v>5910</v>
      </c>
      <c r="AN3071">
        <v>8</v>
      </c>
    </row>
    <row r="3072" spans="1:40" ht="14.4" x14ac:dyDescent="0.3">
      <c r="A3072" s="433" t="str">
        <v>5319</v>
      </c>
      <c r="D3072" t="str">
        <f>CONCATENATE(portada_F[[#This Row],[NIVEL]],".",portada_F[[#This Row],[CODINS]])</f>
        <v>1.02776</v>
      </c>
      <c r="E3072" s="444" t="s">
        <v>32917</v>
      </c>
      <c r="F3072" t="s">
        <v>5583</v>
      </c>
      <c r="G3072" t="s">
        <v>5912</v>
      </c>
      <c r="H3072" t="s">
        <v>17341</v>
      </c>
      <c r="I3072" t="s">
        <v>13537</v>
      </c>
      <c r="J3072" t="s">
        <v>3</v>
      </c>
      <c r="K3072" t="s">
        <v>32</v>
      </c>
      <c r="L3072" t="s">
        <v>20921</v>
      </c>
      <c r="M3072" t="s">
        <v>18492</v>
      </c>
      <c r="N3072">
        <v>70404</v>
      </c>
      <c r="O3072" t="s">
        <v>87</v>
      </c>
      <c r="P3072" t="s">
        <v>4</v>
      </c>
      <c r="Q3072" t="s">
        <v>4</v>
      </c>
      <c r="R3072" t="s">
        <v>16863</v>
      </c>
      <c r="S3072" t="s">
        <v>17671</v>
      </c>
      <c r="T3072" t="s">
        <v>22595</v>
      </c>
      <c r="U3072" t="s">
        <v>22596</v>
      </c>
      <c r="V3072" t="s">
        <v>17341</v>
      </c>
      <c r="W3072" t="s">
        <v>19336</v>
      </c>
      <c r="X3072" t="s">
        <v>20285</v>
      </c>
      <c r="Y3072" s="536" t="s">
        <v>26770</v>
      </c>
      <c r="Z3072" s="536"/>
      <c r="AA3072" s="493" t="s">
        <v>18112</v>
      </c>
      <c r="AB3072" s="493" t="s">
        <v>26770</v>
      </c>
      <c r="AC3072" s="493" t="s">
        <v>20286</v>
      </c>
      <c r="AD3072" s="493" t="s">
        <v>26771</v>
      </c>
      <c r="AE3072"/>
      <c r="AF3072" t="s">
        <v>20919</v>
      </c>
      <c r="AG3072"/>
      <c r="AH3072"/>
      <c r="AI3072" t="s">
        <v>20668</v>
      </c>
      <c r="AJ3072" t="s">
        <v>32</v>
      </c>
      <c r="AK3072" t="s">
        <v>5911</v>
      </c>
      <c r="AL3072" t="s">
        <v>64</v>
      </c>
      <c r="AM3072" t="s">
        <v>17341</v>
      </c>
      <c r="AN3072">
        <v>4</v>
      </c>
    </row>
    <row r="3073" spans="1:40" ht="14.4" x14ac:dyDescent="0.3">
      <c r="A3073" s="433" t="str">
        <v>5320</v>
      </c>
      <c r="D3073" t="str">
        <f>CONCATENATE(portada_F[[#This Row],[NIVEL]],".",portada_F[[#This Row],[CODINS]])</f>
        <v>1.01022</v>
      </c>
      <c r="E3073" s="444" t="s">
        <v>31342</v>
      </c>
      <c r="F3073" t="s">
        <v>2743</v>
      </c>
      <c r="G3073" t="s">
        <v>5964</v>
      </c>
      <c r="H3073" t="s">
        <v>19963</v>
      </c>
      <c r="I3073" t="s">
        <v>17671</v>
      </c>
      <c r="J3073" t="s">
        <v>7</v>
      </c>
      <c r="K3073" t="s">
        <v>32</v>
      </c>
      <c r="L3073" t="s">
        <v>20921</v>
      </c>
      <c r="M3073" t="s">
        <v>18492</v>
      </c>
      <c r="N3073">
        <v>70503</v>
      </c>
      <c r="O3073" t="s">
        <v>87</v>
      </c>
      <c r="P3073" t="s">
        <v>5</v>
      </c>
      <c r="Q3073" t="s">
        <v>3</v>
      </c>
      <c r="R3073" t="s">
        <v>16866</v>
      </c>
      <c r="S3073" t="s">
        <v>17671</v>
      </c>
      <c r="T3073" t="s">
        <v>3066</v>
      </c>
      <c r="U3073" t="s">
        <v>22889</v>
      </c>
      <c r="V3073" t="s">
        <v>5965</v>
      </c>
      <c r="W3073" t="s">
        <v>9720</v>
      </c>
      <c r="X3073" t="s">
        <v>11723</v>
      </c>
      <c r="Y3073" s="536" t="s">
        <v>23119</v>
      </c>
      <c r="Z3073" s="536" t="s">
        <v>23120</v>
      </c>
      <c r="AA3073" s="493" t="s">
        <v>17932</v>
      </c>
      <c r="AB3073" s="493" t="s">
        <v>23121</v>
      </c>
      <c r="AC3073" s="493" t="s">
        <v>19961</v>
      </c>
      <c r="AD3073" s="493" t="s">
        <v>23105</v>
      </c>
      <c r="AE3073"/>
      <c r="AF3073" t="s">
        <v>20919</v>
      </c>
      <c r="AG3073"/>
      <c r="AH3073"/>
      <c r="AI3073" t="s">
        <v>20668</v>
      </c>
      <c r="AJ3073" t="s">
        <v>32</v>
      </c>
      <c r="AK3073" t="s">
        <v>5473</v>
      </c>
      <c r="AL3073" t="s">
        <v>64</v>
      </c>
      <c r="AM3073" t="s">
        <v>19963</v>
      </c>
      <c r="AN3073">
        <v>59</v>
      </c>
    </row>
    <row r="3074" spans="1:40" ht="14.4" x14ac:dyDescent="0.3">
      <c r="A3074" s="433" t="str">
        <v>5322</v>
      </c>
      <c r="D3074" t="str">
        <f>CONCATENATE(portada_F[[#This Row],[NIVEL]],".",portada_F[[#This Row],[CODINS]])</f>
        <v>1.02483</v>
      </c>
      <c r="E3074" s="444" t="s">
        <v>32658</v>
      </c>
      <c r="F3074" t="s">
        <v>4275</v>
      </c>
      <c r="G3074" t="s">
        <v>5785</v>
      </c>
      <c r="H3074" t="s">
        <v>5786</v>
      </c>
      <c r="I3074" t="s">
        <v>13537</v>
      </c>
      <c r="J3074" t="s">
        <v>5</v>
      </c>
      <c r="K3074" t="s">
        <v>32</v>
      </c>
      <c r="L3074" t="s">
        <v>20921</v>
      </c>
      <c r="M3074" t="s">
        <v>18492</v>
      </c>
      <c r="N3074">
        <v>70102</v>
      </c>
      <c r="O3074" t="s">
        <v>87</v>
      </c>
      <c r="P3074" t="s">
        <v>1</v>
      </c>
      <c r="Q3074" t="s">
        <v>2</v>
      </c>
      <c r="R3074" t="s">
        <v>16846</v>
      </c>
      <c r="S3074" t="s">
        <v>17671</v>
      </c>
      <c r="T3074" t="s">
        <v>17671</v>
      </c>
      <c r="U3074" t="s">
        <v>22842</v>
      </c>
      <c r="V3074" t="s">
        <v>5786</v>
      </c>
      <c r="W3074" t="s">
        <v>26146</v>
      </c>
      <c r="X3074" t="s">
        <v>15046</v>
      </c>
      <c r="Y3074" s="536" t="s">
        <v>26147</v>
      </c>
      <c r="Z3074" s="536"/>
      <c r="AA3074" s="493" t="s">
        <v>19486</v>
      </c>
      <c r="AB3074" s="493" t="s">
        <v>26147</v>
      </c>
      <c r="AC3074" s="493" t="s">
        <v>9709</v>
      </c>
      <c r="AD3074" s="493" t="s">
        <v>24468</v>
      </c>
      <c r="AE3074"/>
      <c r="AF3074" t="s">
        <v>20919</v>
      </c>
      <c r="AG3074"/>
      <c r="AH3074"/>
      <c r="AI3074" t="s">
        <v>20668</v>
      </c>
      <c r="AJ3074" t="s">
        <v>32</v>
      </c>
      <c r="AK3074" t="s">
        <v>3870</v>
      </c>
      <c r="AL3074" t="s">
        <v>64</v>
      </c>
      <c r="AM3074" t="s">
        <v>5786</v>
      </c>
      <c r="AN3074">
        <v>24</v>
      </c>
    </row>
    <row r="3075" spans="1:40" ht="14.4" x14ac:dyDescent="0.3">
      <c r="A3075" s="433" t="str">
        <v>5323</v>
      </c>
      <c r="D3075" t="str">
        <f>CONCATENATE(portada_F[[#This Row],[NIVEL]],".",portada_F[[#This Row],[CODINS]])</f>
        <v>1.02790</v>
      </c>
      <c r="E3075" s="444" t="s">
        <v>32929</v>
      </c>
      <c r="F3075" t="s">
        <v>10087</v>
      </c>
      <c r="G3075" t="s">
        <v>10088</v>
      </c>
      <c r="H3075" t="s">
        <v>10089</v>
      </c>
      <c r="I3075" t="s">
        <v>13537</v>
      </c>
      <c r="J3075" t="s">
        <v>2</v>
      </c>
      <c r="K3075" t="s">
        <v>32</v>
      </c>
      <c r="L3075" t="s">
        <v>20921</v>
      </c>
      <c r="M3075" t="s">
        <v>18492</v>
      </c>
      <c r="N3075">
        <v>70404</v>
      </c>
      <c r="O3075" t="s">
        <v>87</v>
      </c>
      <c r="P3075" t="s">
        <v>4</v>
      </c>
      <c r="Q3075" t="s">
        <v>4</v>
      </c>
      <c r="R3075" t="s">
        <v>16863</v>
      </c>
      <c r="S3075" t="s">
        <v>17671</v>
      </c>
      <c r="T3075" t="s">
        <v>22595</v>
      </c>
      <c r="U3075" t="s">
        <v>22596</v>
      </c>
      <c r="V3075" t="s">
        <v>10089</v>
      </c>
      <c r="W3075" t="s">
        <v>10091</v>
      </c>
      <c r="X3075" t="s">
        <v>14180</v>
      </c>
      <c r="Y3075" s="536" t="s">
        <v>26797</v>
      </c>
      <c r="Z3075" s="536"/>
      <c r="AA3075" s="493" t="s">
        <v>10090</v>
      </c>
      <c r="AB3075" s="493" t="s">
        <v>26797</v>
      </c>
      <c r="AC3075" s="493" t="s">
        <v>19908</v>
      </c>
      <c r="AD3075" s="493" t="s">
        <v>22600</v>
      </c>
      <c r="AE3075"/>
      <c r="AF3075" t="s">
        <v>20919</v>
      </c>
      <c r="AG3075"/>
      <c r="AH3075"/>
      <c r="AI3075" t="s">
        <v>20668</v>
      </c>
      <c r="AJ3075" t="s">
        <v>32</v>
      </c>
      <c r="AK3075" t="s">
        <v>5905</v>
      </c>
      <c r="AL3075" t="s">
        <v>64</v>
      </c>
      <c r="AM3075" t="s">
        <v>10089</v>
      </c>
      <c r="AN3075">
        <v>7</v>
      </c>
    </row>
    <row r="3076" spans="1:40" ht="14.4" x14ac:dyDescent="0.3">
      <c r="A3076" s="433" t="str">
        <v>5324</v>
      </c>
      <c r="D3076" t="str">
        <f>CONCATENATE(portada_F[[#This Row],[NIVEL]],".",portada_F[[#This Row],[CODINS]])</f>
        <v>1.01197</v>
      </c>
      <c r="E3076" s="444" t="s">
        <v>31492</v>
      </c>
      <c r="F3076" t="s">
        <v>3139</v>
      </c>
      <c r="G3076" t="s">
        <v>5858</v>
      </c>
      <c r="H3076" t="s">
        <v>7203</v>
      </c>
      <c r="I3076" t="s">
        <v>17671</v>
      </c>
      <c r="J3076" t="s">
        <v>4</v>
      </c>
      <c r="K3076" t="s">
        <v>32</v>
      </c>
      <c r="L3076" t="s">
        <v>20921</v>
      </c>
      <c r="M3076" t="s">
        <v>18492</v>
      </c>
      <c r="N3076">
        <v>70302</v>
      </c>
      <c r="O3076" t="s">
        <v>87</v>
      </c>
      <c r="P3076" t="s">
        <v>3</v>
      </c>
      <c r="Q3076" t="s">
        <v>2</v>
      </c>
      <c r="R3076" t="s">
        <v>16855</v>
      </c>
      <c r="S3076" t="s">
        <v>17671</v>
      </c>
      <c r="T3076" t="s">
        <v>21299</v>
      </c>
      <c r="U3076" t="s">
        <v>1338</v>
      </c>
      <c r="V3076" t="s">
        <v>7203</v>
      </c>
      <c r="W3076" t="s">
        <v>18951</v>
      </c>
      <c r="X3076" t="s">
        <v>11769</v>
      </c>
      <c r="Y3076" s="536" t="s">
        <v>23464</v>
      </c>
      <c r="Z3076" s="536"/>
      <c r="AA3076" s="493" t="s">
        <v>18950</v>
      </c>
      <c r="AB3076" s="493" t="s">
        <v>23465</v>
      </c>
      <c r="AC3076" s="493" t="s">
        <v>19727</v>
      </c>
      <c r="AD3076" s="493" t="s">
        <v>21301</v>
      </c>
      <c r="AE3076"/>
      <c r="AF3076" t="s">
        <v>20919</v>
      </c>
      <c r="AG3076"/>
      <c r="AH3076"/>
      <c r="AI3076" t="s">
        <v>20668</v>
      </c>
      <c r="AJ3076" t="s">
        <v>32</v>
      </c>
      <c r="AK3076" t="s">
        <v>5857</v>
      </c>
      <c r="AL3076" t="s">
        <v>64</v>
      </c>
      <c r="AM3076" t="s">
        <v>7203</v>
      </c>
      <c r="AN3076">
        <v>13</v>
      </c>
    </row>
    <row r="3077" spans="1:40" ht="14.4" x14ac:dyDescent="0.3">
      <c r="A3077" s="433" t="str">
        <v>5325</v>
      </c>
      <c r="D3077" t="str">
        <f>CONCATENATE(portada_F[[#This Row],[NIVEL]],".",portada_F[[#This Row],[CODINS]])</f>
        <v>1.00758</v>
      </c>
      <c r="E3077" s="444" t="s">
        <v>31121</v>
      </c>
      <c r="F3077" s="446" t="s">
        <v>756</v>
      </c>
      <c r="G3077" t="s">
        <v>5941</v>
      </c>
      <c r="H3077" t="s">
        <v>5942</v>
      </c>
      <c r="I3077" t="s">
        <v>17671</v>
      </c>
      <c r="J3077" t="s">
        <v>9</v>
      </c>
      <c r="K3077" t="s">
        <v>32</v>
      </c>
      <c r="L3077" t="s">
        <v>20921</v>
      </c>
      <c r="M3077" t="s">
        <v>18492</v>
      </c>
      <c r="N3077">
        <v>70402</v>
      </c>
      <c r="O3077" t="s">
        <v>87</v>
      </c>
      <c r="P3077" t="s">
        <v>4</v>
      </c>
      <c r="Q3077" t="s">
        <v>2</v>
      </c>
      <c r="R3077" t="s">
        <v>16861</v>
      </c>
      <c r="S3077" t="s">
        <v>17671</v>
      </c>
      <c r="T3077" t="s">
        <v>22595</v>
      </c>
      <c r="U3077" t="s">
        <v>5924</v>
      </c>
      <c r="V3077" t="s">
        <v>5942</v>
      </c>
      <c r="W3077" t="s">
        <v>9719</v>
      </c>
      <c r="X3077" t="s">
        <v>11649</v>
      </c>
      <c r="Y3077" s="536" t="s">
        <v>22612</v>
      </c>
      <c r="Z3077" s="536" t="s">
        <v>22612</v>
      </c>
      <c r="AA3077" s="493" t="s">
        <v>19912</v>
      </c>
      <c r="AB3077" s="493" t="s">
        <v>22613</v>
      </c>
      <c r="AC3077" s="493" t="s">
        <v>19911</v>
      </c>
      <c r="AD3077" s="493" t="s">
        <v>22611</v>
      </c>
      <c r="AE3077"/>
      <c r="AF3077" t="s">
        <v>20919</v>
      </c>
      <c r="AG3077"/>
      <c r="AH3077"/>
      <c r="AI3077" t="s">
        <v>20668</v>
      </c>
      <c r="AJ3077" t="s">
        <v>32</v>
      </c>
      <c r="AK3077" t="s">
        <v>4453</v>
      </c>
      <c r="AL3077" t="s">
        <v>64</v>
      </c>
      <c r="AM3077" t="s">
        <v>5942</v>
      </c>
      <c r="AN3077">
        <v>54</v>
      </c>
    </row>
    <row r="3078" spans="1:40" ht="14.4" x14ac:dyDescent="0.3">
      <c r="A3078" s="433" t="str">
        <v>5327</v>
      </c>
      <c r="D3078" t="str">
        <f>CONCATENATE(portada_F[[#This Row],[NIVEL]],".",portada_F[[#This Row],[CODINS]])</f>
        <v>1.01031</v>
      </c>
      <c r="E3078" s="444" t="s">
        <v>31350</v>
      </c>
      <c r="F3078" t="s">
        <v>2777</v>
      </c>
      <c r="G3078" t="s">
        <v>5820</v>
      </c>
      <c r="H3078" t="s">
        <v>5821</v>
      </c>
      <c r="I3078" t="s">
        <v>17671</v>
      </c>
      <c r="J3078" t="s">
        <v>4</v>
      </c>
      <c r="K3078" t="s">
        <v>32</v>
      </c>
      <c r="L3078" t="s">
        <v>20921</v>
      </c>
      <c r="M3078" t="s">
        <v>18492</v>
      </c>
      <c r="N3078">
        <v>70302</v>
      </c>
      <c r="O3078" t="s">
        <v>87</v>
      </c>
      <c r="P3078" t="s">
        <v>3</v>
      </c>
      <c r="Q3078" t="s">
        <v>2</v>
      </c>
      <c r="R3078" t="s">
        <v>16855</v>
      </c>
      <c r="S3078" t="s">
        <v>17671</v>
      </c>
      <c r="T3078" t="s">
        <v>21299</v>
      </c>
      <c r="U3078" t="s">
        <v>1338</v>
      </c>
      <c r="V3078" t="s">
        <v>5821</v>
      </c>
      <c r="W3078" t="s">
        <v>23139</v>
      </c>
      <c r="X3078" t="s">
        <v>13976</v>
      </c>
      <c r="Y3078" s="536" t="s">
        <v>23140</v>
      </c>
      <c r="Z3078" s="536"/>
      <c r="AA3078" s="493" t="s">
        <v>23141</v>
      </c>
      <c r="AB3078" s="493" t="s">
        <v>23142</v>
      </c>
      <c r="AC3078" s="493" t="s">
        <v>19727</v>
      </c>
      <c r="AD3078" s="493" t="s">
        <v>21301</v>
      </c>
      <c r="AE3078"/>
      <c r="AF3078" t="s">
        <v>20919</v>
      </c>
      <c r="AG3078"/>
      <c r="AH3078"/>
      <c r="AI3078" t="s">
        <v>20668</v>
      </c>
      <c r="AJ3078" t="s">
        <v>32</v>
      </c>
      <c r="AK3078" t="s">
        <v>7519</v>
      </c>
      <c r="AL3078" t="s">
        <v>64</v>
      </c>
      <c r="AM3078" t="s">
        <v>5821</v>
      </c>
      <c r="AN3078">
        <v>16</v>
      </c>
    </row>
    <row r="3079" spans="1:40" ht="14.4" x14ac:dyDescent="0.3">
      <c r="A3079" s="433" t="str">
        <v>5328</v>
      </c>
      <c r="D3079" t="str">
        <f>CONCATENATE(portada_F[[#This Row],[NIVEL]],".",portada_F[[#This Row],[CODINS]])</f>
        <v>1.03118</v>
      </c>
      <c r="E3079" s="444" t="s">
        <v>33208</v>
      </c>
      <c r="F3079" t="s">
        <v>5946</v>
      </c>
      <c r="G3079" t="s">
        <v>18637</v>
      </c>
      <c r="H3079" t="s">
        <v>19673</v>
      </c>
      <c r="I3079" t="s">
        <v>17671</v>
      </c>
      <c r="J3079" t="s">
        <v>9</v>
      </c>
      <c r="K3079" t="s">
        <v>32</v>
      </c>
      <c r="L3079" t="s">
        <v>20921</v>
      </c>
      <c r="M3079" t="s">
        <v>18492</v>
      </c>
      <c r="N3079">
        <v>70403</v>
      </c>
      <c r="O3079" t="s">
        <v>87</v>
      </c>
      <c r="P3079" t="s">
        <v>4</v>
      </c>
      <c r="Q3079" t="s">
        <v>3</v>
      </c>
      <c r="R3079" t="s">
        <v>16862</v>
      </c>
      <c r="S3079" t="s">
        <v>17671</v>
      </c>
      <c r="T3079" t="s">
        <v>22595</v>
      </c>
      <c r="U3079" t="s">
        <v>5929</v>
      </c>
      <c r="V3079" t="s">
        <v>18711</v>
      </c>
      <c r="W3079" t="s">
        <v>27452</v>
      </c>
      <c r="X3079" t="s">
        <v>27453</v>
      </c>
      <c r="Y3079" s="536" t="s">
        <v>27454</v>
      </c>
      <c r="Z3079" s="536" t="s">
        <v>27455</v>
      </c>
      <c r="AA3079" s="493" t="s">
        <v>20370</v>
      </c>
      <c r="AB3079" s="493" t="s">
        <v>27455</v>
      </c>
      <c r="AC3079" s="493" t="s">
        <v>19911</v>
      </c>
      <c r="AD3079" s="493" t="s">
        <v>27229</v>
      </c>
      <c r="AE3079"/>
      <c r="AF3079" t="s">
        <v>20919</v>
      </c>
      <c r="AG3079"/>
      <c r="AH3079"/>
      <c r="AI3079" t="s">
        <v>20668</v>
      </c>
      <c r="AJ3079" t="s">
        <v>32</v>
      </c>
      <c r="AK3079" t="s">
        <v>475</v>
      </c>
      <c r="AL3079" t="s">
        <v>64</v>
      </c>
      <c r="AM3079" t="s">
        <v>19673</v>
      </c>
      <c r="AN3079">
        <v>9</v>
      </c>
    </row>
    <row r="3080" spans="1:40" ht="14.4" x14ac:dyDescent="0.3">
      <c r="A3080" s="433" t="str">
        <v>5329</v>
      </c>
      <c r="D3080" t="str">
        <f>CONCATENATE(portada_F[[#This Row],[NIVEL]],".",portada_F[[#This Row],[CODINS]])</f>
        <v>1.00762</v>
      </c>
      <c r="E3080" s="444" t="s">
        <v>31125</v>
      </c>
      <c r="F3080" t="s">
        <v>758</v>
      </c>
      <c r="G3080" t="s">
        <v>5998</v>
      </c>
      <c r="H3080" t="s">
        <v>10163</v>
      </c>
      <c r="I3080" t="s">
        <v>17671</v>
      </c>
      <c r="J3080" t="s">
        <v>10</v>
      </c>
      <c r="K3080" t="s">
        <v>32</v>
      </c>
      <c r="L3080" t="s">
        <v>20921</v>
      </c>
      <c r="M3080" t="s">
        <v>18492</v>
      </c>
      <c r="N3080">
        <v>70502</v>
      </c>
      <c r="O3080" t="s">
        <v>87</v>
      </c>
      <c r="P3080" t="s">
        <v>5</v>
      </c>
      <c r="Q3080" t="s">
        <v>2</v>
      </c>
      <c r="R3080" t="s">
        <v>16865</v>
      </c>
      <c r="S3080" t="s">
        <v>17671</v>
      </c>
      <c r="T3080" t="s">
        <v>3066</v>
      </c>
      <c r="U3080" t="s">
        <v>5849</v>
      </c>
      <c r="V3080" t="s">
        <v>5849</v>
      </c>
      <c r="W3080" t="s">
        <v>19913</v>
      </c>
      <c r="X3080" t="s">
        <v>10464</v>
      </c>
      <c r="Y3080" s="536" t="s">
        <v>22619</v>
      </c>
      <c r="Z3080" s="536" t="s">
        <v>22620</v>
      </c>
      <c r="AA3080" s="493" t="s">
        <v>15593</v>
      </c>
      <c r="AB3080" s="493" t="s">
        <v>22619</v>
      </c>
      <c r="AC3080" s="493" t="s">
        <v>19914</v>
      </c>
      <c r="AD3080" s="493" t="s">
        <v>20668</v>
      </c>
      <c r="AE3080"/>
      <c r="AF3080" t="s">
        <v>20919</v>
      </c>
      <c r="AG3080"/>
      <c r="AH3080"/>
      <c r="AI3080" t="s">
        <v>20668</v>
      </c>
      <c r="AJ3080" t="s">
        <v>32</v>
      </c>
      <c r="AK3080" t="s">
        <v>4569</v>
      </c>
      <c r="AL3080" t="s">
        <v>64</v>
      </c>
      <c r="AM3080" t="s">
        <v>10163</v>
      </c>
      <c r="AN3080">
        <v>150</v>
      </c>
    </row>
    <row r="3081" spans="1:40" ht="14.4" x14ac:dyDescent="0.3">
      <c r="A3081" s="433" t="str">
        <v>5330</v>
      </c>
      <c r="D3081" t="str">
        <f>CONCATENATE(portada_F[[#This Row],[NIVEL]],".",portada_F[[#This Row],[CODINS]])</f>
        <v>1.01964</v>
      </c>
      <c r="E3081" s="444" t="s">
        <v>32195</v>
      </c>
      <c r="F3081" t="s">
        <v>4570</v>
      </c>
      <c r="G3081" t="s">
        <v>6440</v>
      </c>
      <c r="H3081" t="s">
        <v>10195</v>
      </c>
      <c r="I3081" t="s">
        <v>17671</v>
      </c>
      <c r="J3081" t="s">
        <v>10</v>
      </c>
      <c r="K3081" t="s">
        <v>32</v>
      </c>
      <c r="L3081" t="s">
        <v>20921</v>
      </c>
      <c r="M3081" t="s">
        <v>18492</v>
      </c>
      <c r="N3081">
        <v>70502</v>
      </c>
      <c r="O3081" t="s">
        <v>87</v>
      </c>
      <c r="P3081" t="s">
        <v>5</v>
      </c>
      <c r="Q3081" t="s">
        <v>2</v>
      </c>
      <c r="R3081" t="s">
        <v>16865</v>
      </c>
      <c r="S3081" t="s">
        <v>17671</v>
      </c>
      <c r="T3081" t="s">
        <v>3066</v>
      </c>
      <c r="U3081" t="s">
        <v>5849</v>
      </c>
      <c r="V3081" t="s">
        <v>6441</v>
      </c>
      <c r="W3081" t="s">
        <v>20149</v>
      </c>
      <c r="X3081" t="s">
        <v>14986</v>
      </c>
      <c r="Y3081" s="536" t="s">
        <v>25063</v>
      </c>
      <c r="Z3081" s="536"/>
      <c r="AA3081" s="493" t="s">
        <v>20148</v>
      </c>
      <c r="AB3081" s="493" t="s">
        <v>25063</v>
      </c>
      <c r="AC3081" s="493" t="s">
        <v>19914</v>
      </c>
      <c r="AD3081" s="493" t="s">
        <v>22623</v>
      </c>
      <c r="AE3081"/>
      <c r="AF3081" t="s">
        <v>20919</v>
      </c>
      <c r="AG3081"/>
      <c r="AH3081"/>
      <c r="AI3081" t="s">
        <v>20668</v>
      </c>
      <c r="AJ3081" t="s">
        <v>32</v>
      </c>
      <c r="AK3081" t="s">
        <v>7703</v>
      </c>
      <c r="AL3081" t="s">
        <v>64</v>
      </c>
      <c r="AM3081" t="s">
        <v>10195</v>
      </c>
      <c r="AN3081">
        <v>45</v>
      </c>
    </row>
    <row r="3082" spans="1:40" ht="14.4" x14ac:dyDescent="0.3">
      <c r="A3082" s="433" t="str">
        <v>5331</v>
      </c>
      <c r="D3082" t="str">
        <f>CONCATENATE(portada_F[[#This Row],[NIVEL]],".",portada_F[[#This Row],[CODINS]])</f>
        <v>1.01965</v>
      </c>
      <c r="E3082" s="444" t="s">
        <v>32196</v>
      </c>
      <c r="F3082" t="s">
        <v>4572</v>
      </c>
      <c r="G3082" t="s">
        <v>5967</v>
      </c>
      <c r="H3082" t="s">
        <v>5968</v>
      </c>
      <c r="I3082" t="s">
        <v>17671</v>
      </c>
      <c r="J3082" t="s">
        <v>10</v>
      </c>
      <c r="K3082" t="s">
        <v>32</v>
      </c>
      <c r="L3082" t="s">
        <v>20921</v>
      </c>
      <c r="M3082" t="s">
        <v>18492</v>
      </c>
      <c r="N3082">
        <v>70501</v>
      </c>
      <c r="O3082" t="s">
        <v>87</v>
      </c>
      <c r="P3082" t="s">
        <v>5</v>
      </c>
      <c r="Q3082" t="s">
        <v>1</v>
      </c>
      <c r="R3082" t="s">
        <v>16864</v>
      </c>
      <c r="S3082" t="s">
        <v>17671</v>
      </c>
      <c r="T3082" t="s">
        <v>3066</v>
      </c>
      <c r="U3082" t="s">
        <v>3066</v>
      </c>
      <c r="V3082" t="s">
        <v>5968</v>
      </c>
      <c r="W3082" t="s">
        <v>19130</v>
      </c>
      <c r="X3082" t="s">
        <v>9721</v>
      </c>
      <c r="Y3082" s="536" t="s">
        <v>25064</v>
      </c>
      <c r="Z3082" s="536"/>
      <c r="AA3082" s="493" t="s">
        <v>10978</v>
      </c>
      <c r="AB3082" s="493" t="s">
        <v>25064</v>
      </c>
      <c r="AC3082" s="493" t="s">
        <v>19914</v>
      </c>
      <c r="AD3082" s="493" t="s">
        <v>22623</v>
      </c>
      <c r="AE3082"/>
      <c r="AF3082" t="s">
        <v>20919</v>
      </c>
      <c r="AG3082"/>
      <c r="AH3082"/>
      <c r="AI3082" t="s">
        <v>20668</v>
      </c>
      <c r="AJ3082" t="s">
        <v>32</v>
      </c>
      <c r="AK3082" t="s">
        <v>5966</v>
      </c>
      <c r="AL3082" t="s">
        <v>64</v>
      </c>
      <c r="AM3082" t="s">
        <v>5968</v>
      </c>
      <c r="AN3082">
        <v>26</v>
      </c>
    </row>
    <row r="3083" spans="1:40" ht="14.4" x14ac:dyDescent="0.3">
      <c r="A3083" s="433" t="str">
        <v>5332</v>
      </c>
      <c r="D3083" t="str">
        <f>CONCATENATE(portada_F[[#This Row],[NIVEL]],".",portada_F[[#This Row],[CODINS]])</f>
        <v>1.03976</v>
      </c>
      <c r="E3083" s="444" t="s">
        <v>33883</v>
      </c>
      <c r="F3083" t="s">
        <v>10001</v>
      </c>
      <c r="G3083" t="s">
        <v>15997</v>
      </c>
      <c r="H3083" t="s">
        <v>2842</v>
      </c>
      <c r="I3083" t="s">
        <v>17671</v>
      </c>
      <c r="J3083" t="s">
        <v>5</v>
      </c>
      <c r="K3083" t="s">
        <v>32</v>
      </c>
      <c r="L3083" t="s">
        <v>20921</v>
      </c>
      <c r="M3083" t="s">
        <v>18492</v>
      </c>
      <c r="N3083">
        <v>70307</v>
      </c>
      <c r="O3083" t="s">
        <v>87</v>
      </c>
      <c r="P3083" t="s">
        <v>3</v>
      </c>
      <c r="Q3083" t="s">
        <v>7</v>
      </c>
      <c r="R3083" t="s">
        <v>16859</v>
      </c>
      <c r="S3083" t="s">
        <v>17671</v>
      </c>
      <c r="T3083" t="s">
        <v>21299</v>
      </c>
      <c r="U3083" t="s">
        <v>21312</v>
      </c>
      <c r="V3083" t="s">
        <v>15998</v>
      </c>
      <c r="W3083" t="s">
        <v>29231</v>
      </c>
      <c r="X3083" t="s">
        <v>15999</v>
      </c>
      <c r="Y3083" s="536" t="s">
        <v>29232</v>
      </c>
      <c r="Z3083" s="536" t="s">
        <v>29233</v>
      </c>
      <c r="AA3083" s="493" t="s">
        <v>19570</v>
      </c>
      <c r="AB3083" s="493" t="s">
        <v>29233</v>
      </c>
      <c r="AC3083" s="493" t="s">
        <v>21316</v>
      </c>
      <c r="AD3083" s="493" t="s">
        <v>21317</v>
      </c>
      <c r="AE3083"/>
      <c r="AF3083" t="s">
        <v>20919</v>
      </c>
      <c r="AG3083"/>
      <c r="AH3083"/>
      <c r="AI3083" t="s">
        <v>20668</v>
      </c>
      <c r="AJ3083" t="s">
        <v>32</v>
      </c>
      <c r="AK3083" t="s">
        <v>8924</v>
      </c>
      <c r="AL3083" t="s">
        <v>64</v>
      </c>
      <c r="AM3083" t="s">
        <v>2842</v>
      </c>
      <c r="AN3083">
        <v>2</v>
      </c>
    </row>
    <row r="3084" spans="1:40" ht="14.4" x14ac:dyDescent="0.3">
      <c r="A3084" s="433" t="str">
        <v>5333</v>
      </c>
      <c r="D3084" t="str">
        <f>CONCATENATE(portada_F[[#This Row],[NIVEL]],".",portada_F[[#This Row],[CODINS]])</f>
        <v>1.03327</v>
      </c>
      <c r="E3084" s="444" t="s">
        <v>33379</v>
      </c>
      <c r="F3084" t="s">
        <v>8301</v>
      </c>
      <c r="G3084" t="s">
        <v>8300</v>
      </c>
      <c r="H3084" t="s">
        <v>5821</v>
      </c>
      <c r="I3084" t="s">
        <v>17671</v>
      </c>
      <c r="J3084" t="s">
        <v>9</v>
      </c>
      <c r="K3084" t="s">
        <v>32</v>
      </c>
      <c r="L3084" t="s">
        <v>20921</v>
      </c>
      <c r="M3084" t="s">
        <v>18492</v>
      </c>
      <c r="N3084">
        <v>70403</v>
      </c>
      <c r="O3084" t="s">
        <v>87</v>
      </c>
      <c r="P3084" t="s">
        <v>4</v>
      </c>
      <c r="Q3084" t="s">
        <v>3</v>
      </c>
      <c r="R3084" t="s">
        <v>16862</v>
      </c>
      <c r="S3084" t="s">
        <v>17671</v>
      </c>
      <c r="T3084" t="s">
        <v>22595</v>
      </c>
      <c r="U3084" t="s">
        <v>5929</v>
      </c>
      <c r="V3084" t="s">
        <v>159</v>
      </c>
      <c r="W3084" t="s">
        <v>27847</v>
      </c>
      <c r="X3084" t="s">
        <v>14256</v>
      </c>
      <c r="Y3084" s="536" t="s">
        <v>27848</v>
      </c>
      <c r="Z3084" s="536"/>
      <c r="AA3084" s="493" t="s">
        <v>27849</v>
      </c>
      <c r="AB3084" s="493" t="s">
        <v>27850</v>
      </c>
      <c r="AC3084" s="493" t="s">
        <v>19911</v>
      </c>
      <c r="AD3084" s="493" t="s">
        <v>22611</v>
      </c>
      <c r="AE3084"/>
      <c r="AF3084" t="s">
        <v>20919</v>
      </c>
      <c r="AG3084"/>
      <c r="AH3084"/>
      <c r="AI3084" t="s">
        <v>20668</v>
      </c>
      <c r="AJ3084" t="s">
        <v>32</v>
      </c>
      <c r="AK3084" t="s">
        <v>8302</v>
      </c>
      <c r="AL3084" t="s">
        <v>64</v>
      </c>
      <c r="AM3084" t="s">
        <v>5821</v>
      </c>
      <c r="AN3084">
        <v>5</v>
      </c>
    </row>
    <row r="3085" spans="1:40" ht="14.4" x14ac:dyDescent="0.3">
      <c r="A3085" s="433" t="str">
        <v>5334</v>
      </c>
      <c r="D3085" t="str">
        <f>CONCATENATE(portada_F[[#This Row],[NIVEL]],".",portada_F[[#This Row],[CODINS]])</f>
        <v>1.00759</v>
      </c>
      <c r="E3085" s="444" t="s">
        <v>31122</v>
      </c>
      <c r="F3085" t="s">
        <v>723</v>
      </c>
      <c r="G3085" t="s">
        <v>5934</v>
      </c>
      <c r="H3085" t="s">
        <v>5935</v>
      </c>
      <c r="I3085" t="s">
        <v>17671</v>
      </c>
      <c r="J3085" t="s">
        <v>9</v>
      </c>
      <c r="K3085" t="s">
        <v>32</v>
      </c>
      <c r="L3085" t="s">
        <v>20921</v>
      </c>
      <c r="M3085" t="s">
        <v>18492</v>
      </c>
      <c r="N3085">
        <v>70403</v>
      </c>
      <c r="O3085" t="s">
        <v>87</v>
      </c>
      <c r="P3085" t="s">
        <v>4</v>
      </c>
      <c r="Q3085" t="s">
        <v>3</v>
      </c>
      <c r="R3085" t="s">
        <v>16862</v>
      </c>
      <c r="S3085" t="s">
        <v>17671</v>
      </c>
      <c r="T3085" t="s">
        <v>22595</v>
      </c>
      <c r="U3085" t="s">
        <v>5929</v>
      </c>
      <c r="V3085" t="s">
        <v>5935</v>
      </c>
      <c r="W3085" t="s">
        <v>10461</v>
      </c>
      <c r="X3085" t="s">
        <v>17091</v>
      </c>
      <c r="Y3085" s="536" t="s">
        <v>22614</v>
      </c>
      <c r="Z3085" s="536" t="s">
        <v>22614</v>
      </c>
      <c r="AA3085" s="493" t="s">
        <v>18863</v>
      </c>
      <c r="AB3085" s="493" t="s">
        <v>22614</v>
      </c>
      <c r="AC3085" s="493" t="s">
        <v>19911</v>
      </c>
      <c r="AD3085" s="493" t="s">
        <v>22611</v>
      </c>
      <c r="AE3085"/>
      <c r="AF3085" t="s">
        <v>20919</v>
      </c>
      <c r="AG3085"/>
      <c r="AH3085"/>
      <c r="AI3085" t="s">
        <v>20668</v>
      </c>
      <c r="AJ3085" t="s">
        <v>32</v>
      </c>
      <c r="AK3085" t="s">
        <v>7361</v>
      </c>
      <c r="AL3085" t="s">
        <v>64</v>
      </c>
      <c r="AM3085" t="s">
        <v>5935</v>
      </c>
      <c r="AN3085">
        <v>148</v>
      </c>
    </row>
    <row r="3086" spans="1:40" ht="14.4" x14ac:dyDescent="0.3">
      <c r="A3086" s="433" t="str">
        <v>5343</v>
      </c>
      <c r="D3086" t="str">
        <f>CONCATENATE(portada_F[[#This Row],[NIVEL]],".",portada_F[[#This Row],[CODINS]])</f>
        <v>1.01966</v>
      </c>
      <c r="E3086" s="444" t="s">
        <v>32197</v>
      </c>
      <c r="F3086" t="s">
        <v>3068</v>
      </c>
      <c r="G3086" t="s">
        <v>3064</v>
      </c>
      <c r="H3086" t="s">
        <v>3065</v>
      </c>
      <c r="I3086" t="s">
        <v>17671</v>
      </c>
      <c r="J3086" t="s">
        <v>7</v>
      </c>
      <c r="K3086" t="s">
        <v>32</v>
      </c>
      <c r="L3086" t="s">
        <v>20921</v>
      </c>
      <c r="M3086" t="s">
        <v>18492</v>
      </c>
      <c r="N3086">
        <v>70503</v>
      </c>
      <c r="O3086" t="s">
        <v>87</v>
      </c>
      <c r="P3086" t="s">
        <v>5</v>
      </c>
      <c r="Q3086" t="s">
        <v>3</v>
      </c>
      <c r="R3086" t="s">
        <v>16866</v>
      </c>
      <c r="S3086" t="s">
        <v>17671</v>
      </c>
      <c r="T3086" t="s">
        <v>3066</v>
      </c>
      <c r="U3086" t="s">
        <v>22889</v>
      </c>
      <c r="V3086" t="s">
        <v>3067</v>
      </c>
      <c r="W3086" t="s">
        <v>25065</v>
      </c>
      <c r="X3086" t="s">
        <v>11985</v>
      </c>
      <c r="Y3086" s="536" t="s">
        <v>25066</v>
      </c>
      <c r="Z3086" s="536"/>
      <c r="AA3086" s="493" t="s">
        <v>17227</v>
      </c>
      <c r="AB3086" s="493" t="s">
        <v>20668</v>
      </c>
      <c r="AC3086" s="493" t="s">
        <v>19961</v>
      </c>
      <c r="AD3086" s="493" t="s">
        <v>23105</v>
      </c>
      <c r="AE3086"/>
      <c r="AF3086" t="s">
        <v>20919</v>
      </c>
      <c r="AG3086"/>
      <c r="AH3086"/>
      <c r="AI3086" t="s">
        <v>20668</v>
      </c>
      <c r="AJ3086" t="s">
        <v>32</v>
      </c>
      <c r="AK3086" t="s">
        <v>1953</v>
      </c>
      <c r="AL3086" t="s">
        <v>64</v>
      </c>
      <c r="AM3086" t="s">
        <v>3065</v>
      </c>
      <c r="AN3086">
        <v>16</v>
      </c>
    </row>
    <row r="3087" spans="1:40" ht="14.4" x14ac:dyDescent="0.3">
      <c r="A3087" s="433" t="str">
        <v>5345</v>
      </c>
      <c r="D3087" t="str">
        <f>CONCATENATE(portada_F[[#This Row],[NIVEL]],".",portada_F[[#This Row],[CODINS]])</f>
        <v>1.01015</v>
      </c>
      <c r="E3087" s="444" t="s">
        <v>31335</v>
      </c>
      <c r="F3087" t="s">
        <v>2717</v>
      </c>
      <c r="G3087" t="s">
        <v>5716</v>
      </c>
      <c r="H3087" t="s">
        <v>5717</v>
      </c>
      <c r="I3087" t="s">
        <v>17671</v>
      </c>
      <c r="J3087" t="s">
        <v>7</v>
      </c>
      <c r="K3087" t="s">
        <v>32</v>
      </c>
      <c r="L3087" t="s">
        <v>20921</v>
      </c>
      <c r="M3087" t="s">
        <v>18492</v>
      </c>
      <c r="N3087">
        <v>70103</v>
      </c>
      <c r="O3087" t="s">
        <v>87</v>
      </c>
      <c r="P3087" t="s">
        <v>1</v>
      </c>
      <c r="Q3087" t="s">
        <v>3</v>
      </c>
      <c r="R3087" t="s">
        <v>16847</v>
      </c>
      <c r="S3087" t="s">
        <v>17671</v>
      </c>
      <c r="T3087" t="s">
        <v>17671</v>
      </c>
      <c r="U3087" t="s">
        <v>88</v>
      </c>
      <c r="V3087" t="s">
        <v>5717</v>
      </c>
      <c r="W3087" t="s">
        <v>9695</v>
      </c>
      <c r="X3087" t="s">
        <v>11719</v>
      </c>
      <c r="Y3087" s="536" t="s">
        <v>23103</v>
      </c>
      <c r="Z3087" s="536" t="s">
        <v>23103</v>
      </c>
      <c r="AA3087" s="493" t="s">
        <v>10523</v>
      </c>
      <c r="AB3087" s="493" t="s">
        <v>23104</v>
      </c>
      <c r="AC3087" s="493" t="s">
        <v>19961</v>
      </c>
      <c r="AD3087" s="493" t="s">
        <v>23105</v>
      </c>
      <c r="AE3087"/>
      <c r="AF3087" t="s">
        <v>20919</v>
      </c>
      <c r="AG3087"/>
      <c r="AH3087"/>
      <c r="AI3087" t="s">
        <v>20668</v>
      </c>
      <c r="AJ3087" t="s">
        <v>32</v>
      </c>
      <c r="AK3087" t="s">
        <v>7512</v>
      </c>
      <c r="AL3087" t="s">
        <v>64</v>
      </c>
      <c r="AM3087" t="s">
        <v>5717</v>
      </c>
      <c r="AN3087">
        <v>59</v>
      </c>
    </row>
    <row r="3088" spans="1:40" ht="14.4" x14ac:dyDescent="0.3">
      <c r="A3088" s="433" t="str">
        <v>5346</v>
      </c>
      <c r="D3088" t="str">
        <f>CONCATENATE(portada_F[[#This Row],[NIVEL]],".",portada_F[[#This Row],[CODINS]])</f>
        <v>1.01387</v>
      </c>
      <c r="E3088" s="444" t="s">
        <v>31670</v>
      </c>
      <c r="F3088" t="s">
        <v>3490</v>
      </c>
      <c r="G3088" t="s">
        <v>5970</v>
      </c>
      <c r="H3088" t="s">
        <v>10177</v>
      </c>
      <c r="I3088" t="s">
        <v>17671</v>
      </c>
      <c r="J3088" t="s">
        <v>10</v>
      </c>
      <c r="K3088" t="s">
        <v>32</v>
      </c>
      <c r="L3088" t="s">
        <v>20921</v>
      </c>
      <c r="M3088" t="s">
        <v>18492</v>
      </c>
      <c r="N3088">
        <v>70502</v>
      </c>
      <c r="O3088" t="s">
        <v>87</v>
      </c>
      <c r="P3088" t="s">
        <v>5</v>
      </c>
      <c r="Q3088" t="s">
        <v>2</v>
      </c>
      <c r="R3088" t="s">
        <v>16865</v>
      </c>
      <c r="S3088" t="s">
        <v>17671</v>
      </c>
      <c r="T3088" t="s">
        <v>3066</v>
      </c>
      <c r="U3088" t="s">
        <v>5849</v>
      </c>
      <c r="V3088" t="s">
        <v>10618</v>
      </c>
      <c r="W3088" t="s">
        <v>10619</v>
      </c>
      <c r="X3088" t="s">
        <v>14010</v>
      </c>
      <c r="Y3088" s="536" t="s">
        <v>23872</v>
      </c>
      <c r="Z3088" s="536"/>
      <c r="AA3088" s="493" t="s">
        <v>20042</v>
      </c>
      <c r="AB3088" s="493" t="s">
        <v>23872</v>
      </c>
      <c r="AC3088" s="493" t="s">
        <v>19914</v>
      </c>
      <c r="AD3088" s="493" t="s">
        <v>22623</v>
      </c>
      <c r="AE3088"/>
      <c r="AF3088" t="s">
        <v>20919</v>
      </c>
      <c r="AG3088"/>
      <c r="AH3088"/>
      <c r="AI3088" t="s">
        <v>20668</v>
      </c>
      <c r="AJ3088" t="s">
        <v>32</v>
      </c>
      <c r="AK3088" t="s">
        <v>5969</v>
      </c>
      <c r="AL3088" t="s">
        <v>64</v>
      </c>
      <c r="AM3088" t="s">
        <v>10177</v>
      </c>
      <c r="AN3088">
        <v>32</v>
      </c>
    </row>
    <row r="3089" spans="1:40" ht="14.4" x14ac:dyDescent="0.3">
      <c r="A3089" s="433" t="str">
        <v>5348</v>
      </c>
      <c r="D3089" t="str">
        <f>CONCATENATE(portada_F[[#This Row],[NIVEL]],".",portada_F[[#This Row],[CODINS]])</f>
        <v>1.00763</v>
      </c>
      <c r="E3089" s="444" t="s">
        <v>31126</v>
      </c>
      <c r="F3089" t="s">
        <v>762</v>
      </c>
      <c r="G3089" t="s">
        <v>5997</v>
      </c>
      <c r="H3089" t="s">
        <v>3066</v>
      </c>
      <c r="I3089" t="s">
        <v>17671</v>
      </c>
      <c r="J3089" t="s">
        <v>10</v>
      </c>
      <c r="K3089" t="s">
        <v>32</v>
      </c>
      <c r="L3089" t="s">
        <v>20921</v>
      </c>
      <c r="M3089" t="s">
        <v>18492</v>
      </c>
      <c r="N3089">
        <v>70501</v>
      </c>
      <c r="O3089" t="s">
        <v>87</v>
      </c>
      <c r="P3089" t="s">
        <v>5</v>
      </c>
      <c r="Q3089" t="s">
        <v>1</v>
      </c>
      <c r="R3089" t="s">
        <v>16864</v>
      </c>
      <c r="S3089" t="s">
        <v>17671</v>
      </c>
      <c r="T3089" t="s">
        <v>3066</v>
      </c>
      <c r="U3089" t="s">
        <v>3066</v>
      </c>
      <c r="V3089" t="s">
        <v>3066</v>
      </c>
      <c r="W3089" t="s">
        <v>18864</v>
      </c>
      <c r="X3089" t="s">
        <v>11650</v>
      </c>
      <c r="Y3089" s="536" t="s">
        <v>22621</v>
      </c>
      <c r="Z3089" s="536" t="s">
        <v>22621</v>
      </c>
      <c r="AA3089" s="493" t="s">
        <v>19915</v>
      </c>
      <c r="AB3089" s="493" t="s">
        <v>22622</v>
      </c>
      <c r="AC3089" s="493" t="s">
        <v>19914</v>
      </c>
      <c r="AD3089" s="493" t="s">
        <v>22623</v>
      </c>
      <c r="AE3089"/>
      <c r="AF3089" t="s">
        <v>20919</v>
      </c>
      <c r="AG3089"/>
      <c r="AH3089"/>
      <c r="AI3089" t="s">
        <v>20668</v>
      </c>
      <c r="AJ3089" t="s">
        <v>32</v>
      </c>
      <c r="AK3089" t="s">
        <v>7365</v>
      </c>
      <c r="AL3089" t="s">
        <v>64</v>
      </c>
      <c r="AM3089" t="s">
        <v>3066</v>
      </c>
      <c r="AN3089">
        <v>56</v>
      </c>
    </row>
    <row r="3090" spans="1:40" ht="14.4" x14ac:dyDescent="0.3">
      <c r="A3090" s="433" t="str">
        <v>5349</v>
      </c>
      <c r="D3090" t="str">
        <f>CONCATENATE(portada_F[[#This Row],[NIVEL]],".",portada_F[[#This Row],[CODINS]])</f>
        <v>1.01016</v>
      </c>
      <c r="E3090" s="444" t="s">
        <v>31336</v>
      </c>
      <c r="F3090" t="s">
        <v>2721</v>
      </c>
      <c r="G3090" t="s">
        <v>5741</v>
      </c>
      <c r="H3090" t="s">
        <v>10167</v>
      </c>
      <c r="I3090" t="s">
        <v>17671</v>
      </c>
      <c r="J3090" t="s">
        <v>1</v>
      </c>
      <c r="K3090" t="s">
        <v>32</v>
      </c>
      <c r="L3090" t="s">
        <v>20921</v>
      </c>
      <c r="M3090" t="s">
        <v>18492</v>
      </c>
      <c r="N3090">
        <v>70101</v>
      </c>
      <c r="O3090" t="s">
        <v>87</v>
      </c>
      <c r="P3090" t="s">
        <v>1</v>
      </c>
      <c r="Q3090" t="s">
        <v>1</v>
      </c>
      <c r="R3090" t="s">
        <v>16845</v>
      </c>
      <c r="S3090" t="s">
        <v>17671</v>
      </c>
      <c r="T3090" t="s">
        <v>17671</v>
      </c>
      <c r="U3090" t="s">
        <v>17671</v>
      </c>
      <c r="V3090" t="s">
        <v>10167</v>
      </c>
      <c r="W3090" t="s">
        <v>10524</v>
      </c>
      <c r="X3090" t="s">
        <v>14913</v>
      </c>
      <c r="Y3090" s="536" t="s">
        <v>23106</v>
      </c>
      <c r="Z3090" s="536"/>
      <c r="AA3090" s="493" t="s">
        <v>18908</v>
      </c>
      <c r="AB3090" s="493" t="s">
        <v>23106</v>
      </c>
      <c r="AC3090" s="493" t="s">
        <v>19902</v>
      </c>
      <c r="AD3090" s="493" t="s">
        <v>22536</v>
      </c>
      <c r="AE3090"/>
      <c r="AF3090" t="s">
        <v>20919</v>
      </c>
      <c r="AG3090"/>
      <c r="AH3090"/>
      <c r="AI3090" t="s">
        <v>20668</v>
      </c>
      <c r="AJ3090" t="s">
        <v>32</v>
      </c>
      <c r="AK3090" t="s">
        <v>1269</v>
      </c>
      <c r="AL3090" t="s">
        <v>64</v>
      </c>
      <c r="AM3090" t="s">
        <v>10167</v>
      </c>
      <c r="AN3090">
        <v>19</v>
      </c>
    </row>
    <row r="3091" spans="1:40" ht="14.4" x14ac:dyDescent="0.3">
      <c r="A3091" s="433" t="str">
        <v>5355</v>
      </c>
      <c r="D3091" t="str">
        <f>CONCATENATE(portada_F[[#This Row],[NIVEL]],".",portada_F[[#This Row],[CODINS]])</f>
        <v>1.01373</v>
      </c>
      <c r="E3091" s="444" t="s">
        <v>31656</v>
      </c>
      <c r="F3091" t="s">
        <v>2751</v>
      </c>
      <c r="G3091" t="s">
        <v>5822</v>
      </c>
      <c r="H3091" t="s">
        <v>1338</v>
      </c>
      <c r="I3091" t="s">
        <v>17671</v>
      </c>
      <c r="J3091" t="s">
        <v>4</v>
      </c>
      <c r="K3091" t="s">
        <v>32</v>
      </c>
      <c r="L3091" t="s">
        <v>20921</v>
      </c>
      <c r="M3091" t="s">
        <v>18492</v>
      </c>
      <c r="N3091">
        <v>70302</v>
      </c>
      <c r="O3091" t="s">
        <v>87</v>
      </c>
      <c r="P3091" t="s">
        <v>3</v>
      </c>
      <c r="Q3091" t="s">
        <v>2</v>
      </c>
      <c r="R3091" t="s">
        <v>16855</v>
      </c>
      <c r="S3091" t="s">
        <v>17671</v>
      </c>
      <c r="T3091" t="s">
        <v>21299</v>
      </c>
      <c r="U3091" t="s">
        <v>1338</v>
      </c>
      <c r="V3091" t="s">
        <v>1338</v>
      </c>
      <c r="W3091" t="s">
        <v>18994</v>
      </c>
      <c r="X3091" t="s">
        <v>14009</v>
      </c>
      <c r="Y3091" s="536" t="s">
        <v>23846</v>
      </c>
      <c r="Z3091" s="536" t="s">
        <v>23847</v>
      </c>
      <c r="AA3091" s="493" t="s">
        <v>23848</v>
      </c>
      <c r="AB3091" s="493" t="s">
        <v>23849</v>
      </c>
      <c r="AC3091" s="493" t="s">
        <v>19727</v>
      </c>
      <c r="AD3091" s="493" t="s">
        <v>21301</v>
      </c>
      <c r="AE3091"/>
      <c r="AF3091" t="s">
        <v>20919</v>
      </c>
      <c r="AG3091"/>
      <c r="AH3091"/>
      <c r="AI3091" t="s">
        <v>20668</v>
      </c>
      <c r="AJ3091" t="s">
        <v>32</v>
      </c>
      <c r="AK3091" t="s">
        <v>7347</v>
      </c>
      <c r="AL3091" t="s">
        <v>64</v>
      </c>
      <c r="AM3091" t="s">
        <v>1338</v>
      </c>
      <c r="AN3091">
        <v>13</v>
      </c>
    </row>
    <row r="3092" spans="1:40" ht="14.4" x14ac:dyDescent="0.3">
      <c r="A3092" s="433" t="str">
        <v>5358</v>
      </c>
      <c r="D3092" t="str">
        <f>CONCATENATE(portada_F[[#This Row],[NIVEL]],".",portada_F[[#This Row],[CODINS]])</f>
        <v>1.01925</v>
      </c>
      <c r="E3092" s="444" t="s">
        <v>32164</v>
      </c>
      <c r="F3092" t="s">
        <v>4511</v>
      </c>
      <c r="G3092" t="s">
        <v>5769</v>
      </c>
      <c r="H3092" t="s">
        <v>5770</v>
      </c>
      <c r="I3092" t="s">
        <v>17671</v>
      </c>
      <c r="J3092" t="s">
        <v>3</v>
      </c>
      <c r="K3092" t="s">
        <v>32</v>
      </c>
      <c r="L3092" t="s">
        <v>20921</v>
      </c>
      <c r="M3092" t="s">
        <v>18492</v>
      </c>
      <c r="N3092">
        <v>70102</v>
      </c>
      <c r="O3092" t="s">
        <v>87</v>
      </c>
      <c r="P3092" t="s">
        <v>1</v>
      </c>
      <c r="Q3092" t="s">
        <v>2</v>
      </c>
      <c r="R3092" t="s">
        <v>16846</v>
      </c>
      <c r="S3092" t="s">
        <v>17671</v>
      </c>
      <c r="T3092" t="s">
        <v>17671</v>
      </c>
      <c r="U3092" t="s">
        <v>22842</v>
      </c>
      <c r="V3092" t="s">
        <v>5770</v>
      </c>
      <c r="W3092" t="s">
        <v>19121</v>
      </c>
      <c r="X3092" t="s">
        <v>10770</v>
      </c>
      <c r="Y3092" s="536" t="s">
        <v>25004</v>
      </c>
      <c r="Z3092" s="536" t="s">
        <v>25004</v>
      </c>
      <c r="AA3092" s="493" t="s">
        <v>10769</v>
      </c>
      <c r="AB3092" s="493" t="s">
        <v>25004</v>
      </c>
      <c r="AC3092" s="493" t="s">
        <v>19968</v>
      </c>
      <c r="AD3092" s="493" t="s">
        <v>23138</v>
      </c>
      <c r="AE3092"/>
      <c r="AF3092" t="s">
        <v>20919</v>
      </c>
      <c r="AG3092"/>
      <c r="AH3092"/>
      <c r="AI3092" t="s">
        <v>20668</v>
      </c>
      <c r="AJ3092" t="s">
        <v>32</v>
      </c>
      <c r="AK3092" t="s">
        <v>5648</v>
      </c>
      <c r="AL3092" t="s">
        <v>64</v>
      </c>
      <c r="AM3092" t="s">
        <v>5770</v>
      </c>
      <c r="AN3092">
        <v>42</v>
      </c>
    </row>
    <row r="3093" spans="1:40" ht="14.4" x14ac:dyDescent="0.3">
      <c r="A3093" s="433" t="str">
        <v>5449</v>
      </c>
      <c r="D3093" t="str">
        <f>CONCATENATE(portada_F[[#This Row],[NIVEL]],".",portada_F[[#This Row],[CODINS]])</f>
        <v>1.01200</v>
      </c>
      <c r="E3093" s="444" t="s">
        <v>31495</v>
      </c>
      <c r="F3093" t="s">
        <v>3144</v>
      </c>
      <c r="G3093" t="s">
        <v>5947</v>
      </c>
      <c r="H3093" t="s">
        <v>3312</v>
      </c>
      <c r="I3093" t="s">
        <v>17671</v>
      </c>
      <c r="J3093" t="s">
        <v>9</v>
      </c>
      <c r="K3093" t="s">
        <v>32</v>
      </c>
      <c r="L3093" t="s">
        <v>20921</v>
      </c>
      <c r="M3093" t="s">
        <v>18492</v>
      </c>
      <c r="N3093">
        <v>70403</v>
      </c>
      <c r="O3093" t="s">
        <v>87</v>
      </c>
      <c r="P3093" t="s">
        <v>4</v>
      </c>
      <c r="Q3093" t="s">
        <v>3</v>
      </c>
      <c r="R3093" t="s">
        <v>16862</v>
      </c>
      <c r="S3093" t="s">
        <v>17671</v>
      </c>
      <c r="T3093" t="s">
        <v>22595</v>
      </c>
      <c r="U3093" t="s">
        <v>5929</v>
      </c>
      <c r="V3093" t="s">
        <v>3312</v>
      </c>
      <c r="W3093" t="s">
        <v>1859</v>
      </c>
      <c r="X3093" t="s">
        <v>12827</v>
      </c>
      <c r="Y3093" s="536" t="s">
        <v>23471</v>
      </c>
      <c r="Z3093" s="536" t="s">
        <v>23472</v>
      </c>
      <c r="AA3093" s="493" t="s">
        <v>17964</v>
      </c>
      <c r="AB3093" s="493" t="s">
        <v>23473</v>
      </c>
      <c r="AC3093" s="493" t="s">
        <v>19911</v>
      </c>
      <c r="AD3093" s="493" t="s">
        <v>22611</v>
      </c>
      <c r="AE3093"/>
      <c r="AF3093" t="s">
        <v>20919</v>
      </c>
      <c r="AG3093"/>
      <c r="AH3093"/>
      <c r="AI3093" t="s">
        <v>20668</v>
      </c>
      <c r="AJ3093" t="s">
        <v>32</v>
      </c>
      <c r="AK3093" t="s">
        <v>7363</v>
      </c>
      <c r="AL3093" t="s">
        <v>64</v>
      </c>
      <c r="AM3093" t="s">
        <v>3312</v>
      </c>
      <c r="AN3093">
        <v>27</v>
      </c>
    </row>
    <row r="3094" spans="1:40" ht="14.4" x14ac:dyDescent="0.3">
      <c r="A3094" s="433" t="str">
        <v>5450</v>
      </c>
      <c r="D3094" t="str">
        <f>CONCATENATE(portada_F[[#This Row],[NIVEL]],".",portada_F[[#This Row],[CODINS]])</f>
        <v>1.01028</v>
      </c>
      <c r="E3094" s="444" t="s">
        <v>31347</v>
      </c>
      <c r="F3094" t="s">
        <v>2767</v>
      </c>
      <c r="G3094" t="s">
        <v>6287</v>
      </c>
      <c r="H3094" t="s">
        <v>19967</v>
      </c>
      <c r="I3094" t="s">
        <v>17671</v>
      </c>
      <c r="J3094" t="s">
        <v>7</v>
      </c>
      <c r="K3094" t="s">
        <v>32</v>
      </c>
      <c r="L3094" t="s">
        <v>20921</v>
      </c>
      <c r="M3094" t="s">
        <v>18492</v>
      </c>
      <c r="N3094">
        <v>70103</v>
      </c>
      <c r="O3094" t="s">
        <v>87</v>
      </c>
      <c r="P3094" t="s">
        <v>1</v>
      </c>
      <c r="Q3094" t="s">
        <v>3</v>
      </c>
      <c r="R3094" t="s">
        <v>16847</v>
      </c>
      <c r="S3094" t="s">
        <v>17671</v>
      </c>
      <c r="T3094" t="s">
        <v>17671</v>
      </c>
      <c r="U3094" t="s">
        <v>88</v>
      </c>
      <c r="V3094" t="s">
        <v>10168</v>
      </c>
      <c r="W3094" t="s">
        <v>23129</v>
      </c>
      <c r="X3094" t="s">
        <v>13974</v>
      </c>
      <c r="Y3094" s="536" t="s">
        <v>23130</v>
      </c>
      <c r="Z3094" s="536" t="s">
        <v>23131</v>
      </c>
      <c r="AA3094" s="493" t="s">
        <v>18910</v>
      </c>
      <c r="AB3094" s="493" t="s">
        <v>20668</v>
      </c>
      <c r="AC3094" s="493" t="s">
        <v>19961</v>
      </c>
      <c r="AD3094" s="493" t="s">
        <v>23131</v>
      </c>
      <c r="AE3094"/>
      <c r="AF3094" t="s">
        <v>20919</v>
      </c>
      <c r="AG3094"/>
      <c r="AH3094"/>
      <c r="AI3094" t="s">
        <v>20668</v>
      </c>
      <c r="AJ3094" t="s">
        <v>32</v>
      </c>
      <c r="AK3094" t="s">
        <v>7517</v>
      </c>
      <c r="AL3094" t="s">
        <v>64</v>
      </c>
      <c r="AM3094" t="s">
        <v>19967</v>
      </c>
      <c r="AN3094">
        <v>107</v>
      </c>
    </row>
    <row r="3095" spans="1:40" ht="14.4" x14ac:dyDescent="0.3">
      <c r="A3095" s="433" t="str">
        <v>5455</v>
      </c>
      <c r="D3095" t="str">
        <f>CONCATENATE(portada_F[[#This Row],[NIVEL]],".",portada_F[[#This Row],[CODINS]])</f>
        <v>1.01654</v>
      </c>
      <c r="E3095" s="444" t="s">
        <v>31922</v>
      </c>
      <c r="F3095" t="s">
        <v>2124</v>
      </c>
      <c r="G3095" t="s">
        <v>5777</v>
      </c>
      <c r="H3095" t="s">
        <v>5778</v>
      </c>
      <c r="I3095" t="s">
        <v>17671</v>
      </c>
      <c r="J3095" t="s">
        <v>3</v>
      </c>
      <c r="K3095" t="s">
        <v>32</v>
      </c>
      <c r="L3095" t="s">
        <v>20921</v>
      </c>
      <c r="M3095" t="s">
        <v>18492</v>
      </c>
      <c r="N3095">
        <v>70102</v>
      </c>
      <c r="O3095" t="s">
        <v>87</v>
      </c>
      <c r="P3095" t="s">
        <v>1</v>
      </c>
      <c r="Q3095" t="s">
        <v>2</v>
      </c>
      <c r="R3095" t="s">
        <v>16846</v>
      </c>
      <c r="S3095" t="s">
        <v>17671</v>
      </c>
      <c r="T3095" t="s">
        <v>17671</v>
      </c>
      <c r="U3095" t="s">
        <v>22842</v>
      </c>
      <c r="V3095" t="s">
        <v>5778</v>
      </c>
      <c r="W3095" t="s">
        <v>24456</v>
      </c>
      <c r="X3095" t="s">
        <v>10695</v>
      </c>
      <c r="Y3095" s="536" t="s">
        <v>24457</v>
      </c>
      <c r="Z3095" s="536" t="s">
        <v>24458</v>
      </c>
      <c r="AA3095" s="493" t="s">
        <v>5927</v>
      </c>
      <c r="AB3095" s="493" t="s">
        <v>24457</v>
      </c>
      <c r="AC3095" s="493" t="s">
        <v>19968</v>
      </c>
      <c r="AD3095" s="493" t="s">
        <v>23138</v>
      </c>
      <c r="AE3095"/>
      <c r="AF3095" t="s">
        <v>20919</v>
      </c>
      <c r="AG3095"/>
      <c r="AH3095"/>
      <c r="AI3095" t="s">
        <v>20668</v>
      </c>
      <c r="AJ3095" t="s">
        <v>32</v>
      </c>
      <c r="AK3095" t="s">
        <v>7627</v>
      </c>
      <c r="AL3095" t="s">
        <v>64</v>
      </c>
      <c r="AM3095" t="s">
        <v>5778</v>
      </c>
      <c r="AN3095">
        <v>40</v>
      </c>
    </row>
    <row r="3096" spans="1:40" ht="14.4" x14ac:dyDescent="0.3">
      <c r="A3096" s="433" t="str">
        <v>5501</v>
      </c>
      <c r="D3096" t="str">
        <f>CONCATENATE(portada_F[[#This Row],[NIVEL]],".",portada_F[[#This Row],[CODINS]])</f>
        <v>1.01723</v>
      </c>
      <c r="E3096" s="444" t="s">
        <v>31985</v>
      </c>
      <c r="F3096" t="s">
        <v>6894</v>
      </c>
      <c r="G3096" t="s">
        <v>5971</v>
      </c>
      <c r="H3096" t="s">
        <v>3101</v>
      </c>
      <c r="I3096" t="s">
        <v>17671</v>
      </c>
      <c r="J3096" t="s">
        <v>7</v>
      </c>
      <c r="K3096" t="s">
        <v>32</v>
      </c>
      <c r="L3096" t="s">
        <v>20921</v>
      </c>
      <c r="M3096" t="s">
        <v>18492</v>
      </c>
      <c r="N3096">
        <v>70503</v>
      </c>
      <c r="O3096" t="s">
        <v>87</v>
      </c>
      <c r="P3096" t="s">
        <v>5</v>
      </c>
      <c r="Q3096" t="s">
        <v>3</v>
      </c>
      <c r="R3096" t="s">
        <v>16866</v>
      </c>
      <c r="S3096" t="s">
        <v>17671</v>
      </c>
      <c r="T3096" t="s">
        <v>3066</v>
      </c>
      <c r="U3096" t="s">
        <v>22889</v>
      </c>
      <c r="V3096" t="s">
        <v>3101</v>
      </c>
      <c r="W3096" t="s">
        <v>10715</v>
      </c>
      <c r="X3096" t="s">
        <v>11921</v>
      </c>
      <c r="Y3096" s="536" t="s">
        <v>24595</v>
      </c>
      <c r="Z3096" s="536"/>
      <c r="AA3096" s="493" t="s">
        <v>14255</v>
      </c>
      <c r="AB3096" s="493" t="s">
        <v>24596</v>
      </c>
      <c r="AC3096" s="493" t="s">
        <v>19961</v>
      </c>
      <c r="AD3096" s="493" t="s">
        <v>23105</v>
      </c>
      <c r="AE3096"/>
      <c r="AF3096" t="s">
        <v>20919</v>
      </c>
      <c r="AG3096"/>
      <c r="AH3096"/>
      <c r="AI3096" t="s">
        <v>20668</v>
      </c>
      <c r="AJ3096" t="s">
        <v>32</v>
      </c>
      <c r="AK3096" t="s">
        <v>5577</v>
      </c>
      <c r="AL3096" t="s">
        <v>64</v>
      </c>
      <c r="AM3096" t="s">
        <v>3101</v>
      </c>
      <c r="AN3096">
        <v>13</v>
      </c>
    </row>
    <row r="3097" spans="1:40" ht="14.4" x14ac:dyDescent="0.3">
      <c r="A3097" s="433" t="str">
        <v>5512</v>
      </c>
      <c r="D3097" t="str">
        <f>CONCATENATE(portada_F[[#This Row],[NIVEL]],".",portada_F[[#This Row],[CODINS]])</f>
        <v>1.02800</v>
      </c>
      <c r="E3097" s="444" t="s">
        <v>32937</v>
      </c>
      <c r="F3097" t="s">
        <v>5611</v>
      </c>
      <c r="G3097" t="s">
        <v>5907</v>
      </c>
      <c r="H3097" t="s">
        <v>17348</v>
      </c>
      <c r="I3097" t="s">
        <v>13537</v>
      </c>
      <c r="J3097" t="s">
        <v>2</v>
      </c>
      <c r="K3097" t="s">
        <v>32</v>
      </c>
      <c r="L3097" t="s">
        <v>20921</v>
      </c>
      <c r="M3097" t="s">
        <v>18492</v>
      </c>
      <c r="N3097">
        <v>70404</v>
      </c>
      <c r="O3097" t="s">
        <v>87</v>
      </c>
      <c r="P3097" t="s">
        <v>4</v>
      </c>
      <c r="Q3097" t="s">
        <v>4</v>
      </c>
      <c r="R3097" t="s">
        <v>16863</v>
      </c>
      <c r="S3097" t="s">
        <v>17671</v>
      </c>
      <c r="T3097" t="s">
        <v>22595</v>
      </c>
      <c r="U3097" t="s">
        <v>22596</v>
      </c>
      <c r="V3097" t="s">
        <v>17348</v>
      </c>
      <c r="W3097" t="s">
        <v>19346</v>
      </c>
      <c r="X3097" t="s">
        <v>14182</v>
      </c>
      <c r="Y3097" s="536"/>
      <c r="Z3097" s="536"/>
      <c r="AA3097" s="493" t="s">
        <v>20295</v>
      </c>
      <c r="AB3097" s="493" t="s">
        <v>26817</v>
      </c>
      <c r="AC3097" s="493" t="s">
        <v>19908</v>
      </c>
      <c r="AD3097" s="493" t="s">
        <v>22600</v>
      </c>
      <c r="AE3097"/>
      <c r="AF3097" t="s">
        <v>20919</v>
      </c>
      <c r="AG3097"/>
      <c r="AH3097"/>
      <c r="AI3097" t="s">
        <v>20668</v>
      </c>
      <c r="AJ3097" t="s">
        <v>32</v>
      </c>
      <c r="AK3097" t="s">
        <v>814</v>
      </c>
      <c r="AL3097" t="s">
        <v>64</v>
      </c>
      <c r="AM3097" t="s">
        <v>17348</v>
      </c>
      <c r="AN3097">
        <v>7</v>
      </c>
    </row>
    <row r="3098" spans="1:40" ht="14.4" x14ac:dyDescent="0.3">
      <c r="A3098" s="433" t="str">
        <v>5516</v>
      </c>
      <c r="D3098" t="str">
        <f>CONCATENATE(portada_F[[#This Row],[NIVEL]],".",portada_F[[#This Row],[CODINS]])</f>
        <v>1.01035</v>
      </c>
      <c r="E3098" s="444" t="s">
        <v>31354</v>
      </c>
      <c r="F3098" t="s">
        <v>2785</v>
      </c>
      <c r="G3098" t="s">
        <v>5973</v>
      </c>
      <c r="H3098" t="s">
        <v>5974</v>
      </c>
      <c r="I3098" t="s">
        <v>17671</v>
      </c>
      <c r="J3098" t="s">
        <v>10</v>
      </c>
      <c r="K3098" t="s">
        <v>32</v>
      </c>
      <c r="L3098" t="s">
        <v>20921</v>
      </c>
      <c r="M3098" t="s">
        <v>18492</v>
      </c>
      <c r="N3098">
        <v>70503</v>
      </c>
      <c r="O3098" t="s">
        <v>87</v>
      </c>
      <c r="P3098" t="s">
        <v>5</v>
      </c>
      <c r="Q3098" t="s">
        <v>3</v>
      </c>
      <c r="R3098" t="s">
        <v>16866</v>
      </c>
      <c r="S3098" t="s">
        <v>17671</v>
      </c>
      <c r="T3098" t="s">
        <v>3066</v>
      </c>
      <c r="U3098" t="s">
        <v>22889</v>
      </c>
      <c r="V3098" t="s">
        <v>9722</v>
      </c>
      <c r="W3098" t="s">
        <v>474</v>
      </c>
      <c r="X3098" t="s">
        <v>10528</v>
      </c>
      <c r="Y3098" s="536" t="s">
        <v>23148</v>
      </c>
      <c r="Z3098" s="536" t="s">
        <v>23148</v>
      </c>
      <c r="AA3098" s="493" t="s">
        <v>5975</v>
      </c>
      <c r="AB3098" s="493" t="s">
        <v>23148</v>
      </c>
      <c r="AC3098" s="493" t="s">
        <v>19914</v>
      </c>
      <c r="AD3098" s="493" t="s">
        <v>22888</v>
      </c>
      <c r="AE3098"/>
      <c r="AF3098" t="s">
        <v>20919</v>
      </c>
      <c r="AG3098"/>
      <c r="AH3098"/>
      <c r="AI3098" t="s">
        <v>20668</v>
      </c>
      <c r="AJ3098" t="s">
        <v>32</v>
      </c>
      <c r="AK3098" t="s">
        <v>5972</v>
      </c>
      <c r="AL3098" t="s">
        <v>64</v>
      </c>
      <c r="AM3098" t="s">
        <v>5974</v>
      </c>
      <c r="AN3098">
        <v>65</v>
      </c>
    </row>
    <row r="3099" spans="1:40" ht="14.4" x14ac:dyDescent="0.3">
      <c r="A3099" s="433" t="str">
        <v>5523</v>
      </c>
      <c r="D3099" t="str">
        <f>CONCATENATE(portada_F[[#This Row],[NIVEL]],".",portada_F[[#This Row],[CODINS]])</f>
        <v>1.01725</v>
      </c>
      <c r="E3099" s="444" t="s">
        <v>31987</v>
      </c>
      <c r="F3099" t="s">
        <v>4148</v>
      </c>
      <c r="G3099" t="s">
        <v>5976</v>
      </c>
      <c r="H3099" t="s">
        <v>5977</v>
      </c>
      <c r="I3099" t="s">
        <v>17671</v>
      </c>
      <c r="J3099" t="s">
        <v>10</v>
      </c>
      <c r="K3099" t="s">
        <v>32</v>
      </c>
      <c r="L3099" t="s">
        <v>20921</v>
      </c>
      <c r="M3099" t="s">
        <v>18492</v>
      </c>
      <c r="N3099">
        <v>70502</v>
      </c>
      <c r="O3099" t="s">
        <v>87</v>
      </c>
      <c r="P3099" t="s">
        <v>5</v>
      </c>
      <c r="Q3099" t="s">
        <v>2</v>
      </c>
      <c r="R3099" t="s">
        <v>16865</v>
      </c>
      <c r="S3099" t="s">
        <v>17671</v>
      </c>
      <c r="T3099" t="s">
        <v>3066</v>
      </c>
      <c r="U3099" t="s">
        <v>5849</v>
      </c>
      <c r="V3099" t="s">
        <v>5977</v>
      </c>
      <c r="W3099" t="s">
        <v>19074</v>
      </c>
      <c r="X3099" t="s">
        <v>14051</v>
      </c>
      <c r="Y3099" s="536"/>
      <c r="Z3099" s="536"/>
      <c r="AA3099" s="493" t="s">
        <v>10714</v>
      </c>
      <c r="AB3099" s="493" t="s">
        <v>24595</v>
      </c>
      <c r="AC3099" s="493" t="s">
        <v>19914</v>
      </c>
      <c r="AD3099" s="493" t="s">
        <v>22888</v>
      </c>
      <c r="AE3099"/>
      <c r="AF3099" t="s">
        <v>20919</v>
      </c>
      <c r="AG3099"/>
      <c r="AH3099"/>
      <c r="AI3099" t="s">
        <v>20668</v>
      </c>
      <c r="AJ3099" t="s">
        <v>32</v>
      </c>
      <c r="AK3099" t="s">
        <v>7642</v>
      </c>
      <c r="AL3099" t="s">
        <v>64</v>
      </c>
      <c r="AM3099" t="s">
        <v>5977</v>
      </c>
      <c r="AN3099">
        <v>17</v>
      </c>
    </row>
    <row r="3100" spans="1:40" ht="14.4" x14ac:dyDescent="0.3">
      <c r="A3100" s="433" t="str">
        <v>5525</v>
      </c>
      <c r="D3100" t="str">
        <f>CONCATENATE(portada_F[[#This Row],[NIVEL]],".",portada_F[[#This Row],[CODINS]])</f>
        <v>1.03592</v>
      </c>
      <c r="E3100" s="444" t="s">
        <v>33583</v>
      </c>
      <c r="F3100" t="s">
        <v>13694</v>
      </c>
      <c r="G3100" t="s">
        <v>13695</v>
      </c>
      <c r="H3100" t="s">
        <v>13696</v>
      </c>
      <c r="I3100" t="s">
        <v>17671</v>
      </c>
      <c r="J3100" t="s">
        <v>9</v>
      </c>
      <c r="K3100" t="s">
        <v>32</v>
      </c>
      <c r="L3100" t="s">
        <v>20921</v>
      </c>
      <c r="M3100" t="s">
        <v>18492</v>
      </c>
      <c r="N3100">
        <v>70403</v>
      </c>
      <c r="O3100" t="s">
        <v>87</v>
      </c>
      <c r="P3100" t="s">
        <v>4</v>
      </c>
      <c r="Q3100" t="s">
        <v>3</v>
      </c>
      <c r="R3100" t="s">
        <v>16862</v>
      </c>
      <c r="S3100" t="s">
        <v>17671</v>
      </c>
      <c r="T3100" t="s">
        <v>22595</v>
      </c>
      <c r="U3100" t="s">
        <v>5929</v>
      </c>
      <c r="V3100" t="s">
        <v>13696</v>
      </c>
      <c r="W3100" t="s">
        <v>28435</v>
      </c>
      <c r="X3100" t="s">
        <v>14342</v>
      </c>
      <c r="Y3100" s="536" t="s">
        <v>28436</v>
      </c>
      <c r="Z3100" s="536" t="s">
        <v>28437</v>
      </c>
      <c r="AA3100" s="493" t="s">
        <v>14341</v>
      </c>
      <c r="AB3100" s="493" t="s">
        <v>28437</v>
      </c>
      <c r="AC3100" s="493" t="s">
        <v>19911</v>
      </c>
      <c r="AD3100" s="493" t="s">
        <v>22611</v>
      </c>
      <c r="AE3100"/>
      <c r="AF3100" t="s">
        <v>20919</v>
      </c>
      <c r="AG3100"/>
      <c r="AH3100"/>
      <c r="AI3100" t="s">
        <v>20668</v>
      </c>
      <c r="AJ3100" t="s">
        <v>32</v>
      </c>
      <c r="AK3100" t="s">
        <v>5928</v>
      </c>
      <c r="AL3100" t="s">
        <v>64</v>
      </c>
      <c r="AM3100" t="s">
        <v>13696</v>
      </c>
      <c r="AN3100">
        <v>2</v>
      </c>
    </row>
    <row r="3101" spans="1:40" ht="14.4" x14ac:dyDescent="0.3">
      <c r="A3101" s="433" t="str">
        <v>5526</v>
      </c>
      <c r="D3101" t="str">
        <f>CONCATENATE(portada_F[[#This Row],[NIVEL]],".",portada_F[[#This Row],[CODINS]])</f>
        <v>1.01671</v>
      </c>
      <c r="E3101" s="444" t="s">
        <v>31936</v>
      </c>
      <c r="F3101" t="s">
        <v>3249</v>
      </c>
      <c r="G3101" t="s">
        <v>5932</v>
      </c>
      <c r="H3101" t="s">
        <v>4240</v>
      </c>
      <c r="I3101" t="s">
        <v>17671</v>
      </c>
      <c r="J3101" t="s">
        <v>9</v>
      </c>
      <c r="K3101" t="s">
        <v>32</v>
      </c>
      <c r="L3101" t="s">
        <v>20921</v>
      </c>
      <c r="M3101" t="s">
        <v>18492</v>
      </c>
      <c r="N3101">
        <v>70403</v>
      </c>
      <c r="O3101" t="s">
        <v>87</v>
      </c>
      <c r="P3101" t="s">
        <v>4</v>
      </c>
      <c r="Q3101" t="s">
        <v>3</v>
      </c>
      <c r="R3101" t="s">
        <v>16862</v>
      </c>
      <c r="S3101" t="s">
        <v>17671</v>
      </c>
      <c r="T3101" t="s">
        <v>22595</v>
      </c>
      <c r="U3101" t="s">
        <v>5929</v>
      </c>
      <c r="V3101" t="s">
        <v>5933</v>
      </c>
      <c r="W3101" t="s">
        <v>12958</v>
      </c>
      <c r="X3101" t="s">
        <v>11904</v>
      </c>
      <c r="Y3101" s="536" t="s">
        <v>24490</v>
      </c>
      <c r="Z3101" s="536" t="s">
        <v>24490</v>
      </c>
      <c r="AA3101" s="493" t="s">
        <v>24491</v>
      </c>
      <c r="AB3101" s="493" t="s">
        <v>24492</v>
      </c>
      <c r="AC3101" s="493" t="s">
        <v>19911</v>
      </c>
      <c r="AD3101" s="493" t="s">
        <v>22611</v>
      </c>
      <c r="AE3101"/>
      <c r="AF3101" t="s">
        <v>20919</v>
      </c>
      <c r="AG3101"/>
      <c r="AH3101"/>
      <c r="AI3101" t="s">
        <v>20668</v>
      </c>
      <c r="AJ3101" t="s">
        <v>32</v>
      </c>
      <c r="AK3101" t="s">
        <v>7360</v>
      </c>
      <c r="AL3101" t="s">
        <v>64</v>
      </c>
      <c r="AM3101" t="s">
        <v>4240</v>
      </c>
      <c r="AN3101">
        <v>31</v>
      </c>
    </row>
    <row r="3102" spans="1:40" ht="14.4" x14ac:dyDescent="0.3">
      <c r="A3102" s="433" t="str">
        <v>5528</v>
      </c>
      <c r="D3102" t="str">
        <f>CONCATENATE(portada_F[[#This Row],[NIVEL]],".",portada_F[[#This Row],[CODINS]])</f>
        <v>1.01019</v>
      </c>
      <c r="E3102" s="444" t="s">
        <v>31339</v>
      </c>
      <c r="F3102" t="s">
        <v>2730</v>
      </c>
      <c r="G3102" t="s">
        <v>5867</v>
      </c>
      <c r="H3102" t="s">
        <v>5868</v>
      </c>
      <c r="I3102" t="s">
        <v>17671</v>
      </c>
      <c r="J3102" t="s">
        <v>6</v>
      </c>
      <c r="K3102" t="s">
        <v>32</v>
      </c>
      <c r="L3102" t="s">
        <v>20921</v>
      </c>
      <c r="M3102" t="s">
        <v>18492</v>
      </c>
      <c r="N3102">
        <v>70305</v>
      </c>
      <c r="O3102" t="s">
        <v>87</v>
      </c>
      <c r="P3102" t="s">
        <v>3</v>
      </c>
      <c r="Q3102" t="s">
        <v>5</v>
      </c>
      <c r="R3102" t="s">
        <v>18396</v>
      </c>
      <c r="S3102" t="s">
        <v>17671</v>
      </c>
      <c r="T3102" t="s">
        <v>21299</v>
      </c>
      <c r="U3102" t="s">
        <v>23111</v>
      </c>
      <c r="V3102" t="s">
        <v>5869</v>
      </c>
      <c r="W3102" t="s">
        <v>17956</v>
      </c>
      <c r="X3102" t="s">
        <v>10525</v>
      </c>
      <c r="Y3102" s="536" t="s">
        <v>23112</v>
      </c>
      <c r="Z3102" s="536" t="s">
        <v>23112</v>
      </c>
      <c r="AA3102" s="493" t="s">
        <v>18904</v>
      </c>
      <c r="AB3102" s="493" t="s">
        <v>23112</v>
      </c>
      <c r="AC3102" s="493" t="s">
        <v>19948</v>
      </c>
      <c r="AD3102" s="493" t="s">
        <v>22959</v>
      </c>
      <c r="AE3102"/>
      <c r="AF3102" t="s">
        <v>20919</v>
      </c>
      <c r="AG3102"/>
      <c r="AH3102"/>
      <c r="AI3102" t="s">
        <v>20668</v>
      </c>
      <c r="AJ3102" t="s">
        <v>32</v>
      </c>
      <c r="AK3102" t="s">
        <v>3329</v>
      </c>
      <c r="AL3102" t="s">
        <v>64</v>
      </c>
      <c r="AM3102" t="s">
        <v>5868</v>
      </c>
      <c r="AN3102">
        <v>113</v>
      </c>
    </row>
    <row r="3103" spans="1:40" ht="14.4" x14ac:dyDescent="0.3">
      <c r="A3103" s="433" t="str">
        <v>5529</v>
      </c>
      <c r="D3103" t="str">
        <f>CONCATENATE(portada_F[[#This Row],[NIVEL]],".",portada_F[[#This Row],[CODINS]])</f>
        <v>1.01388</v>
      </c>
      <c r="E3103" s="444" t="s">
        <v>31671</v>
      </c>
      <c r="F3103" t="s">
        <v>3491</v>
      </c>
      <c r="G3103" t="s">
        <v>6477</v>
      </c>
      <c r="H3103" t="s">
        <v>6478</v>
      </c>
      <c r="I3103" t="s">
        <v>17671</v>
      </c>
      <c r="J3103" t="s">
        <v>10</v>
      </c>
      <c r="K3103" t="s">
        <v>32</v>
      </c>
      <c r="L3103" t="s">
        <v>20921</v>
      </c>
      <c r="M3103" t="s">
        <v>18492</v>
      </c>
      <c r="N3103">
        <v>70501</v>
      </c>
      <c r="O3103" t="s">
        <v>87</v>
      </c>
      <c r="P3103" t="s">
        <v>5</v>
      </c>
      <c r="Q3103" t="s">
        <v>1</v>
      </c>
      <c r="R3103" t="s">
        <v>16864</v>
      </c>
      <c r="S3103" t="s">
        <v>17671</v>
      </c>
      <c r="T3103" t="s">
        <v>3066</v>
      </c>
      <c r="U3103" t="s">
        <v>3066</v>
      </c>
      <c r="V3103" t="s">
        <v>6478</v>
      </c>
      <c r="W3103" t="s">
        <v>10620</v>
      </c>
      <c r="X3103" t="s">
        <v>20043</v>
      </c>
      <c r="Y3103" s="536" t="s">
        <v>23873</v>
      </c>
      <c r="Z3103" s="536" t="s">
        <v>23873</v>
      </c>
      <c r="AA3103" s="493" t="s">
        <v>6479</v>
      </c>
      <c r="AB3103" s="493" t="s">
        <v>23873</v>
      </c>
      <c r="AC3103" s="493" t="s">
        <v>19914</v>
      </c>
      <c r="AD3103" s="493" t="s">
        <v>22623</v>
      </c>
      <c r="AE3103"/>
      <c r="AF3103" t="s">
        <v>20919</v>
      </c>
      <c r="AG3103"/>
      <c r="AH3103"/>
      <c r="AI3103" t="s">
        <v>20668</v>
      </c>
      <c r="AJ3103" t="s">
        <v>32</v>
      </c>
      <c r="AK3103" t="s">
        <v>7587</v>
      </c>
      <c r="AL3103" t="s">
        <v>64</v>
      </c>
      <c r="AM3103" t="s">
        <v>6478</v>
      </c>
      <c r="AN3103">
        <v>65</v>
      </c>
    </row>
    <row r="3104" spans="1:40" ht="14.4" x14ac:dyDescent="0.3">
      <c r="A3104" s="433" t="str">
        <v>5534</v>
      </c>
      <c r="D3104" t="str">
        <f>CONCATENATE(portada_F[[#This Row],[NIVEL]],".",portada_F[[#This Row],[CODINS]])</f>
        <v>1.02484</v>
      </c>
      <c r="E3104" s="444" t="s">
        <v>32659</v>
      </c>
      <c r="F3104" t="s">
        <v>5242</v>
      </c>
      <c r="G3104" t="s">
        <v>6027</v>
      </c>
      <c r="H3104" t="s">
        <v>6028</v>
      </c>
      <c r="I3104" t="s">
        <v>13537</v>
      </c>
      <c r="J3104" t="s">
        <v>5</v>
      </c>
      <c r="K3104" t="s">
        <v>32</v>
      </c>
      <c r="L3104" t="s">
        <v>20921</v>
      </c>
      <c r="M3104" t="s">
        <v>18492</v>
      </c>
      <c r="N3104">
        <v>70102</v>
      </c>
      <c r="O3104" t="s">
        <v>87</v>
      </c>
      <c r="P3104" t="s">
        <v>1</v>
      </c>
      <c r="Q3104" t="s">
        <v>2</v>
      </c>
      <c r="R3104" t="s">
        <v>16846</v>
      </c>
      <c r="S3104" t="s">
        <v>17671</v>
      </c>
      <c r="T3104" t="s">
        <v>17671</v>
      </c>
      <c r="U3104" t="s">
        <v>22842</v>
      </c>
      <c r="V3104" t="s">
        <v>6028</v>
      </c>
      <c r="W3104" t="s">
        <v>17589</v>
      </c>
      <c r="X3104" t="s">
        <v>17588</v>
      </c>
      <c r="Y3104" s="536" t="s">
        <v>26148</v>
      </c>
      <c r="Z3104" s="536"/>
      <c r="AA3104" s="493" t="s">
        <v>26149</v>
      </c>
      <c r="AB3104" s="493" t="s">
        <v>20668</v>
      </c>
      <c r="AC3104" s="493" t="s">
        <v>9709</v>
      </c>
      <c r="AD3104" s="493" t="s">
        <v>24468</v>
      </c>
      <c r="AE3104"/>
      <c r="AF3104" t="s">
        <v>20919</v>
      </c>
      <c r="AG3104"/>
      <c r="AH3104"/>
      <c r="AI3104" t="s">
        <v>20668</v>
      </c>
      <c r="AJ3104" t="s">
        <v>32</v>
      </c>
      <c r="AK3104" t="s">
        <v>7375</v>
      </c>
      <c r="AL3104" t="s">
        <v>64</v>
      </c>
      <c r="AM3104" t="s">
        <v>6028</v>
      </c>
      <c r="AN3104">
        <v>11</v>
      </c>
    </row>
    <row r="3105" spans="1:40" ht="14.4" x14ac:dyDescent="0.3">
      <c r="A3105" s="433" t="str">
        <v>5542</v>
      </c>
      <c r="D3105" t="str">
        <f>CONCATENATE(portada_F[[#This Row],[NIVEL]],".",portada_F[[#This Row],[CODINS]])</f>
        <v>1.00751</v>
      </c>
      <c r="E3105" s="444" t="s">
        <v>31114</v>
      </c>
      <c r="F3105" t="s">
        <v>6867</v>
      </c>
      <c r="G3105" t="s">
        <v>5859</v>
      </c>
      <c r="H3105" t="s">
        <v>365</v>
      </c>
      <c r="I3105" t="s">
        <v>17671</v>
      </c>
      <c r="J3105" t="s">
        <v>5</v>
      </c>
      <c r="K3105" t="s">
        <v>32</v>
      </c>
      <c r="L3105" t="s">
        <v>20921</v>
      </c>
      <c r="M3105" t="s">
        <v>18492</v>
      </c>
      <c r="N3105">
        <v>70307</v>
      </c>
      <c r="O3105" t="s">
        <v>87</v>
      </c>
      <c r="P3105" t="s">
        <v>3</v>
      </c>
      <c r="Q3105" t="s">
        <v>7</v>
      </c>
      <c r="R3105" t="s">
        <v>16859</v>
      </c>
      <c r="S3105" t="s">
        <v>17671</v>
      </c>
      <c r="T3105" t="s">
        <v>21299</v>
      </c>
      <c r="U3105" t="s">
        <v>21312</v>
      </c>
      <c r="V3105" t="s">
        <v>365</v>
      </c>
      <c r="W3105" t="s">
        <v>22585</v>
      </c>
      <c r="X3105" t="s">
        <v>12757</v>
      </c>
      <c r="Y3105" s="536" t="s">
        <v>22586</v>
      </c>
      <c r="Z3105" s="536" t="s">
        <v>22586</v>
      </c>
      <c r="AA3105" s="493" t="s">
        <v>17088</v>
      </c>
      <c r="AB3105" s="493" t="s">
        <v>22587</v>
      </c>
      <c r="AC3105" s="493" t="s">
        <v>21316</v>
      </c>
      <c r="AD3105" s="493" t="s">
        <v>21317</v>
      </c>
      <c r="AE3105"/>
      <c r="AF3105" t="s">
        <v>20919</v>
      </c>
      <c r="AG3105"/>
      <c r="AH3105"/>
      <c r="AI3105" t="s">
        <v>20668</v>
      </c>
      <c r="AJ3105" t="s">
        <v>32</v>
      </c>
      <c r="AK3105" t="s">
        <v>7353</v>
      </c>
      <c r="AL3105" t="s">
        <v>64</v>
      </c>
      <c r="AM3105" t="s">
        <v>365</v>
      </c>
      <c r="AN3105">
        <v>12</v>
      </c>
    </row>
    <row r="3106" spans="1:40" ht="14.4" x14ac:dyDescent="0.3">
      <c r="A3106" s="433" t="str">
        <v>5543</v>
      </c>
      <c r="D3106" t="str">
        <f>CONCATENATE(portada_F[[#This Row],[NIVEL]],".",portada_F[[#This Row],[CODINS]])</f>
        <v>1.01665</v>
      </c>
      <c r="E3106" s="444" t="s">
        <v>31931</v>
      </c>
      <c r="F3106" t="s">
        <v>4046</v>
      </c>
      <c r="G3106" t="s">
        <v>5802</v>
      </c>
      <c r="H3106" t="s">
        <v>455</v>
      </c>
      <c r="I3106" t="s">
        <v>17671</v>
      </c>
      <c r="J3106" t="s">
        <v>5</v>
      </c>
      <c r="K3106" t="s">
        <v>32</v>
      </c>
      <c r="L3106" t="s">
        <v>20921</v>
      </c>
      <c r="M3106" t="s">
        <v>18492</v>
      </c>
      <c r="N3106">
        <v>70301</v>
      </c>
      <c r="O3106" t="s">
        <v>87</v>
      </c>
      <c r="P3106" t="s">
        <v>3</v>
      </c>
      <c r="Q3106" t="s">
        <v>1</v>
      </c>
      <c r="R3106" t="s">
        <v>16854</v>
      </c>
      <c r="S3106" t="s">
        <v>17671</v>
      </c>
      <c r="T3106" t="s">
        <v>21299</v>
      </c>
      <c r="U3106" t="s">
        <v>21299</v>
      </c>
      <c r="V3106" t="s">
        <v>455</v>
      </c>
      <c r="W3106" t="s">
        <v>9711</v>
      </c>
      <c r="X3106" t="s">
        <v>17192</v>
      </c>
      <c r="Y3106" s="536"/>
      <c r="Z3106" s="536"/>
      <c r="AA3106" s="493" t="s">
        <v>12954</v>
      </c>
      <c r="AB3106" s="493" t="s">
        <v>24476</v>
      </c>
      <c r="AC3106" s="493" t="s">
        <v>21316</v>
      </c>
      <c r="AD3106" s="493" t="s">
        <v>21317</v>
      </c>
      <c r="AE3106"/>
      <c r="AF3106" t="s">
        <v>20919</v>
      </c>
      <c r="AG3106"/>
      <c r="AH3106"/>
      <c r="AI3106" t="s">
        <v>20668</v>
      </c>
      <c r="AJ3106" t="s">
        <v>32</v>
      </c>
      <c r="AK3106" t="s">
        <v>7344</v>
      </c>
      <c r="AL3106" t="s">
        <v>64</v>
      </c>
      <c r="AM3106" t="s">
        <v>455</v>
      </c>
      <c r="AN3106">
        <v>7</v>
      </c>
    </row>
    <row r="3107" spans="1:40" ht="14.4" x14ac:dyDescent="0.3">
      <c r="A3107" s="433" t="str">
        <v>5547</v>
      </c>
      <c r="D3107" t="str">
        <f>CONCATENATE(portada_F[[#This Row],[NIVEL]],".",portada_F[[#This Row],[CODINS]])</f>
        <v>1.01667</v>
      </c>
      <c r="E3107" s="444" t="s">
        <v>31932</v>
      </c>
      <c r="F3107" t="s">
        <v>532</v>
      </c>
      <c r="G3107" t="s">
        <v>5831</v>
      </c>
      <c r="H3107" t="s">
        <v>5832</v>
      </c>
      <c r="I3107" t="s">
        <v>17671</v>
      </c>
      <c r="J3107" t="s">
        <v>5</v>
      </c>
      <c r="K3107" t="s">
        <v>32</v>
      </c>
      <c r="L3107" t="s">
        <v>20921</v>
      </c>
      <c r="M3107" t="s">
        <v>18492</v>
      </c>
      <c r="N3107">
        <v>70307</v>
      </c>
      <c r="O3107" t="s">
        <v>87</v>
      </c>
      <c r="P3107" t="s">
        <v>3</v>
      </c>
      <c r="Q3107" t="s">
        <v>7</v>
      </c>
      <c r="R3107" t="s">
        <v>16859</v>
      </c>
      <c r="S3107" t="s">
        <v>17671</v>
      </c>
      <c r="T3107" t="s">
        <v>21299</v>
      </c>
      <c r="U3107" t="s">
        <v>21312</v>
      </c>
      <c r="V3107" t="s">
        <v>5832</v>
      </c>
      <c r="W3107" t="s">
        <v>24477</v>
      </c>
      <c r="X3107" t="s">
        <v>12955</v>
      </c>
      <c r="Y3107" s="536" t="s">
        <v>24478</v>
      </c>
      <c r="Z3107" s="536" t="s">
        <v>21317</v>
      </c>
      <c r="AA3107" s="493" t="s">
        <v>15750</v>
      </c>
      <c r="AB3107" s="493" t="s">
        <v>24479</v>
      </c>
      <c r="AC3107" s="493" t="s">
        <v>21316</v>
      </c>
      <c r="AD3107" s="493" t="s">
        <v>21317</v>
      </c>
      <c r="AE3107"/>
      <c r="AF3107" t="s">
        <v>20919</v>
      </c>
      <c r="AG3107"/>
      <c r="AH3107"/>
      <c r="AI3107" t="s">
        <v>20668</v>
      </c>
      <c r="AJ3107" t="s">
        <v>32</v>
      </c>
      <c r="AK3107" t="s">
        <v>1648</v>
      </c>
      <c r="AL3107" t="s">
        <v>64</v>
      </c>
      <c r="AM3107" t="s">
        <v>5832</v>
      </c>
      <c r="AN3107">
        <v>27</v>
      </c>
    </row>
    <row r="3108" spans="1:40" ht="14.4" x14ac:dyDescent="0.3">
      <c r="A3108" s="433" t="str">
        <v>5548</v>
      </c>
      <c r="D3108" t="str">
        <f>CONCATENATE(portada_F[[#This Row],[NIVEL]],".",portada_F[[#This Row],[CODINS]])</f>
        <v>1.01518</v>
      </c>
      <c r="E3108" s="444" t="s">
        <v>31795</v>
      </c>
      <c r="F3108" s="446" t="s">
        <v>3727</v>
      </c>
      <c r="G3108" t="s">
        <v>5833</v>
      </c>
      <c r="H3108" t="s">
        <v>5834</v>
      </c>
      <c r="I3108" t="s">
        <v>17671</v>
      </c>
      <c r="J3108" t="s">
        <v>5</v>
      </c>
      <c r="K3108" t="s">
        <v>32</v>
      </c>
      <c r="L3108" t="s">
        <v>20921</v>
      </c>
      <c r="M3108" t="s">
        <v>18492</v>
      </c>
      <c r="N3108">
        <v>70307</v>
      </c>
      <c r="O3108" t="s">
        <v>87</v>
      </c>
      <c r="P3108" t="s">
        <v>3</v>
      </c>
      <c r="Q3108" t="s">
        <v>7</v>
      </c>
      <c r="R3108" t="s">
        <v>16859</v>
      </c>
      <c r="S3108" t="s">
        <v>17671</v>
      </c>
      <c r="T3108" t="s">
        <v>21299</v>
      </c>
      <c r="U3108" t="s">
        <v>21312</v>
      </c>
      <c r="V3108" t="s">
        <v>5834</v>
      </c>
      <c r="W3108" t="s">
        <v>24158</v>
      </c>
      <c r="X3108" t="s">
        <v>14947</v>
      </c>
      <c r="Y3108" s="536" t="s">
        <v>24159</v>
      </c>
      <c r="Z3108" s="536" t="s">
        <v>24160</v>
      </c>
      <c r="AA3108" s="493" t="s">
        <v>15656</v>
      </c>
      <c r="AB3108" s="493" t="s">
        <v>24160</v>
      </c>
      <c r="AC3108" s="493" t="s">
        <v>21316</v>
      </c>
      <c r="AD3108" s="493" t="s">
        <v>21317</v>
      </c>
      <c r="AE3108"/>
      <c r="AF3108" t="s">
        <v>20919</v>
      </c>
      <c r="AG3108"/>
      <c r="AH3108"/>
      <c r="AI3108" t="s">
        <v>20668</v>
      </c>
      <c r="AJ3108" t="s">
        <v>32</v>
      </c>
      <c r="AK3108" t="s">
        <v>7607</v>
      </c>
      <c r="AL3108" t="s">
        <v>64</v>
      </c>
      <c r="AM3108" t="s">
        <v>5834</v>
      </c>
      <c r="AN3108">
        <v>26</v>
      </c>
    </row>
    <row r="3109" spans="1:40" ht="14.4" x14ac:dyDescent="0.3">
      <c r="A3109" s="433" t="str">
        <v>5550</v>
      </c>
      <c r="D3109" t="str">
        <f>CONCATENATE(portada_F[[#This Row],[NIVEL]],".",portada_F[[#This Row],[CODINS]])</f>
        <v>1.00903</v>
      </c>
      <c r="E3109" s="444" t="s">
        <v>31238</v>
      </c>
      <c r="F3109" t="s">
        <v>2431</v>
      </c>
      <c r="G3109" t="s">
        <v>5978</v>
      </c>
      <c r="H3109" t="s">
        <v>5979</v>
      </c>
      <c r="I3109" t="s">
        <v>17671</v>
      </c>
      <c r="J3109" t="s">
        <v>10</v>
      </c>
      <c r="K3109" t="s">
        <v>32</v>
      </c>
      <c r="L3109" t="s">
        <v>20921</v>
      </c>
      <c r="M3109" t="s">
        <v>18492</v>
      </c>
      <c r="N3109">
        <v>70503</v>
      </c>
      <c r="O3109" t="s">
        <v>87</v>
      </c>
      <c r="P3109" t="s">
        <v>5</v>
      </c>
      <c r="Q3109" t="s">
        <v>3</v>
      </c>
      <c r="R3109" t="s">
        <v>16866</v>
      </c>
      <c r="S3109" t="s">
        <v>17671</v>
      </c>
      <c r="T3109" t="s">
        <v>3066</v>
      </c>
      <c r="U3109" t="s">
        <v>22889</v>
      </c>
      <c r="V3109" t="s">
        <v>5979</v>
      </c>
      <c r="W3109" t="s">
        <v>22890</v>
      </c>
      <c r="X3109" t="s">
        <v>11693</v>
      </c>
      <c r="Y3109" s="536" t="s">
        <v>22891</v>
      </c>
      <c r="Z3109" s="536" t="s">
        <v>22891</v>
      </c>
      <c r="AA3109" s="493" t="s">
        <v>10566</v>
      </c>
      <c r="AB3109" s="493" t="s">
        <v>22892</v>
      </c>
      <c r="AC3109" s="493" t="s">
        <v>19914</v>
      </c>
      <c r="AD3109" s="493" t="s">
        <v>22623</v>
      </c>
      <c r="AE3109"/>
      <c r="AF3109" t="s">
        <v>20919</v>
      </c>
      <c r="AG3109"/>
      <c r="AH3109"/>
      <c r="AI3109" t="s">
        <v>20668</v>
      </c>
      <c r="AJ3109" t="s">
        <v>32</v>
      </c>
      <c r="AK3109" t="s">
        <v>7483</v>
      </c>
      <c r="AL3109" t="s">
        <v>64</v>
      </c>
      <c r="AM3109" t="s">
        <v>5979</v>
      </c>
      <c r="AN3109">
        <v>72</v>
      </c>
    </row>
    <row r="3110" spans="1:40" ht="14.4" x14ac:dyDescent="0.3">
      <c r="A3110" s="433" t="str">
        <v>5552</v>
      </c>
      <c r="D3110" t="str">
        <f>CONCATENATE(portada_F[[#This Row],[NIVEL]],".",portada_F[[#This Row],[CODINS]])</f>
        <v>1.00755</v>
      </c>
      <c r="E3110" s="444" t="s">
        <v>31118</v>
      </c>
      <c r="F3110" t="s">
        <v>740</v>
      </c>
      <c r="G3110" t="s">
        <v>5903</v>
      </c>
      <c r="H3110" t="s">
        <v>17089</v>
      </c>
      <c r="I3110" t="s">
        <v>13537</v>
      </c>
      <c r="J3110" t="s">
        <v>1</v>
      </c>
      <c r="K3110" t="s">
        <v>32</v>
      </c>
      <c r="L3110" t="s">
        <v>20921</v>
      </c>
      <c r="M3110" t="s">
        <v>18492</v>
      </c>
      <c r="N3110">
        <v>70401</v>
      </c>
      <c r="O3110" t="s">
        <v>87</v>
      </c>
      <c r="P3110" t="s">
        <v>4</v>
      </c>
      <c r="Q3110" t="s">
        <v>1</v>
      </c>
      <c r="R3110" t="s">
        <v>16860</v>
      </c>
      <c r="S3110" t="s">
        <v>17671</v>
      </c>
      <c r="T3110" t="s">
        <v>22595</v>
      </c>
      <c r="U3110" t="s">
        <v>22601</v>
      </c>
      <c r="V3110" t="s">
        <v>17089</v>
      </c>
      <c r="W3110" t="s">
        <v>22602</v>
      </c>
      <c r="X3110" t="s">
        <v>12758</v>
      </c>
      <c r="Y3110" s="536" t="s">
        <v>22603</v>
      </c>
      <c r="Z3110" s="536" t="s">
        <v>22604</v>
      </c>
      <c r="AA3110" s="493" t="s">
        <v>6476</v>
      </c>
      <c r="AB3110" s="493" t="s">
        <v>22605</v>
      </c>
      <c r="AC3110" s="493" t="s">
        <v>19909</v>
      </c>
      <c r="AD3110" s="493" t="s">
        <v>22606</v>
      </c>
      <c r="AE3110"/>
      <c r="AF3110" t="s">
        <v>20919</v>
      </c>
      <c r="AG3110"/>
      <c r="AH3110"/>
      <c r="AI3110" t="s">
        <v>20668</v>
      </c>
      <c r="AJ3110" t="s">
        <v>32</v>
      </c>
      <c r="AK3110" t="s">
        <v>4514</v>
      </c>
      <c r="AL3110" t="s">
        <v>64</v>
      </c>
      <c r="AM3110" t="s">
        <v>17089</v>
      </c>
      <c r="AN3110">
        <v>72</v>
      </c>
    </row>
    <row r="3111" spans="1:40" ht="14.4" x14ac:dyDescent="0.3">
      <c r="A3111" s="433" t="str">
        <v>5553</v>
      </c>
      <c r="D3111" t="str">
        <f>CONCATENATE(portada_F[[#This Row],[NIVEL]],".",portada_F[[#This Row],[CODINS]])</f>
        <v>1.00760</v>
      </c>
      <c r="E3111" s="444" t="s">
        <v>31123</v>
      </c>
      <c r="F3111" t="s">
        <v>721</v>
      </c>
      <c r="G3111" t="s">
        <v>5944</v>
      </c>
      <c r="H3111" t="s">
        <v>5945</v>
      </c>
      <c r="I3111" t="s">
        <v>17671</v>
      </c>
      <c r="J3111" t="s">
        <v>9</v>
      </c>
      <c r="K3111" t="s">
        <v>32</v>
      </c>
      <c r="L3111" t="s">
        <v>20921</v>
      </c>
      <c r="M3111" t="s">
        <v>18492</v>
      </c>
      <c r="N3111">
        <v>70402</v>
      </c>
      <c r="O3111" t="s">
        <v>87</v>
      </c>
      <c r="P3111" t="s">
        <v>4</v>
      </c>
      <c r="Q3111" t="s">
        <v>2</v>
      </c>
      <c r="R3111" t="s">
        <v>16861</v>
      </c>
      <c r="S3111" t="s">
        <v>17671</v>
      </c>
      <c r="T3111" t="s">
        <v>22595</v>
      </c>
      <c r="U3111" t="s">
        <v>5924</v>
      </c>
      <c r="V3111" t="s">
        <v>5924</v>
      </c>
      <c r="W3111" t="s">
        <v>10463</v>
      </c>
      <c r="X3111" t="s">
        <v>12759</v>
      </c>
      <c r="Y3111" s="536" t="s">
        <v>22615</v>
      </c>
      <c r="Z3111" s="536" t="s">
        <v>22615</v>
      </c>
      <c r="AA3111" s="493" t="s">
        <v>10462</v>
      </c>
      <c r="AB3111" s="493" t="s">
        <v>22616</v>
      </c>
      <c r="AC3111" s="493" t="s">
        <v>19911</v>
      </c>
      <c r="AD3111" s="493" t="s">
        <v>22611</v>
      </c>
      <c r="AE3111"/>
      <c r="AF3111" t="s">
        <v>20919</v>
      </c>
      <c r="AG3111"/>
      <c r="AH3111"/>
      <c r="AI3111" t="s">
        <v>20668</v>
      </c>
      <c r="AJ3111" t="s">
        <v>32</v>
      </c>
      <c r="AK3111" t="s">
        <v>5943</v>
      </c>
      <c r="AL3111" t="s">
        <v>64</v>
      </c>
      <c r="AM3111" t="s">
        <v>5945</v>
      </c>
      <c r="AN3111">
        <v>97</v>
      </c>
    </row>
    <row r="3112" spans="1:40" ht="14.4" x14ac:dyDescent="0.3">
      <c r="A3112" s="433" t="str">
        <v>5554</v>
      </c>
      <c r="D3112" t="str">
        <f>CONCATENATE(portada_F[[#This Row],[NIVEL]],".",portada_F[[#This Row],[CODINS]])</f>
        <v>1.02123</v>
      </c>
      <c r="E3112" s="444" t="s">
        <v>32339</v>
      </c>
      <c r="F3112" t="s">
        <v>1924</v>
      </c>
      <c r="G3112" t="s">
        <v>5981</v>
      </c>
      <c r="H3112" t="s">
        <v>173</v>
      </c>
      <c r="I3112" t="s">
        <v>17671</v>
      </c>
      <c r="J3112" t="s">
        <v>10</v>
      </c>
      <c r="K3112" t="s">
        <v>32</v>
      </c>
      <c r="L3112" t="s">
        <v>20921</v>
      </c>
      <c r="M3112" t="s">
        <v>18492</v>
      </c>
      <c r="N3112">
        <v>70502</v>
      </c>
      <c r="O3112" t="s">
        <v>87</v>
      </c>
      <c r="P3112" t="s">
        <v>5</v>
      </c>
      <c r="Q3112" t="s">
        <v>2</v>
      </c>
      <c r="R3112" t="s">
        <v>16865</v>
      </c>
      <c r="S3112" t="s">
        <v>17671</v>
      </c>
      <c r="T3112" t="s">
        <v>3066</v>
      </c>
      <c r="U3112" t="s">
        <v>5849</v>
      </c>
      <c r="V3112" t="s">
        <v>9723</v>
      </c>
      <c r="W3112" t="s">
        <v>9724</v>
      </c>
      <c r="X3112" t="s">
        <v>13062</v>
      </c>
      <c r="Y3112" s="536" t="s">
        <v>25404</v>
      </c>
      <c r="Z3112" s="536"/>
      <c r="AA3112" s="493" t="s">
        <v>19166</v>
      </c>
      <c r="AB3112" s="493" t="s">
        <v>25404</v>
      </c>
      <c r="AC3112" s="493" t="s">
        <v>19914</v>
      </c>
      <c r="AD3112" s="493" t="s">
        <v>22623</v>
      </c>
      <c r="AE3112"/>
      <c r="AF3112" t="s">
        <v>20919</v>
      </c>
      <c r="AG3112"/>
      <c r="AH3112"/>
      <c r="AI3112" t="s">
        <v>20668</v>
      </c>
      <c r="AJ3112" t="s">
        <v>32</v>
      </c>
      <c r="AK3112" t="s">
        <v>5980</v>
      </c>
      <c r="AL3112" t="s">
        <v>64</v>
      </c>
      <c r="AM3112" t="s">
        <v>173</v>
      </c>
      <c r="AN3112">
        <v>14</v>
      </c>
    </row>
    <row r="3113" spans="1:40" ht="14.4" x14ac:dyDescent="0.3">
      <c r="A3113" s="433" t="str">
        <v>5555</v>
      </c>
      <c r="D3113" t="str">
        <f>CONCATENATE(portada_F[[#This Row],[NIVEL]],".",portada_F[[#This Row],[CODINS]])</f>
        <v>1.03489</v>
      </c>
      <c r="E3113" s="444" t="s">
        <v>31267</v>
      </c>
      <c r="F3113" t="s">
        <v>8114</v>
      </c>
      <c r="G3113" t="s">
        <v>5742</v>
      </c>
      <c r="H3113" t="s">
        <v>28209</v>
      </c>
      <c r="I3113" t="s">
        <v>17671</v>
      </c>
      <c r="J3113" t="s">
        <v>1</v>
      </c>
      <c r="K3113" t="s">
        <v>32</v>
      </c>
      <c r="L3113" t="s">
        <v>20921</v>
      </c>
      <c r="M3113" t="s">
        <v>18492</v>
      </c>
      <c r="N3113">
        <v>70101</v>
      </c>
      <c r="O3113" t="s">
        <v>87</v>
      </c>
      <c r="P3113" t="s">
        <v>1</v>
      </c>
      <c r="Q3113" t="s">
        <v>1</v>
      </c>
      <c r="R3113" t="s">
        <v>16845</v>
      </c>
      <c r="S3113" t="s">
        <v>17671</v>
      </c>
      <c r="T3113" t="s">
        <v>17671</v>
      </c>
      <c r="U3113" t="s">
        <v>17671</v>
      </c>
      <c r="V3113" t="s">
        <v>16385</v>
      </c>
      <c r="W3113" t="s">
        <v>12779</v>
      </c>
      <c r="X3113" t="s">
        <v>14906</v>
      </c>
      <c r="Y3113" s="536" t="s">
        <v>22960</v>
      </c>
      <c r="Z3113" s="536"/>
      <c r="AA3113" s="493" t="s">
        <v>16386</v>
      </c>
      <c r="AB3113" s="493" t="s">
        <v>22960</v>
      </c>
      <c r="AC3113" s="493" t="s">
        <v>19902</v>
      </c>
      <c r="AD3113" s="493" t="s">
        <v>22536</v>
      </c>
      <c r="AE3113" t="s">
        <v>28173</v>
      </c>
      <c r="AF3113" t="s">
        <v>20919</v>
      </c>
      <c r="AG3113" t="s">
        <v>64</v>
      </c>
      <c r="AH3113" t="s">
        <v>19694</v>
      </c>
      <c r="AI3113" t="s">
        <v>28210</v>
      </c>
      <c r="AJ3113" t="s">
        <v>32</v>
      </c>
      <c r="AK3113" t="s">
        <v>7334</v>
      </c>
      <c r="AL3113" t="s">
        <v>64</v>
      </c>
      <c r="AM3113" t="s">
        <v>5743</v>
      </c>
      <c r="AN3113">
        <v>39</v>
      </c>
    </row>
    <row r="3114" spans="1:40" ht="14.4" x14ac:dyDescent="0.3">
      <c r="A3114" s="433" t="str">
        <v>5560</v>
      </c>
      <c r="D3114" t="str">
        <f>CONCATENATE(portada_F[[#This Row],[NIVEL]],".",portada_F[[#This Row],[CODINS]])</f>
        <v>1.00940</v>
      </c>
      <c r="E3114" s="444" t="s">
        <v>31267</v>
      </c>
      <c r="F3114" t="s">
        <v>2523</v>
      </c>
      <c r="G3114" t="s">
        <v>5742</v>
      </c>
      <c r="H3114" t="s">
        <v>5743</v>
      </c>
      <c r="I3114" t="s">
        <v>17671</v>
      </c>
      <c r="J3114" t="s">
        <v>1</v>
      </c>
      <c r="K3114" t="s">
        <v>32</v>
      </c>
      <c r="L3114" t="s">
        <v>20921</v>
      </c>
      <c r="M3114" t="s">
        <v>18492</v>
      </c>
      <c r="N3114">
        <v>70101</v>
      </c>
      <c r="O3114" t="s">
        <v>87</v>
      </c>
      <c r="P3114" t="s">
        <v>1</v>
      </c>
      <c r="Q3114" t="s">
        <v>1</v>
      </c>
      <c r="R3114" t="s">
        <v>16845</v>
      </c>
      <c r="S3114" t="s">
        <v>17671</v>
      </c>
      <c r="T3114" t="s">
        <v>17671</v>
      </c>
      <c r="U3114" t="s">
        <v>17671</v>
      </c>
      <c r="V3114" t="s">
        <v>5744</v>
      </c>
      <c r="W3114" t="s">
        <v>12779</v>
      </c>
      <c r="X3114" t="s">
        <v>14906</v>
      </c>
      <c r="Y3114" s="536" t="s">
        <v>22960</v>
      </c>
      <c r="Z3114" s="536"/>
      <c r="AA3114" s="493" t="s">
        <v>5745</v>
      </c>
      <c r="AB3114" s="493" t="s">
        <v>22960</v>
      </c>
      <c r="AC3114" s="493" t="s">
        <v>19902</v>
      </c>
      <c r="AD3114" s="493" t="s">
        <v>22536</v>
      </c>
      <c r="AE3114"/>
      <c r="AF3114" t="s">
        <v>20919</v>
      </c>
      <c r="AG3114"/>
      <c r="AH3114"/>
      <c r="AI3114" t="s">
        <v>20668</v>
      </c>
      <c r="AJ3114" t="s">
        <v>32</v>
      </c>
      <c r="AK3114" t="s">
        <v>7334</v>
      </c>
      <c r="AL3114" t="s">
        <v>64</v>
      </c>
      <c r="AM3114" t="s">
        <v>5743</v>
      </c>
      <c r="AN3114">
        <v>45</v>
      </c>
    </row>
    <row r="3115" spans="1:40" ht="14.4" x14ac:dyDescent="0.3">
      <c r="A3115" s="433" t="str">
        <v>5561</v>
      </c>
      <c r="D3115" t="str">
        <f>CONCATENATE(portada_F[[#This Row],[NIVEL]],".",portada_F[[#This Row],[CODINS]])</f>
        <v>1.00732</v>
      </c>
      <c r="E3115" s="444" t="s">
        <v>31097</v>
      </c>
      <c r="F3115" t="s">
        <v>953</v>
      </c>
      <c r="G3115" t="s">
        <v>5736</v>
      </c>
      <c r="H3115" t="s">
        <v>5737</v>
      </c>
      <c r="I3115" t="s">
        <v>17671</v>
      </c>
      <c r="J3115" t="s">
        <v>1</v>
      </c>
      <c r="K3115" t="s">
        <v>32</v>
      </c>
      <c r="L3115" t="s">
        <v>20921</v>
      </c>
      <c r="M3115" t="s">
        <v>18492</v>
      </c>
      <c r="N3115">
        <v>70101</v>
      </c>
      <c r="O3115" t="s">
        <v>87</v>
      </c>
      <c r="P3115" t="s">
        <v>1</v>
      </c>
      <c r="Q3115" t="s">
        <v>1</v>
      </c>
      <c r="R3115" t="s">
        <v>16845</v>
      </c>
      <c r="S3115" t="s">
        <v>17671</v>
      </c>
      <c r="T3115" t="s">
        <v>17671</v>
      </c>
      <c r="U3115" t="s">
        <v>17671</v>
      </c>
      <c r="V3115" t="s">
        <v>5737</v>
      </c>
      <c r="W3115" t="s">
        <v>22542</v>
      </c>
      <c r="X3115" t="s">
        <v>11641</v>
      </c>
      <c r="Y3115" s="536" t="s">
        <v>22543</v>
      </c>
      <c r="Z3115" s="536" t="s">
        <v>22543</v>
      </c>
      <c r="AA3115" s="493" t="s">
        <v>15592</v>
      </c>
      <c r="AB3115" s="493" t="s">
        <v>22544</v>
      </c>
      <c r="AC3115" s="493" t="s">
        <v>19902</v>
      </c>
      <c r="AD3115" s="493" t="s">
        <v>22536</v>
      </c>
      <c r="AE3115"/>
      <c r="AF3115" t="s">
        <v>20919</v>
      </c>
      <c r="AG3115"/>
      <c r="AH3115"/>
      <c r="AI3115" t="s">
        <v>20668</v>
      </c>
      <c r="AJ3115" t="s">
        <v>32</v>
      </c>
      <c r="AK3115" t="s">
        <v>766</v>
      </c>
      <c r="AL3115" t="s">
        <v>64</v>
      </c>
      <c r="AM3115" t="s">
        <v>5737</v>
      </c>
      <c r="AN3115">
        <v>108</v>
      </c>
    </row>
    <row r="3116" spans="1:40" ht="14.4" x14ac:dyDescent="0.3">
      <c r="A3116" s="433" t="str">
        <v>5562</v>
      </c>
      <c r="D3116" t="str">
        <f>CONCATENATE(portada_F[[#This Row],[NIVEL]],".",portada_F[[#This Row],[CODINS]])</f>
        <v>1.03587</v>
      </c>
      <c r="E3116" s="444" t="s">
        <v>31097</v>
      </c>
      <c r="F3116" t="s">
        <v>9935</v>
      </c>
      <c r="G3116" t="s">
        <v>5736</v>
      </c>
      <c r="H3116" t="s">
        <v>28422</v>
      </c>
      <c r="I3116" t="s">
        <v>17671</v>
      </c>
      <c r="J3116" t="s">
        <v>1</v>
      </c>
      <c r="K3116" t="s">
        <v>32</v>
      </c>
      <c r="L3116" t="s">
        <v>20921</v>
      </c>
      <c r="M3116" t="s">
        <v>18492</v>
      </c>
      <c r="N3116">
        <v>70101</v>
      </c>
      <c r="O3116" t="s">
        <v>87</v>
      </c>
      <c r="P3116" t="s">
        <v>1</v>
      </c>
      <c r="Q3116" t="s">
        <v>1</v>
      </c>
      <c r="R3116" t="s">
        <v>16845</v>
      </c>
      <c r="S3116" t="s">
        <v>17671</v>
      </c>
      <c r="T3116" t="s">
        <v>17671</v>
      </c>
      <c r="U3116" t="s">
        <v>17671</v>
      </c>
      <c r="V3116" t="s">
        <v>5737</v>
      </c>
      <c r="W3116" t="s">
        <v>16406</v>
      </c>
      <c r="X3116" t="s">
        <v>11641</v>
      </c>
      <c r="Y3116" s="536" t="s">
        <v>28423</v>
      </c>
      <c r="Z3116" s="536"/>
      <c r="AA3116" s="493" t="s">
        <v>15592</v>
      </c>
      <c r="AB3116" s="493" t="s">
        <v>28424</v>
      </c>
      <c r="AC3116" s="493" t="s">
        <v>19902</v>
      </c>
      <c r="AD3116" s="493" t="s">
        <v>22536</v>
      </c>
      <c r="AE3116" t="s">
        <v>28173</v>
      </c>
      <c r="AF3116" t="s">
        <v>20919</v>
      </c>
      <c r="AG3116" t="s">
        <v>64</v>
      </c>
      <c r="AH3116" t="s">
        <v>19694</v>
      </c>
      <c r="AI3116" t="s">
        <v>28425</v>
      </c>
      <c r="AJ3116" t="s">
        <v>32</v>
      </c>
      <c r="AK3116" t="s">
        <v>766</v>
      </c>
      <c r="AL3116" t="s">
        <v>64</v>
      </c>
      <c r="AM3116" t="s">
        <v>5737</v>
      </c>
      <c r="AN3116">
        <v>13</v>
      </c>
    </row>
    <row r="3117" spans="1:40" ht="14.4" x14ac:dyDescent="0.3">
      <c r="A3117" s="433" t="str">
        <v>5563</v>
      </c>
      <c r="D3117" t="str">
        <f>CONCATENATE(portada_F[[#This Row],[NIVEL]],".",portada_F[[#This Row],[CODINS]])</f>
        <v>1.01013</v>
      </c>
      <c r="E3117" s="444" t="s">
        <v>31333</v>
      </c>
      <c r="F3117" t="s">
        <v>6870</v>
      </c>
      <c r="G3117" t="s">
        <v>5720</v>
      </c>
      <c r="H3117" t="s">
        <v>5721</v>
      </c>
      <c r="I3117" t="s">
        <v>17671</v>
      </c>
      <c r="J3117" t="s">
        <v>1</v>
      </c>
      <c r="K3117" t="s">
        <v>32</v>
      </c>
      <c r="L3117" t="s">
        <v>20921</v>
      </c>
      <c r="M3117" t="s">
        <v>18492</v>
      </c>
      <c r="N3117">
        <v>70101</v>
      </c>
      <c r="O3117" t="s">
        <v>87</v>
      </c>
      <c r="P3117" t="s">
        <v>1</v>
      </c>
      <c r="Q3117" t="s">
        <v>1</v>
      </c>
      <c r="R3117" t="s">
        <v>16845</v>
      </c>
      <c r="S3117" t="s">
        <v>17671</v>
      </c>
      <c r="T3117" t="s">
        <v>17671</v>
      </c>
      <c r="U3117" t="s">
        <v>17671</v>
      </c>
      <c r="V3117" t="s">
        <v>9698</v>
      </c>
      <c r="W3117" t="s">
        <v>18907</v>
      </c>
      <c r="X3117" t="s">
        <v>10521</v>
      </c>
      <c r="Y3117" s="536" t="s">
        <v>23098</v>
      </c>
      <c r="Z3117" s="536"/>
      <c r="AA3117" s="493" t="s">
        <v>18906</v>
      </c>
      <c r="AB3117" s="493" t="s">
        <v>23099</v>
      </c>
      <c r="AC3117" s="493" t="s">
        <v>19902</v>
      </c>
      <c r="AD3117" s="493" t="s">
        <v>22536</v>
      </c>
      <c r="AE3117"/>
      <c r="AF3117" t="s">
        <v>20919</v>
      </c>
      <c r="AG3117"/>
      <c r="AH3117"/>
      <c r="AI3117" t="s">
        <v>20668</v>
      </c>
      <c r="AJ3117" t="s">
        <v>32</v>
      </c>
      <c r="AK3117" t="s">
        <v>7510</v>
      </c>
      <c r="AL3117" t="s">
        <v>64</v>
      </c>
      <c r="AM3117" t="s">
        <v>5721</v>
      </c>
      <c r="AN3117">
        <v>39</v>
      </c>
    </row>
    <row r="3118" spans="1:40" ht="14.4" x14ac:dyDescent="0.3">
      <c r="A3118" s="433" t="str">
        <v>5564</v>
      </c>
      <c r="D3118" t="str">
        <f>CONCATENATE(portada_F[[#This Row],[NIVEL]],".",portada_F[[#This Row],[CODINS]])</f>
        <v>1.01662</v>
      </c>
      <c r="E3118" s="444" t="s">
        <v>31929</v>
      </c>
      <c r="F3118" t="s">
        <v>3916</v>
      </c>
      <c r="G3118" t="s">
        <v>5726</v>
      </c>
      <c r="H3118" t="s">
        <v>10184</v>
      </c>
      <c r="I3118" t="s">
        <v>17671</v>
      </c>
      <c r="J3118" t="s">
        <v>7</v>
      </c>
      <c r="K3118" t="s">
        <v>32</v>
      </c>
      <c r="L3118" t="s">
        <v>20921</v>
      </c>
      <c r="M3118" t="s">
        <v>18492</v>
      </c>
      <c r="N3118">
        <v>70103</v>
      </c>
      <c r="O3118" t="s">
        <v>87</v>
      </c>
      <c r="P3118" t="s">
        <v>1</v>
      </c>
      <c r="Q3118" t="s">
        <v>3</v>
      </c>
      <c r="R3118" t="s">
        <v>16847</v>
      </c>
      <c r="S3118" t="s">
        <v>17671</v>
      </c>
      <c r="T3118" t="s">
        <v>17671</v>
      </c>
      <c r="U3118" t="s">
        <v>88</v>
      </c>
      <c r="V3118" t="s">
        <v>10184</v>
      </c>
      <c r="W3118" t="s">
        <v>9700</v>
      </c>
      <c r="X3118" t="s">
        <v>10698</v>
      </c>
      <c r="Y3118" s="536" t="s">
        <v>24473</v>
      </c>
      <c r="Z3118" s="536"/>
      <c r="AA3118" s="493" t="s">
        <v>12952</v>
      </c>
      <c r="AB3118" s="493" t="s">
        <v>24473</v>
      </c>
      <c r="AC3118" s="493" t="s">
        <v>19961</v>
      </c>
      <c r="AD3118" s="493" t="s">
        <v>23105</v>
      </c>
      <c r="AE3118"/>
      <c r="AF3118" t="s">
        <v>20919</v>
      </c>
      <c r="AG3118"/>
      <c r="AH3118"/>
      <c r="AI3118" t="s">
        <v>20668</v>
      </c>
      <c r="AJ3118" t="s">
        <v>32</v>
      </c>
      <c r="AK3118" t="s">
        <v>3643</v>
      </c>
      <c r="AL3118" t="s">
        <v>64</v>
      </c>
      <c r="AM3118" t="s">
        <v>10184</v>
      </c>
      <c r="AN3118">
        <v>10</v>
      </c>
    </row>
    <row r="3119" spans="1:40" ht="14.4" x14ac:dyDescent="0.3">
      <c r="A3119" s="433" t="str">
        <v>5566</v>
      </c>
      <c r="D3119" t="str">
        <f>CONCATENATE(portada_F[[#This Row],[NIVEL]],".",portada_F[[#This Row],[CODINS]])</f>
        <v>1.01383</v>
      </c>
      <c r="E3119" s="444" t="s">
        <v>31666</v>
      </c>
      <c r="F3119" t="s">
        <v>3476</v>
      </c>
      <c r="G3119" t="s">
        <v>5878</v>
      </c>
      <c r="H3119" t="s">
        <v>5871</v>
      </c>
      <c r="I3119" t="s">
        <v>17671</v>
      </c>
      <c r="J3119" t="s">
        <v>6</v>
      </c>
      <c r="K3119" t="s">
        <v>32</v>
      </c>
      <c r="L3119" t="s">
        <v>20921</v>
      </c>
      <c r="M3119" t="s">
        <v>18492</v>
      </c>
      <c r="N3119">
        <v>70304</v>
      </c>
      <c r="O3119" t="s">
        <v>87</v>
      </c>
      <c r="P3119" t="s">
        <v>3</v>
      </c>
      <c r="Q3119" t="s">
        <v>4</v>
      </c>
      <c r="R3119" t="s">
        <v>16857</v>
      </c>
      <c r="S3119" t="s">
        <v>17671</v>
      </c>
      <c r="T3119" t="s">
        <v>21299</v>
      </c>
      <c r="U3119" t="s">
        <v>5871</v>
      </c>
      <c r="V3119" t="s">
        <v>5871</v>
      </c>
      <c r="W3119" t="s">
        <v>18997</v>
      </c>
      <c r="X3119" t="s">
        <v>10616</v>
      </c>
      <c r="Y3119" s="536" t="s">
        <v>23864</v>
      </c>
      <c r="Z3119" s="536"/>
      <c r="AA3119" s="493" t="s">
        <v>23865</v>
      </c>
      <c r="AB3119" s="493" t="s">
        <v>23866</v>
      </c>
      <c r="AC3119" s="493" t="s">
        <v>19948</v>
      </c>
      <c r="AD3119" s="493" t="s">
        <v>22959</v>
      </c>
      <c r="AE3119"/>
      <c r="AF3119" t="s">
        <v>20919</v>
      </c>
      <c r="AG3119"/>
      <c r="AH3119"/>
      <c r="AI3119" t="s">
        <v>20668</v>
      </c>
      <c r="AJ3119" t="s">
        <v>32</v>
      </c>
      <c r="AK3119" t="s">
        <v>259</v>
      </c>
      <c r="AL3119" t="s">
        <v>64</v>
      </c>
      <c r="AM3119" t="s">
        <v>5871</v>
      </c>
      <c r="AN3119">
        <v>18</v>
      </c>
    </row>
    <row r="3120" spans="1:40" ht="14.4" x14ac:dyDescent="0.3">
      <c r="A3120" s="433" t="str">
        <v>5570</v>
      </c>
      <c r="D3120" t="str">
        <f>CONCATENATE(portada_F[[#This Row],[NIVEL]],".",portada_F[[#This Row],[CODINS]])</f>
        <v>1.01194</v>
      </c>
      <c r="E3120" s="444" t="s">
        <v>31490</v>
      </c>
      <c r="F3120" t="s">
        <v>3134</v>
      </c>
      <c r="G3120" t="s">
        <v>3132</v>
      </c>
      <c r="H3120" t="s">
        <v>3133</v>
      </c>
      <c r="I3120" t="s">
        <v>17671</v>
      </c>
      <c r="J3120" t="s">
        <v>2</v>
      </c>
      <c r="K3120" t="s">
        <v>32</v>
      </c>
      <c r="L3120" t="s">
        <v>20921</v>
      </c>
      <c r="M3120" t="s">
        <v>18492</v>
      </c>
      <c r="N3120">
        <v>70102</v>
      </c>
      <c r="O3120" t="s">
        <v>87</v>
      </c>
      <c r="P3120" t="s">
        <v>1</v>
      </c>
      <c r="Q3120" t="s">
        <v>2</v>
      </c>
      <c r="R3120" t="s">
        <v>16846</v>
      </c>
      <c r="S3120" t="s">
        <v>17671</v>
      </c>
      <c r="T3120" t="s">
        <v>17671</v>
      </c>
      <c r="U3120" t="s">
        <v>22842</v>
      </c>
      <c r="V3120" t="s">
        <v>3133</v>
      </c>
      <c r="W3120" t="s">
        <v>23459</v>
      </c>
      <c r="X3120" t="s">
        <v>10563</v>
      </c>
      <c r="Y3120" s="536" t="s">
        <v>23460</v>
      </c>
      <c r="Z3120" s="536" t="s">
        <v>23460</v>
      </c>
      <c r="AA3120" s="493" t="s">
        <v>20000</v>
      </c>
      <c r="AB3120" s="493" t="s">
        <v>23460</v>
      </c>
      <c r="AC3120" s="493" t="s">
        <v>19906</v>
      </c>
      <c r="AD3120" s="493" t="s">
        <v>22562</v>
      </c>
      <c r="AE3120"/>
      <c r="AF3120" t="s">
        <v>20919</v>
      </c>
      <c r="AG3120"/>
      <c r="AH3120"/>
      <c r="AI3120" t="s">
        <v>20668</v>
      </c>
      <c r="AJ3120" t="s">
        <v>32</v>
      </c>
      <c r="AK3120" t="s">
        <v>3131</v>
      </c>
      <c r="AL3120" t="s">
        <v>64</v>
      </c>
      <c r="AM3120" t="s">
        <v>3133</v>
      </c>
      <c r="AN3120">
        <v>65</v>
      </c>
    </row>
    <row r="3121" spans="1:40" ht="14.4" x14ac:dyDescent="0.3">
      <c r="A3121" s="433" t="str">
        <v>5573</v>
      </c>
      <c r="D3121" t="str">
        <f>CONCATENATE(portada_F[[#This Row],[NIVEL]],".",portada_F[[#This Row],[CODINS]])</f>
        <v>1.00733</v>
      </c>
      <c r="E3121" s="444" t="s">
        <v>31098</v>
      </c>
      <c r="F3121" t="s">
        <v>1970</v>
      </c>
      <c r="G3121" t="s">
        <v>5738</v>
      </c>
      <c r="H3121" t="s">
        <v>9545</v>
      </c>
      <c r="I3121" t="s">
        <v>17671</v>
      </c>
      <c r="J3121" t="s">
        <v>1</v>
      </c>
      <c r="K3121" t="s">
        <v>32</v>
      </c>
      <c r="L3121" t="s">
        <v>20921</v>
      </c>
      <c r="M3121" t="s">
        <v>18492</v>
      </c>
      <c r="N3121">
        <v>70101</v>
      </c>
      <c r="O3121" t="s">
        <v>87</v>
      </c>
      <c r="P3121" t="s">
        <v>1</v>
      </c>
      <c r="Q3121" t="s">
        <v>1</v>
      </c>
      <c r="R3121" t="s">
        <v>16845</v>
      </c>
      <c r="S3121" t="s">
        <v>17671</v>
      </c>
      <c r="T3121" t="s">
        <v>17671</v>
      </c>
      <c r="U3121" t="s">
        <v>17671</v>
      </c>
      <c r="V3121" t="s">
        <v>9701</v>
      </c>
      <c r="W3121" t="s">
        <v>12755</v>
      </c>
      <c r="X3121" t="s">
        <v>18855</v>
      </c>
      <c r="Y3121" s="536" t="s">
        <v>22545</v>
      </c>
      <c r="Z3121" s="536"/>
      <c r="AA3121" s="493" t="s">
        <v>10452</v>
      </c>
      <c r="AB3121" s="493" t="s">
        <v>22545</v>
      </c>
      <c r="AC3121" s="493" t="s">
        <v>19902</v>
      </c>
      <c r="AD3121" s="493" t="s">
        <v>22536</v>
      </c>
      <c r="AE3121"/>
      <c r="AF3121" t="s">
        <v>20919</v>
      </c>
      <c r="AG3121"/>
      <c r="AH3121"/>
      <c r="AI3121" t="s">
        <v>20668</v>
      </c>
      <c r="AJ3121" t="s">
        <v>32</v>
      </c>
      <c r="AK3121" t="s">
        <v>1050</v>
      </c>
      <c r="AL3121" t="s">
        <v>64</v>
      </c>
      <c r="AM3121" t="s">
        <v>9545</v>
      </c>
      <c r="AN3121">
        <v>90</v>
      </c>
    </row>
    <row r="3122" spans="1:40" ht="14.4" x14ac:dyDescent="0.3">
      <c r="A3122" s="433" t="str">
        <v>5574</v>
      </c>
      <c r="D3122" t="str">
        <f>CONCATENATE(portada_F[[#This Row],[NIVEL]],".",portada_F[[#This Row],[CODINS]])</f>
        <v>1.04187</v>
      </c>
      <c r="E3122" s="444" t="s">
        <v>31098</v>
      </c>
      <c r="F3122" t="s">
        <v>18322</v>
      </c>
      <c r="G3122" t="s">
        <v>5738</v>
      </c>
      <c r="H3122" t="s">
        <v>29668</v>
      </c>
      <c r="I3122" t="s">
        <v>17671</v>
      </c>
      <c r="J3122" t="s">
        <v>1</v>
      </c>
      <c r="K3122" t="s">
        <v>32</v>
      </c>
      <c r="L3122" t="s">
        <v>20921</v>
      </c>
      <c r="M3122" t="s">
        <v>18492</v>
      </c>
      <c r="N3122">
        <v>70101</v>
      </c>
      <c r="O3122" t="s">
        <v>87</v>
      </c>
      <c r="P3122" t="s">
        <v>1</v>
      </c>
      <c r="Q3122" t="s">
        <v>1</v>
      </c>
      <c r="R3122" t="s">
        <v>16845</v>
      </c>
      <c r="S3122" t="s">
        <v>17671</v>
      </c>
      <c r="T3122" t="s">
        <v>17671</v>
      </c>
      <c r="U3122" t="s">
        <v>17671</v>
      </c>
      <c r="V3122" t="s">
        <v>18337</v>
      </c>
      <c r="W3122" t="s">
        <v>29669</v>
      </c>
      <c r="X3122" t="s">
        <v>18338</v>
      </c>
      <c r="Y3122" s="536" t="s">
        <v>22545</v>
      </c>
      <c r="Z3122" s="536"/>
      <c r="AA3122" s="493" t="s">
        <v>10452</v>
      </c>
      <c r="AB3122" s="493" t="s">
        <v>22545</v>
      </c>
      <c r="AC3122" s="493" t="s">
        <v>19902</v>
      </c>
      <c r="AD3122" s="493" t="s">
        <v>22536</v>
      </c>
      <c r="AE3122" t="s">
        <v>28173</v>
      </c>
      <c r="AF3122" t="s">
        <v>20919</v>
      </c>
      <c r="AG3122" t="s">
        <v>64</v>
      </c>
      <c r="AH3122" t="s">
        <v>19694</v>
      </c>
      <c r="AI3122" t="s">
        <v>29670</v>
      </c>
      <c r="AJ3122" t="s">
        <v>32</v>
      </c>
      <c r="AK3122" t="s">
        <v>1050</v>
      </c>
      <c r="AL3122" t="s">
        <v>64</v>
      </c>
      <c r="AM3122" t="s">
        <v>9545</v>
      </c>
      <c r="AN3122">
        <v>24</v>
      </c>
    </row>
    <row r="3123" spans="1:40" ht="14.4" x14ac:dyDescent="0.3">
      <c r="A3123" s="433" t="str">
        <v>5593</v>
      </c>
      <c r="D3123" t="str">
        <f>CONCATENATE(portada_F[[#This Row],[NIVEL]],".",portada_F[[#This Row],[CODINS]])</f>
        <v>1.02395</v>
      </c>
      <c r="E3123" s="444" t="s">
        <v>32577</v>
      </c>
      <c r="F3123" t="s">
        <v>5144</v>
      </c>
      <c r="G3123" t="s">
        <v>5816</v>
      </c>
      <c r="H3123" t="s">
        <v>5664</v>
      </c>
      <c r="I3123" t="s">
        <v>17671</v>
      </c>
      <c r="J3123" t="s">
        <v>5</v>
      </c>
      <c r="K3123" t="s">
        <v>32</v>
      </c>
      <c r="L3123" t="s">
        <v>20921</v>
      </c>
      <c r="M3123" t="s">
        <v>18492</v>
      </c>
      <c r="N3123">
        <v>70301</v>
      </c>
      <c r="O3123" t="s">
        <v>87</v>
      </c>
      <c r="P3123" t="s">
        <v>3</v>
      </c>
      <c r="Q3123" t="s">
        <v>1</v>
      </c>
      <c r="R3123" t="s">
        <v>16854</v>
      </c>
      <c r="S3123" t="s">
        <v>17671</v>
      </c>
      <c r="T3123" t="s">
        <v>21299</v>
      </c>
      <c r="U3123" t="s">
        <v>21299</v>
      </c>
      <c r="V3123" t="s">
        <v>5664</v>
      </c>
      <c r="W3123" t="s">
        <v>25963</v>
      </c>
      <c r="X3123" t="s">
        <v>15751</v>
      </c>
      <c r="Y3123" s="536" t="s">
        <v>25964</v>
      </c>
      <c r="Z3123" s="536" t="s">
        <v>25965</v>
      </c>
      <c r="AA3123" s="493" t="s">
        <v>25966</v>
      </c>
      <c r="AB3123" s="493" t="s">
        <v>25965</v>
      </c>
      <c r="AC3123" s="493" t="s">
        <v>21316</v>
      </c>
      <c r="AD3123" s="493" t="s">
        <v>21317</v>
      </c>
      <c r="AE3123"/>
      <c r="AF3123" t="s">
        <v>20919</v>
      </c>
      <c r="AG3123"/>
      <c r="AH3123"/>
      <c r="AI3123" t="s">
        <v>20668</v>
      </c>
      <c r="AJ3123" t="s">
        <v>32</v>
      </c>
      <c r="AK3123" t="s">
        <v>7801</v>
      </c>
      <c r="AL3123" t="s">
        <v>64</v>
      </c>
      <c r="AM3123" t="s">
        <v>5664</v>
      </c>
      <c r="AN3123">
        <v>4</v>
      </c>
    </row>
    <row r="3124" spans="1:40" ht="14.4" x14ac:dyDescent="0.3">
      <c r="A3124" s="433" t="str">
        <v>5641</v>
      </c>
      <c r="D3124" t="str">
        <f>CONCATENATE(portada_F[[#This Row],[NIVEL]],".",portada_F[[#This Row],[CODINS]])</f>
        <v>1.01032</v>
      </c>
      <c r="E3124" s="444" t="s">
        <v>31351</v>
      </c>
      <c r="F3124" t="s">
        <v>2780</v>
      </c>
      <c r="G3124" t="s">
        <v>5853</v>
      </c>
      <c r="H3124" t="s">
        <v>5854</v>
      </c>
      <c r="I3124" t="s">
        <v>17671</v>
      </c>
      <c r="J3124" t="s">
        <v>4</v>
      </c>
      <c r="K3124" t="s">
        <v>32</v>
      </c>
      <c r="L3124" t="s">
        <v>20921</v>
      </c>
      <c r="M3124" t="s">
        <v>18492</v>
      </c>
      <c r="N3124">
        <v>70301</v>
      </c>
      <c r="O3124" t="s">
        <v>87</v>
      </c>
      <c r="P3124" t="s">
        <v>3</v>
      </c>
      <c r="Q3124" t="s">
        <v>1</v>
      </c>
      <c r="R3124" t="s">
        <v>16854</v>
      </c>
      <c r="S3124" t="s">
        <v>17671</v>
      </c>
      <c r="T3124" t="s">
        <v>21299</v>
      </c>
      <c r="U3124" t="s">
        <v>21299</v>
      </c>
      <c r="V3124" t="s">
        <v>5854</v>
      </c>
      <c r="W3124" t="s">
        <v>215</v>
      </c>
      <c r="X3124" t="s">
        <v>10527</v>
      </c>
      <c r="Y3124" s="536" t="s">
        <v>23143</v>
      </c>
      <c r="Z3124" s="536"/>
      <c r="AA3124" s="493" t="s">
        <v>11367</v>
      </c>
      <c r="AB3124" s="493" t="s">
        <v>23144</v>
      </c>
      <c r="AC3124" s="493" t="s">
        <v>19727</v>
      </c>
      <c r="AD3124" s="493" t="s">
        <v>21301</v>
      </c>
      <c r="AE3124"/>
      <c r="AF3124" t="s">
        <v>20919</v>
      </c>
      <c r="AG3124"/>
      <c r="AH3124"/>
      <c r="AI3124" t="s">
        <v>20668</v>
      </c>
      <c r="AJ3124" t="s">
        <v>32</v>
      </c>
      <c r="AK3124" t="s">
        <v>7520</v>
      </c>
      <c r="AL3124" t="s">
        <v>64</v>
      </c>
      <c r="AM3124" t="s">
        <v>5854</v>
      </c>
      <c r="AN3124">
        <v>17</v>
      </c>
    </row>
    <row r="3125" spans="1:40" ht="14.4" x14ac:dyDescent="0.3">
      <c r="A3125" s="433" t="str">
        <v>5642</v>
      </c>
      <c r="D3125" t="str">
        <f>CONCATENATE(portada_F[[#This Row],[NIVEL]],".",portada_F[[#This Row],[CODINS]])</f>
        <v>1.00752</v>
      </c>
      <c r="E3125" s="444" t="s">
        <v>31115</v>
      </c>
      <c r="F3125" t="s">
        <v>767</v>
      </c>
      <c r="G3125" t="s">
        <v>5856</v>
      </c>
      <c r="H3125" t="s">
        <v>5173</v>
      </c>
      <c r="I3125" t="s">
        <v>17671</v>
      </c>
      <c r="J3125" t="s">
        <v>5</v>
      </c>
      <c r="K3125" t="s">
        <v>32</v>
      </c>
      <c r="L3125" t="s">
        <v>20921</v>
      </c>
      <c r="M3125" t="s">
        <v>18492</v>
      </c>
      <c r="N3125">
        <v>70301</v>
      </c>
      <c r="O3125" t="s">
        <v>87</v>
      </c>
      <c r="P3125" t="s">
        <v>3</v>
      </c>
      <c r="Q3125" t="s">
        <v>1</v>
      </c>
      <c r="R3125" t="s">
        <v>16854</v>
      </c>
      <c r="S3125" t="s">
        <v>17671</v>
      </c>
      <c r="T3125" t="s">
        <v>21299</v>
      </c>
      <c r="U3125" t="s">
        <v>21299</v>
      </c>
      <c r="V3125" t="s">
        <v>22588</v>
      </c>
      <c r="W3125" t="s">
        <v>22589</v>
      </c>
      <c r="X3125" t="s">
        <v>10458</v>
      </c>
      <c r="Y3125" s="536" t="s">
        <v>22590</v>
      </c>
      <c r="Z3125" s="536"/>
      <c r="AA3125" s="493" t="s">
        <v>5835</v>
      </c>
      <c r="AB3125" s="493" t="s">
        <v>22591</v>
      </c>
      <c r="AC3125" s="493" t="s">
        <v>21316</v>
      </c>
      <c r="AD3125" s="493" t="s">
        <v>21317</v>
      </c>
      <c r="AE3125"/>
      <c r="AF3125" t="s">
        <v>20919</v>
      </c>
      <c r="AG3125"/>
      <c r="AH3125"/>
      <c r="AI3125" t="s">
        <v>20668</v>
      </c>
      <c r="AJ3125" t="s">
        <v>32</v>
      </c>
      <c r="AK3125" t="s">
        <v>5855</v>
      </c>
      <c r="AL3125" t="s">
        <v>64</v>
      </c>
      <c r="AM3125" t="s">
        <v>5173</v>
      </c>
      <c r="AN3125">
        <v>126</v>
      </c>
    </row>
    <row r="3126" spans="1:40" ht="14.4" x14ac:dyDescent="0.3">
      <c r="A3126" s="433" t="str">
        <v>5643</v>
      </c>
      <c r="D3126" t="str">
        <f>CONCATENATE(portada_F[[#This Row],[NIVEL]],".",portada_F[[#This Row],[CODINS]])</f>
        <v>1.04189</v>
      </c>
      <c r="E3126" s="444" t="s">
        <v>31115</v>
      </c>
      <c r="F3126" t="s">
        <v>18324</v>
      </c>
      <c r="G3126" t="s">
        <v>5856</v>
      </c>
      <c r="H3126" t="s">
        <v>29675</v>
      </c>
      <c r="I3126" t="s">
        <v>17671</v>
      </c>
      <c r="J3126" t="s">
        <v>5</v>
      </c>
      <c r="K3126" t="s">
        <v>32</v>
      </c>
      <c r="L3126" t="s">
        <v>20921</v>
      </c>
      <c r="M3126" t="s">
        <v>18492</v>
      </c>
      <c r="N3126">
        <v>70301</v>
      </c>
      <c r="O3126" t="s">
        <v>87</v>
      </c>
      <c r="P3126" t="s">
        <v>3</v>
      </c>
      <c r="Q3126" t="s">
        <v>1</v>
      </c>
      <c r="R3126" t="s">
        <v>16854</v>
      </c>
      <c r="S3126" t="s">
        <v>17671</v>
      </c>
      <c r="T3126" t="s">
        <v>21299</v>
      </c>
      <c r="U3126" t="s">
        <v>21299</v>
      </c>
      <c r="V3126" t="s">
        <v>18339</v>
      </c>
      <c r="W3126" t="s">
        <v>29676</v>
      </c>
      <c r="X3126" t="s">
        <v>18340</v>
      </c>
      <c r="Y3126" s="536" t="s">
        <v>29677</v>
      </c>
      <c r="Z3126" s="536"/>
      <c r="AA3126" s="493" t="s">
        <v>5835</v>
      </c>
      <c r="AB3126" s="493" t="s">
        <v>22591</v>
      </c>
      <c r="AC3126" s="493" t="s">
        <v>21316</v>
      </c>
      <c r="AD3126" s="493" t="s">
        <v>21317</v>
      </c>
      <c r="AE3126" t="s">
        <v>28173</v>
      </c>
      <c r="AF3126" t="s">
        <v>20919</v>
      </c>
      <c r="AG3126" t="s">
        <v>64</v>
      </c>
      <c r="AH3126" t="s">
        <v>19694</v>
      </c>
      <c r="AI3126" t="s">
        <v>29678</v>
      </c>
      <c r="AJ3126" t="s">
        <v>32</v>
      </c>
      <c r="AK3126" t="s">
        <v>5855</v>
      </c>
      <c r="AL3126" t="s">
        <v>64</v>
      </c>
      <c r="AM3126" t="s">
        <v>5173</v>
      </c>
      <c r="AN3126">
        <v>23</v>
      </c>
    </row>
    <row r="3127" spans="1:40" ht="14.4" x14ac:dyDescent="0.3">
      <c r="A3127" s="433" t="str">
        <v>5644</v>
      </c>
      <c r="D3127" t="str">
        <f>CONCATENATE(portada_F[[#This Row],[NIVEL]],".",portada_F[[#This Row],[CODINS]])</f>
        <v>1.01193</v>
      </c>
      <c r="E3127" s="444" t="s">
        <v>31489</v>
      </c>
      <c r="F3127" t="s">
        <v>6872</v>
      </c>
      <c r="G3127" t="s">
        <v>5874</v>
      </c>
      <c r="H3127" t="s">
        <v>10169</v>
      </c>
      <c r="I3127" t="s">
        <v>17671</v>
      </c>
      <c r="J3127" t="s">
        <v>6</v>
      </c>
      <c r="K3127" t="s">
        <v>32</v>
      </c>
      <c r="L3127" t="s">
        <v>20921</v>
      </c>
      <c r="M3127" t="s">
        <v>18492</v>
      </c>
      <c r="N3127">
        <v>70306</v>
      </c>
      <c r="O3127" t="s">
        <v>87</v>
      </c>
      <c r="P3127" t="s">
        <v>3</v>
      </c>
      <c r="Q3127" t="s">
        <v>6</v>
      </c>
      <c r="R3127" t="s">
        <v>16858</v>
      </c>
      <c r="S3127" t="s">
        <v>17671</v>
      </c>
      <c r="T3127" t="s">
        <v>21299</v>
      </c>
      <c r="U3127" t="s">
        <v>23113</v>
      </c>
      <c r="V3127" t="s">
        <v>6534</v>
      </c>
      <c r="W3127" t="s">
        <v>18948</v>
      </c>
      <c r="X3127" t="s">
        <v>12825</v>
      </c>
      <c r="Y3127" s="536" t="s">
        <v>23458</v>
      </c>
      <c r="Z3127" s="536"/>
      <c r="AA3127" s="493" t="s">
        <v>18963</v>
      </c>
      <c r="AB3127" s="493" t="s">
        <v>23458</v>
      </c>
      <c r="AC3127" s="493" t="s">
        <v>19948</v>
      </c>
      <c r="AD3127" s="493" t="s">
        <v>22959</v>
      </c>
      <c r="AE3127"/>
      <c r="AF3127" t="s">
        <v>20919</v>
      </c>
      <c r="AG3127"/>
      <c r="AH3127"/>
      <c r="AI3127" t="s">
        <v>20668</v>
      </c>
      <c r="AJ3127" t="s">
        <v>32</v>
      </c>
      <c r="AK3127" t="s">
        <v>2923</v>
      </c>
      <c r="AL3127" t="s">
        <v>64</v>
      </c>
      <c r="AM3127" t="s">
        <v>10169</v>
      </c>
      <c r="AN3127">
        <v>52</v>
      </c>
    </row>
    <row r="3128" spans="1:40" ht="14.4" x14ac:dyDescent="0.3">
      <c r="A3128" s="433" t="str">
        <v>5646</v>
      </c>
      <c r="D3128" t="str">
        <f>CONCATENATE(portada_F[[#This Row],[NIVEL]],".",portada_F[[#This Row],[CODINS]])</f>
        <v>1.01754</v>
      </c>
      <c r="E3128" s="444" t="s">
        <v>32011</v>
      </c>
      <c r="F3128" t="s">
        <v>7747</v>
      </c>
      <c r="G3128" t="s">
        <v>8303</v>
      </c>
      <c r="H3128" t="s">
        <v>307</v>
      </c>
      <c r="I3128" t="s">
        <v>17671</v>
      </c>
      <c r="J3128" t="s">
        <v>6</v>
      </c>
      <c r="K3128" t="s">
        <v>32</v>
      </c>
      <c r="L3128" t="s">
        <v>20921</v>
      </c>
      <c r="M3128" t="s">
        <v>18492</v>
      </c>
      <c r="N3128">
        <v>70303</v>
      </c>
      <c r="O3128" t="s">
        <v>87</v>
      </c>
      <c r="P3128" t="s">
        <v>3</v>
      </c>
      <c r="Q3128" t="s">
        <v>3</v>
      </c>
      <c r="R3128" t="s">
        <v>16856</v>
      </c>
      <c r="S3128" t="s">
        <v>17671</v>
      </c>
      <c r="T3128" t="s">
        <v>21299</v>
      </c>
      <c r="U3128" t="s">
        <v>4504</v>
      </c>
      <c r="V3128" t="s">
        <v>307</v>
      </c>
      <c r="W3128" t="s">
        <v>10723</v>
      </c>
      <c r="X3128" t="s">
        <v>10722</v>
      </c>
      <c r="Y3128" s="536" t="s">
        <v>24664</v>
      </c>
      <c r="Z3128" s="536" t="s">
        <v>24665</v>
      </c>
      <c r="AA3128" s="493" t="s">
        <v>15334</v>
      </c>
      <c r="AB3128" s="493" t="s">
        <v>24665</v>
      </c>
      <c r="AC3128" s="493" t="s">
        <v>19948</v>
      </c>
      <c r="AD3128" s="493" t="s">
        <v>22959</v>
      </c>
      <c r="AE3128"/>
      <c r="AF3128" t="s">
        <v>20919</v>
      </c>
      <c r="AG3128"/>
      <c r="AH3128"/>
      <c r="AI3128" t="s">
        <v>20668</v>
      </c>
      <c r="AJ3128" t="s">
        <v>32</v>
      </c>
      <c r="AK3128" t="s">
        <v>8304</v>
      </c>
      <c r="AL3128" t="s">
        <v>64</v>
      </c>
      <c r="AM3128" t="s">
        <v>307</v>
      </c>
      <c r="AN3128">
        <v>12</v>
      </c>
    </row>
    <row r="3129" spans="1:40" ht="14.4" x14ac:dyDescent="0.3">
      <c r="A3129" s="433" t="str">
        <v>5647</v>
      </c>
      <c r="D3129" t="str">
        <f>CONCATENATE(portada_F[[#This Row],[NIVEL]],".",portada_F[[#This Row],[CODINS]])</f>
        <v>1.02196</v>
      </c>
      <c r="E3129" s="444" t="s">
        <v>32403</v>
      </c>
      <c r="F3129" t="s">
        <v>2727</v>
      </c>
      <c r="G3129" t="s">
        <v>6473</v>
      </c>
      <c r="H3129" t="s">
        <v>6474</v>
      </c>
      <c r="I3129" t="s">
        <v>13537</v>
      </c>
      <c r="J3129" t="s">
        <v>5</v>
      </c>
      <c r="K3129" t="s">
        <v>32</v>
      </c>
      <c r="L3129" t="s">
        <v>20921</v>
      </c>
      <c r="M3129" t="s">
        <v>18492</v>
      </c>
      <c r="N3129">
        <v>70102</v>
      </c>
      <c r="O3129" t="s">
        <v>87</v>
      </c>
      <c r="P3129" t="s">
        <v>1</v>
      </c>
      <c r="Q3129" t="s">
        <v>2</v>
      </c>
      <c r="R3129" t="s">
        <v>16846</v>
      </c>
      <c r="S3129" t="s">
        <v>17671</v>
      </c>
      <c r="T3129" t="s">
        <v>17671</v>
      </c>
      <c r="U3129" t="s">
        <v>22842</v>
      </c>
      <c r="V3129" t="s">
        <v>6474</v>
      </c>
      <c r="W3129" t="s">
        <v>19183</v>
      </c>
      <c r="X3129" t="s">
        <v>15725</v>
      </c>
      <c r="Y3129" s="536" t="s">
        <v>25558</v>
      </c>
      <c r="Z3129" s="536"/>
      <c r="AA3129" s="493" t="s">
        <v>18055</v>
      </c>
      <c r="AB3129" s="493" t="s">
        <v>25558</v>
      </c>
      <c r="AC3129" s="493" t="s">
        <v>9709</v>
      </c>
      <c r="AD3129" s="493" t="s">
        <v>24468</v>
      </c>
      <c r="AE3129"/>
      <c r="AF3129" t="s">
        <v>20919</v>
      </c>
      <c r="AG3129"/>
      <c r="AH3129"/>
      <c r="AI3129" t="s">
        <v>20668</v>
      </c>
      <c r="AJ3129" t="s">
        <v>32</v>
      </c>
      <c r="AK3129" t="s">
        <v>7755</v>
      </c>
      <c r="AL3129" t="s">
        <v>64</v>
      </c>
      <c r="AM3129" t="s">
        <v>6474</v>
      </c>
      <c r="AN3129">
        <v>16</v>
      </c>
    </row>
    <row r="3130" spans="1:40" ht="14.4" x14ac:dyDescent="0.3">
      <c r="A3130" s="433" t="str">
        <v>5648</v>
      </c>
      <c r="D3130" t="str">
        <f>CONCATENATE(portada_F[[#This Row],[NIVEL]],".",portada_F[[#This Row],[CODINS]])</f>
        <v>1.02423</v>
      </c>
      <c r="E3130" s="444" t="s">
        <v>32600</v>
      </c>
      <c r="F3130" t="s">
        <v>5182</v>
      </c>
      <c r="G3130" t="s">
        <v>6145</v>
      </c>
      <c r="H3130" t="s">
        <v>6146</v>
      </c>
      <c r="I3130" t="s">
        <v>13537</v>
      </c>
      <c r="J3130" t="s">
        <v>5</v>
      </c>
      <c r="K3130" t="s">
        <v>32</v>
      </c>
      <c r="L3130" t="s">
        <v>20921</v>
      </c>
      <c r="M3130" t="s">
        <v>18492</v>
      </c>
      <c r="N3130">
        <v>70102</v>
      </c>
      <c r="O3130" t="s">
        <v>87</v>
      </c>
      <c r="P3130" t="s">
        <v>1</v>
      </c>
      <c r="Q3130" t="s">
        <v>2</v>
      </c>
      <c r="R3130" t="s">
        <v>16846</v>
      </c>
      <c r="S3130" t="s">
        <v>17671</v>
      </c>
      <c r="T3130" t="s">
        <v>17671</v>
      </c>
      <c r="U3130" t="s">
        <v>22842</v>
      </c>
      <c r="V3130" t="s">
        <v>7042</v>
      </c>
      <c r="W3130" t="s">
        <v>19235</v>
      </c>
      <c r="X3130" t="s">
        <v>13140</v>
      </c>
      <c r="Y3130" s="536" t="s">
        <v>26010</v>
      </c>
      <c r="Z3130" s="536"/>
      <c r="AA3130" s="493" t="s">
        <v>20219</v>
      </c>
      <c r="AB3130" s="493" t="s">
        <v>26011</v>
      </c>
      <c r="AC3130" s="493" t="s">
        <v>9709</v>
      </c>
      <c r="AD3130" s="493" t="s">
        <v>24468</v>
      </c>
      <c r="AE3130"/>
      <c r="AF3130" t="s">
        <v>20919</v>
      </c>
      <c r="AG3130"/>
      <c r="AH3130"/>
      <c r="AI3130" t="s">
        <v>20668</v>
      </c>
      <c r="AJ3130" t="s">
        <v>32</v>
      </c>
      <c r="AK3130" t="s">
        <v>5593</v>
      </c>
      <c r="AL3130" t="s">
        <v>64</v>
      </c>
      <c r="AM3130" t="s">
        <v>6146</v>
      </c>
      <c r="AN3130">
        <v>26</v>
      </c>
    </row>
    <row r="3131" spans="1:40" ht="14.4" x14ac:dyDescent="0.3">
      <c r="A3131" s="433" t="str">
        <v>5649</v>
      </c>
      <c r="D3131" t="str">
        <f>CONCATENATE(portada_F[[#This Row],[NIVEL]],".",portada_F[[#This Row],[CODINS]])</f>
        <v>1.02706</v>
      </c>
      <c r="E3131" s="444" t="s">
        <v>32851</v>
      </c>
      <c r="F3131" t="s">
        <v>5491</v>
      </c>
      <c r="G3131" t="s">
        <v>6438</v>
      </c>
      <c r="H3131" t="s">
        <v>6439</v>
      </c>
      <c r="I3131" t="s">
        <v>13537</v>
      </c>
      <c r="J3131" t="s">
        <v>6</v>
      </c>
      <c r="K3131" t="s">
        <v>32</v>
      </c>
      <c r="L3131" t="s">
        <v>20921</v>
      </c>
      <c r="M3131" t="s">
        <v>18492</v>
      </c>
      <c r="N3131">
        <v>70501</v>
      </c>
      <c r="O3131" t="s">
        <v>87</v>
      </c>
      <c r="P3131" t="s">
        <v>5</v>
      </c>
      <c r="Q3131" t="s">
        <v>1</v>
      </c>
      <c r="R3131" t="s">
        <v>16864</v>
      </c>
      <c r="S3131" t="s">
        <v>17671</v>
      </c>
      <c r="T3131" t="s">
        <v>3066</v>
      </c>
      <c r="U3131" t="s">
        <v>3066</v>
      </c>
      <c r="V3131" t="s">
        <v>6439</v>
      </c>
      <c r="W3131" t="s">
        <v>9801</v>
      </c>
      <c r="X3131" t="s">
        <v>17335</v>
      </c>
      <c r="Y3131" s="536" t="s">
        <v>26613</v>
      </c>
      <c r="Z3131" s="536"/>
      <c r="AA3131" s="493" t="s">
        <v>15792</v>
      </c>
      <c r="AB3131" s="493" t="s">
        <v>26613</v>
      </c>
      <c r="AC3131" s="493" t="s">
        <v>20275</v>
      </c>
      <c r="AD3131" s="493" t="s">
        <v>26614</v>
      </c>
      <c r="AE3131"/>
      <c r="AF3131" t="s">
        <v>20919</v>
      </c>
      <c r="AG3131"/>
      <c r="AH3131"/>
      <c r="AI3131" t="s">
        <v>20668</v>
      </c>
      <c r="AJ3131" t="s">
        <v>32</v>
      </c>
      <c r="AK3131" t="s">
        <v>7873</v>
      </c>
      <c r="AL3131" t="s">
        <v>64</v>
      </c>
      <c r="AM3131" t="s">
        <v>6439</v>
      </c>
      <c r="AN3131">
        <v>18</v>
      </c>
    </row>
    <row r="3132" spans="1:40" ht="14.4" x14ac:dyDescent="0.3">
      <c r="A3132" s="433" t="str">
        <v>5652</v>
      </c>
      <c r="D3132" t="str">
        <f>CONCATENATE(portada_F[[#This Row],[NIVEL]],".",portada_F[[#This Row],[CODINS]])</f>
        <v>1.00744</v>
      </c>
      <c r="E3132" s="444" t="s">
        <v>31108</v>
      </c>
      <c r="F3132" t="s">
        <v>238</v>
      </c>
      <c r="G3132" t="s">
        <v>5758</v>
      </c>
      <c r="H3132" t="s">
        <v>5759</v>
      </c>
      <c r="I3132" t="s">
        <v>17671</v>
      </c>
      <c r="J3132" t="s">
        <v>2</v>
      </c>
      <c r="K3132" t="s">
        <v>32</v>
      </c>
      <c r="L3132" t="s">
        <v>20921</v>
      </c>
      <c r="M3132" t="s">
        <v>18492</v>
      </c>
      <c r="N3132">
        <v>70104</v>
      </c>
      <c r="O3132" t="s">
        <v>87</v>
      </c>
      <c r="P3132" t="s">
        <v>1</v>
      </c>
      <c r="Q3132" t="s">
        <v>4</v>
      </c>
      <c r="R3132" t="s">
        <v>16848</v>
      </c>
      <c r="S3132" t="s">
        <v>17671</v>
      </c>
      <c r="T3132" t="s">
        <v>17671</v>
      </c>
      <c r="U3132" t="s">
        <v>22569</v>
      </c>
      <c r="V3132" t="s">
        <v>5759</v>
      </c>
      <c r="W3132" t="s">
        <v>10529</v>
      </c>
      <c r="X3132" t="s">
        <v>10456</v>
      </c>
      <c r="Y3132" s="536" t="s">
        <v>22570</v>
      </c>
      <c r="Z3132" s="536" t="s">
        <v>22570</v>
      </c>
      <c r="AA3132" s="493" t="s">
        <v>19907</v>
      </c>
      <c r="AB3132" s="493" t="s">
        <v>22571</v>
      </c>
      <c r="AC3132" s="493" t="s">
        <v>19906</v>
      </c>
      <c r="AD3132" s="493" t="s">
        <v>22562</v>
      </c>
      <c r="AE3132"/>
      <c r="AF3132" t="s">
        <v>20919</v>
      </c>
      <c r="AG3132"/>
      <c r="AH3132"/>
      <c r="AI3132" t="s">
        <v>20668</v>
      </c>
      <c r="AJ3132" t="s">
        <v>32</v>
      </c>
      <c r="AK3132" t="s">
        <v>5125</v>
      </c>
      <c r="AL3132" t="s">
        <v>64</v>
      </c>
      <c r="AM3132" t="s">
        <v>5759</v>
      </c>
      <c r="AN3132">
        <v>26</v>
      </c>
    </row>
    <row r="3133" spans="1:40" ht="14.4" x14ac:dyDescent="0.3">
      <c r="A3133" s="433" t="str">
        <v>5653</v>
      </c>
      <c r="D3133" t="str">
        <f>CONCATENATE(portada_F[[#This Row],[NIVEL]],".",portada_F[[#This Row],[CODINS]])</f>
        <v>1.03108</v>
      </c>
      <c r="E3133" s="444" t="s">
        <v>33200</v>
      </c>
      <c r="F3133" t="s">
        <v>6039</v>
      </c>
      <c r="G3133" t="s">
        <v>6352</v>
      </c>
      <c r="H3133" t="s">
        <v>6353</v>
      </c>
      <c r="I3133" t="s">
        <v>17671</v>
      </c>
      <c r="J3133" t="s">
        <v>2</v>
      </c>
      <c r="K3133" t="s">
        <v>32</v>
      </c>
      <c r="L3133" t="s">
        <v>20921</v>
      </c>
      <c r="M3133" t="s">
        <v>18492</v>
      </c>
      <c r="N3133">
        <v>70104</v>
      </c>
      <c r="O3133" t="s">
        <v>87</v>
      </c>
      <c r="P3133" t="s">
        <v>1</v>
      </c>
      <c r="Q3133" t="s">
        <v>4</v>
      </c>
      <c r="R3133" t="s">
        <v>16848</v>
      </c>
      <c r="S3133" t="s">
        <v>17671</v>
      </c>
      <c r="T3133" t="s">
        <v>17671</v>
      </c>
      <c r="U3133" t="s">
        <v>22569</v>
      </c>
      <c r="V3133" t="s">
        <v>7411</v>
      </c>
      <c r="W3133" t="s">
        <v>19413</v>
      </c>
      <c r="X3133" t="s">
        <v>13307</v>
      </c>
      <c r="Y3133" s="536"/>
      <c r="Z3133" s="536"/>
      <c r="AA3133" s="493" t="s">
        <v>20368</v>
      </c>
      <c r="AB3133" s="493" t="s">
        <v>27439</v>
      </c>
      <c r="AC3133" s="493" t="s">
        <v>19906</v>
      </c>
      <c r="AD3133" s="493" t="s">
        <v>22562</v>
      </c>
      <c r="AE3133"/>
      <c r="AF3133" t="s">
        <v>20919</v>
      </c>
      <c r="AG3133"/>
      <c r="AH3133"/>
      <c r="AI3133" t="s">
        <v>20668</v>
      </c>
      <c r="AJ3133" t="s">
        <v>32</v>
      </c>
      <c r="AK3133" t="s">
        <v>7982</v>
      </c>
      <c r="AL3133" t="s">
        <v>64</v>
      </c>
      <c r="AM3133" t="s">
        <v>6353</v>
      </c>
      <c r="AN3133">
        <v>3</v>
      </c>
    </row>
    <row r="3134" spans="1:40" ht="14.4" x14ac:dyDescent="0.3">
      <c r="A3134" s="433" t="str">
        <v>5654</v>
      </c>
      <c r="D3134" t="str">
        <f>CONCATENATE(portada_F[[#This Row],[NIVEL]],".",portada_F[[#This Row],[CODINS]])</f>
        <v>1.01384</v>
      </c>
      <c r="E3134" s="444" t="s">
        <v>31667</v>
      </c>
      <c r="F3134" t="s">
        <v>3482</v>
      </c>
      <c r="G3134" t="s">
        <v>5879</v>
      </c>
      <c r="H3134" t="s">
        <v>4504</v>
      </c>
      <c r="I3134" t="s">
        <v>17671</v>
      </c>
      <c r="J3134" t="s">
        <v>6</v>
      </c>
      <c r="K3134" t="s">
        <v>32</v>
      </c>
      <c r="L3134" t="s">
        <v>20921</v>
      </c>
      <c r="M3134" t="s">
        <v>18492</v>
      </c>
      <c r="N3134">
        <v>70303</v>
      </c>
      <c r="O3134" t="s">
        <v>87</v>
      </c>
      <c r="P3134" t="s">
        <v>3</v>
      </c>
      <c r="Q3134" t="s">
        <v>3</v>
      </c>
      <c r="R3134" t="s">
        <v>16856</v>
      </c>
      <c r="S3134" t="s">
        <v>17671</v>
      </c>
      <c r="T3134" t="s">
        <v>21299</v>
      </c>
      <c r="U3134" t="s">
        <v>4504</v>
      </c>
      <c r="V3134" t="s">
        <v>4504</v>
      </c>
      <c r="W3134" t="s">
        <v>18998</v>
      </c>
      <c r="X3134" t="s">
        <v>11816</v>
      </c>
      <c r="Y3134" s="536" t="s">
        <v>23867</v>
      </c>
      <c r="Z3134" s="536"/>
      <c r="AA3134" s="493" t="s">
        <v>19903</v>
      </c>
      <c r="AB3134" s="493" t="s">
        <v>23868</v>
      </c>
      <c r="AC3134" s="493" t="s">
        <v>19948</v>
      </c>
      <c r="AD3134" s="493" t="s">
        <v>22959</v>
      </c>
      <c r="AE3134"/>
      <c r="AF3134" t="s">
        <v>20919</v>
      </c>
      <c r="AG3134"/>
      <c r="AH3134"/>
      <c r="AI3134" t="s">
        <v>20668</v>
      </c>
      <c r="AJ3134" t="s">
        <v>32</v>
      </c>
      <c r="AK3134" t="s">
        <v>7586</v>
      </c>
      <c r="AL3134" t="s">
        <v>64</v>
      </c>
      <c r="AM3134" t="s">
        <v>4504</v>
      </c>
      <c r="AN3134">
        <v>46</v>
      </c>
    </row>
    <row r="3135" spans="1:40" ht="14.4" x14ac:dyDescent="0.3">
      <c r="A3135" s="433" t="str">
        <v>5690</v>
      </c>
      <c r="D3135" t="str">
        <f>CONCATENATE(portada_F[[#This Row],[NIVEL]],".",portada_F[[#This Row],[CODINS]])</f>
        <v>1.01198</v>
      </c>
      <c r="E3135" s="444" t="s">
        <v>31493</v>
      </c>
      <c r="F3135" t="s">
        <v>3140</v>
      </c>
      <c r="G3135" t="s">
        <v>5885</v>
      </c>
      <c r="H3135" t="s">
        <v>5886</v>
      </c>
      <c r="I3135" t="s">
        <v>17671</v>
      </c>
      <c r="J3135" t="s">
        <v>6</v>
      </c>
      <c r="K3135" t="s">
        <v>32</v>
      </c>
      <c r="L3135" t="s">
        <v>20921</v>
      </c>
      <c r="M3135" t="s">
        <v>18492</v>
      </c>
      <c r="N3135">
        <v>70305</v>
      </c>
      <c r="O3135" t="s">
        <v>87</v>
      </c>
      <c r="P3135" t="s">
        <v>3</v>
      </c>
      <c r="Q3135" t="s">
        <v>5</v>
      </c>
      <c r="R3135" t="s">
        <v>18396</v>
      </c>
      <c r="S3135" t="s">
        <v>17671</v>
      </c>
      <c r="T3135" t="s">
        <v>21299</v>
      </c>
      <c r="U3135" t="s">
        <v>23111</v>
      </c>
      <c r="V3135" t="s">
        <v>5886</v>
      </c>
      <c r="W3135" t="s">
        <v>9718</v>
      </c>
      <c r="X3135" t="s">
        <v>10565</v>
      </c>
      <c r="Y3135" s="536" t="s">
        <v>23466</v>
      </c>
      <c r="Z3135" s="536"/>
      <c r="AA3135" s="493" t="s">
        <v>10564</v>
      </c>
      <c r="AB3135" s="493" t="s">
        <v>23466</v>
      </c>
      <c r="AC3135" s="493" t="s">
        <v>19948</v>
      </c>
      <c r="AD3135" s="493" t="s">
        <v>22959</v>
      </c>
      <c r="AE3135"/>
      <c r="AF3135" t="s">
        <v>20919</v>
      </c>
      <c r="AG3135"/>
      <c r="AH3135"/>
      <c r="AI3135" t="s">
        <v>20668</v>
      </c>
      <c r="AJ3135" t="s">
        <v>32</v>
      </c>
      <c r="AK3135" t="s">
        <v>5796</v>
      </c>
      <c r="AL3135" t="s">
        <v>64</v>
      </c>
      <c r="AM3135" t="s">
        <v>5886</v>
      </c>
      <c r="AN3135">
        <v>11</v>
      </c>
    </row>
    <row r="3136" spans="1:40" ht="14.4" x14ac:dyDescent="0.3">
      <c r="A3136" s="433" t="str">
        <v>5691</v>
      </c>
      <c r="D3136" t="str">
        <f>CONCATENATE(portada_F[[#This Row],[NIVEL]],".",portada_F[[#This Row],[CODINS]])</f>
        <v>1.00939</v>
      </c>
      <c r="E3136" s="444" t="s">
        <v>31266</v>
      </c>
      <c r="F3136" t="s">
        <v>2518</v>
      </c>
      <c r="G3136" t="s">
        <v>5875</v>
      </c>
      <c r="H3136" t="s">
        <v>5876</v>
      </c>
      <c r="I3136" t="s">
        <v>17671</v>
      </c>
      <c r="J3136" t="s">
        <v>6</v>
      </c>
      <c r="K3136" t="s">
        <v>32</v>
      </c>
      <c r="L3136" t="s">
        <v>20921</v>
      </c>
      <c r="M3136" t="s">
        <v>18492</v>
      </c>
      <c r="N3136">
        <v>70304</v>
      </c>
      <c r="O3136" t="s">
        <v>87</v>
      </c>
      <c r="P3136" t="s">
        <v>3</v>
      </c>
      <c r="Q3136" t="s">
        <v>4</v>
      </c>
      <c r="R3136" t="s">
        <v>16857</v>
      </c>
      <c r="S3136" t="s">
        <v>17671</v>
      </c>
      <c r="T3136" t="s">
        <v>21299</v>
      </c>
      <c r="U3136" t="s">
        <v>5871</v>
      </c>
      <c r="V3136" t="s">
        <v>5877</v>
      </c>
      <c r="W3136" t="s">
        <v>10496</v>
      </c>
      <c r="X3136" t="s">
        <v>10495</v>
      </c>
      <c r="Y3136" s="536" t="s">
        <v>22957</v>
      </c>
      <c r="Z3136" s="536"/>
      <c r="AA3136" s="493" t="s">
        <v>17112</v>
      </c>
      <c r="AB3136" s="493" t="s">
        <v>22958</v>
      </c>
      <c r="AC3136" s="493" t="s">
        <v>19948</v>
      </c>
      <c r="AD3136" s="493" t="s">
        <v>22959</v>
      </c>
      <c r="AE3136"/>
      <c r="AF3136" t="s">
        <v>20919</v>
      </c>
      <c r="AG3136"/>
      <c r="AH3136"/>
      <c r="AI3136" t="s">
        <v>20668</v>
      </c>
      <c r="AJ3136" t="s">
        <v>32</v>
      </c>
      <c r="AK3136" t="s">
        <v>7354</v>
      </c>
      <c r="AL3136" t="s">
        <v>64</v>
      </c>
      <c r="AM3136" t="s">
        <v>5876</v>
      </c>
      <c r="AN3136">
        <v>28</v>
      </c>
    </row>
    <row r="3137" spans="1:40" ht="14.4" x14ac:dyDescent="0.3">
      <c r="A3137" s="433" t="str">
        <v>5692</v>
      </c>
      <c r="D3137" t="str">
        <f>CONCATENATE(portada_F[[#This Row],[NIVEL]],".",portada_F[[#This Row],[CODINS]])</f>
        <v>1.03289</v>
      </c>
      <c r="E3137" s="444" t="s">
        <v>33347</v>
      </c>
      <c r="F3137" t="s">
        <v>3281</v>
      </c>
      <c r="G3137" t="s">
        <v>3280</v>
      </c>
      <c r="H3137" t="s">
        <v>8027</v>
      </c>
      <c r="I3137" t="s">
        <v>17671</v>
      </c>
      <c r="J3137" t="s">
        <v>5</v>
      </c>
      <c r="K3137" t="s">
        <v>32</v>
      </c>
      <c r="L3137" t="s">
        <v>20921</v>
      </c>
      <c r="M3137" t="s">
        <v>18492</v>
      </c>
      <c r="N3137">
        <v>70307</v>
      </c>
      <c r="O3137" t="s">
        <v>87</v>
      </c>
      <c r="P3137" t="s">
        <v>3</v>
      </c>
      <c r="Q3137" t="s">
        <v>7</v>
      </c>
      <c r="R3137" t="s">
        <v>16859</v>
      </c>
      <c r="S3137" t="s">
        <v>17671</v>
      </c>
      <c r="T3137" t="s">
        <v>21299</v>
      </c>
      <c r="U3137" t="s">
        <v>21312</v>
      </c>
      <c r="V3137" t="s">
        <v>9400</v>
      </c>
      <c r="W3137" t="s">
        <v>215</v>
      </c>
      <c r="X3137" t="s">
        <v>12264</v>
      </c>
      <c r="Y3137" s="536" t="s">
        <v>27774</v>
      </c>
      <c r="Z3137" s="536" t="s">
        <v>27775</v>
      </c>
      <c r="AA3137" s="493" t="s">
        <v>27776</v>
      </c>
      <c r="AB3137" s="493" t="s">
        <v>27777</v>
      </c>
      <c r="AC3137" s="493" t="s">
        <v>21316</v>
      </c>
      <c r="AD3137" s="493" t="s">
        <v>21317</v>
      </c>
      <c r="AE3137"/>
      <c r="AF3137" t="s">
        <v>20919</v>
      </c>
      <c r="AG3137"/>
      <c r="AH3137"/>
      <c r="AI3137" t="s">
        <v>20668</v>
      </c>
      <c r="AJ3137" t="s">
        <v>32</v>
      </c>
      <c r="AK3137" t="s">
        <v>3279</v>
      </c>
      <c r="AL3137" t="s">
        <v>64</v>
      </c>
      <c r="AM3137" t="s">
        <v>8027</v>
      </c>
      <c r="AN3137">
        <v>9</v>
      </c>
    </row>
    <row r="3138" spans="1:40" ht="14.4" x14ac:dyDescent="0.3">
      <c r="A3138" s="433" t="str">
        <v>5693</v>
      </c>
      <c r="D3138" t="str">
        <f>CONCATENATE(portada_F[[#This Row],[NIVEL]],".",portada_F[[#This Row],[CODINS]])</f>
        <v>1.01389</v>
      </c>
      <c r="E3138" s="444" t="s">
        <v>31672</v>
      </c>
      <c r="F3138" t="s">
        <v>3496</v>
      </c>
      <c r="G3138" t="s">
        <v>5999</v>
      </c>
      <c r="H3138" t="s">
        <v>6000</v>
      </c>
      <c r="I3138" t="s">
        <v>17671</v>
      </c>
      <c r="J3138" t="s">
        <v>10</v>
      </c>
      <c r="K3138" t="s">
        <v>32</v>
      </c>
      <c r="L3138" t="s">
        <v>20921</v>
      </c>
      <c r="M3138" t="s">
        <v>18492</v>
      </c>
      <c r="N3138">
        <v>70502</v>
      </c>
      <c r="O3138" t="s">
        <v>87</v>
      </c>
      <c r="P3138" t="s">
        <v>5</v>
      </c>
      <c r="Q3138" t="s">
        <v>2</v>
      </c>
      <c r="R3138" t="s">
        <v>16865</v>
      </c>
      <c r="S3138" t="s">
        <v>17671</v>
      </c>
      <c r="T3138" t="s">
        <v>3066</v>
      </c>
      <c r="U3138" t="s">
        <v>5849</v>
      </c>
      <c r="V3138" t="s">
        <v>6001</v>
      </c>
      <c r="W3138" t="s">
        <v>19001</v>
      </c>
      <c r="X3138" t="s">
        <v>12884</v>
      </c>
      <c r="Y3138" s="536"/>
      <c r="Z3138" s="536"/>
      <c r="AA3138" s="493" t="s">
        <v>17981</v>
      </c>
      <c r="AB3138" s="493" t="s">
        <v>23874</v>
      </c>
      <c r="AC3138" s="493" t="s">
        <v>19914</v>
      </c>
      <c r="AD3138" s="493" t="s">
        <v>22623</v>
      </c>
      <c r="AE3138"/>
      <c r="AF3138" t="s">
        <v>20919</v>
      </c>
      <c r="AG3138"/>
      <c r="AH3138"/>
      <c r="AI3138" t="s">
        <v>20668</v>
      </c>
      <c r="AJ3138" t="s">
        <v>32</v>
      </c>
      <c r="AK3138" t="s">
        <v>7366</v>
      </c>
      <c r="AL3138" t="s">
        <v>64</v>
      </c>
      <c r="AM3138" t="s">
        <v>6000</v>
      </c>
      <c r="AN3138">
        <v>15</v>
      </c>
    </row>
    <row r="3139" spans="1:40" ht="14.4" x14ac:dyDescent="0.3">
      <c r="A3139" s="433" t="str">
        <v>5694</v>
      </c>
      <c r="D3139" t="str">
        <f>CONCATENATE(portada_F[[#This Row],[NIVEL]],".",portada_F[[#This Row],[CODINS]])</f>
        <v>1.02424</v>
      </c>
      <c r="E3139" s="444" t="s">
        <v>32601</v>
      </c>
      <c r="F3139" t="s">
        <v>5184</v>
      </c>
      <c r="G3139" t="s">
        <v>6516</v>
      </c>
      <c r="H3139" t="s">
        <v>6517</v>
      </c>
      <c r="I3139" t="s">
        <v>17671</v>
      </c>
      <c r="J3139" t="s">
        <v>10</v>
      </c>
      <c r="K3139" t="s">
        <v>32</v>
      </c>
      <c r="L3139" t="s">
        <v>20921</v>
      </c>
      <c r="M3139" t="s">
        <v>18492</v>
      </c>
      <c r="N3139">
        <v>70502</v>
      </c>
      <c r="O3139" t="s">
        <v>87</v>
      </c>
      <c r="P3139" t="s">
        <v>5</v>
      </c>
      <c r="Q3139" t="s">
        <v>2</v>
      </c>
      <c r="R3139" t="s">
        <v>16865</v>
      </c>
      <c r="S3139" t="s">
        <v>17671</v>
      </c>
      <c r="T3139" t="s">
        <v>3066</v>
      </c>
      <c r="U3139" t="s">
        <v>5849</v>
      </c>
      <c r="V3139" t="s">
        <v>6517</v>
      </c>
      <c r="W3139" t="s">
        <v>19236</v>
      </c>
      <c r="X3139" t="s">
        <v>10881</v>
      </c>
      <c r="Y3139" s="536" t="s">
        <v>26012</v>
      </c>
      <c r="Z3139" s="536"/>
      <c r="AA3139" s="493" t="s">
        <v>6518</v>
      </c>
      <c r="AB3139" s="493" t="s">
        <v>26013</v>
      </c>
      <c r="AC3139" s="493" t="s">
        <v>19914</v>
      </c>
      <c r="AD3139" s="493" t="s">
        <v>22623</v>
      </c>
      <c r="AE3139"/>
      <c r="AF3139" t="s">
        <v>20919</v>
      </c>
      <c r="AG3139"/>
      <c r="AH3139"/>
      <c r="AI3139" t="s">
        <v>20668</v>
      </c>
      <c r="AJ3139" t="s">
        <v>32</v>
      </c>
      <c r="AK3139" t="s">
        <v>7806</v>
      </c>
      <c r="AL3139" t="s">
        <v>64</v>
      </c>
      <c r="AM3139" t="s">
        <v>6517</v>
      </c>
      <c r="AN3139">
        <v>79</v>
      </c>
    </row>
    <row r="3140" spans="1:40" ht="14.4" x14ac:dyDescent="0.3">
      <c r="A3140" s="433" t="str">
        <v>5695</v>
      </c>
      <c r="D3140" t="str">
        <f>CONCATENATE(portada_F[[#This Row],[NIVEL]],".",portada_F[[#This Row],[CODINS]])</f>
        <v>1.00761</v>
      </c>
      <c r="E3140" s="444" t="s">
        <v>31124</v>
      </c>
      <c r="F3140" t="s">
        <v>716</v>
      </c>
      <c r="G3140" t="s">
        <v>5949</v>
      </c>
      <c r="H3140" t="s">
        <v>5950</v>
      </c>
      <c r="I3140" t="s">
        <v>17671</v>
      </c>
      <c r="J3140" t="s">
        <v>9</v>
      </c>
      <c r="K3140" t="s">
        <v>32</v>
      </c>
      <c r="L3140" t="s">
        <v>20921</v>
      </c>
      <c r="M3140" t="s">
        <v>18492</v>
      </c>
      <c r="N3140">
        <v>70402</v>
      </c>
      <c r="O3140" t="s">
        <v>87</v>
      </c>
      <c r="P3140" t="s">
        <v>4</v>
      </c>
      <c r="Q3140" t="s">
        <v>2</v>
      </c>
      <c r="R3140" t="s">
        <v>16861</v>
      </c>
      <c r="S3140" t="s">
        <v>17671</v>
      </c>
      <c r="T3140" t="s">
        <v>22595</v>
      </c>
      <c r="U3140" t="s">
        <v>5924</v>
      </c>
      <c r="V3140" t="s">
        <v>5951</v>
      </c>
      <c r="W3140" t="s">
        <v>15585</v>
      </c>
      <c r="X3140" t="s">
        <v>14891</v>
      </c>
      <c r="Y3140" s="536" t="s">
        <v>22617</v>
      </c>
      <c r="Z3140" s="536" t="s">
        <v>22617</v>
      </c>
      <c r="AA3140" s="493" t="s">
        <v>17092</v>
      </c>
      <c r="AB3140" s="493" t="s">
        <v>22618</v>
      </c>
      <c r="AC3140" s="493" t="s">
        <v>19911</v>
      </c>
      <c r="AD3140" s="493" t="s">
        <v>22611</v>
      </c>
      <c r="AE3140"/>
      <c r="AF3140" t="s">
        <v>20919</v>
      </c>
      <c r="AG3140"/>
      <c r="AH3140"/>
      <c r="AI3140" t="s">
        <v>20668</v>
      </c>
      <c r="AJ3140" t="s">
        <v>32</v>
      </c>
      <c r="AK3140" t="s">
        <v>7457</v>
      </c>
      <c r="AL3140" t="s">
        <v>64</v>
      </c>
      <c r="AM3140" t="s">
        <v>5950</v>
      </c>
      <c r="AN3140">
        <v>26</v>
      </c>
    </row>
    <row r="3141" spans="1:40" ht="14.4" x14ac:dyDescent="0.3">
      <c r="A3141" s="433" t="str">
        <v>5696</v>
      </c>
      <c r="D3141" t="str">
        <f>CONCATENATE(portada_F[[#This Row],[NIVEL]],".",portada_F[[#This Row],[CODINS]])</f>
        <v>1.01367</v>
      </c>
      <c r="E3141" s="444" t="s">
        <v>31650</v>
      </c>
      <c r="F3141" t="s">
        <v>6877</v>
      </c>
      <c r="G3141" t="s">
        <v>6475</v>
      </c>
      <c r="H3141" t="s">
        <v>1485</v>
      </c>
      <c r="I3141" t="s">
        <v>17671</v>
      </c>
      <c r="J3141" t="s">
        <v>3</v>
      </c>
      <c r="K3141" t="s">
        <v>32</v>
      </c>
      <c r="L3141" t="s">
        <v>20921</v>
      </c>
      <c r="M3141" t="s">
        <v>18492</v>
      </c>
      <c r="N3141">
        <v>70102</v>
      </c>
      <c r="O3141" t="s">
        <v>87</v>
      </c>
      <c r="P3141" t="s">
        <v>1</v>
      </c>
      <c r="Q3141" t="s">
        <v>2</v>
      </c>
      <c r="R3141" t="s">
        <v>16846</v>
      </c>
      <c r="S3141" t="s">
        <v>17671</v>
      </c>
      <c r="T3141" t="s">
        <v>17671</v>
      </c>
      <c r="U3141" t="s">
        <v>22842</v>
      </c>
      <c r="V3141" t="s">
        <v>1485</v>
      </c>
      <c r="W3141" t="s">
        <v>9813</v>
      </c>
      <c r="X3141" t="s">
        <v>12881</v>
      </c>
      <c r="Y3141" s="536" t="s">
        <v>23838</v>
      </c>
      <c r="Z3141" s="536"/>
      <c r="AA3141" s="493" t="s">
        <v>15637</v>
      </c>
      <c r="AB3141" s="493" t="s">
        <v>23839</v>
      </c>
      <c r="AC3141" s="493" t="s">
        <v>19968</v>
      </c>
      <c r="AD3141" s="493" t="s">
        <v>23138</v>
      </c>
      <c r="AE3141"/>
      <c r="AF3141" t="s">
        <v>20919</v>
      </c>
      <c r="AG3141"/>
      <c r="AH3141"/>
      <c r="AI3141" t="s">
        <v>20668</v>
      </c>
      <c r="AJ3141" t="s">
        <v>32</v>
      </c>
      <c r="AK3141" t="s">
        <v>7579</v>
      </c>
      <c r="AL3141" t="s">
        <v>64</v>
      </c>
      <c r="AM3141" t="s">
        <v>1485</v>
      </c>
      <c r="AN3141">
        <v>8</v>
      </c>
    </row>
    <row r="3142" spans="1:40" ht="14.4" x14ac:dyDescent="0.3">
      <c r="A3142" s="433" t="str">
        <v>5697</v>
      </c>
      <c r="D3142" t="str">
        <f>CONCATENATE(portada_F[[#This Row],[NIVEL]],".",portada_F[[#This Row],[CODINS]])</f>
        <v>1.01668</v>
      </c>
      <c r="E3142" s="444" t="s">
        <v>31933</v>
      </c>
      <c r="F3142" t="s">
        <v>557</v>
      </c>
      <c r="G3142" t="s">
        <v>5804</v>
      </c>
      <c r="H3142" t="s">
        <v>778</v>
      </c>
      <c r="I3142" t="s">
        <v>17671</v>
      </c>
      <c r="J3142" t="s">
        <v>5</v>
      </c>
      <c r="K3142" t="s">
        <v>32</v>
      </c>
      <c r="L3142" t="s">
        <v>20921</v>
      </c>
      <c r="M3142" t="s">
        <v>18492</v>
      </c>
      <c r="N3142">
        <v>70301</v>
      </c>
      <c r="O3142" t="s">
        <v>87</v>
      </c>
      <c r="P3142" t="s">
        <v>3</v>
      </c>
      <c r="Q3142" t="s">
        <v>1</v>
      </c>
      <c r="R3142" t="s">
        <v>16854</v>
      </c>
      <c r="S3142" t="s">
        <v>17671</v>
      </c>
      <c r="T3142" t="s">
        <v>21299</v>
      </c>
      <c r="U3142" t="s">
        <v>21299</v>
      </c>
      <c r="V3142" t="s">
        <v>778</v>
      </c>
      <c r="W3142" t="s">
        <v>24480</v>
      </c>
      <c r="X3142" t="s">
        <v>12956</v>
      </c>
      <c r="Y3142" s="536" t="s">
        <v>24481</v>
      </c>
      <c r="Z3142" s="536" t="s">
        <v>24482</v>
      </c>
      <c r="AA3142" s="493" t="s">
        <v>19341</v>
      </c>
      <c r="AB3142" s="493" t="s">
        <v>24482</v>
      </c>
      <c r="AC3142" s="493" t="s">
        <v>21316</v>
      </c>
      <c r="AD3142" s="493" t="s">
        <v>21317</v>
      </c>
      <c r="AE3142"/>
      <c r="AF3142" t="s">
        <v>20919</v>
      </c>
      <c r="AG3142"/>
      <c r="AH3142"/>
      <c r="AI3142" t="s">
        <v>20668</v>
      </c>
      <c r="AJ3142" t="s">
        <v>32</v>
      </c>
      <c r="AK3142" t="s">
        <v>7632</v>
      </c>
      <c r="AL3142" t="s">
        <v>64</v>
      </c>
      <c r="AM3142" t="s">
        <v>778</v>
      </c>
      <c r="AN3142">
        <v>8</v>
      </c>
    </row>
    <row r="3143" spans="1:40" ht="14.4" x14ac:dyDescent="0.3">
      <c r="A3143" s="433" t="str">
        <v>5699</v>
      </c>
      <c r="D3143" t="str">
        <f>CONCATENATE(portada_F[[#This Row],[NIVEL]],".",portada_F[[#This Row],[CODINS]])</f>
        <v>1.01390</v>
      </c>
      <c r="E3143" s="444" t="s">
        <v>31673</v>
      </c>
      <c r="F3143" t="s">
        <v>3497</v>
      </c>
      <c r="G3143" t="s">
        <v>5982</v>
      </c>
      <c r="H3143" t="s">
        <v>5983</v>
      </c>
      <c r="I3143" t="s">
        <v>17671</v>
      </c>
      <c r="J3143" t="s">
        <v>7</v>
      </c>
      <c r="K3143" t="s">
        <v>32</v>
      </c>
      <c r="L3143" t="s">
        <v>20921</v>
      </c>
      <c r="M3143" t="s">
        <v>18492</v>
      </c>
      <c r="N3143">
        <v>70503</v>
      </c>
      <c r="O3143" t="s">
        <v>87</v>
      </c>
      <c r="P3143" t="s">
        <v>5</v>
      </c>
      <c r="Q3143" t="s">
        <v>3</v>
      </c>
      <c r="R3143" t="s">
        <v>16866</v>
      </c>
      <c r="S3143" t="s">
        <v>17671</v>
      </c>
      <c r="T3143" t="s">
        <v>3066</v>
      </c>
      <c r="U3143" t="s">
        <v>22889</v>
      </c>
      <c r="V3143" t="s">
        <v>5983</v>
      </c>
      <c r="W3143" t="s">
        <v>23875</v>
      </c>
      <c r="X3143" t="s">
        <v>10622</v>
      </c>
      <c r="Y3143" s="536" t="s">
        <v>23876</v>
      </c>
      <c r="Z3143" s="536"/>
      <c r="AA3143" s="493" t="s">
        <v>23877</v>
      </c>
      <c r="AB3143" s="493" t="s">
        <v>22351</v>
      </c>
      <c r="AC3143" s="493" t="s">
        <v>19961</v>
      </c>
      <c r="AD3143" s="493" t="s">
        <v>23105</v>
      </c>
      <c r="AE3143"/>
      <c r="AF3143" t="s">
        <v>20919</v>
      </c>
      <c r="AG3143"/>
      <c r="AH3143"/>
      <c r="AI3143" t="s">
        <v>20668</v>
      </c>
      <c r="AJ3143" t="s">
        <v>32</v>
      </c>
      <c r="AK3143" t="s">
        <v>7364</v>
      </c>
      <c r="AL3143" t="s">
        <v>64</v>
      </c>
      <c r="AM3143" t="s">
        <v>5983</v>
      </c>
      <c r="AN3143">
        <v>20</v>
      </c>
    </row>
    <row r="3144" spans="1:40" ht="14.4" x14ac:dyDescent="0.3">
      <c r="A3144" s="433" t="str">
        <v>5700</v>
      </c>
      <c r="D3144" t="str">
        <f>CONCATENATE(portada_F[[#This Row],[NIVEL]],".",portada_F[[#This Row],[CODINS]])</f>
        <v>1.04190</v>
      </c>
      <c r="E3144" s="444" t="s">
        <v>34056</v>
      </c>
      <c r="F3144" t="s">
        <v>10039</v>
      </c>
      <c r="G3144" t="s">
        <v>17847</v>
      </c>
      <c r="H3144" t="s">
        <v>70</v>
      </c>
      <c r="I3144" t="s">
        <v>17671</v>
      </c>
      <c r="J3144" t="s">
        <v>5</v>
      </c>
      <c r="K3144" t="s">
        <v>32</v>
      </c>
      <c r="L3144" t="s">
        <v>20921</v>
      </c>
      <c r="M3144" t="s">
        <v>18492</v>
      </c>
      <c r="N3144">
        <v>70301</v>
      </c>
      <c r="O3144" t="s">
        <v>87</v>
      </c>
      <c r="P3144" t="s">
        <v>3</v>
      </c>
      <c r="Q3144" t="s">
        <v>1</v>
      </c>
      <c r="R3144" t="s">
        <v>16854</v>
      </c>
      <c r="S3144" t="s">
        <v>17671</v>
      </c>
      <c r="T3144" t="s">
        <v>21299</v>
      </c>
      <c r="U3144" t="s">
        <v>21299</v>
      </c>
      <c r="V3144" t="s">
        <v>6623</v>
      </c>
      <c r="W3144" t="s">
        <v>18281</v>
      </c>
      <c r="X3144" t="s">
        <v>18280</v>
      </c>
      <c r="Y3144" s="536" t="s">
        <v>29679</v>
      </c>
      <c r="Z3144" s="536" t="s">
        <v>29680</v>
      </c>
      <c r="AA3144" s="493" t="s">
        <v>18279</v>
      </c>
      <c r="AB3144" s="493" t="s">
        <v>29680</v>
      </c>
      <c r="AC3144" s="493" t="s">
        <v>21316</v>
      </c>
      <c r="AD3144" s="493" t="s">
        <v>21317</v>
      </c>
      <c r="AE3144"/>
      <c r="AF3144" t="s">
        <v>20919</v>
      </c>
      <c r="AG3144"/>
      <c r="AH3144"/>
      <c r="AI3144" t="s">
        <v>20668</v>
      </c>
      <c r="AJ3144" t="s">
        <v>32</v>
      </c>
      <c r="AK3144" t="s">
        <v>15823</v>
      </c>
      <c r="AL3144" t="s">
        <v>64</v>
      </c>
      <c r="AM3144" t="s">
        <v>70</v>
      </c>
      <c r="AN3144">
        <v>7</v>
      </c>
    </row>
    <row r="3145" spans="1:40" ht="14.4" x14ac:dyDescent="0.3">
      <c r="A3145" s="433" t="str">
        <v>5701</v>
      </c>
      <c r="D3145" t="str">
        <f>CONCATENATE(portada_F[[#This Row],[NIVEL]],".",portada_F[[#This Row],[CODINS]])</f>
        <v>1.01960</v>
      </c>
      <c r="E3145" s="444" t="s">
        <v>32191</v>
      </c>
      <c r="F3145" t="s">
        <v>9060</v>
      </c>
      <c r="G3145" t="s">
        <v>9086</v>
      </c>
      <c r="H3145" t="s">
        <v>859</v>
      </c>
      <c r="I3145" t="s">
        <v>17671</v>
      </c>
      <c r="J3145" t="s">
        <v>6</v>
      </c>
      <c r="K3145" t="s">
        <v>32</v>
      </c>
      <c r="L3145" t="s">
        <v>20921</v>
      </c>
      <c r="M3145" t="s">
        <v>18492</v>
      </c>
      <c r="N3145">
        <v>70304</v>
      </c>
      <c r="O3145" t="s">
        <v>87</v>
      </c>
      <c r="P3145" t="s">
        <v>3</v>
      </c>
      <c r="Q3145" t="s">
        <v>4</v>
      </c>
      <c r="R3145" t="s">
        <v>16857</v>
      </c>
      <c r="S3145" t="s">
        <v>17671</v>
      </c>
      <c r="T3145" t="s">
        <v>21299</v>
      </c>
      <c r="U3145" t="s">
        <v>5871</v>
      </c>
      <c r="V3145" t="s">
        <v>859</v>
      </c>
      <c r="W3145" t="s">
        <v>19129</v>
      </c>
      <c r="X3145" t="s">
        <v>14985</v>
      </c>
      <c r="Y3145" s="536"/>
      <c r="Z3145" s="536"/>
      <c r="AA3145" s="493" t="s">
        <v>19128</v>
      </c>
      <c r="AB3145" s="493" t="s">
        <v>25058</v>
      </c>
      <c r="AC3145" s="493" t="s">
        <v>19948</v>
      </c>
      <c r="AD3145" s="493" t="s">
        <v>22959</v>
      </c>
      <c r="AE3145"/>
      <c r="AF3145" t="s">
        <v>20919</v>
      </c>
      <c r="AG3145"/>
      <c r="AH3145"/>
      <c r="AI3145" t="s">
        <v>20668</v>
      </c>
      <c r="AJ3145" t="s">
        <v>32</v>
      </c>
      <c r="AK3145" t="s">
        <v>8940</v>
      </c>
      <c r="AL3145" t="s">
        <v>64</v>
      </c>
      <c r="AM3145" t="s">
        <v>859</v>
      </c>
      <c r="AN3145">
        <v>5</v>
      </c>
    </row>
    <row r="3146" spans="1:40" ht="14.4" x14ac:dyDescent="0.3">
      <c r="A3146" s="433" t="str">
        <v>5703</v>
      </c>
      <c r="D3146" t="str">
        <f>CONCATENATE(portada_F[[#This Row],[NIVEL]],".",portada_F[[#This Row],[CODINS]])</f>
        <v>1.03296</v>
      </c>
      <c r="E3146" s="444" t="s">
        <v>33354</v>
      </c>
      <c r="F3146" t="s">
        <v>7407</v>
      </c>
      <c r="G3146" t="s">
        <v>17794</v>
      </c>
      <c r="H3146" t="s">
        <v>3269</v>
      </c>
      <c r="I3146" t="s">
        <v>17671</v>
      </c>
      <c r="J3146" t="s">
        <v>6</v>
      </c>
      <c r="K3146" t="s">
        <v>32</v>
      </c>
      <c r="L3146" t="s">
        <v>20921</v>
      </c>
      <c r="M3146" t="s">
        <v>18492</v>
      </c>
      <c r="N3146">
        <v>70305</v>
      </c>
      <c r="O3146" t="s">
        <v>87</v>
      </c>
      <c r="P3146" t="s">
        <v>3</v>
      </c>
      <c r="Q3146" t="s">
        <v>5</v>
      </c>
      <c r="R3146" t="s">
        <v>18396</v>
      </c>
      <c r="S3146" t="s">
        <v>17671</v>
      </c>
      <c r="T3146" t="s">
        <v>21299</v>
      </c>
      <c r="U3146" t="s">
        <v>23111</v>
      </c>
      <c r="V3146" t="s">
        <v>3269</v>
      </c>
      <c r="W3146" t="s">
        <v>287</v>
      </c>
      <c r="X3146" t="s">
        <v>18160</v>
      </c>
      <c r="Y3146" s="536" t="s">
        <v>27788</v>
      </c>
      <c r="Z3146" s="536" t="s">
        <v>27789</v>
      </c>
      <c r="AA3146" s="493" t="s">
        <v>18159</v>
      </c>
      <c r="AB3146" s="493" t="s">
        <v>27789</v>
      </c>
      <c r="AC3146" s="493" t="s">
        <v>19948</v>
      </c>
      <c r="AD3146" s="493" t="s">
        <v>22959</v>
      </c>
      <c r="AE3146"/>
      <c r="AF3146" t="s">
        <v>20919</v>
      </c>
      <c r="AG3146"/>
      <c r="AH3146"/>
      <c r="AI3146" t="s">
        <v>20668</v>
      </c>
      <c r="AJ3146" t="s">
        <v>32</v>
      </c>
      <c r="AK3146" t="s">
        <v>5641</v>
      </c>
      <c r="AL3146" t="s">
        <v>64</v>
      </c>
      <c r="AM3146" t="s">
        <v>3269</v>
      </c>
      <c r="AN3146">
        <v>3</v>
      </c>
    </row>
    <row r="3147" spans="1:40" ht="14.4" x14ac:dyDescent="0.3">
      <c r="A3147" s="433" t="str">
        <v>5704</v>
      </c>
      <c r="D3147" t="str">
        <f>CONCATENATE(portada_F[[#This Row],[NIVEL]],".",portada_F[[#This Row],[CODINS]])</f>
        <v>1.01933</v>
      </c>
      <c r="E3147" s="444" t="s">
        <v>32171</v>
      </c>
      <c r="F3147" t="s">
        <v>4515</v>
      </c>
      <c r="G3147" t="s">
        <v>5860</v>
      </c>
      <c r="H3147" t="s">
        <v>11197</v>
      </c>
      <c r="I3147" t="s">
        <v>17671</v>
      </c>
      <c r="J3147" t="s">
        <v>4</v>
      </c>
      <c r="K3147" t="s">
        <v>32</v>
      </c>
      <c r="L3147" t="s">
        <v>20921</v>
      </c>
      <c r="M3147" t="s">
        <v>18492</v>
      </c>
      <c r="N3147">
        <v>70302</v>
      </c>
      <c r="O3147" t="s">
        <v>87</v>
      </c>
      <c r="P3147" t="s">
        <v>3</v>
      </c>
      <c r="Q3147" t="s">
        <v>2</v>
      </c>
      <c r="R3147" t="s">
        <v>16855</v>
      </c>
      <c r="S3147" t="s">
        <v>17671</v>
      </c>
      <c r="T3147" t="s">
        <v>21299</v>
      </c>
      <c r="U3147" t="s">
        <v>1338</v>
      </c>
      <c r="V3147" t="s">
        <v>5861</v>
      </c>
      <c r="W3147" t="s">
        <v>1043</v>
      </c>
      <c r="X3147" t="s">
        <v>14071</v>
      </c>
      <c r="Y3147" s="536" t="s">
        <v>25014</v>
      </c>
      <c r="Z3147" s="536" t="s">
        <v>25015</v>
      </c>
      <c r="AA3147" s="493" t="s">
        <v>25016</v>
      </c>
      <c r="AB3147" s="493" t="s">
        <v>25017</v>
      </c>
      <c r="AC3147" s="493" t="s">
        <v>19727</v>
      </c>
      <c r="AD3147" s="493" t="s">
        <v>21301</v>
      </c>
      <c r="AE3147"/>
      <c r="AF3147" t="s">
        <v>20919</v>
      </c>
      <c r="AG3147"/>
      <c r="AH3147"/>
      <c r="AI3147" t="s">
        <v>20668</v>
      </c>
      <c r="AJ3147" t="s">
        <v>32</v>
      </c>
      <c r="AK3147" t="s">
        <v>2839</v>
      </c>
      <c r="AL3147" t="s">
        <v>64</v>
      </c>
      <c r="AM3147" t="s">
        <v>11197</v>
      </c>
      <c r="AN3147">
        <v>6</v>
      </c>
    </row>
    <row r="3148" spans="1:40" ht="14.4" x14ac:dyDescent="0.3">
      <c r="A3148" s="433" t="str">
        <v>5705</v>
      </c>
      <c r="D3148" t="str">
        <f>CONCATENATE(portada_F[[#This Row],[NIVEL]],".",portada_F[[#This Row],[CODINS]])</f>
        <v>1.02704</v>
      </c>
      <c r="E3148" s="444" t="s">
        <v>32849</v>
      </c>
      <c r="F3148" t="s">
        <v>5487</v>
      </c>
      <c r="G3148" t="s">
        <v>5937</v>
      </c>
      <c r="H3148" t="s">
        <v>5034</v>
      </c>
      <c r="I3148" t="s">
        <v>17671</v>
      </c>
      <c r="J3148" t="s">
        <v>9</v>
      </c>
      <c r="K3148" t="s">
        <v>32</v>
      </c>
      <c r="L3148" t="s">
        <v>20921</v>
      </c>
      <c r="M3148" t="s">
        <v>18492</v>
      </c>
      <c r="N3148">
        <v>70402</v>
      </c>
      <c r="O3148" t="s">
        <v>87</v>
      </c>
      <c r="P3148" t="s">
        <v>4</v>
      </c>
      <c r="Q3148" t="s">
        <v>2</v>
      </c>
      <c r="R3148" t="s">
        <v>16861</v>
      </c>
      <c r="S3148" t="s">
        <v>17671</v>
      </c>
      <c r="T3148" t="s">
        <v>22595</v>
      </c>
      <c r="U3148" t="s">
        <v>5924</v>
      </c>
      <c r="V3148" t="s">
        <v>5034</v>
      </c>
      <c r="W3148" t="s">
        <v>12162</v>
      </c>
      <c r="X3148" t="s">
        <v>14171</v>
      </c>
      <c r="Y3148" s="536" t="s">
        <v>26609</v>
      </c>
      <c r="Z3148" s="536" t="s">
        <v>26609</v>
      </c>
      <c r="AA3148" s="493" t="s">
        <v>17229</v>
      </c>
      <c r="AB3148" s="493" t="s">
        <v>26610</v>
      </c>
      <c r="AC3148" s="493" t="s">
        <v>19911</v>
      </c>
      <c r="AD3148" s="493" t="s">
        <v>22611</v>
      </c>
      <c r="AE3148"/>
      <c r="AF3148" t="s">
        <v>20919</v>
      </c>
      <c r="AG3148"/>
      <c r="AH3148"/>
      <c r="AI3148" t="s">
        <v>20668</v>
      </c>
      <c r="AJ3148" t="s">
        <v>32</v>
      </c>
      <c r="AK3148" t="s">
        <v>5936</v>
      </c>
      <c r="AL3148" t="s">
        <v>64</v>
      </c>
      <c r="AM3148" t="s">
        <v>5034</v>
      </c>
      <c r="AN3148">
        <v>15</v>
      </c>
    </row>
    <row r="3149" spans="1:40" ht="14.4" x14ac:dyDescent="0.3">
      <c r="A3149" s="433" t="str">
        <v>5712</v>
      </c>
      <c r="D3149" t="str">
        <f>CONCATENATE(portada_F[[#This Row],[NIVEL]],".",portada_F[[#This Row],[CODINS]])</f>
        <v>1.02177</v>
      </c>
      <c r="E3149" s="444" t="s">
        <v>32386</v>
      </c>
      <c r="F3149" t="s">
        <v>4872</v>
      </c>
      <c r="G3149" t="s">
        <v>5771</v>
      </c>
      <c r="H3149" t="s">
        <v>10206</v>
      </c>
      <c r="I3149" t="s">
        <v>17671</v>
      </c>
      <c r="J3149" t="s">
        <v>2</v>
      </c>
      <c r="K3149" t="s">
        <v>32</v>
      </c>
      <c r="L3149" t="s">
        <v>20921</v>
      </c>
      <c r="M3149" t="s">
        <v>18492</v>
      </c>
      <c r="N3149">
        <v>70104</v>
      </c>
      <c r="O3149" t="s">
        <v>87</v>
      </c>
      <c r="P3149" t="s">
        <v>1</v>
      </c>
      <c r="Q3149" t="s">
        <v>4</v>
      </c>
      <c r="R3149" t="s">
        <v>16848</v>
      </c>
      <c r="S3149" t="s">
        <v>17671</v>
      </c>
      <c r="T3149" t="s">
        <v>17671</v>
      </c>
      <c r="U3149" t="s">
        <v>22569</v>
      </c>
      <c r="V3149" t="s">
        <v>10206</v>
      </c>
      <c r="W3149" t="s">
        <v>20178</v>
      </c>
      <c r="X3149" t="s">
        <v>10838</v>
      </c>
      <c r="Y3149" s="536" t="s">
        <v>25521</v>
      </c>
      <c r="Z3149" s="536" t="s">
        <v>25522</v>
      </c>
      <c r="AA3149" s="493" t="s">
        <v>25523</v>
      </c>
      <c r="AB3149" s="493" t="s">
        <v>25521</v>
      </c>
      <c r="AC3149" s="493" t="s">
        <v>19906</v>
      </c>
      <c r="AD3149" s="493" t="s">
        <v>22562</v>
      </c>
      <c r="AE3149"/>
      <c r="AF3149" t="s">
        <v>20919</v>
      </c>
      <c r="AG3149"/>
      <c r="AH3149"/>
      <c r="AI3149" t="s">
        <v>20668</v>
      </c>
      <c r="AJ3149" t="s">
        <v>32</v>
      </c>
      <c r="AK3149" t="s">
        <v>5575</v>
      </c>
      <c r="AL3149" t="s">
        <v>64</v>
      </c>
      <c r="AM3149" t="s">
        <v>10206</v>
      </c>
      <c r="AN3149">
        <v>12</v>
      </c>
    </row>
    <row r="3150" spans="1:40" ht="14.4" x14ac:dyDescent="0.3">
      <c r="A3150" s="433" t="str">
        <v>5720</v>
      </c>
      <c r="D3150" t="str">
        <f>CONCATENATE(portada_F[[#This Row],[NIVEL]],".",portada_F[[#This Row],[CODINS]])</f>
        <v>1.03829</v>
      </c>
      <c r="E3150" s="444" t="s">
        <v>33761</v>
      </c>
      <c r="F3150" t="s">
        <v>8392</v>
      </c>
      <c r="G3150" t="s">
        <v>14736</v>
      </c>
      <c r="H3150" t="s">
        <v>14737</v>
      </c>
      <c r="I3150" t="s">
        <v>17671</v>
      </c>
      <c r="J3150" t="s">
        <v>9</v>
      </c>
      <c r="K3150" t="s">
        <v>32</v>
      </c>
      <c r="L3150" t="s">
        <v>20921</v>
      </c>
      <c r="M3150" t="s">
        <v>18492</v>
      </c>
      <c r="N3150">
        <v>70402</v>
      </c>
      <c r="O3150" t="s">
        <v>87</v>
      </c>
      <c r="P3150" t="s">
        <v>4</v>
      </c>
      <c r="Q3150" t="s">
        <v>2</v>
      </c>
      <c r="R3150" t="s">
        <v>16861</v>
      </c>
      <c r="S3150" t="s">
        <v>17671</v>
      </c>
      <c r="T3150" t="s">
        <v>22595</v>
      </c>
      <c r="U3150" t="s">
        <v>5924</v>
      </c>
      <c r="V3150" t="s">
        <v>14737</v>
      </c>
      <c r="W3150" t="s">
        <v>15920</v>
      </c>
      <c r="X3150" t="s">
        <v>15257</v>
      </c>
      <c r="Y3150" s="536"/>
      <c r="Z3150" s="536"/>
      <c r="AA3150" s="493" t="s">
        <v>28941</v>
      </c>
      <c r="AB3150" s="493" t="s">
        <v>28942</v>
      </c>
      <c r="AC3150" s="493" t="s">
        <v>19911</v>
      </c>
      <c r="AD3150" s="493" t="s">
        <v>27229</v>
      </c>
      <c r="AE3150"/>
      <c r="AF3150" t="s">
        <v>20919</v>
      </c>
      <c r="AG3150"/>
      <c r="AH3150"/>
      <c r="AI3150" t="s">
        <v>20668</v>
      </c>
      <c r="AJ3150" t="s">
        <v>32</v>
      </c>
      <c r="AK3150" t="s">
        <v>8948</v>
      </c>
      <c r="AL3150" t="s">
        <v>64</v>
      </c>
      <c r="AM3150" t="s">
        <v>14737</v>
      </c>
      <c r="AN3150">
        <v>2</v>
      </c>
    </row>
    <row r="3151" spans="1:40" ht="14.4" x14ac:dyDescent="0.3">
      <c r="A3151" s="433" t="str">
        <v>5721</v>
      </c>
      <c r="D3151" t="str">
        <f>CONCATENATE(portada_F[[#This Row],[NIVEL]],".",portada_F[[#This Row],[CODINS]])</f>
        <v>1.03997</v>
      </c>
      <c r="E3151" s="444" t="s">
        <v>33902</v>
      </c>
      <c r="F3151" t="s">
        <v>7848</v>
      </c>
      <c r="G3151" t="s">
        <v>16043</v>
      </c>
      <c r="H3151" t="s">
        <v>16047</v>
      </c>
      <c r="I3151" t="s">
        <v>13537</v>
      </c>
      <c r="J3151" t="s">
        <v>1</v>
      </c>
      <c r="K3151" t="s">
        <v>32</v>
      </c>
      <c r="L3151" t="s">
        <v>20921</v>
      </c>
      <c r="M3151" t="s">
        <v>18492</v>
      </c>
      <c r="N3151">
        <v>70402</v>
      </c>
      <c r="O3151" t="s">
        <v>87</v>
      </c>
      <c r="P3151" t="s">
        <v>4</v>
      </c>
      <c r="Q3151" t="s">
        <v>2</v>
      </c>
      <c r="R3151" t="s">
        <v>16861</v>
      </c>
      <c r="S3151" t="s">
        <v>17671</v>
      </c>
      <c r="T3151" t="s">
        <v>22595</v>
      </c>
      <c r="U3151" t="s">
        <v>5924</v>
      </c>
      <c r="V3151" t="s">
        <v>16044</v>
      </c>
      <c r="W3151" t="s">
        <v>16046</v>
      </c>
      <c r="X3151" t="s">
        <v>16045</v>
      </c>
      <c r="Y3151" s="536" t="s">
        <v>29284</v>
      </c>
      <c r="Z3151" s="536"/>
      <c r="AA3151" s="493" t="s">
        <v>17488</v>
      </c>
      <c r="AB3151" s="493" t="s">
        <v>29284</v>
      </c>
      <c r="AC3151" s="493" t="s">
        <v>19909</v>
      </c>
      <c r="AD3151" s="493" t="s">
        <v>22606</v>
      </c>
      <c r="AE3151"/>
      <c r="AF3151" t="s">
        <v>20919</v>
      </c>
      <c r="AG3151"/>
      <c r="AH3151"/>
      <c r="AI3151" t="s">
        <v>20668</v>
      </c>
      <c r="AJ3151" t="s">
        <v>32</v>
      </c>
      <c r="AK3151" t="s">
        <v>13759</v>
      </c>
      <c r="AL3151" t="s">
        <v>64</v>
      </c>
      <c r="AM3151" t="s">
        <v>16047</v>
      </c>
      <c r="AN3151">
        <v>4</v>
      </c>
    </row>
    <row r="3152" spans="1:40" ht="14.4" x14ac:dyDescent="0.3">
      <c r="A3152" s="433" t="str">
        <v>5722</v>
      </c>
      <c r="D3152" t="str">
        <f>CONCATENATE(portada_F[[#This Row],[NIVEL]],".",portada_F[[#This Row],[CODINS]])</f>
        <v>1.03207</v>
      </c>
      <c r="E3152" s="444" t="s">
        <v>33280</v>
      </c>
      <c r="F3152" t="s">
        <v>12525</v>
      </c>
      <c r="G3152" t="s">
        <v>12526</v>
      </c>
      <c r="H3152" t="s">
        <v>13496</v>
      </c>
      <c r="I3152" t="s">
        <v>17671</v>
      </c>
      <c r="J3152" t="s">
        <v>7</v>
      </c>
      <c r="K3152" t="s">
        <v>32</v>
      </c>
      <c r="L3152" t="s">
        <v>20921</v>
      </c>
      <c r="M3152" t="s">
        <v>18492</v>
      </c>
      <c r="N3152">
        <v>70103</v>
      </c>
      <c r="O3152" t="s">
        <v>87</v>
      </c>
      <c r="P3152" t="s">
        <v>1</v>
      </c>
      <c r="Q3152" t="s">
        <v>3</v>
      </c>
      <c r="R3152" t="s">
        <v>16847</v>
      </c>
      <c r="S3152" t="s">
        <v>17671</v>
      </c>
      <c r="T3152" t="s">
        <v>17671</v>
      </c>
      <c r="U3152" t="s">
        <v>88</v>
      </c>
      <c r="V3152" t="s">
        <v>14238</v>
      </c>
      <c r="W3152" t="s">
        <v>14240</v>
      </c>
      <c r="X3152" t="s">
        <v>14239</v>
      </c>
      <c r="Y3152" s="536" t="s">
        <v>27613</v>
      </c>
      <c r="Z3152" s="536"/>
      <c r="AA3152" s="493" t="s">
        <v>17375</v>
      </c>
      <c r="AB3152" s="493" t="s">
        <v>27613</v>
      </c>
      <c r="AC3152" s="493" t="s">
        <v>19961</v>
      </c>
      <c r="AD3152" s="493" t="s">
        <v>27614</v>
      </c>
      <c r="AE3152"/>
      <c r="AF3152" t="s">
        <v>20919</v>
      </c>
      <c r="AG3152"/>
      <c r="AH3152"/>
      <c r="AI3152" t="s">
        <v>20668</v>
      </c>
      <c r="AJ3152" t="s">
        <v>32</v>
      </c>
      <c r="AK3152" t="s">
        <v>8897</v>
      </c>
      <c r="AL3152" t="s">
        <v>64</v>
      </c>
      <c r="AM3152" t="s">
        <v>13496</v>
      </c>
      <c r="AN3152">
        <v>2</v>
      </c>
    </row>
    <row r="3153" spans="1:40" ht="14.4" x14ac:dyDescent="0.3">
      <c r="A3153" s="433" t="str">
        <v>5723</v>
      </c>
      <c r="D3153" t="str">
        <f>CONCATENATE(portada_F[[#This Row],[NIVEL]],".",portada_F[[#This Row],[CODINS]])</f>
        <v>1.03370</v>
      </c>
      <c r="E3153" s="444" t="s">
        <v>33420</v>
      </c>
      <c r="F3153" t="s">
        <v>10298</v>
      </c>
      <c r="G3153" t="s">
        <v>10299</v>
      </c>
      <c r="H3153" t="s">
        <v>10300</v>
      </c>
      <c r="I3153" t="s">
        <v>13537</v>
      </c>
      <c r="J3153" t="s">
        <v>2</v>
      </c>
      <c r="K3153" t="s">
        <v>32</v>
      </c>
      <c r="L3153" t="s">
        <v>20921</v>
      </c>
      <c r="M3153" t="s">
        <v>18492</v>
      </c>
      <c r="N3153">
        <v>70404</v>
      </c>
      <c r="O3153" t="s">
        <v>87</v>
      </c>
      <c r="P3153" t="s">
        <v>4</v>
      </c>
      <c r="Q3153" t="s">
        <v>4</v>
      </c>
      <c r="R3153" t="s">
        <v>16863</v>
      </c>
      <c r="S3153" t="s">
        <v>17671</v>
      </c>
      <c r="T3153" t="s">
        <v>22595</v>
      </c>
      <c r="U3153" t="s">
        <v>22596</v>
      </c>
      <c r="V3153" t="s">
        <v>10300</v>
      </c>
      <c r="W3153" t="s">
        <v>27943</v>
      </c>
      <c r="X3153" t="s">
        <v>15125</v>
      </c>
      <c r="Y3153" s="536" t="s">
        <v>27944</v>
      </c>
      <c r="Z3153" s="536"/>
      <c r="AA3153" s="493" t="s">
        <v>20424</v>
      </c>
      <c r="AB3153" s="493" t="s">
        <v>27944</v>
      </c>
      <c r="AC3153" s="493" t="s">
        <v>19908</v>
      </c>
      <c r="AD3153" s="493" t="s">
        <v>22600</v>
      </c>
      <c r="AE3153"/>
      <c r="AF3153" t="s">
        <v>20919</v>
      </c>
      <c r="AG3153"/>
      <c r="AH3153"/>
      <c r="AI3153" t="s">
        <v>20668</v>
      </c>
      <c r="AJ3153" t="s">
        <v>32</v>
      </c>
      <c r="AK3153" t="s">
        <v>3909</v>
      </c>
      <c r="AL3153" t="s">
        <v>64</v>
      </c>
      <c r="AM3153" t="s">
        <v>10300</v>
      </c>
      <c r="AN3153">
        <v>7</v>
      </c>
    </row>
    <row r="3154" spans="1:40" ht="14.4" x14ac:dyDescent="0.3">
      <c r="A3154" s="433" t="str">
        <v>5726</v>
      </c>
      <c r="D3154" t="str">
        <f>CONCATENATE(portada_F[[#This Row],[NIVEL]],".",portada_F[[#This Row],[CODINS]])</f>
        <v>1.01385</v>
      </c>
      <c r="E3154" s="444" t="s">
        <v>31668</v>
      </c>
      <c r="F3154" t="s">
        <v>3485</v>
      </c>
      <c r="G3154" t="s">
        <v>5870</v>
      </c>
      <c r="H3154" t="s">
        <v>1327</v>
      </c>
      <c r="I3154" t="s">
        <v>17671</v>
      </c>
      <c r="J3154" t="s">
        <v>6</v>
      </c>
      <c r="K3154" t="s">
        <v>32</v>
      </c>
      <c r="L3154" t="s">
        <v>20921</v>
      </c>
      <c r="M3154" t="s">
        <v>18492</v>
      </c>
      <c r="N3154">
        <v>70304</v>
      </c>
      <c r="O3154" t="s">
        <v>87</v>
      </c>
      <c r="P3154" t="s">
        <v>3</v>
      </c>
      <c r="Q3154" t="s">
        <v>4</v>
      </c>
      <c r="R3154" t="s">
        <v>16857</v>
      </c>
      <c r="S3154" t="s">
        <v>17671</v>
      </c>
      <c r="T3154" t="s">
        <v>21299</v>
      </c>
      <c r="U3154" t="s">
        <v>5871</v>
      </c>
      <c r="V3154" t="s">
        <v>1327</v>
      </c>
      <c r="W3154" t="s">
        <v>19000</v>
      </c>
      <c r="X3154" t="s">
        <v>10617</v>
      </c>
      <c r="Y3154" s="536"/>
      <c r="Z3154" s="536"/>
      <c r="AA3154" s="493" t="s">
        <v>18999</v>
      </c>
      <c r="AB3154" s="493" t="s">
        <v>23869</v>
      </c>
      <c r="AC3154" s="493" t="s">
        <v>19948</v>
      </c>
      <c r="AD3154" s="493" t="s">
        <v>23870</v>
      </c>
      <c r="AE3154"/>
      <c r="AF3154" t="s">
        <v>20919</v>
      </c>
      <c r="AG3154"/>
      <c r="AH3154"/>
      <c r="AI3154" t="s">
        <v>20668</v>
      </c>
      <c r="AJ3154" t="s">
        <v>32</v>
      </c>
      <c r="AK3154" t="s">
        <v>3099</v>
      </c>
      <c r="AL3154" t="s">
        <v>64</v>
      </c>
      <c r="AM3154" t="s">
        <v>1327</v>
      </c>
      <c r="AN3154">
        <v>16</v>
      </c>
    </row>
    <row r="3155" spans="1:40" ht="14.4" x14ac:dyDescent="0.3">
      <c r="A3155" s="433" t="str">
        <v>5727</v>
      </c>
      <c r="D3155" t="str">
        <f>CONCATENATE(portada_F[[#This Row],[NIVEL]],".",portada_F[[#This Row],[CODINS]])</f>
        <v>1.01959</v>
      </c>
      <c r="E3155" s="444" t="s">
        <v>32190</v>
      </c>
      <c r="F3155" t="s">
        <v>4555</v>
      </c>
      <c r="G3155" t="s">
        <v>5779</v>
      </c>
      <c r="H3155" t="s">
        <v>5780</v>
      </c>
      <c r="I3155" t="s">
        <v>17671</v>
      </c>
      <c r="J3155" t="s">
        <v>2</v>
      </c>
      <c r="K3155" t="s">
        <v>32</v>
      </c>
      <c r="L3155" t="s">
        <v>20921</v>
      </c>
      <c r="M3155" t="s">
        <v>18492</v>
      </c>
      <c r="N3155">
        <v>70104</v>
      </c>
      <c r="O3155" t="s">
        <v>87</v>
      </c>
      <c r="P3155" t="s">
        <v>1</v>
      </c>
      <c r="Q3155" t="s">
        <v>4</v>
      </c>
      <c r="R3155" t="s">
        <v>16848</v>
      </c>
      <c r="S3155" t="s">
        <v>17671</v>
      </c>
      <c r="T3155" t="s">
        <v>17671</v>
      </c>
      <c r="U3155" t="s">
        <v>22569</v>
      </c>
      <c r="V3155" t="s">
        <v>5780</v>
      </c>
      <c r="W3155" t="s">
        <v>17225</v>
      </c>
      <c r="X3155" t="s">
        <v>14074</v>
      </c>
      <c r="Y3155" s="536" t="s">
        <v>25056</v>
      </c>
      <c r="Z3155" s="536"/>
      <c r="AA3155" s="493" t="s">
        <v>20147</v>
      </c>
      <c r="AB3155" s="493" t="s">
        <v>25057</v>
      </c>
      <c r="AC3155" s="493" t="s">
        <v>19906</v>
      </c>
      <c r="AD3155" s="493" t="s">
        <v>22562</v>
      </c>
      <c r="AE3155"/>
      <c r="AF3155" t="s">
        <v>20919</v>
      </c>
      <c r="AG3155"/>
      <c r="AH3155"/>
      <c r="AI3155" t="s">
        <v>20668</v>
      </c>
      <c r="AJ3155" t="s">
        <v>32</v>
      </c>
      <c r="AK3155" t="s">
        <v>7341</v>
      </c>
      <c r="AL3155" t="s">
        <v>64</v>
      </c>
      <c r="AM3155" t="s">
        <v>5780</v>
      </c>
      <c r="AN3155">
        <v>8</v>
      </c>
    </row>
    <row r="3156" spans="1:40" ht="14.4" x14ac:dyDescent="0.3">
      <c r="A3156" s="433" t="str">
        <v>5736</v>
      </c>
      <c r="D3156" t="str">
        <f>CONCATENATE(portada_F[[#This Row],[NIVEL]],".",portada_F[[#This Row],[CODINS]])</f>
        <v>1.01655</v>
      </c>
      <c r="E3156" s="444" t="s">
        <v>31923</v>
      </c>
      <c r="F3156" t="s">
        <v>4026</v>
      </c>
      <c r="G3156" t="s">
        <v>8306</v>
      </c>
      <c r="H3156" t="s">
        <v>8307</v>
      </c>
      <c r="I3156" t="s">
        <v>17671</v>
      </c>
      <c r="J3156" t="s">
        <v>2</v>
      </c>
      <c r="K3156" t="s">
        <v>32</v>
      </c>
      <c r="L3156" t="s">
        <v>20921</v>
      </c>
      <c r="M3156" t="s">
        <v>18492</v>
      </c>
      <c r="N3156">
        <v>70104</v>
      </c>
      <c r="O3156" t="s">
        <v>87</v>
      </c>
      <c r="P3156" t="s">
        <v>1</v>
      </c>
      <c r="Q3156" t="s">
        <v>4</v>
      </c>
      <c r="R3156" t="s">
        <v>16848</v>
      </c>
      <c r="S3156" t="s">
        <v>17671</v>
      </c>
      <c r="T3156" t="s">
        <v>17671</v>
      </c>
      <c r="U3156" t="s">
        <v>22569</v>
      </c>
      <c r="V3156" t="s">
        <v>8308</v>
      </c>
      <c r="W3156" t="s">
        <v>24459</v>
      </c>
      <c r="X3156" t="s">
        <v>10696</v>
      </c>
      <c r="Y3156" s="536" t="s">
        <v>24460</v>
      </c>
      <c r="Z3156" s="536" t="s">
        <v>24461</v>
      </c>
      <c r="AA3156" s="493" t="s">
        <v>24462</v>
      </c>
      <c r="AB3156" s="493" t="s">
        <v>24461</v>
      </c>
      <c r="AC3156" s="493" t="s">
        <v>19906</v>
      </c>
      <c r="AD3156" s="493" t="s">
        <v>22562</v>
      </c>
      <c r="AE3156"/>
      <c r="AF3156" t="s">
        <v>20919</v>
      </c>
      <c r="AG3156"/>
      <c r="AH3156"/>
      <c r="AI3156" t="s">
        <v>20668</v>
      </c>
      <c r="AJ3156" t="s">
        <v>32</v>
      </c>
      <c r="AK3156" t="s">
        <v>8309</v>
      </c>
      <c r="AL3156" t="s">
        <v>64</v>
      </c>
      <c r="AM3156" t="s">
        <v>8307</v>
      </c>
      <c r="AN3156">
        <v>18</v>
      </c>
    </row>
    <row r="3157" spans="1:40" ht="14.4" x14ac:dyDescent="0.3">
      <c r="A3157" s="433" t="str">
        <v>5745</v>
      </c>
      <c r="D3157" t="str">
        <f>CONCATENATE(portada_F[[#This Row],[NIVEL]],".",portada_F[[#This Row],[CODINS]])</f>
        <v>1.04306</v>
      </c>
      <c r="E3157" s="444" t="s">
        <v>34135</v>
      </c>
      <c r="F3157" t="s">
        <v>20632</v>
      </c>
      <c r="G3157" t="s">
        <v>20633</v>
      </c>
      <c r="H3157" t="s">
        <v>20634</v>
      </c>
      <c r="I3157" t="s">
        <v>17671</v>
      </c>
      <c r="J3157" t="s">
        <v>2</v>
      </c>
      <c r="K3157" t="s">
        <v>32</v>
      </c>
      <c r="L3157" t="s">
        <v>20921</v>
      </c>
      <c r="M3157" t="s">
        <v>18492</v>
      </c>
      <c r="N3157">
        <v>70104</v>
      </c>
      <c r="O3157" t="s">
        <v>87</v>
      </c>
      <c r="P3157" t="s">
        <v>1</v>
      </c>
      <c r="Q3157" t="s">
        <v>4</v>
      </c>
      <c r="R3157" t="s">
        <v>16848</v>
      </c>
      <c r="S3157" t="s">
        <v>17671</v>
      </c>
      <c r="T3157" t="s">
        <v>17671</v>
      </c>
      <c r="U3157" t="s">
        <v>22569</v>
      </c>
      <c r="V3157" t="s">
        <v>20634</v>
      </c>
      <c r="W3157" t="s">
        <v>29869</v>
      </c>
      <c r="X3157" t="s">
        <v>20636</v>
      </c>
      <c r="Y3157" s="536" t="s">
        <v>29870</v>
      </c>
      <c r="Z3157" s="536" t="s">
        <v>29871</v>
      </c>
      <c r="AA3157" s="493" t="s">
        <v>20635</v>
      </c>
      <c r="AB3157" s="493" t="s">
        <v>29870</v>
      </c>
      <c r="AC3157" s="493" t="s">
        <v>19906</v>
      </c>
      <c r="AD3157" s="493" t="s">
        <v>22568</v>
      </c>
      <c r="AE3157"/>
      <c r="AF3157" t="s">
        <v>20919</v>
      </c>
      <c r="AG3157"/>
      <c r="AH3157"/>
      <c r="AI3157" t="s">
        <v>20668</v>
      </c>
      <c r="AJ3157" t="s">
        <v>32</v>
      </c>
      <c r="AK3157" t="s">
        <v>8915</v>
      </c>
      <c r="AL3157" t="s">
        <v>64</v>
      </c>
      <c r="AM3157" t="s">
        <v>20634</v>
      </c>
      <c r="AN3157">
        <v>5</v>
      </c>
    </row>
    <row r="3158" spans="1:40" ht="14.4" x14ac:dyDescent="0.3">
      <c r="A3158" s="433" t="str">
        <v>5799</v>
      </c>
      <c r="D3158" t="str">
        <f>CONCATENATE(portada_F[[#This Row],[NIVEL]],".",portada_F[[#This Row],[CODINS]])</f>
        <v>1.04098</v>
      </c>
      <c r="E3158" s="444" t="s">
        <v>33987</v>
      </c>
      <c r="F3158" t="s">
        <v>7919</v>
      </c>
      <c r="G3158" t="s">
        <v>29497</v>
      </c>
      <c r="H3158" t="s">
        <v>1636</v>
      </c>
      <c r="I3158" t="s">
        <v>17671</v>
      </c>
      <c r="J3158" t="s">
        <v>3</v>
      </c>
      <c r="K3158" t="s">
        <v>32</v>
      </c>
      <c r="L3158" t="s">
        <v>20921</v>
      </c>
      <c r="M3158" t="s">
        <v>18492</v>
      </c>
      <c r="N3158">
        <v>70102</v>
      </c>
      <c r="O3158" t="s">
        <v>87</v>
      </c>
      <c r="P3158" t="s">
        <v>1</v>
      </c>
      <c r="Q3158" t="s">
        <v>2</v>
      </c>
      <c r="R3158" t="s">
        <v>16846</v>
      </c>
      <c r="S3158" t="s">
        <v>17671</v>
      </c>
      <c r="T3158" t="s">
        <v>17671</v>
      </c>
      <c r="U3158" t="s">
        <v>22842</v>
      </c>
      <c r="V3158" t="s">
        <v>1636</v>
      </c>
      <c r="W3158" t="s">
        <v>29498</v>
      </c>
      <c r="X3158" t="s">
        <v>18296</v>
      </c>
      <c r="Y3158" s="536" t="s">
        <v>29499</v>
      </c>
      <c r="Z3158" s="536"/>
      <c r="AA3158" s="493" t="s">
        <v>29500</v>
      </c>
      <c r="AB3158" s="493" t="s">
        <v>29499</v>
      </c>
      <c r="AC3158" s="493" t="s">
        <v>19968</v>
      </c>
      <c r="AD3158" s="493" t="s">
        <v>25009</v>
      </c>
      <c r="AE3158"/>
      <c r="AF3158" t="s">
        <v>20919</v>
      </c>
      <c r="AG3158"/>
      <c r="AH3158"/>
      <c r="AI3158" t="s">
        <v>20668</v>
      </c>
      <c r="AJ3158" t="s">
        <v>32</v>
      </c>
      <c r="AK3158" t="s">
        <v>3223</v>
      </c>
      <c r="AL3158" t="s">
        <v>64</v>
      </c>
      <c r="AM3158" t="s">
        <v>1636</v>
      </c>
      <c r="AN3158">
        <v>3</v>
      </c>
    </row>
    <row r="3159" spans="1:40" ht="14.4" x14ac:dyDescent="0.3">
      <c r="A3159" s="433" t="str">
        <v>5801</v>
      </c>
      <c r="D3159" t="str">
        <f>CONCATENATE(portada_F[[#This Row],[NIVEL]],".",portada_F[[#This Row],[CODINS]])</f>
        <v>1.00885</v>
      </c>
      <c r="E3159" s="444" t="s">
        <v>31222</v>
      </c>
      <c r="F3159" t="s">
        <v>2393</v>
      </c>
      <c r="G3159" t="s">
        <v>5818</v>
      </c>
      <c r="H3159" t="s">
        <v>5819</v>
      </c>
      <c r="I3159" t="s">
        <v>17671</v>
      </c>
      <c r="J3159" t="s">
        <v>4</v>
      </c>
      <c r="K3159" t="s">
        <v>32</v>
      </c>
      <c r="L3159" t="s">
        <v>20921</v>
      </c>
      <c r="M3159" t="s">
        <v>18492</v>
      </c>
      <c r="N3159">
        <v>70301</v>
      </c>
      <c r="O3159" t="s">
        <v>87</v>
      </c>
      <c r="P3159" t="s">
        <v>3</v>
      </c>
      <c r="Q3159" t="s">
        <v>1</v>
      </c>
      <c r="R3159" t="s">
        <v>16854</v>
      </c>
      <c r="S3159" t="s">
        <v>17671</v>
      </c>
      <c r="T3159" t="s">
        <v>21299</v>
      </c>
      <c r="U3159" t="s">
        <v>21299</v>
      </c>
      <c r="V3159" t="s">
        <v>5819</v>
      </c>
      <c r="W3159" t="s">
        <v>22847</v>
      </c>
      <c r="X3159" t="s">
        <v>10486</v>
      </c>
      <c r="Y3159" s="536" t="s">
        <v>22848</v>
      </c>
      <c r="Z3159" s="536" t="s">
        <v>22848</v>
      </c>
      <c r="AA3159" s="493" t="s">
        <v>11090</v>
      </c>
      <c r="AB3159" s="493" t="s">
        <v>22848</v>
      </c>
      <c r="AC3159" s="493" t="s">
        <v>19727</v>
      </c>
      <c r="AD3159" s="493" t="s">
        <v>21301</v>
      </c>
      <c r="AE3159"/>
      <c r="AF3159" t="s">
        <v>20919</v>
      </c>
      <c r="AG3159"/>
      <c r="AH3159"/>
      <c r="AI3159" t="s">
        <v>20668</v>
      </c>
      <c r="AJ3159" t="s">
        <v>32</v>
      </c>
      <c r="AK3159" t="s">
        <v>1892</v>
      </c>
      <c r="AL3159" t="s">
        <v>64</v>
      </c>
      <c r="AM3159" t="s">
        <v>5819</v>
      </c>
      <c r="AN3159">
        <v>30</v>
      </c>
    </row>
    <row r="3160" spans="1:40" ht="14.4" x14ac:dyDescent="0.3">
      <c r="A3160" s="433" t="str">
        <v>5802</v>
      </c>
      <c r="D3160" t="str">
        <f>CONCATENATE(portada_F[[#This Row],[NIVEL]],".",portada_F[[#This Row],[CODINS]])</f>
        <v>1.00734</v>
      </c>
      <c r="E3160" s="444" t="s">
        <v>31099</v>
      </c>
      <c r="F3160" t="s">
        <v>1099</v>
      </c>
      <c r="G3160" t="s">
        <v>5739</v>
      </c>
      <c r="H3160" t="s">
        <v>10161</v>
      </c>
      <c r="I3160" t="s">
        <v>17671</v>
      </c>
      <c r="J3160" t="s">
        <v>1</v>
      </c>
      <c r="K3160" t="s">
        <v>32</v>
      </c>
      <c r="L3160" t="s">
        <v>20921</v>
      </c>
      <c r="M3160" t="s">
        <v>18492</v>
      </c>
      <c r="N3160">
        <v>70101</v>
      </c>
      <c r="O3160" t="s">
        <v>87</v>
      </c>
      <c r="P3160" t="s">
        <v>1</v>
      </c>
      <c r="Q3160" t="s">
        <v>1</v>
      </c>
      <c r="R3160" t="s">
        <v>16845</v>
      </c>
      <c r="S3160" t="s">
        <v>17671</v>
      </c>
      <c r="T3160" t="s">
        <v>17671</v>
      </c>
      <c r="U3160" t="s">
        <v>17671</v>
      </c>
      <c r="V3160" t="s">
        <v>8310</v>
      </c>
      <c r="W3160" t="s">
        <v>9704</v>
      </c>
      <c r="X3160" t="s">
        <v>11642</v>
      </c>
      <c r="Y3160" s="536" t="s">
        <v>22546</v>
      </c>
      <c r="Z3160" s="536" t="s">
        <v>22547</v>
      </c>
      <c r="AA3160" s="493" t="s">
        <v>22548</v>
      </c>
      <c r="AB3160" s="493" t="s">
        <v>22549</v>
      </c>
      <c r="AC3160" s="493" t="s">
        <v>19902</v>
      </c>
      <c r="AD3160" s="493" t="s">
        <v>22536</v>
      </c>
      <c r="AE3160"/>
      <c r="AF3160" t="s">
        <v>20919</v>
      </c>
      <c r="AG3160"/>
      <c r="AH3160"/>
      <c r="AI3160" t="s">
        <v>20668</v>
      </c>
      <c r="AJ3160" t="s">
        <v>32</v>
      </c>
      <c r="AK3160" t="s">
        <v>7331</v>
      </c>
      <c r="AL3160" t="s">
        <v>64</v>
      </c>
      <c r="AM3160" t="s">
        <v>10161</v>
      </c>
      <c r="AN3160">
        <v>59</v>
      </c>
    </row>
    <row r="3161" spans="1:40" ht="14.4" x14ac:dyDescent="0.3">
      <c r="A3161" s="433" t="str">
        <v>5803</v>
      </c>
      <c r="D3161" t="str">
        <f>CONCATENATE(portada_F[[#This Row],[NIVEL]],".",portada_F[[#This Row],[CODINS]])</f>
        <v>1.04117</v>
      </c>
      <c r="E3161" s="444" t="s">
        <v>31099</v>
      </c>
      <c r="F3161" t="s">
        <v>10026</v>
      </c>
      <c r="G3161" t="s">
        <v>5739</v>
      </c>
      <c r="H3161" t="s">
        <v>18321</v>
      </c>
      <c r="I3161" t="s">
        <v>17671</v>
      </c>
      <c r="J3161" t="s">
        <v>1</v>
      </c>
      <c r="K3161" t="s">
        <v>32</v>
      </c>
      <c r="L3161" t="s">
        <v>20921</v>
      </c>
      <c r="M3161" t="s">
        <v>18492</v>
      </c>
      <c r="N3161">
        <v>70101</v>
      </c>
      <c r="O3161" t="s">
        <v>87</v>
      </c>
      <c r="P3161" t="s">
        <v>1</v>
      </c>
      <c r="Q3161" t="s">
        <v>1</v>
      </c>
      <c r="R3161" t="s">
        <v>16845</v>
      </c>
      <c r="S3161" t="s">
        <v>17671</v>
      </c>
      <c r="T3161" t="s">
        <v>17671</v>
      </c>
      <c r="U3161" t="s">
        <v>17671</v>
      </c>
      <c r="V3161" t="s">
        <v>8310</v>
      </c>
      <c r="W3161" t="s">
        <v>29535</v>
      </c>
      <c r="X3161" t="s">
        <v>20857</v>
      </c>
      <c r="Y3161" s="536" t="s">
        <v>29536</v>
      </c>
      <c r="Z3161" s="536"/>
      <c r="AA3161" s="493" t="s">
        <v>29537</v>
      </c>
      <c r="AB3161" s="493" t="s">
        <v>22549</v>
      </c>
      <c r="AC3161" s="493" t="s">
        <v>19902</v>
      </c>
      <c r="AD3161" s="493" t="s">
        <v>22536</v>
      </c>
      <c r="AE3161" t="s">
        <v>28173</v>
      </c>
      <c r="AF3161" t="s">
        <v>20919</v>
      </c>
      <c r="AG3161" t="s">
        <v>64</v>
      </c>
      <c r="AH3161" t="s">
        <v>19694</v>
      </c>
      <c r="AI3161" t="s">
        <v>29538</v>
      </c>
      <c r="AJ3161" t="s">
        <v>32</v>
      </c>
      <c r="AK3161" t="s">
        <v>7331</v>
      </c>
      <c r="AL3161" t="s">
        <v>64</v>
      </c>
      <c r="AM3161" t="s">
        <v>10161</v>
      </c>
      <c r="AN3161">
        <v>19</v>
      </c>
    </row>
    <row r="3162" spans="1:40" ht="14.4" x14ac:dyDescent="0.3">
      <c r="A3162" s="433" t="str">
        <v>5804</v>
      </c>
      <c r="D3162" t="str">
        <f>CONCATENATE(portada_F[[#This Row],[NIVEL]],".",portada_F[[#This Row],[CODINS]])</f>
        <v>1.04188</v>
      </c>
      <c r="E3162" s="444" t="s">
        <v>31099</v>
      </c>
      <c r="F3162" t="s">
        <v>18323</v>
      </c>
      <c r="G3162" t="s">
        <v>5739</v>
      </c>
      <c r="H3162" t="s">
        <v>29671</v>
      </c>
      <c r="I3162" t="s">
        <v>17671</v>
      </c>
      <c r="J3162" t="s">
        <v>1</v>
      </c>
      <c r="K3162" t="s">
        <v>32</v>
      </c>
      <c r="L3162" t="s">
        <v>20921</v>
      </c>
      <c r="M3162" t="s">
        <v>18492</v>
      </c>
      <c r="N3162">
        <v>70101</v>
      </c>
      <c r="O3162" t="s">
        <v>87</v>
      </c>
      <c r="P3162" t="s">
        <v>1</v>
      </c>
      <c r="Q3162" t="s">
        <v>1</v>
      </c>
      <c r="R3162" t="s">
        <v>16845</v>
      </c>
      <c r="S3162" t="s">
        <v>17671</v>
      </c>
      <c r="T3162" t="s">
        <v>17671</v>
      </c>
      <c r="U3162" t="s">
        <v>17671</v>
      </c>
      <c r="V3162" t="s">
        <v>8310</v>
      </c>
      <c r="W3162" t="s">
        <v>29672</v>
      </c>
      <c r="X3162" t="s">
        <v>18462</v>
      </c>
      <c r="Y3162" s="536" t="s">
        <v>29673</v>
      </c>
      <c r="Z3162" s="536"/>
      <c r="AA3162" s="493" t="s">
        <v>29537</v>
      </c>
      <c r="AB3162" s="493" t="s">
        <v>22549</v>
      </c>
      <c r="AC3162" s="493" t="s">
        <v>19902</v>
      </c>
      <c r="AD3162" s="493" t="s">
        <v>22536</v>
      </c>
      <c r="AE3162" t="s">
        <v>28173</v>
      </c>
      <c r="AF3162" t="s">
        <v>20919</v>
      </c>
      <c r="AG3162" t="s">
        <v>64</v>
      </c>
      <c r="AH3162" t="s">
        <v>19694</v>
      </c>
      <c r="AI3162" t="s">
        <v>29674</v>
      </c>
      <c r="AJ3162" t="s">
        <v>32</v>
      </c>
      <c r="AK3162" t="s">
        <v>7331</v>
      </c>
      <c r="AL3162" t="s">
        <v>64</v>
      </c>
      <c r="AM3162" t="s">
        <v>10161</v>
      </c>
      <c r="AN3162">
        <v>6</v>
      </c>
    </row>
    <row r="3163" spans="1:40" ht="14.4" x14ac:dyDescent="0.3">
      <c r="A3163" s="433" t="str">
        <v>5805</v>
      </c>
      <c r="D3163" t="str">
        <f>CONCATENATE(portada_F[[#This Row],[NIVEL]],".",portada_F[[#This Row],[CODINS]])</f>
        <v>1.01201</v>
      </c>
      <c r="E3163" s="444" t="s">
        <v>31496</v>
      </c>
      <c r="F3163" t="s">
        <v>3145</v>
      </c>
      <c r="G3163" t="s">
        <v>5938</v>
      </c>
      <c r="H3163" t="s">
        <v>5939</v>
      </c>
      <c r="I3163" t="s">
        <v>17671</v>
      </c>
      <c r="J3163" t="s">
        <v>9</v>
      </c>
      <c r="K3163" t="s">
        <v>32</v>
      </c>
      <c r="L3163" t="s">
        <v>20921</v>
      </c>
      <c r="M3163" t="s">
        <v>18492</v>
      </c>
      <c r="N3163">
        <v>70401</v>
      </c>
      <c r="O3163" t="s">
        <v>87</v>
      </c>
      <c r="P3163" t="s">
        <v>4</v>
      </c>
      <c r="Q3163" t="s">
        <v>1</v>
      </c>
      <c r="R3163" t="s">
        <v>16860</v>
      </c>
      <c r="S3163" t="s">
        <v>17671</v>
      </c>
      <c r="T3163" t="s">
        <v>22595</v>
      </c>
      <c r="U3163" t="s">
        <v>22601</v>
      </c>
      <c r="V3163" t="s">
        <v>5939</v>
      </c>
      <c r="W3163" t="s">
        <v>23474</v>
      </c>
      <c r="X3163" t="s">
        <v>12828</v>
      </c>
      <c r="Y3163" s="536" t="s">
        <v>23475</v>
      </c>
      <c r="Z3163" s="536" t="s">
        <v>23475</v>
      </c>
      <c r="AA3163" s="493" t="s">
        <v>17965</v>
      </c>
      <c r="AB3163" s="493" t="s">
        <v>23476</v>
      </c>
      <c r="AC3163" s="493" t="s">
        <v>19911</v>
      </c>
      <c r="AD3163" s="493" t="s">
        <v>22611</v>
      </c>
      <c r="AE3163"/>
      <c r="AF3163" t="s">
        <v>20919</v>
      </c>
      <c r="AG3163"/>
      <c r="AH3163"/>
      <c r="AI3163" t="s">
        <v>20668</v>
      </c>
      <c r="AJ3163" t="s">
        <v>32</v>
      </c>
      <c r="AK3163" t="s">
        <v>7362</v>
      </c>
      <c r="AL3163" t="s">
        <v>64</v>
      </c>
      <c r="AM3163" t="s">
        <v>5939</v>
      </c>
      <c r="AN3163">
        <v>43</v>
      </c>
    </row>
    <row r="3164" spans="1:40" ht="14.4" x14ac:dyDescent="0.3">
      <c r="A3164" s="433" t="str">
        <v>5808</v>
      </c>
      <c r="D3164" t="str">
        <f>CONCATENATE(portada_F[[#This Row],[NIVEL]],".",portada_F[[#This Row],[CODINS]])</f>
        <v>1.03999</v>
      </c>
      <c r="E3164" s="444" t="s">
        <v>33904</v>
      </c>
      <c r="F3164" t="s">
        <v>16053</v>
      </c>
      <c r="G3164" t="s">
        <v>16052</v>
      </c>
      <c r="H3164" t="s">
        <v>51</v>
      </c>
      <c r="I3164" t="s">
        <v>13537</v>
      </c>
      <c r="J3164" t="s">
        <v>4</v>
      </c>
      <c r="K3164" t="s">
        <v>32</v>
      </c>
      <c r="L3164" t="s">
        <v>20921</v>
      </c>
      <c r="M3164" t="s">
        <v>18492</v>
      </c>
      <c r="N3164">
        <v>70401</v>
      </c>
      <c r="O3164" t="s">
        <v>87</v>
      </c>
      <c r="P3164" t="s">
        <v>4</v>
      </c>
      <c r="Q3164" t="s">
        <v>1</v>
      </c>
      <c r="R3164" t="s">
        <v>16860</v>
      </c>
      <c r="S3164" t="s">
        <v>17671</v>
      </c>
      <c r="T3164" t="s">
        <v>22595</v>
      </c>
      <c r="U3164" t="s">
        <v>22601</v>
      </c>
      <c r="V3164" t="s">
        <v>16054</v>
      </c>
      <c r="W3164" t="s">
        <v>16055</v>
      </c>
      <c r="X3164" t="s">
        <v>17490</v>
      </c>
      <c r="Y3164" s="536"/>
      <c r="Z3164" s="536"/>
      <c r="AA3164" s="493" t="s">
        <v>20542</v>
      </c>
      <c r="AB3164" s="493" t="s">
        <v>29287</v>
      </c>
      <c r="AC3164" s="493" t="s">
        <v>20294</v>
      </c>
      <c r="AD3164" s="493" t="s">
        <v>26811</v>
      </c>
      <c r="AE3164"/>
      <c r="AF3164" t="s">
        <v>20919</v>
      </c>
      <c r="AG3164"/>
      <c r="AH3164"/>
      <c r="AI3164" t="s">
        <v>20668</v>
      </c>
      <c r="AJ3164" t="s">
        <v>32</v>
      </c>
      <c r="AK3164" t="s">
        <v>3792</v>
      </c>
      <c r="AL3164" t="s">
        <v>64</v>
      </c>
      <c r="AM3164" t="s">
        <v>51</v>
      </c>
      <c r="AN3164">
        <v>4</v>
      </c>
    </row>
    <row r="3165" spans="1:40" ht="14.4" x14ac:dyDescent="0.3">
      <c r="A3165" s="433" t="str">
        <v>5811</v>
      </c>
      <c r="D3165" t="str">
        <f>CONCATENATE(portada_F[[#This Row],[NIVEL]],".",portada_F[[#This Row],[CODINS]])</f>
        <v>1.03008</v>
      </c>
      <c r="E3165" s="444" t="s">
        <v>33114</v>
      </c>
      <c r="F3165" t="s">
        <v>12516</v>
      </c>
      <c r="G3165" t="s">
        <v>12517</v>
      </c>
      <c r="H3165" t="s">
        <v>1566</v>
      </c>
      <c r="I3165" t="s">
        <v>17671</v>
      </c>
      <c r="J3165" t="s">
        <v>7</v>
      </c>
      <c r="K3165" t="s">
        <v>32</v>
      </c>
      <c r="L3165" t="s">
        <v>20921</v>
      </c>
      <c r="M3165" t="s">
        <v>18492</v>
      </c>
      <c r="N3165">
        <v>70103</v>
      </c>
      <c r="O3165" t="s">
        <v>87</v>
      </c>
      <c r="P3165" t="s">
        <v>1</v>
      </c>
      <c r="Q3165" t="s">
        <v>3</v>
      </c>
      <c r="R3165" t="s">
        <v>16847</v>
      </c>
      <c r="S3165" t="s">
        <v>17671</v>
      </c>
      <c r="T3165" t="s">
        <v>17671</v>
      </c>
      <c r="U3165" t="s">
        <v>88</v>
      </c>
      <c r="V3165" t="s">
        <v>13282</v>
      </c>
      <c r="W3165" t="s">
        <v>27219</v>
      </c>
      <c r="X3165" t="s">
        <v>15103</v>
      </c>
      <c r="Y3165" s="536" t="s">
        <v>27220</v>
      </c>
      <c r="Z3165" s="536"/>
      <c r="AA3165" s="493" t="s">
        <v>27221</v>
      </c>
      <c r="AB3165" s="493" t="s">
        <v>27222</v>
      </c>
      <c r="AC3165" s="493" t="s">
        <v>19961</v>
      </c>
      <c r="AD3165" s="493" t="s">
        <v>23105</v>
      </c>
      <c r="AE3165"/>
      <c r="AF3165" t="s">
        <v>20919</v>
      </c>
      <c r="AG3165"/>
      <c r="AH3165"/>
      <c r="AI3165" t="s">
        <v>20668</v>
      </c>
      <c r="AJ3165" t="s">
        <v>32</v>
      </c>
      <c r="AK3165" t="s">
        <v>5746</v>
      </c>
      <c r="AL3165" t="s">
        <v>64</v>
      </c>
      <c r="AM3165" t="s">
        <v>1566</v>
      </c>
      <c r="AN3165">
        <v>4</v>
      </c>
    </row>
    <row r="3166" spans="1:40" ht="14.4" x14ac:dyDescent="0.3">
      <c r="A3166" s="433" t="str">
        <v>5812</v>
      </c>
      <c r="D3166" t="str">
        <f>CONCATENATE(portada_F[[#This Row],[NIVEL]],".",portada_F[[#This Row],[CODINS]])</f>
        <v>1.00745</v>
      </c>
      <c r="E3166" s="444" t="s">
        <v>31109</v>
      </c>
      <c r="F3166" t="s">
        <v>2010</v>
      </c>
      <c r="G3166" t="s">
        <v>5753</v>
      </c>
      <c r="H3166" t="s">
        <v>5754</v>
      </c>
      <c r="I3166" t="s">
        <v>17671</v>
      </c>
      <c r="J3166" t="s">
        <v>2</v>
      </c>
      <c r="K3166" t="s">
        <v>32</v>
      </c>
      <c r="L3166" t="s">
        <v>20921</v>
      </c>
      <c r="M3166" t="s">
        <v>18492</v>
      </c>
      <c r="N3166">
        <v>70101</v>
      </c>
      <c r="O3166" t="s">
        <v>87</v>
      </c>
      <c r="P3166" t="s">
        <v>1</v>
      </c>
      <c r="Q3166" t="s">
        <v>1</v>
      </c>
      <c r="R3166" t="s">
        <v>16845</v>
      </c>
      <c r="S3166" t="s">
        <v>17671</v>
      </c>
      <c r="T3166" t="s">
        <v>17671</v>
      </c>
      <c r="U3166" t="s">
        <v>17671</v>
      </c>
      <c r="V3166" t="s">
        <v>5754</v>
      </c>
      <c r="W3166" t="s">
        <v>18858</v>
      </c>
      <c r="X3166" t="s">
        <v>14889</v>
      </c>
      <c r="Y3166" s="536" t="s">
        <v>22572</v>
      </c>
      <c r="Z3166" s="536" t="s">
        <v>22572</v>
      </c>
      <c r="AA3166" s="493" t="s">
        <v>12880</v>
      </c>
      <c r="AB3166" s="493" t="s">
        <v>22572</v>
      </c>
      <c r="AC3166" s="493" t="s">
        <v>19906</v>
      </c>
      <c r="AD3166" s="493" t="s">
        <v>22568</v>
      </c>
      <c r="AE3166"/>
      <c r="AF3166" t="s">
        <v>20919</v>
      </c>
      <c r="AG3166"/>
      <c r="AH3166"/>
      <c r="AI3166" t="s">
        <v>20668</v>
      </c>
      <c r="AJ3166" t="s">
        <v>32</v>
      </c>
      <c r="AK3166" t="s">
        <v>7337</v>
      </c>
      <c r="AL3166" t="s">
        <v>64</v>
      </c>
      <c r="AM3166" t="s">
        <v>5754</v>
      </c>
      <c r="AN3166">
        <v>107</v>
      </c>
    </row>
    <row r="3167" spans="1:40" ht="14.4" x14ac:dyDescent="0.3">
      <c r="A3167" s="433" t="str">
        <v>5813</v>
      </c>
      <c r="D3167" t="str">
        <f>CONCATENATE(portada_F[[#This Row],[NIVEL]],".",portada_F[[#This Row],[CODINS]])</f>
        <v>1.02801</v>
      </c>
      <c r="E3167" s="444" t="s">
        <v>32938</v>
      </c>
      <c r="F3167" t="s">
        <v>5612</v>
      </c>
      <c r="G3167" t="s">
        <v>5919</v>
      </c>
      <c r="H3167" t="s">
        <v>5174</v>
      </c>
      <c r="I3167" t="s">
        <v>13537</v>
      </c>
      <c r="J3167" t="s">
        <v>3</v>
      </c>
      <c r="K3167" t="s">
        <v>32</v>
      </c>
      <c r="L3167" t="s">
        <v>20921</v>
      </c>
      <c r="M3167" t="s">
        <v>18492</v>
      </c>
      <c r="N3167">
        <v>70404</v>
      </c>
      <c r="O3167" t="s">
        <v>87</v>
      </c>
      <c r="P3167" t="s">
        <v>4</v>
      </c>
      <c r="Q3167" t="s">
        <v>4</v>
      </c>
      <c r="R3167" t="s">
        <v>16863</v>
      </c>
      <c r="S3167" t="s">
        <v>17671</v>
      </c>
      <c r="T3167" t="s">
        <v>22595</v>
      </c>
      <c r="U3167" t="s">
        <v>22596</v>
      </c>
      <c r="V3167" t="s">
        <v>5174</v>
      </c>
      <c r="W3167" t="s">
        <v>19347</v>
      </c>
      <c r="X3167" t="s">
        <v>26818</v>
      </c>
      <c r="Y3167" s="536" t="s">
        <v>26819</v>
      </c>
      <c r="Z3167" s="536" t="s">
        <v>26820</v>
      </c>
      <c r="AA3167" s="493" t="s">
        <v>18153</v>
      </c>
      <c r="AB3167" s="493" t="s">
        <v>26820</v>
      </c>
      <c r="AC3167" s="493" t="s">
        <v>20286</v>
      </c>
      <c r="AD3167" s="493" t="s">
        <v>26771</v>
      </c>
      <c r="AE3167"/>
      <c r="AF3167" t="s">
        <v>20919</v>
      </c>
      <c r="AG3167"/>
      <c r="AH3167"/>
      <c r="AI3167" t="s">
        <v>20668</v>
      </c>
      <c r="AJ3167" t="s">
        <v>32</v>
      </c>
      <c r="AK3167" t="s">
        <v>5918</v>
      </c>
      <c r="AL3167" t="s">
        <v>64</v>
      </c>
      <c r="AM3167" t="s">
        <v>5174</v>
      </c>
      <c r="AN3167">
        <v>34</v>
      </c>
    </row>
    <row r="3168" spans="1:40" ht="14.4" x14ac:dyDescent="0.3">
      <c r="A3168" s="433" t="str">
        <v>5824</v>
      </c>
      <c r="D3168" t="str">
        <f>CONCATENATE(portada_F[[#This Row],[NIVEL]],".",portada_F[[#This Row],[CODINS]])</f>
        <v>1.02117</v>
      </c>
      <c r="E3168" s="444" t="s">
        <v>32334</v>
      </c>
      <c r="F3168" t="s">
        <v>4793</v>
      </c>
      <c r="G3168" t="s">
        <v>5799</v>
      </c>
      <c r="H3168" t="s">
        <v>5800</v>
      </c>
      <c r="I3168" t="s">
        <v>17671</v>
      </c>
      <c r="J3168" t="s">
        <v>3</v>
      </c>
      <c r="K3168" t="s">
        <v>32</v>
      </c>
      <c r="L3168" t="s">
        <v>20921</v>
      </c>
      <c r="M3168" t="s">
        <v>18492</v>
      </c>
      <c r="N3168">
        <v>70102</v>
      </c>
      <c r="O3168" t="s">
        <v>87</v>
      </c>
      <c r="P3168" t="s">
        <v>1</v>
      </c>
      <c r="Q3168" t="s">
        <v>2</v>
      </c>
      <c r="R3168" t="s">
        <v>16846</v>
      </c>
      <c r="S3168" t="s">
        <v>17671</v>
      </c>
      <c r="T3168" t="s">
        <v>17671</v>
      </c>
      <c r="U3168" t="s">
        <v>22842</v>
      </c>
      <c r="V3168" t="s">
        <v>5800</v>
      </c>
      <c r="W3168" t="s">
        <v>13061</v>
      </c>
      <c r="X3168" t="s">
        <v>10829</v>
      </c>
      <c r="Y3168" s="536" t="s">
        <v>25390</v>
      </c>
      <c r="Z3168" s="536" t="s">
        <v>25390</v>
      </c>
      <c r="AA3168" s="493" t="s">
        <v>19968</v>
      </c>
      <c r="AB3168" s="493" t="s">
        <v>25009</v>
      </c>
      <c r="AC3168" s="493" t="s">
        <v>19968</v>
      </c>
      <c r="AD3168" s="493" t="s">
        <v>25391</v>
      </c>
      <c r="AE3168"/>
      <c r="AF3168" t="s">
        <v>20919</v>
      </c>
      <c r="AG3168"/>
      <c r="AH3168"/>
      <c r="AI3168" t="s">
        <v>20668</v>
      </c>
      <c r="AJ3168" t="s">
        <v>32</v>
      </c>
      <c r="AK3168" t="s">
        <v>7737</v>
      </c>
      <c r="AL3168" t="s">
        <v>64</v>
      </c>
      <c r="AM3168" t="s">
        <v>5800</v>
      </c>
      <c r="AN3168">
        <v>24</v>
      </c>
    </row>
    <row r="3169" spans="1:40" ht="14.4" x14ac:dyDescent="0.3">
      <c r="A3169" s="433" t="str">
        <v>5830</v>
      </c>
      <c r="D3169" t="str">
        <f>CONCATENATE(portada_F[[#This Row],[NIVEL]],".",portada_F[[#This Row],[CODINS]])</f>
        <v>1.01202</v>
      </c>
      <c r="E3169" s="444" t="s">
        <v>31497</v>
      </c>
      <c r="F3169" t="s">
        <v>3146</v>
      </c>
      <c r="G3169" t="s">
        <v>5948</v>
      </c>
      <c r="H3169" t="s">
        <v>3125</v>
      </c>
      <c r="I3169" t="s">
        <v>17671</v>
      </c>
      <c r="J3169" t="s">
        <v>9</v>
      </c>
      <c r="K3169" t="s">
        <v>32</v>
      </c>
      <c r="L3169" t="s">
        <v>20921</v>
      </c>
      <c r="M3169" t="s">
        <v>18492</v>
      </c>
      <c r="N3169">
        <v>70402</v>
      </c>
      <c r="O3169" t="s">
        <v>87</v>
      </c>
      <c r="P3169" t="s">
        <v>4</v>
      </c>
      <c r="Q3169" t="s">
        <v>2</v>
      </c>
      <c r="R3169" t="s">
        <v>16861</v>
      </c>
      <c r="S3169" t="s">
        <v>17671</v>
      </c>
      <c r="T3169" t="s">
        <v>22595</v>
      </c>
      <c r="U3169" t="s">
        <v>5924</v>
      </c>
      <c r="V3169" t="s">
        <v>3125</v>
      </c>
      <c r="W3169" t="s">
        <v>1145</v>
      </c>
      <c r="X3169" t="s">
        <v>15623</v>
      </c>
      <c r="Y3169" s="536" t="s">
        <v>23477</v>
      </c>
      <c r="Z3169" s="536" t="s">
        <v>23478</v>
      </c>
      <c r="AA3169" s="493" t="s">
        <v>20002</v>
      </c>
      <c r="AB3169" s="493" t="s">
        <v>23479</v>
      </c>
      <c r="AC3169" s="493" t="s">
        <v>19911</v>
      </c>
      <c r="AD3169" s="493" t="s">
        <v>22611</v>
      </c>
      <c r="AE3169"/>
      <c r="AF3169" t="s">
        <v>20919</v>
      </c>
      <c r="AG3169"/>
      <c r="AH3169"/>
      <c r="AI3169" t="s">
        <v>20668</v>
      </c>
      <c r="AJ3169" t="s">
        <v>32</v>
      </c>
      <c r="AK3169" t="s">
        <v>7551</v>
      </c>
      <c r="AL3169" t="s">
        <v>64</v>
      </c>
      <c r="AM3169" t="s">
        <v>3125</v>
      </c>
      <c r="AN3169">
        <v>63</v>
      </c>
    </row>
    <row r="3170" spans="1:40" ht="14.4" x14ac:dyDescent="0.3">
      <c r="A3170" s="433" t="str">
        <v>5831</v>
      </c>
      <c r="D3170" t="str">
        <f>CONCATENATE(portada_F[[#This Row],[NIVEL]],".",portada_F[[#This Row],[CODINS]])</f>
        <v>1.03975</v>
      </c>
      <c r="E3170" s="444" t="s">
        <v>33882</v>
      </c>
      <c r="F3170" t="s">
        <v>7809</v>
      </c>
      <c r="G3170" t="s">
        <v>20530</v>
      </c>
      <c r="H3170" t="s">
        <v>20531</v>
      </c>
      <c r="I3170" t="s">
        <v>17671</v>
      </c>
      <c r="J3170" t="s">
        <v>6</v>
      </c>
      <c r="K3170" t="s">
        <v>32</v>
      </c>
      <c r="L3170" t="s">
        <v>20921</v>
      </c>
      <c r="M3170" t="s">
        <v>18492</v>
      </c>
      <c r="N3170">
        <v>70303</v>
      </c>
      <c r="O3170" t="s">
        <v>87</v>
      </c>
      <c r="P3170" t="s">
        <v>3</v>
      </c>
      <c r="Q3170" t="s">
        <v>3</v>
      </c>
      <c r="R3170" t="s">
        <v>16856</v>
      </c>
      <c r="S3170" t="s">
        <v>17671</v>
      </c>
      <c r="T3170" t="s">
        <v>21299</v>
      </c>
      <c r="U3170" t="s">
        <v>4504</v>
      </c>
      <c r="V3170" t="s">
        <v>20532</v>
      </c>
      <c r="W3170" t="s">
        <v>29228</v>
      </c>
      <c r="X3170" t="s">
        <v>20533</v>
      </c>
      <c r="Y3170" s="536"/>
      <c r="Z3170" s="536"/>
      <c r="AA3170" s="493" t="s">
        <v>29229</v>
      </c>
      <c r="AB3170" s="493" t="s">
        <v>29230</v>
      </c>
      <c r="AC3170" s="493" t="s">
        <v>19948</v>
      </c>
      <c r="AD3170" s="493" t="s">
        <v>22959</v>
      </c>
      <c r="AE3170"/>
      <c r="AF3170" t="s">
        <v>20919</v>
      </c>
      <c r="AG3170"/>
      <c r="AH3170"/>
      <c r="AI3170" t="s">
        <v>20668</v>
      </c>
      <c r="AJ3170" t="s">
        <v>32</v>
      </c>
      <c r="AK3170" t="s">
        <v>5606</v>
      </c>
      <c r="AL3170" t="s">
        <v>64</v>
      </c>
      <c r="AM3170" t="s">
        <v>20531</v>
      </c>
      <c r="AN3170">
        <v>1</v>
      </c>
    </row>
    <row r="3171" spans="1:40" ht="14.4" x14ac:dyDescent="0.3">
      <c r="A3171" s="433" t="str">
        <v>5832</v>
      </c>
      <c r="D3171" t="str">
        <f>CONCATENATE(portada_F[[#This Row],[NIVEL]],".",portada_F[[#This Row],[CODINS]])</f>
        <v>1.02119</v>
      </c>
      <c r="E3171" s="444" t="s">
        <v>32336</v>
      </c>
      <c r="F3171" t="s">
        <v>3798</v>
      </c>
      <c r="G3171" t="s">
        <v>5862</v>
      </c>
      <c r="H3171" t="s">
        <v>2985</v>
      </c>
      <c r="I3171" t="s">
        <v>17671</v>
      </c>
      <c r="J3171" t="s">
        <v>4</v>
      </c>
      <c r="K3171" t="s">
        <v>32</v>
      </c>
      <c r="L3171" t="s">
        <v>20921</v>
      </c>
      <c r="M3171" t="s">
        <v>18492</v>
      </c>
      <c r="N3171">
        <v>70302</v>
      </c>
      <c r="O3171" t="s">
        <v>87</v>
      </c>
      <c r="P3171" t="s">
        <v>3</v>
      </c>
      <c r="Q3171" t="s">
        <v>2</v>
      </c>
      <c r="R3171" t="s">
        <v>16855</v>
      </c>
      <c r="S3171" t="s">
        <v>17671</v>
      </c>
      <c r="T3171" t="s">
        <v>21299</v>
      </c>
      <c r="U3171" t="s">
        <v>1338</v>
      </c>
      <c r="V3171" t="s">
        <v>9716</v>
      </c>
      <c r="W3171" t="s">
        <v>25395</v>
      </c>
      <c r="X3171" t="s">
        <v>14999</v>
      </c>
      <c r="Y3171" s="536" t="s">
        <v>25396</v>
      </c>
      <c r="Z3171" s="536" t="s">
        <v>25396</v>
      </c>
      <c r="AA3171" s="493" t="s">
        <v>25397</v>
      </c>
      <c r="AB3171" s="493" t="s">
        <v>25396</v>
      </c>
      <c r="AC3171" s="493" t="s">
        <v>19727</v>
      </c>
      <c r="AD3171" s="493" t="s">
        <v>21301</v>
      </c>
      <c r="AE3171"/>
      <c r="AF3171" t="s">
        <v>20919</v>
      </c>
      <c r="AG3171"/>
      <c r="AH3171"/>
      <c r="AI3171" t="s">
        <v>20668</v>
      </c>
      <c r="AJ3171" t="s">
        <v>32</v>
      </c>
      <c r="AK3171" t="s">
        <v>4000</v>
      </c>
      <c r="AL3171" t="s">
        <v>64</v>
      </c>
      <c r="AM3171" t="s">
        <v>2985</v>
      </c>
      <c r="AN3171">
        <v>4</v>
      </c>
    </row>
    <row r="3172" spans="1:40" ht="14.4" x14ac:dyDescent="0.3">
      <c r="A3172" s="433" t="str">
        <v>5861</v>
      </c>
      <c r="D3172" t="str">
        <f>CONCATENATE(portada_F[[#This Row],[NIVEL]],".",portada_F[[#This Row],[CODINS]])</f>
        <v>1.00882</v>
      </c>
      <c r="E3172" s="444" t="s">
        <v>31221</v>
      </c>
      <c r="F3172" t="s">
        <v>2382</v>
      </c>
      <c r="G3172" t="s">
        <v>6169</v>
      </c>
      <c r="H3172" t="s">
        <v>5766</v>
      </c>
      <c r="I3172" t="s">
        <v>17671</v>
      </c>
      <c r="J3172" t="s">
        <v>2</v>
      </c>
      <c r="K3172" t="s">
        <v>32</v>
      </c>
      <c r="L3172" t="s">
        <v>20921</v>
      </c>
      <c r="M3172" t="s">
        <v>18492</v>
      </c>
      <c r="N3172">
        <v>70102</v>
      </c>
      <c r="O3172" t="s">
        <v>87</v>
      </c>
      <c r="P3172" t="s">
        <v>1</v>
      </c>
      <c r="Q3172" t="s">
        <v>2</v>
      </c>
      <c r="R3172" t="s">
        <v>16846</v>
      </c>
      <c r="S3172" t="s">
        <v>17671</v>
      </c>
      <c r="T3172" t="s">
        <v>17671</v>
      </c>
      <c r="U3172" t="s">
        <v>22842</v>
      </c>
      <c r="V3172" t="s">
        <v>5766</v>
      </c>
      <c r="W3172" t="s">
        <v>22843</v>
      </c>
      <c r="X3172" t="s">
        <v>11682</v>
      </c>
      <c r="Y3172" s="536" t="s">
        <v>22844</v>
      </c>
      <c r="Z3172" s="536" t="s">
        <v>22844</v>
      </c>
      <c r="AA3172" s="493" t="s">
        <v>22845</v>
      </c>
      <c r="AB3172" s="493" t="s">
        <v>22846</v>
      </c>
      <c r="AC3172" s="493" t="s">
        <v>19906</v>
      </c>
      <c r="AD3172" s="493" t="s">
        <v>22562</v>
      </c>
      <c r="AE3172"/>
      <c r="AF3172" t="s">
        <v>20919</v>
      </c>
      <c r="AG3172"/>
      <c r="AH3172"/>
      <c r="AI3172" t="s">
        <v>20668</v>
      </c>
      <c r="AJ3172" t="s">
        <v>32</v>
      </c>
      <c r="AK3172" t="s">
        <v>796</v>
      </c>
      <c r="AL3172" t="s">
        <v>64</v>
      </c>
      <c r="AM3172" t="s">
        <v>5766</v>
      </c>
      <c r="AN3172">
        <v>36</v>
      </c>
    </row>
    <row r="3173" spans="1:40" ht="14.4" x14ac:dyDescent="0.3">
      <c r="A3173" s="433" t="str">
        <v>5862</v>
      </c>
      <c r="D3173" t="str">
        <f>CONCATENATE(portada_F[[#This Row],[NIVEL]],".",portada_F[[#This Row],[CODINS]])</f>
        <v>1.01923</v>
      </c>
      <c r="E3173" s="444" t="s">
        <v>32162</v>
      </c>
      <c r="F3173" t="s">
        <v>4506</v>
      </c>
      <c r="G3173" t="s">
        <v>5722</v>
      </c>
      <c r="H3173" t="s">
        <v>5723</v>
      </c>
      <c r="I3173" t="s">
        <v>17671</v>
      </c>
      <c r="J3173" t="s">
        <v>1</v>
      </c>
      <c r="K3173" t="s">
        <v>32</v>
      </c>
      <c r="L3173" t="s">
        <v>20921</v>
      </c>
      <c r="M3173" t="s">
        <v>18492</v>
      </c>
      <c r="N3173">
        <v>70101</v>
      </c>
      <c r="O3173" t="s">
        <v>87</v>
      </c>
      <c r="P3173" t="s">
        <v>1</v>
      </c>
      <c r="Q3173" t="s">
        <v>1</v>
      </c>
      <c r="R3173" t="s">
        <v>16845</v>
      </c>
      <c r="S3173" t="s">
        <v>17671</v>
      </c>
      <c r="T3173" t="s">
        <v>17671</v>
      </c>
      <c r="U3173" t="s">
        <v>17671</v>
      </c>
      <c r="V3173" t="s">
        <v>9699</v>
      </c>
      <c r="W3173" t="s">
        <v>9699</v>
      </c>
      <c r="X3173" t="s">
        <v>13014</v>
      </c>
      <c r="Y3173" s="536"/>
      <c r="Z3173" s="536"/>
      <c r="AA3173" s="493" t="s">
        <v>24999</v>
      </c>
      <c r="AB3173" s="493" t="s">
        <v>25000</v>
      </c>
      <c r="AC3173" s="493" t="s">
        <v>19902</v>
      </c>
      <c r="AD3173" s="493" t="s">
        <v>22536</v>
      </c>
      <c r="AE3173"/>
      <c r="AF3173" t="s">
        <v>20919</v>
      </c>
      <c r="AG3173"/>
      <c r="AH3173"/>
      <c r="AI3173" t="s">
        <v>20668</v>
      </c>
      <c r="AJ3173" t="s">
        <v>32</v>
      </c>
      <c r="AK3173" t="s">
        <v>3414</v>
      </c>
      <c r="AL3173" t="s">
        <v>64</v>
      </c>
      <c r="AM3173" t="s">
        <v>5723</v>
      </c>
      <c r="AN3173">
        <v>19</v>
      </c>
    </row>
    <row r="3174" spans="1:40" ht="14.4" x14ac:dyDescent="0.3">
      <c r="A3174" s="433" t="str">
        <v>5864</v>
      </c>
      <c r="D3174" t="str">
        <f>CONCATENATE(portada_F[[#This Row],[NIVEL]],".",portada_F[[#This Row],[CODINS]])</f>
        <v>1.00735</v>
      </c>
      <c r="E3174" s="444" t="s">
        <v>31100</v>
      </c>
      <c r="F3174" t="s">
        <v>1976</v>
      </c>
      <c r="G3174" t="s">
        <v>5724</v>
      </c>
      <c r="H3174" t="s">
        <v>10162</v>
      </c>
      <c r="I3174" t="s">
        <v>17671</v>
      </c>
      <c r="J3174" t="s">
        <v>1</v>
      </c>
      <c r="K3174" t="s">
        <v>32</v>
      </c>
      <c r="L3174" t="s">
        <v>20921</v>
      </c>
      <c r="M3174" t="s">
        <v>18492</v>
      </c>
      <c r="N3174">
        <v>70101</v>
      </c>
      <c r="O3174" t="s">
        <v>87</v>
      </c>
      <c r="P3174" t="s">
        <v>1</v>
      </c>
      <c r="Q3174" t="s">
        <v>1</v>
      </c>
      <c r="R3174" t="s">
        <v>16845</v>
      </c>
      <c r="S3174" t="s">
        <v>17671</v>
      </c>
      <c r="T3174" t="s">
        <v>17671</v>
      </c>
      <c r="U3174" t="s">
        <v>17671</v>
      </c>
      <c r="V3174" t="s">
        <v>22550</v>
      </c>
      <c r="W3174" t="s">
        <v>3480</v>
      </c>
      <c r="X3174" t="s">
        <v>14888</v>
      </c>
      <c r="Y3174" s="536" t="s">
        <v>22551</v>
      </c>
      <c r="Z3174" s="536"/>
      <c r="AA3174" s="493" t="s">
        <v>19904</v>
      </c>
      <c r="AB3174" s="493" t="s">
        <v>22552</v>
      </c>
      <c r="AC3174" s="493" t="s">
        <v>19902</v>
      </c>
      <c r="AD3174" s="493" t="s">
        <v>22553</v>
      </c>
      <c r="AE3174"/>
      <c r="AF3174" t="s">
        <v>20919</v>
      </c>
      <c r="AG3174"/>
      <c r="AH3174"/>
      <c r="AI3174" t="s">
        <v>20668</v>
      </c>
      <c r="AJ3174" t="s">
        <v>32</v>
      </c>
      <c r="AK3174" t="s">
        <v>7453</v>
      </c>
      <c r="AL3174" t="s">
        <v>64</v>
      </c>
      <c r="AM3174" t="s">
        <v>10162</v>
      </c>
      <c r="AN3174">
        <v>141</v>
      </c>
    </row>
    <row r="3175" spans="1:40" ht="14.4" x14ac:dyDescent="0.3">
      <c r="A3175" s="433" t="str">
        <v>5865</v>
      </c>
      <c r="D3175" t="str">
        <f>CONCATENATE(portada_F[[#This Row],[NIVEL]],".",portada_F[[#This Row],[CODINS]])</f>
        <v>1.01924</v>
      </c>
      <c r="E3175" s="444" t="s">
        <v>32163</v>
      </c>
      <c r="F3175" t="s">
        <v>4507</v>
      </c>
      <c r="G3175" t="s">
        <v>6288</v>
      </c>
      <c r="H3175" t="s">
        <v>1321</v>
      </c>
      <c r="I3175" t="s">
        <v>17671</v>
      </c>
      <c r="J3175" t="s">
        <v>1</v>
      </c>
      <c r="K3175" t="s">
        <v>32</v>
      </c>
      <c r="L3175" t="s">
        <v>20921</v>
      </c>
      <c r="M3175" t="s">
        <v>18492</v>
      </c>
      <c r="N3175">
        <v>70101</v>
      </c>
      <c r="O3175" t="s">
        <v>87</v>
      </c>
      <c r="P3175" t="s">
        <v>1</v>
      </c>
      <c r="Q3175" t="s">
        <v>1</v>
      </c>
      <c r="R3175" t="s">
        <v>16845</v>
      </c>
      <c r="S3175" t="s">
        <v>17671</v>
      </c>
      <c r="T3175" t="s">
        <v>17671</v>
      </c>
      <c r="U3175" t="s">
        <v>17671</v>
      </c>
      <c r="V3175" t="s">
        <v>210</v>
      </c>
      <c r="W3175" t="s">
        <v>25001</v>
      </c>
      <c r="X3175" t="s">
        <v>17221</v>
      </c>
      <c r="Y3175" s="536" t="s">
        <v>25002</v>
      </c>
      <c r="Z3175" s="536"/>
      <c r="AA3175" s="493" t="s">
        <v>20142</v>
      </c>
      <c r="AB3175" s="493" t="s">
        <v>25003</v>
      </c>
      <c r="AC3175" s="493" t="s">
        <v>19902</v>
      </c>
      <c r="AD3175" s="493" t="s">
        <v>22553</v>
      </c>
      <c r="AE3175"/>
      <c r="AF3175" t="s">
        <v>20919</v>
      </c>
      <c r="AG3175"/>
      <c r="AH3175"/>
      <c r="AI3175" t="s">
        <v>20668</v>
      </c>
      <c r="AJ3175" t="s">
        <v>32</v>
      </c>
      <c r="AK3175" t="s">
        <v>7694</v>
      </c>
      <c r="AL3175" t="s">
        <v>64</v>
      </c>
      <c r="AM3175" t="s">
        <v>1321</v>
      </c>
      <c r="AN3175">
        <v>20</v>
      </c>
    </row>
    <row r="3176" spans="1:40" ht="14.4" x14ac:dyDescent="0.3">
      <c r="A3176" s="433" t="str">
        <v>5866</v>
      </c>
      <c r="D3176" t="str">
        <f>CONCATENATE(portada_F[[#This Row],[NIVEL]],".",portada_F[[#This Row],[CODINS]])</f>
        <v>1.01961</v>
      </c>
      <c r="E3176" s="444" t="s">
        <v>32192</v>
      </c>
      <c r="F3176" t="s">
        <v>7718</v>
      </c>
      <c r="G3176" t="s">
        <v>10194</v>
      </c>
      <c r="H3176" t="s">
        <v>17226</v>
      </c>
      <c r="I3176" t="s">
        <v>13537</v>
      </c>
      <c r="J3176" t="s">
        <v>2</v>
      </c>
      <c r="K3176" t="s">
        <v>32</v>
      </c>
      <c r="L3176" t="s">
        <v>20921</v>
      </c>
      <c r="M3176" t="s">
        <v>18492</v>
      </c>
      <c r="N3176">
        <v>70404</v>
      </c>
      <c r="O3176" t="s">
        <v>87</v>
      </c>
      <c r="P3176" t="s">
        <v>4</v>
      </c>
      <c r="Q3176" t="s">
        <v>4</v>
      </c>
      <c r="R3176" t="s">
        <v>16863</v>
      </c>
      <c r="S3176" t="s">
        <v>17671</v>
      </c>
      <c r="T3176" t="s">
        <v>22595</v>
      </c>
      <c r="U3176" t="s">
        <v>22596</v>
      </c>
      <c r="V3176" t="s">
        <v>17226</v>
      </c>
      <c r="W3176" t="s">
        <v>25059</v>
      </c>
      <c r="X3176" t="s">
        <v>14075</v>
      </c>
      <c r="Y3176" s="536"/>
      <c r="Z3176" s="536"/>
      <c r="AA3176" s="493" t="s">
        <v>11346</v>
      </c>
      <c r="AB3176" s="493" t="s">
        <v>25060</v>
      </c>
      <c r="AC3176" s="493" t="s">
        <v>19908</v>
      </c>
      <c r="AD3176" s="493" t="s">
        <v>22600</v>
      </c>
      <c r="AE3176"/>
      <c r="AF3176" t="s">
        <v>20919</v>
      </c>
      <c r="AG3176"/>
      <c r="AH3176"/>
      <c r="AI3176" t="s">
        <v>20668</v>
      </c>
      <c r="AJ3176" t="s">
        <v>32</v>
      </c>
      <c r="AK3176" t="s">
        <v>10781</v>
      </c>
      <c r="AL3176" t="s">
        <v>64</v>
      </c>
      <c r="AM3176" t="s">
        <v>17226</v>
      </c>
      <c r="AN3176">
        <v>9</v>
      </c>
    </row>
    <row r="3177" spans="1:40" ht="14.4" x14ac:dyDescent="0.3">
      <c r="A3177" s="433" t="str">
        <v>5867</v>
      </c>
      <c r="D3177" t="str">
        <f>CONCATENATE(portada_F[[#This Row],[NIVEL]],".",portada_F[[#This Row],[CODINS]])</f>
        <v>1.00736</v>
      </c>
      <c r="E3177" s="444" t="s">
        <v>31101</v>
      </c>
      <c r="F3177" t="s">
        <v>1980</v>
      </c>
      <c r="G3177" t="s">
        <v>5728</v>
      </c>
      <c r="H3177" t="s">
        <v>7021</v>
      </c>
      <c r="I3177" t="s">
        <v>17671</v>
      </c>
      <c r="J3177" t="s">
        <v>1</v>
      </c>
      <c r="K3177" t="s">
        <v>32</v>
      </c>
      <c r="L3177" t="s">
        <v>20921</v>
      </c>
      <c r="M3177" t="s">
        <v>18492</v>
      </c>
      <c r="N3177">
        <v>70101</v>
      </c>
      <c r="O3177" t="s">
        <v>87</v>
      </c>
      <c r="P3177" t="s">
        <v>1</v>
      </c>
      <c r="Q3177" t="s">
        <v>1</v>
      </c>
      <c r="R3177" t="s">
        <v>16845</v>
      </c>
      <c r="S3177" t="s">
        <v>17671</v>
      </c>
      <c r="T3177" t="s">
        <v>17671</v>
      </c>
      <c r="U3177" t="s">
        <v>17671</v>
      </c>
      <c r="V3177" t="s">
        <v>9701</v>
      </c>
      <c r="W3177" t="s">
        <v>12756</v>
      </c>
      <c r="X3177" t="s">
        <v>10453</v>
      </c>
      <c r="Y3177" s="536" t="s">
        <v>22554</v>
      </c>
      <c r="Z3177" s="536" t="s">
        <v>22554</v>
      </c>
      <c r="AA3177" s="493" t="s">
        <v>17224</v>
      </c>
      <c r="AB3177" s="493" t="s">
        <v>22554</v>
      </c>
      <c r="AC3177" s="493" t="s">
        <v>19902</v>
      </c>
      <c r="AD3177" s="493" t="s">
        <v>22536</v>
      </c>
      <c r="AE3177"/>
      <c r="AF3177" t="s">
        <v>20919</v>
      </c>
      <c r="AG3177"/>
      <c r="AH3177"/>
      <c r="AI3177" t="s">
        <v>20668</v>
      </c>
      <c r="AJ3177" t="s">
        <v>32</v>
      </c>
      <c r="AK3177" t="s">
        <v>5727</v>
      </c>
      <c r="AL3177" t="s">
        <v>64</v>
      </c>
      <c r="AM3177" t="s">
        <v>7021</v>
      </c>
      <c r="AN3177">
        <v>45</v>
      </c>
    </row>
    <row r="3178" spans="1:40" ht="14.4" x14ac:dyDescent="0.3">
      <c r="A3178" s="433" t="str">
        <v>5868</v>
      </c>
      <c r="D3178" t="str">
        <f>CONCATENATE(portada_F[[#This Row],[NIVEL]],".",portada_F[[#This Row],[CODINS]])</f>
        <v>1.03493</v>
      </c>
      <c r="E3178" s="444" t="s">
        <v>31101</v>
      </c>
      <c r="F3178" t="s">
        <v>7646</v>
      </c>
      <c r="G3178" t="s">
        <v>5728</v>
      </c>
      <c r="H3178" t="s">
        <v>28217</v>
      </c>
      <c r="I3178" t="s">
        <v>17671</v>
      </c>
      <c r="J3178" t="s">
        <v>1</v>
      </c>
      <c r="K3178" t="s">
        <v>32</v>
      </c>
      <c r="L3178" t="s">
        <v>20921</v>
      </c>
      <c r="M3178" t="s">
        <v>18492</v>
      </c>
      <c r="N3178">
        <v>70101</v>
      </c>
      <c r="O3178" t="s">
        <v>87</v>
      </c>
      <c r="P3178" t="s">
        <v>1</v>
      </c>
      <c r="Q3178" t="s">
        <v>1</v>
      </c>
      <c r="R3178" t="s">
        <v>16845</v>
      </c>
      <c r="S3178" t="s">
        <v>17671</v>
      </c>
      <c r="T3178" t="s">
        <v>17671</v>
      </c>
      <c r="U3178" t="s">
        <v>17671</v>
      </c>
      <c r="V3178" t="s">
        <v>9701</v>
      </c>
      <c r="W3178" t="s">
        <v>20844</v>
      </c>
      <c r="X3178" t="s">
        <v>10453</v>
      </c>
      <c r="Y3178" s="536" t="s">
        <v>28218</v>
      </c>
      <c r="Z3178" s="536"/>
      <c r="AA3178" s="493" t="s">
        <v>17224</v>
      </c>
      <c r="AB3178" s="493" t="s">
        <v>22554</v>
      </c>
      <c r="AC3178" s="493" t="s">
        <v>19902</v>
      </c>
      <c r="AD3178" s="493" t="s">
        <v>22536</v>
      </c>
      <c r="AE3178" t="s">
        <v>28173</v>
      </c>
      <c r="AF3178" t="s">
        <v>20919</v>
      </c>
      <c r="AG3178" t="s">
        <v>64</v>
      </c>
      <c r="AH3178" t="s">
        <v>19694</v>
      </c>
      <c r="AI3178" t="s">
        <v>28219</v>
      </c>
      <c r="AJ3178" t="s">
        <v>32</v>
      </c>
      <c r="AK3178" t="s">
        <v>5727</v>
      </c>
      <c r="AL3178" t="s">
        <v>64</v>
      </c>
      <c r="AM3178" t="s">
        <v>7021</v>
      </c>
      <c r="AN3178">
        <v>51</v>
      </c>
    </row>
    <row r="3179" spans="1:40" ht="14.4" x14ac:dyDescent="0.3">
      <c r="A3179" s="433" t="str">
        <v>5877</v>
      </c>
      <c r="D3179" t="str">
        <f>CONCATENATE(portada_F[[#This Row],[NIVEL]],".",portada_F[[#This Row],[CODINS]])</f>
        <v>1.01346</v>
      </c>
      <c r="E3179" s="444" t="s">
        <v>31629</v>
      </c>
      <c r="F3179" t="s">
        <v>3408</v>
      </c>
      <c r="G3179" t="s">
        <v>5748</v>
      </c>
      <c r="H3179" t="s">
        <v>88</v>
      </c>
      <c r="I3179" t="s">
        <v>17671</v>
      </c>
      <c r="J3179" t="s">
        <v>7</v>
      </c>
      <c r="K3179" t="s">
        <v>32</v>
      </c>
      <c r="L3179" t="s">
        <v>20921</v>
      </c>
      <c r="M3179" t="s">
        <v>18492</v>
      </c>
      <c r="N3179">
        <v>70103</v>
      </c>
      <c r="O3179" t="s">
        <v>87</v>
      </c>
      <c r="P3179" t="s">
        <v>1</v>
      </c>
      <c r="Q3179" t="s">
        <v>3</v>
      </c>
      <c r="R3179" t="s">
        <v>16847</v>
      </c>
      <c r="S3179" t="s">
        <v>17671</v>
      </c>
      <c r="T3179" t="s">
        <v>17671</v>
      </c>
      <c r="U3179" t="s">
        <v>88</v>
      </c>
      <c r="V3179" t="s">
        <v>88</v>
      </c>
      <c r="W3179" t="s">
        <v>9705</v>
      </c>
      <c r="X3179" t="s">
        <v>10602</v>
      </c>
      <c r="Y3179" s="536" t="s">
        <v>23799</v>
      </c>
      <c r="Z3179" s="536" t="s">
        <v>23799</v>
      </c>
      <c r="AA3179" s="493" t="s">
        <v>7240</v>
      </c>
      <c r="AB3179" s="493" t="s">
        <v>23800</v>
      </c>
      <c r="AC3179" s="493" t="s">
        <v>19961</v>
      </c>
      <c r="AD3179" s="493" t="s">
        <v>23105</v>
      </c>
      <c r="AE3179"/>
      <c r="AF3179" t="s">
        <v>20919</v>
      </c>
      <c r="AG3179"/>
      <c r="AH3179"/>
      <c r="AI3179" t="s">
        <v>20668</v>
      </c>
      <c r="AJ3179" t="s">
        <v>32</v>
      </c>
      <c r="AK3179" t="s">
        <v>5747</v>
      </c>
      <c r="AL3179" t="s">
        <v>64</v>
      </c>
      <c r="AM3179" t="s">
        <v>88</v>
      </c>
      <c r="AN3179">
        <v>19</v>
      </c>
    </row>
    <row r="3180" spans="1:40" ht="14.4" x14ac:dyDescent="0.3">
      <c r="A3180" s="433" t="str">
        <v>5878</v>
      </c>
      <c r="D3180" t="str">
        <f>CONCATENATE(portada_F[[#This Row],[NIVEL]],".",portada_F[[#This Row],[CODINS]])</f>
        <v>1.01034</v>
      </c>
      <c r="E3180" s="444" t="s">
        <v>31353</v>
      </c>
      <c r="F3180" t="s">
        <v>2784</v>
      </c>
      <c r="G3180" t="s">
        <v>5872</v>
      </c>
      <c r="H3180" t="s">
        <v>7521</v>
      </c>
      <c r="I3180" t="s">
        <v>17671</v>
      </c>
      <c r="J3180" t="s">
        <v>6</v>
      </c>
      <c r="K3180" t="s">
        <v>32</v>
      </c>
      <c r="L3180" t="s">
        <v>20921</v>
      </c>
      <c r="M3180" t="s">
        <v>18492</v>
      </c>
      <c r="N3180">
        <v>70304</v>
      </c>
      <c r="O3180" t="s">
        <v>87</v>
      </c>
      <c r="P3180" t="s">
        <v>3</v>
      </c>
      <c r="Q3180" t="s">
        <v>4</v>
      </c>
      <c r="R3180" t="s">
        <v>16857</v>
      </c>
      <c r="S3180" t="s">
        <v>17671</v>
      </c>
      <c r="T3180" t="s">
        <v>21299</v>
      </c>
      <c r="U3180" t="s">
        <v>5871</v>
      </c>
      <c r="V3180" t="s">
        <v>5873</v>
      </c>
      <c r="W3180" t="s">
        <v>18912</v>
      </c>
      <c r="X3180" t="s">
        <v>12794</v>
      </c>
      <c r="Y3180" s="536" t="s">
        <v>23146</v>
      </c>
      <c r="Z3180" s="536"/>
      <c r="AA3180" s="493" t="s">
        <v>23147</v>
      </c>
      <c r="AB3180" s="493" t="s">
        <v>23146</v>
      </c>
      <c r="AC3180" s="493" t="s">
        <v>19948</v>
      </c>
      <c r="AD3180" s="493" t="s">
        <v>22959</v>
      </c>
      <c r="AE3180"/>
      <c r="AF3180" t="s">
        <v>20919</v>
      </c>
      <c r="AG3180"/>
      <c r="AH3180"/>
      <c r="AI3180" t="s">
        <v>20668</v>
      </c>
      <c r="AJ3180" t="s">
        <v>32</v>
      </c>
      <c r="AK3180" t="s">
        <v>3072</v>
      </c>
      <c r="AL3180" t="s">
        <v>64</v>
      </c>
      <c r="AM3180" t="s">
        <v>7521</v>
      </c>
      <c r="AN3180">
        <v>27</v>
      </c>
    </row>
    <row r="3181" spans="1:40" ht="14.4" x14ac:dyDescent="0.3">
      <c r="A3181" s="433" t="str">
        <v>5879</v>
      </c>
      <c r="D3181" t="str">
        <f>CONCATENATE(portada_F[[#This Row],[NIVEL]],".",portada_F[[#This Row],[CODINS]])</f>
        <v>1.01029</v>
      </c>
      <c r="E3181" s="444" t="s">
        <v>31348</v>
      </c>
      <c r="F3181" t="s">
        <v>2770</v>
      </c>
      <c r="G3181" t="s">
        <v>5708</v>
      </c>
      <c r="H3181" t="s">
        <v>2114</v>
      </c>
      <c r="I3181" t="s">
        <v>17671</v>
      </c>
      <c r="J3181" t="s">
        <v>7</v>
      </c>
      <c r="K3181" t="s">
        <v>32</v>
      </c>
      <c r="L3181" t="s">
        <v>20921</v>
      </c>
      <c r="M3181" t="s">
        <v>18492</v>
      </c>
      <c r="N3181">
        <v>70103</v>
      </c>
      <c r="O3181" t="s">
        <v>87</v>
      </c>
      <c r="P3181" t="s">
        <v>1</v>
      </c>
      <c r="Q3181" t="s">
        <v>3</v>
      </c>
      <c r="R3181" t="s">
        <v>16847</v>
      </c>
      <c r="S3181" t="s">
        <v>17671</v>
      </c>
      <c r="T3181" t="s">
        <v>17671</v>
      </c>
      <c r="U3181" t="s">
        <v>88</v>
      </c>
      <c r="V3181" t="s">
        <v>2114</v>
      </c>
      <c r="W3181" t="s">
        <v>23132</v>
      </c>
      <c r="X3181" t="s">
        <v>11725</v>
      </c>
      <c r="Y3181" s="536" t="s">
        <v>23133</v>
      </c>
      <c r="Z3181" s="536"/>
      <c r="AA3181" s="493" t="s">
        <v>10526</v>
      </c>
      <c r="AB3181" s="493" t="s">
        <v>23133</v>
      </c>
      <c r="AC3181" s="493" t="s">
        <v>19961</v>
      </c>
      <c r="AD3181" s="493" t="s">
        <v>23105</v>
      </c>
      <c r="AE3181"/>
      <c r="AF3181" t="s">
        <v>20919</v>
      </c>
      <c r="AG3181"/>
      <c r="AH3181"/>
      <c r="AI3181" t="s">
        <v>20668</v>
      </c>
      <c r="AJ3181" t="s">
        <v>32</v>
      </c>
      <c r="AK3181" t="s">
        <v>5142</v>
      </c>
      <c r="AL3181" t="s">
        <v>64</v>
      </c>
      <c r="AM3181" t="s">
        <v>2114</v>
      </c>
      <c r="AN3181">
        <v>11</v>
      </c>
    </row>
    <row r="3182" spans="1:40" ht="14.4" x14ac:dyDescent="0.3">
      <c r="A3182" s="433" t="str">
        <v>5883</v>
      </c>
      <c r="D3182" t="str">
        <f>CONCATENATE(portada_F[[#This Row],[NIVEL]],".",portada_F[[#This Row],[CODINS]])</f>
        <v>1.01657</v>
      </c>
      <c r="E3182" s="444" t="s">
        <v>31925</v>
      </c>
      <c r="F3182" t="s">
        <v>4030</v>
      </c>
      <c r="G3182" t="s">
        <v>5787</v>
      </c>
      <c r="H3182" t="s">
        <v>1844</v>
      </c>
      <c r="I3182" t="s">
        <v>17671</v>
      </c>
      <c r="J3182" t="s">
        <v>3</v>
      </c>
      <c r="K3182" t="s">
        <v>32</v>
      </c>
      <c r="L3182" t="s">
        <v>20921</v>
      </c>
      <c r="M3182" t="s">
        <v>18492</v>
      </c>
      <c r="N3182">
        <v>70102</v>
      </c>
      <c r="O3182" t="s">
        <v>87</v>
      </c>
      <c r="P3182" t="s">
        <v>1</v>
      </c>
      <c r="Q3182" t="s">
        <v>2</v>
      </c>
      <c r="R3182" t="s">
        <v>16846</v>
      </c>
      <c r="S3182" t="s">
        <v>17671</v>
      </c>
      <c r="T3182" t="s">
        <v>17671</v>
      </c>
      <c r="U3182" t="s">
        <v>22842</v>
      </c>
      <c r="V3182" t="s">
        <v>1844</v>
      </c>
      <c r="W3182" t="s">
        <v>15675</v>
      </c>
      <c r="X3182" t="s">
        <v>14956</v>
      </c>
      <c r="Y3182" s="536" t="s">
        <v>24466</v>
      </c>
      <c r="Z3182" s="536"/>
      <c r="AA3182" s="493" t="s">
        <v>15674</v>
      </c>
      <c r="AB3182" s="493" t="s">
        <v>24466</v>
      </c>
      <c r="AC3182" s="493" t="s">
        <v>19968</v>
      </c>
      <c r="AD3182" s="493" t="s">
        <v>23138</v>
      </c>
      <c r="AE3182"/>
      <c r="AF3182" t="s">
        <v>20919</v>
      </c>
      <c r="AG3182"/>
      <c r="AH3182"/>
      <c r="AI3182" t="s">
        <v>20668</v>
      </c>
      <c r="AJ3182" t="s">
        <v>32</v>
      </c>
      <c r="AK3182" t="s">
        <v>7629</v>
      </c>
      <c r="AL3182" t="s">
        <v>64</v>
      </c>
      <c r="AM3182" t="s">
        <v>1844</v>
      </c>
      <c r="AN3182">
        <v>7</v>
      </c>
    </row>
    <row r="3183" spans="1:40" ht="14.4" x14ac:dyDescent="0.3">
      <c r="A3183" s="433" t="str">
        <v>5885</v>
      </c>
      <c r="D3183" t="str">
        <f>CONCATENATE(portada_F[[#This Row],[NIVEL]],".",portada_F[[#This Row],[CODINS]])</f>
        <v>1.03590</v>
      </c>
      <c r="E3183" s="444" t="s">
        <v>33581</v>
      </c>
      <c r="F3183" t="s">
        <v>12322</v>
      </c>
      <c r="G3183" t="s">
        <v>13690</v>
      </c>
      <c r="H3183" t="s">
        <v>13691</v>
      </c>
      <c r="I3183" t="s">
        <v>17671</v>
      </c>
      <c r="J3183" t="s">
        <v>6</v>
      </c>
      <c r="K3183" t="s">
        <v>32</v>
      </c>
      <c r="L3183" t="s">
        <v>20921</v>
      </c>
      <c r="M3183" t="s">
        <v>18492</v>
      </c>
      <c r="N3183">
        <v>70303</v>
      </c>
      <c r="O3183" t="s">
        <v>87</v>
      </c>
      <c r="P3183" t="s">
        <v>3</v>
      </c>
      <c r="Q3183" t="s">
        <v>3</v>
      </c>
      <c r="R3183" t="s">
        <v>16856</v>
      </c>
      <c r="S3183" t="s">
        <v>17671</v>
      </c>
      <c r="T3183" t="s">
        <v>21299</v>
      </c>
      <c r="U3183" t="s">
        <v>4504</v>
      </c>
      <c r="V3183" t="s">
        <v>272</v>
      </c>
      <c r="W3183" t="s">
        <v>252</v>
      </c>
      <c r="X3183" t="s">
        <v>14338</v>
      </c>
      <c r="Y3183" s="536" t="s">
        <v>28429</v>
      </c>
      <c r="Z3183" s="536"/>
      <c r="AA3183" s="493" t="s">
        <v>19505</v>
      </c>
      <c r="AB3183" s="493" t="s">
        <v>28430</v>
      </c>
      <c r="AC3183" s="493" t="s">
        <v>19948</v>
      </c>
      <c r="AD3183" s="493" t="s">
        <v>22959</v>
      </c>
      <c r="AE3183"/>
      <c r="AF3183" t="s">
        <v>20919</v>
      </c>
      <c r="AG3183"/>
      <c r="AH3183"/>
      <c r="AI3183" t="s">
        <v>20668</v>
      </c>
      <c r="AJ3183" t="s">
        <v>32</v>
      </c>
      <c r="AK3183" t="s">
        <v>5887</v>
      </c>
      <c r="AL3183" t="s">
        <v>64</v>
      </c>
      <c r="AM3183" t="s">
        <v>13691</v>
      </c>
      <c r="AN3183">
        <v>7</v>
      </c>
    </row>
    <row r="3184" spans="1:40" ht="14.4" x14ac:dyDescent="0.3">
      <c r="A3184" s="433" t="str">
        <v>5887</v>
      </c>
      <c r="D3184" t="str">
        <f>CONCATENATE(portada_F[[#This Row],[NIVEL]],".",portada_F[[#This Row],[CODINS]])</f>
        <v>1.02122</v>
      </c>
      <c r="E3184" s="444" t="s">
        <v>32338</v>
      </c>
      <c r="F3184" t="s">
        <v>2747</v>
      </c>
      <c r="G3184" t="s">
        <v>6282</v>
      </c>
      <c r="H3184" t="s">
        <v>6283</v>
      </c>
      <c r="I3184" t="s">
        <v>17671</v>
      </c>
      <c r="J3184" t="s">
        <v>7</v>
      </c>
      <c r="K3184" t="s">
        <v>32</v>
      </c>
      <c r="L3184" t="s">
        <v>20921</v>
      </c>
      <c r="M3184" t="s">
        <v>18492</v>
      </c>
      <c r="N3184">
        <v>70503</v>
      </c>
      <c r="O3184" t="s">
        <v>87</v>
      </c>
      <c r="P3184" t="s">
        <v>5</v>
      </c>
      <c r="Q3184" t="s">
        <v>3</v>
      </c>
      <c r="R3184" t="s">
        <v>16866</v>
      </c>
      <c r="S3184" t="s">
        <v>17671</v>
      </c>
      <c r="T3184" t="s">
        <v>3066</v>
      </c>
      <c r="U3184" t="s">
        <v>22889</v>
      </c>
      <c r="V3184" t="s">
        <v>6283</v>
      </c>
      <c r="W3184" t="s">
        <v>25401</v>
      </c>
      <c r="X3184" t="s">
        <v>9767</v>
      </c>
      <c r="Y3184" s="536" t="s">
        <v>25402</v>
      </c>
      <c r="Z3184" s="536" t="s">
        <v>25403</v>
      </c>
      <c r="AA3184" s="493" t="s">
        <v>7380</v>
      </c>
      <c r="AB3184" s="493" t="s">
        <v>25403</v>
      </c>
      <c r="AC3184" s="493" t="s">
        <v>19961</v>
      </c>
      <c r="AD3184" s="493" t="s">
        <v>23105</v>
      </c>
      <c r="AE3184"/>
      <c r="AF3184" t="s">
        <v>20919</v>
      </c>
      <c r="AG3184"/>
      <c r="AH3184"/>
      <c r="AI3184" t="s">
        <v>20668</v>
      </c>
      <c r="AJ3184" t="s">
        <v>32</v>
      </c>
      <c r="AK3184" t="s">
        <v>7739</v>
      </c>
      <c r="AL3184" t="s">
        <v>64</v>
      </c>
      <c r="AM3184" t="s">
        <v>6283</v>
      </c>
      <c r="AN3184">
        <v>9</v>
      </c>
    </row>
    <row r="3185" spans="1:40" ht="14.4" x14ac:dyDescent="0.3">
      <c r="A3185" s="433" t="str">
        <v>5890</v>
      </c>
      <c r="D3185" t="str">
        <f>CONCATENATE(portada_F[[#This Row],[NIVEL]],".",portada_F[[#This Row],[CODINS]])</f>
        <v>1.01984</v>
      </c>
      <c r="E3185" s="444" t="s">
        <v>32214</v>
      </c>
      <c r="F3185" t="s">
        <v>452</v>
      </c>
      <c r="G3185" t="s">
        <v>6003</v>
      </c>
      <c r="H3185" t="s">
        <v>6004</v>
      </c>
      <c r="I3185" t="s">
        <v>17671</v>
      </c>
      <c r="J3185" t="s">
        <v>10</v>
      </c>
      <c r="K3185" t="s">
        <v>32</v>
      </c>
      <c r="L3185" t="s">
        <v>20921</v>
      </c>
      <c r="M3185" t="s">
        <v>18492</v>
      </c>
      <c r="N3185">
        <v>70502</v>
      </c>
      <c r="O3185" t="s">
        <v>87</v>
      </c>
      <c r="P3185" t="s">
        <v>5</v>
      </c>
      <c r="Q3185" t="s">
        <v>2</v>
      </c>
      <c r="R3185" t="s">
        <v>16865</v>
      </c>
      <c r="S3185" t="s">
        <v>17671</v>
      </c>
      <c r="T3185" t="s">
        <v>3066</v>
      </c>
      <c r="U3185" t="s">
        <v>5849</v>
      </c>
      <c r="V3185" t="s">
        <v>6004</v>
      </c>
      <c r="W3185" t="s">
        <v>10790</v>
      </c>
      <c r="X3185" t="s">
        <v>11988</v>
      </c>
      <c r="Y3185" s="536" t="s">
        <v>25106</v>
      </c>
      <c r="Z3185" s="536" t="s">
        <v>25107</v>
      </c>
      <c r="AA3185" s="493" t="s">
        <v>949</v>
      </c>
      <c r="AB3185" s="493" t="s">
        <v>25107</v>
      </c>
      <c r="AC3185" s="493" t="s">
        <v>19914</v>
      </c>
      <c r="AD3185" s="493" t="s">
        <v>22623</v>
      </c>
      <c r="AE3185"/>
      <c r="AF3185" t="s">
        <v>20919</v>
      </c>
      <c r="AG3185"/>
      <c r="AH3185"/>
      <c r="AI3185" t="s">
        <v>20668</v>
      </c>
      <c r="AJ3185" t="s">
        <v>32</v>
      </c>
      <c r="AK3185" t="s">
        <v>6002</v>
      </c>
      <c r="AL3185" t="s">
        <v>64</v>
      </c>
      <c r="AM3185" t="s">
        <v>6004</v>
      </c>
      <c r="AN3185">
        <v>28</v>
      </c>
    </row>
    <row r="3186" spans="1:40" ht="14.4" x14ac:dyDescent="0.3">
      <c r="A3186" s="433" t="str">
        <v>5958</v>
      </c>
      <c r="D3186" t="str">
        <f>CONCATENATE(portada_F[[#This Row],[NIVEL]],".",portada_F[[#This Row],[CODINS]])</f>
        <v>1.00753</v>
      </c>
      <c r="E3186" s="444" t="s">
        <v>31116</v>
      </c>
      <c r="F3186" t="s">
        <v>752</v>
      </c>
      <c r="G3186" t="s">
        <v>5836</v>
      </c>
      <c r="H3186" t="s">
        <v>5837</v>
      </c>
      <c r="I3186" t="s">
        <v>17671</v>
      </c>
      <c r="J3186" t="s">
        <v>5</v>
      </c>
      <c r="K3186" t="s">
        <v>32</v>
      </c>
      <c r="L3186" t="s">
        <v>20921</v>
      </c>
      <c r="M3186" t="s">
        <v>18492</v>
      </c>
      <c r="N3186">
        <v>70301</v>
      </c>
      <c r="O3186" t="s">
        <v>87</v>
      </c>
      <c r="P3186" t="s">
        <v>3</v>
      </c>
      <c r="Q3186" t="s">
        <v>1</v>
      </c>
      <c r="R3186" t="s">
        <v>16854</v>
      </c>
      <c r="S3186" t="s">
        <v>17671</v>
      </c>
      <c r="T3186" t="s">
        <v>21299</v>
      </c>
      <c r="U3186" t="s">
        <v>21299</v>
      </c>
      <c r="V3186" t="s">
        <v>5837</v>
      </c>
      <c r="W3186" t="s">
        <v>9713</v>
      </c>
      <c r="X3186" t="s">
        <v>10459</v>
      </c>
      <c r="Y3186" s="536" t="s">
        <v>22592</v>
      </c>
      <c r="Z3186" s="536" t="s">
        <v>22593</v>
      </c>
      <c r="AA3186" s="493" t="s">
        <v>15791</v>
      </c>
      <c r="AB3186" s="493" t="s">
        <v>22594</v>
      </c>
      <c r="AC3186" s="493" t="s">
        <v>21316</v>
      </c>
      <c r="AD3186" s="493" t="s">
        <v>21317</v>
      </c>
      <c r="AE3186"/>
      <c r="AF3186" t="s">
        <v>20919</v>
      </c>
      <c r="AG3186"/>
      <c r="AH3186"/>
      <c r="AI3186" t="s">
        <v>20668</v>
      </c>
      <c r="AJ3186" t="s">
        <v>32</v>
      </c>
      <c r="AK3186" t="s">
        <v>7454</v>
      </c>
      <c r="AL3186" t="s">
        <v>64</v>
      </c>
      <c r="AM3186" t="s">
        <v>5837</v>
      </c>
      <c r="AN3186">
        <v>19</v>
      </c>
    </row>
    <row r="3187" spans="1:40" ht="14.4" x14ac:dyDescent="0.3">
      <c r="A3187" s="433" t="str">
        <v>5982</v>
      </c>
      <c r="D3187" t="str">
        <f>CONCATENATE(portada_F[[#This Row],[NIVEL]],".",portada_F[[#This Row],[CODINS]])</f>
        <v>1.01926</v>
      </c>
      <c r="E3187" s="444" t="s">
        <v>32165</v>
      </c>
      <c r="F3187" t="s">
        <v>2230</v>
      </c>
      <c r="G3187" t="s">
        <v>5763</v>
      </c>
      <c r="H3187" t="s">
        <v>3053</v>
      </c>
      <c r="I3187" t="s">
        <v>17671</v>
      </c>
      <c r="J3187" t="s">
        <v>3</v>
      </c>
      <c r="K3187" t="s">
        <v>32</v>
      </c>
      <c r="L3187" t="s">
        <v>20921</v>
      </c>
      <c r="M3187" t="s">
        <v>18492</v>
      </c>
      <c r="N3187">
        <v>70102</v>
      </c>
      <c r="O3187" t="s">
        <v>87</v>
      </c>
      <c r="P3187" t="s">
        <v>1</v>
      </c>
      <c r="Q3187" t="s">
        <v>2</v>
      </c>
      <c r="R3187" t="s">
        <v>16846</v>
      </c>
      <c r="S3187" t="s">
        <v>17671</v>
      </c>
      <c r="T3187" t="s">
        <v>17671</v>
      </c>
      <c r="U3187" t="s">
        <v>22842</v>
      </c>
      <c r="V3187" t="s">
        <v>3053</v>
      </c>
      <c r="W3187" t="s">
        <v>14070</v>
      </c>
      <c r="X3187" t="s">
        <v>11978</v>
      </c>
      <c r="Y3187" s="536" t="s">
        <v>25005</v>
      </c>
      <c r="Z3187" s="536" t="s">
        <v>25005</v>
      </c>
      <c r="AA3187" s="493" t="s">
        <v>19122</v>
      </c>
      <c r="AB3187" s="493" t="s">
        <v>25006</v>
      </c>
      <c r="AC3187" s="493" t="s">
        <v>19968</v>
      </c>
      <c r="AD3187" s="493" t="s">
        <v>23138</v>
      </c>
      <c r="AE3187"/>
      <c r="AF3187" t="s">
        <v>20919</v>
      </c>
      <c r="AG3187"/>
      <c r="AH3187"/>
      <c r="AI3187" t="s">
        <v>20668</v>
      </c>
      <c r="AJ3187" t="s">
        <v>32</v>
      </c>
      <c r="AK3187" t="s">
        <v>7339</v>
      </c>
      <c r="AL3187" t="s">
        <v>64</v>
      </c>
      <c r="AM3187" t="s">
        <v>3053</v>
      </c>
      <c r="AN3187">
        <v>18</v>
      </c>
    </row>
    <row r="3188" spans="1:40" ht="14.4" x14ac:dyDescent="0.3">
      <c r="A3188" s="433" t="str">
        <v>5987</v>
      </c>
      <c r="D3188" t="str">
        <f>CONCATENATE(portada_F[[#This Row],[NIVEL]],".",portada_F[[#This Row],[CODINS]])</f>
        <v>1.03251</v>
      </c>
      <c r="E3188" s="444" t="s">
        <v>33316</v>
      </c>
      <c r="F3188" t="s">
        <v>5773</v>
      </c>
      <c r="G3188" t="s">
        <v>5772</v>
      </c>
      <c r="H3188" t="s">
        <v>2843</v>
      </c>
      <c r="I3188" t="s">
        <v>17671</v>
      </c>
      <c r="J3188" t="s">
        <v>2</v>
      </c>
      <c r="K3188" t="s">
        <v>32</v>
      </c>
      <c r="L3188" t="s">
        <v>20921</v>
      </c>
      <c r="M3188" t="s">
        <v>18492</v>
      </c>
      <c r="N3188">
        <v>70104</v>
      </c>
      <c r="O3188" t="s">
        <v>87</v>
      </c>
      <c r="P3188" t="s">
        <v>1</v>
      </c>
      <c r="Q3188" t="s">
        <v>4</v>
      </c>
      <c r="R3188" t="s">
        <v>16848</v>
      </c>
      <c r="S3188" t="s">
        <v>17671</v>
      </c>
      <c r="T3188" t="s">
        <v>17671</v>
      </c>
      <c r="U3188" t="s">
        <v>22569</v>
      </c>
      <c r="V3188" t="s">
        <v>2843</v>
      </c>
      <c r="W3188" t="s">
        <v>27703</v>
      </c>
      <c r="X3188" t="s">
        <v>11066</v>
      </c>
      <c r="Y3188" s="536" t="s">
        <v>27704</v>
      </c>
      <c r="Z3188" s="536"/>
      <c r="AA3188" s="493" t="s">
        <v>17344</v>
      </c>
      <c r="AB3188" s="493" t="s">
        <v>27705</v>
      </c>
      <c r="AC3188" s="493" t="s">
        <v>19906</v>
      </c>
      <c r="AD3188" s="493" t="s">
        <v>22562</v>
      </c>
      <c r="AE3188"/>
      <c r="AF3188" t="s">
        <v>20919</v>
      </c>
      <c r="AG3188"/>
      <c r="AH3188"/>
      <c r="AI3188" t="s">
        <v>20668</v>
      </c>
      <c r="AJ3188" t="s">
        <v>32</v>
      </c>
      <c r="AK3188" t="s">
        <v>5379</v>
      </c>
      <c r="AL3188" t="s">
        <v>64</v>
      </c>
      <c r="AM3188" t="s">
        <v>2843</v>
      </c>
      <c r="AN3188">
        <v>10</v>
      </c>
    </row>
    <row r="3189" spans="1:40" ht="14.4" x14ac:dyDescent="0.3">
      <c r="A3189" s="433" t="str">
        <v>5989</v>
      </c>
      <c r="D3189" t="str">
        <f>CONCATENATE(portada_F[[#This Row],[NIVEL]],".",portada_F[[#This Row],[CODINS]])</f>
        <v>1.01020</v>
      </c>
      <c r="E3189" s="444" t="s">
        <v>31340</v>
      </c>
      <c r="F3189" t="s">
        <v>2735</v>
      </c>
      <c r="G3189" t="s">
        <v>5880</v>
      </c>
      <c r="H3189" t="s">
        <v>272</v>
      </c>
      <c r="I3189" t="s">
        <v>17671</v>
      </c>
      <c r="J3189" t="s">
        <v>6</v>
      </c>
      <c r="K3189" t="s">
        <v>32</v>
      </c>
      <c r="L3189" t="s">
        <v>20921</v>
      </c>
      <c r="M3189" t="s">
        <v>18492</v>
      </c>
      <c r="N3189">
        <v>70306</v>
      </c>
      <c r="O3189" t="s">
        <v>87</v>
      </c>
      <c r="P3189" t="s">
        <v>3</v>
      </c>
      <c r="Q3189" t="s">
        <v>6</v>
      </c>
      <c r="R3189" t="s">
        <v>16858</v>
      </c>
      <c r="S3189" t="s">
        <v>17671</v>
      </c>
      <c r="T3189" t="s">
        <v>21299</v>
      </c>
      <c r="U3189" t="s">
        <v>23113</v>
      </c>
      <c r="V3189" t="s">
        <v>272</v>
      </c>
      <c r="W3189" t="s">
        <v>23114</v>
      </c>
      <c r="X3189" t="s">
        <v>13973</v>
      </c>
      <c r="Y3189" s="536" t="s">
        <v>23115</v>
      </c>
      <c r="Z3189" s="536"/>
      <c r="AA3189" s="493" t="s">
        <v>15332</v>
      </c>
      <c r="AB3189" s="493" t="s">
        <v>23116</v>
      </c>
      <c r="AC3189" s="493" t="s">
        <v>19948</v>
      </c>
      <c r="AD3189" s="493" t="s">
        <v>22959</v>
      </c>
      <c r="AE3189"/>
      <c r="AF3189" t="s">
        <v>20919</v>
      </c>
      <c r="AG3189"/>
      <c r="AH3189"/>
      <c r="AI3189" t="s">
        <v>20668</v>
      </c>
      <c r="AJ3189" t="s">
        <v>32</v>
      </c>
      <c r="AK3189" t="s">
        <v>1834</v>
      </c>
      <c r="AL3189" t="s">
        <v>64</v>
      </c>
      <c r="AM3189" t="s">
        <v>272</v>
      </c>
      <c r="AN3189">
        <v>28</v>
      </c>
    </row>
    <row r="3190" spans="1:40" ht="14.4" x14ac:dyDescent="0.3">
      <c r="A3190" s="433" t="str">
        <v>6002</v>
      </c>
      <c r="D3190" t="str">
        <f>CONCATENATE(portada_F[[#This Row],[NIVEL]],".",portada_F[[#This Row],[CODINS]])</f>
        <v>1.01374</v>
      </c>
      <c r="E3190" s="444" t="s">
        <v>31657</v>
      </c>
      <c r="F3190" t="s">
        <v>3459</v>
      </c>
      <c r="G3190" t="s">
        <v>5839</v>
      </c>
      <c r="H3190" t="s">
        <v>5840</v>
      </c>
      <c r="I3190" t="s">
        <v>17671</v>
      </c>
      <c r="J3190" t="s">
        <v>4</v>
      </c>
      <c r="K3190" t="s">
        <v>32</v>
      </c>
      <c r="L3190" t="s">
        <v>20921</v>
      </c>
      <c r="M3190" t="s">
        <v>18492</v>
      </c>
      <c r="N3190">
        <v>70302</v>
      </c>
      <c r="O3190" t="s">
        <v>87</v>
      </c>
      <c r="P3190" t="s">
        <v>3</v>
      </c>
      <c r="Q3190" t="s">
        <v>2</v>
      </c>
      <c r="R3190" t="s">
        <v>16855</v>
      </c>
      <c r="S3190" t="s">
        <v>17671</v>
      </c>
      <c r="T3190" t="s">
        <v>21299</v>
      </c>
      <c r="U3190" t="s">
        <v>1338</v>
      </c>
      <c r="V3190" t="s">
        <v>5840</v>
      </c>
      <c r="W3190" t="s">
        <v>18995</v>
      </c>
      <c r="X3190" t="s">
        <v>15638</v>
      </c>
      <c r="Y3190" s="536" t="s">
        <v>23850</v>
      </c>
      <c r="Z3190" s="536"/>
      <c r="AA3190" s="493" t="s">
        <v>10612</v>
      </c>
      <c r="AB3190" s="493" t="s">
        <v>23850</v>
      </c>
      <c r="AC3190" s="493" t="s">
        <v>19727</v>
      </c>
      <c r="AD3190" s="493" t="s">
        <v>21301</v>
      </c>
      <c r="AE3190"/>
      <c r="AF3190" t="s">
        <v>20919</v>
      </c>
      <c r="AG3190"/>
      <c r="AH3190"/>
      <c r="AI3190" t="s">
        <v>20668</v>
      </c>
      <c r="AJ3190" t="s">
        <v>32</v>
      </c>
      <c r="AK3190" t="s">
        <v>5838</v>
      </c>
      <c r="AL3190" t="s">
        <v>64</v>
      </c>
      <c r="AM3190" t="s">
        <v>5840</v>
      </c>
      <c r="AN3190">
        <v>27</v>
      </c>
    </row>
    <row r="3191" spans="1:40" ht="14.4" x14ac:dyDescent="0.3">
      <c r="A3191" s="433" t="str">
        <v>6010</v>
      </c>
      <c r="D3191" t="str">
        <f>CONCATENATE(portada_F[[#This Row],[NIVEL]],".",portada_F[[#This Row],[CODINS]])</f>
        <v>1.01017</v>
      </c>
      <c r="E3191" s="444" t="s">
        <v>31337</v>
      </c>
      <c r="F3191" t="s">
        <v>2724</v>
      </c>
      <c r="G3191" t="s">
        <v>5863</v>
      </c>
      <c r="H3191" t="s">
        <v>2912</v>
      </c>
      <c r="I3191" t="s">
        <v>17671</v>
      </c>
      <c r="J3191" t="s">
        <v>4</v>
      </c>
      <c r="K3191" t="s">
        <v>32</v>
      </c>
      <c r="L3191" t="s">
        <v>20921</v>
      </c>
      <c r="M3191" t="s">
        <v>18492</v>
      </c>
      <c r="N3191">
        <v>70302</v>
      </c>
      <c r="O3191" t="s">
        <v>87</v>
      </c>
      <c r="P3191" t="s">
        <v>3</v>
      </c>
      <c r="Q3191" t="s">
        <v>2</v>
      </c>
      <c r="R3191" t="s">
        <v>16855</v>
      </c>
      <c r="S3191" t="s">
        <v>17671</v>
      </c>
      <c r="T3191" t="s">
        <v>21299</v>
      </c>
      <c r="U3191" t="s">
        <v>1338</v>
      </c>
      <c r="V3191" t="s">
        <v>424</v>
      </c>
      <c r="W3191" t="s">
        <v>11721</v>
      </c>
      <c r="X3191" t="s">
        <v>11720</v>
      </c>
      <c r="Y3191" s="536" t="s">
        <v>23107</v>
      </c>
      <c r="Z3191" s="536" t="s">
        <v>23108</v>
      </c>
      <c r="AA3191" s="493" t="s">
        <v>5864</v>
      </c>
      <c r="AB3191" s="493" t="s">
        <v>23108</v>
      </c>
      <c r="AC3191" s="493" t="s">
        <v>19727</v>
      </c>
      <c r="AD3191" s="493" t="s">
        <v>21301</v>
      </c>
      <c r="AE3191"/>
      <c r="AF3191" t="s">
        <v>20919</v>
      </c>
      <c r="AG3191"/>
      <c r="AH3191"/>
      <c r="AI3191" t="s">
        <v>20668</v>
      </c>
      <c r="AJ3191" t="s">
        <v>32</v>
      </c>
      <c r="AK3191" t="s">
        <v>7513</v>
      </c>
      <c r="AL3191" t="s">
        <v>64</v>
      </c>
      <c r="AM3191" t="s">
        <v>2912</v>
      </c>
      <c r="AN3191">
        <v>13</v>
      </c>
    </row>
    <row r="3192" spans="1:40" ht="14.4" x14ac:dyDescent="0.3">
      <c r="A3192" s="433" t="str">
        <v>6014</v>
      </c>
      <c r="D3192" t="str">
        <f>CONCATENATE(portada_F[[#This Row],[NIVEL]],".",portada_F[[#This Row],[CODINS]])</f>
        <v>1.03009</v>
      </c>
      <c r="E3192" s="444" t="s">
        <v>33115</v>
      </c>
      <c r="F3192" t="s">
        <v>5715</v>
      </c>
      <c r="G3192" t="s">
        <v>5713</v>
      </c>
      <c r="H3192" t="s">
        <v>5714</v>
      </c>
      <c r="I3192" t="s">
        <v>17671</v>
      </c>
      <c r="J3192" t="s">
        <v>2</v>
      </c>
      <c r="K3192" t="s">
        <v>32</v>
      </c>
      <c r="L3192" t="s">
        <v>20921</v>
      </c>
      <c r="M3192" t="s">
        <v>18492</v>
      </c>
      <c r="N3192">
        <v>70104</v>
      </c>
      <c r="O3192" t="s">
        <v>87</v>
      </c>
      <c r="P3192" t="s">
        <v>1</v>
      </c>
      <c r="Q3192" t="s">
        <v>4</v>
      </c>
      <c r="R3192" t="s">
        <v>16848</v>
      </c>
      <c r="S3192" t="s">
        <v>17671</v>
      </c>
      <c r="T3192" t="s">
        <v>17671</v>
      </c>
      <c r="U3192" t="s">
        <v>22569</v>
      </c>
      <c r="V3192" t="s">
        <v>5714</v>
      </c>
      <c r="W3192" t="s">
        <v>252</v>
      </c>
      <c r="X3192" t="s">
        <v>11026</v>
      </c>
      <c r="Y3192" s="536" t="s">
        <v>27223</v>
      </c>
      <c r="Z3192" s="536"/>
      <c r="AA3192" s="493" t="s">
        <v>20339</v>
      </c>
      <c r="AB3192" s="493" t="s">
        <v>27224</v>
      </c>
      <c r="AC3192" s="493" t="s">
        <v>19906</v>
      </c>
      <c r="AD3192" s="493" t="s">
        <v>22562</v>
      </c>
      <c r="AE3192"/>
      <c r="AF3192" t="s">
        <v>20919</v>
      </c>
      <c r="AG3192"/>
      <c r="AH3192"/>
      <c r="AI3192" t="s">
        <v>20668</v>
      </c>
      <c r="AJ3192" t="s">
        <v>32</v>
      </c>
      <c r="AK3192" t="s">
        <v>5712</v>
      </c>
      <c r="AL3192" t="s">
        <v>64</v>
      </c>
      <c r="AM3192" t="s">
        <v>5714</v>
      </c>
      <c r="AN3192">
        <v>17</v>
      </c>
    </row>
    <row r="3193" spans="1:40" ht="14.4" x14ac:dyDescent="0.3">
      <c r="A3193" s="433" t="str">
        <v>6018</v>
      </c>
      <c r="D3193" t="str">
        <f>CONCATENATE(portada_F[[#This Row],[NIVEL]],".",portada_F[[#This Row],[CODINS]])</f>
        <v>1.02413</v>
      </c>
      <c r="E3193" s="444" t="s">
        <v>32591</v>
      </c>
      <c r="F3193" t="s">
        <v>5172</v>
      </c>
      <c r="G3193" t="s">
        <v>5790</v>
      </c>
      <c r="H3193" t="s">
        <v>5791</v>
      </c>
      <c r="I3193" t="s">
        <v>13537</v>
      </c>
      <c r="J3193" t="s">
        <v>5</v>
      </c>
      <c r="K3193" t="s">
        <v>32</v>
      </c>
      <c r="L3193" t="s">
        <v>20921</v>
      </c>
      <c r="M3193" t="s">
        <v>18492</v>
      </c>
      <c r="N3193">
        <v>70102</v>
      </c>
      <c r="O3193" t="s">
        <v>87</v>
      </c>
      <c r="P3193" t="s">
        <v>1</v>
      </c>
      <c r="Q3193" t="s">
        <v>2</v>
      </c>
      <c r="R3193" t="s">
        <v>16846</v>
      </c>
      <c r="S3193" t="s">
        <v>17671</v>
      </c>
      <c r="T3193" t="s">
        <v>17671</v>
      </c>
      <c r="U3193" t="s">
        <v>22842</v>
      </c>
      <c r="V3193" t="s">
        <v>5791</v>
      </c>
      <c r="W3193" t="s">
        <v>15755</v>
      </c>
      <c r="X3193" t="s">
        <v>14137</v>
      </c>
      <c r="Y3193" s="536" t="s">
        <v>25990</v>
      </c>
      <c r="Z3193" s="536"/>
      <c r="AA3193" s="493" t="s">
        <v>15754</v>
      </c>
      <c r="AB3193" s="493" t="s">
        <v>25991</v>
      </c>
      <c r="AC3193" s="493" t="s">
        <v>9709</v>
      </c>
      <c r="AD3193" s="493" t="s">
        <v>24468</v>
      </c>
      <c r="AE3193"/>
      <c r="AF3193" t="s">
        <v>20919</v>
      </c>
      <c r="AG3193"/>
      <c r="AH3193"/>
      <c r="AI3193" t="s">
        <v>20668</v>
      </c>
      <c r="AJ3193" t="s">
        <v>32</v>
      </c>
      <c r="AK3193" t="s">
        <v>7804</v>
      </c>
      <c r="AL3193" t="s">
        <v>64</v>
      </c>
      <c r="AM3193" t="s">
        <v>5791</v>
      </c>
      <c r="AN3193">
        <v>22</v>
      </c>
    </row>
    <row r="3194" spans="1:40" ht="14.4" x14ac:dyDescent="0.3">
      <c r="A3194" s="433" t="str">
        <v>6023</v>
      </c>
      <c r="D3194" t="str">
        <f>CONCATENATE(portada_F[[#This Row],[NIVEL]],".",portada_F[[#This Row],[CODINS]])</f>
        <v>1.00737</v>
      </c>
      <c r="E3194" s="444" t="s">
        <v>31102</v>
      </c>
      <c r="F3194" t="s">
        <v>1981</v>
      </c>
      <c r="G3194" t="s">
        <v>5725</v>
      </c>
      <c r="H3194" t="s">
        <v>1273</v>
      </c>
      <c r="I3194" t="s">
        <v>17671</v>
      </c>
      <c r="J3194" t="s">
        <v>1</v>
      </c>
      <c r="K3194" t="s">
        <v>32</v>
      </c>
      <c r="L3194" t="s">
        <v>20921</v>
      </c>
      <c r="M3194" t="s">
        <v>18492</v>
      </c>
      <c r="N3194">
        <v>70101</v>
      </c>
      <c r="O3194" t="s">
        <v>87</v>
      </c>
      <c r="P3194" t="s">
        <v>1</v>
      </c>
      <c r="Q3194" t="s">
        <v>1</v>
      </c>
      <c r="R3194" t="s">
        <v>16845</v>
      </c>
      <c r="S3194" t="s">
        <v>17671</v>
      </c>
      <c r="T3194" t="s">
        <v>17671</v>
      </c>
      <c r="U3194" t="s">
        <v>17671</v>
      </c>
      <c r="V3194" t="s">
        <v>1273</v>
      </c>
      <c r="W3194" t="s">
        <v>22555</v>
      </c>
      <c r="X3194" t="s">
        <v>10454</v>
      </c>
      <c r="Y3194" s="536" t="s">
        <v>22556</v>
      </c>
      <c r="Z3194" s="536" t="s">
        <v>22556</v>
      </c>
      <c r="AA3194" s="493" t="s">
        <v>19905</v>
      </c>
      <c r="AB3194" s="493" t="s">
        <v>22557</v>
      </c>
      <c r="AC3194" s="493" t="s">
        <v>19902</v>
      </c>
      <c r="AD3194" s="493" t="s">
        <v>22536</v>
      </c>
      <c r="AE3194"/>
      <c r="AF3194" t="s">
        <v>20919</v>
      </c>
      <c r="AG3194"/>
      <c r="AH3194"/>
      <c r="AI3194" t="s">
        <v>20668</v>
      </c>
      <c r="AJ3194" t="s">
        <v>32</v>
      </c>
      <c r="AK3194" t="s">
        <v>7328</v>
      </c>
      <c r="AL3194" t="s">
        <v>64</v>
      </c>
      <c r="AM3194" t="s">
        <v>1273</v>
      </c>
      <c r="AN3194">
        <v>42</v>
      </c>
    </row>
    <row r="3195" spans="1:40" ht="14.4" x14ac:dyDescent="0.3">
      <c r="A3195" s="433" t="str">
        <v>6024</v>
      </c>
      <c r="D3195" t="str">
        <f>CONCATENATE(portada_F[[#This Row],[NIVEL]],".",portada_F[[#This Row],[CODINS]])</f>
        <v>1.01519</v>
      </c>
      <c r="E3195" s="444" t="s">
        <v>31796</v>
      </c>
      <c r="F3195" t="s">
        <v>3796</v>
      </c>
      <c r="G3195" t="s">
        <v>5812</v>
      </c>
      <c r="H3195" t="s">
        <v>2036</v>
      </c>
      <c r="I3195" t="s">
        <v>17671</v>
      </c>
      <c r="J3195" t="s">
        <v>5</v>
      </c>
      <c r="K3195" t="s">
        <v>32</v>
      </c>
      <c r="L3195" t="s">
        <v>20921</v>
      </c>
      <c r="M3195" t="s">
        <v>18492</v>
      </c>
      <c r="N3195">
        <v>70301</v>
      </c>
      <c r="O3195" t="s">
        <v>87</v>
      </c>
      <c r="P3195" t="s">
        <v>3</v>
      </c>
      <c r="Q3195" t="s">
        <v>1</v>
      </c>
      <c r="R3195" t="s">
        <v>16854</v>
      </c>
      <c r="S3195" t="s">
        <v>17671</v>
      </c>
      <c r="T3195" t="s">
        <v>21299</v>
      </c>
      <c r="U3195" t="s">
        <v>21299</v>
      </c>
      <c r="V3195" t="s">
        <v>2036</v>
      </c>
      <c r="W3195" t="s">
        <v>24161</v>
      </c>
      <c r="X3195" t="s">
        <v>12913</v>
      </c>
      <c r="Y3195" s="536" t="s">
        <v>24162</v>
      </c>
      <c r="Z3195" s="536" t="s">
        <v>24162</v>
      </c>
      <c r="AA3195" s="493" t="s">
        <v>10654</v>
      </c>
      <c r="AB3195" s="493" t="s">
        <v>24163</v>
      </c>
      <c r="AC3195" s="493" t="s">
        <v>21316</v>
      </c>
      <c r="AD3195" s="493" t="s">
        <v>21317</v>
      </c>
      <c r="AE3195"/>
      <c r="AF3195" t="s">
        <v>20919</v>
      </c>
      <c r="AG3195"/>
      <c r="AH3195"/>
      <c r="AI3195" t="s">
        <v>20668</v>
      </c>
      <c r="AJ3195" t="s">
        <v>32</v>
      </c>
      <c r="AK3195" t="s">
        <v>7608</v>
      </c>
      <c r="AL3195" t="s">
        <v>64</v>
      </c>
      <c r="AM3195" t="s">
        <v>2036</v>
      </c>
      <c r="AN3195">
        <v>19</v>
      </c>
    </row>
    <row r="3196" spans="1:40" ht="14.4" x14ac:dyDescent="0.3">
      <c r="A3196" s="433" t="str">
        <v>6025</v>
      </c>
      <c r="D3196" t="str">
        <f>CONCATENATE(portada_F[[#This Row],[NIVEL]],".",portada_F[[#This Row],[CODINS]])</f>
        <v>1.00902</v>
      </c>
      <c r="E3196" s="444" t="s">
        <v>31237</v>
      </c>
      <c r="F3196" t="s">
        <v>2428</v>
      </c>
      <c r="G3196" t="s">
        <v>5986</v>
      </c>
      <c r="H3196" t="s">
        <v>122</v>
      </c>
      <c r="I3196" t="s">
        <v>17671</v>
      </c>
      <c r="J3196" t="s">
        <v>10</v>
      </c>
      <c r="K3196" t="s">
        <v>32</v>
      </c>
      <c r="L3196" t="s">
        <v>20921</v>
      </c>
      <c r="M3196" t="s">
        <v>18492</v>
      </c>
      <c r="N3196">
        <v>70502</v>
      </c>
      <c r="O3196" t="s">
        <v>87</v>
      </c>
      <c r="P3196" t="s">
        <v>5</v>
      </c>
      <c r="Q3196" t="s">
        <v>2</v>
      </c>
      <c r="R3196" t="s">
        <v>16865</v>
      </c>
      <c r="S3196" t="s">
        <v>17671</v>
      </c>
      <c r="T3196" t="s">
        <v>3066</v>
      </c>
      <c r="U3196" t="s">
        <v>5849</v>
      </c>
      <c r="V3196" t="s">
        <v>122</v>
      </c>
      <c r="W3196" t="s">
        <v>10491</v>
      </c>
      <c r="X3196" t="s">
        <v>11692</v>
      </c>
      <c r="Y3196" s="536" t="s">
        <v>22886</v>
      </c>
      <c r="Z3196" s="536" t="s">
        <v>22887</v>
      </c>
      <c r="AA3196" s="493" t="s">
        <v>17108</v>
      </c>
      <c r="AB3196" s="493" t="s">
        <v>22887</v>
      </c>
      <c r="AC3196" s="493" t="s">
        <v>19914</v>
      </c>
      <c r="AD3196" s="493" t="s">
        <v>22888</v>
      </c>
      <c r="AE3196"/>
      <c r="AF3196" t="s">
        <v>20919</v>
      </c>
      <c r="AG3196"/>
      <c r="AH3196"/>
      <c r="AI3196" t="s">
        <v>20668</v>
      </c>
      <c r="AJ3196" t="s">
        <v>32</v>
      </c>
      <c r="AK3196" t="s">
        <v>5985</v>
      </c>
      <c r="AL3196" t="s">
        <v>64</v>
      </c>
      <c r="AM3196" t="s">
        <v>122</v>
      </c>
      <c r="AN3196">
        <v>42</v>
      </c>
    </row>
    <row r="3197" spans="1:40" ht="14.4" x14ac:dyDescent="0.3">
      <c r="A3197" s="433" t="str">
        <v>6026</v>
      </c>
      <c r="D3197" t="str">
        <f>CONCATENATE(portada_F[[#This Row],[NIVEL]],".",portada_F[[#This Row],[CODINS]])</f>
        <v>1.02985</v>
      </c>
      <c r="E3197" s="444" t="s">
        <v>33095</v>
      </c>
      <c r="F3197" t="s">
        <v>5846</v>
      </c>
      <c r="G3197" t="s">
        <v>5895</v>
      </c>
      <c r="H3197" t="s">
        <v>5896</v>
      </c>
      <c r="I3197" t="s">
        <v>13537</v>
      </c>
      <c r="J3197" t="s">
        <v>3</v>
      </c>
      <c r="K3197" t="s">
        <v>32</v>
      </c>
      <c r="L3197" t="s">
        <v>20921</v>
      </c>
      <c r="M3197" t="s">
        <v>18492</v>
      </c>
      <c r="N3197">
        <v>70404</v>
      </c>
      <c r="O3197" t="s">
        <v>87</v>
      </c>
      <c r="P3197" t="s">
        <v>4</v>
      </c>
      <c r="Q3197" t="s">
        <v>4</v>
      </c>
      <c r="R3197" t="s">
        <v>16863</v>
      </c>
      <c r="S3197" t="s">
        <v>17671</v>
      </c>
      <c r="T3197" t="s">
        <v>22595</v>
      </c>
      <c r="U3197" t="s">
        <v>22596</v>
      </c>
      <c r="V3197" t="s">
        <v>5896</v>
      </c>
      <c r="W3197" t="s">
        <v>27179</v>
      </c>
      <c r="X3197" t="s">
        <v>15828</v>
      </c>
      <c r="Y3197" s="536" t="s">
        <v>27180</v>
      </c>
      <c r="Z3197" s="536"/>
      <c r="AA3197" s="493" t="s">
        <v>20332</v>
      </c>
      <c r="AB3197" s="493" t="s">
        <v>27180</v>
      </c>
      <c r="AC3197" s="493" t="s">
        <v>20286</v>
      </c>
      <c r="AD3197" s="493" t="s">
        <v>26771</v>
      </c>
      <c r="AE3197"/>
      <c r="AF3197" t="s">
        <v>20919</v>
      </c>
      <c r="AG3197"/>
      <c r="AH3197"/>
      <c r="AI3197" t="s">
        <v>20668</v>
      </c>
      <c r="AJ3197" t="s">
        <v>32</v>
      </c>
      <c r="AK3197" t="s">
        <v>1633</v>
      </c>
      <c r="AL3197" t="s">
        <v>64</v>
      </c>
      <c r="AM3197" t="s">
        <v>5896</v>
      </c>
      <c r="AN3197">
        <v>8</v>
      </c>
    </row>
    <row r="3198" spans="1:40" ht="14.4" x14ac:dyDescent="0.3">
      <c r="A3198" s="433" t="str">
        <v>6095</v>
      </c>
      <c r="D3198" t="str">
        <f>CONCATENATE(portada_F[[#This Row],[NIVEL]],".",portada_F[[#This Row],[CODINS]])</f>
        <v>1.00756</v>
      </c>
      <c r="E3198" s="444" t="s">
        <v>31119</v>
      </c>
      <c r="F3198" t="s">
        <v>1051</v>
      </c>
      <c r="G3198" t="s">
        <v>5897</v>
      </c>
      <c r="H3198" t="s">
        <v>5898</v>
      </c>
      <c r="I3198" t="s">
        <v>13537</v>
      </c>
      <c r="J3198" t="s">
        <v>1</v>
      </c>
      <c r="K3198" t="s">
        <v>32</v>
      </c>
      <c r="L3198" t="s">
        <v>20921</v>
      </c>
      <c r="M3198" t="s">
        <v>18492</v>
      </c>
      <c r="N3198">
        <v>70401</v>
      </c>
      <c r="O3198" t="s">
        <v>87</v>
      </c>
      <c r="P3198" t="s">
        <v>4</v>
      </c>
      <c r="Q3198" t="s">
        <v>1</v>
      </c>
      <c r="R3198" t="s">
        <v>16860</v>
      </c>
      <c r="S3198" t="s">
        <v>17671</v>
      </c>
      <c r="T3198" t="s">
        <v>22595</v>
      </c>
      <c r="U3198" t="s">
        <v>22601</v>
      </c>
      <c r="V3198" t="s">
        <v>5898</v>
      </c>
      <c r="W3198" t="s">
        <v>7161</v>
      </c>
      <c r="X3198" t="s">
        <v>14890</v>
      </c>
      <c r="Y3198" s="536" t="s">
        <v>22607</v>
      </c>
      <c r="Z3198" s="536"/>
      <c r="AA3198" s="493" t="s">
        <v>11323</v>
      </c>
      <c r="AB3198" s="493" t="s">
        <v>22607</v>
      </c>
      <c r="AC3198" s="493" t="s">
        <v>19909</v>
      </c>
      <c r="AD3198" s="493" t="s">
        <v>22606</v>
      </c>
      <c r="AE3198"/>
      <c r="AF3198" t="s">
        <v>20919</v>
      </c>
      <c r="AG3198"/>
      <c r="AH3198"/>
      <c r="AI3198" t="s">
        <v>20668</v>
      </c>
      <c r="AJ3198" t="s">
        <v>32</v>
      </c>
      <c r="AK3198" t="s">
        <v>7455</v>
      </c>
      <c r="AL3198" t="s">
        <v>64</v>
      </c>
      <c r="AM3198" t="s">
        <v>5898</v>
      </c>
      <c r="AN3198">
        <v>48</v>
      </c>
    </row>
    <row r="3199" spans="1:40" ht="14.4" x14ac:dyDescent="0.3">
      <c r="A3199" s="433" t="str">
        <v>6098</v>
      </c>
      <c r="D3199" t="str">
        <f>CONCATENATE(portada_F[[#This Row],[NIVEL]],".",portada_F[[#This Row],[CODINS]])</f>
        <v>1.01937</v>
      </c>
      <c r="E3199" s="444" t="s">
        <v>32175</v>
      </c>
      <c r="F3199" t="s">
        <v>7616</v>
      </c>
      <c r="G3199" t="s">
        <v>17785</v>
      </c>
      <c r="H3199" t="s">
        <v>250</v>
      </c>
      <c r="I3199" t="s">
        <v>17671</v>
      </c>
      <c r="J3199" t="s">
        <v>6</v>
      </c>
      <c r="K3199" t="s">
        <v>32</v>
      </c>
      <c r="L3199" t="s">
        <v>20921</v>
      </c>
      <c r="M3199" t="s">
        <v>18492</v>
      </c>
      <c r="N3199">
        <v>70303</v>
      </c>
      <c r="O3199" t="s">
        <v>87</v>
      </c>
      <c r="P3199" t="s">
        <v>3</v>
      </c>
      <c r="Q3199" t="s">
        <v>3</v>
      </c>
      <c r="R3199" t="s">
        <v>16856</v>
      </c>
      <c r="S3199" t="s">
        <v>17671</v>
      </c>
      <c r="T3199" t="s">
        <v>21299</v>
      </c>
      <c r="U3199" t="s">
        <v>4504</v>
      </c>
      <c r="V3199" t="s">
        <v>250</v>
      </c>
      <c r="W3199" t="s">
        <v>18024</v>
      </c>
      <c r="X3199" t="s">
        <v>18023</v>
      </c>
      <c r="Y3199" s="536" t="s">
        <v>25026</v>
      </c>
      <c r="Z3199" s="536"/>
      <c r="AA3199" s="493" t="s">
        <v>25027</v>
      </c>
      <c r="AB3199" s="493" t="s">
        <v>25026</v>
      </c>
      <c r="AC3199" s="493" t="s">
        <v>19948</v>
      </c>
      <c r="AD3199" s="493" t="s">
        <v>22959</v>
      </c>
      <c r="AE3199"/>
      <c r="AF3199" t="s">
        <v>20919</v>
      </c>
      <c r="AG3199"/>
      <c r="AH3199"/>
      <c r="AI3199" t="s">
        <v>20668</v>
      </c>
      <c r="AJ3199" t="s">
        <v>32</v>
      </c>
      <c r="AK3199" t="s">
        <v>12516</v>
      </c>
      <c r="AL3199" t="s">
        <v>64</v>
      </c>
      <c r="AM3199" t="s">
        <v>250</v>
      </c>
      <c r="AN3199">
        <v>2</v>
      </c>
    </row>
    <row r="3200" spans="1:40" ht="14.4" x14ac:dyDescent="0.3">
      <c r="A3200" s="433" t="str">
        <v>6099</v>
      </c>
      <c r="D3200" t="str">
        <f>CONCATENATE(portada_F[[#This Row],[NIVEL]],".",portada_F[[#This Row],[CODINS]])</f>
        <v>1.01669</v>
      </c>
      <c r="E3200" s="444" t="s">
        <v>31934</v>
      </c>
      <c r="F3200" t="s">
        <v>4056</v>
      </c>
      <c r="G3200" t="s">
        <v>5817</v>
      </c>
      <c r="H3200" t="s">
        <v>122</v>
      </c>
      <c r="I3200" t="s">
        <v>17671</v>
      </c>
      <c r="J3200" t="s">
        <v>5</v>
      </c>
      <c r="K3200" t="s">
        <v>32</v>
      </c>
      <c r="L3200" t="s">
        <v>20921</v>
      </c>
      <c r="M3200" t="s">
        <v>18492</v>
      </c>
      <c r="N3200">
        <v>70301</v>
      </c>
      <c r="O3200" t="s">
        <v>87</v>
      </c>
      <c r="P3200" t="s">
        <v>3</v>
      </c>
      <c r="Q3200" t="s">
        <v>1</v>
      </c>
      <c r="R3200" t="s">
        <v>16854</v>
      </c>
      <c r="S3200" t="s">
        <v>17671</v>
      </c>
      <c r="T3200" t="s">
        <v>21299</v>
      </c>
      <c r="U3200" t="s">
        <v>21299</v>
      </c>
      <c r="V3200" t="s">
        <v>122</v>
      </c>
      <c r="W3200" t="s">
        <v>24483</v>
      </c>
      <c r="X3200" t="s">
        <v>10699</v>
      </c>
      <c r="Y3200" s="536" t="s">
        <v>24484</v>
      </c>
      <c r="Z3200" s="536"/>
      <c r="AA3200" s="493" t="s">
        <v>20100</v>
      </c>
      <c r="AB3200" s="493" t="s">
        <v>24485</v>
      </c>
      <c r="AC3200" s="493" t="s">
        <v>21316</v>
      </c>
      <c r="AD3200" s="493" t="s">
        <v>21317</v>
      </c>
      <c r="AE3200"/>
      <c r="AF3200" t="s">
        <v>20919</v>
      </c>
      <c r="AG3200"/>
      <c r="AH3200"/>
      <c r="AI3200" t="s">
        <v>20668</v>
      </c>
      <c r="AJ3200" t="s">
        <v>32</v>
      </c>
      <c r="AK3200" t="s">
        <v>7633</v>
      </c>
      <c r="AL3200" t="s">
        <v>64</v>
      </c>
      <c r="AM3200" t="s">
        <v>122</v>
      </c>
      <c r="AN3200">
        <v>11</v>
      </c>
    </row>
    <row r="3201" spans="1:40" ht="14.4" x14ac:dyDescent="0.3">
      <c r="A3201" s="433" t="str">
        <v>6100</v>
      </c>
      <c r="D3201" t="str">
        <f>CONCATENATE(portada_F[[#This Row],[NIVEL]],".",portada_F[[#This Row],[CODINS]])</f>
        <v>1.03586</v>
      </c>
      <c r="E3201" s="444" t="s">
        <v>33578</v>
      </c>
      <c r="F3201" t="s">
        <v>13683</v>
      </c>
      <c r="G3201" t="s">
        <v>28416</v>
      </c>
      <c r="H3201" t="s">
        <v>1213</v>
      </c>
      <c r="I3201" t="s">
        <v>17671</v>
      </c>
      <c r="J3201" t="s">
        <v>2</v>
      </c>
      <c r="K3201" t="s">
        <v>32</v>
      </c>
      <c r="L3201" t="s">
        <v>20921</v>
      </c>
      <c r="M3201" t="s">
        <v>18492</v>
      </c>
      <c r="N3201">
        <v>70104</v>
      </c>
      <c r="O3201" t="s">
        <v>87</v>
      </c>
      <c r="P3201" t="s">
        <v>1</v>
      </c>
      <c r="Q3201" t="s">
        <v>4</v>
      </c>
      <c r="R3201" t="s">
        <v>16848</v>
      </c>
      <c r="S3201" t="s">
        <v>17671</v>
      </c>
      <c r="T3201" t="s">
        <v>17671</v>
      </c>
      <c r="U3201" t="s">
        <v>22569</v>
      </c>
      <c r="V3201" t="s">
        <v>1213</v>
      </c>
      <c r="W3201" t="s">
        <v>28417</v>
      </c>
      <c r="X3201" t="s">
        <v>28418</v>
      </c>
      <c r="Y3201" s="536" t="s">
        <v>28419</v>
      </c>
      <c r="Z3201" s="536" t="s">
        <v>28420</v>
      </c>
      <c r="AA3201" s="493" t="s">
        <v>28421</v>
      </c>
      <c r="AB3201" s="493" t="s">
        <v>28420</v>
      </c>
      <c r="AC3201" s="493" t="s">
        <v>19906</v>
      </c>
      <c r="AD3201" s="493" t="s">
        <v>22562</v>
      </c>
      <c r="AE3201"/>
      <c r="AF3201" t="s">
        <v>20919</v>
      </c>
      <c r="AG3201"/>
      <c r="AH3201"/>
      <c r="AI3201" t="s">
        <v>20668</v>
      </c>
      <c r="AJ3201" t="s">
        <v>32</v>
      </c>
      <c r="AK3201" t="s">
        <v>1111</v>
      </c>
      <c r="AL3201" t="s">
        <v>64</v>
      </c>
      <c r="AM3201" t="s">
        <v>1213</v>
      </c>
      <c r="AN3201">
        <v>1</v>
      </c>
    </row>
    <row r="3202" spans="1:40" ht="14.4" x14ac:dyDescent="0.3">
      <c r="A3202" s="433" t="str">
        <v>6111</v>
      </c>
      <c r="D3202" t="str">
        <f>CONCATENATE(portada_F[[#This Row],[NIVEL]],".",portada_F[[#This Row],[CODINS]])</f>
        <v>1.01391</v>
      </c>
      <c r="E3202" s="444" t="s">
        <v>31674</v>
      </c>
      <c r="F3202" t="s">
        <v>3500</v>
      </c>
      <c r="G3202" t="s">
        <v>5984</v>
      </c>
      <c r="H3202" t="s">
        <v>2671</v>
      </c>
      <c r="I3202" t="s">
        <v>17671</v>
      </c>
      <c r="J3202" t="s">
        <v>10</v>
      </c>
      <c r="K3202" t="s">
        <v>32</v>
      </c>
      <c r="L3202" t="s">
        <v>20921</v>
      </c>
      <c r="M3202" t="s">
        <v>18492</v>
      </c>
      <c r="N3202">
        <v>70503</v>
      </c>
      <c r="O3202" t="s">
        <v>87</v>
      </c>
      <c r="P3202" t="s">
        <v>5</v>
      </c>
      <c r="Q3202" t="s">
        <v>3</v>
      </c>
      <c r="R3202" t="s">
        <v>16866</v>
      </c>
      <c r="S3202" t="s">
        <v>17671</v>
      </c>
      <c r="T3202" t="s">
        <v>3066</v>
      </c>
      <c r="U3202" t="s">
        <v>22889</v>
      </c>
      <c r="V3202" t="s">
        <v>2671</v>
      </c>
      <c r="W3202" t="s">
        <v>11819</v>
      </c>
      <c r="X3202" t="s">
        <v>11818</v>
      </c>
      <c r="Y3202" s="536" t="s">
        <v>23878</v>
      </c>
      <c r="Z3202" s="536"/>
      <c r="AA3202" s="493" t="s">
        <v>10623</v>
      </c>
      <c r="AB3202" s="493" t="s">
        <v>23878</v>
      </c>
      <c r="AC3202" s="493" t="s">
        <v>19914</v>
      </c>
      <c r="AD3202" s="493" t="s">
        <v>22623</v>
      </c>
      <c r="AE3202"/>
      <c r="AF3202" t="s">
        <v>20919</v>
      </c>
      <c r="AG3202"/>
      <c r="AH3202"/>
      <c r="AI3202" t="s">
        <v>20668</v>
      </c>
      <c r="AJ3202" t="s">
        <v>32</v>
      </c>
      <c r="AK3202" t="s">
        <v>4128</v>
      </c>
      <c r="AL3202" t="s">
        <v>64</v>
      </c>
      <c r="AM3202" t="s">
        <v>2671</v>
      </c>
      <c r="AN3202">
        <v>42</v>
      </c>
    </row>
    <row r="3203" spans="1:40" ht="14.4" x14ac:dyDescent="0.3">
      <c r="A3203" s="433" t="str">
        <v>6114</v>
      </c>
      <c r="D3203" t="str">
        <f>CONCATENATE(portada_F[[#This Row],[NIVEL]],".",portada_F[[#This Row],[CODINS]])</f>
        <v>1.01659</v>
      </c>
      <c r="E3203" s="444" t="s">
        <v>31926</v>
      </c>
      <c r="F3203" t="s">
        <v>4036</v>
      </c>
      <c r="G3203" t="s">
        <v>5788</v>
      </c>
      <c r="H3203" t="s">
        <v>5789</v>
      </c>
      <c r="I3203" t="s">
        <v>13537</v>
      </c>
      <c r="J3203" t="s">
        <v>5</v>
      </c>
      <c r="K3203" t="s">
        <v>32</v>
      </c>
      <c r="L3203" t="s">
        <v>20921</v>
      </c>
      <c r="M3203" t="s">
        <v>18492</v>
      </c>
      <c r="N3203">
        <v>70102</v>
      </c>
      <c r="O3203" t="s">
        <v>87</v>
      </c>
      <c r="P3203" t="s">
        <v>1</v>
      </c>
      <c r="Q3203" t="s">
        <v>2</v>
      </c>
      <c r="R3203" t="s">
        <v>16846</v>
      </c>
      <c r="S3203" t="s">
        <v>17671</v>
      </c>
      <c r="T3203" t="s">
        <v>17671</v>
      </c>
      <c r="U3203" t="s">
        <v>22842</v>
      </c>
      <c r="V3203" t="s">
        <v>5789</v>
      </c>
      <c r="W3203" t="s">
        <v>19062</v>
      </c>
      <c r="X3203" t="s">
        <v>15676</v>
      </c>
      <c r="Y3203" s="536" t="s">
        <v>24467</v>
      </c>
      <c r="Z3203" s="536"/>
      <c r="AA3203" s="493" t="s">
        <v>20099</v>
      </c>
      <c r="AB3203" s="493" t="s">
        <v>24467</v>
      </c>
      <c r="AC3203" s="493" t="s">
        <v>9709</v>
      </c>
      <c r="AD3203" s="493" t="s">
        <v>24468</v>
      </c>
      <c r="AE3203"/>
      <c r="AF3203" t="s">
        <v>20919</v>
      </c>
      <c r="AG3203"/>
      <c r="AH3203"/>
      <c r="AI3203" t="s">
        <v>20668</v>
      </c>
      <c r="AJ3203" t="s">
        <v>32</v>
      </c>
      <c r="AK3203" t="s">
        <v>7630</v>
      </c>
      <c r="AL3203" t="s">
        <v>64</v>
      </c>
      <c r="AM3203" t="s">
        <v>5789</v>
      </c>
      <c r="AN3203">
        <v>9</v>
      </c>
    </row>
    <row r="3204" spans="1:40" ht="14.4" x14ac:dyDescent="0.3">
      <c r="A3204" s="433" t="str">
        <v>6132</v>
      </c>
      <c r="D3204" t="str">
        <f>CONCATENATE(portada_F[[#This Row],[NIVEL]],".",portada_F[[#This Row],[CODINS]])</f>
        <v>1.02775</v>
      </c>
      <c r="E3204" s="444" t="s">
        <v>32916</v>
      </c>
      <c r="F3204" t="s">
        <v>5580</v>
      </c>
      <c r="G3204" t="s">
        <v>5899</v>
      </c>
      <c r="H3204" t="s">
        <v>26766</v>
      </c>
      <c r="I3204" t="s">
        <v>13537</v>
      </c>
      <c r="J3204" t="s">
        <v>1</v>
      </c>
      <c r="K3204" t="s">
        <v>32</v>
      </c>
      <c r="L3204" t="s">
        <v>20921</v>
      </c>
      <c r="M3204" t="s">
        <v>18492</v>
      </c>
      <c r="N3204">
        <v>70401</v>
      </c>
      <c r="O3204" t="s">
        <v>87</v>
      </c>
      <c r="P3204" t="s">
        <v>4</v>
      </c>
      <c r="Q3204" t="s">
        <v>1</v>
      </c>
      <c r="R3204" t="s">
        <v>16860</v>
      </c>
      <c r="S3204" t="s">
        <v>17671</v>
      </c>
      <c r="T3204" t="s">
        <v>22595</v>
      </c>
      <c r="U3204" t="s">
        <v>22601</v>
      </c>
      <c r="V3204" t="s">
        <v>2418</v>
      </c>
      <c r="W3204" t="s">
        <v>26767</v>
      </c>
      <c r="X3204" t="s">
        <v>15797</v>
      </c>
      <c r="Y3204" s="536" t="s">
        <v>26768</v>
      </c>
      <c r="Z3204" s="536" t="s">
        <v>26768</v>
      </c>
      <c r="AA3204" s="493" t="s">
        <v>19962</v>
      </c>
      <c r="AB3204" s="493" t="s">
        <v>26769</v>
      </c>
      <c r="AC3204" s="493" t="s">
        <v>19909</v>
      </c>
      <c r="AD3204" s="493" t="s">
        <v>22606</v>
      </c>
      <c r="AE3204"/>
      <c r="AF3204" t="s">
        <v>20919</v>
      </c>
      <c r="AG3204"/>
      <c r="AH3204"/>
      <c r="AI3204" t="s">
        <v>20668</v>
      </c>
      <c r="AJ3204" t="s">
        <v>32</v>
      </c>
      <c r="AK3204" t="s">
        <v>7889</v>
      </c>
      <c r="AL3204" t="s">
        <v>64</v>
      </c>
      <c r="AM3204" t="s">
        <v>26766</v>
      </c>
      <c r="AN3204">
        <v>12</v>
      </c>
    </row>
    <row r="3205" spans="1:40" ht="14.4" x14ac:dyDescent="0.3">
      <c r="A3205" s="433" t="str">
        <v>6139</v>
      </c>
      <c r="D3205" t="str">
        <f>CONCATENATE(portada_F[[#This Row],[NIVEL]],".",portada_F[[#This Row],[CODINS]])</f>
        <v>1.03192</v>
      </c>
      <c r="E3205" s="444" t="s">
        <v>33269</v>
      </c>
      <c r="F3205" t="s">
        <v>6165</v>
      </c>
      <c r="G3205" t="s">
        <v>6488</v>
      </c>
      <c r="H3205" t="s">
        <v>5211</v>
      </c>
      <c r="I3205" t="s">
        <v>13537</v>
      </c>
      <c r="J3205" t="s">
        <v>1</v>
      </c>
      <c r="K3205" t="s">
        <v>32</v>
      </c>
      <c r="L3205" t="s">
        <v>20921</v>
      </c>
      <c r="M3205" t="s">
        <v>18492</v>
      </c>
      <c r="N3205">
        <v>70401</v>
      </c>
      <c r="O3205" t="s">
        <v>87</v>
      </c>
      <c r="P3205" t="s">
        <v>4</v>
      </c>
      <c r="Q3205" t="s">
        <v>1</v>
      </c>
      <c r="R3205" t="s">
        <v>16860</v>
      </c>
      <c r="S3205" t="s">
        <v>17671</v>
      </c>
      <c r="T3205" t="s">
        <v>22595</v>
      </c>
      <c r="U3205" t="s">
        <v>22601</v>
      </c>
      <c r="V3205" t="s">
        <v>5211</v>
      </c>
      <c r="W3205" t="s">
        <v>27587</v>
      </c>
      <c r="X3205" t="s">
        <v>13323</v>
      </c>
      <c r="Y3205" s="536" t="s">
        <v>26820</v>
      </c>
      <c r="Z3205" s="536"/>
      <c r="AA3205" s="493" t="s">
        <v>27588</v>
      </c>
      <c r="AB3205" s="493" t="s">
        <v>27589</v>
      </c>
      <c r="AC3205" s="493" t="s">
        <v>19909</v>
      </c>
      <c r="AD3205" s="493" t="s">
        <v>22606</v>
      </c>
      <c r="AE3205"/>
      <c r="AF3205" t="s">
        <v>20919</v>
      </c>
      <c r="AG3205"/>
      <c r="AH3205"/>
      <c r="AI3205" t="s">
        <v>20668</v>
      </c>
      <c r="AJ3205" t="s">
        <v>32</v>
      </c>
      <c r="AK3205" t="s">
        <v>8008</v>
      </c>
      <c r="AL3205" t="s">
        <v>64</v>
      </c>
      <c r="AM3205" t="s">
        <v>5211</v>
      </c>
      <c r="AN3205">
        <v>10</v>
      </c>
    </row>
    <row r="3206" spans="1:40" ht="14.4" x14ac:dyDescent="0.3">
      <c r="A3206" s="433" t="str">
        <v>6140</v>
      </c>
      <c r="D3206" t="str">
        <f>CONCATENATE(portada_F[[#This Row],[NIVEL]],".",portada_F[[#This Row],[CODINS]])</f>
        <v>1.02448</v>
      </c>
      <c r="E3206" s="444" t="s">
        <v>32624</v>
      </c>
      <c r="F3206" t="s">
        <v>5205</v>
      </c>
      <c r="G3206" t="s">
        <v>5920</v>
      </c>
      <c r="H3206" t="s">
        <v>5921</v>
      </c>
      <c r="I3206" t="s">
        <v>13537</v>
      </c>
      <c r="J3206" t="s">
        <v>2</v>
      </c>
      <c r="K3206" t="s">
        <v>32</v>
      </c>
      <c r="L3206" t="s">
        <v>20921</v>
      </c>
      <c r="M3206" t="s">
        <v>18492</v>
      </c>
      <c r="N3206">
        <v>70404</v>
      </c>
      <c r="O3206" t="s">
        <v>87</v>
      </c>
      <c r="P3206" t="s">
        <v>4</v>
      </c>
      <c r="Q3206" t="s">
        <v>4</v>
      </c>
      <c r="R3206" t="s">
        <v>16863</v>
      </c>
      <c r="S3206" t="s">
        <v>17671</v>
      </c>
      <c r="T3206" t="s">
        <v>22595</v>
      </c>
      <c r="U3206" t="s">
        <v>22596</v>
      </c>
      <c r="V3206" t="s">
        <v>5921</v>
      </c>
      <c r="W3206" t="s">
        <v>17299</v>
      </c>
      <c r="X3206" t="s">
        <v>13141</v>
      </c>
      <c r="Y3206" s="536" t="s">
        <v>26064</v>
      </c>
      <c r="Z3206" s="536"/>
      <c r="AA3206" s="493" t="s">
        <v>26065</v>
      </c>
      <c r="AB3206" s="493" t="s">
        <v>26064</v>
      </c>
      <c r="AC3206" s="493" t="s">
        <v>19908</v>
      </c>
      <c r="AD3206" s="493" t="s">
        <v>22600</v>
      </c>
      <c r="AE3206"/>
      <c r="AF3206" t="s">
        <v>20919</v>
      </c>
      <c r="AG3206"/>
      <c r="AH3206"/>
      <c r="AI3206" t="s">
        <v>20668</v>
      </c>
      <c r="AJ3206" t="s">
        <v>32</v>
      </c>
      <c r="AK3206" t="s">
        <v>4109</v>
      </c>
      <c r="AL3206" t="s">
        <v>64</v>
      </c>
      <c r="AM3206" t="s">
        <v>5921</v>
      </c>
      <c r="AN3206">
        <v>6</v>
      </c>
    </row>
    <row r="3207" spans="1:40" ht="14.4" x14ac:dyDescent="0.3">
      <c r="A3207" s="433" t="str">
        <v>6141</v>
      </c>
      <c r="D3207" t="str">
        <f>CONCATENATE(portada_F[[#This Row],[NIVEL]],".",portada_F[[#This Row],[CODINS]])</f>
        <v>1.01652</v>
      </c>
      <c r="E3207" s="444" t="s">
        <v>31920</v>
      </c>
      <c r="F3207" t="s">
        <v>7437</v>
      </c>
      <c r="G3207" t="s">
        <v>15670</v>
      </c>
      <c r="H3207" t="s">
        <v>1174</v>
      </c>
      <c r="I3207" t="s">
        <v>17671</v>
      </c>
      <c r="J3207" t="s">
        <v>7</v>
      </c>
      <c r="K3207" t="s">
        <v>32</v>
      </c>
      <c r="L3207" t="s">
        <v>20921</v>
      </c>
      <c r="M3207" t="s">
        <v>18492</v>
      </c>
      <c r="N3207">
        <v>70103</v>
      </c>
      <c r="O3207" t="s">
        <v>87</v>
      </c>
      <c r="P3207" t="s">
        <v>1</v>
      </c>
      <c r="Q3207" t="s">
        <v>3</v>
      </c>
      <c r="R3207" t="s">
        <v>16847</v>
      </c>
      <c r="S3207" t="s">
        <v>17671</v>
      </c>
      <c r="T3207" t="s">
        <v>17671</v>
      </c>
      <c r="U3207" t="s">
        <v>88</v>
      </c>
      <c r="V3207" t="s">
        <v>1174</v>
      </c>
      <c r="W3207" t="s">
        <v>15673</v>
      </c>
      <c r="X3207" t="s">
        <v>15672</v>
      </c>
      <c r="Y3207" s="536" t="s">
        <v>24453</v>
      </c>
      <c r="Z3207" s="536"/>
      <c r="AA3207" s="493" t="s">
        <v>15671</v>
      </c>
      <c r="AB3207" s="493" t="s">
        <v>24454</v>
      </c>
      <c r="AC3207" s="493" t="s">
        <v>19961</v>
      </c>
      <c r="AD3207" s="493" t="s">
        <v>23105</v>
      </c>
      <c r="AE3207"/>
      <c r="AF3207" t="s">
        <v>20919</v>
      </c>
      <c r="AG3207"/>
      <c r="AH3207"/>
      <c r="AI3207" t="s">
        <v>20668</v>
      </c>
      <c r="AJ3207" t="s">
        <v>32</v>
      </c>
      <c r="AK3207" t="s">
        <v>5238</v>
      </c>
      <c r="AL3207" t="s">
        <v>64</v>
      </c>
      <c r="AM3207" t="s">
        <v>1174</v>
      </c>
      <c r="AN3207">
        <v>2</v>
      </c>
    </row>
    <row r="3208" spans="1:40" ht="14.4" x14ac:dyDescent="0.3">
      <c r="A3208" s="433" t="str">
        <v>6143</v>
      </c>
      <c r="D3208" t="str">
        <f>CONCATENATE(portada_F[[#This Row],[NIVEL]],".",portada_F[[#This Row],[CODINS]])</f>
        <v>1.01938</v>
      </c>
      <c r="E3208" s="444" t="s">
        <v>32176</v>
      </c>
      <c r="F3208" t="s">
        <v>4534</v>
      </c>
      <c r="G3208" t="s">
        <v>5881</v>
      </c>
      <c r="H3208" t="s">
        <v>5882</v>
      </c>
      <c r="I3208" t="s">
        <v>17671</v>
      </c>
      <c r="J3208" t="s">
        <v>6</v>
      </c>
      <c r="K3208" t="s">
        <v>32</v>
      </c>
      <c r="L3208" t="s">
        <v>20921</v>
      </c>
      <c r="M3208" t="s">
        <v>18492</v>
      </c>
      <c r="N3208">
        <v>70306</v>
      </c>
      <c r="O3208" t="s">
        <v>87</v>
      </c>
      <c r="P3208" t="s">
        <v>3</v>
      </c>
      <c r="Q3208" t="s">
        <v>6</v>
      </c>
      <c r="R3208" t="s">
        <v>16858</v>
      </c>
      <c r="S3208" t="s">
        <v>17671</v>
      </c>
      <c r="T3208" t="s">
        <v>21299</v>
      </c>
      <c r="U3208" t="s">
        <v>23113</v>
      </c>
      <c r="V3208" t="s">
        <v>10774</v>
      </c>
      <c r="W3208" t="s">
        <v>10776</v>
      </c>
      <c r="X3208" t="s">
        <v>10775</v>
      </c>
      <c r="Y3208" s="536" t="s">
        <v>25028</v>
      </c>
      <c r="Z3208" s="536"/>
      <c r="AA3208" s="493" t="s">
        <v>18025</v>
      </c>
      <c r="AB3208" s="493" t="s">
        <v>25028</v>
      </c>
      <c r="AC3208" s="493" t="s">
        <v>19948</v>
      </c>
      <c r="AD3208" s="493" t="s">
        <v>22959</v>
      </c>
      <c r="AE3208"/>
      <c r="AF3208" t="s">
        <v>20919</v>
      </c>
      <c r="AG3208"/>
      <c r="AH3208"/>
      <c r="AI3208" t="s">
        <v>20668</v>
      </c>
      <c r="AJ3208" t="s">
        <v>32</v>
      </c>
      <c r="AK3208" t="s">
        <v>5715</v>
      </c>
      <c r="AL3208" t="s">
        <v>64</v>
      </c>
      <c r="AM3208" t="s">
        <v>5882</v>
      </c>
      <c r="AN3208">
        <v>29</v>
      </c>
    </row>
    <row r="3209" spans="1:40" ht="14.4" x14ac:dyDescent="0.3">
      <c r="A3209" s="433" t="str">
        <v>6144</v>
      </c>
      <c r="D3209" t="str">
        <f>CONCATENATE(portada_F[[#This Row],[NIVEL]],".",portada_F[[#This Row],[CODINS]])</f>
        <v>1.01963</v>
      </c>
      <c r="E3209" s="444" t="s">
        <v>32194</v>
      </c>
      <c r="F3209" t="s">
        <v>4565</v>
      </c>
      <c r="G3209" t="s">
        <v>6005</v>
      </c>
      <c r="H3209" t="s">
        <v>51</v>
      </c>
      <c r="I3209" t="s">
        <v>17671</v>
      </c>
      <c r="J3209" t="s">
        <v>10</v>
      </c>
      <c r="K3209" t="s">
        <v>32</v>
      </c>
      <c r="L3209" t="s">
        <v>20921</v>
      </c>
      <c r="M3209" t="s">
        <v>18492</v>
      </c>
      <c r="N3209">
        <v>70501</v>
      </c>
      <c r="O3209" t="s">
        <v>87</v>
      </c>
      <c r="P3209" t="s">
        <v>5</v>
      </c>
      <c r="Q3209" t="s">
        <v>1</v>
      </c>
      <c r="R3209" t="s">
        <v>16864</v>
      </c>
      <c r="S3209" t="s">
        <v>17671</v>
      </c>
      <c r="T3209" t="s">
        <v>3066</v>
      </c>
      <c r="U3209" t="s">
        <v>3066</v>
      </c>
      <c r="V3209" t="s">
        <v>51</v>
      </c>
      <c r="W3209" t="s">
        <v>25062</v>
      </c>
      <c r="X3209" t="s">
        <v>11984</v>
      </c>
      <c r="Y3209" s="536"/>
      <c r="Z3209" s="536"/>
      <c r="AA3209" s="493" t="s">
        <v>11347</v>
      </c>
      <c r="AB3209" s="493" t="s">
        <v>20668</v>
      </c>
      <c r="AC3209" s="493" t="s">
        <v>19914</v>
      </c>
      <c r="AD3209" s="493" t="s">
        <v>22623</v>
      </c>
      <c r="AE3209"/>
      <c r="AF3209" t="s">
        <v>20919</v>
      </c>
      <c r="AG3209"/>
      <c r="AH3209"/>
      <c r="AI3209" t="s">
        <v>20668</v>
      </c>
      <c r="AJ3209" t="s">
        <v>32</v>
      </c>
      <c r="AK3209" t="s">
        <v>4332</v>
      </c>
      <c r="AL3209" t="s">
        <v>64</v>
      </c>
      <c r="AM3209" t="s">
        <v>51</v>
      </c>
      <c r="AN3209">
        <v>17</v>
      </c>
    </row>
    <row r="3210" spans="1:40" ht="14.4" x14ac:dyDescent="0.3">
      <c r="A3210" s="433" t="str">
        <v>6145</v>
      </c>
      <c r="D3210" t="str">
        <f>CONCATENATE(portada_F[[#This Row],[NIVEL]],".",portada_F[[#This Row],[CODINS]])</f>
        <v>1.01520</v>
      </c>
      <c r="E3210" s="444" t="s">
        <v>31797</v>
      </c>
      <c r="F3210" t="s">
        <v>421</v>
      </c>
      <c r="G3210" t="s">
        <v>5805</v>
      </c>
      <c r="H3210" t="s">
        <v>5806</v>
      </c>
      <c r="I3210" t="s">
        <v>17671</v>
      </c>
      <c r="J3210" t="s">
        <v>5</v>
      </c>
      <c r="K3210" t="s">
        <v>32</v>
      </c>
      <c r="L3210" t="s">
        <v>20921</v>
      </c>
      <c r="M3210" t="s">
        <v>18492</v>
      </c>
      <c r="N3210">
        <v>70301</v>
      </c>
      <c r="O3210" t="s">
        <v>87</v>
      </c>
      <c r="P3210" t="s">
        <v>3</v>
      </c>
      <c r="Q3210" t="s">
        <v>1</v>
      </c>
      <c r="R3210" t="s">
        <v>16854</v>
      </c>
      <c r="S3210" t="s">
        <v>17671</v>
      </c>
      <c r="T3210" t="s">
        <v>21299</v>
      </c>
      <c r="U3210" t="s">
        <v>21299</v>
      </c>
      <c r="V3210" t="s">
        <v>5806</v>
      </c>
      <c r="W3210" t="s">
        <v>9712</v>
      </c>
      <c r="X3210" t="s">
        <v>12914</v>
      </c>
      <c r="Y3210" s="536"/>
      <c r="Z3210" s="536"/>
      <c r="AA3210" s="493" t="s">
        <v>10655</v>
      </c>
      <c r="AB3210" s="493" t="s">
        <v>24164</v>
      </c>
      <c r="AC3210" s="493" t="s">
        <v>21316</v>
      </c>
      <c r="AD3210" s="493" t="s">
        <v>21317</v>
      </c>
      <c r="AE3210"/>
      <c r="AF3210" t="s">
        <v>20919</v>
      </c>
      <c r="AG3210"/>
      <c r="AH3210"/>
      <c r="AI3210" t="s">
        <v>20668</v>
      </c>
      <c r="AJ3210" t="s">
        <v>32</v>
      </c>
      <c r="AK3210" t="s">
        <v>7345</v>
      </c>
      <c r="AL3210" t="s">
        <v>64</v>
      </c>
      <c r="AM3210" t="s">
        <v>5806</v>
      </c>
      <c r="AN3210">
        <v>54</v>
      </c>
    </row>
    <row r="3211" spans="1:40" ht="14.4" x14ac:dyDescent="0.3">
      <c r="A3211" s="433" t="str">
        <v>6151</v>
      </c>
      <c r="D3211" t="str">
        <f>CONCATENATE(portada_F[[#This Row],[NIVEL]],".",portada_F[[#This Row],[CODINS]])</f>
        <v>1.00764</v>
      </c>
      <c r="E3211" s="444" t="s">
        <v>31127</v>
      </c>
      <c r="F3211" t="s">
        <v>6868</v>
      </c>
      <c r="G3211" t="s">
        <v>5990</v>
      </c>
      <c r="H3211" t="s">
        <v>5991</v>
      </c>
      <c r="I3211" t="s">
        <v>17671</v>
      </c>
      <c r="J3211" t="s">
        <v>10</v>
      </c>
      <c r="K3211" t="s">
        <v>32</v>
      </c>
      <c r="L3211" t="s">
        <v>20921</v>
      </c>
      <c r="M3211" t="s">
        <v>18492</v>
      </c>
      <c r="N3211">
        <v>70502</v>
      </c>
      <c r="O3211" t="s">
        <v>87</v>
      </c>
      <c r="P3211" t="s">
        <v>5</v>
      </c>
      <c r="Q3211" t="s">
        <v>2</v>
      </c>
      <c r="R3211" t="s">
        <v>16865</v>
      </c>
      <c r="S3211" t="s">
        <v>17671</v>
      </c>
      <c r="T3211" t="s">
        <v>3066</v>
      </c>
      <c r="U3211" t="s">
        <v>5849</v>
      </c>
      <c r="V3211" t="s">
        <v>5992</v>
      </c>
      <c r="W3211" t="s">
        <v>1820</v>
      </c>
      <c r="X3211" t="s">
        <v>12760</v>
      </c>
      <c r="Y3211" s="536" t="s">
        <v>22624</v>
      </c>
      <c r="Z3211" s="536"/>
      <c r="AA3211" s="493" t="s">
        <v>15684</v>
      </c>
      <c r="AB3211" s="493" t="s">
        <v>22625</v>
      </c>
      <c r="AC3211" s="493" t="s">
        <v>19914</v>
      </c>
      <c r="AD3211" s="493" t="s">
        <v>22623</v>
      </c>
      <c r="AE3211"/>
      <c r="AF3211" t="s">
        <v>20919</v>
      </c>
      <c r="AG3211"/>
      <c r="AH3211"/>
      <c r="AI3211" t="s">
        <v>20668</v>
      </c>
      <c r="AJ3211" t="s">
        <v>32</v>
      </c>
      <c r="AK3211" t="s">
        <v>7458</v>
      </c>
      <c r="AL3211" t="s">
        <v>64</v>
      </c>
      <c r="AM3211" t="s">
        <v>5991</v>
      </c>
      <c r="AN3211">
        <v>30</v>
      </c>
    </row>
    <row r="3212" spans="1:40" ht="14.4" x14ac:dyDescent="0.3">
      <c r="A3212" s="433" t="str">
        <v>6152</v>
      </c>
      <c r="D3212" t="str">
        <f>CONCATENATE(portada_F[[#This Row],[NIVEL]],".",portada_F[[#This Row],[CODINS]])</f>
        <v>1.01726</v>
      </c>
      <c r="E3212" s="444" t="s">
        <v>31988</v>
      </c>
      <c r="F3212" t="s">
        <v>4150</v>
      </c>
      <c r="G3212" t="s">
        <v>6007</v>
      </c>
      <c r="H3212" t="s">
        <v>5884</v>
      </c>
      <c r="I3212" t="s">
        <v>17671</v>
      </c>
      <c r="J3212" t="s">
        <v>10</v>
      </c>
      <c r="K3212" t="s">
        <v>32</v>
      </c>
      <c r="L3212" t="s">
        <v>20921</v>
      </c>
      <c r="M3212" t="s">
        <v>18492</v>
      </c>
      <c r="N3212">
        <v>70501</v>
      </c>
      <c r="O3212" t="s">
        <v>87</v>
      </c>
      <c r="P3212" t="s">
        <v>5</v>
      </c>
      <c r="Q3212" t="s">
        <v>1</v>
      </c>
      <c r="R3212" t="s">
        <v>16864</v>
      </c>
      <c r="S3212" t="s">
        <v>17671</v>
      </c>
      <c r="T3212" t="s">
        <v>3066</v>
      </c>
      <c r="U3212" t="s">
        <v>3066</v>
      </c>
      <c r="V3212" t="s">
        <v>5884</v>
      </c>
      <c r="W3212" t="s">
        <v>24599</v>
      </c>
      <c r="X3212" t="s">
        <v>12967</v>
      </c>
      <c r="Y3212" s="536" t="s">
        <v>24600</v>
      </c>
      <c r="Z3212" s="536" t="s">
        <v>24601</v>
      </c>
      <c r="AA3212" s="493" t="s">
        <v>12957</v>
      </c>
      <c r="AB3212" s="493" t="s">
        <v>24600</v>
      </c>
      <c r="AC3212" s="493" t="s">
        <v>19914</v>
      </c>
      <c r="AD3212" s="493" t="s">
        <v>22888</v>
      </c>
      <c r="AE3212"/>
      <c r="AF3212" t="s">
        <v>20919</v>
      </c>
      <c r="AG3212"/>
      <c r="AH3212"/>
      <c r="AI3212" t="s">
        <v>20668</v>
      </c>
      <c r="AJ3212" t="s">
        <v>32</v>
      </c>
      <c r="AK3212" t="s">
        <v>6006</v>
      </c>
      <c r="AL3212" t="s">
        <v>64</v>
      </c>
      <c r="AM3212" t="s">
        <v>5884</v>
      </c>
      <c r="AN3212">
        <v>27</v>
      </c>
    </row>
    <row r="3213" spans="1:40" ht="14.4" x14ac:dyDescent="0.3">
      <c r="A3213" s="433" t="str">
        <v>6154</v>
      </c>
      <c r="D3213" t="str">
        <f>CONCATENATE(portada_F[[#This Row],[NIVEL]],".",portada_F[[#This Row],[CODINS]])</f>
        <v>1.00942</v>
      </c>
      <c r="E3213" s="444" t="s">
        <v>31268</v>
      </c>
      <c r="F3213" t="s">
        <v>2526</v>
      </c>
      <c r="G3213" t="s">
        <v>5841</v>
      </c>
      <c r="H3213" t="s">
        <v>5842</v>
      </c>
      <c r="I3213" t="s">
        <v>17671</v>
      </c>
      <c r="J3213" t="s">
        <v>4</v>
      </c>
      <c r="K3213" t="s">
        <v>32</v>
      </c>
      <c r="L3213" t="s">
        <v>20921</v>
      </c>
      <c r="M3213" t="s">
        <v>18492</v>
      </c>
      <c r="N3213">
        <v>70302</v>
      </c>
      <c r="O3213" t="s">
        <v>87</v>
      </c>
      <c r="P3213" t="s">
        <v>3</v>
      </c>
      <c r="Q3213" t="s">
        <v>2</v>
      </c>
      <c r="R3213" t="s">
        <v>16855</v>
      </c>
      <c r="S3213" t="s">
        <v>17671</v>
      </c>
      <c r="T3213" t="s">
        <v>21299</v>
      </c>
      <c r="U3213" t="s">
        <v>1338</v>
      </c>
      <c r="V3213" t="s">
        <v>224</v>
      </c>
      <c r="W3213" t="s">
        <v>12781</v>
      </c>
      <c r="X3213" t="s">
        <v>12780</v>
      </c>
      <c r="Y3213" s="536" t="s">
        <v>22961</v>
      </c>
      <c r="Z3213" s="536" t="s">
        <v>21301</v>
      </c>
      <c r="AA3213" s="493" t="s">
        <v>8311</v>
      </c>
      <c r="AB3213" s="493" t="s">
        <v>22962</v>
      </c>
      <c r="AC3213" s="493" t="s">
        <v>19727</v>
      </c>
      <c r="AD3213" s="493" t="s">
        <v>21301</v>
      </c>
      <c r="AE3213"/>
      <c r="AF3213" t="s">
        <v>20919</v>
      </c>
      <c r="AG3213"/>
      <c r="AH3213"/>
      <c r="AI3213" t="s">
        <v>20668</v>
      </c>
      <c r="AJ3213" t="s">
        <v>32</v>
      </c>
      <c r="AK3213" t="s">
        <v>7348</v>
      </c>
      <c r="AL3213" t="s">
        <v>64</v>
      </c>
      <c r="AM3213" t="s">
        <v>5842</v>
      </c>
      <c r="AN3213">
        <v>29</v>
      </c>
    </row>
    <row r="3214" spans="1:40" ht="14.4" x14ac:dyDescent="0.3">
      <c r="A3214" s="433" t="str">
        <v>6218</v>
      </c>
      <c r="D3214" t="str">
        <f>CONCATENATE(portada_F[[#This Row],[NIVEL]],".",portada_F[[#This Row],[CODINS]])</f>
        <v>1.03208</v>
      </c>
      <c r="E3214" s="444" t="s">
        <v>33281</v>
      </c>
      <c r="F3214" t="s">
        <v>5989</v>
      </c>
      <c r="G3214" t="s">
        <v>5988</v>
      </c>
      <c r="H3214" t="s">
        <v>4540</v>
      </c>
      <c r="I3214" t="s">
        <v>17671</v>
      </c>
      <c r="J3214" t="s">
        <v>7</v>
      </c>
      <c r="K3214" t="s">
        <v>32</v>
      </c>
      <c r="L3214" t="s">
        <v>20921</v>
      </c>
      <c r="M3214" t="s">
        <v>18492</v>
      </c>
      <c r="N3214">
        <v>70503</v>
      </c>
      <c r="O3214" t="s">
        <v>87</v>
      </c>
      <c r="P3214" t="s">
        <v>5</v>
      </c>
      <c r="Q3214" t="s">
        <v>3</v>
      </c>
      <c r="R3214" t="s">
        <v>16866</v>
      </c>
      <c r="S3214" t="s">
        <v>17671</v>
      </c>
      <c r="T3214" t="s">
        <v>3066</v>
      </c>
      <c r="U3214" t="s">
        <v>22889</v>
      </c>
      <c r="V3214" t="s">
        <v>4540</v>
      </c>
      <c r="W3214" t="s">
        <v>10529</v>
      </c>
      <c r="X3214" t="s">
        <v>11055</v>
      </c>
      <c r="Y3214" s="536" t="s">
        <v>27615</v>
      </c>
      <c r="Z3214" s="536"/>
      <c r="AA3214" s="493" t="s">
        <v>19433</v>
      </c>
      <c r="AB3214" s="493" t="s">
        <v>27616</v>
      </c>
      <c r="AC3214" s="493" t="s">
        <v>19961</v>
      </c>
      <c r="AD3214" s="493" t="s">
        <v>23105</v>
      </c>
      <c r="AE3214"/>
      <c r="AF3214" t="s">
        <v>20919</v>
      </c>
      <c r="AG3214"/>
      <c r="AH3214"/>
      <c r="AI3214" t="s">
        <v>20668</v>
      </c>
      <c r="AJ3214" t="s">
        <v>32</v>
      </c>
      <c r="AK3214" t="s">
        <v>5987</v>
      </c>
      <c r="AL3214" t="s">
        <v>64</v>
      </c>
      <c r="AM3214" t="s">
        <v>4540</v>
      </c>
      <c r="AN3214">
        <v>19</v>
      </c>
    </row>
    <row r="3215" spans="1:40" ht="14.4" x14ac:dyDescent="0.3">
      <c r="A3215" s="433" t="str">
        <v>6223</v>
      </c>
      <c r="D3215" t="str">
        <f>CONCATENATE(portada_F[[#This Row],[NIVEL]],".",portada_F[[#This Row],[CODINS]])</f>
        <v>1.02328</v>
      </c>
      <c r="E3215" s="444" t="s">
        <v>32519</v>
      </c>
      <c r="F3215" t="s">
        <v>3960</v>
      </c>
      <c r="G3215" t="s">
        <v>5994</v>
      </c>
      <c r="H3215" t="s">
        <v>5995</v>
      </c>
      <c r="I3215" t="s">
        <v>17671</v>
      </c>
      <c r="J3215" t="s">
        <v>7</v>
      </c>
      <c r="K3215" t="s">
        <v>32</v>
      </c>
      <c r="L3215" t="s">
        <v>20921</v>
      </c>
      <c r="M3215" t="s">
        <v>18492</v>
      </c>
      <c r="N3215">
        <v>70503</v>
      </c>
      <c r="O3215" t="s">
        <v>87</v>
      </c>
      <c r="P3215" t="s">
        <v>5</v>
      </c>
      <c r="Q3215" t="s">
        <v>3</v>
      </c>
      <c r="R3215" t="s">
        <v>16866</v>
      </c>
      <c r="S3215" t="s">
        <v>17671</v>
      </c>
      <c r="T3215" t="s">
        <v>3066</v>
      </c>
      <c r="U3215" t="s">
        <v>22889</v>
      </c>
      <c r="V3215" t="s">
        <v>5995</v>
      </c>
      <c r="W3215" t="s">
        <v>25834</v>
      </c>
      <c r="X3215" t="s">
        <v>10866</v>
      </c>
      <c r="Y3215" s="536" t="s">
        <v>25835</v>
      </c>
      <c r="Z3215" s="536" t="s">
        <v>25835</v>
      </c>
      <c r="AA3215" s="493" t="s">
        <v>20206</v>
      </c>
      <c r="AB3215" s="493" t="s">
        <v>25836</v>
      </c>
      <c r="AC3215" s="493" t="s">
        <v>19961</v>
      </c>
      <c r="AD3215" s="493" t="s">
        <v>23105</v>
      </c>
      <c r="AE3215"/>
      <c r="AF3215" t="s">
        <v>20919</v>
      </c>
      <c r="AG3215"/>
      <c r="AH3215"/>
      <c r="AI3215" t="s">
        <v>20668</v>
      </c>
      <c r="AJ3215" t="s">
        <v>32</v>
      </c>
      <c r="AK3215" t="s">
        <v>5993</v>
      </c>
      <c r="AL3215" t="s">
        <v>64</v>
      </c>
      <c r="AM3215" t="s">
        <v>5995</v>
      </c>
      <c r="AN3215">
        <v>17</v>
      </c>
    </row>
    <row r="3216" spans="1:40" ht="14.4" x14ac:dyDescent="0.3">
      <c r="A3216" s="433" t="str">
        <v>6272</v>
      </c>
      <c r="D3216" t="str">
        <f>CONCATENATE(portada_F[[#This Row],[NIVEL]],".",portada_F[[#This Row],[CODINS]])</f>
        <v>1.03013</v>
      </c>
      <c r="E3216" s="444" t="s">
        <v>33119</v>
      </c>
      <c r="F3216" t="s">
        <v>5796</v>
      </c>
      <c r="G3216" t="s">
        <v>5794</v>
      </c>
      <c r="H3216" t="s">
        <v>5795</v>
      </c>
      <c r="I3216" t="s">
        <v>17671</v>
      </c>
      <c r="J3216" t="s">
        <v>3</v>
      </c>
      <c r="K3216" t="s">
        <v>32</v>
      </c>
      <c r="L3216" t="s">
        <v>20921</v>
      </c>
      <c r="M3216" t="s">
        <v>18492</v>
      </c>
      <c r="N3216">
        <v>70102</v>
      </c>
      <c r="O3216" t="s">
        <v>87</v>
      </c>
      <c r="P3216" t="s">
        <v>1</v>
      </c>
      <c r="Q3216" t="s">
        <v>2</v>
      </c>
      <c r="R3216" t="s">
        <v>16846</v>
      </c>
      <c r="S3216" t="s">
        <v>17671</v>
      </c>
      <c r="T3216" t="s">
        <v>17671</v>
      </c>
      <c r="U3216" t="s">
        <v>22842</v>
      </c>
      <c r="V3216" t="s">
        <v>5795</v>
      </c>
      <c r="W3216" t="s">
        <v>9710</v>
      </c>
      <c r="X3216" t="s">
        <v>11027</v>
      </c>
      <c r="Y3216" s="536" t="s">
        <v>27233</v>
      </c>
      <c r="Z3216" s="536" t="s">
        <v>23138</v>
      </c>
      <c r="AA3216" s="493" t="s">
        <v>17377</v>
      </c>
      <c r="AB3216" s="493" t="s">
        <v>27233</v>
      </c>
      <c r="AC3216" s="493" t="s">
        <v>19968</v>
      </c>
      <c r="AD3216" s="493" t="s">
        <v>23138</v>
      </c>
      <c r="AE3216"/>
      <c r="AF3216" t="s">
        <v>20919</v>
      </c>
      <c r="AG3216"/>
      <c r="AH3216"/>
      <c r="AI3216" t="s">
        <v>20668</v>
      </c>
      <c r="AJ3216" t="s">
        <v>32</v>
      </c>
      <c r="AK3216" t="s">
        <v>2424</v>
      </c>
      <c r="AL3216" t="s">
        <v>64</v>
      </c>
      <c r="AM3216" t="s">
        <v>5795</v>
      </c>
      <c r="AN3216">
        <v>6</v>
      </c>
    </row>
    <row r="3217" spans="1:40" ht="14.4" x14ac:dyDescent="0.3">
      <c r="A3217" s="433" t="str">
        <v>6279</v>
      </c>
      <c r="D3217" t="str">
        <f>CONCATENATE(portada_F[[#This Row],[NIVEL]],".",portada_F[[#This Row],[CODINS]])</f>
        <v>1.01931</v>
      </c>
      <c r="E3217" s="444" t="s">
        <v>32169</v>
      </c>
      <c r="F3217" t="s">
        <v>7253</v>
      </c>
      <c r="G3217" t="s">
        <v>7252</v>
      </c>
      <c r="H3217" t="s">
        <v>7254</v>
      </c>
      <c r="I3217" t="s">
        <v>17671</v>
      </c>
      <c r="J3217" t="s">
        <v>3</v>
      </c>
      <c r="K3217" t="s">
        <v>32</v>
      </c>
      <c r="L3217" t="s">
        <v>20921</v>
      </c>
      <c r="M3217" t="s">
        <v>18492</v>
      </c>
      <c r="N3217">
        <v>70102</v>
      </c>
      <c r="O3217" t="s">
        <v>87</v>
      </c>
      <c r="P3217" t="s">
        <v>1</v>
      </c>
      <c r="Q3217" t="s">
        <v>2</v>
      </c>
      <c r="R3217" t="s">
        <v>16846</v>
      </c>
      <c r="S3217" t="s">
        <v>17671</v>
      </c>
      <c r="T3217" t="s">
        <v>17671</v>
      </c>
      <c r="U3217" t="s">
        <v>22842</v>
      </c>
      <c r="V3217" t="s">
        <v>7254</v>
      </c>
      <c r="W3217" t="s">
        <v>19124</v>
      </c>
      <c r="X3217" t="s">
        <v>13015</v>
      </c>
      <c r="Y3217" s="536" t="s">
        <v>25012</v>
      </c>
      <c r="Z3217" s="536"/>
      <c r="AA3217" s="493" t="s">
        <v>10772</v>
      </c>
      <c r="AB3217" s="493" t="s">
        <v>25012</v>
      </c>
      <c r="AC3217" s="493" t="s">
        <v>19968</v>
      </c>
      <c r="AD3217" s="493" t="s">
        <v>23138</v>
      </c>
      <c r="AE3217"/>
      <c r="AF3217" t="s">
        <v>20919</v>
      </c>
      <c r="AG3217"/>
      <c r="AH3217"/>
      <c r="AI3217" t="s">
        <v>20668</v>
      </c>
      <c r="AJ3217" t="s">
        <v>32</v>
      </c>
      <c r="AK3217" t="s">
        <v>4608</v>
      </c>
      <c r="AL3217" t="s">
        <v>64</v>
      </c>
      <c r="AM3217" t="s">
        <v>7254</v>
      </c>
      <c r="AN3217">
        <v>14</v>
      </c>
    </row>
    <row r="3218" spans="1:40" ht="14.4" x14ac:dyDescent="0.3">
      <c r="A3218" s="433" t="str">
        <v>6296</v>
      </c>
      <c r="D3218" t="str">
        <f>CONCATENATE(portada_F[[#This Row],[NIVEL]],".",portada_F[[#This Row],[CODINS]])</f>
        <v>1.03911</v>
      </c>
      <c r="E3218" s="444" t="s">
        <v>33830</v>
      </c>
      <c r="F3218" t="s">
        <v>7766</v>
      </c>
      <c r="G3218" t="s">
        <v>20519</v>
      </c>
      <c r="H3218" t="s">
        <v>20520</v>
      </c>
      <c r="I3218" t="s">
        <v>17671</v>
      </c>
      <c r="J3218" t="s">
        <v>6</v>
      </c>
      <c r="K3218" t="s">
        <v>32</v>
      </c>
      <c r="L3218" t="s">
        <v>20921</v>
      </c>
      <c r="M3218" t="s">
        <v>18492</v>
      </c>
      <c r="N3218">
        <v>70603</v>
      </c>
      <c r="O3218" t="s">
        <v>87</v>
      </c>
      <c r="P3218" t="s">
        <v>6</v>
      </c>
      <c r="Q3218" t="s">
        <v>3</v>
      </c>
      <c r="R3218" t="s">
        <v>16869</v>
      </c>
      <c r="S3218" t="s">
        <v>17671</v>
      </c>
      <c r="T3218" t="s">
        <v>2357</v>
      </c>
      <c r="U3218" t="s">
        <v>5295</v>
      </c>
      <c r="V3218" t="s">
        <v>20521</v>
      </c>
      <c r="W3218" t="s">
        <v>474</v>
      </c>
      <c r="X3218" t="s">
        <v>20523</v>
      </c>
      <c r="Y3218" s="536" t="s">
        <v>29105</v>
      </c>
      <c r="Z3218" s="536"/>
      <c r="AA3218" s="493" t="s">
        <v>20522</v>
      </c>
      <c r="AB3218" s="493" t="s">
        <v>29105</v>
      </c>
      <c r="AC3218" s="493" t="s">
        <v>19948</v>
      </c>
      <c r="AD3218" s="493" t="s">
        <v>22959</v>
      </c>
      <c r="AE3218"/>
      <c r="AF3218" t="s">
        <v>20919</v>
      </c>
      <c r="AG3218"/>
      <c r="AH3218"/>
      <c r="AI3218" t="s">
        <v>20668</v>
      </c>
      <c r="AJ3218" t="s">
        <v>32</v>
      </c>
      <c r="AK3218" t="s">
        <v>5888</v>
      </c>
      <c r="AL3218" t="s">
        <v>64</v>
      </c>
      <c r="AM3218" t="s">
        <v>20520</v>
      </c>
      <c r="AN3218">
        <v>2</v>
      </c>
    </row>
    <row r="3219" spans="1:40" ht="14.4" x14ac:dyDescent="0.3">
      <c r="A3219" s="433" t="str">
        <v>6297</v>
      </c>
      <c r="D3219" t="str">
        <f>CONCATENATE(portada_F[[#This Row],[NIVEL]],".",portada_F[[#This Row],[CODINS]])</f>
        <v>1.01661</v>
      </c>
      <c r="E3219" s="444" t="s">
        <v>31928</v>
      </c>
      <c r="F3219" t="s">
        <v>4041</v>
      </c>
      <c r="G3219" t="s">
        <v>5847</v>
      </c>
      <c r="H3219" t="s">
        <v>5848</v>
      </c>
      <c r="I3219" t="s">
        <v>17671</v>
      </c>
      <c r="J3219" t="s">
        <v>4</v>
      </c>
      <c r="K3219" t="s">
        <v>32</v>
      </c>
      <c r="L3219" t="s">
        <v>20921</v>
      </c>
      <c r="M3219" t="s">
        <v>18492</v>
      </c>
      <c r="N3219">
        <v>70502</v>
      </c>
      <c r="O3219" t="s">
        <v>87</v>
      </c>
      <c r="P3219" t="s">
        <v>5</v>
      </c>
      <c r="Q3219" t="s">
        <v>2</v>
      </c>
      <c r="R3219" t="s">
        <v>16865</v>
      </c>
      <c r="S3219" t="s">
        <v>17671</v>
      </c>
      <c r="T3219" t="s">
        <v>3066</v>
      </c>
      <c r="U3219" t="s">
        <v>5849</v>
      </c>
      <c r="V3219" t="s">
        <v>5850</v>
      </c>
      <c r="W3219" t="s">
        <v>10697</v>
      </c>
      <c r="X3219" t="s">
        <v>11903</v>
      </c>
      <c r="Y3219" s="536" t="s">
        <v>24472</v>
      </c>
      <c r="Z3219" s="536"/>
      <c r="AA3219" s="493" t="s">
        <v>18880</v>
      </c>
      <c r="AB3219" s="493" t="s">
        <v>24472</v>
      </c>
      <c r="AC3219" s="493" t="s">
        <v>19727</v>
      </c>
      <c r="AD3219" s="493" t="s">
        <v>21301</v>
      </c>
      <c r="AE3219"/>
      <c r="AF3219" t="s">
        <v>20919</v>
      </c>
      <c r="AG3219"/>
      <c r="AH3219"/>
      <c r="AI3219" t="s">
        <v>20668</v>
      </c>
      <c r="AJ3219" t="s">
        <v>32</v>
      </c>
      <c r="AK3219" t="s">
        <v>5846</v>
      </c>
      <c r="AL3219" t="s">
        <v>64</v>
      </c>
      <c r="AM3219" t="s">
        <v>5848</v>
      </c>
      <c r="AN3219">
        <v>24</v>
      </c>
    </row>
    <row r="3220" spans="1:40" ht="14.4" x14ac:dyDescent="0.3">
      <c r="A3220" s="433" t="str">
        <v>6298</v>
      </c>
      <c r="D3220" t="str">
        <f>CONCATENATE(portada_F[[#This Row],[NIVEL]],".",portada_F[[#This Row],[CODINS]])</f>
        <v>1.02780</v>
      </c>
      <c r="E3220" s="444" t="s">
        <v>32921</v>
      </c>
      <c r="F3220" t="s">
        <v>10246</v>
      </c>
      <c r="G3220" t="s">
        <v>10247</v>
      </c>
      <c r="H3220" t="s">
        <v>3036</v>
      </c>
      <c r="I3220" t="s">
        <v>17671</v>
      </c>
      <c r="J3220" t="s">
        <v>5</v>
      </c>
      <c r="K3220" t="s">
        <v>32</v>
      </c>
      <c r="L3220" t="s">
        <v>20921</v>
      </c>
      <c r="M3220" t="s">
        <v>18492</v>
      </c>
      <c r="N3220">
        <v>70301</v>
      </c>
      <c r="O3220" t="s">
        <v>87</v>
      </c>
      <c r="P3220" t="s">
        <v>3</v>
      </c>
      <c r="Q3220" t="s">
        <v>1</v>
      </c>
      <c r="R3220" t="s">
        <v>16854</v>
      </c>
      <c r="S3220" t="s">
        <v>17671</v>
      </c>
      <c r="T3220" t="s">
        <v>21299</v>
      </c>
      <c r="U3220" t="s">
        <v>21299</v>
      </c>
      <c r="V3220" t="s">
        <v>3036</v>
      </c>
      <c r="W3220" t="s">
        <v>14178</v>
      </c>
      <c r="X3220" t="s">
        <v>18113</v>
      </c>
      <c r="Y3220" s="536" t="s">
        <v>26777</v>
      </c>
      <c r="Z3220" s="536" t="s">
        <v>26778</v>
      </c>
      <c r="AA3220" s="493" t="s">
        <v>26779</v>
      </c>
      <c r="AB3220" s="493" t="s">
        <v>26780</v>
      </c>
      <c r="AC3220" s="493" t="s">
        <v>21316</v>
      </c>
      <c r="AD3220" s="493" t="s">
        <v>21317</v>
      </c>
      <c r="AE3220"/>
      <c r="AF3220" t="s">
        <v>20919</v>
      </c>
      <c r="AG3220"/>
      <c r="AH3220"/>
      <c r="AI3220" t="s">
        <v>20668</v>
      </c>
      <c r="AJ3220" t="s">
        <v>32</v>
      </c>
      <c r="AK3220" t="s">
        <v>5803</v>
      </c>
      <c r="AL3220" t="s">
        <v>64</v>
      </c>
      <c r="AM3220" t="s">
        <v>3036</v>
      </c>
      <c r="AN3220">
        <v>8</v>
      </c>
    </row>
    <row r="3221" spans="1:40" ht="14.4" x14ac:dyDescent="0.3">
      <c r="A3221" s="433" t="str">
        <v>6331</v>
      </c>
      <c r="D3221" t="str">
        <f>CONCATENATE(portada_F[[#This Row],[NIVEL]],".",portada_F[[#This Row],[CODINS]])</f>
        <v>1.01030</v>
      </c>
      <c r="E3221" s="444" t="s">
        <v>31349</v>
      </c>
      <c r="F3221" t="s">
        <v>2773</v>
      </c>
      <c r="G3221" t="s">
        <v>5781</v>
      </c>
      <c r="H3221" t="s">
        <v>1377</v>
      </c>
      <c r="I3221" t="s">
        <v>17671</v>
      </c>
      <c r="J3221" t="s">
        <v>3</v>
      </c>
      <c r="K3221" t="s">
        <v>32</v>
      </c>
      <c r="L3221" t="s">
        <v>20921</v>
      </c>
      <c r="M3221" t="s">
        <v>18492</v>
      </c>
      <c r="N3221">
        <v>70102</v>
      </c>
      <c r="O3221" t="s">
        <v>87</v>
      </c>
      <c r="P3221" t="s">
        <v>1</v>
      </c>
      <c r="Q3221" t="s">
        <v>2</v>
      </c>
      <c r="R3221" t="s">
        <v>16846</v>
      </c>
      <c r="S3221" t="s">
        <v>17671</v>
      </c>
      <c r="T3221" t="s">
        <v>17671</v>
      </c>
      <c r="U3221" t="s">
        <v>22842</v>
      </c>
      <c r="V3221" t="s">
        <v>1377</v>
      </c>
      <c r="W3221" t="s">
        <v>12793</v>
      </c>
      <c r="X3221" t="s">
        <v>13975</v>
      </c>
      <c r="Y3221" s="536" t="s">
        <v>23134</v>
      </c>
      <c r="Z3221" s="536" t="s">
        <v>23135</v>
      </c>
      <c r="AA3221" s="493" t="s">
        <v>23136</v>
      </c>
      <c r="AB3221" s="493" t="s">
        <v>23137</v>
      </c>
      <c r="AC3221" s="493" t="s">
        <v>19968</v>
      </c>
      <c r="AD3221" s="493" t="s">
        <v>23138</v>
      </c>
      <c r="AE3221"/>
      <c r="AF3221" t="s">
        <v>20919</v>
      </c>
      <c r="AG3221"/>
      <c r="AH3221"/>
      <c r="AI3221" t="s">
        <v>20668</v>
      </c>
      <c r="AJ3221" t="s">
        <v>32</v>
      </c>
      <c r="AK3221" t="s">
        <v>7518</v>
      </c>
      <c r="AL3221" t="s">
        <v>64</v>
      </c>
      <c r="AM3221" t="s">
        <v>1377</v>
      </c>
      <c r="AN3221">
        <v>73</v>
      </c>
    </row>
    <row r="3222" spans="1:40" ht="14.4" x14ac:dyDescent="0.3">
      <c r="A3222" s="433" t="str">
        <v>6356</v>
      </c>
      <c r="D3222" t="str">
        <f>CONCATENATE(portada_F[[#This Row],[NIVEL]],".",portada_F[[#This Row],[CODINS]])</f>
        <v>1.03508</v>
      </c>
      <c r="E3222" s="444" t="s">
        <v>33520</v>
      </c>
      <c r="F3222" t="s">
        <v>7494</v>
      </c>
      <c r="G3222" t="s">
        <v>12604</v>
      </c>
      <c r="H3222" t="s">
        <v>12605</v>
      </c>
      <c r="I3222" t="s">
        <v>13537</v>
      </c>
      <c r="J3222" t="s">
        <v>2</v>
      </c>
      <c r="K3222" t="s">
        <v>32</v>
      </c>
      <c r="L3222" t="s">
        <v>20921</v>
      </c>
      <c r="M3222" t="s">
        <v>18492</v>
      </c>
      <c r="N3222">
        <v>70404</v>
      </c>
      <c r="O3222" t="s">
        <v>87</v>
      </c>
      <c r="P3222" t="s">
        <v>4</v>
      </c>
      <c r="Q3222" t="s">
        <v>4</v>
      </c>
      <c r="R3222" t="s">
        <v>16863</v>
      </c>
      <c r="S3222" t="s">
        <v>17671</v>
      </c>
      <c r="T3222" t="s">
        <v>22595</v>
      </c>
      <c r="U3222" t="s">
        <v>22596</v>
      </c>
      <c r="V3222" t="s">
        <v>12605</v>
      </c>
      <c r="W3222" t="s">
        <v>28249</v>
      </c>
      <c r="X3222" t="s">
        <v>14283</v>
      </c>
      <c r="Y3222" s="536" t="s">
        <v>28250</v>
      </c>
      <c r="Z3222" s="536"/>
      <c r="AA3222" s="493" t="s">
        <v>19489</v>
      </c>
      <c r="AB3222" s="493" t="s">
        <v>28250</v>
      </c>
      <c r="AC3222" s="493" t="s">
        <v>19908</v>
      </c>
      <c r="AD3222" s="493" t="s">
        <v>22600</v>
      </c>
      <c r="AE3222"/>
      <c r="AF3222" t="s">
        <v>20919</v>
      </c>
      <c r="AG3222"/>
      <c r="AH3222"/>
      <c r="AI3222" t="s">
        <v>20668</v>
      </c>
      <c r="AJ3222" t="s">
        <v>32</v>
      </c>
      <c r="AK3222" t="s">
        <v>4156</v>
      </c>
      <c r="AL3222" t="s">
        <v>64</v>
      </c>
      <c r="AM3222" t="s">
        <v>12605</v>
      </c>
      <c r="AN3222">
        <v>2</v>
      </c>
    </row>
    <row r="3223" spans="1:40" ht="14.4" x14ac:dyDescent="0.3">
      <c r="A3223" s="433" t="str">
        <v>6357</v>
      </c>
      <c r="D3223" t="str">
        <f>CONCATENATE(portada_F[[#This Row],[NIVEL]],".",portada_F[[#This Row],[CODINS]])</f>
        <v>1.02705</v>
      </c>
      <c r="E3223" s="444" t="s">
        <v>32850</v>
      </c>
      <c r="F3223" t="s">
        <v>5488</v>
      </c>
      <c r="G3223" t="s">
        <v>5996</v>
      </c>
      <c r="H3223" t="s">
        <v>750</v>
      </c>
      <c r="I3223" t="s">
        <v>17671</v>
      </c>
      <c r="J3223" t="s">
        <v>10</v>
      </c>
      <c r="K3223" t="s">
        <v>32</v>
      </c>
      <c r="L3223" t="s">
        <v>20921</v>
      </c>
      <c r="M3223" t="s">
        <v>18492</v>
      </c>
      <c r="N3223">
        <v>70501</v>
      </c>
      <c r="O3223" t="s">
        <v>87</v>
      </c>
      <c r="P3223" t="s">
        <v>5</v>
      </c>
      <c r="Q3223" t="s">
        <v>1</v>
      </c>
      <c r="R3223" t="s">
        <v>16864</v>
      </c>
      <c r="S3223" t="s">
        <v>17671</v>
      </c>
      <c r="T3223" t="s">
        <v>3066</v>
      </c>
      <c r="U3223" t="s">
        <v>3066</v>
      </c>
      <c r="V3223" t="s">
        <v>750</v>
      </c>
      <c r="W3223" t="s">
        <v>19318</v>
      </c>
      <c r="X3223" t="s">
        <v>13201</v>
      </c>
      <c r="Y3223" s="536" t="s">
        <v>26611</v>
      </c>
      <c r="Z3223" s="536"/>
      <c r="AA3223" s="493" t="s">
        <v>13200</v>
      </c>
      <c r="AB3223" s="493" t="s">
        <v>26612</v>
      </c>
      <c r="AC3223" s="493" t="s">
        <v>19914</v>
      </c>
      <c r="AD3223" s="493" t="s">
        <v>22623</v>
      </c>
      <c r="AE3223"/>
      <c r="AF3223" t="s">
        <v>20919</v>
      </c>
      <c r="AG3223"/>
      <c r="AH3223"/>
      <c r="AI3223" t="s">
        <v>20668</v>
      </c>
      <c r="AJ3223" t="s">
        <v>32</v>
      </c>
      <c r="AK3223" t="s">
        <v>4164</v>
      </c>
      <c r="AL3223" t="s">
        <v>64</v>
      </c>
      <c r="AM3223" t="s">
        <v>750</v>
      </c>
      <c r="AN3223">
        <v>10</v>
      </c>
    </row>
    <row r="3224" spans="1:40" ht="14.4" x14ac:dyDescent="0.3">
      <c r="A3224" s="433" t="str">
        <v>6360</v>
      </c>
      <c r="D3224" t="str">
        <f>CONCATENATE(portada_F[[#This Row],[NIVEL]],".",portada_F[[#This Row],[CODINS]])</f>
        <v>1.00819</v>
      </c>
      <c r="E3224" s="444" t="s">
        <v>31175</v>
      </c>
      <c r="F3224" t="s">
        <v>2215</v>
      </c>
      <c r="G3224" t="s">
        <v>5844</v>
      </c>
      <c r="H3224" t="s">
        <v>2967</v>
      </c>
      <c r="I3224" t="s">
        <v>17671</v>
      </c>
      <c r="J3224" t="s">
        <v>4</v>
      </c>
      <c r="K3224" t="s">
        <v>32</v>
      </c>
      <c r="L3224" t="s">
        <v>20921</v>
      </c>
      <c r="M3224" t="s">
        <v>18492</v>
      </c>
      <c r="N3224">
        <v>70302</v>
      </c>
      <c r="O3224" t="s">
        <v>87</v>
      </c>
      <c r="P3224" t="s">
        <v>3</v>
      </c>
      <c r="Q3224" t="s">
        <v>2</v>
      </c>
      <c r="R3224" t="s">
        <v>16855</v>
      </c>
      <c r="S3224" t="s">
        <v>17671</v>
      </c>
      <c r="T3224" t="s">
        <v>21299</v>
      </c>
      <c r="U3224" t="s">
        <v>1338</v>
      </c>
      <c r="V3224" t="s">
        <v>5845</v>
      </c>
      <c r="W3224" t="s">
        <v>354</v>
      </c>
      <c r="X3224" t="s">
        <v>14897</v>
      </c>
      <c r="Y3224" s="536" t="s">
        <v>22731</v>
      </c>
      <c r="Z3224" s="536"/>
      <c r="AA3224" s="493" t="s">
        <v>22732</v>
      </c>
      <c r="AB3224" s="493" t="s">
        <v>22731</v>
      </c>
      <c r="AC3224" s="493" t="s">
        <v>19727</v>
      </c>
      <c r="AD3224" s="493" t="s">
        <v>21301</v>
      </c>
      <c r="AE3224"/>
      <c r="AF3224" t="s">
        <v>20919</v>
      </c>
      <c r="AG3224"/>
      <c r="AH3224"/>
      <c r="AI3224" t="s">
        <v>20668</v>
      </c>
      <c r="AJ3224" t="s">
        <v>32</v>
      </c>
      <c r="AK3224" t="s">
        <v>5843</v>
      </c>
      <c r="AL3224" t="s">
        <v>64</v>
      </c>
      <c r="AM3224" t="s">
        <v>2967</v>
      </c>
      <c r="AN3224">
        <v>9</v>
      </c>
    </row>
    <row r="3225" spans="1:40" ht="14.4" x14ac:dyDescent="0.3">
      <c r="A3225" s="433" t="str">
        <v>6368</v>
      </c>
      <c r="D3225" t="str">
        <f>CONCATENATE(portada_F[[#This Row],[NIVEL]],".",portada_F[[#This Row],[CODINS]])</f>
        <v>1.03012</v>
      </c>
      <c r="E3225" s="444" t="s">
        <v>33118</v>
      </c>
      <c r="F3225" t="s">
        <v>13609</v>
      </c>
      <c r="G3225" t="s">
        <v>13610</v>
      </c>
      <c r="H3225" t="s">
        <v>224</v>
      </c>
      <c r="I3225" t="s">
        <v>17671</v>
      </c>
      <c r="J3225" t="s">
        <v>3</v>
      </c>
      <c r="K3225" t="s">
        <v>32</v>
      </c>
      <c r="L3225" t="s">
        <v>20921</v>
      </c>
      <c r="M3225" t="s">
        <v>18492</v>
      </c>
      <c r="N3225">
        <v>70102</v>
      </c>
      <c r="O3225" t="s">
        <v>87</v>
      </c>
      <c r="P3225" t="s">
        <v>1</v>
      </c>
      <c r="Q3225" t="s">
        <v>2</v>
      </c>
      <c r="R3225" t="s">
        <v>16846</v>
      </c>
      <c r="S3225" t="s">
        <v>17671</v>
      </c>
      <c r="T3225" t="s">
        <v>17671</v>
      </c>
      <c r="U3225" t="s">
        <v>22842</v>
      </c>
      <c r="V3225" t="s">
        <v>224</v>
      </c>
      <c r="W3225" t="s">
        <v>14219</v>
      </c>
      <c r="X3225" t="s">
        <v>15836</v>
      </c>
      <c r="Y3225" s="536" t="s">
        <v>27231</v>
      </c>
      <c r="Z3225" s="536" t="s">
        <v>23138</v>
      </c>
      <c r="AA3225" s="493" t="s">
        <v>14218</v>
      </c>
      <c r="AB3225" s="493" t="s">
        <v>27232</v>
      </c>
      <c r="AC3225" s="493" t="s">
        <v>19968</v>
      </c>
      <c r="AD3225" s="493" t="s">
        <v>23138</v>
      </c>
      <c r="AE3225"/>
      <c r="AF3225" t="s">
        <v>20919</v>
      </c>
      <c r="AG3225"/>
      <c r="AH3225"/>
      <c r="AI3225" t="s">
        <v>20668</v>
      </c>
      <c r="AJ3225" t="s">
        <v>32</v>
      </c>
      <c r="AK3225" t="s">
        <v>4613</v>
      </c>
      <c r="AL3225" t="s">
        <v>64</v>
      </c>
      <c r="AM3225" t="s">
        <v>224</v>
      </c>
      <c r="AN3225">
        <v>6</v>
      </c>
    </row>
    <row r="3226" spans="1:40" ht="14.4" x14ac:dyDescent="0.3">
      <c r="A3226" s="433" t="str">
        <v>6374</v>
      </c>
      <c r="D3226" t="str">
        <f>CONCATENATE(portada_F[[#This Row],[NIVEL]],".",portada_F[[#This Row],[CODINS]])</f>
        <v>1.00818</v>
      </c>
      <c r="E3226" s="444" t="s">
        <v>31174</v>
      </c>
      <c r="F3226" t="s">
        <v>2212</v>
      </c>
      <c r="G3226" t="s">
        <v>5813</v>
      </c>
      <c r="H3226" t="s">
        <v>5814</v>
      </c>
      <c r="I3226" t="s">
        <v>17671</v>
      </c>
      <c r="J3226" t="s">
        <v>5</v>
      </c>
      <c r="K3226" t="s">
        <v>32</v>
      </c>
      <c r="L3226" t="s">
        <v>20921</v>
      </c>
      <c r="M3226" t="s">
        <v>18492</v>
      </c>
      <c r="N3226">
        <v>70307</v>
      </c>
      <c r="O3226" t="s">
        <v>87</v>
      </c>
      <c r="P3226" t="s">
        <v>3</v>
      </c>
      <c r="Q3226" t="s">
        <v>7</v>
      </c>
      <c r="R3226" t="s">
        <v>16859</v>
      </c>
      <c r="S3226" t="s">
        <v>17671</v>
      </c>
      <c r="T3226" t="s">
        <v>21299</v>
      </c>
      <c r="U3226" t="s">
        <v>21312</v>
      </c>
      <c r="V3226" t="s">
        <v>5815</v>
      </c>
      <c r="W3226" t="s">
        <v>22728</v>
      </c>
      <c r="X3226" t="s">
        <v>11661</v>
      </c>
      <c r="Y3226" s="536" t="s">
        <v>22729</v>
      </c>
      <c r="Z3226" s="536" t="s">
        <v>22730</v>
      </c>
      <c r="AA3226" s="493" t="s">
        <v>19929</v>
      </c>
      <c r="AB3226" s="493" t="s">
        <v>22729</v>
      </c>
      <c r="AC3226" s="493" t="s">
        <v>21316</v>
      </c>
      <c r="AD3226" s="493" t="s">
        <v>21317</v>
      </c>
      <c r="AE3226"/>
      <c r="AF3226" t="s">
        <v>20919</v>
      </c>
      <c r="AG3226"/>
      <c r="AH3226"/>
      <c r="AI3226" t="s">
        <v>20668</v>
      </c>
      <c r="AJ3226" t="s">
        <v>32</v>
      </c>
      <c r="AK3226" t="s">
        <v>7346</v>
      </c>
      <c r="AL3226" t="s">
        <v>64</v>
      </c>
      <c r="AM3226" t="s">
        <v>5814</v>
      </c>
      <c r="AN3226">
        <v>9</v>
      </c>
    </row>
    <row r="3227" spans="1:40" ht="14.4" x14ac:dyDescent="0.3">
      <c r="A3227" s="433" t="str">
        <v>6387</v>
      </c>
      <c r="D3227" t="str">
        <f>CONCATENATE(portada_F[[#This Row],[NIVEL]],".",portada_F[[#This Row],[CODINS]])</f>
        <v>1.01203</v>
      </c>
      <c r="E3227" s="444" t="s">
        <v>31498</v>
      </c>
      <c r="F3227" t="s">
        <v>3152</v>
      </c>
      <c r="G3227" t="s">
        <v>6243</v>
      </c>
      <c r="H3227" t="s">
        <v>6244</v>
      </c>
      <c r="I3227" t="s">
        <v>17671</v>
      </c>
      <c r="J3227" t="s">
        <v>9</v>
      </c>
      <c r="K3227" t="s">
        <v>32</v>
      </c>
      <c r="L3227" t="s">
        <v>20921</v>
      </c>
      <c r="M3227" t="s">
        <v>18492</v>
      </c>
      <c r="N3227">
        <v>70402</v>
      </c>
      <c r="O3227" t="s">
        <v>87</v>
      </c>
      <c r="P3227" t="s">
        <v>4</v>
      </c>
      <c r="Q3227" t="s">
        <v>2</v>
      </c>
      <c r="R3227" t="s">
        <v>16861</v>
      </c>
      <c r="S3227" t="s">
        <v>17671</v>
      </c>
      <c r="T3227" t="s">
        <v>22595</v>
      </c>
      <c r="U3227" t="s">
        <v>5924</v>
      </c>
      <c r="V3227" t="s">
        <v>6245</v>
      </c>
      <c r="W3227" t="s">
        <v>23480</v>
      </c>
      <c r="X3227" t="s">
        <v>14924</v>
      </c>
      <c r="Y3227" s="536" t="s">
        <v>23481</v>
      </c>
      <c r="Z3227" s="536"/>
      <c r="AA3227" s="493" t="s">
        <v>15669</v>
      </c>
      <c r="AB3227" s="493" t="s">
        <v>23482</v>
      </c>
      <c r="AC3227" s="493" t="s">
        <v>19911</v>
      </c>
      <c r="AD3227" s="493" t="s">
        <v>22611</v>
      </c>
      <c r="AE3227"/>
      <c r="AF3227" t="s">
        <v>20919</v>
      </c>
      <c r="AG3227"/>
      <c r="AH3227"/>
      <c r="AI3227" t="s">
        <v>20668</v>
      </c>
      <c r="AJ3227" t="s">
        <v>32</v>
      </c>
      <c r="AK3227" t="s">
        <v>7552</v>
      </c>
      <c r="AL3227" t="s">
        <v>64</v>
      </c>
      <c r="AM3227" t="s">
        <v>6244</v>
      </c>
      <c r="AN3227">
        <v>43</v>
      </c>
    </row>
    <row r="3228" spans="1:40" ht="14.4" x14ac:dyDescent="0.3">
      <c r="A3228" s="433" t="str">
        <v>6388</v>
      </c>
      <c r="D3228" t="str">
        <f>CONCATENATE(portada_F[[#This Row],[NIVEL]],".",portada_F[[#This Row],[CODINS]])</f>
        <v>1.00194</v>
      </c>
      <c r="E3228" s="444" t="s">
        <v>30609</v>
      </c>
      <c r="F3228" t="s">
        <v>6847</v>
      </c>
      <c r="G3228" t="s">
        <v>5851</v>
      </c>
      <c r="H3228" t="s">
        <v>5852</v>
      </c>
      <c r="I3228" t="s">
        <v>17671</v>
      </c>
      <c r="J3228" t="s">
        <v>4</v>
      </c>
      <c r="K3228" t="s">
        <v>32</v>
      </c>
      <c r="L3228" t="s">
        <v>20921</v>
      </c>
      <c r="M3228" t="s">
        <v>18492</v>
      </c>
      <c r="N3228">
        <v>70302</v>
      </c>
      <c r="O3228" t="s">
        <v>87</v>
      </c>
      <c r="P3228" t="s">
        <v>3</v>
      </c>
      <c r="Q3228" t="s">
        <v>2</v>
      </c>
      <c r="R3228" t="s">
        <v>16855</v>
      </c>
      <c r="S3228" t="s">
        <v>17671</v>
      </c>
      <c r="T3228" t="s">
        <v>21299</v>
      </c>
      <c r="U3228" t="s">
        <v>1338</v>
      </c>
      <c r="V3228" t="s">
        <v>9714</v>
      </c>
      <c r="W3228" t="s">
        <v>9715</v>
      </c>
      <c r="X3228" t="s">
        <v>17896</v>
      </c>
      <c r="Y3228" s="536" t="s">
        <v>21300</v>
      </c>
      <c r="Z3228" s="536"/>
      <c r="AA3228" s="493" t="s">
        <v>8305</v>
      </c>
      <c r="AB3228" s="493" t="s">
        <v>21300</v>
      </c>
      <c r="AC3228" s="493" t="s">
        <v>19727</v>
      </c>
      <c r="AD3228" s="493" t="s">
        <v>21301</v>
      </c>
      <c r="AE3228"/>
      <c r="AF3228" t="s">
        <v>20919</v>
      </c>
      <c r="AG3228"/>
      <c r="AH3228"/>
      <c r="AI3228" t="s">
        <v>20668</v>
      </c>
      <c r="AJ3228" t="s">
        <v>32</v>
      </c>
      <c r="AK3228" t="s">
        <v>8312</v>
      </c>
      <c r="AL3228" t="s">
        <v>64</v>
      </c>
      <c r="AM3228" t="s">
        <v>5852</v>
      </c>
      <c r="AN3228">
        <v>20</v>
      </c>
    </row>
    <row r="3229" spans="1:40" ht="14.4" x14ac:dyDescent="0.3">
      <c r="A3229" s="433" t="str">
        <v>6389</v>
      </c>
      <c r="D3229" t="str">
        <f>CONCATENATE(portada_F[[#This Row],[NIVEL]],".",portada_F[[#This Row],[CODINS]])</f>
        <v>1.00976</v>
      </c>
      <c r="E3229" s="444" t="s">
        <v>31300</v>
      </c>
      <c r="F3229" t="s">
        <v>2615</v>
      </c>
      <c r="G3229" t="s">
        <v>6008</v>
      </c>
      <c r="H3229" t="s">
        <v>2878</v>
      </c>
      <c r="I3229" t="s">
        <v>3287</v>
      </c>
      <c r="J3229" t="s">
        <v>1</v>
      </c>
      <c r="K3229" t="s">
        <v>32</v>
      </c>
      <c r="L3229" t="s">
        <v>20921</v>
      </c>
      <c r="M3229" t="s">
        <v>18492</v>
      </c>
      <c r="N3229">
        <v>70201</v>
      </c>
      <c r="O3229" t="s">
        <v>87</v>
      </c>
      <c r="P3229" t="s">
        <v>2</v>
      </c>
      <c r="Q3229" t="s">
        <v>1</v>
      </c>
      <c r="R3229" t="s">
        <v>16849</v>
      </c>
      <c r="S3229" t="s">
        <v>17671</v>
      </c>
      <c r="T3229" t="s">
        <v>3288</v>
      </c>
      <c r="U3229" t="s">
        <v>3287</v>
      </c>
      <c r="V3229" t="s">
        <v>2878</v>
      </c>
      <c r="W3229" t="s">
        <v>9725</v>
      </c>
      <c r="X3229" t="s">
        <v>10508</v>
      </c>
      <c r="Y3229" s="536" t="s">
        <v>23035</v>
      </c>
      <c r="Z3229" s="536"/>
      <c r="AA3229" s="493" t="s">
        <v>11326</v>
      </c>
      <c r="AB3229" s="493" t="s">
        <v>23035</v>
      </c>
      <c r="AC3229" s="493" t="s">
        <v>17099</v>
      </c>
      <c r="AD3229" s="493" t="s">
        <v>21461</v>
      </c>
      <c r="AE3229"/>
      <c r="AF3229" t="s">
        <v>20919</v>
      </c>
      <c r="AG3229"/>
      <c r="AH3229"/>
      <c r="AI3229" t="s">
        <v>20668</v>
      </c>
      <c r="AJ3229" t="s">
        <v>32</v>
      </c>
      <c r="AK3229" t="s">
        <v>5230</v>
      </c>
      <c r="AL3229" t="s">
        <v>64</v>
      </c>
      <c r="AM3229" t="s">
        <v>2878</v>
      </c>
      <c r="AN3229">
        <v>38</v>
      </c>
    </row>
    <row r="3230" spans="1:40" ht="14.4" x14ac:dyDescent="0.3">
      <c r="A3230" s="433" t="str">
        <v>6390</v>
      </c>
      <c r="D3230" t="str">
        <f>CONCATENATE(portada_F[[#This Row],[NIVEL]],".",portada_F[[#This Row],[CODINS]])</f>
        <v>1.01063</v>
      </c>
      <c r="E3230" s="444" t="s">
        <v>31380</v>
      </c>
      <c r="F3230" t="s">
        <v>2852</v>
      </c>
      <c r="G3230" t="s">
        <v>6157</v>
      </c>
      <c r="H3230" t="s">
        <v>6129</v>
      </c>
      <c r="I3230" t="s">
        <v>3287</v>
      </c>
      <c r="J3230" t="s">
        <v>5</v>
      </c>
      <c r="K3230" t="s">
        <v>32</v>
      </c>
      <c r="L3230" t="s">
        <v>20921</v>
      </c>
      <c r="M3230" t="s">
        <v>18492</v>
      </c>
      <c r="N3230">
        <v>70605</v>
      </c>
      <c r="O3230" t="s">
        <v>87</v>
      </c>
      <c r="P3230" t="s">
        <v>6</v>
      </c>
      <c r="Q3230" t="s">
        <v>5</v>
      </c>
      <c r="R3230" t="s">
        <v>16871</v>
      </c>
      <c r="S3230" t="s">
        <v>17671</v>
      </c>
      <c r="T3230" t="s">
        <v>2357</v>
      </c>
      <c r="U3230" t="s">
        <v>6129</v>
      </c>
      <c r="V3230" t="s">
        <v>6158</v>
      </c>
      <c r="W3230" t="s">
        <v>18923</v>
      </c>
      <c r="X3230" t="s">
        <v>11732</v>
      </c>
      <c r="Y3230" s="536" t="s">
        <v>23210</v>
      </c>
      <c r="Z3230" s="536" t="s">
        <v>23211</v>
      </c>
      <c r="AA3230" s="493" t="s">
        <v>17986</v>
      </c>
      <c r="AB3230" s="493" t="s">
        <v>23211</v>
      </c>
      <c r="AC3230" s="493" t="s">
        <v>22665</v>
      </c>
      <c r="AD3230" s="493" t="s">
        <v>22666</v>
      </c>
      <c r="AE3230"/>
      <c r="AF3230" t="s">
        <v>20919</v>
      </c>
      <c r="AG3230"/>
      <c r="AH3230"/>
      <c r="AI3230" t="s">
        <v>20668</v>
      </c>
      <c r="AJ3230" t="s">
        <v>32</v>
      </c>
      <c r="AK3230" t="s">
        <v>2712</v>
      </c>
      <c r="AL3230" t="s">
        <v>64</v>
      </c>
      <c r="AM3230" t="s">
        <v>6129</v>
      </c>
      <c r="AN3230">
        <v>6</v>
      </c>
    </row>
    <row r="3231" spans="1:40" ht="14.4" x14ac:dyDescent="0.3">
      <c r="A3231" s="433" t="str">
        <v>6391</v>
      </c>
      <c r="D3231" t="str">
        <f>CONCATENATE(portada_F[[#This Row],[NIVEL]],".",portada_F[[#This Row],[CODINS]])</f>
        <v>1.04183</v>
      </c>
      <c r="E3231" s="444" t="s">
        <v>34054</v>
      </c>
      <c r="F3231" t="s">
        <v>15352</v>
      </c>
      <c r="G3231" t="s">
        <v>17843</v>
      </c>
      <c r="H3231" t="s">
        <v>17844</v>
      </c>
      <c r="I3231" t="s">
        <v>3287</v>
      </c>
      <c r="J3231" t="s">
        <v>4</v>
      </c>
      <c r="K3231" t="s">
        <v>32</v>
      </c>
      <c r="L3231" t="s">
        <v>20921</v>
      </c>
      <c r="M3231" t="s">
        <v>18492</v>
      </c>
      <c r="N3231">
        <v>70601</v>
      </c>
      <c r="O3231" t="s">
        <v>87</v>
      </c>
      <c r="P3231" t="s">
        <v>6</v>
      </c>
      <c r="Q3231" t="s">
        <v>1</v>
      </c>
      <c r="R3231" t="s">
        <v>16867</v>
      </c>
      <c r="S3231" t="s">
        <v>17671</v>
      </c>
      <c r="T3231" t="s">
        <v>2357</v>
      </c>
      <c r="U3231" t="s">
        <v>2357</v>
      </c>
      <c r="V3231" t="s">
        <v>18275</v>
      </c>
      <c r="W3231" t="s">
        <v>29661</v>
      </c>
      <c r="X3231" t="s">
        <v>18276</v>
      </c>
      <c r="Y3231" s="536" t="s">
        <v>29662</v>
      </c>
      <c r="Z3231" s="536"/>
      <c r="AA3231" s="493" t="s">
        <v>29663</v>
      </c>
      <c r="AB3231" s="493" t="s">
        <v>29662</v>
      </c>
      <c r="AC3231" s="493" t="s">
        <v>19921</v>
      </c>
      <c r="AD3231" s="493" t="s">
        <v>22653</v>
      </c>
      <c r="AE3231"/>
      <c r="AF3231" t="s">
        <v>20919</v>
      </c>
      <c r="AG3231"/>
      <c r="AH3231"/>
      <c r="AI3231" t="s">
        <v>20668</v>
      </c>
      <c r="AJ3231" t="s">
        <v>32</v>
      </c>
      <c r="AK3231" t="s">
        <v>4941</v>
      </c>
      <c r="AL3231" t="s">
        <v>64</v>
      </c>
      <c r="AM3231" t="s">
        <v>17844</v>
      </c>
      <c r="AN3231">
        <v>3</v>
      </c>
    </row>
    <row r="3232" spans="1:40" ht="14.4" x14ac:dyDescent="0.3">
      <c r="A3232" s="433" t="str">
        <v>6392</v>
      </c>
      <c r="D3232" t="str">
        <f>CONCATENATE(portada_F[[#This Row],[NIVEL]],".",portada_F[[#This Row],[CODINS]])</f>
        <v>1.01133</v>
      </c>
      <c r="E3232" s="444" t="s">
        <v>31442</v>
      </c>
      <c r="F3232" t="s">
        <v>7730</v>
      </c>
      <c r="G3232" t="s">
        <v>8313</v>
      </c>
      <c r="H3232" t="s">
        <v>17134</v>
      </c>
      <c r="I3232" t="s">
        <v>3287</v>
      </c>
      <c r="J3232" t="s">
        <v>7</v>
      </c>
      <c r="K3232" t="s">
        <v>32</v>
      </c>
      <c r="L3232" t="s">
        <v>20921</v>
      </c>
      <c r="M3232" t="s">
        <v>18492</v>
      </c>
      <c r="N3232">
        <v>70604</v>
      </c>
      <c r="O3232" t="s">
        <v>87</v>
      </c>
      <c r="P3232" t="s">
        <v>6</v>
      </c>
      <c r="Q3232" t="s">
        <v>4</v>
      </c>
      <c r="R3232" t="s">
        <v>16870</v>
      </c>
      <c r="S3232" t="s">
        <v>17671</v>
      </c>
      <c r="T3232" t="s">
        <v>2357</v>
      </c>
      <c r="U3232" t="s">
        <v>17937</v>
      </c>
      <c r="V3232" t="s">
        <v>8314</v>
      </c>
      <c r="W3232" t="s">
        <v>23351</v>
      </c>
      <c r="X3232" t="s">
        <v>13985</v>
      </c>
      <c r="Y3232" s="536" t="s">
        <v>23352</v>
      </c>
      <c r="Z3232" s="536"/>
      <c r="AA3232" s="493" t="s">
        <v>11329</v>
      </c>
      <c r="AB3232" s="493" t="s">
        <v>23353</v>
      </c>
      <c r="AC3232" s="493" t="s">
        <v>22661</v>
      </c>
      <c r="AD3232" s="493" t="s">
        <v>22658</v>
      </c>
      <c r="AE3232"/>
      <c r="AF3232" t="s">
        <v>20919</v>
      </c>
      <c r="AG3232"/>
      <c r="AH3232"/>
      <c r="AI3232" t="s">
        <v>20668</v>
      </c>
      <c r="AJ3232" t="s">
        <v>32</v>
      </c>
      <c r="AK3232" t="s">
        <v>3117</v>
      </c>
      <c r="AL3232" t="s">
        <v>64</v>
      </c>
      <c r="AM3232" t="s">
        <v>17134</v>
      </c>
      <c r="AN3232">
        <v>14</v>
      </c>
    </row>
    <row r="3233" spans="1:40" ht="14.4" x14ac:dyDescent="0.3">
      <c r="A3233" s="433" t="str">
        <v>6393</v>
      </c>
      <c r="D3233" t="str">
        <f>CONCATENATE(portada_F[[#This Row],[NIVEL]],".",portada_F[[#This Row],[CODINS]])</f>
        <v>1.01343</v>
      </c>
      <c r="E3233" s="444" t="s">
        <v>31627</v>
      </c>
      <c r="F3233" t="s">
        <v>3397</v>
      </c>
      <c r="G3233" t="s">
        <v>6113</v>
      </c>
      <c r="H3233" t="s">
        <v>7573</v>
      </c>
      <c r="I3233" t="s">
        <v>3287</v>
      </c>
      <c r="J3233" t="s">
        <v>4</v>
      </c>
      <c r="K3233" t="s">
        <v>32</v>
      </c>
      <c r="L3233" t="s">
        <v>20921</v>
      </c>
      <c r="M3233" t="s">
        <v>18492</v>
      </c>
      <c r="N3233">
        <v>70601</v>
      </c>
      <c r="O3233" t="s">
        <v>87</v>
      </c>
      <c r="P3233" t="s">
        <v>6</v>
      </c>
      <c r="Q3233" t="s">
        <v>1</v>
      </c>
      <c r="R3233" t="s">
        <v>16867</v>
      </c>
      <c r="S3233" t="s">
        <v>17671</v>
      </c>
      <c r="T3233" t="s">
        <v>2357</v>
      </c>
      <c r="U3233" t="s">
        <v>2357</v>
      </c>
      <c r="V3233" t="s">
        <v>7573</v>
      </c>
      <c r="W3233" t="s">
        <v>23792</v>
      </c>
      <c r="X3233" t="s">
        <v>12867</v>
      </c>
      <c r="Y3233" s="536" t="s">
        <v>23793</v>
      </c>
      <c r="Z3233" s="536" t="s">
        <v>23794</v>
      </c>
      <c r="AA3233" s="493" t="s">
        <v>18987</v>
      </c>
      <c r="AB3233" s="493" t="s">
        <v>23794</v>
      </c>
      <c r="AC3233" s="493" t="s">
        <v>19921</v>
      </c>
      <c r="AD3233" s="493" t="s">
        <v>22653</v>
      </c>
      <c r="AE3233"/>
      <c r="AF3233" t="s">
        <v>20919</v>
      </c>
      <c r="AG3233"/>
      <c r="AH3233"/>
      <c r="AI3233" t="s">
        <v>20668</v>
      </c>
      <c r="AJ3233" t="s">
        <v>32</v>
      </c>
      <c r="AK3233" t="s">
        <v>3439</v>
      </c>
      <c r="AL3233" t="s">
        <v>64</v>
      </c>
      <c r="AM3233" t="s">
        <v>7573</v>
      </c>
      <c r="AN3233">
        <v>8</v>
      </c>
    </row>
    <row r="3234" spans="1:40" ht="14.4" x14ac:dyDescent="0.3">
      <c r="A3234" s="433" t="str">
        <v>6394</v>
      </c>
      <c r="D3234" t="str">
        <f>CONCATENATE(portada_F[[#This Row],[NIVEL]],".",portada_F[[#This Row],[CODINS]])</f>
        <v>1.02527</v>
      </c>
      <c r="E3234" s="444" t="s">
        <v>32696</v>
      </c>
      <c r="F3234" t="s">
        <v>2250</v>
      </c>
      <c r="G3234" t="s">
        <v>6114</v>
      </c>
      <c r="H3234" t="s">
        <v>6115</v>
      </c>
      <c r="I3234" t="s">
        <v>3287</v>
      </c>
      <c r="J3234" t="s">
        <v>4</v>
      </c>
      <c r="K3234" t="s">
        <v>32</v>
      </c>
      <c r="L3234" t="s">
        <v>20921</v>
      </c>
      <c r="M3234" t="s">
        <v>18492</v>
      </c>
      <c r="N3234">
        <v>70603</v>
      </c>
      <c r="O3234" t="s">
        <v>87</v>
      </c>
      <c r="P3234" t="s">
        <v>6</v>
      </c>
      <c r="Q3234" t="s">
        <v>3</v>
      </c>
      <c r="R3234" t="s">
        <v>16869</v>
      </c>
      <c r="S3234" t="s">
        <v>17671</v>
      </c>
      <c r="T3234" t="s">
        <v>2357</v>
      </c>
      <c r="U3234" t="s">
        <v>5295</v>
      </c>
      <c r="V3234" t="s">
        <v>2144</v>
      </c>
      <c r="W3234" t="s">
        <v>26231</v>
      </c>
      <c r="X3234" t="s">
        <v>10905</v>
      </c>
      <c r="Y3234" s="536" t="s">
        <v>26232</v>
      </c>
      <c r="Z3234" s="536" t="s">
        <v>26233</v>
      </c>
      <c r="AA3234" s="493" t="s">
        <v>20236</v>
      </c>
      <c r="AB3234" s="493" t="s">
        <v>26234</v>
      </c>
      <c r="AC3234" s="493" t="s">
        <v>19921</v>
      </c>
      <c r="AD3234" s="493" t="s">
        <v>22653</v>
      </c>
      <c r="AE3234"/>
      <c r="AF3234" t="s">
        <v>20919</v>
      </c>
      <c r="AG3234"/>
      <c r="AH3234"/>
      <c r="AI3234" t="s">
        <v>20668</v>
      </c>
      <c r="AJ3234" t="s">
        <v>32</v>
      </c>
      <c r="AK3234" t="s">
        <v>7384</v>
      </c>
      <c r="AL3234" t="s">
        <v>64</v>
      </c>
      <c r="AM3234" t="s">
        <v>6115</v>
      </c>
      <c r="AN3234">
        <v>9</v>
      </c>
    </row>
    <row r="3235" spans="1:40" ht="14.4" x14ac:dyDescent="0.3">
      <c r="A3235" s="433" t="str">
        <v>6395</v>
      </c>
      <c r="D3235" t="str">
        <f>CONCATENATE(portada_F[[#This Row],[NIVEL]],".",portada_F[[#This Row],[CODINS]])</f>
        <v>1.02004</v>
      </c>
      <c r="E3235" s="444" t="s">
        <v>32233</v>
      </c>
      <c r="F3235" t="s">
        <v>4621</v>
      </c>
      <c r="G3235" t="s">
        <v>6556</v>
      </c>
      <c r="H3235" t="s">
        <v>266</v>
      </c>
      <c r="I3235" t="s">
        <v>3287</v>
      </c>
      <c r="J3235" t="s">
        <v>2</v>
      </c>
      <c r="K3235" t="s">
        <v>32</v>
      </c>
      <c r="L3235" t="s">
        <v>20921</v>
      </c>
      <c r="M3235" t="s">
        <v>18492</v>
      </c>
      <c r="N3235">
        <v>70203</v>
      </c>
      <c r="O3235" t="s">
        <v>87</v>
      </c>
      <c r="P3235" t="s">
        <v>2</v>
      </c>
      <c r="Q3235" t="s">
        <v>3</v>
      </c>
      <c r="R3235" t="s">
        <v>18395</v>
      </c>
      <c r="S3235" t="s">
        <v>17671</v>
      </c>
      <c r="T3235" t="s">
        <v>3288</v>
      </c>
      <c r="U3235" t="s">
        <v>22636</v>
      </c>
      <c r="V3235" t="s">
        <v>266</v>
      </c>
      <c r="W3235" t="s">
        <v>25155</v>
      </c>
      <c r="X3235" t="s">
        <v>13028</v>
      </c>
      <c r="Y3235" s="536" t="s">
        <v>25156</v>
      </c>
      <c r="Z3235" s="536" t="s">
        <v>25157</v>
      </c>
      <c r="AA3235" s="493" t="s">
        <v>20155</v>
      </c>
      <c r="AB3235" s="493" t="s">
        <v>25157</v>
      </c>
      <c r="AC3235" s="493" t="s">
        <v>22634</v>
      </c>
      <c r="AD3235" s="493" t="s">
        <v>22635</v>
      </c>
      <c r="AE3235"/>
      <c r="AF3235" t="s">
        <v>20919</v>
      </c>
      <c r="AG3235"/>
      <c r="AH3235"/>
      <c r="AI3235" t="s">
        <v>20668</v>
      </c>
      <c r="AJ3235" t="s">
        <v>32</v>
      </c>
      <c r="AK3235" t="s">
        <v>7715</v>
      </c>
      <c r="AL3235" t="s">
        <v>64</v>
      </c>
      <c r="AM3235" t="s">
        <v>266</v>
      </c>
      <c r="AN3235">
        <v>7</v>
      </c>
    </row>
    <row r="3236" spans="1:40" ht="14.4" x14ac:dyDescent="0.3">
      <c r="A3236" s="433" t="str">
        <v>6397</v>
      </c>
      <c r="D3236" t="str">
        <f>CONCATENATE(portada_F[[#This Row],[NIVEL]],".",portada_F[[#This Row],[CODINS]])</f>
        <v>1.02526</v>
      </c>
      <c r="E3236" s="444" t="s">
        <v>32695</v>
      </c>
      <c r="F3236" t="s">
        <v>1712</v>
      </c>
      <c r="G3236" t="s">
        <v>6062</v>
      </c>
      <c r="H3236" t="s">
        <v>6063</v>
      </c>
      <c r="I3236" t="s">
        <v>3287</v>
      </c>
      <c r="J3236" t="s">
        <v>2</v>
      </c>
      <c r="K3236" t="s">
        <v>32</v>
      </c>
      <c r="L3236" t="s">
        <v>20921</v>
      </c>
      <c r="M3236" t="s">
        <v>18492</v>
      </c>
      <c r="N3236">
        <v>70203</v>
      </c>
      <c r="O3236" t="s">
        <v>87</v>
      </c>
      <c r="P3236" t="s">
        <v>2</v>
      </c>
      <c r="Q3236" t="s">
        <v>3</v>
      </c>
      <c r="R3236" t="s">
        <v>18395</v>
      </c>
      <c r="S3236" t="s">
        <v>17671</v>
      </c>
      <c r="T3236" t="s">
        <v>3288</v>
      </c>
      <c r="U3236" t="s">
        <v>22636</v>
      </c>
      <c r="V3236" t="s">
        <v>6063</v>
      </c>
      <c r="W3236" t="s">
        <v>15114</v>
      </c>
      <c r="X3236" t="s">
        <v>10904</v>
      </c>
      <c r="Y3236" s="536" t="s">
        <v>26228</v>
      </c>
      <c r="Z3236" s="536"/>
      <c r="AA3236" s="493" t="s">
        <v>26229</v>
      </c>
      <c r="AB3236" s="493" t="s">
        <v>26230</v>
      </c>
      <c r="AC3236" s="493" t="s">
        <v>22634</v>
      </c>
      <c r="AD3236" s="493" t="s">
        <v>22635</v>
      </c>
      <c r="AE3236"/>
      <c r="AF3236" t="s">
        <v>20919</v>
      </c>
      <c r="AG3236"/>
      <c r="AH3236"/>
      <c r="AI3236" t="s">
        <v>20668</v>
      </c>
      <c r="AJ3236" t="s">
        <v>32</v>
      </c>
      <c r="AK3236" t="s">
        <v>6061</v>
      </c>
      <c r="AL3236" t="s">
        <v>64</v>
      </c>
      <c r="AM3236" t="s">
        <v>6063</v>
      </c>
      <c r="AN3236">
        <v>11</v>
      </c>
    </row>
    <row r="3237" spans="1:40" ht="14.4" x14ac:dyDescent="0.3">
      <c r="A3237" s="433" t="str">
        <v>6400</v>
      </c>
      <c r="D3237" t="str">
        <f>CONCATENATE(portada_F[[#This Row],[NIVEL]],".",portada_F[[#This Row],[CODINS]])</f>
        <v>1.01980</v>
      </c>
      <c r="E3237" s="444" t="s">
        <v>32210</v>
      </c>
      <c r="F3237" t="s">
        <v>4489</v>
      </c>
      <c r="G3237" t="s">
        <v>6559</v>
      </c>
      <c r="H3237" t="s">
        <v>6560</v>
      </c>
      <c r="I3237" t="s">
        <v>3287</v>
      </c>
      <c r="J3237" t="s">
        <v>7</v>
      </c>
      <c r="K3237" t="s">
        <v>32</v>
      </c>
      <c r="L3237" t="s">
        <v>20921</v>
      </c>
      <c r="M3237" t="s">
        <v>18492</v>
      </c>
      <c r="N3237">
        <v>70206</v>
      </c>
      <c r="O3237" t="s">
        <v>87</v>
      </c>
      <c r="P3237" t="s">
        <v>2</v>
      </c>
      <c r="Q3237" t="s">
        <v>6</v>
      </c>
      <c r="R3237" t="s">
        <v>16853</v>
      </c>
      <c r="S3237" t="s">
        <v>17671</v>
      </c>
      <c r="T3237" t="s">
        <v>3288</v>
      </c>
      <c r="U3237" t="s">
        <v>1863</v>
      </c>
      <c r="V3237" t="s">
        <v>6560</v>
      </c>
      <c r="W3237" t="s">
        <v>25092</v>
      </c>
      <c r="X3237" t="s">
        <v>25093</v>
      </c>
      <c r="Y3237" s="536" t="s">
        <v>25094</v>
      </c>
      <c r="Z3237" s="536"/>
      <c r="AA3237" s="493" t="s">
        <v>20151</v>
      </c>
      <c r="AB3237" s="493" t="s">
        <v>25095</v>
      </c>
      <c r="AC3237" s="493" t="s">
        <v>22661</v>
      </c>
      <c r="AD3237" s="493" t="s">
        <v>22658</v>
      </c>
      <c r="AE3237"/>
      <c r="AF3237" t="s">
        <v>20919</v>
      </c>
      <c r="AG3237"/>
      <c r="AH3237"/>
      <c r="AI3237" t="s">
        <v>20668</v>
      </c>
      <c r="AJ3237" t="s">
        <v>32</v>
      </c>
      <c r="AK3237" t="s">
        <v>7707</v>
      </c>
      <c r="AL3237" t="s">
        <v>64</v>
      </c>
      <c r="AM3237" t="s">
        <v>6560</v>
      </c>
      <c r="AN3237">
        <v>11</v>
      </c>
    </row>
    <row r="3238" spans="1:40" ht="14.4" x14ac:dyDescent="0.3">
      <c r="A3238" s="433" t="str">
        <v>6401</v>
      </c>
      <c r="D3238" t="str">
        <f>CONCATENATE(portada_F[[#This Row],[NIVEL]],".",portada_F[[#This Row],[CODINS]])</f>
        <v>1.02990</v>
      </c>
      <c r="E3238" s="444" t="s">
        <v>33099</v>
      </c>
      <c r="F3238" t="s">
        <v>7350</v>
      </c>
      <c r="G3238" t="s">
        <v>7349</v>
      </c>
      <c r="H3238" t="s">
        <v>7351</v>
      </c>
      <c r="I3238" t="s">
        <v>3287</v>
      </c>
      <c r="J3238" t="s">
        <v>9</v>
      </c>
      <c r="K3238" t="s">
        <v>32</v>
      </c>
      <c r="L3238" t="s">
        <v>20921</v>
      </c>
      <c r="M3238" t="s">
        <v>18492</v>
      </c>
      <c r="N3238">
        <v>70203</v>
      </c>
      <c r="O3238" t="s">
        <v>87</v>
      </c>
      <c r="P3238" t="s">
        <v>2</v>
      </c>
      <c r="Q3238" t="s">
        <v>3</v>
      </c>
      <c r="R3238" t="s">
        <v>18395</v>
      </c>
      <c r="S3238" t="s">
        <v>17671</v>
      </c>
      <c r="T3238" t="s">
        <v>3288</v>
      </c>
      <c r="U3238" t="s">
        <v>22636</v>
      </c>
      <c r="V3238" t="s">
        <v>7352</v>
      </c>
      <c r="W3238" t="s">
        <v>252</v>
      </c>
      <c r="X3238" t="s">
        <v>15832</v>
      </c>
      <c r="Y3238" s="536" t="s">
        <v>27190</v>
      </c>
      <c r="Z3238" s="536"/>
      <c r="AA3238" s="493" t="s">
        <v>14922</v>
      </c>
      <c r="AB3238" s="493" t="s">
        <v>27191</v>
      </c>
      <c r="AC3238" s="493" t="s">
        <v>19918</v>
      </c>
      <c r="AD3238" s="493" t="s">
        <v>25627</v>
      </c>
      <c r="AE3238"/>
      <c r="AF3238" t="s">
        <v>20919</v>
      </c>
      <c r="AG3238"/>
      <c r="AH3238"/>
      <c r="AI3238" t="s">
        <v>20668</v>
      </c>
      <c r="AJ3238" t="s">
        <v>32</v>
      </c>
      <c r="AK3238" t="s">
        <v>4672</v>
      </c>
      <c r="AL3238" t="s">
        <v>64</v>
      </c>
      <c r="AM3238" t="s">
        <v>7351</v>
      </c>
      <c r="AN3238">
        <v>4</v>
      </c>
    </row>
    <row r="3239" spans="1:40" ht="14.4" x14ac:dyDescent="0.3">
      <c r="A3239" s="433" t="str">
        <v>6402</v>
      </c>
      <c r="D3239" t="str">
        <f>CONCATENATE(portada_F[[#This Row],[NIVEL]],".",portada_F[[#This Row],[CODINS]])</f>
        <v>1.01981</v>
      </c>
      <c r="E3239" s="444" t="s">
        <v>32211</v>
      </c>
      <c r="F3239" t="s">
        <v>3495</v>
      </c>
      <c r="G3239" t="s">
        <v>6557</v>
      </c>
      <c r="H3239" t="s">
        <v>6558</v>
      </c>
      <c r="I3239" t="s">
        <v>3287</v>
      </c>
      <c r="J3239" t="s">
        <v>4</v>
      </c>
      <c r="K3239" t="s">
        <v>32</v>
      </c>
      <c r="L3239" t="s">
        <v>20921</v>
      </c>
      <c r="M3239" t="s">
        <v>18492</v>
      </c>
      <c r="N3239">
        <v>70603</v>
      </c>
      <c r="O3239" t="s">
        <v>87</v>
      </c>
      <c r="P3239" t="s">
        <v>6</v>
      </c>
      <c r="Q3239" t="s">
        <v>3</v>
      </c>
      <c r="R3239" t="s">
        <v>16869</v>
      </c>
      <c r="S3239" t="s">
        <v>17671</v>
      </c>
      <c r="T3239" t="s">
        <v>2357</v>
      </c>
      <c r="U3239" t="s">
        <v>5295</v>
      </c>
      <c r="V3239" t="s">
        <v>6115</v>
      </c>
      <c r="W3239" t="s">
        <v>25096</v>
      </c>
      <c r="X3239" t="s">
        <v>10789</v>
      </c>
      <c r="Y3239" s="536" t="s">
        <v>25097</v>
      </c>
      <c r="Z3239" s="536"/>
      <c r="AA3239" s="493" t="s">
        <v>19135</v>
      </c>
      <c r="AB3239" s="493" t="s">
        <v>25098</v>
      </c>
      <c r="AC3239" s="493" t="s">
        <v>19921</v>
      </c>
      <c r="AD3239" s="493" t="s">
        <v>22653</v>
      </c>
      <c r="AE3239"/>
      <c r="AF3239" t="s">
        <v>20919</v>
      </c>
      <c r="AG3239"/>
      <c r="AH3239"/>
      <c r="AI3239" t="s">
        <v>20668</v>
      </c>
      <c r="AJ3239" t="s">
        <v>32</v>
      </c>
      <c r="AK3239" t="s">
        <v>7708</v>
      </c>
      <c r="AL3239" t="s">
        <v>64</v>
      </c>
      <c r="AM3239" t="s">
        <v>6558</v>
      </c>
      <c r="AN3239">
        <v>85</v>
      </c>
    </row>
    <row r="3240" spans="1:40" ht="14.4" x14ac:dyDescent="0.3">
      <c r="A3240" s="433" t="str">
        <v>6403</v>
      </c>
      <c r="D3240" t="str">
        <f>CONCATENATE(portada_F[[#This Row],[NIVEL]],".",portada_F[[#This Row],[CODINS]])</f>
        <v>1.01322</v>
      </c>
      <c r="E3240" s="444" t="s">
        <v>31606</v>
      </c>
      <c r="F3240" t="s">
        <v>3358</v>
      </c>
      <c r="G3240" t="s">
        <v>6290</v>
      </c>
      <c r="H3240" t="s">
        <v>6291</v>
      </c>
      <c r="I3240" t="s">
        <v>3287</v>
      </c>
      <c r="J3240" t="s">
        <v>5</v>
      </c>
      <c r="K3240" t="s">
        <v>32</v>
      </c>
      <c r="L3240" t="s">
        <v>20921</v>
      </c>
      <c r="M3240" t="s">
        <v>18492</v>
      </c>
      <c r="N3240">
        <v>70204</v>
      </c>
      <c r="O3240" t="s">
        <v>87</v>
      </c>
      <c r="P3240" t="s">
        <v>2</v>
      </c>
      <c r="Q3240" t="s">
        <v>4</v>
      </c>
      <c r="R3240" t="s">
        <v>16851</v>
      </c>
      <c r="S3240" t="s">
        <v>17671</v>
      </c>
      <c r="T3240" t="s">
        <v>3288</v>
      </c>
      <c r="U3240" t="s">
        <v>3566</v>
      </c>
      <c r="V3240" t="s">
        <v>504</v>
      </c>
      <c r="W3240" t="s">
        <v>20028</v>
      </c>
      <c r="X3240" t="s">
        <v>11798</v>
      </c>
      <c r="Y3240" s="536"/>
      <c r="Z3240" s="536"/>
      <c r="AA3240" s="493" t="s">
        <v>11077</v>
      </c>
      <c r="AB3240" s="493" t="s">
        <v>23746</v>
      </c>
      <c r="AC3240" s="493" t="s">
        <v>22665</v>
      </c>
      <c r="AD3240" s="493" t="s">
        <v>22666</v>
      </c>
      <c r="AE3240"/>
      <c r="AF3240" t="s">
        <v>20919</v>
      </c>
      <c r="AG3240"/>
      <c r="AH3240"/>
      <c r="AI3240" t="s">
        <v>20668</v>
      </c>
      <c r="AJ3240" t="s">
        <v>32</v>
      </c>
      <c r="AK3240" t="s">
        <v>7568</v>
      </c>
      <c r="AL3240" t="s">
        <v>64</v>
      </c>
      <c r="AM3240" t="s">
        <v>6291</v>
      </c>
      <c r="AN3240">
        <v>25</v>
      </c>
    </row>
    <row r="3241" spans="1:40" ht="14.4" x14ac:dyDescent="0.3">
      <c r="A3241" s="433" t="str">
        <v>6404</v>
      </c>
      <c r="D3241" t="str">
        <f>CONCATENATE(portada_F[[#This Row],[NIVEL]],".",portada_F[[#This Row],[CODINS]])</f>
        <v>1.03273</v>
      </c>
      <c r="E3241" s="444" t="s">
        <v>33333</v>
      </c>
      <c r="F3241" t="s">
        <v>13622</v>
      </c>
      <c r="G3241" t="s">
        <v>13623</v>
      </c>
      <c r="H3241" t="s">
        <v>13624</v>
      </c>
      <c r="I3241" t="s">
        <v>3287</v>
      </c>
      <c r="J3241" t="s">
        <v>2</v>
      </c>
      <c r="K3241" t="s">
        <v>32</v>
      </c>
      <c r="L3241" t="s">
        <v>20921</v>
      </c>
      <c r="M3241" t="s">
        <v>18492</v>
      </c>
      <c r="N3241">
        <v>70207</v>
      </c>
      <c r="O3241" t="s">
        <v>87</v>
      </c>
      <c r="P3241" t="s">
        <v>2</v>
      </c>
      <c r="Q3241" t="s">
        <v>7</v>
      </c>
      <c r="R3241" t="s">
        <v>19687</v>
      </c>
      <c r="S3241" t="s">
        <v>17671</v>
      </c>
      <c r="T3241" t="s">
        <v>3288</v>
      </c>
      <c r="U3241" t="s">
        <v>1485</v>
      </c>
      <c r="V3241" t="s">
        <v>1566</v>
      </c>
      <c r="W3241" t="s">
        <v>15863</v>
      </c>
      <c r="X3241" t="s">
        <v>15120</v>
      </c>
      <c r="Y3241" s="536" t="s">
        <v>27739</v>
      </c>
      <c r="Z3241" s="536"/>
      <c r="AA3241" s="493" t="s">
        <v>19446</v>
      </c>
      <c r="AB3241" s="493" t="s">
        <v>27739</v>
      </c>
      <c r="AC3241" s="493" t="s">
        <v>22634</v>
      </c>
      <c r="AD3241" s="493" t="s">
        <v>22635</v>
      </c>
      <c r="AE3241"/>
      <c r="AF3241" t="s">
        <v>20919</v>
      </c>
      <c r="AG3241"/>
      <c r="AH3241"/>
      <c r="AI3241" t="s">
        <v>20668</v>
      </c>
      <c r="AJ3241" t="s">
        <v>32</v>
      </c>
      <c r="AK3241" t="s">
        <v>12352</v>
      </c>
      <c r="AL3241" t="s">
        <v>64</v>
      </c>
      <c r="AM3241" t="s">
        <v>13624</v>
      </c>
      <c r="AN3241">
        <v>3</v>
      </c>
    </row>
    <row r="3242" spans="1:40" ht="14.4" x14ac:dyDescent="0.3">
      <c r="A3242" s="433" t="str">
        <v>6405</v>
      </c>
      <c r="D3242" t="str">
        <f>CONCATENATE(portada_F[[#This Row],[NIVEL]],".",portada_F[[#This Row],[CODINS]])</f>
        <v>1.01323</v>
      </c>
      <c r="E3242" s="444" t="s">
        <v>31607</v>
      </c>
      <c r="F3242" t="s">
        <v>3359</v>
      </c>
      <c r="G3242" t="s">
        <v>6009</v>
      </c>
      <c r="H3242" t="s">
        <v>6010</v>
      </c>
      <c r="I3242" t="s">
        <v>3287</v>
      </c>
      <c r="J3242" t="s">
        <v>5</v>
      </c>
      <c r="K3242" t="s">
        <v>32</v>
      </c>
      <c r="L3242" t="s">
        <v>20921</v>
      </c>
      <c r="M3242" t="s">
        <v>18492</v>
      </c>
      <c r="N3242">
        <v>70202</v>
      </c>
      <c r="O3242" t="s">
        <v>87</v>
      </c>
      <c r="P3242" t="s">
        <v>2</v>
      </c>
      <c r="Q3242" t="s">
        <v>2</v>
      </c>
      <c r="R3242" t="s">
        <v>16850</v>
      </c>
      <c r="S3242" t="s">
        <v>17671</v>
      </c>
      <c r="T3242" t="s">
        <v>3288</v>
      </c>
      <c r="U3242" t="s">
        <v>3750</v>
      </c>
      <c r="V3242" t="s">
        <v>6010</v>
      </c>
      <c r="W3242" t="s">
        <v>15632</v>
      </c>
      <c r="X3242" t="s">
        <v>11799</v>
      </c>
      <c r="Y3242" s="536" t="s">
        <v>23747</v>
      </c>
      <c r="Z3242" s="536" t="s">
        <v>23747</v>
      </c>
      <c r="AA3242" s="493" t="s">
        <v>20029</v>
      </c>
      <c r="AB3242" s="493" t="s">
        <v>23747</v>
      </c>
      <c r="AC3242" s="493" t="s">
        <v>22665</v>
      </c>
      <c r="AD3242" s="493" t="s">
        <v>23747</v>
      </c>
      <c r="AE3242"/>
      <c r="AF3242" t="s">
        <v>20919</v>
      </c>
      <c r="AG3242"/>
      <c r="AH3242"/>
      <c r="AI3242" t="s">
        <v>20668</v>
      </c>
      <c r="AJ3242" t="s">
        <v>32</v>
      </c>
      <c r="AK3242" t="s">
        <v>7368</v>
      </c>
      <c r="AL3242" t="s">
        <v>64</v>
      </c>
      <c r="AM3242" t="s">
        <v>6010</v>
      </c>
      <c r="AN3242">
        <v>28</v>
      </c>
    </row>
    <row r="3243" spans="1:40" ht="14.4" x14ac:dyDescent="0.3">
      <c r="A3243" s="433" t="str">
        <v>6493</v>
      </c>
      <c r="D3243" t="str">
        <f>CONCATENATE(portada_F[[#This Row],[NIVEL]],".",portada_F[[#This Row],[CODINS]])</f>
        <v>1.03068</v>
      </c>
      <c r="E3243" s="444" t="s">
        <v>33164</v>
      </c>
      <c r="F3243" t="s">
        <v>7642</v>
      </c>
      <c r="G3243" t="s">
        <v>8315</v>
      </c>
      <c r="H3243" t="s">
        <v>1556</v>
      </c>
      <c r="I3243" t="s">
        <v>3287</v>
      </c>
      <c r="J3243" t="s">
        <v>6</v>
      </c>
      <c r="K3243" t="s">
        <v>32</v>
      </c>
      <c r="L3243" t="s">
        <v>20921</v>
      </c>
      <c r="M3243" t="s">
        <v>18492</v>
      </c>
      <c r="N3243">
        <v>70203</v>
      </c>
      <c r="O3243" t="s">
        <v>87</v>
      </c>
      <c r="P3243" t="s">
        <v>2</v>
      </c>
      <c r="Q3243" t="s">
        <v>3</v>
      </c>
      <c r="R3243" t="s">
        <v>18395</v>
      </c>
      <c r="S3243" t="s">
        <v>17671</v>
      </c>
      <c r="T3243" t="s">
        <v>3288</v>
      </c>
      <c r="U3243" t="s">
        <v>22636</v>
      </c>
      <c r="V3243" t="s">
        <v>1556</v>
      </c>
      <c r="W3243" t="s">
        <v>9738</v>
      </c>
      <c r="X3243" t="s">
        <v>11035</v>
      </c>
      <c r="Y3243" s="536" t="s">
        <v>27352</v>
      </c>
      <c r="Z3243" s="536"/>
      <c r="AA3243" s="493" t="s">
        <v>14222</v>
      </c>
      <c r="AB3243" s="493" t="s">
        <v>27353</v>
      </c>
      <c r="AC3243" s="493" t="s">
        <v>19988</v>
      </c>
      <c r="AD3243" s="493" t="s">
        <v>23346</v>
      </c>
      <c r="AE3243"/>
      <c r="AF3243" t="s">
        <v>20919</v>
      </c>
      <c r="AG3243"/>
      <c r="AH3243"/>
      <c r="AI3243" t="s">
        <v>20668</v>
      </c>
      <c r="AJ3243" t="s">
        <v>32</v>
      </c>
      <c r="AK3243" t="s">
        <v>8316</v>
      </c>
      <c r="AL3243" t="s">
        <v>64</v>
      </c>
      <c r="AM3243" t="s">
        <v>1556</v>
      </c>
      <c r="AN3243">
        <v>5</v>
      </c>
    </row>
    <row r="3244" spans="1:40" ht="14.4" x14ac:dyDescent="0.3">
      <c r="A3244" s="433" t="str">
        <v>6543</v>
      </c>
      <c r="D3244" t="str">
        <f>CONCATENATE(portada_F[[#This Row],[NIVEL]],".",portada_F[[#This Row],[CODINS]])</f>
        <v>1.00775</v>
      </c>
      <c r="E3244" s="444" t="s">
        <v>31136</v>
      </c>
      <c r="F3244" t="s">
        <v>2089</v>
      </c>
      <c r="G3244" t="s">
        <v>6099</v>
      </c>
      <c r="H3244" t="s">
        <v>17096</v>
      </c>
      <c r="I3244" t="s">
        <v>3287</v>
      </c>
      <c r="J3244" t="s">
        <v>3</v>
      </c>
      <c r="K3244" t="s">
        <v>32</v>
      </c>
      <c r="L3244" t="s">
        <v>20921</v>
      </c>
      <c r="M3244" t="s">
        <v>18492</v>
      </c>
      <c r="N3244">
        <v>70205</v>
      </c>
      <c r="O3244" t="s">
        <v>87</v>
      </c>
      <c r="P3244" t="s">
        <v>2</v>
      </c>
      <c r="Q3244" t="s">
        <v>5</v>
      </c>
      <c r="R3244" t="s">
        <v>16852</v>
      </c>
      <c r="S3244" t="s">
        <v>17671</v>
      </c>
      <c r="T3244" t="s">
        <v>3288</v>
      </c>
      <c r="U3244" t="s">
        <v>3289</v>
      </c>
      <c r="V3244" t="s">
        <v>17096</v>
      </c>
      <c r="W3244" t="s">
        <v>17935</v>
      </c>
      <c r="X3244" t="s">
        <v>12762</v>
      </c>
      <c r="Y3244" s="536" t="s">
        <v>22643</v>
      </c>
      <c r="Z3244" s="536"/>
      <c r="AA3244" s="493" t="s">
        <v>17234</v>
      </c>
      <c r="AB3244" s="493" t="s">
        <v>22643</v>
      </c>
      <c r="AC3244" s="493" t="s">
        <v>19919</v>
      </c>
      <c r="AD3244" s="493" t="s">
        <v>22644</v>
      </c>
      <c r="AE3244"/>
      <c r="AF3244" t="s">
        <v>20919</v>
      </c>
      <c r="AG3244"/>
      <c r="AH3244"/>
      <c r="AI3244" t="s">
        <v>20668</v>
      </c>
      <c r="AJ3244" t="s">
        <v>32</v>
      </c>
      <c r="AK3244" t="s">
        <v>6098</v>
      </c>
      <c r="AL3244" t="s">
        <v>64</v>
      </c>
      <c r="AM3244" t="s">
        <v>17096</v>
      </c>
      <c r="AN3244">
        <v>87</v>
      </c>
    </row>
    <row r="3245" spans="1:40" ht="14.4" x14ac:dyDescent="0.3">
      <c r="A3245" s="433" t="str">
        <v>6554</v>
      </c>
      <c r="D3245" t="str">
        <f>CONCATENATE(portada_F[[#This Row],[NIVEL]],".",portada_F[[#This Row],[CODINS]])</f>
        <v>1.02628</v>
      </c>
      <c r="E3245" s="444" t="s">
        <v>32778</v>
      </c>
      <c r="F3245" t="s">
        <v>5399</v>
      </c>
      <c r="G3245" t="s">
        <v>6362</v>
      </c>
      <c r="H3245" t="s">
        <v>6363</v>
      </c>
      <c r="I3245" t="s">
        <v>3287</v>
      </c>
      <c r="J3245" t="s">
        <v>4</v>
      </c>
      <c r="K3245" t="s">
        <v>32</v>
      </c>
      <c r="L3245" t="s">
        <v>20921</v>
      </c>
      <c r="M3245" t="s">
        <v>18492</v>
      </c>
      <c r="N3245">
        <v>70601</v>
      </c>
      <c r="O3245" t="s">
        <v>87</v>
      </c>
      <c r="P3245" t="s">
        <v>6</v>
      </c>
      <c r="Q3245" t="s">
        <v>1</v>
      </c>
      <c r="R3245" t="s">
        <v>16867</v>
      </c>
      <c r="S3245" t="s">
        <v>17671</v>
      </c>
      <c r="T3245" t="s">
        <v>2357</v>
      </c>
      <c r="U3245" t="s">
        <v>2357</v>
      </c>
      <c r="V3245" t="s">
        <v>6363</v>
      </c>
      <c r="W3245" t="s">
        <v>13186</v>
      </c>
      <c r="X3245" t="s">
        <v>10934</v>
      </c>
      <c r="Y3245" s="536" t="s">
        <v>26427</v>
      </c>
      <c r="Z3245" s="536"/>
      <c r="AA3245" s="493" t="s">
        <v>19300</v>
      </c>
      <c r="AB3245" s="493" t="s">
        <v>26427</v>
      </c>
      <c r="AC3245" s="493" t="s">
        <v>19921</v>
      </c>
      <c r="AD3245" s="493" t="s">
        <v>22653</v>
      </c>
      <c r="AE3245"/>
      <c r="AF3245" t="s">
        <v>20919</v>
      </c>
      <c r="AG3245"/>
      <c r="AH3245"/>
      <c r="AI3245" t="s">
        <v>20668</v>
      </c>
      <c r="AJ3245" t="s">
        <v>32</v>
      </c>
      <c r="AK3245" t="s">
        <v>7850</v>
      </c>
      <c r="AL3245" t="s">
        <v>64</v>
      </c>
      <c r="AM3245" t="s">
        <v>6363</v>
      </c>
      <c r="AN3245">
        <v>3</v>
      </c>
    </row>
    <row r="3246" spans="1:40" ht="14.4" x14ac:dyDescent="0.3">
      <c r="A3246" s="433" t="str">
        <v>6555</v>
      </c>
      <c r="D3246" t="str">
        <f>CONCATENATE(portada_F[[#This Row],[NIVEL]],".",portada_F[[#This Row],[CODINS]])</f>
        <v>1.04000</v>
      </c>
      <c r="E3246" s="444" t="s">
        <v>33905</v>
      </c>
      <c r="F3246" t="s">
        <v>7886</v>
      </c>
      <c r="G3246" t="s">
        <v>16056</v>
      </c>
      <c r="H3246" t="s">
        <v>17491</v>
      </c>
      <c r="I3246" t="s">
        <v>3287</v>
      </c>
      <c r="J3246" t="s">
        <v>1</v>
      </c>
      <c r="K3246" t="s">
        <v>32</v>
      </c>
      <c r="L3246" t="s">
        <v>20921</v>
      </c>
      <c r="M3246" t="s">
        <v>18492</v>
      </c>
      <c r="N3246">
        <v>70201</v>
      </c>
      <c r="O3246" t="s">
        <v>87</v>
      </c>
      <c r="P3246" t="s">
        <v>2</v>
      </c>
      <c r="Q3246" t="s">
        <v>1</v>
      </c>
      <c r="R3246" t="s">
        <v>16849</v>
      </c>
      <c r="S3246" t="s">
        <v>17671</v>
      </c>
      <c r="T3246" t="s">
        <v>3288</v>
      </c>
      <c r="U3246" t="s">
        <v>3287</v>
      </c>
      <c r="V3246" t="s">
        <v>16057</v>
      </c>
      <c r="W3246" t="s">
        <v>29288</v>
      </c>
      <c r="X3246" t="s">
        <v>16058</v>
      </c>
      <c r="Y3246" s="536" t="s">
        <v>29289</v>
      </c>
      <c r="Z3246" s="536"/>
      <c r="AA3246" s="493" t="s">
        <v>29290</v>
      </c>
      <c r="AB3246" s="493" t="s">
        <v>29289</v>
      </c>
      <c r="AC3246" s="493" t="s">
        <v>17099</v>
      </c>
      <c r="AD3246" s="493" t="s">
        <v>21461</v>
      </c>
      <c r="AE3246"/>
      <c r="AF3246" t="s">
        <v>20919</v>
      </c>
      <c r="AG3246"/>
      <c r="AH3246"/>
      <c r="AI3246" t="s">
        <v>20668</v>
      </c>
      <c r="AJ3246" t="s">
        <v>32</v>
      </c>
      <c r="AK3246" t="s">
        <v>13423</v>
      </c>
      <c r="AL3246" t="s">
        <v>64</v>
      </c>
      <c r="AM3246" t="s">
        <v>17491</v>
      </c>
      <c r="AN3246">
        <v>2</v>
      </c>
    </row>
    <row r="3247" spans="1:40" ht="14.4" x14ac:dyDescent="0.3">
      <c r="A3247" s="433" t="str">
        <v>6556</v>
      </c>
      <c r="D3247" t="str">
        <f>CONCATENATE(portada_F[[#This Row],[NIVEL]],".",portada_F[[#This Row],[CODINS]])</f>
        <v>1.03909</v>
      </c>
      <c r="E3247" s="444" t="s">
        <v>33829</v>
      </c>
      <c r="F3247" t="s">
        <v>7894</v>
      </c>
      <c r="G3247" t="s">
        <v>14840</v>
      </c>
      <c r="H3247" t="s">
        <v>1062</v>
      </c>
      <c r="I3247" t="s">
        <v>17671</v>
      </c>
      <c r="J3247" t="s">
        <v>6</v>
      </c>
      <c r="K3247" t="s">
        <v>32</v>
      </c>
      <c r="L3247" t="s">
        <v>20921</v>
      </c>
      <c r="M3247" t="s">
        <v>18492</v>
      </c>
      <c r="N3247">
        <v>70603</v>
      </c>
      <c r="O3247" t="s">
        <v>87</v>
      </c>
      <c r="P3247" t="s">
        <v>6</v>
      </c>
      <c r="Q3247" t="s">
        <v>3</v>
      </c>
      <c r="R3247" t="s">
        <v>16869</v>
      </c>
      <c r="S3247" t="s">
        <v>17671</v>
      </c>
      <c r="T3247" t="s">
        <v>2357</v>
      </c>
      <c r="U3247" t="s">
        <v>5295</v>
      </c>
      <c r="V3247" t="s">
        <v>1062</v>
      </c>
      <c r="W3247" t="s">
        <v>15946</v>
      </c>
      <c r="X3247" t="s">
        <v>15945</v>
      </c>
      <c r="Y3247" s="536" t="s">
        <v>29103</v>
      </c>
      <c r="Z3247" s="536"/>
      <c r="AA3247" s="493" t="s">
        <v>15944</v>
      </c>
      <c r="AB3247" s="493" t="s">
        <v>29104</v>
      </c>
      <c r="AC3247" s="493" t="s">
        <v>19948</v>
      </c>
      <c r="AD3247" s="493" t="s">
        <v>22959</v>
      </c>
      <c r="AE3247"/>
      <c r="AF3247" t="s">
        <v>20919</v>
      </c>
      <c r="AG3247"/>
      <c r="AH3247"/>
      <c r="AI3247" t="s">
        <v>20668</v>
      </c>
      <c r="AJ3247" t="s">
        <v>32</v>
      </c>
      <c r="AK3247" t="s">
        <v>3365</v>
      </c>
      <c r="AL3247" t="s">
        <v>64</v>
      </c>
      <c r="AM3247" t="s">
        <v>1062</v>
      </c>
      <c r="AN3247">
        <v>3</v>
      </c>
    </row>
    <row r="3248" spans="1:40" ht="14.4" x14ac:dyDescent="0.3">
      <c r="A3248" s="433" t="str">
        <v>6557</v>
      </c>
      <c r="D3248" t="str">
        <f>CONCATENATE(portada_F[[#This Row],[NIVEL]],".",portada_F[[#This Row],[CODINS]])</f>
        <v>1.03221</v>
      </c>
      <c r="E3248" s="444" t="s">
        <v>33294</v>
      </c>
      <c r="F3248" t="s">
        <v>6948</v>
      </c>
      <c r="G3248" t="s">
        <v>6143</v>
      </c>
      <c r="H3248" t="s">
        <v>6144</v>
      </c>
      <c r="I3248" t="s">
        <v>3287</v>
      </c>
      <c r="J3248" t="s">
        <v>7</v>
      </c>
      <c r="K3248" t="s">
        <v>32</v>
      </c>
      <c r="L3248" t="s">
        <v>20921</v>
      </c>
      <c r="M3248" t="s">
        <v>18492</v>
      </c>
      <c r="N3248">
        <v>70604</v>
      </c>
      <c r="O3248" t="s">
        <v>87</v>
      </c>
      <c r="P3248" t="s">
        <v>6</v>
      </c>
      <c r="Q3248" t="s">
        <v>4</v>
      </c>
      <c r="R3248" t="s">
        <v>16870</v>
      </c>
      <c r="S3248" t="s">
        <v>17671</v>
      </c>
      <c r="T3248" t="s">
        <v>2357</v>
      </c>
      <c r="U3248" t="s">
        <v>17937</v>
      </c>
      <c r="V3248" t="s">
        <v>6144</v>
      </c>
      <c r="W3248" t="s">
        <v>215</v>
      </c>
      <c r="X3248" t="s">
        <v>11058</v>
      </c>
      <c r="Y3248" s="536" t="s">
        <v>27644</v>
      </c>
      <c r="Z3248" s="536" t="s">
        <v>27645</v>
      </c>
      <c r="AA3248" s="493" t="s">
        <v>20390</v>
      </c>
      <c r="AB3248" s="493" t="s">
        <v>27646</v>
      </c>
      <c r="AC3248" s="493" t="s">
        <v>22661</v>
      </c>
      <c r="AD3248" s="493" t="s">
        <v>22658</v>
      </c>
      <c r="AE3248"/>
      <c r="AF3248" t="s">
        <v>20919</v>
      </c>
      <c r="AG3248"/>
      <c r="AH3248"/>
      <c r="AI3248" t="s">
        <v>20668</v>
      </c>
      <c r="AJ3248" t="s">
        <v>32</v>
      </c>
      <c r="AK3248" t="s">
        <v>6142</v>
      </c>
      <c r="AL3248" t="s">
        <v>64</v>
      </c>
      <c r="AM3248" t="s">
        <v>6144</v>
      </c>
      <c r="AN3248">
        <v>9</v>
      </c>
    </row>
    <row r="3249" spans="1:40" ht="14.4" x14ac:dyDescent="0.3">
      <c r="A3249" s="433" t="str">
        <v>6558</v>
      </c>
      <c r="D3249" t="str">
        <f>CONCATENATE(portada_F[[#This Row],[NIVEL]],".",portada_F[[#This Row],[CODINS]])</f>
        <v>1.01862</v>
      </c>
      <c r="E3249" s="444" t="s">
        <v>32107</v>
      </c>
      <c r="F3249" t="s">
        <v>4407</v>
      </c>
      <c r="G3249" t="s">
        <v>6032</v>
      </c>
      <c r="H3249" t="s">
        <v>17214</v>
      </c>
      <c r="I3249" t="s">
        <v>3287</v>
      </c>
      <c r="J3249" t="s">
        <v>2</v>
      </c>
      <c r="K3249" t="s">
        <v>32</v>
      </c>
      <c r="L3249" t="s">
        <v>20921</v>
      </c>
      <c r="M3249" t="s">
        <v>18492</v>
      </c>
      <c r="N3249">
        <v>70203</v>
      </c>
      <c r="O3249" t="s">
        <v>87</v>
      </c>
      <c r="P3249" t="s">
        <v>2</v>
      </c>
      <c r="Q3249" t="s">
        <v>3</v>
      </c>
      <c r="R3249" t="s">
        <v>18395</v>
      </c>
      <c r="S3249" t="s">
        <v>17671</v>
      </c>
      <c r="T3249" t="s">
        <v>3288</v>
      </c>
      <c r="U3249" t="s">
        <v>22636</v>
      </c>
      <c r="V3249" t="s">
        <v>17214</v>
      </c>
      <c r="W3249" t="s">
        <v>18831</v>
      </c>
      <c r="X3249" t="s">
        <v>14064</v>
      </c>
      <c r="Y3249" s="536"/>
      <c r="Z3249" s="536"/>
      <c r="AA3249" s="493" t="s">
        <v>13978</v>
      </c>
      <c r="AB3249" s="493" t="s">
        <v>20668</v>
      </c>
      <c r="AC3249" s="493" t="s">
        <v>22634</v>
      </c>
      <c r="AD3249" s="493" t="s">
        <v>22635</v>
      </c>
      <c r="AE3249"/>
      <c r="AF3249" t="s">
        <v>20919</v>
      </c>
      <c r="AG3249"/>
      <c r="AH3249"/>
      <c r="AI3249" t="s">
        <v>20668</v>
      </c>
      <c r="AJ3249" t="s">
        <v>32</v>
      </c>
      <c r="AK3249" t="s">
        <v>3239</v>
      </c>
      <c r="AL3249" t="s">
        <v>64</v>
      </c>
      <c r="AM3249" t="s">
        <v>17214</v>
      </c>
      <c r="AN3249">
        <v>27</v>
      </c>
    </row>
    <row r="3250" spans="1:40" ht="14.4" x14ac:dyDescent="0.3">
      <c r="A3250" s="433" t="str">
        <v>6559</v>
      </c>
      <c r="D3250" t="str">
        <f>CONCATENATE(portada_F[[#This Row],[NIVEL]],".",portada_F[[#This Row],[CODINS]])</f>
        <v>1.02632</v>
      </c>
      <c r="E3250" s="444" t="s">
        <v>32782</v>
      </c>
      <c r="F3250" t="s">
        <v>7305</v>
      </c>
      <c r="G3250" t="s">
        <v>7304</v>
      </c>
      <c r="H3250" t="s">
        <v>3771</v>
      </c>
      <c r="I3250" t="s">
        <v>3287</v>
      </c>
      <c r="J3250" t="s">
        <v>2</v>
      </c>
      <c r="K3250" t="s">
        <v>32</v>
      </c>
      <c r="L3250" t="s">
        <v>20921</v>
      </c>
      <c r="M3250" t="s">
        <v>18492</v>
      </c>
      <c r="N3250">
        <v>70203</v>
      </c>
      <c r="O3250" t="s">
        <v>87</v>
      </c>
      <c r="P3250" t="s">
        <v>2</v>
      </c>
      <c r="Q3250" t="s">
        <v>3</v>
      </c>
      <c r="R3250" t="s">
        <v>18395</v>
      </c>
      <c r="S3250" t="s">
        <v>17671</v>
      </c>
      <c r="T3250" t="s">
        <v>3288</v>
      </c>
      <c r="U3250" t="s">
        <v>22636</v>
      </c>
      <c r="V3250" t="s">
        <v>3771</v>
      </c>
      <c r="W3250" t="s">
        <v>19302</v>
      </c>
      <c r="X3250" t="s">
        <v>10936</v>
      </c>
      <c r="Y3250" s="536" t="s">
        <v>26435</v>
      </c>
      <c r="Z3250" s="536"/>
      <c r="AA3250" s="493" t="s">
        <v>18086</v>
      </c>
      <c r="AB3250" s="493" t="s">
        <v>26435</v>
      </c>
      <c r="AC3250" s="493" t="s">
        <v>22634</v>
      </c>
      <c r="AD3250" s="493" t="s">
        <v>22635</v>
      </c>
      <c r="AE3250"/>
      <c r="AF3250" t="s">
        <v>20919</v>
      </c>
      <c r="AG3250"/>
      <c r="AH3250"/>
      <c r="AI3250" t="s">
        <v>20668</v>
      </c>
      <c r="AJ3250" t="s">
        <v>32</v>
      </c>
      <c r="AK3250" t="s">
        <v>5058</v>
      </c>
      <c r="AL3250" t="s">
        <v>64</v>
      </c>
      <c r="AM3250" t="s">
        <v>3771</v>
      </c>
      <c r="AN3250">
        <v>20</v>
      </c>
    </row>
    <row r="3251" spans="1:40" ht="14.4" x14ac:dyDescent="0.3">
      <c r="A3251" s="433" t="str">
        <v>6560</v>
      </c>
      <c r="D3251" t="str">
        <f>CONCATENATE(portada_F[[#This Row],[NIVEL]],".",portada_F[[#This Row],[CODINS]])</f>
        <v>1.01332</v>
      </c>
      <c r="E3251" s="444" t="s">
        <v>31616</v>
      </c>
      <c r="F3251" t="s">
        <v>549</v>
      </c>
      <c r="G3251" t="s">
        <v>5355</v>
      </c>
      <c r="H3251" t="s">
        <v>1566</v>
      </c>
      <c r="I3251" t="s">
        <v>3287</v>
      </c>
      <c r="J3251" t="s">
        <v>3</v>
      </c>
      <c r="K3251" t="s">
        <v>32</v>
      </c>
      <c r="L3251" t="s">
        <v>20921</v>
      </c>
      <c r="M3251" t="s">
        <v>18492</v>
      </c>
      <c r="N3251">
        <v>70205</v>
      </c>
      <c r="O3251" t="s">
        <v>87</v>
      </c>
      <c r="P3251" t="s">
        <v>2</v>
      </c>
      <c r="Q3251" t="s">
        <v>5</v>
      </c>
      <c r="R3251" t="s">
        <v>16852</v>
      </c>
      <c r="S3251" t="s">
        <v>17671</v>
      </c>
      <c r="T3251" t="s">
        <v>3288</v>
      </c>
      <c r="U3251" t="s">
        <v>3289</v>
      </c>
      <c r="V3251" t="s">
        <v>1566</v>
      </c>
      <c r="W3251" t="s">
        <v>15633</v>
      </c>
      <c r="X3251" t="s">
        <v>11802</v>
      </c>
      <c r="Y3251" s="536" t="s">
        <v>23766</v>
      </c>
      <c r="Z3251" s="536"/>
      <c r="AA3251" s="493" t="s">
        <v>17975</v>
      </c>
      <c r="AB3251" s="493" t="s">
        <v>23767</v>
      </c>
      <c r="AC3251" s="493" t="s">
        <v>19919</v>
      </c>
      <c r="AD3251" s="493" t="s">
        <v>23768</v>
      </c>
      <c r="AE3251"/>
      <c r="AF3251" t="s">
        <v>20919</v>
      </c>
      <c r="AG3251"/>
      <c r="AH3251"/>
      <c r="AI3251" t="s">
        <v>20668</v>
      </c>
      <c r="AJ3251" t="s">
        <v>32</v>
      </c>
      <c r="AK3251" t="s">
        <v>7571</v>
      </c>
      <c r="AL3251" t="s">
        <v>64</v>
      </c>
      <c r="AM3251" t="s">
        <v>1566</v>
      </c>
      <c r="AN3251">
        <v>23</v>
      </c>
    </row>
    <row r="3252" spans="1:40" ht="14.4" x14ac:dyDescent="0.3">
      <c r="A3252" s="433" t="str">
        <v>6561</v>
      </c>
      <c r="D3252" t="str">
        <f>CONCATENATE(portada_F[[#This Row],[NIVEL]],".",portada_F[[#This Row],[CODINS]])</f>
        <v>1.01982</v>
      </c>
      <c r="E3252" s="450" t="s">
        <v>32212</v>
      </c>
      <c r="F3252" t="s">
        <v>4599</v>
      </c>
      <c r="G3252" t="s">
        <v>5294</v>
      </c>
      <c r="H3252" t="s">
        <v>365</v>
      </c>
      <c r="I3252" t="s">
        <v>3287</v>
      </c>
      <c r="J3252" t="s">
        <v>4</v>
      </c>
      <c r="K3252" t="s">
        <v>32</v>
      </c>
      <c r="L3252" t="s">
        <v>20921</v>
      </c>
      <c r="M3252" t="s">
        <v>18492</v>
      </c>
      <c r="N3252">
        <v>70603</v>
      </c>
      <c r="O3252" t="s">
        <v>87</v>
      </c>
      <c r="P3252" t="s">
        <v>6</v>
      </c>
      <c r="Q3252" t="s">
        <v>3</v>
      </c>
      <c r="R3252" t="s">
        <v>16869</v>
      </c>
      <c r="S3252" t="s">
        <v>17671</v>
      </c>
      <c r="T3252" t="s">
        <v>2357</v>
      </c>
      <c r="U3252" t="s">
        <v>5295</v>
      </c>
      <c r="V3252" t="s">
        <v>365</v>
      </c>
      <c r="W3252" t="s">
        <v>25099</v>
      </c>
      <c r="X3252" t="s">
        <v>13023</v>
      </c>
      <c r="Y3252" s="536" t="s">
        <v>25100</v>
      </c>
      <c r="Z3252" s="536" t="s">
        <v>25101</v>
      </c>
      <c r="AA3252" s="493" t="s">
        <v>10780</v>
      </c>
      <c r="AB3252" s="493" t="s">
        <v>25102</v>
      </c>
      <c r="AC3252" s="493" t="s">
        <v>19921</v>
      </c>
      <c r="AD3252" s="493" t="s">
        <v>22653</v>
      </c>
      <c r="AE3252"/>
      <c r="AF3252" t="s">
        <v>20919</v>
      </c>
      <c r="AG3252"/>
      <c r="AH3252"/>
      <c r="AI3252" t="s">
        <v>20668</v>
      </c>
      <c r="AJ3252" t="s">
        <v>32</v>
      </c>
      <c r="AK3252" t="s">
        <v>5293</v>
      </c>
      <c r="AL3252" t="s">
        <v>64</v>
      </c>
      <c r="AM3252" t="s">
        <v>365</v>
      </c>
      <c r="AN3252">
        <v>22</v>
      </c>
    </row>
    <row r="3253" spans="1:40" ht="14.4" x14ac:dyDescent="0.3">
      <c r="A3253" s="433" t="str">
        <v>6563</v>
      </c>
      <c r="D3253" t="str">
        <f>CONCATENATE(portada_F[[#This Row],[NIVEL]],".",portada_F[[#This Row],[CODINS]])</f>
        <v>1.01333</v>
      </c>
      <c r="E3253" s="444" t="s">
        <v>31617</v>
      </c>
      <c r="F3253" t="s">
        <v>3369</v>
      </c>
      <c r="G3253" t="s">
        <v>5730</v>
      </c>
      <c r="H3253" t="s">
        <v>5731</v>
      </c>
      <c r="I3253" t="s">
        <v>3287</v>
      </c>
      <c r="J3253" t="s">
        <v>6</v>
      </c>
      <c r="K3253" t="s">
        <v>32</v>
      </c>
      <c r="L3253" t="s">
        <v>20921</v>
      </c>
      <c r="M3253" t="s">
        <v>18492</v>
      </c>
      <c r="N3253">
        <v>70205</v>
      </c>
      <c r="O3253" t="s">
        <v>87</v>
      </c>
      <c r="P3253" t="s">
        <v>2</v>
      </c>
      <c r="Q3253" t="s">
        <v>5</v>
      </c>
      <c r="R3253" t="s">
        <v>16852</v>
      </c>
      <c r="S3253" t="s">
        <v>17671</v>
      </c>
      <c r="T3253" t="s">
        <v>3288</v>
      </c>
      <c r="U3253" t="s">
        <v>3289</v>
      </c>
      <c r="V3253" t="s">
        <v>5732</v>
      </c>
      <c r="W3253" t="s">
        <v>9702</v>
      </c>
      <c r="X3253" t="s">
        <v>11803</v>
      </c>
      <c r="Y3253" s="536" t="s">
        <v>23769</v>
      </c>
      <c r="Z3253" s="536"/>
      <c r="AA3253" s="493" t="s">
        <v>15634</v>
      </c>
      <c r="AB3253" s="493" t="s">
        <v>23769</v>
      </c>
      <c r="AC3253" s="493" t="s">
        <v>19988</v>
      </c>
      <c r="AD3253" s="493" t="s">
        <v>23346</v>
      </c>
      <c r="AE3253"/>
      <c r="AF3253" t="s">
        <v>20919</v>
      </c>
      <c r="AG3253"/>
      <c r="AH3253"/>
      <c r="AI3253" t="s">
        <v>20668</v>
      </c>
      <c r="AJ3253" t="s">
        <v>32</v>
      </c>
      <c r="AK3253" t="s">
        <v>5729</v>
      </c>
      <c r="AL3253" t="s">
        <v>64</v>
      </c>
      <c r="AM3253" t="s">
        <v>5731</v>
      </c>
      <c r="AN3253">
        <v>14</v>
      </c>
    </row>
    <row r="3254" spans="1:40" ht="14.4" x14ac:dyDescent="0.3">
      <c r="A3254" s="433" t="str">
        <v>6566</v>
      </c>
      <c r="D3254" t="str">
        <f>CONCATENATE(portada_F[[#This Row],[NIVEL]],".",portada_F[[#This Row],[CODINS]])</f>
        <v>1.02285</v>
      </c>
      <c r="E3254" s="444" t="s">
        <v>32479</v>
      </c>
      <c r="F3254" t="s">
        <v>5006</v>
      </c>
      <c r="G3254" t="s">
        <v>6011</v>
      </c>
      <c r="H3254" t="s">
        <v>1377</v>
      </c>
      <c r="I3254" t="s">
        <v>3287</v>
      </c>
      <c r="J3254" t="s">
        <v>1</v>
      </c>
      <c r="K3254" t="s">
        <v>32</v>
      </c>
      <c r="L3254" t="s">
        <v>20921</v>
      </c>
      <c r="M3254" t="s">
        <v>18492</v>
      </c>
      <c r="N3254">
        <v>70201</v>
      </c>
      <c r="O3254" t="s">
        <v>87</v>
      </c>
      <c r="P3254" t="s">
        <v>2</v>
      </c>
      <c r="Q3254" t="s">
        <v>1</v>
      </c>
      <c r="R3254" t="s">
        <v>16849</v>
      </c>
      <c r="S3254" t="s">
        <v>17671</v>
      </c>
      <c r="T3254" t="s">
        <v>3288</v>
      </c>
      <c r="U3254" t="s">
        <v>3287</v>
      </c>
      <c r="V3254" t="s">
        <v>859</v>
      </c>
      <c r="W3254" t="s">
        <v>25731</v>
      </c>
      <c r="X3254" t="s">
        <v>13096</v>
      </c>
      <c r="Y3254" s="536" t="s">
        <v>25732</v>
      </c>
      <c r="Z3254" s="536"/>
      <c r="AA3254" s="493" t="s">
        <v>20195</v>
      </c>
      <c r="AB3254" s="493" t="s">
        <v>25733</v>
      </c>
      <c r="AC3254" s="493" t="s">
        <v>17099</v>
      </c>
      <c r="AD3254" s="493" t="s">
        <v>25734</v>
      </c>
      <c r="AE3254"/>
      <c r="AF3254" t="s">
        <v>20919</v>
      </c>
      <c r="AG3254"/>
      <c r="AH3254"/>
      <c r="AI3254" t="s">
        <v>20668</v>
      </c>
      <c r="AJ3254" t="s">
        <v>32</v>
      </c>
      <c r="AK3254" t="s">
        <v>7774</v>
      </c>
      <c r="AL3254" t="s">
        <v>64</v>
      </c>
      <c r="AM3254" t="s">
        <v>1377</v>
      </c>
      <c r="AN3254">
        <v>20</v>
      </c>
    </row>
    <row r="3255" spans="1:40" ht="14.4" x14ac:dyDescent="0.3">
      <c r="A3255" s="433" t="str">
        <v>6648</v>
      </c>
      <c r="D3255" t="str">
        <f>CONCATENATE(portada_F[[#This Row],[NIVEL]],".",portada_F[[#This Row],[CODINS]])</f>
        <v>1.02443</v>
      </c>
      <c r="E3255" s="444" t="s">
        <v>32619</v>
      </c>
      <c r="F3255" t="s">
        <v>5198</v>
      </c>
      <c r="G3255" t="s">
        <v>5705</v>
      </c>
      <c r="H3255" t="s">
        <v>5706</v>
      </c>
      <c r="I3255" t="s">
        <v>3287</v>
      </c>
      <c r="J3255" t="s">
        <v>6</v>
      </c>
      <c r="K3255" t="s">
        <v>32</v>
      </c>
      <c r="L3255" t="s">
        <v>20921</v>
      </c>
      <c r="M3255" t="s">
        <v>18492</v>
      </c>
      <c r="N3255">
        <v>70206</v>
      </c>
      <c r="O3255" t="s">
        <v>87</v>
      </c>
      <c r="P3255" t="s">
        <v>2</v>
      </c>
      <c r="Q3255" t="s">
        <v>6</v>
      </c>
      <c r="R3255" t="s">
        <v>16853</v>
      </c>
      <c r="S3255" t="s">
        <v>17671</v>
      </c>
      <c r="T3255" t="s">
        <v>3288</v>
      </c>
      <c r="U3255" t="s">
        <v>1863</v>
      </c>
      <c r="V3255" t="s">
        <v>5707</v>
      </c>
      <c r="W3255" t="s">
        <v>9694</v>
      </c>
      <c r="X3255" t="s">
        <v>12098</v>
      </c>
      <c r="Y3255" s="536" t="s">
        <v>26052</v>
      </c>
      <c r="Z3255" s="536"/>
      <c r="AA3255" s="493" t="s">
        <v>26053</v>
      </c>
      <c r="AB3255" s="493" t="s">
        <v>26054</v>
      </c>
      <c r="AC3255" s="493" t="s">
        <v>19988</v>
      </c>
      <c r="AD3255" s="493" t="s">
        <v>23346</v>
      </c>
      <c r="AE3255"/>
      <c r="AF3255" t="s">
        <v>20919</v>
      </c>
      <c r="AG3255"/>
      <c r="AH3255"/>
      <c r="AI3255" t="s">
        <v>20668</v>
      </c>
      <c r="AJ3255" t="s">
        <v>32</v>
      </c>
      <c r="AK3255" t="s">
        <v>5162</v>
      </c>
      <c r="AL3255" t="s">
        <v>64</v>
      </c>
      <c r="AM3255" t="s">
        <v>5706</v>
      </c>
      <c r="AN3255">
        <v>5</v>
      </c>
    </row>
    <row r="3256" spans="1:40" ht="14.4" x14ac:dyDescent="0.3">
      <c r="A3256" s="433" t="str">
        <v>6651</v>
      </c>
      <c r="D3256" t="str">
        <f>CONCATENATE(portada_F[[#This Row],[NIVEL]],".",portada_F[[#This Row],[CODINS]])</f>
        <v>1.02208</v>
      </c>
      <c r="E3256" s="444" t="s">
        <v>32413</v>
      </c>
      <c r="F3256" t="s">
        <v>1367</v>
      </c>
      <c r="G3256" t="s">
        <v>5734</v>
      </c>
      <c r="H3256" t="s">
        <v>5735</v>
      </c>
      <c r="I3256" t="s">
        <v>3287</v>
      </c>
      <c r="J3256" t="s">
        <v>6</v>
      </c>
      <c r="K3256" t="s">
        <v>32</v>
      </c>
      <c r="L3256" t="s">
        <v>20921</v>
      </c>
      <c r="M3256" t="s">
        <v>18492</v>
      </c>
      <c r="N3256">
        <v>70206</v>
      </c>
      <c r="O3256" t="s">
        <v>87</v>
      </c>
      <c r="P3256" t="s">
        <v>2</v>
      </c>
      <c r="Q3256" t="s">
        <v>6</v>
      </c>
      <c r="R3256" t="s">
        <v>16853</v>
      </c>
      <c r="S3256" t="s">
        <v>17671</v>
      </c>
      <c r="T3256" t="s">
        <v>3288</v>
      </c>
      <c r="U3256" t="s">
        <v>1863</v>
      </c>
      <c r="V3256" t="s">
        <v>5735</v>
      </c>
      <c r="W3256" t="s">
        <v>25579</v>
      </c>
      <c r="X3256" t="s">
        <v>10842</v>
      </c>
      <c r="Y3256" s="536" t="s">
        <v>25580</v>
      </c>
      <c r="Z3256" s="536" t="s">
        <v>25581</v>
      </c>
      <c r="AA3256" s="493" t="s">
        <v>20186</v>
      </c>
      <c r="AB3256" s="493" t="s">
        <v>25581</v>
      </c>
      <c r="AC3256" s="493" t="s">
        <v>19988</v>
      </c>
      <c r="AD3256" s="493" t="s">
        <v>23346</v>
      </c>
      <c r="AE3256"/>
      <c r="AF3256" t="s">
        <v>20919</v>
      </c>
      <c r="AG3256"/>
      <c r="AH3256"/>
      <c r="AI3256" t="s">
        <v>20668</v>
      </c>
      <c r="AJ3256" t="s">
        <v>32</v>
      </c>
      <c r="AK3256" t="s">
        <v>7329</v>
      </c>
      <c r="AL3256" t="s">
        <v>64</v>
      </c>
      <c r="AM3256" t="s">
        <v>5735</v>
      </c>
      <c r="AN3256">
        <v>40</v>
      </c>
    </row>
    <row r="3257" spans="1:40" ht="14.4" x14ac:dyDescent="0.3">
      <c r="A3257" s="433" t="str">
        <v>6664</v>
      </c>
      <c r="D3257" t="str">
        <f>CONCATENATE(portada_F[[#This Row],[NIVEL]],".",portada_F[[#This Row],[CODINS]])</f>
        <v>1.02630</v>
      </c>
      <c r="E3257" s="444" t="s">
        <v>32780</v>
      </c>
      <c r="F3257" t="s">
        <v>20261</v>
      </c>
      <c r="G3257" t="s">
        <v>20262</v>
      </c>
      <c r="H3257" t="s">
        <v>307</v>
      </c>
      <c r="I3257" t="s">
        <v>3287</v>
      </c>
      <c r="J3257" t="s">
        <v>5</v>
      </c>
      <c r="K3257" t="s">
        <v>32</v>
      </c>
      <c r="L3257" t="s">
        <v>20921</v>
      </c>
      <c r="M3257" t="s">
        <v>18492</v>
      </c>
      <c r="N3257">
        <v>70605</v>
      </c>
      <c r="O3257" t="s">
        <v>87</v>
      </c>
      <c r="P3257" t="s">
        <v>6</v>
      </c>
      <c r="Q3257" t="s">
        <v>5</v>
      </c>
      <c r="R3257" t="s">
        <v>16871</v>
      </c>
      <c r="S3257" t="s">
        <v>17671</v>
      </c>
      <c r="T3257" t="s">
        <v>2357</v>
      </c>
      <c r="U3257" t="s">
        <v>6129</v>
      </c>
      <c r="V3257" t="s">
        <v>307</v>
      </c>
      <c r="W3257" t="s">
        <v>26430</v>
      </c>
      <c r="X3257" t="s">
        <v>20264</v>
      </c>
      <c r="Y3257" s="536" t="s">
        <v>26431</v>
      </c>
      <c r="Z3257" s="536"/>
      <c r="AA3257" s="493" t="s">
        <v>20263</v>
      </c>
      <c r="AB3257" s="493" t="s">
        <v>26432</v>
      </c>
      <c r="AC3257" s="493" t="s">
        <v>22665</v>
      </c>
      <c r="AD3257" s="493" t="s">
        <v>22926</v>
      </c>
      <c r="AE3257"/>
      <c r="AF3257" t="s">
        <v>20919</v>
      </c>
      <c r="AG3257"/>
      <c r="AH3257"/>
      <c r="AI3257" t="s">
        <v>20668</v>
      </c>
      <c r="AJ3257" t="s">
        <v>32</v>
      </c>
      <c r="AK3257" t="s">
        <v>7852</v>
      </c>
      <c r="AL3257" t="s">
        <v>64</v>
      </c>
      <c r="AM3257" t="s">
        <v>307</v>
      </c>
      <c r="AN3257">
        <v>1</v>
      </c>
    </row>
    <row r="3258" spans="1:40" ht="14.4" x14ac:dyDescent="0.3">
      <c r="A3258" s="433" t="str">
        <v>6665</v>
      </c>
      <c r="D3258" t="str">
        <f>CONCATENATE(portada_F[[#This Row],[NIVEL]],".",portada_F[[#This Row],[CODINS]])</f>
        <v>1.02005</v>
      </c>
      <c r="E3258" s="444" t="s">
        <v>32234</v>
      </c>
      <c r="F3258" t="s">
        <v>4622</v>
      </c>
      <c r="G3258" t="s">
        <v>6491</v>
      </c>
      <c r="H3258" t="s">
        <v>6492</v>
      </c>
      <c r="I3258" t="s">
        <v>3287</v>
      </c>
      <c r="J3258" t="s">
        <v>3</v>
      </c>
      <c r="K3258" t="s">
        <v>32</v>
      </c>
      <c r="L3258" t="s">
        <v>20921</v>
      </c>
      <c r="M3258" t="s">
        <v>18492</v>
      </c>
      <c r="N3258">
        <v>70205</v>
      </c>
      <c r="O3258" t="s">
        <v>87</v>
      </c>
      <c r="P3258" t="s">
        <v>2</v>
      </c>
      <c r="Q3258" t="s">
        <v>5</v>
      </c>
      <c r="R3258" t="s">
        <v>16852</v>
      </c>
      <c r="S3258" t="s">
        <v>17671</v>
      </c>
      <c r="T3258" t="s">
        <v>3288</v>
      </c>
      <c r="U3258" t="s">
        <v>3289</v>
      </c>
      <c r="V3258" t="s">
        <v>6492</v>
      </c>
      <c r="W3258" t="s">
        <v>19141</v>
      </c>
      <c r="X3258" t="s">
        <v>13029</v>
      </c>
      <c r="Y3258" s="536" t="s">
        <v>25158</v>
      </c>
      <c r="Z3258" s="536"/>
      <c r="AA3258" s="493" t="s">
        <v>25159</v>
      </c>
      <c r="AB3258" s="493" t="s">
        <v>25158</v>
      </c>
      <c r="AC3258" s="493" t="s">
        <v>25160</v>
      </c>
      <c r="AD3258" s="493" t="s">
        <v>22644</v>
      </c>
      <c r="AE3258"/>
      <c r="AF3258" t="s">
        <v>20919</v>
      </c>
      <c r="AG3258"/>
      <c r="AH3258"/>
      <c r="AI3258" t="s">
        <v>20668</v>
      </c>
      <c r="AJ3258" t="s">
        <v>32</v>
      </c>
      <c r="AK3258" t="s">
        <v>7716</v>
      </c>
      <c r="AL3258" t="s">
        <v>64</v>
      </c>
      <c r="AM3258" t="s">
        <v>6492</v>
      </c>
      <c r="AN3258">
        <v>7</v>
      </c>
    </row>
    <row r="3259" spans="1:40" ht="14.4" x14ac:dyDescent="0.3">
      <c r="A3259" s="433" t="str">
        <v>6688</v>
      </c>
      <c r="D3259" t="str">
        <f>CONCATENATE(portada_F[[#This Row],[NIVEL]],".",portada_F[[#This Row],[CODINS]])</f>
        <v>1.02288</v>
      </c>
      <c r="E3259" s="444" t="s">
        <v>32482</v>
      </c>
      <c r="F3259" t="s">
        <v>5015</v>
      </c>
      <c r="G3259" t="s">
        <v>6033</v>
      </c>
      <c r="H3259" t="s">
        <v>6034</v>
      </c>
      <c r="I3259" t="s">
        <v>3287</v>
      </c>
      <c r="J3259" t="s">
        <v>2</v>
      </c>
      <c r="K3259" t="s">
        <v>32</v>
      </c>
      <c r="L3259" t="s">
        <v>20921</v>
      </c>
      <c r="M3259" t="s">
        <v>18492</v>
      </c>
      <c r="N3259">
        <v>70203</v>
      </c>
      <c r="O3259" t="s">
        <v>87</v>
      </c>
      <c r="P3259" t="s">
        <v>2</v>
      </c>
      <c r="Q3259" t="s">
        <v>3</v>
      </c>
      <c r="R3259" t="s">
        <v>18395</v>
      </c>
      <c r="S3259" t="s">
        <v>17671</v>
      </c>
      <c r="T3259" t="s">
        <v>3288</v>
      </c>
      <c r="U3259" t="s">
        <v>22636</v>
      </c>
      <c r="V3259" t="s">
        <v>6034</v>
      </c>
      <c r="W3259" t="s">
        <v>25741</v>
      </c>
      <c r="X3259" t="s">
        <v>10855</v>
      </c>
      <c r="Y3259" s="536" t="s">
        <v>25742</v>
      </c>
      <c r="Z3259" s="536" t="s">
        <v>25743</v>
      </c>
      <c r="AA3259" s="493" t="s">
        <v>15775</v>
      </c>
      <c r="AB3259" s="493" t="s">
        <v>25743</v>
      </c>
      <c r="AC3259" s="493" t="s">
        <v>22634</v>
      </c>
      <c r="AD3259" s="493" t="s">
        <v>22635</v>
      </c>
      <c r="AE3259"/>
      <c r="AF3259" t="s">
        <v>20919</v>
      </c>
      <c r="AG3259"/>
      <c r="AH3259"/>
      <c r="AI3259" t="s">
        <v>20668</v>
      </c>
      <c r="AJ3259" t="s">
        <v>32</v>
      </c>
      <c r="AK3259" t="s">
        <v>3082</v>
      </c>
      <c r="AL3259" t="s">
        <v>64</v>
      </c>
      <c r="AM3259" t="s">
        <v>6034</v>
      </c>
      <c r="AN3259">
        <v>31</v>
      </c>
    </row>
    <row r="3260" spans="1:40" ht="14.4" x14ac:dyDescent="0.3">
      <c r="A3260" s="433" t="str">
        <v>6703</v>
      </c>
      <c r="D3260" t="str">
        <f>CONCATENATE(portada_F[[#This Row],[NIVEL]],".",portada_F[[#This Row],[CODINS]])</f>
        <v>1.01051</v>
      </c>
      <c r="E3260" s="444" t="s">
        <v>31368</v>
      </c>
      <c r="F3260" t="s">
        <v>911</v>
      </c>
      <c r="G3260" t="s">
        <v>6171</v>
      </c>
      <c r="H3260" t="s">
        <v>172</v>
      </c>
      <c r="I3260" t="s">
        <v>3287</v>
      </c>
      <c r="J3260" t="s">
        <v>5</v>
      </c>
      <c r="K3260" t="s">
        <v>32</v>
      </c>
      <c r="L3260" t="s">
        <v>20921</v>
      </c>
      <c r="M3260" t="s">
        <v>18492</v>
      </c>
      <c r="N3260">
        <v>70605</v>
      </c>
      <c r="O3260" t="s">
        <v>87</v>
      </c>
      <c r="P3260" t="s">
        <v>6</v>
      </c>
      <c r="Q3260" t="s">
        <v>5</v>
      </c>
      <c r="R3260" t="s">
        <v>16871</v>
      </c>
      <c r="S3260" t="s">
        <v>17671</v>
      </c>
      <c r="T3260" t="s">
        <v>2357</v>
      </c>
      <c r="U3260" t="s">
        <v>6129</v>
      </c>
      <c r="V3260" t="s">
        <v>445</v>
      </c>
      <c r="W3260" t="s">
        <v>18917</v>
      </c>
      <c r="X3260" t="s">
        <v>10533</v>
      </c>
      <c r="Y3260" s="536" t="s">
        <v>23183</v>
      </c>
      <c r="Z3260" s="536"/>
      <c r="AA3260" s="493" t="s">
        <v>17322</v>
      </c>
      <c r="AB3260" s="493" t="s">
        <v>23184</v>
      </c>
      <c r="AC3260" s="493" t="s">
        <v>22665</v>
      </c>
      <c r="AD3260" s="493" t="s">
        <v>23185</v>
      </c>
      <c r="AE3260"/>
      <c r="AF3260" t="s">
        <v>20919</v>
      </c>
      <c r="AG3260"/>
      <c r="AH3260"/>
      <c r="AI3260" t="s">
        <v>20668</v>
      </c>
      <c r="AJ3260" t="s">
        <v>32</v>
      </c>
      <c r="AK3260" t="s">
        <v>7395</v>
      </c>
      <c r="AL3260" t="s">
        <v>64</v>
      </c>
      <c r="AM3260" t="s">
        <v>172</v>
      </c>
      <c r="AN3260">
        <v>12</v>
      </c>
    </row>
    <row r="3261" spans="1:40" ht="14.4" x14ac:dyDescent="0.3">
      <c r="A3261" s="433" t="str">
        <v>6743</v>
      </c>
      <c r="D3261" t="str">
        <f>CONCATENATE(portada_F[[#This Row],[NIVEL]],".",portada_F[[#This Row],[CODINS]])</f>
        <v>1.01762</v>
      </c>
      <c r="E3261" s="444" t="s">
        <v>32019</v>
      </c>
      <c r="F3261" t="s">
        <v>6895</v>
      </c>
      <c r="G3261" t="s">
        <v>6493</v>
      </c>
      <c r="H3261" t="s">
        <v>6494</v>
      </c>
      <c r="I3261" t="s">
        <v>3287</v>
      </c>
      <c r="J3261" t="s">
        <v>5</v>
      </c>
      <c r="K3261" t="s">
        <v>32</v>
      </c>
      <c r="L3261" t="s">
        <v>20921</v>
      </c>
      <c r="M3261" t="s">
        <v>18492</v>
      </c>
      <c r="N3261">
        <v>70204</v>
      </c>
      <c r="O3261" t="s">
        <v>87</v>
      </c>
      <c r="P3261" t="s">
        <v>2</v>
      </c>
      <c r="Q3261" t="s">
        <v>4</v>
      </c>
      <c r="R3261" t="s">
        <v>16851</v>
      </c>
      <c r="S3261" t="s">
        <v>17671</v>
      </c>
      <c r="T3261" t="s">
        <v>3288</v>
      </c>
      <c r="U3261" t="s">
        <v>3566</v>
      </c>
      <c r="V3261" t="s">
        <v>6495</v>
      </c>
      <c r="W3261" t="s">
        <v>24682</v>
      </c>
      <c r="X3261" t="s">
        <v>15685</v>
      </c>
      <c r="Y3261" s="536" t="s">
        <v>24683</v>
      </c>
      <c r="Z3261" s="536"/>
      <c r="AA3261" s="493" t="s">
        <v>15773</v>
      </c>
      <c r="AB3261" s="493" t="s">
        <v>24684</v>
      </c>
      <c r="AC3261" s="493" t="s">
        <v>22665</v>
      </c>
      <c r="AD3261" s="493" t="s">
        <v>22670</v>
      </c>
      <c r="AE3261"/>
      <c r="AF3261" t="s">
        <v>20919</v>
      </c>
      <c r="AG3261"/>
      <c r="AH3261"/>
      <c r="AI3261" t="s">
        <v>20668</v>
      </c>
      <c r="AJ3261" t="s">
        <v>32</v>
      </c>
      <c r="AK3261" t="s">
        <v>7647</v>
      </c>
      <c r="AL3261" t="s">
        <v>64</v>
      </c>
      <c r="AM3261" t="s">
        <v>6494</v>
      </c>
      <c r="AN3261">
        <v>38</v>
      </c>
    </row>
    <row r="3262" spans="1:40" ht="14.4" x14ac:dyDescent="0.3">
      <c r="A3262" s="433" t="str">
        <v>6848</v>
      </c>
      <c r="D3262" t="str">
        <f>CONCATENATE(portada_F[[#This Row],[NIVEL]],".",portada_F[[#This Row],[CODINS]])</f>
        <v>1.03166</v>
      </c>
      <c r="E3262" s="444" t="s">
        <v>33248</v>
      </c>
      <c r="F3262" t="s">
        <v>6103</v>
      </c>
      <c r="G3262" t="s">
        <v>6102</v>
      </c>
      <c r="H3262" t="s">
        <v>4518</v>
      </c>
      <c r="I3262" t="s">
        <v>3287</v>
      </c>
      <c r="J3262" t="s">
        <v>3</v>
      </c>
      <c r="K3262" t="s">
        <v>32</v>
      </c>
      <c r="L3262" t="s">
        <v>20921</v>
      </c>
      <c r="M3262" t="s">
        <v>18492</v>
      </c>
      <c r="N3262">
        <v>70205</v>
      </c>
      <c r="O3262" t="s">
        <v>87</v>
      </c>
      <c r="P3262" t="s">
        <v>2</v>
      </c>
      <c r="Q3262" t="s">
        <v>5</v>
      </c>
      <c r="R3262" t="s">
        <v>16852</v>
      </c>
      <c r="S3262" t="s">
        <v>17671</v>
      </c>
      <c r="T3262" t="s">
        <v>3288</v>
      </c>
      <c r="U3262" t="s">
        <v>3289</v>
      </c>
      <c r="V3262" t="s">
        <v>4518</v>
      </c>
      <c r="W3262" t="s">
        <v>27542</v>
      </c>
      <c r="X3262" t="s">
        <v>11051</v>
      </c>
      <c r="Y3262" s="536" t="s">
        <v>27543</v>
      </c>
      <c r="Z3262" s="536"/>
      <c r="AA3262" s="493" t="s">
        <v>18150</v>
      </c>
      <c r="AB3262" s="493" t="s">
        <v>27544</v>
      </c>
      <c r="AC3262" s="493" t="s">
        <v>19919</v>
      </c>
      <c r="AD3262" s="493" t="s">
        <v>23768</v>
      </c>
      <c r="AE3262"/>
      <c r="AF3262" t="s">
        <v>20919</v>
      </c>
      <c r="AG3262"/>
      <c r="AH3262"/>
      <c r="AI3262" t="s">
        <v>20668</v>
      </c>
      <c r="AJ3262" t="s">
        <v>32</v>
      </c>
      <c r="AK3262" t="s">
        <v>5531</v>
      </c>
      <c r="AL3262" t="s">
        <v>64</v>
      </c>
      <c r="AM3262" t="s">
        <v>4518</v>
      </c>
      <c r="AN3262">
        <v>14</v>
      </c>
    </row>
    <row r="3263" spans="1:40" ht="14.4" x14ac:dyDescent="0.3">
      <c r="A3263" s="433" t="str">
        <v>6871</v>
      </c>
      <c r="D3263" t="str">
        <f>CONCATENATE(portada_F[[#This Row],[NIVEL]],".",portada_F[[#This Row],[CODINS]])</f>
        <v>1.04001</v>
      </c>
      <c r="E3263" s="444" t="s">
        <v>33906</v>
      </c>
      <c r="F3263" t="s">
        <v>7879</v>
      </c>
      <c r="G3263" t="s">
        <v>29291</v>
      </c>
      <c r="H3263" t="s">
        <v>3133</v>
      </c>
      <c r="I3263" t="s">
        <v>3287</v>
      </c>
      <c r="J3263" t="s">
        <v>4</v>
      </c>
      <c r="K3263" t="s">
        <v>32</v>
      </c>
      <c r="L3263" t="s">
        <v>20921</v>
      </c>
      <c r="M3263" t="s">
        <v>18492</v>
      </c>
      <c r="N3263">
        <v>70602</v>
      </c>
      <c r="O3263" t="s">
        <v>87</v>
      </c>
      <c r="P3263" t="s">
        <v>6</v>
      </c>
      <c r="Q3263" t="s">
        <v>2</v>
      </c>
      <c r="R3263" t="s">
        <v>16868</v>
      </c>
      <c r="S3263" t="s">
        <v>17671</v>
      </c>
      <c r="T3263" t="s">
        <v>2357</v>
      </c>
      <c r="U3263" t="s">
        <v>830</v>
      </c>
      <c r="V3263" t="s">
        <v>3133</v>
      </c>
      <c r="W3263" t="s">
        <v>29292</v>
      </c>
      <c r="X3263" t="s">
        <v>29293</v>
      </c>
      <c r="Y3263" s="536" t="s">
        <v>29294</v>
      </c>
      <c r="Z3263" s="536" t="s">
        <v>29295</v>
      </c>
      <c r="AA3263" s="493" t="s">
        <v>29296</v>
      </c>
      <c r="AB3263" s="493" t="s">
        <v>29295</v>
      </c>
      <c r="AC3263" s="493" t="s">
        <v>19921</v>
      </c>
      <c r="AD3263" s="493" t="s">
        <v>22653</v>
      </c>
      <c r="AE3263"/>
      <c r="AF3263" t="s">
        <v>20919</v>
      </c>
      <c r="AG3263"/>
      <c r="AH3263"/>
      <c r="AI3263" t="s">
        <v>20668</v>
      </c>
      <c r="AJ3263" t="s">
        <v>32</v>
      </c>
      <c r="AK3263" t="s">
        <v>3176</v>
      </c>
      <c r="AL3263" t="s">
        <v>64</v>
      </c>
      <c r="AM3263" t="s">
        <v>3133</v>
      </c>
      <c r="AN3263">
        <v>1</v>
      </c>
    </row>
    <row r="3264" spans="1:40" ht="14.4" x14ac:dyDescent="0.3">
      <c r="A3264" s="433" t="str">
        <v>6877</v>
      </c>
      <c r="D3264" t="str">
        <f>CONCATENATE(portada_F[[#This Row],[NIVEL]],".",portada_F[[#This Row],[CODINS]])</f>
        <v>1.03454</v>
      </c>
      <c r="E3264" s="444" t="s">
        <v>33496</v>
      </c>
      <c r="F3264" t="s">
        <v>12549</v>
      </c>
      <c r="G3264" t="s">
        <v>12550</v>
      </c>
      <c r="H3264" t="s">
        <v>12551</v>
      </c>
      <c r="I3264" t="s">
        <v>205</v>
      </c>
      <c r="J3264" t="s">
        <v>5</v>
      </c>
      <c r="K3264" t="s">
        <v>32</v>
      </c>
      <c r="L3264" t="s">
        <v>20921</v>
      </c>
      <c r="M3264" t="s">
        <v>18492</v>
      </c>
      <c r="N3264">
        <v>41001</v>
      </c>
      <c r="O3264" t="s">
        <v>206</v>
      </c>
      <c r="P3264" t="s">
        <v>11</v>
      </c>
      <c r="Q3264" t="s">
        <v>1</v>
      </c>
      <c r="R3264" t="s">
        <v>16736</v>
      </c>
      <c r="S3264" t="s">
        <v>207</v>
      </c>
      <c r="T3264" t="s">
        <v>205</v>
      </c>
      <c r="U3264" t="s">
        <v>3312</v>
      </c>
      <c r="V3264" t="s">
        <v>13391</v>
      </c>
      <c r="W3264" t="s">
        <v>28141</v>
      </c>
      <c r="X3264" t="s">
        <v>13392</v>
      </c>
      <c r="Y3264" s="536" t="s">
        <v>28142</v>
      </c>
      <c r="Z3264" s="536"/>
      <c r="AA3264" s="493" t="s">
        <v>28143</v>
      </c>
      <c r="AB3264" s="493" t="s">
        <v>28144</v>
      </c>
      <c r="AC3264" s="493" t="s">
        <v>9508</v>
      </c>
      <c r="AD3264" s="493" t="s">
        <v>23394</v>
      </c>
      <c r="AE3264"/>
      <c r="AF3264" t="s">
        <v>20919</v>
      </c>
      <c r="AG3264"/>
      <c r="AH3264"/>
      <c r="AI3264" t="s">
        <v>20668</v>
      </c>
      <c r="AJ3264" t="s">
        <v>32</v>
      </c>
      <c r="AK3264" t="s">
        <v>376</v>
      </c>
      <c r="AL3264" t="s">
        <v>64</v>
      </c>
      <c r="AM3264" t="s">
        <v>12551</v>
      </c>
      <c r="AN3264">
        <v>1</v>
      </c>
    </row>
    <row r="3265" spans="1:40" ht="14.4" x14ac:dyDescent="0.3">
      <c r="A3265" s="433" t="str">
        <v>6997</v>
      </c>
      <c r="D3265" t="str">
        <f>CONCATENATE(portada_F[[#This Row],[NIVEL]],".",portada_F[[#This Row],[CODINS]])</f>
        <v>1.02772</v>
      </c>
      <c r="E3265" s="444" t="s">
        <v>32914</v>
      </c>
      <c r="F3265" t="s">
        <v>7676</v>
      </c>
      <c r="G3265" t="s">
        <v>9091</v>
      </c>
      <c r="H3265" t="s">
        <v>6363</v>
      </c>
      <c r="I3265" t="s">
        <v>3287</v>
      </c>
      <c r="J3265" t="s">
        <v>6</v>
      </c>
      <c r="K3265" t="s">
        <v>32</v>
      </c>
      <c r="L3265" t="s">
        <v>20921</v>
      </c>
      <c r="M3265" t="s">
        <v>18492</v>
      </c>
      <c r="N3265">
        <v>70203</v>
      </c>
      <c r="O3265" t="s">
        <v>87</v>
      </c>
      <c r="P3265" t="s">
        <v>2</v>
      </c>
      <c r="Q3265" t="s">
        <v>3</v>
      </c>
      <c r="R3265" t="s">
        <v>18395</v>
      </c>
      <c r="S3265" t="s">
        <v>17671</v>
      </c>
      <c r="T3265" t="s">
        <v>3288</v>
      </c>
      <c r="U3265" t="s">
        <v>22636</v>
      </c>
      <c r="V3265" t="s">
        <v>6363</v>
      </c>
      <c r="W3265" t="s">
        <v>26759</v>
      </c>
      <c r="X3265" t="s">
        <v>13222</v>
      </c>
      <c r="Y3265" s="536" t="s">
        <v>26760</v>
      </c>
      <c r="Z3265" s="536" t="s">
        <v>22511</v>
      </c>
      <c r="AA3265" s="493" t="s">
        <v>26761</v>
      </c>
      <c r="AB3265" s="493" t="s">
        <v>26762</v>
      </c>
      <c r="AC3265" s="493" t="s">
        <v>19988</v>
      </c>
      <c r="AD3265" s="493" t="s">
        <v>23346</v>
      </c>
      <c r="AE3265"/>
      <c r="AF3265" t="s">
        <v>20919</v>
      </c>
      <c r="AG3265"/>
      <c r="AH3265"/>
      <c r="AI3265" t="s">
        <v>20668</v>
      </c>
      <c r="AJ3265" t="s">
        <v>32</v>
      </c>
      <c r="AK3265" t="s">
        <v>9799</v>
      </c>
      <c r="AL3265" t="s">
        <v>64</v>
      </c>
      <c r="AM3265" t="s">
        <v>6363</v>
      </c>
      <c r="AN3265">
        <v>10</v>
      </c>
    </row>
    <row r="3266" spans="1:40" ht="14.4" x14ac:dyDescent="0.3">
      <c r="A3266" s="433" t="str">
        <v>6998</v>
      </c>
      <c r="D3266" t="str">
        <f>CONCATENATE(portada_F[[#This Row],[NIVEL]],".",portada_F[[#This Row],[CODINS]])</f>
        <v>1.00776</v>
      </c>
      <c r="E3266" s="444" t="s">
        <v>31137</v>
      </c>
      <c r="F3266" t="s">
        <v>2092</v>
      </c>
      <c r="G3266" t="s">
        <v>6073</v>
      </c>
      <c r="H3266" t="s">
        <v>6074</v>
      </c>
      <c r="I3266" t="s">
        <v>3287</v>
      </c>
      <c r="J3266" t="s">
        <v>3</v>
      </c>
      <c r="K3266" t="s">
        <v>32</v>
      </c>
      <c r="L3266" t="s">
        <v>20921</v>
      </c>
      <c r="M3266" t="s">
        <v>18492</v>
      </c>
      <c r="N3266">
        <v>70205</v>
      </c>
      <c r="O3266" t="s">
        <v>87</v>
      </c>
      <c r="P3266" t="s">
        <v>2</v>
      </c>
      <c r="Q3266" t="s">
        <v>5</v>
      </c>
      <c r="R3266" t="s">
        <v>16852</v>
      </c>
      <c r="S3266" t="s">
        <v>17671</v>
      </c>
      <c r="T3266" t="s">
        <v>3288</v>
      </c>
      <c r="U3266" t="s">
        <v>3289</v>
      </c>
      <c r="V3266" t="s">
        <v>6075</v>
      </c>
      <c r="W3266" t="s">
        <v>9734</v>
      </c>
      <c r="X3266" t="s">
        <v>10466</v>
      </c>
      <c r="Y3266" s="536" t="s">
        <v>22645</v>
      </c>
      <c r="Z3266" s="536"/>
      <c r="AA3266" s="493" t="s">
        <v>18870</v>
      </c>
      <c r="AB3266" s="493" t="s">
        <v>22646</v>
      </c>
      <c r="AC3266" s="493" t="s">
        <v>19919</v>
      </c>
      <c r="AD3266" s="493" t="s">
        <v>22644</v>
      </c>
      <c r="AE3266"/>
      <c r="AF3266" t="s">
        <v>20919</v>
      </c>
      <c r="AG3266"/>
      <c r="AH3266"/>
      <c r="AI3266" t="s">
        <v>20668</v>
      </c>
      <c r="AJ3266" t="s">
        <v>32</v>
      </c>
      <c r="AK3266" t="s">
        <v>7460</v>
      </c>
      <c r="AL3266" t="s">
        <v>64</v>
      </c>
      <c r="AM3266" t="s">
        <v>6074</v>
      </c>
      <c r="AN3266">
        <v>45</v>
      </c>
    </row>
    <row r="3267" spans="1:40" ht="14.4" x14ac:dyDescent="0.3">
      <c r="A3267" s="433" t="str">
        <v>7043</v>
      </c>
      <c r="D3267" t="str">
        <f>CONCATENATE(portada_F[[#This Row],[NIVEL]],".",portada_F[[#This Row],[CODINS]])</f>
        <v>1.02988</v>
      </c>
      <c r="E3267" s="444" t="s">
        <v>33097</v>
      </c>
      <c r="F3267" t="s">
        <v>7520</v>
      </c>
      <c r="G3267" t="s">
        <v>15829</v>
      </c>
      <c r="H3267" t="s">
        <v>1636</v>
      </c>
      <c r="I3267" t="s">
        <v>3287</v>
      </c>
      <c r="J3267" t="s">
        <v>5</v>
      </c>
      <c r="K3267" t="s">
        <v>32</v>
      </c>
      <c r="L3267" t="s">
        <v>20921</v>
      </c>
      <c r="M3267" t="s">
        <v>18492</v>
      </c>
      <c r="N3267">
        <v>70204</v>
      </c>
      <c r="O3267" t="s">
        <v>87</v>
      </c>
      <c r="P3267" t="s">
        <v>2</v>
      </c>
      <c r="Q3267" t="s">
        <v>4</v>
      </c>
      <c r="R3267" t="s">
        <v>16851</v>
      </c>
      <c r="S3267" t="s">
        <v>17671</v>
      </c>
      <c r="T3267" t="s">
        <v>3288</v>
      </c>
      <c r="U3267" t="s">
        <v>3566</v>
      </c>
      <c r="V3267" t="s">
        <v>15830</v>
      </c>
      <c r="W3267" t="s">
        <v>27184</v>
      </c>
      <c r="X3267" t="s">
        <v>20335</v>
      </c>
      <c r="Y3267" s="536" t="s">
        <v>27185</v>
      </c>
      <c r="Z3267" s="536"/>
      <c r="AA3267" s="493" t="s">
        <v>27186</v>
      </c>
      <c r="AB3267" s="493" t="s">
        <v>27187</v>
      </c>
      <c r="AC3267" s="493" t="s">
        <v>22665</v>
      </c>
      <c r="AD3267" s="493" t="s">
        <v>22670</v>
      </c>
      <c r="AE3267"/>
      <c r="AF3267" t="s">
        <v>20919</v>
      </c>
      <c r="AG3267"/>
      <c r="AH3267"/>
      <c r="AI3267" t="s">
        <v>20668</v>
      </c>
      <c r="AJ3267" t="s">
        <v>32</v>
      </c>
      <c r="AK3267" t="s">
        <v>3565</v>
      </c>
      <c r="AL3267" t="s">
        <v>64</v>
      </c>
      <c r="AM3267" t="s">
        <v>1636</v>
      </c>
      <c r="AN3267">
        <v>8</v>
      </c>
    </row>
    <row r="3268" spans="1:40" ht="14.4" x14ac:dyDescent="0.3">
      <c r="D3268" t="str">
        <f>CONCATENATE(portada_F[[#This Row],[NIVEL]],".",portada_F[[#This Row],[CODINS]])</f>
        <v>1.01998</v>
      </c>
      <c r="E3268" s="444" t="s">
        <v>32228</v>
      </c>
      <c r="F3268" t="s">
        <v>7933</v>
      </c>
      <c r="G3268" t="s">
        <v>8388</v>
      </c>
      <c r="H3268" t="s">
        <v>8389</v>
      </c>
      <c r="I3268" t="s">
        <v>3287</v>
      </c>
      <c r="J3268" t="s">
        <v>7</v>
      </c>
      <c r="K3268" t="s">
        <v>32</v>
      </c>
      <c r="L3268" t="s">
        <v>20921</v>
      </c>
      <c r="M3268" t="s">
        <v>18492</v>
      </c>
      <c r="N3268">
        <v>70604</v>
      </c>
      <c r="O3268" t="s">
        <v>87</v>
      </c>
      <c r="P3268" t="s">
        <v>6</v>
      </c>
      <c r="Q3268" t="s">
        <v>4</v>
      </c>
      <c r="R3268" t="s">
        <v>16870</v>
      </c>
      <c r="S3268" t="s">
        <v>17671</v>
      </c>
      <c r="T3268" t="s">
        <v>2357</v>
      </c>
      <c r="U3268" t="s">
        <v>17937</v>
      </c>
      <c r="V3268" t="s">
        <v>8389</v>
      </c>
      <c r="W3268" t="s">
        <v>9758</v>
      </c>
      <c r="X3268" t="s">
        <v>10797</v>
      </c>
      <c r="Y3268" s="536" t="s">
        <v>25144</v>
      </c>
      <c r="Z3268" s="536" t="s">
        <v>25145</v>
      </c>
      <c r="AA3268" s="493" t="s">
        <v>20153</v>
      </c>
      <c r="AB3268" s="493" t="s">
        <v>25145</v>
      </c>
      <c r="AC3268" s="493" t="s">
        <v>22661</v>
      </c>
      <c r="AD3268" s="493" t="s">
        <v>20668</v>
      </c>
      <c r="AE3268"/>
      <c r="AF3268" t="s">
        <v>20919</v>
      </c>
      <c r="AG3268"/>
      <c r="AH3268"/>
      <c r="AI3268" t="s">
        <v>20668</v>
      </c>
      <c r="AJ3268" t="s">
        <v>32</v>
      </c>
      <c r="AK3268" t="s">
        <v>8240</v>
      </c>
      <c r="AL3268" t="s">
        <v>64</v>
      </c>
      <c r="AM3268" t="s">
        <v>8389</v>
      </c>
      <c r="AN3268">
        <v>6</v>
      </c>
    </row>
    <row r="3269" spans="1:40" ht="14.4" x14ac:dyDescent="0.3">
      <c r="D3269" t="str">
        <f>CONCATENATE(portada_F[[#This Row],[NIVEL]],".",portada_F[[#This Row],[CODINS]])</f>
        <v>1.02286</v>
      </c>
      <c r="E3269" s="444" t="s">
        <v>32480</v>
      </c>
      <c r="F3269" t="s">
        <v>5010</v>
      </c>
      <c r="G3269" t="s">
        <v>6229</v>
      </c>
      <c r="H3269" t="s">
        <v>859</v>
      </c>
      <c r="I3269" t="s">
        <v>3287</v>
      </c>
      <c r="J3269" t="s">
        <v>1</v>
      </c>
      <c r="K3269" t="s">
        <v>32</v>
      </c>
      <c r="L3269" t="s">
        <v>20921</v>
      </c>
      <c r="M3269" t="s">
        <v>18492</v>
      </c>
      <c r="N3269">
        <v>70201</v>
      </c>
      <c r="O3269" t="s">
        <v>87</v>
      </c>
      <c r="P3269" t="s">
        <v>2</v>
      </c>
      <c r="Q3269" t="s">
        <v>1</v>
      </c>
      <c r="R3269" t="s">
        <v>16849</v>
      </c>
      <c r="S3269" t="s">
        <v>17671</v>
      </c>
      <c r="T3269" t="s">
        <v>3288</v>
      </c>
      <c r="U3269" t="s">
        <v>3287</v>
      </c>
      <c r="V3269" t="s">
        <v>859</v>
      </c>
      <c r="W3269" t="s">
        <v>25735</v>
      </c>
      <c r="X3269" t="s">
        <v>25736</v>
      </c>
      <c r="Y3269" s="536" t="s">
        <v>25737</v>
      </c>
      <c r="Z3269" s="536"/>
      <c r="AA3269" s="493" t="s">
        <v>7306</v>
      </c>
      <c r="AB3269" s="493" t="s">
        <v>25738</v>
      </c>
      <c r="AC3269" s="493" t="s">
        <v>17099</v>
      </c>
      <c r="AD3269" s="493" t="s">
        <v>21461</v>
      </c>
      <c r="AE3269"/>
      <c r="AF3269" t="s">
        <v>20919</v>
      </c>
      <c r="AG3269"/>
      <c r="AH3269"/>
      <c r="AI3269" t="s">
        <v>20668</v>
      </c>
      <c r="AJ3269" t="s">
        <v>32</v>
      </c>
      <c r="AK3269" t="s">
        <v>7775</v>
      </c>
      <c r="AL3269" t="s">
        <v>64</v>
      </c>
      <c r="AM3269" t="s">
        <v>859</v>
      </c>
      <c r="AN3269">
        <v>25</v>
      </c>
    </row>
    <row r="3270" spans="1:40" ht="14.4" x14ac:dyDescent="0.3">
      <c r="D3270" t="str">
        <f>CONCATENATE(portada_F[[#This Row],[NIVEL]],".",portada_F[[#This Row],[CODINS]])</f>
        <v>1.01978</v>
      </c>
      <c r="E3270" s="444" t="s">
        <v>32208</v>
      </c>
      <c r="F3270" t="s">
        <v>4592</v>
      </c>
      <c r="G3270" t="s">
        <v>6104</v>
      </c>
      <c r="H3270" t="s">
        <v>4867</v>
      </c>
      <c r="I3270" t="s">
        <v>3287</v>
      </c>
      <c r="J3270" t="s">
        <v>3</v>
      </c>
      <c r="K3270" t="s">
        <v>32</v>
      </c>
      <c r="L3270" t="s">
        <v>20921</v>
      </c>
      <c r="M3270" t="s">
        <v>18492</v>
      </c>
      <c r="N3270">
        <v>70205</v>
      </c>
      <c r="O3270" t="s">
        <v>87</v>
      </c>
      <c r="P3270" t="s">
        <v>2</v>
      </c>
      <c r="Q3270" t="s">
        <v>5</v>
      </c>
      <c r="R3270" t="s">
        <v>16852</v>
      </c>
      <c r="S3270" t="s">
        <v>17671</v>
      </c>
      <c r="T3270" t="s">
        <v>3288</v>
      </c>
      <c r="U3270" t="s">
        <v>3289</v>
      </c>
      <c r="V3270" t="s">
        <v>18028</v>
      </c>
      <c r="W3270" t="s">
        <v>25088</v>
      </c>
      <c r="X3270" t="s">
        <v>10787</v>
      </c>
      <c r="Y3270" s="536" t="s">
        <v>25089</v>
      </c>
      <c r="Z3270" s="536"/>
      <c r="AA3270" s="493" t="s">
        <v>17228</v>
      </c>
      <c r="AB3270" s="493" t="s">
        <v>25089</v>
      </c>
      <c r="AC3270" s="493" t="s">
        <v>19919</v>
      </c>
      <c r="AD3270" s="493" t="s">
        <v>22644</v>
      </c>
      <c r="AE3270"/>
      <c r="AF3270" t="s">
        <v>20919</v>
      </c>
      <c r="AG3270"/>
      <c r="AH3270"/>
      <c r="AI3270" t="s">
        <v>20668</v>
      </c>
      <c r="AJ3270" t="s">
        <v>32</v>
      </c>
      <c r="AK3270" t="s">
        <v>4740</v>
      </c>
      <c r="AL3270" t="s">
        <v>64</v>
      </c>
      <c r="AM3270" t="s">
        <v>4867</v>
      </c>
      <c r="AN3270">
        <v>23</v>
      </c>
    </row>
    <row r="3271" spans="1:40" ht="14.4" x14ac:dyDescent="0.3">
      <c r="D3271" t="str">
        <f>CONCATENATE(portada_F[[#This Row],[NIVEL]],".",portada_F[[#This Row],[CODINS]])</f>
        <v>1.00777</v>
      </c>
      <c r="E3271" s="444" t="s">
        <v>31138</v>
      </c>
      <c r="F3271" t="s">
        <v>2095</v>
      </c>
      <c r="G3271" t="s">
        <v>6100</v>
      </c>
      <c r="H3271" t="s">
        <v>6101</v>
      </c>
      <c r="I3271" t="s">
        <v>3287</v>
      </c>
      <c r="J3271" t="s">
        <v>3</v>
      </c>
      <c r="K3271" t="s">
        <v>32</v>
      </c>
      <c r="L3271" t="s">
        <v>20921</v>
      </c>
      <c r="M3271" t="s">
        <v>18492</v>
      </c>
      <c r="N3271">
        <v>70205</v>
      </c>
      <c r="O3271" t="s">
        <v>87</v>
      </c>
      <c r="P3271" t="s">
        <v>2</v>
      </c>
      <c r="Q3271" t="s">
        <v>5</v>
      </c>
      <c r="R3271" t="s">
        <v>16852</v>
      </c>
      <c r="S3271" t="s">
        <v>17671</v>
      </c>
      <c r="T3271" t="s">
        <v>3288</v>
      </c>
      <c r="U3271" t="s">
        <v>3289</v>
      </c>
      <c r="V3271" t="s">
        <v>17097</v>
      </c>
      <c r="W3271" t="s">
        <v>17098</v>
      </c>
      <c r="X3271" t="s">
        <v>10467</v>
      </c>
      <c r="Y3271" s="536" t="s">
        <v>22647</v>
      </c>
      <c r="Z3271" s="536"/>
      <c r="AA3271" s="493" t="s">
        <v>19455</v>
      </c>
      <c r="AB3271" s="493" t="s">
        <v>22648</v>
      </c>
      <c r="AC3271" s="493" t="s">
        <v>19919</v>
      </c>
      <c r="AD3271" s="493" t="s">
        <v>22644</v>
      </c>
      <c r="AE3271"/>
      <c r="AF3271" t="s">
        <v>20919</v>
      </c>
      <c r="AG3271"/>
      <c r="AH3271"/>
      <c r="AI3271" t="s">
        <v>20668</v>
      </c>
      <c r="AJ3271" t="s">
        <v>32</v>
      </c>
      <c r="AK3271" t="s">
        <v>3051</v>
      </c>
      <c r="AL3271" t="s">
        <v>64</v>
      </c>
      <c r="AM3271" t="s">
        <v>6101</v>
      </c>
      <c r="AN3271">
        <v>59</v>
      </c>
    </row>
    <row r="3272" spans="1:40" ht="14.4" x14ac:dyDescent="0.3">
      <c r="D3272" t="str">
        <f>CONCATENATE(portada_F[[#This Row],[NIVEL]],".",portada_F[[#This Row],[CODINS]])</f>
        <v>1.03558</v>
      </c>
      <c r="E3272" s="444" t="s">
        <v>31138</v>
      </c>
      <c r="F3272" t="s">
        <v>7538</v>
      </c>
      <c r="G3272" t="s">
        <v>6100</v>
      </c>
      <c r="H3272" t="s">
        <v>14623</v>
      </c>
      <c r="I3272" t="s">
        <v>3287</v>
      </c>
      <c r="J3272" t="s">
        <v>3</v>
      </c>
      <c r="K3272" t="s">
        <v>32</v>
      </c>
      <c r="L3272" t="s">
        <v>20921</v>
      </c>
      <c r="M3272" t="s">
        <v>18492</v>
      </c>
      <c r="N3272">
        <v>70205</v>
      </c>
      <c r="O3272" t="s">
        <v>87</v>
      </c>
      <c r="P3272" t="s">
        <v>2</v>
      </c>
      <c r="Q3272" t="s">
        <v>5</v>
      </c>
      <c r="R3272" t="s">
        <v>16852</v>
      </c>
      <c r="S3272" t="s">
        <v>17671</v>
      </c>
      <c r="T3272" t="s">
        <v>3288</v>
      </c>
      <c r="U3272" t="s">
        <v>3289</v>
      </c>
      <c r="V3272" t="s">
        <v>3289</v>
      </c>
      <c r="W3272" t="s">
        <v>16403</v>
      </c>
      <c r="X3272" t="s">
        <v>16402</v>
      </c>
      <c r="Y3272" s="536" t="s">
        <v>28358</v>
      </c>
      <c r="Z3272" s="536"/>
      <c r="AA3272" s="493" t="s">
        <v>19455</v>
      </c>
      <c r="AB3272" s="493" t="s">
        <v>22648</v>
      </c>
      <c r="AC3272" s="493" t="s">
        <v>19919</v>
      </c>
      <c r="AD3272" s="493" t="s">
        <v>22644</v>
      </c>
      <c r="AE3272" t="s">
        <v>28173</v>
      </c>
      <c r="AF3272" t="s">
        <v>20919</v>
      </c>
      <c r="AG3272" t="s">
        <v>64</v>
      </c>
      <c r="AH3272" t="s">
        <v>19694</v>
      </c>
      <c r="AI3272" t="s">
        <v>28359</v>
      </c>
      <c r="AJ3272" t="s">
        <v>32</v>
      </c>
      <c r="AK3272" t="s">
        <v>3051</v>
      </c>
      <c r="AL3272" t="s">
        <v>64</v>
      </c>
      <c r="AM3272" t="s">
        <v>6101</v>
      </c>
      <c r="AN3272">
        <v>29</v>
      </c>
    </row>
    <row r="3273" spans="1:40" ht="14.4" x14ac:dyDescent="0.3">
      <c r="D3273" t="str">
        <f>CONCATENATE(portada_F[[#This Row],[NIVEL]],".",portada_F[[#This Row],[CODINS]])</f>
        <v>1.03557</v>
      </c>
      <c r="E3273" s="444" t="s">
        <v>31138</v>
      </c>
      <c r="F3273" t="s">
        <v>9929</v>
      </c>
      <c r="G3273" t="s">
        <v>6100</v>
      </c>
      <c r="H3273" t="s">
        <v>14622</v>
      </c>
      <c r="I3273" t="s">
        <v>3287</v>
      </c>
      <c r="J3273" t="s">
        <v>3</v>
      </c>
      <c r="K3273" t="s">
        <v>32</v>
      </c>
      <c r="L3273" t="s">
        <v>20921</v>
      </c>
      <c r="M3273" t="s">
        <v>18492</v>
      </c>
      <c r="N3273">
        <v>70205</v>
      </c>
      <c r="O3273" t="s">
        <v>87</v>
      </c>
      <c r="P3273" t="s">
        <v>2</v>
      </c>
      <c r="Q3273" t="s">
        <v>5</v>
      </c>
      <c r="R3273" t="s">
        <v>16852</v>
      </c>
      <c r="S3273" t="s">
        <v>17671</v>
      </c>
      <c r="T3273" t="s">
        <v>3288</v>
      </c>
      <c r="U3273" t="s">
        <v>3289</v>
      </c>
      <c r="V3273" t="s">
        <v>3289</v>
      </c>
      <c r="W3273" t="s">
        <v>16401</v>
      </c>
      <c r="X3273" t="s">
        <v>16400</v>
      </c>
      <c r="Y3273" s="536" t="s">
        <v>27785</v>
      </c>
      <c r="Z3273" s="536"/>
      <c r="AA3273" s="493" t="s">
        <v>19455</v>
      </c>
      <c r="AB3273" s="493" t="s">
        <v>22648</v>
      </c>
      <c r="AC3273" s="493" t="s">
        <v>19919</v>
      </c>
      <c r="AD3273" s="493" t="s">
        <v>22644</v>
      </c>
      <c r="AE3273" t="s">
        <v>28173</v>
      </c>
      <c r="AF3273" t="s">
        <v>20919</v>
      </c>
      <c r="AG3273" t="s">
        <v>64</v>
      </c>
      <c r="AH3273" t="s">
        <v>19694</v>
      </c>
      <c r="AI3273" t="s">
        <v>28357</v>
      </c>
      <c r="AJ3273" t="s">
        <v>32</v>
      </c>
      <c r="AK3273" t="s">
        <v>3051</v>
      </c>
      <c r="AL3273" t="s">
        <v>64</v>
      </c>
      <c r="AM3273" t="s">
        <v>6101</v>
      </c>
      <c r="AN3273">
        <v>35</v>
      </c>
    </row>
    <row r="3274" spans="1:40" ht="14.4" x14ac:dyDescent="0.3">
      <c r="D3274" t="str">
        <f>CONCATENATE(portada_F[[#This Row],[NIVEL]],".",portada_F[[#This Row],[CODINS]])</f>
        <v>1.00778</v>
      </c>
      <c r="E3274" s="444" t="s">
        <v>31139</v>
      </c>
      <c r="F3274" t="s">
        <v>2098</v>
      </c>
      <c r="G3274" t="s">
        <v>6086</v>
      </c>
      <c r="H3274" t="s">
        <v>6087</v>
      </c>
      <c r="I3274" t="s">
        <v>3287</v>
      </c>
      <c r="J3274" t="s">
        <v>3</v>
      </c>
      <c r="K3274" t="s">
        <v>32</v>
      </c>
      <c r="L3274" t="s">
        <v>20921</v>
      </c>
      <c r="M3274" t="s">
        <v>18492</v>
      </c>
      <c r="N3274">
        <v>70205</v>
      </c>
      <c r="O3274" t="s">
        <v>87</v>
      </c>
      <c r="P3274" t="s">
        <v>2</v>
      </c>
      <c r="Q3274" t="s">
        <v>5</v>
      </c>
      <c r="R3274" t="s">
        <v>16852</v>
      </c>
      <c r="S3274" t="s">
        <v>17671</v>
      </c>
      <c r="T3274" t="s">
        <v>3288</v>
      </c>
      <c r="U3274" t="s">
        <v>3289</v>
      </c>
      <c r="V3274" t="s">
        <v>6087</v>
      </c>
      <c r="W3274" t="s">
        <v>17936</v>
      </c>
      <c r="X3274" t="s">
        <v>10468</v>
      </c>
      <c r="Y3274" s="536" t="s">
        <v>22649</v>
      </c>
      <c r="Z3274" s="536"/>
      <c r="AA3274" s="493" t="s">
        <v>7192</v>
      </c>
      <c r="AB3274" s="493" t="s">
        <v>22649</v>
      </c>
      <c r="AC3274" s="493" t="s">
        <v>19919</v>
      </c>
      <c r="AD3274" s="493" t="s">
        <v>22644</v>
      </c>
      <c r="AE3274"/>
      <c r="AF3274" t="s">
        <v>20919</v>
      </c>
      <c r="AG3274"/>
      <c r="AH3274"/>
      <c r="AI3274" t="s">
        <v>20668</v>
      </c>
      <c r="AJ3274" t="s">
        <v>32</v>
      </c>
      <c r="AK3274" t="s">
        <v>7383</v>
      </c>
      <c r="AL3274" t="s">
        <v>64</v>
      </c>
      <c r="AM3274" t="s">
        <v>6087</v>
      </c>
      <c r="AN3274">
        <v>57</v>
      </c>
    </row>
    <row r="3275" spans="1:40" ht="14.4" x14ac:dyDescent="0.3">
      <c r="D3275" t="str">
        <f>CONCATENATE(portada_F[[#This Row],[NIVEL]],".",portada_F[[#This Row],[CODINS]])</f>
        <v>1.01331</v>
      </c>
      <c r="E3275" s="444" t="s">
        <v>31615</v>
      </c>
      <c r="F3275" t="s">
        <v>3368</v>
      </c>
      <c r="G3275" t="s">
        <v>5425</v>
      </c>
      <c r="H3275" t="s">
        <v>5426</v>
      </c>
      <c r="I3275" t="s">
        <v>3287</v>
      </c>
      <c r="J3275" t="s">
        <v>3</v>
      </c>
      <c r="K3275" t="s">
        <v>32</v>
      </c>
      <c r="L3275" t="s">
        <v>20921</v>
      </c>
      <c r="M3275" t="s">
        <v>18492</v>
      </c>
      <c r="N3275">
        <v>70205</v>
      </c>
      <c r="O3275" t="s">
        <v>87</v>
      </c>
      <c r="P3275" t="s">
        <v>2</v>
      </c>
      <c r="Q3275" t="s">
        <v>5</v>
      </c>
      <c r="R3275" t="s">
        <v>16852</v>
      </c>
      <c r="S3275" t="s">
        <v>17671</v>
      </c>
      <c r="T3275" t="s">
        <v>3288</v>
      </c>
      <c r="U3275" t="s">
        <v>3289</v>
      </c>
      <c r="V3275" t="s">
        <v>5426</v>
      </c>
      <c r="W3275" t="s">
        <v>23764</v>
      </c>
      <c r="X3275" t="s">
        <v>10600</v>
      </c>
      <c r="Y3275" s="536" t="s">
        <v>23765</v>
      </c>
      <c r="Z3275" s="536"/>
      <c r="AA3275" s="493" t="s">
        <v>6230</v>
      </c>
      <c r="AB3275" s="493" t="s">
        <v>23765</v>
      </c>
      <c r="AC3275" s="493" t="s">
        <v>19919</v>
      </c>
      <c r="AD3275" s="493" t="s">
        <v>22644</v>
      </c>
      <c r="AE3275"/>
      <c r="AF3275" t="s">
        <v>20919</v>
      </c>
      <c r="AG3275"/>
      <c r="AH3275"/>
      <c r="AI3275" t="s">
        <v>20668</v>
      </c>
      <c r="AJ3275" t="s">
        <v>32</v>
      </c>
      <c r="AK3275" t="s">
        <v>4142</v>
      </c>
      <c r="AL3275" t="s">
        <v>64</v>
      </c>
      <c r="AM3275" t="s">
        <v>5426</v>
      </c>
      <c r="AN3275">
        <v>77</v>
      </c>
    </row>
    <row r="3276" spans="1:40" ht="14.4" x14ac:dyDescent="0.3">
      <c r="D3276" t="str">
        <f>CONCATENATE(portada_F[[#This Row],[NIVEL]],".",portada_F[[#This Row],[CODINS]])</f>
        <v>1.01009</v>
      </c>
      <c r="E3276" s="444" t="s">
        <v>31329</v>
      </c>
      <c r="F3276" t="s">
        <v>2608</v>
      </c>
      <c r="G3276" t="s">
        <v>6066</v>
      </c>
      <c r="H3276" t="s">
        <v>6067</v>
      </c>
      <c r="I3276" t="s">
        <v>3287</v>
      </c>
      <c r="J3276" t="s">
        <v>2</v>
      </c>
      <c r="K3276" t="s">
        <v>32</v>
      </c>
      <c r="L3276" t="s">
        <v>20921</v>
      </c>
      <c r="M3276" t="s">
        <v>18492</v>
      </c>
      <c r="N3276">
        <v>70203</v>
      </c>
      <c r="O3276" t="s">
        <v>87</v>
      </c>
      <c r="P3276" t="s">
        <v>2</v>
      </c>
      <c r="Q3276" t="s">
        <v>3</v>
      </c>
      <c r="R3276" t="s">
        <v>18395</v>
      </c>
      <c r="S3276" t="s">
        <v>17671</v>
      </c>
      <c r="T3276" t="s">
        <v>3288</v>
      </c>
      <c r="U3276" t="s">
        <v>22636</v>
      </c>
      <c r="V3276" t="s">
        <v>6068</v>
      </c>
      <c r="W3276" t="s">
        <v>9732</v>
      </c>
      <c r="X3276" t="s">
        <v>10519</v>
      </c>
      <c r="Y3276" s="536" t="s">
        <v>23093</v>
      </c>
      <c r="Z3276" s="536"/>
      <c r="AA3276" s="493" t="s">
        <v>15773</v>
      </c>
      <c r="AB3276" s="493" t="s">
        <v>23093</v>
      </c>
      <c r="AC3276" s="493" t="s">
        <v>22634</v>
      </c>
      <c r="AD3276" s="493" t="s">
        <v>22635</v>
      </c>
      <c r="AE3276"/>
      <c r="AF3276" t="s">
        <v>20919</v>
      </c>
      <c r="AG3276"/>
      <c r="AH3276"/>
      <c r="AI3276" t="s">
        <v>20668</v>
      </c>
      <c r="AJ3276" t="s">
        <v>32</v>
      </c>
      <c r="AK3276" t="s">
        <v>7381</v>
      </c>
      <c r="AL3276" t="s">
        <v>64</v>
      </c>
      <c r="AM3276" t="s">
        <v>6067</v>
      </c>
      <c r="AN3276">
        <v>59</v>
      </c>
    </row>
    <row r="3277" spans="1:40" ht="14.4" x14ac:dyDescent="0.3">
      <c r="D3277" t="str">
        <f>CONCATENATE(portada_F[[#This Row],[NIVEL]],".",portada_F[[#This Row],[CODINS]])</f>
        <v>1.01532</v>
      </c>
      <c r="E3277" s="444" t="s">
        <v>31808</v>
      </c>
      <c r="F3277" t="s">
        <v>3819</v>
      </c>
      <c r="G3277" t="s">
        <v>6172</v>
      </c>
      <c r="H3277" t="s">
        <v>4540</v>
      </c>
      <c r="I3277" t="s">
        <v>3287</v>
      </c>
      <c r="J3277" t="s">
        <v>3</v>
      </c>
      <c r="K3277" t="s">
        <v>32</v>
      </c>
      <c r="L3277" t="s">
        <v>20921</v>
      </c>
      <c r="M3277" t="s">
        <v>18492</v>
      </c>
      <c r="N3277">
        <v>70204</v>
      </c>
      <c r="O3277" t="s">
        <v>87</v>
      </c>
      <c r="P3277" t="s">
        <v>2</v>
      </c>
      <c r="Q3277" t="s">
        <v>4</v>
      </c>
      <c r="R3277" t="s">
        <v>16851</v>
      </c>
      <c r="S3277" t="s">
        <v>17671</v>
      </c>
      <c r="T3277" t="s">
        <v>3288</v>
      </c>
      <c r="U3277" t="s">
        <v>3566</v>
      </c>
      <c r="V3277" t="s">
        <v>4540</v>
      </c>
      <c r="W3277" t="s">
        <v>1043</v>
      </c>
      <c r="X3277" t="s">
        <v>10660</v>
      </c>
      <c r="Y3277" s="536" t="s">
        <v>22644</v>
      </c>
      <c r="Z3277" s="536"/>
      <c r="AA3277" s="493" t="s">
        <v>24192</v>
      </c>
      <c r="AB3277" s="493" t="s">
        <v>24193</v>
      </c>
      <c r="AC3277" s="493" t="s">
        <v>19919</v>
      </c>
      <c r="AD3277" s="493" t="s">
        <v>22644</v>
      </c>
      <c r="AE3277"/>
      <c r="AF3277" t="s">
        <v>20919</v>
      </c>
      <c r="AG3277"/>
      <c r="AH3277"/>
      <c r="AI3277" t="s">
        <v>20668</v>
      </c>
      <c r="AJ3277" t="s">
        <v>32</v>
      </c>
      <c r="AK3277" t="s">
        <v>7396</v>
      </c>
      <c r="AL3277" t="s">
        <v>64</v>
      </c>
      <c r="AM3277" t="s">
        <v>4540</v>
      </c>
      <c r="AN3277">
        <v>21</v>
      </c>
    </row>
    <row r="3278" spans="1:40" ht="14.4" x14ac:dyDescent="0.3">
      <c r="D3278" t="str">
        <f>CONCATENATE(portada_F[[#This Row],[NIVEL]],".",portada_F[[#This Row],[CODINS]])</f>
        <v>1.03292</v>
      </c>
      <c r="E3278" s="444" t="s">
        <v>33350</v>
      </c>
      <c r="F3278" t="s">
        <v>7402</v>
      </c>
      <c r="G3278" t="s">
        <v>7401</v>
      </c>
      <c r="H3278" t="s">
        <v>445</v>
      </c>
      <c r="I3278" t="s">
        <v>3287</v>
      </c>
      <c r="J3278" t="s">
        <v>5</v>
      </c>
      <c r="K3278" t="s">
        <v>32</v>
      </c>
      <c r="L3278" t="s">
        <v>20921</v>
      </c>
      <c r="M3278" t="s">
        <v>18492</v>
      </c>
      <c r="N3278">
        <v>70204</v>
      </c>
      <c r="O3278" t="s">
        <v>87</v>
      </c>
      <c r="P3278" t="s">
        <v>2</v>
      </c>
      <c r="Q3278" t="s">
        <v>4</v>
      </c>
      <c r="R3278" t="s">
        <v>16851</v>
      </c>
      <c r="S3278" t="s">
        <v>17671</v>
      </c>
      <c r="T3278" t="s">
        <v>3288</v>
      </c>
      <c r="U3278" t="s">
        <v>3566</v>
      </c>
      <c r="V3278" t="s">
        <v>18158</v>
      </c>
      <c r="W3278" t="s">
        <v>27779</v>
      </c>
      <c r="X3278" t="s">
        <v>11078</v>
      </c>
      <c r="Y3278" s="536" t="s">
        <v>27780</v>
      </c>
      <c r="Z3278" s="536" t="s">
        <v>22670</v>
      </c>
      <c r="AA3278" s="493" t="s">
        <v>17411</v>
      </c>
      <c r="AB3278" s="493" t="s">
        <v>27781</v>
      </c>
      <c r="AC3278" s="493" t="s">
        <v>22665</v>
      </c>
      <c r="AD3278" s="493" t="s">
        <v>22666</v>
      </c>
      <c r="AE3278"/>
      <c r="AF3278" t="s">
        <v>20919</v>
      </c>
      <c r="AG3278"/>
      <c r="AH3278"/>
      <c r="AI3278" t="s">
        <v>20668</v>
      </c>
      <c r="AJ3278" t="s">
        <v>32</v>
      </c>
      <c r="AK3278" t="s">
        <v>8029</v>
      </c>
      <c r="AL3278" t="s">
        <v>64</v>
      </c>
      <c r="AM3278" t="s">
        <v>445</v>
      </c>
      <c r="AN3278">
        <v>10</v>
      </c>
    </row>
    <row r="3279" spans="1:40" ht="14.4" x14ac:dyDescent="0.3">
      <c r="D3279" t="str">
        <f>CONCATENATE(portada_F[[#This Row],[NIVEL]],".",portada_F[[#This Row],[CODINS]])</f>
        <v>1.01325</v>
      </c>
      <c r="E3279" s="444" t="s">
        <v>31609</v>
      </c>
      <c r="F3279" t="s">
        <v>3361</v>
      </c>
      <c r="G3279" t="s">
        <v>5581</v>
      </c>
      <c r="H3279" t="s">
        <v>5582</v>
      </c>
      <c r="I3279" t="s">
        <v>3287</v>
      </c>
      <c r="J3279" t="s">
        <v>1</v>
      </c>
      <c r="K3279" t="s">
        <v>32</v>
      </c>
      <c r="L3279" t="s">
        <v>20921</v>
      </c>
      <c r="M3279" t="s">
        <v>18492</v>
      </c>
      <c r="N3279">
        <v>70202</v>
      </c>
      <c r="O3279" t="s">
        <v>87</v>
      </c>
      <c r="P3279" t="s">
        <v>2</v>
      </c>
      <c r="Q3279" t="s">
        <v>2</v>
      </c>
      <c r="R3279" t="s">
        <v>16850</v>
      </c>
      <c r="S3279" t="s">
        <v>17671</v>
      </c>
      <c r="T3279" t="s">
        <v>3288</v>
      </c>
      <c r="U3279" t="s">
        <v>3750</v>
      </c>
      <c r="V3279" t="s">
        <v>5582</v>
      </c>
      <c r="W3279" t="s">
        <v>23749</v>
      </c>
      <c r="X3279" t="s">
        <v>11800</v>
      </c>
      <c r="Y3279" s="536" t="s">
        <v>23750</v>
      </c>
      <c r="Z3279" s="536"/>
      <c r="AA3279" s="493" t="s">
        <v>23751</v>
      </c>
      <c r="AB3279" s="493" t="s">
        <v>23752</v>
      </c>
      <c r="AC3279" s="493" t="s">
        <v>17099</v>
      </c>
      <c r="AD3279" s="493" t="s">
        <v>21461</v>
      </c>
      <c r="AE3279"/>
      <c r="AF3279" t="s">
        <v>20919</v>
      </c>
      <c r="AG3279"/>
      <c r="AH3279"/>
      <c r="AI3279" t="s">
        <v>20668</v>
      </c>
      <c r="AJ3279" t="s">
        <v>32</v>
      </c>
      <c r="AK3279" t="s">
        <v>5580</v>
      </c>
      <c r="AL3279" t="s">
        <v>64</v>
      </c>
      <c r="AM3279" t="s">
        <v>5582</v>
      </c>
      <c r="AN3279">
        <v>10</v>
      </c>
    </row>
    <row r="3280" spans="1:40" ht="14.4" x14ac:dyDescent="0.3">
      <c r="D3280" t="str">
        <f>CONCATENATE(portada_F[[#This Row],[NIVEL]],".",portada_F[[#This Row],[CODINS]])</f>
        <v>1.01760</v>
      </c>
      <c r="E3280" s="444" t="s">
        <v>32017</v>
      </c>
      <c r="F3280" t="s">
        <v>4229</v>
      </c>
      <c r="G3280" t="s">
        <v>6116</v>
      </c>
      <c r="H3280" t="s">
        <v>4706</v>
      </c>
      <c r="I3280" t="s">
        <v>3287</v>
      </c>
      <c r="J3280" t="s">
        <v>7</v>
      </c>
      <c r="K3280" t="s">
        <v>32</v>
      </c>
      <c r="L3280" t="s">
        <v>20921</v>
      </c>
      <c r="M3280" t="s">
        <v>18492</v>
      </c>
      <c r="N3280">
        <v>70604</v>
      </c>
      <c r="O3280" t="s">
        <v>87</v>
      </c>
      <c r="P3280" t="s">
        <v>6</v>
      </c>
      <c r="Q3280" t="s">
        <v>4</v>
      </c>
      <c r="R3280" t="s">
        <v>16870</v>
      </c>
      <c r="S3280" t="s">
        <v>17671</v>
      </c>
      <c r="T3280" t="s">
        <v>2357</v>
      </c>
      <c r="U3280" t="s">
        <v>17937</v>
      </c>
      <c r="V3280" t="s">
        <v>4706</v>
      </c>
      <c r="W3280" t="s">
        <v>24677</v>
      </c>
      <c r="X3280" t="s">
        <v>10726</v>
      </c>
      <c r="Y3280" s="536" t="s">
        <v>24678</v>
      </c>
      <c r="Z3280" s="536"/>
      <c r="AA3280" s="493" t="s">
        <v>20117</v>
      </c>
      <c r="AB3280" s="493" t="s">
        <v>24679</v>
      </c>
      <c r="AC3280" s="493" t="s">
        <v>22661</v>
      </c>
      <c r="AD3280" s="493" t="s">
        <v>22658</v>
      </c>
      <c r="AE3280"/>
      <c r="AF3280" t="s">
        <v>20919</v>
      </c>
      <c r="AG3280"/>
      <c r="AH3280"/>
      <c r="AI3280" t="s">
        <v>20668</v>
      </c>
      <c r="AJ3280" t="s">
        <v>32</v>
      </c>
      <c r="AK3280" t="s">
        <v>7385</v>
      </c>
      <c r="AL3280" t="s">
        <v>64</v>
      </c>
      <c r="AM3280" t="s">
        <v>4706</v>
      </c>
      <c r="AN3280">
        <v>17</v>
      </c>
    </row>
    <row r="3281" spans="4:40" ht="14.4" x14ac:dyDescent="0.3">
      <c r="D3281" t="str">
        <f>CONCATENATE(portada_F[[#This Row],[NIVEL]],".",portada_F[[#This Row],[CODINS]])</f>
        <v>1.00949</v>
      </c>
      <c r="E3281" s="444" t="s">
        <v>31275</v>
      </c>
      <c r="F3281" t="s">
        <v>670</v>
      </c>
      <c r="G3281" t="s">
        <v>6076</v>
      </c>
      <c r="H3281" t="s">
        <v>4093</v>
      </c>
      <c r="I3281" t="s">
        <v>3287</v>
      </c>
      <c r="J3281" t="s">
        <v>3</v>
      </c>
      <c r="K3281" t="s">
        <v>32</v>
      </c>
      <c r="L3281" t="s">
        <v>20921</v>
      </c>
      <c r="M3281" t="s">
        <v>18492</v>
      </c>
      <c r="N3281">
        <v>70203</v>
      </c>
      <c r="O3281" t="s">
        <v>87</v>
      </c>
      <c r="P3281" t="s">
        <v>2</v>
      </c>
      <c r="Q3281" t="s">
        <v>3</v>
      </c>
      <c r="R3281" t="s">
        <v>18395</v>
      </c>
      <c r="S3281" t="s">
        <v>17671</v>
      </c>
      <c r="T3281" t="s">
        <v>3288</v>
      </c>
      <c r="U3281" t="s">
        <v>22636</v>
      </c>
      <c r="V3281" t="s">
        <v>4093</v>
      </c>
      <c r="W3281" t="s">
        <v>18893</v>
      </c>
      <c r="X3281" t="s">
        <v>10499</v>
      </c>
      <c r="Y3281" s="536" t="s">
        <v>22976</v>
      </c>
      <c r="Z3281" s="536" t="s">
        <v>22977</v>
      </c>
      <c r="AA3281" s="493" t="s">
        <v>8317</v>
      </c>
      <c r="AB3281" s="493" t="s">
        <v>22978</v>
      </c>
      <c r="AC3281" s="493" t="s">
        <v>19919</v>
      </c>
      <c r="AD3281" s="493" t="s">
        <v>22644</v>
      </c>
      <c r="AE3281"/>
      <c r="AF3281" t="s">
        <v>20919</v>
      </c>
      <c r="AG3281"/>
      <c r="AH3281"/>
      <c r="AI3281" t="s">
        <v>20668</v>
      </c>
      <c r="AJ3281" t="s">
        <v>32</v>
      </c>
      <c r="AK3281" t="s">
        <v>1008</v>
      </c>
      <c r="AL3281" t="s">
        <v>64</v>
      </c>
      <c r="AM3281" t="s">
        <v>4093</v>
      </c>
      <c r="AN3281">
        <v>28</v>
      </c>
    </row>
    <row r="3282" spans="4:40" ht="14.4" x14ac:dyDescent="0.3">
      <c r="D3282" t="str">
        <f>CONCATENATE(portada_F[[#This Row],[NIVEL]],".",portada_F[[#This Row],[CODINS]])</f>
        <v>1.02007</v>
      </c>
      <c r="E3282" s="444" t="s">
        <v>32235</v>
      </c>
      <c r="F3282" t="s">
        <v>4625</v>
      </c>
      <c r="G3282" t="s">
        <v>6561</v>
      </c>
      <c r="H3282" t="s">
        <v>6562</v>
      </c>
      <c r="I3282" t="s">
        <v>3287</v>
      </c>
      <c r="J3282" t="s">
        <v>3</v>
      </c>
      <c r="K3282" t="s">
        <v>32</v>
      </c>
      <c r="L3282" t="s">
        <v>20921</v>
      </c>
      <c r="M3282" t="s">
        <v>18492</v>
      </c>
      <c r="N3282">
        <v>70203</v>
      </c>
      <c r="O3282" t="s">
        <v>87</v>
      </c>
      <c r="P3282" t="s">
        <v>2</v>
      </c>
      <c r="Q3282" t="s">
        <v>3</v>
      </c>
      <c r="R3282" t="s">
        <v>18395</v>
      </c>
      <c r="S3282" t="s">
        <v>17671</v>
      </c>
      <c r="T3282" t="s">
        <v>3288</v>
      </c>
      <c r="U3282" t="s">
        <v>22636</v>
      </c>
      <c r="V3282" t="s">
        <v>6562</v>
      </c>
      <c r="W3282" t="s">
        <v>25161</v>
      </c>
      <c r="X3282" t="s">
        <v>11992</v>
      </c>
      <c r="Y3282" s="536" t="s">
        <v>25162</v>
      </c>
      <c r="Z3282" s="536"/>
      <c r="AA3282" s="493" t="s">
        <v>14937</v>
      </c>
      <c r="AB3282" s="493" t="s">
        <v>25163</v>
      </c>
      <c r="AC3282" s="493" t="s">
        <v>19919</v>
      </c>
      <c r="AD3282" s="493" t="s">
        <v>22644</v>
      </c>
      <c r="AE3282"/>
      <c r="AF3282" t="s">
        <v>20919</v>
      </c>
      <c r="AG3282"/>
      <c r="AH3282"/>
      <c r="AI3282" t="s">
        <v>20668</v>
      </c>
      <c r="AJ3282" t="s">
        <v>32</v>
      </c>
      <c r="AK3282" t="s">
        <v>7717</v>
      </c>
      <c r="AL3282" t="s">
        <v>64</v>
      </c>
      <c r="AM3282" t="s">
        <v>6562</v>
      </c>
      <c r="AN3282">
        <v>9</v>
      </c>
    </row>
    <row r="3283" spans="4:40" ht="14.4" x14ac:dyDescent="0.3">
      <c r="D3283" t="str">
        <f>CONCATENATE(portada_F[[#This Row],[NIVEL]],".",portada_F[[#This Row],[CODINS]])</f>
        <v>1.02008</v>
      </c>
      <c r="E3283" s="444" t="s">
        <v>32236</v>
      </c>
      <c r="F3283" t="s">
        <v>4628</v>
      </c>
      <c r="G3283" t="s">
        <v>6077</v>
      </c>
      <c r="H3283" t="s">
        <v>6078</v>
      </c>
      <c r="I3283" t="s">
        <v>3287</v>
      </c>
      <c r="J3283" t="s">
        <v>3</v>
      </c>
      <c r="K3283" t="s">
        <v>32</v>
      </c>
      <c r="L3283" t="s">
        <v>20921</v>
      </c>
      <c r="M3283" t="s">
        <v>18492</v>
      </c>
      <c r="N3283">
        <v>70205</v>
      </c>
      <c r="O3283" t="s">
        <v>87</v>
      </c>
      <c r="P3283" t="s">
        <v>2</v>
      </c>
      <c r="Q3283" t="s">
        <v>5</v>
      </c>
      <c r="R3283" t="s">
        <v>16852</v>
      </c>
      <c r="S3283" t="s">
        <v>17671</v>
      </c>
      <c r="T3283" t="s">
        <v>3288</v>
      </c>
      <c r="U3283" t="s">
        <v>3289</v>
      </c>
      <c r="V3283" t="s">
        <v>6078</v>
      </c>
      <c r="W3283" t="s">
        <v>9735</v>
      </c>
      <c r="X3283" t="s">
        <v>13030</v>
      </c>
      <c r="Y3283" s="536" t="s">
        <v>25164</v>
      </c>
      <c r="Z3283" s="536"/>
      <c r="AA3283" s="493" t="s">
        <v>19224</v>
      </c>
      <c r="AB3283" s="493" t="s">
        <v>25164</v>
      </c>
      <c r="AC3283" s="493" t="s">
        <v>19919</v>
      </c>
      <c r="AD3283" s="493" t="s">
        <v>22644</v>
      </c>
      <c r="AE3283"/>
      <c r="AF3283" t="s">
        <v>20919</v>
      </c>
      <c r="AG3283"/>
      <c r="AH3283"/>
      <c r="AI3283" t="s">
        <v>20668</v>
      </c>
      <c r="AJ3283" t="s">
        <v>32</v>
      </c>
      <c r="AK3283" t="s">
        <v>915</v>
      </c>
      <c r="AL3283" t="s">
        <v>64</v>
      </c>
      <c r="AM3283" t="s">
        <v>6078</v>
      </c>
      <c r="AN3283">
        <v>14</v>
      </c>
    </row>
    <row r="3284" spans="4:40" ht="14.4" x14ac:dyDescent="0.3">
      <c r="D3284" t="str">
        <f>CONCATENATE(portada_F[[#This Row],[NIVEL]],".",portada_F[[#This Row],[CODINS]])</f>
        <v>1.01336</v>
      </c>
      <c r="E3284" s="444" t="s">
        <v>31620</v>
      </c>
      <c r="F3284" t="s">
        <v>1176</v>
      </c>
      <c r="G3284" t="s">
        <v>6079</v>
      </c>
      <c r="H3284" t="s">
        <v>3233</v>
      </c>
      <c r="I3284" t="s">
        <v>3287</v>
      </c>
      <c r="J3284" t="s">
        <v>3</v>
      </c>
      <c r="K3284" t="s">
        <v>32</v>
      </c>
      <c r="L3284" t="s">
        <v>20921</v>
      </c>
      <c r="M3284" t="s">
        <v>18492</v>
      </c>
      <c r="N3284">
        <v>70205</v>
      </c>
      <c r="O3284" t="s">
        <v>87</v>
      </c>
      <c r="P3284" t="s">
        <v>2</v>
      </c>
      <c r="Q3284" t="s">
        <v>5</v>
      </c>
      <c r="R3284" t="s">
        <v>16852</v>
      </c>
      <c r="S3284" t="s">
        <v>17671</v>
      </c>
      <c r="T3284" t="s">
        <v>3288</v>
      </c>
      <c r="U3284" t="s">
        <v>3289</v>
      </c>
      <c r="V3284" t="s">
        <v>750</v>
      </c>
      <c r="W3284" t="s">
        <v>287</v>
      </c>
      <c r="X3284" t="s">
        <v>12863</v>
      </c>
      <c r="Y3284" s="536" t="s">
        <v>23773</v>
      </c>
      <c r="Z3284" s="536" t="s">
        <v>23774</v>
      </c>
      <c r="AA3284" s="493" t="s">
        <v>10601</v>
      </c>
      <c r="AB3284" s="493" t="s">
        <v>23775</v>
      </c>
      <c r="AC3284" s="493" t="s">
        <v>19919</v>
      </c>
      <c r="AD3284" s="493" t="s">
        <v>22644</v>
      </c>
      <c r="AE3284"/>
      <c r="AF3284" t="s">
        <v>20919</v>
      </c>
      <c r="AG3284"/>
      <c r="AH3284"/>
      <c r="AI3284" t="s">
        <v>20668</v>
      </c>
      <c r="AJ3284" t="s">
        <v>32</v>
      </c>
      <c r="AK3284" t="s">
        <v>7382</v>
      </c>
      <c r="AL3284" t="s">
        <v>64</v>
      </c>
      <c r="AM3284" t="s">
        <v>3233</v>
      </c>
      <c r="AN3284">
        <v>26</v>
      </c>
    </row>
    <row r="3285" spans="4:40" ht="14.4" x14ac:dyDescent="0.3">
      <c r="D3285" t="str">
        <f>CONCATENATE(portada_F[[#This Row],[NIVEL]],".",portada_F[[#This Row],[CODINS]])</f>
        <v>1.01129</v>
      </c>
      <c r="E3285" s="444" t="s">
        <v>31438</v>
      </c>
      <c r="F3285" t="s">
        <v>575</v>
      </c>
      <c r="G3285" t="s">
        <v>6035</v>
      </c>
      <c r="H3285" t="s">
        <v>424</v>
      </c>
      <c r="I3285" t="s">
        <v>3287</v>
      </c>
      <c r="J3285" t="s">
        <v>9</v>
      </c>
      <c r="K3285" t="s">
        <v>32</v>
      </c>
      <c r="L3285" t="s">
        <v>20921</v>
      </c>
      <c r="M3285" t="s">
        <v>18492</v>
      </c>
      <c r="N3285">
        <v>70203</v>
      </c>
      <c r="O3285" t="s">
        <v>87</v>
      </c>
      <c r="P3285" t="s">
        <v>2</v>
      </c>
      <c r="Q3285" t="s">
        <v>3</v>
      </c>
      <c r="R3285" t="s">
        <v>18395</v>
      </c>
      <c r="S3285" t="s">
        <v>17671</v>
      </c>
      <c r="T3285" t="s">
        <v>3288</v>
      </c>
      <c r="U3285" t="s">
        <v>22636</v>
      </c>
      <c r="V3285" t="s">
        <v>424</v>
      </c>
      <c r="W3285" t="s">
        <v>23340</v>
      </c>
      <c r="X3285" t="s">
        <v>11747</v>
      </c>
      <c r="Y3285" s="536" t="s">
        <v>23341</v>
      </c>
      <c r="Z3285" s="536" t="s">
        <v>23342</v>
      </c>
      <c r="AA3285" s="493" t="s">
        <v>14989</v>
      </c>
      <c r="AB3285" s="493" t="s">
        <v>23342</v>
      </c>
      <c r="AC3285" s="493" t="s">
        <v>19918</v>
      </c>
      <c r="AD3285" s="493" t="s">
        <v>22641</v>
      </c>
      <c r="AE3285"/>
      <c r="AF3285" t="s">
        <v>20919</v>
      </c>
      <c r="AG3285"/>
      <c r="AH3285"/>
      <c r="AI3285" t="s">
        <v>20668</v>
      </c>
      <c r="AJ3285" t="s">
        <v>32</v>
      </c>
      <c r="AK3285" t="s">
        <v>5272</v>
      </c>
      <c r="AL3285" t="s">
        <v>64</v>
      </c>
      <c r="AM3285" t="s">
        <v>424</v>
      </c>
      <c r="AN3285">
        <v>19</v>
      </c>
    </row>
    <row r="3286" spans="4:40" ht="14.4" x14ac:dyDescent="0.3">
      <c r="D3286" t="str">
        <f>CONCATENATE(portada_F[[#This Row],[NIVEL]],".",portada_F[[#This Row],[CODINS]])</f>
        <v>1.02209</v>
      </c>
      <c r="E3286" s="444" t="s">
        <v>32414</v>
      </c>
      <c r="F3286" t="s">
        <v>4930</v>
      </c>
      <c r="G3286" t="s">
        <v>6082</v>
      </c>
      <c r="H3286" t="s">
        <v>1317</v>
      </c>
      <c r="I3286" t="s">
        <v>3287</v>
      </c>
      <c r="J3286" t="s">
        <v>6</v>
      </c>
      <c r="K3286" t="s">
        <v>32</v>
      </c>
      <c r="L3286" t="s">
        <v>20921</v>
      </c>
      <c r="M3286" t="s">
        <v>18492</v>
      </c>
      <c r="N3286">
        <v>70205</v>
      </c>
      <c r="O3286" t="s">
        <v>87</v>
      </c>
      <c r="P3286" t="s">
        <v>2</v>
      </c>
      <c r="Q3286" t="s">
        <v>5</v>
      </c>
      <c r="R3286" t="s">
        <v>16852</v>
      </c>
      <c r="S3286" t="s">
        <v>17671</v>
      </c>
      <c r="T3286" t="s">
        <v>3288</v>
      </c>
      <c r="U3286" t="s">
        <v>3289</v>
      </c>
      <c r="V3286" t="s">
        <v>1317</v>
      </c>
      <c r="W3286" t="s">
        <v>19186</v>
      </c>
      <c r="X3286" t="s">
        <v>12044</v>
      </c>
      <c r="Y3286" s="536" t="s">
        <v>25582</v>
      </c>
      <c r="Z3286" s="536"/>
      <c r="AA3286" s="493" t="s">
        <v>15730</v>
      </c>
      <c r="AB3286" s="493" t="s">
        <v>25583</v>
      </c>
      <c r="AC3286" s="493" t="s">
        <v>19988</v>
      </c>
      <c r="AD3286" s="493" t="s">
        <v>23346</v>
      </c>
      <c r="AE3286"/>
      <c r="AF3286" t="s">
        <v>20919</v>
      </c>
      <c r="AG3286"/>
      <c r="AH3286"/>
      <c r="AI3286" t="s">
        <v>20668</v>
      </c>
      <c r="AJ3286" t="s">
        <v>32</v>
      </c>
      <c r="AK3286" t="s">
        <v>6081</v>
      </c>
      <c r="AL3286" t="s">
        <v>64</v>
      </c>
      <c r="AM3286" t="s">
        <v>1317</v>
      </c>
      <c r="AN3286">
        <v>20</v>
      </c>
    </row>
    <row r="3287" spans="4:40" ht="14.4" x14ac:dyDescent="0.3">
      <c r="D3287" t="str">
        <f>CONCATENATE(portada_F[[#This Row],[NIVEL]],".",portada_F[[#This Row],[CODINS]])</f>
        <v>1.03555</v>
      </c>
      <c r="E3287" s="444" t="s">
        <v>33555</v>
      </c>
      <c r="F3287" t="s">
        <v>9928</v>
      </c>
      <c r="G3287" t="s">
        <v>13659</v>
      </c>
      <c r="H3287" t="s">
        <v>3288</v>
      </c>
      <c r="I3287" t="s">
        <v>3287</v>
      </c>
      <c r="J3287" t="s">
        <v>9</v>
      </c>
      <c r="K3287" t="s">
        <v>32</v>
      </c>
      <c r="L3287" t="s">
        <v>20921</v>
      </c>
      <c r="M3287" t="s">
        <v>18492</v>
      </c>
      <c r="N3287">
        <v>70203</v>
      </c>
      <c r="O3287" t="s">
        <v>87</v>
      </c>
      <c r="P3287" t="s">
        <v>2</v>
      </c>
      <c r="Q3287" t="s">
        <v>3</v>
      </c>
      <c r="R3287" t="s">
        <v>18395</v>
      </c>
      <c r="S3287" t="s">
        <v>17671</v>
      </c>
      <c r="T3287" t="s">
        <v>3288</v>
      </c>
      <c r="U3287" t="s">
        <v>22636</v>
      </c>
      <c r="V3287" t="s">
        <v>173</v>
      </c>
      <c r="W3287" t="s">
        <v>28351</v>
      </c>
      <c r="X3287" t="s">
        <v>14315</v>
      </c>
      <c r="Y3287" s="536" t="s">
        <v>28352</v>
      </c>
      <c r="Z3287" s="536"/>
      <c r="AA3287" s="493" t="s">
        <v>19494</v>
      </c>
      <c r="AB3287" s="493" t="s">
        <v>28353</v>
      </c>
      <c r="AC3287" s="493" t="s">
        <v>19918</v>
      </c>
      <c r="AD3287" s="493" t="s">
        <v>22641</v>
      </c>
      <c r="AE3287"/>
      <c r="AF3287" t="s">
        <v>20919</v>
      </c>
      <c r="AG3287"/>
      <c r="AH3287"/>
      <c r="AI3287" t="s">
        <v>20668</v>
      </c>
      <c r="AJ3287" t="s">
        <v>32</v>
      </c>
      <c r="AK3287" t="s">
        <v>6036</v>
      </c>
      <c r="AL3287" t="s">
        <v>64</v>
      </c>
      <c r="AM3287" t="s">
        <v>3288</v>
      </c>
      <c r="AN3287">
        <v>2</v>
      </c>
    </row>
    <row r="3288" spans="4:40" ht="14.4" x14ac:dyDescent="0.3">
      <c r="D3288" t="str">
        <f>CONCATENATE(portada_F[[#This Row],[NIVEL]],".",portada_F[[#This Row],[CODINS]])</f>
        <v>1.02987</v>
      </c>
      <c r="E3288" s="444" t="s">
        <v>33096</v>
      </c>
      <c r="F3288" t="s">
        <v>14664</v>
      </c>
      <c r="G3288" t="s">
        <v>14663</v>
      </c>
      <c r="H3288" t="s">
        <v>14665</v>
      </c>
      <c r="I3288" t="s">
        <v>3287</v>
      </c>
      <c r="J3288" t="s">
        <v>9</v>
      </c>
      <c r="K3288" t="s">
        <v>32</v>
      </c>
      <c r="L3288" t="s">
        <v>20921</v>
      </c>
      <c r="M3288" t="s">
        <v>18492</v>
      </c>
      <c r="N3288">
        <v>70203</v>
      </c>
      <c r="O3288" t="s">
        <v>87</v>
      </c>
      <c r="P3288" t="s">
        <v>2</v>
      </c>
      <c r="Q3288" t="s">
        <v>3</v>
      </c>
      <c r="R3288" t="s">
        <v>18395</v>
      </c>
      <c r="S3288" t="s">
        <v>17671</v>
      </c>
      <c r="T3288" t="s">
        <v>3288</v>
      </c>
      <c r="U3288" t="s">
        <v>22636</v>
      </c>
      <c r="V3288" t="s">
        <v>20333</v>
      </c>
      <c r="W3288" t="s">
        <v>27181</v>
      </c>
      <c r="X3288" t="s">
        <v>15102</v>
      </c>
      <c r="Y3288" s="536" t="s">
        <v>27182</v>
      </c>
      <c r="Z3288" s="536"/>
      <c r="AA3288" s="493" t="s">
        <v>20334</v>
      </c>
      <c r="AB3288" s="493" t="s">
        <v>27183</v>
      </c>
      <c r="AC3288" s="493" t="s">
        <v>19918</v>
      </c>
      <c r="AD3288" s="493" t="s">
        <v>26234</v>
      </c>
      <c r="AE3288"/>
      <c r="AF3288" t="s">
        <v>20919</v>
      </c>
      <c r="AG3288"/>
      <c r="AH3288"/>
      <c r="AI3288" t="s">
        <v>20668</v>
      </c>
      <c r="AJ3288" t="s">
        <v>32</v>
      </c>
      <c r="AK3288" t="s">
        <v>6037</v>
      </c>
      <c r="AL3288" t="s">
        <v>64</v>
      </c>
      <c r="AM3288" t="s">
        <v>14665</v>
      </c>
      <c r="AN3288">
        <v>13</v>
      </c>
    </row>
    <row r="3289" spans="4:40" ht="14.4" x14ac:dyDescent="0.3">
      <c r="D3289" t="str">
        <f>CONCATENATE(portada_F[[#This Row],[NIVEL]],".",portada_F[[#This Row],[CODINS]])</f>
        <v>1.00978</v>
      </c>
      <c r="E3289" s="444" t="s">
        <v>31302</v>
      </c>
      <c r="F3289" t="s">
        <v>2620</v>
      </c>
      <c r="G3289" t="s">
        <v>6148</v>
      </c>
      <c r="H3289" t="s">
        <v>6149</v>
      </c>
      <c r="I3289" t="s">
        <v>3287</v>
      </c>
      <c r="J3289" t="s">
        <v>4</v>
      </c>
      <c r="K3289" t="s">
        <v>32</v>
      </c>
      <c r="L3289" t="s">
        <v>20921</v>
      </c>
      <c r="M3289" t="s">
        <v>18492</v>
      </c>
      <c r="N3289">
        <v>70601</v>
      </c>
      <c r="O3289" t="s">
        <v>87</v>
      </c>
      <c r="P3289" t="s">
        <v>6</v>
      </c>
      <c r="Q3289" t="s">
        <v>1</v>
      </c>
      <c r="R3289" t="s">
        <v>16867</v>
      </c>
      <c r="S3289" t="s">
        <v>17671</v>
      </c>
      <c r="T3289" t="s">
        <v>2357</v>
      </c>
      <c r="U3289" t="s">
        <v>2357</v>
      </c>
      <c r="V3289" t="s">
        <v>9743</v>
      </c>
      <c r="W3289" t="s">
        <v>18898</v>
      </c>
      <c r="X3289" t="s">
        <v>10584</v>
      </c>
      <c r="Y3289" s="536" t="s">
        <v>23040</v>
      </c>
      <c r="Z3289" s="536"/>
      <c r="AA3289" s="493" t="s">
        <v>15093</v>
      </c>
      <c r="AB3289" s="493" t="s">
        <v>23040</v>
      </c>
      <c r="AC3289" s="493" t="s">
        <v>19921</v>
      </c>
      <c r="AD3289" s="493" t="s">
        <v>22653</v>
      </c>
      <c r="AE3289"/>
      <c r="AF3289" t="s">
        <v>20919</v>
      </c>
      <c r="AG3289"/>
      <c r="AH3289"/>
      <c r="AI3289" t="s">
        <v>20668</v>
      </c>
      <c r="AJ3289" t="s">
        <v>32</v>
      </c>
      <c r="AK3289" t="s">
        <v>6147</v>
      </c>
      <c r="AL3289" t="s">
        <v>64</v>
      </c>
      <c r="AM3289" t="s">
        <v>6149</v>
      </c>
      <c r="AN3289">
        <v>17</v>
      </c>
    </row>
    <row r="3290" spans="4:40" ht="14.4" x14ac:dyDescent="0.3">
      <c r="D3290" t="str">
        <f>CONCATENATE(portada_F[[#This Row],[NIVEL]],".",portada_F[[#This Row],[CODINS]])</f>
        <v>1.01761</v>
      </c>
      <c r="E3290" s="444" t="s">
        <v>32018</v>
      </c>
      <c r="F3290" s="446" t="s">
        <v>4234</v>
      </c>
      <c r="G3290" t="s">
        <v>6173</v>
      </c>
      <c r="H3290" t="s">
        <v>795</v>
      </c>
      <c r="I3290" t="s">
        <v>3287</v>
      </c>
      <c r="J3290" t="s">
        <v>5</v>
      </c>
      <c r="K3290" t="s">
        <v>32</v>
      </c>
      <c r="L3290" t="s">
        <v>20921</v>
      </c>
      <c r="M3290" t="s">
        <v>18492</v>
      </c>
      <c r="N3290">
        <v>70204</v>
      </c>
      <c r="O3290" t="s">
        <v>87</v>
      </c>
      <c r="P3290" t="s">
        <v>2</v>
      </c>
      <c r="Q3290" t="s">
        <v>4</v>
      </c>
      <c r="R3290" t="s">
        <v>16851</v>
      </c>
      <c r="S3290" t="s">
        <v>17671</v>
      </c>
      <c r="T3290" t="s">
        <v>3288</v>
      </c>
      <c r="U3290" t="s">
        <v>3566</v>
      </c>
      <c r="V3290" t="s">
        <v>9747</v>
      </c>
      <c r="W3290" t="s">
        <v>19081</v>
      </c>
      <c r="X3290" t="s">
        <v>19080</v>
      </c>
      <c r="Y3290" s="536" t="s">
        <v>24680</v>
      </c>
      <c r="Z3290" s="536"/>
      <c r="AA3290" s="493" t="s">
        <v>19974</v>
      </c>
      <c r="AB3290" s="493" t="s">
        <v>24681</v>
      </c>
      <c r="AC3290" s="493" t="s">
        <v>22665</v>
      </c>
      <c r="AD3290" s="493" t="s">
        <v>22666</v>
      </c>
      <c r="AE3290"/>
      <c r="AF3290" t="s">
        <v>20919</v>
      </c>
      <c r="AG3290"/>
      <c r="AH3290"/>
      <c r="AI3290" t="s">
        <v>20668</v>
      </c>
      <c r="AJ3290" t="s">
        <v>32</v>
      </c>
      <c r="AK3290" t="s">
        <v>4601</v>
      </c>
      <c r="AL3290" t="s">
        <v>64</v>
      </c>
      <c r="AM3290" t="s">
        <v>795</v>
      </c>
      <c r="AN3290">
        <v>12</v>
      </c>
    </row>
    <row r="3291" spans="4:40" ht="14.4" x14ac:dyDescent="0.3">
      <c r="D3291" t="str">
        <f>CONCATENATE(portada_F[[#This Row],[NIVEL]],".",portada_F[[#This Row],[CODINS]])</f>
        <v>1.01983</v>
      </c>
      <c r="E3291" s="444" t="s">
        <v>32213</v>
      </c>
      <c r="F3291" t="s">
        <v>6900</v>
      </c>
      <c r="G3291" t="s">
        <v>6083</v>
      </c>
      <c r="H3291" t="s">
        <v>3771</v>
      </c>
      <c r="I3291" t="s">
        <v>3287</v>
      </c>
      <c r="J3291" t="s">
        <v>2</v>
      </c>
      <c r="K3291" t="s">
        <v>32</v>
      </c>
      <c r="L3291" t="s">
        <v>20921</v>
      </c>
      <c r="M3291" t="s">
        <v>18492</v>
      </c>
      <c r="N3291">
        <v>70203</v>
      </c>
      <c r="O3291" t="s">
        <v>87</v>
      </c>
      <c r="P3291" t="s">
        <v>2</v>
      </c>
      <c r="Q3291" t="s">
        <v>3</v>
      </c>
      <c r="R3291" t="s">
        <v>18395</v>
      </c>
      <c r="S3291" t="s">
        <v>17671</v>
      </c>
      <c r="T3291" t="s">
        <v>3288</v>
      </c>
      <c r="U3291" t="s">
        <v>22636</v>
      </c>
      <c r="V3291" t="s">
        <v>18029</v>
      </c>
      <c r="W3291" t="s">
        <v>25103</v>
      </c>
      <c r="X3291" t="s">
        <v>11987</v>
      </c>
      <c r="Y3291" s="536" t="s">
        <v>25104</v>
      </c>
      <c r="Z3291" s="536"/>
      <c r="AA3291" s="493" t="s">
        <v>18030</v>
      </c>
      <c r="AB3291" s="493" t="s">
        <v>25105</v>
      </c>
      <c r="AC3291" s="493" t="s">
        <v>22634</v>
      </c>
      <c r="AD3291" s="493" t="s">
        <v>22635</v>
      </c>
      <c r="AE3291"/>
      <c r="AF3291" t="s">
        <v>20919</v>
      </c>
      <c r="AG3291"/>
      <c r="AH3291"/>
      <c r="AI3291" t="s">
        <v>20668</v>
      </c>
      <c r="AJ3291" t="s">
        <v>32</v>
      </c>
      <c r="AK3291" t="s">
        <v>3447</v>
      </c>
      <c r="AL3291" t="s">
        <v>64</v>
      </c>
      <c r="AM3291" t="s">
        <v>3771</v>
      </c>
      <c r="AN3291">
        <v>17</v>
      </c>
    </row>
    <row r="3292" spans="4:40" ht="14.4" x14ac:dyDescent="0.3">
      <c r="D3292" t="str">
        <f>CONCATENATE(portada_F[[#This Row],[NIVEL]],".",portada_F[[#This Row],[CODINS]])</f>
        <v>1.04239</v>
      </c>
      <c r="E3292" s="444" t="s">
        <v>34083</v>
      </c>
      <c r="F3292" t="s">
        <v>8015</v>
      </c>
      <c r="G3292" t="s">
        <v>18661</v>
      </c>
      <c r="H3292" t="s">
        <v>1459</v>
      </c>
      <c r="I3292" t="s">
        <v>3287</v>
      </c>
      <c r="J3292" t="s">
        <v>7</v>
      </c>
      <c r="K3292" t="s">
        <v>32</v>
      </c>
      <c r="L3292" t="s">
        <v>20921</v>
      </c>
      <c r="M3292" t="s">
        <v>18492</v>
      </c>
      <c r="N3292">
        <v>70206</v>
      </c>
      <c r="O3292" t="s">
        <v>87</v>
      </c>
      <c r="P3292" t="s">
        <v>2</v>
      </c>
      <c r="Q3292" t="s">
        <v>6</v>
      </c>
      <c r="R3292" t="s">
        <v>16853</v>
      </c>
      <c r="S3292" t="s">
        <v>17671</v>
      </c>
      <c r="T3292" t="s">
        <v>3288</v>
      </c>
      <c r="U3292" t="s">
        <v>1863</v>
      </c>
      <c r="V3292" t="s">
        <v>1459</v>
      </c>
      <c r="W3292" t="s">
        <v>252</v>
      </c>
      <c r="X3292" t="s">
        <v>19614</v>
      </c>
      <c r="Y3292" s="536" t="s">
        <v>29752</v>
      </c>
      <c r="Z3292" s="536"/>
      <c r="AA3292" s="493" t="s">
        <v>20573</v>
      </c>
      <c r="AB3292" s="493" t="s">
        <v>29752</v>
      </c>
      <c r="AC3292" s="493" t="s">
        <v>22661</v>
      </c>
      <c r="AD3292" s="493" t="s">
        <v>22658</v>
      </c>
      <c r="AE3292"/>
      <c r="AF3292" t="s">
        <v>20919</v>
      </c>
      <c r="AG3292"/>
      <c r="AH3292"/>
      <c r="AI3292" t="s">
        <v>20668</v>
      </c>
      <c r="AJ3292" t="s">
        <v>32</v>
      </c>
      <c r="AK3292" t="s">
        <v>8984</v>
      </c>
      <c r="AL3292" t="s">
        <v>64</v>
      </c>
      <c r="AM3292" t="s">
        <v>1459</v>
      </c>
      <c r="AN3292">
        <v>2</v>
      </c>
    </row>
    <row r="3293" spans="4:40" ht="14.4" x14ac:dyDescent="0.3">
      <c r="D3293" t="str">
        <f>CONCATENATE(portada_F[[#This Row],[NIVEL]],".",portada_F[[#This Row],[CODINS]])</f>
        <v>1.02232</v>
      </c>
      <c r="E3293" s="444" t="s">
        <v>32434</v>
      </c>
      <c r="F3293" t="s">
        <v>3061</v>
      </c>
      <c r="G3293" t="s">
        <v>6038</v>
      </c>
      <c r="H3293" t="s">
        <v>3187</v>
      </c>
      <c r="I3293" t="s">
        <v>3287</v>
      </c>
      <c r="J3293" t="s">
        <v>9</v>
      </c>
      <c r="K3293" t="s">
        <v>32</v>
      </c>
      <c r="L3293" t="s">
        <v>20921</v>
      </c>
      <c r="M3293" t="s">
        <v>18492</v>
      </c>
      <c r="N3293">
        <v>70201</v>
      </c>
      <c r="O3293" t="s">
        <v>87</v>
      </c>
      <c r="P3293" t="s">
        <v>2</v>
      </c>
      <c r="Q3293" t="s">
        <v>1</v>
      </c>
      <c r="R3293" t="s">
        <v>16849</v>
      </c>
      <c r="S3293" t="s">
        <v>17671</v>
      </c>
      <c r="T3293" t="s">
        <v>3288</v>
      </c>
      <c r="U3293" t="s">
        <v>3287</v>
      </c>
      <c r="V3293" t="s">
        <v>3187</v>
      </c>
      <c r="W3293" t="s">
        <v>9573</v>
      </c>
      <c r="X3293" t="s">
        <v>13086</v>
      </c>
      <c r="Y3293" s="536" t="s">
        <v>25624</v>
      </c>
      <c r="Z3293" s="536"/>
      <c r="AA3293" s="493" t="s">
        <v>25625</v>
      </c>
      <c r="AB3293" s="493" t="s">
        <v>25626</v>
      </c>
      <c r="AC3293" s="493" t="s">
        <v>19918</v>
      </c>
      <c r="AD3293" s="493" t="s">
        <v>25627</v>
      </c>
      <c r="AE3293"/>
      <c r="AF3293" t="s">
        <v>20919</v>
      </c>
      <c r="AG3293"/>
      <c r="AH3293"/>
      <c r="AI3293" t="s">
        <v>20668</v>
      </c>
      <c r="AJ3293" t="s">
        <v>32</v>
      </c>
      <c r="AK3293" t="s">
        <v>7764</v>
      </c>
      <c r="AL3293" t="s">
        <v>64</v>
      </c>
      <c r="AM3293" t="s">
        <v>3187</v>
      </c>
      <c r="AN3293">
        <v>11</v>
      </c>
    </row>
    <row r="3294" spans="4:40" ht="14.4" x14ac:dyDescent="0.3">
      <c r="D3294" t="str">
        <f>CONCATENATE(portada_F[[#This Row],[NIVEL]],".",portada_F[[#This Row],[CODINS]])</f>
        <v>1.02530</v>
      </c>
      <c r="E3294" s="444" t="s">
        <v>32699</v>
      </c>
      <c r="F3294" t="s">
        <v>5287</v>
      </c>
      <c r="G3294" t="s">
        <v>6159</v>
      </c>
      <c r="H3294" t="s">
        <v>3160</v>
      </c>
      <c r="I3294" t="s">
        <v>3287</v>
      </c>
      <c r="J3294" t="s">
        <v>5</v>
      </c>
      <c r="K3294" t="s">
        <v>32</v>
      </c>
      <c r="L3294" t="s">
        <v>20921</v>
      </c>
      <c r="M3294" t="s">
        <v>18492</v>
      </c>
      <c r="N3294">
        <v>70204</v>
      </c>
      <c r="O3294" t="s">
        <v>87</v>
      </c>
      <c r="P3294" t="s">
        <v>2</v>
      </c>
      <c r="Q3294" t="s">
        <v>4</v>
      </c>
      <c r="R3294" t="s">
        <v>16851</v>
      </c>
      <c r="S3294" t="s">
        <v>17671</v>
      </c>
      <c r="T3294" t="s">
        <v>3288</v>
      </c>
      <c r="U3294" t="s">
        <v>3566</v>
      </c>
      <c r="V3294" t="s">
        <v>3160</v>
      </c>
      <c r="W3294" t="s">
        <v>215</v>
      </c>
      <c r="X3294" t="s">
        <v>12112</v>
      </c>
      <c r="Y3294" s="536" t="s">
        <v>26238</v>
      </c>
      <c r="Z3294" s="536"/>
      <c r="AA3294" s="493" t="s">
        <v>26239</v>
      </c>
      <c r="AB3294" s="493" t="s">
        <v>26240</v>
      </c>
      <c r="AC3294" s="493" t="s">
        <v>22665</v>
      </c>
      <c r="AD3294" s="493" t="s">
        <v>22666</v>
      </c>
      <c r="AE3294"/>
      <c r="AF3294" t="s">
        <v>20919</v>
      </c>
      <c r="AG3294"/>
      <c r="AH3294"/>
      <c r="AI3294" t="s">
        <v>20668</v>
      </c>
      <c r="AJ3294" t="s">
        <v>32</v>
      </c>
      <c r="AK3294" t="s">
        <v>7389</v>
      </c>
      <c r="AL3294" t="s">
        <v>64</v>
      </c>
      <c r="AM3294" t="s">
        <v>3160</v>
      </c>
      <c r="AN3294">
        <v>16</v>
      </c>
    </row>
    <row r="3295" spans="4:40" ht="14.4" x14ac:dyDescent="0.3">
      <c r="D3295" t="str">
        <f>CONCATENATE(portada_F[[#This Row],[NIVEL]],".",portada_F[[#This Row],[CODINS]])</f>
        <v>1.02000</v>
      </c>
      <c r="E3295" s="444" t="s">
        <v>32230</v>
      </c>
      <c r="F3295" t="s">
        <v>4615</v>
      </c>
      <c r="G3295" t="s">
        <v>6553</v>
      </c>
      <c r="H3295" t="s">
        <v>6554</v>
      </c>
      <c r="I3295" t="s">
        <v>3287</v>
      </c>
      <c r="J3295" t="s">
        <v>1</v>
      </c>
      <c r="K3295" t="s">
        <v>32</v>
      </c>
      <c r="L3295" t="s">
        <v>20921</v>
      </c>
      <c r="M3295" t="s">
        <v>18492</v>
      </c>
      <c r="N3295">
        <v>70207</v>
      </c>
      <c r="O3295" t="s">
        <v>87</v>
      </c>
      <c r="P3295" t="s">
        <v>2</v>
      </c>
      <c r="Q3295" t="s">
        <v>7</v>
      </c>
      <c r="R3295" t="s">
        <v>19687</v>
      </c>
      <c r="S3295" t="s">
        <v>17671</v>
      </c>
      <c r="T3295" t="s">
        <v>3288</v>
      </c>
      <c r="U3295" t="s">
        <v>1485</v>
      </c>
      <c r="V3295" t="s">
        <v>11307</v>
      </c>
      <c r="W3295" t="s">
        <v>25150</v>
      </c>
      <c r="X3295" t="s">
        <v>10799</v>
      </c>
      <c r="Y3295" s="536" t="s">
        <v>25151</v>
      </c>
      <c r="Z3295" s="536"/>
      <c r="AA3295" s="493" t="s">
        <v>20154</v>
      </c>
      <c r="AB3295" s="493" t="s">
        <v>25151</v>
      </c>
      <c r="AC3295" s="493" t="s">
        <v>17099</v>
      </c>
      <c r="AD3295" s="493" t="s">
        <v>21461</v>
      </c>
      <c r="AE3295"/>
      <c r="AF3295" t="s">
        <v>20919</v>
      </c>
      <c r="AG3295"/>
      <c r="AH3295"/>
      <c r="AI3295" t="s">
        <v>20668</v>
      </c>
      <c r="AJ3295" t="s">
        <v>32</v>
      </c>
      <c r="AK3295" t="s">
        <v>7714</v>
      </c>
      <c r="AL3295" t="s">
        <v>64</v>
      </c>
      <c r="AM3295" t="s">
        <v>6554</v>
      </c>
      <c r="AN3295">
        <v>51</v>
      </c>
    </row>
    <row r="3296" spans="4:40" ht="14.4" x14ac:dyDescent="0.3">
      <c r="D3296" t="str">
        <f>CONCATENATE(portada_F[[#This Row],[NIVEL]],".",portada_F[[#This Row],[CODINS]])</f>
        <v>1.02002</v>
      </c>
      <c r="E3296" s="444" t="s">
        <v>32231</v>
      </c>
      <c r="F3296" t="s">
        <v>4619</v>
      </c>
      <c r="G3296" t="s">
        <v>6040</v>
      </c>
      <c r="H3296" t="s">
        <v>4158</v>
      </c>
      <c r="I3296" t="s">
        <v>3287</v>
      </c>
      <c r="J3296" t="s">
        <v>9</v>
      </c>
      <c r="K3296" t="s">
        <v>32</v>
      </c>
      <c r="L3296" t="s">
        <v>20921</v>
      </c>
      <c r="M3296" t="s">
        <v>18492</v>
      </c>
      <c r="N3296">
        <v>70203</v>
      </c>
      <c r="O3296" t="s">
        <v>87</v>
      </c>
      <c r="P3296" t="s">
        <v>2</v>
      </c>
      <c r="Q3296" t="s">
        <v>3</v>
      </c>
      <c r="R3296" t="s">
        <v>18395</v>
      </c>
      <c r="S3296" t="s">
        <v>17671</v>
      </c>
      <c r="T3296" t="s">
        <v>3288</v>
      </c>
      <c r="U3296" t="s">
        <v>22636</v>
      </c>
      <c r="V3296" t="s">
        <v>4158</v>
      </c>
      <c r="W3296" t="s">
        <v>11991</v>
      </c>
      <c r="X3296" t="s">
        <v>11990</v>
      </c>
      <c r="Y3296" s="536"/>
      <c r="Z3296" s="536"/>
      <c r="AA3296" s="493" t="s">
        <v>15710</v>
      </c>
      <c r="AB3296" s="493" t="s">
        <v>25152</v>
      </c>
      <c r="AC3296" s="493" t="s">
        <v>19918</v>
      </c>
      <c r="AD3296" s="493" t="s">
        <v>22641</v>
      </c>
      <c r="AE3296"/>
      <c r="AF3296" t="s">
        <v>20919</v>
      </c>
      <c r="AG3296"/>
      <c r="AH3296"/>
      <c r="AI3296" t="s">
        <v>20668</v>
      </c>
      <c r="AJ3296" t="s">
        <v>32</v>
      </c>
      <c r="AK3296" t="s">
        <v>6039</v>
      </c>
      <c r="AL3296" t="s">
        <v>64</v>
      </c>
      <c r="AM3296" t="s">
        <v>4158</v>
      </c>
      <c r="AN3296">
        <v>18</v>
      </c>
    </row>
    <row r="3297" spans="4:40" ht="14.4" x14ac:dyDescent="0.3">
      <c r="D3297" t="str">
        <f>CONCATENATE(portada_F[[#This Row],[NIVEL]],".",portada_F[[#This Row],[CODINS]])</f>
        <v>1.01999</v>
      </c>
      <c r="E3297" s="444" t="s">
        <v>32229</v>
      </c>
      <c r="F3297" t="s">
        <v>4614</v>
      </c>
      <c r="G3297" t="s">
        <v>6117</v>
      </c>
      <c r="H3297" t="s">
        <v>4979</v>
      </c>
      <c r="I3297" t="s">
        <v>3287</v>
      </c>
      <c r="J3297" t="s">
        <v>7</v>
      </c>
      <c r="K3297" t="s">
        <v>32</v>
      </c>
      <c r="L3297" t="s">
        <v>20921</v>
      </c>
      <c r="M3297" t="s">
        <v>18492</v>
      </c>
      <c r="N3297">
        <v>70601</v>
      </c>
      <c r="O3297" t="s">
        <v>87</v>
      </c>
      <c r="P3297" t="s">
        <v>6</v>
      </c>
      <c r="Q3297" t="s">
        <v>1</v>
      </c>
      <c r="R3297" t="s">
        <v>16867</v>
      </c>
      <c r="S3297" t="s">
        <v>17671</v>
      </c>
      <c r="T3297" t="s">
        <v>2357</v>
      </c>
      <c r="U3297" t="s">
        <v>2357</v>
      </c>
      <c r="V3297" t="s">
        <v>4979</v>
      </c>
      <c r="W3297" t="s">
        <v>25146</v>
      </c>
      <c r="X3297" t="s">
        <v>10798</v>
      </c>
      <c r="Y3297" s="536" t="s">
        <v>25147</v>
      </c>
      <c r="Z3297" s="536"/>
      <c r="AA3297" s="493" t="s">
        <v>14916</v>
      </c>
      <c r="AB3297" s="493" t="s">
        <v>25148</v>
      </c>
      <c r="AC3297" s="493" t="s">
        <v>22661</v>
      </c>
      <c r="AD3297" s="493" t="s">
        <v>25149</v>
      </c>
      <c r="AE3297"/>
      <c r="AF3297" t="s">
        <v>20919</v>
      </c>
      <c r="AG3297"/>
      <c r="AH3297"/>
      <c r="AI3297" t="s">
        <v>20668</v>
      </c>
      <c r="AJ3297" t="s">
        <v>32</v>
      </c>
      <c r="AK3297" t="s">
        <v>2435</v>
      </c>
      <c r="AL3297" t="s">
        <v>64</v>
      </c>
      <c r="AM3297" t="s">
        <v>4979</v>
      </c>
      <c r="AN3297">
        <v>18</v>
      </c>
    </row>
    <row r="3298" spans="4:40" ht="14.4" x14ac:dyDescent="0.3">
      <c r="D3298" t="str">
        <f>CONCATENATE(portada_F[[#This Row],[NIVEL]],".",portada_F[[#This Row],[CODINS]])</f>
        <v>1.02892</v>
      </c>
      <c r="E3298" s="444" t="s">
        <v>33018</v>
      </c>
      <c r="F3298" t="s">
        <v>3643</v>
      </c>
      <c r="G3298" t="s">
        <v>3642</v>
      </c>
      <c r="H3298" t="s">
        <v>17359</v>
      </c>
      <c r="I3298" t="s">
        <v>3287</v>
      </c>
      <c r="J3298" t="s">
        <v>5</v>
      </c>
      <c r="K3298" t="s">
        <v>32</v>
      </c>
      <c r="L3298" t="s">
        <v>20921</v>
      </c>
      <c r="M3298" t="s">
        <v>18492</v>
      </c>
      <c r="N3298">
        <v>70204</v>
      </c>
      <c r="O3298" t="s">
        <v>87</v>
      </c>
      <c r="P3298" t="s">
        <v>2</v>
      </c>
      <c r="Q3298" t="s">
        <v>4</v>
      </c>
      <c r="R3298" t="s">
        <v>16851</v>
      </c>
      <c r="S3298" t="s">
        <v>17671</v>
      </c>
      <c r="T3298" t="s">
        <v>3288</v>
      </c>
      <c r="U3298" t="s">
        <v>3566</v>
      </c>
      <c r="V3298" t="s">
        <v>1508</v>
      </c>
      <c r="W3298" t="s">
        <v>26995</v>
      </c>
      <c r="X3298" t="s">
        <v>12192</v>
      </c>
      <c r="Y3298" s="536"/>
      <c r="Z3298" s="536"/>
      <c r="AA3298" s="493" t="s">
        <v>20317</v>
      </c>
      <c r="AB3298" s="493" t="s">
        <v>26996</v>
      </c>
      <c r="AC3298" s="493" t="s">
        <v>22665</v>
      </c>
      <c r="AD3298" s="493" t="s">
        <v>22666</v>
      </c>
      <c r="AE3298"/>
      <c r="AF3298" t="s">
        <v>20919</v>
      </c>
      <c r="AG3298"/>
      <c r="AH3298"/>
      <c r="AI3298" t="s">
        <v>20668</v>
      </c>
      <c r="AJ3298" t="s">
        <v>32</v>
      </c>
      <c r="AK3298" t="s">
        <v>2864</v>
      </c>
      <c r="AL3298" t="s">
        <v>64</v>
      </c>
      <c r="AM3298" t="s">
        <v>17359</v>
      </c>
      <c r="AN3298">
        <v>9</v>
      </c>
    </row>
    <row r="3299" spans="4:40" ht="14.4" x14ac:dyDescent="0.3">
      <c r="D3299" t="str">
        <f>CONCATENATE(portada_F[[#This Row],[NIVEL]],".",portada_F[[#This Row],[CODINS]])</f>
        <v>1.01352</v>
      </c>
      <c r="E3299" s="444" t="s">
        <v>31635</v>
      </c>
      <c r="F3299" t="s">
        <v>3426</v>
      </c>
      <c r="G3299" t="s">
        <v>6447</v>
      </c>
      <c r="H3299" t="s">
        <v>6448</v>
      </c>
      <c r="I3299" t="s">
        <v>3287</v>
      </c>
      <c r="J3299" t="s">
        <v>1</v>
      </c>
      <c r="K3299" t="s">
        <v>32</v>
      </c>
      <c r="L3299" t="s">
        <v>20921</v>
      </c>
      <c r="M3299" t="s">
        <v>18492</v>
      </c>
      <c r="N3299">
        <v>70201</v>
      </c>
      <c r="O3299" t="s">
        <v>87</v>
      </c>
      <c r="P3299" t="s">
        <v>2</v>
      </c>
      <c r="Q3299" t="s">
        <v>1</v>
      </c>
      <c r="R3299" t="s">
        <v>16849</v>
      </c>
      <c r="S3299" t="s">
        <v>17671</v>
      </c>
      <c r="T3299" t="s">
        <v>3288</v>
      </c>
      <c r="U3299" t="s">
        <v>3287</v>
      </c>
      <c r="V3299" t="s">
        <v>6449</v>
      </c>
      <c r="W3299" t="s">
        <v>23814</v>
      </c>
      <c r="X3299" t="s">
        <v>10605</v>
      </c>
      <c r="Y3299" s="536" t="s">
        <v>23815</v>
      </c>
      <c r="Z3299" s="536"/>
      <c r="AA3299" s="493" t="s">
        <v>19917</v>
      </c>
      <c r="AB3299" s="493" t="s">
        <v>23816</v>
      </c>
      <c r="AC3299" s="493" t="s">
        <v>17099</v>
      </c>
      <c r="AD3299" s="493" t="s">
        <v>21461</v>
      </c>
      <c r="AE3299"/>
      <c r="AF3299" t="s">
        <v>20919</v>
      </c>
      <c r="AG3299"/>
      <c r="AH3299"/>
      <c r="AI3299" t="s">
        <v>20668</v>
      </c>
      <c r="AJ3299" t="s">
        <v>32</v>
      </c>
      <c r="AK3299" t="s">
        <v>7575</v>
      </c>
      <c r="AL3299" t="s">
        <v>64</v>
      </c>
      <c r="AM3299" t="s">
        <v>6448</v>
      </c>
      <c r="AN3299">
        <v>38</v>
      </c>
    </row>
    <row r="3300" spans="4:40" ht="14.4" x14ac:dyDescent="0.3">
      <c r="D3300" t="str">
        <f>CONCATENATE(portada_F[[#This Row],[NIVEL]],".",portada_F[[#This Row],[CODINS]])</f>
        <v>1.01056</v>
      </c>
      <c r="E3300" s="444" t="s">
        <v>31373</v>
      </c>
      <c r="F3300" t="s">
        <v>2834</v>
      </c>
      <c r="G3300" t="s">
        <v>6160</v>
      </c>
      <c r="H3300" t="s">
        <v>473</v>
      </c>
      <c r="I3300" t="s">
        <v>3287</v>
      </c>
      <c r="J3300" t="s">
        <v>5</v>
      </c>
      <c r="K3300" t="s">
        <v>32</v>
      </c>
      <c r="L3300" t="s">
        <v>20921</v>
      </c>
      <c r="M3300" t="s">
        <v>18492</v>
      </c>
      <c r="N3300">
        <v>70204</v>
      </c>
      <c r="O3300" t="s">
        <v>87</v>
      </c>
      <c r="P3300" t="s">
        <v>2</v>
      </c>
      <c r="Q3300" t="s">
        <v>4</v>
      </c>
      <c r="R3300" t="s">
        <v>16851</v>
      </c>
      <c r="S3300" t="s">
        <v>17671</v>
      </c>
      <c r="T3300" t="s">
        <v>3288</v>
      </c>
      <c r="U3300" t="s">
        <v>3566</v>
      </c>
      <c r="V3300" t="s">
        <v>473</v>
      </c>
      <c r="W3300" t="s">
        <v>18920</v>
      </c>
      <c r="X3300" t="s">
        <v>10535</v>
      </c>
      <c r="Y3300" s="536" t="s">
        <v>23194</v>
      </c>
      <c r="Z3300" s="536"/>
      <c r="AA3300" s="493" t="s">
        <v>15054</v>
      </c>
      <c r="AB3300" s="493" t="s">
        <v>23194</v>
      </c>
      <c r="AC3300" s="493" t="s">
        <v>22665</v>
      </c>
      <c r="AD3300" s="493" t="s">
        <v>22666</v>
      </c>
      <c r="AE3300"/>
      <c r="AF3300" t="s">
        <v>20919</v>
      </c>
      <c r="AG3300"/>
      <c r="AH3300"/>
      <c r="AI3300" t="s">
        <v>20668</v>
      </c>
      <c r="AJ3300" t="s">
        <v>32</v>
      </c>
      <c r="AK3300" t="s">
        <v>7390</v>
      </c>
      <c r="AL3300" t="s">
        <v>64</v>
      </c>
      <c r="AM3300" t="s">
        <v>473</v>
      </c>
      <c r="AN3300">
        <v>34</v>
      </c>
    </row>
    <row r="3301" spans="4:40" ht="14.4" x14ac:dyDescent="0.3">
      <c r="D3301" t="str">
        <f>CONCATENATE(portada_F[[#This Row],[NIVEL]],".",portada_F[[#This Row],[CODINS]])</f>
        <v>1.03539</v>
      </c>
      <c r="E3301" s="444" t="s">
        <v>33542</v>
      </c>
      <c r="F3301" t="s">
        <v>7481</v>
      </c>
      <c r="G3301" t="s">
        <v>13639</v>
      </c>
      <c r="H3301" t="s">
        <v>3963</v>
      </c>
      <c r="I3301" t="s">
        <v>205</v>
      </c>
      <c r="J3301" t="s">
        <v>5</v>
      </c>
      <c r="K3301" t="s">
        <v>32</v>
      </c>
      <c r="L3301" t="s">
        <v>20921</v>
      </c>
      <c r="M3301" t="s">
        <v>18492</v>
      </c>
      <c r="N3301">
        <v>70203</v>
      </c>
      <c r="O3301" t="s">
        <v>87</v>
      </c>
      <c r="P3301" t="s">
        <v>2</v>
      </c>
      <c r="Q3301" t="s">
        <v>3</v>
      </c>
      <c r="R3301" t="s">
        <v>18395</v>
      </c>
      <c r="S3301" t="s">
        <v>17671</v>
      </c>
      <c r="T3301" t="s">
        <v>3288</v>
      </c>
      <c r="U3301" t="s">
        <v>22636</v>
      </c>
      <c r="V3301" t="s">
        <v>3963</v>
      </c>
      <c r="W3301" t="s">
        <v>14302</v>
      </c>
      <c r="X3301" t="s">
        <v>14301</v>
      </c>
      <c r="Y3301" s="536" t="s">
        <v>28311</v>
      </c>
      <c r="Z3301" s="536"/>
      <c r="AA3301" s="493" t="s">
        <v>14300</v>
      </c>
      <c r="AB3301" s="493" t="s">
        <v>28312</v>
      </c>
      <c r="AC3301" s="493" t="s">
        <v>9508</v>
      </c>
      <c r="AD3301" s="493" t="s">
        <v>23394</v>
      </c>
      <c r="AE3301"/>
      <c r="AF3301" t="s">
        <v>20919</v>
      </c>
      <c r="AG3301"/>
      <c r="AH3301"/>
      <c r="AI3301" t="s">
        <v>20668</v>
      </c>
      <c r="AJ3301" t="s">
        <v>32</v>
      </c>
      <c r="AK3301" t="s">
        <v>8347</v>
      </c>
      <c r="AL3301" t="s">
        <v>64</v>
      </c>
      <c r="AM3301" t="s">
        <v>3963</v>
      </c>
      <c r="AN3301">
        <v>7</v>
      </c>
    </row>
    <row r="3302" spans="4:40" ht="14.4" x14ac:dyDescent="0.3">
      <c r="D3302" t="str">
        <f>CONCATENATE(portada_F[[#This Row],[NIVEL]],".",portada_F[[#This Row],[CODINS]])</f>
        <v>1.02629</v>
      </c>
      <c r="E3302" s="444" t="s">
        <v>32779</v>
      </c>
      <c r="F3302" t="s">
        <v>5401</v>
      </c>
      <c r="G3302" t="s">
        <v>6444</v>
      </c>
      <c r="H3302" t="s">
        <v>6445</v>
      </c>
      <c r="I3302" t="s">
        <v>3287</v>
      </c>
      <c r="J3302" t="s">
        <v>4</v>
      </c>
      <c r="K3302" t="s">
        <v>32</v>
      </c>
      <c r="L3302" t="s">
        <v>20921</v>
      </c>
      <c r="M3302" t="s">
        <v>18492</v>
      </c>
      <c r="N3302">
        <v>70601</v>
      </c>
      <c r="O3302" t="s">
        <v>87</v>
      </c>
      <c r="P3302" t="s">
        <v>6</v>
      </c>
      <c r="Q3302" t="s">
        <v>1</v>
      </c>
      <c r="R3302" t="s">
        <v>16867</v>
      </c>
      <c r="S3302" t="s">
        <v>17671</v>
      </c>
      <c r="T3302" t="s">
        <v>2357</v>
      </c>
      <c r="U3302" t="s">
        <v>2357</v>
      </c>
      <c r="V3302" t="s">
        <v>6445</v>
      </c>
      <c r="W3302" t="s">
        <v>19301</v>
      </c>
      <c r="X3302" t="s">
        <v>10935</v>
      </c>
      <c r="Y3302" s="536" t="s">
        <v>26428</v>
      </c>
      <c r="Z3302" s="536" t="s">
        <v>26429</v>
      </c>
      <c r="AA3302" s="493" t="s">
        <v>17321</v>
      </c>
      <c r="AB3302" s="493" t="s">
        <v>26429</v>
      </c>
      <c r="AC3302" s="493" t="s">
        <v>19921</v>
      </c>
      <c r="AD3302" s="493" t="s">
        <v>22653</v>
      </c>
      <c r="AE3302"/>
      <c r="AF3302" t="s">
        <v>20919</v>
      </c>
      <c r="AG3302"/>
      <c r="AH3302"/>
      <c r="AI3302" t="s">
        <v>20668</v>
      </c>
      <c r="AJ3302" t="s">
        <v>32</v>
      </c>
      <c r="AK3302" t="s">
        <v>7851</v>
      </c>
      <c r="AL3302" t="s">
        <v>64</v>
      </c>
      <c r="AM3302" t="s">
        <v>6445</v>
      </c>
      <c r="AN3302">
        <v>7</v>
      </c>
    </row>
    <row r="3303" spans="4:40" ht="14.4" x14ac:dyDescent="0.3">
      <c r="D3303" t="str">
        <f>CONCATENATE(portada_F[[#This Row],[NIVEL]],".",portada_F[[#This Row],[CODINS]])</f>
        <v>1.01132</v>
      </c>
      <c r="E3303" s="444" t="s">
        <v>31441</v>
      </c>
      <c r="F3303" t="s">
        <v>105</v>
      </c>
      <c r="G3303" t="s">
        <v>6150</v>
      </c>
      <c r="H3303" t="s">
        <v>2985</v>
      </c>
      <c r="I3303" t="s">
        <v>3287</v>
      </c>
      <c r="J3303" t="s">
        <v>4</v>
      </c>
      <c r="K3303" t="s">
        <v>32</v>
      </c>
      <c r="L3303" t="s">
        <v>20921</v>
      </c>
      <c r="M3303" t="s">
        <v>18492</v>
      </c>
      <c r="N3303">
        <v>70601</v>
      </c>
      <c r="O3303" t="s">
        <v>87</v>
      </c>
      <c r="P3303" t="s">
        <v>6</v>
      </c>
      <c r="Q3303" t="s">
        <v>1</v>
      </c>
      <c r="R3303" t="s">
        <v>16867</v>
      </c>
      <c r="S3303" t="s">
        <v>17671</v>
      </c>
      <c r="T3303" t="s">
        <v>2357</v>
      </c>
      <c r="U3303" t="s">
        <v>2357</v>
      </c>
      <c r="V3303" t="s">
        <v>2985</v>
      </c>
      <c r="W3303" t="s">
        <v>1313</v>
      </c>
      <c r="X3303" t="s">
        <v>10553</v>
      </c>
      <c r="Y3303" s="536" t="s">
        <v>23349</v>
      </c>
      <c r="Z3303" s="536"/>
      <c r="AA3303" s="493" t="s">
        <v>17960</v>
      </c>
      <c r="AB3303" s="493" t="s">
        <v>23350</v>
      </c>
      <c r="AC3303" s="493" t="s">
        <v>19921</v>
      </c>
      <c r="AD3303" s="493" t="s">
        <v>22653</v>
      </c>
      <c r="AE3303"/>
      <c r="AF3303" t="s">
        <v>20919</v>
      </c>
      <c r="AG3303"/>
      <c r="AH3303"/>
      <c r="AI3303" t="s">
        <v>20668</v>
      </c>
      <c r="AJ3303" t="s">
        <v>32</v>
      </c>
      <c r="AK3303" t="s">
        <v>228</v>
      </c>
      <c r="AL3303" t="s">
        <v>64</v>
      </c>
      <c r="AM3303" t="s">
        <v>2985</v>
      </c>
      <c r="AN3303">
        <v>16</v>
      </c>
    </row>
    <row r="3304" spans="4:40" ht="14.4" x14ac:dyDescent="0.3">
      <c r="D3304" t="str">
        <f>CONCATENATE(portada_F[[#This Row],[NIVEL]],".",portada_F[[#This Row],[CODINS]])</f>
        <v>1.01090</v>
      </c>
      <c r="E3304" s="444" t="s">
        <v>31404</v>
      </c>
      <c r="F3304" t="s">
        <v>2495</v>
      </c>
      <c r="G3304" t="s">
        <v>6168</v>
      </c>
      <c r="H3304" t="s">
        <v>14737</v>
      </c>
      <c r="I3304" t="s">
        <v>3287</v>
      </c>
      <c r="J3304" t="s">
        <v>5</v>
      </c>
      <c r="K3304" t="s">
        <v>32</v>
      </c>
      <c r="L3304" t="s">
        <v>20921</v>
      </c>
      <c r="M3304" t="s">
        <v>18492</v>
      </c>
      <c r="N3304">
        <v>70204</v>
      </c>
      <c r="O3304" t="s">
        <v>87</v>
      </c>
      <c r="P3304" t="s">
        <v>2</v>
      </c>
      <c r="Q3304" t="s">
        <v>4</v>
      </c>
      <c r="R3304" t="s">
        <v>16851</v>
      </c>
      <c r="S3304" t="s">
        <v>17671</v>
      </c>
      <c r="T3304" t="s">
        <v>3288</v>
      </c>
      <c r="U3304" t="s">
        <v>3566</v>
      </c>
      <c r="V3304" t="s">
        <v>14737</v>
      </c>
      <c r="W3304" t="s">
        <v>9744</v>
      </c>
      <c r="X3304" t="s">
        <v>12808</v>
      </c>
      <c r="Y3304" s="536" t="s">
        <v>23258</v>
      </c>
      <c r="Z3304" s="536"/>
      <c r="AA3304" s="493" t="s">
        <v>18930</v>
      </c>
      <c r="AB3304" s="493" t="s">
        <v>23259</v>
      </c>
      <c r="AC3304" s="493" t="s">
        <v>22665</v>
      </c>
      <c r="AD3304" s="493" t="s">
        <v>22666</v>
      </c>
      <c r="AE3304"/>
      <c r="AF3304" t="s">
        <v>20919</v>
      </c>
      <c r="AG3304"/>
      <c r="AH3304"/>
      <c r="AI3304" t="s">
        <v>20668</v>
      </c>
      <c r="AJ3304" t="s">
        <v>32</v>
      </c>
      <c r="AK3304" t="s">
        <v>7393</v>
      </c>
      <c r="AL3304" t="s">
        <v>64</v>
      </c>
      <c r="AM3304" t="s">
        <v>14737</v>
      </c>
      <c r="AN3304">
        <v>4</v>
      </c>
    </row>
    <row r="3305" spans="4:40" ht="14.4" x14ac:dyDescent="0.3">
      <c r="D3305" t="str">
        <f>CONCATENATE(portada_F[[#This Row],[NIVEL]],".",portada_F[[#This Row],[CODINS]])</f>
        <v>1.02617</v>
      </c>
      <c r="E3305" s="444" t="s">
        <v>32769</v>
      </c>
      <c r="F3305" t="s">
        <v>14653</v>
      </c>
      <c r="G3305" t="s">
        <v>14652</v>
      </c>
      <c r="H3305" t="s">
        <v>159</v>
      </c>
      <c r="I3305" t="s">
        <v>3287</v>
      </c>
      <c r="J3305" t="s">
        <v>6</v>
      </c>
      <c r="K3305" t="s">
        <v>32</v>
      </c>
      <c r="L3305" t="s">
        <v>20921</v>
      </c>
      <c r="M3305" t="s">
        <v>18492</v>
      </c>
      <c r="N3305">
        <v>70203</v>
      </c>
      <c r="O3305" t="s">
        <v>87</v>
      </c>
      <c r="P3305" t="s">
        <v>2</v>
      </c>
      <c r="Q3305" t="s">
        <v>3</v>
      </c>
      <c r="R3305" t="s">
        <v>18395</v>
      </c>
      <c r="S3305" t="s">
        <v>17671</v>
      </c>
      <c r="T3305" t="s">
        <v>3288</v>
      </c>
      <c r="U3305" t="s">
        <v>22636</v>
      </c>
      <c r="V3305" t="s">
        <v>15050</v>
      </c>
      <c r="W3305" t="s">
        <v>26407</v>
      </c>
      <c r="X3305" t="s">
        <v>15051</v>
      </c>
      <c r="Y3305" s="536" t="s">
        <v>26408</v>
      </c>
      <c r="Z3305" s="536"/>
      <c r="AA3305" s="493" t="s">
        <v>20255</v>
      </c>
      <c r="AB3305" s="493" t="s">
        <v>26409</v>
      </c>
      <c r="AC3305" s="493" t="s">
        <v>19988</v>
      </c>
      <c r="AD3305" s="493" t="s">
        <v>23346</v>
      </c>
      <c r="AE3305"/>
      <c r="AF3305" t="s">
        <v>20919</v>
      </c>
      <c r="AG3305"/>
      <c r="AH3305"/>
      <c r="AI3305" t="s">
        <v>20668</v>
      </c>
      <c r="AJ3305" t="s">
        <v>32</v>
      </c>
      <c r="AK3305" t="s">
        <v>14775</v>
      </c>
      <c r="AL3305" t="s">
        <v>64</v>
      </c>
      <c r="AM3305" t="s">
        <v>159</v>
      </c>
      <c r="AN3305">
        <v>2</v>
      </c>
    </row>
    <row r="3306" spans="4:40" ht="14.4" x14ac:dyDescent="0.3">
      <c r="D3306" t="str">
        <f>CONCATENATE(portada_F[[#This Row],[NIVEL]],".",portada_F[[#This Row],[CODINS]])</f>
        <v>1.02895</v>
      </c>
      <c r="E3306" s="444" t="s">
        <v>33021</v>
      </c>
      <c r="F3306" t="s">
        <v>5733</v>
      </c>
      <c r="G3306" t="s">
        <v>6151</v>
      </c>
      <c r="H3306" t="s">
        <v>10222</v>
      </c>
      <c r="I3306" t="s">
        <v>3287</v>
      </c>
      <c r="J3306" t="s">
        <v>4</v>
      </c>
      <c r="K3306" t="s">
        <v>32</v>
      </c>
      <c r="L3306" t="s">
        <v>20921</v>
      </c>
      <c r="M3306" t="s">
        <v>18492</v>
      </c>
      <c r="N3306">
        <v>70601</v>
      </c>
      <c r="O3306" t="s">
        <v>87</v>
      </c>
      <c r="P3306" t="s">
        <v>6</v>
      </c>
      <c r="Q3306" t="s">
        <v>1</v>
      </c>
      <c r="R3306" t="s">
        <v>16867</v>
      </c>
      <c r="S3306" t="s">
        <v>17671</v>
      </c>
      <c r="T3306" t="s">
        <v>2357</v>
      </c>
      <c r="U3306" t="s">
        <v>2357</v>
      </c>
      <c r="V3306" t="s">
        <v>10222</v>
      </c>
      <c r="W3306" t="s">
        <v>19374</v>
      </c>
      <c r="X3306" t="s">
        <v>15094</v>
      </c>
      <c r="Y3306" s="536" t="s">
        <v>27002</v>
      </c>
      <c r="Z3306" s="536" t="s">
        <v>27003</v>
      </c>
      <c r="AA3306" s="493" t="s">
        <v>15782</v>
      </c>
      <c r="AB3306" s="493" t="s">
        <v>27003</v>
      </c>
      <c r="AC3306" s="493" t="s">
        <v>19921</v>
      </c>
      <c r="AD3306" s="493" t="s">
        <v>22653</v>
      </c>
      <c r="AE3306"/>
      <c r="AF3306" t="s">
        <v>20919</v>
      </c>
      <c r="AG3306"/>
      <c r="AH3306"/>
      <c r="AI3306" t="s">
        <v>20668</v>
      </c>
      <c r="AJ3306" t="s">
        <v>32</v>
      </c>
      <c r="AK3306" t="s">
        <v>3096</v>
      </c>
      <c r="AL3306" t="s">
        <v>64</v>
      </c>
      <c r="AM3306" t="s">
        <v>10222</v>
      </c>
      <c r="AN3306">
        <v>9</v>
      </c>
    </row>
    <row r="3307" spans="4:40" ht="14.4" x14ac:dyDescent="0.3">
      <c r="D3307" t="str">
        <f>CONCATENATE(portada_F[[#This Row],[NIVEL]],".",portada_F[[#This Row],[CODINS]])</f>
        <v>1.02894</v>
      </c>
      <c r="E3307" s="444" t="s">
        <v>33020</v>
      </c>
      <c r="F3307" t="s">
        <v>5729</v>
      </c>
      <c r="G3307" t="s">
        <v>6574</v>
      </c>
      <c r="H3307" t="s">
        <v>17361</v>
      </c>
      <c r="I3307" t="s">
        <v>3287</v>
      </c>
      <c r="J3307" t="s">
        <v>7</v>
      </c>
      <c r="K3307" t="s">
        <v>32</v>
      </c>
      <c r="L3307" t="s">
        <v>20921</v>
      </c>
      <c r="M3307" t="s">
        <v>18492</v>
      </c>
      <c r="N3307">
        <v>70206</v>
      </c>
      <c r="O3307" t="s">
        <v>87</v>
      </c>
      <c r="P3307" t="s">
        <v>2</v>
      </c>
      <c r="Q3307" t="s">
        <v>6</v>
      </c>
      <c r="R3307" t="s">
        <v>16853</v>
      </c>
      <c r="S3307" t="s">
        <v>17671</v>
      </c>
      <c r="T3307" t="s">
        <v>3288</v>
      </c>
      <c r="U3307" t="s">
        <v>1863</v>
      </c>
      <c r="V3307" t="s">
        <v>17361</v>
      </c>
      <c r="W3307" t="s">
        <v>9836</v>
      </c>
      <c r="X3307" t="s">
        <v>13256</v>
      </c>
      <c r="Y3307" s="536" t="s">
        <v>27000</v>
      </c>
      <c r="Z3307" s="536"/>
      <c r="AA3307" s="493" t="s">
        <v>20318</v>
      </c>
      <c r="AB3307" s="493" t="s">
        <v>27001</v>
      </c>
      <c r="AC3307" s="493" t="s">
        <v>22661</v>
      </c>
      <c r="AD3307" s="493" t="s">
        <v>22658</v>
      </c>
      <c r="AE3307"/>
      <c r="AF3307" t="s">
        <v>20919</v>
      </c>
      <c r="AG3307"/>
      <c r="AH3307"/>
      <c r="AI3307" t="s">
        <v>20668</v>
      </c>
      <c r="AJ3307" t="s">
        <v>32</v>
      </c>
      <c r="AK3307" t="s">
        <v>7922</v>
      </c>
      <c r="AL3307" t="s">
        <v>64</v>
      </c>
      <c r="AM3307" t="s">
        <v>17361</v>
      </c>
      <c r="AN3307">
        <v>15</v>
      </c>
    </row>
    <row r="3308" spans="4:40" ht="14.4" x14ac:dyDescent="0.3">
      <c r="D3308" t="str">
        <f>CONCATENATE(portada_F[[#This Row],[NIVEL]],".",portada_F[[#This Row],[CODINS]])</f>
        <v>1.02989</v>
      </c>
      <c r="E3308" s="444" t="s">
        <v>33098</v>
      </c>
      <c r="F3308" t="s">
        <v>5855</v>
      </c>
      <c r="G3308" t="s">
        <v>6231</v>
      </c>
      <c r="H3308" t="s">
        <v>6232</v>
      </c>
      <c r="I3308" t="s">
        <v>3287</v>
      </c>
      <c r="J3308" t="s">
        <v>1</v>
      </c>
      <c r="K3308" t="s">
        <v>32</v>
      </c>
      <c r="L3308" t="s">
        <v>20921</v>
      </c>
      <c r="M3308" t="s">
        <v>18492</v>
      </c>
      <c r="N3308">
        <v>70201</v>
      </c>
      <c r="O3308" t="s">
        <v>87</v>
      </c>
      <c r="P3308" t="s">
        <v>2</v>
      </c>
      <c r="Q3308" t="s">
        <v>1</v>
      </c>
      <c r="R3308" t="s">
        <v>16849</v>
      </c>
      <c r="S3308" t="s">
        <v>17671</v>
      </c>
      <c r="T3308" t="s">
        <v>3288</v>
      </c>
      <c r="U3308" t="s">
        <v>3287</v>
      </c>
      <c r="V3308" t="s">
        <v>6232</v>
      </c>
      <c r="W3308" t="s">
        <v>19392</v>
      </c>
      <c r="X3308" t="s">
        <v>11023</v>
      </c>
      <c r="Y3308" s="536" t="s">
        <v>27188</v>
      </c>
      <c r="Z3308" s="536"/>
      <c r="AA3308" s="493" t="s">
        <v>20032</v>
      </c>
      <c r="AB3308" s="493" t="s">
        <v>27189</v>
      </c>
      <c r="AC3308" s="493" t="s">
        <v>17099</v>
      </c>
      <c r="AD3308" s="493" t="s">
        <v>21461</v>
      </c>
      <c r="AE3308"/>
      <c r="AF3308" t="s">
        <v>20919</v>
      </c>
      <c r="AG3308"/>
      <c r="AH3308"/>
      <c r="AI3308" t="s">
        <v>20668</v>
      </c>
      <c r="AJ3308" t="s">
        <v>32</v>
      </c>
      <c r="AK3308" t="s">
        <v>7941</v>
      </c>
      <c r="AL3308" t="s">
        <v>64</v>
      </c>
      <c r="AM3308" t="s">
        <v>6232</v>
      </c>
      <c r="AN3308">
        <v>22</v>
      </c>
    </row>
    <row r="3309" spans="4:40" ht="14.4" x14ac:dyDescent="0.3">
      <c r="D3309" t="str">
        <f>CONCATENATE(portada_F[[#This Row],[NIVEL]],".",portada_F[[#This Row],[CODINS]])</f>
        <v>1.01335</v>
      </c>
      <c r="E3309" s="444" t="s">
        <v>31619</v>
      </c>
      <c r="F3309" t="s">
        <v>3372</v>
      </c>
      <c r="G3309" t="s">
        <v>6153</v>
      </c>
      <c r="H3309" t="s">
        <v>6154</v>
      </c>
      <c r="I3309" t="s">
        <v>3287</v>
      </c>
      <c r="J3309" t="s">
        <v>4</v>
      </c>
      <c r="K3309" t="s">
        <v>32</v>
      </c>
      <c r="L3309" t="s">
        <v>20921</v>
      </c>
      <c r="M3309" t="s">
        <v>18492</v>
      </c>
      <c r="N3309">
        <v>70601</v>
      </c>
      <c r="O3309" t="s">
        <v>87</v>
      </c>
      <c r="P3309" t="s">
        <v>6</v>
      </c>
      <c r="Q3309" t="s">
        <v>1</v>
      </c>
      <c r="R3309" t="s">
        <v>16867</v>
      </c>
      <c r="S3309" t="s">
        <v>17671</v>
      </c>
      <c r="T3309" t="s">
        <v>2357</v>
      </c>
      <c r="U3309" t="s">
        <v>2357</v>
      </c>
      <c r="V3309" t="s">
        <v>6154</v>
      </c>
      <c r="W3309" t="s">
        <v>18983</v>
      </c>
      <c r="X3309" t="s">
        <v>12862</v>
      </c>
      <c r="Y3309" s="536" t="s">
        <v>22653</v>
      </c>
      <c r="Z3309" s="536"/>
      <c r="AA3309" s="493" t="s">
        <v>20031</v>
      </c>
      <c r="AB3309" s="493" t="s">
        <v>20668</v>
      </c>
      <c r="AC3309" s="493" t="s">
        <v>19921</v>
      </c>
      <c r="AD3309" s="493" t="s">
        <v>22653</v>
      </c>
      <c r="AE3309"/>
      <c r="AF3309" t="s">
        <v>20919</v>
      </c>
      <c r="AG3309"/>
      <c r="AH3309"/>
      <c r="AI3309" t="s">
        <v>20668</v>
      </c>
      <c r="AJ3309" t="s">
        <v>32</v>
      </c>
      <c r="AK3309" t="s">
        <v>6152</v>
      </c>
      <c r="AL3309" t="s">
        <v>64</v>
      </c>
      <c r="AM3309" t="s">
        <v>6154</v>
      </c>
      <c r="AN3309">
        <v>24</v>
      </c>
    </row>
    <row r="3310" spans="4:40" ht="14.4" x14ac:dyDescent="0.3">
      <c r="D3310" t="str">
        <f>CONCATENATE(portada_F[[#This Row],[NIVEL]],".",portada_F[[#This Row],[CODINS]])</f>
        <v>1.00974</v>
      </c>
      <c r="E3310" s="444" t="s">
        <v>31298</v>
      </c>
      <c r="F3310" t="s">
        <v>2609</v>
      </c>
      <c r="G3310" t="s">
        <v>6013</v>
      </c>
      <c r="H3310" t="s">
        <v>2782</v>
      </c>
      <c r="I3310" t="s">
        <v>3287</v>
      </c>
      <c r="J3310" t="s">
        <v>1</v>
      </c>
      <c r="K3310" t="s">
        <v>32</v>
      </c>
      <c r="L3310" t="s">
        <v>20921</v>
      </c>
      <c r="M3310" t="s">
        <v>18492</v>
      </c>
      <c r="N3310">
        <v>70202</v>
      </c>
      <c r="O3310" t="s">
        <v>87</v>
      </c>
      <c r="P3310" t="s">
        <v>2</v>
      </c>
      <c r="Q3310" t="s">
        <v>2</v>
      </c>
      <c r="R3310" t="s">
        <v>16850</v>
      </c>
      <c r="S3310" t="s">
        <v>17671</v>
      </c>
      <c r="T3310" t="s">
        <v>3288</v>
      </c>
      <c r="U3310" t="s">
        <v>3750</v>
      </c>
      <c r="V3310" t="s">
        <v>2782</v>
      </c>
      <c r="W3310" t="s">
        <v>23031</v>
      </c>
      <c r="X3310" t="s">
        <v>10506</v>
      </c>
      <c r="Y3310" s="536" t="s">
        <v>23032</v>
      </c>
      <c r="Z3310" s="536"/>
      <c r="AA3310" s="493" t="s">
        <v>6080</v>
      </c>
      <c r="AB3310" s="493" t="s">
        <v>23032</v>
      </c>
      <c r="AC3310" s="493" t="s">
        <v>17099</v>
      </c>
      <c r="AD3310" s="493" t="s">
        <v>21461</v>
      </c>
      <c r="AE3310"/>
      <c r="AF3310" t="s">
        <v>20919</v>
      </c>
      <c r="AG3310"/>
      <c r="AH3310"/>
      <c r="AI3310" t="s">
        <v>20668</v>
      </c>
      <c r="AJ3310" t="s">
        <v>32</v>
      </c>
      <c r="AK3310" t="s">
        <v>6012</v>
      </c>
      <c r="AL3310" t="s">
        <v>64</v>
      </c>
      <c r="AM3310" t="s">
        <v>2782</v>
      </c>
      <c r="AN3310">
        <v>46</v>
      </c>
    </row>
    <row r="3311" spans="4:40" ht="14.4" x14ac:dyDescent="0.3">
      <c r="D3311" t="str">
        <f>CONCATENATE(portada_F[[#This Row],[NIVEL]],".",portada_F[[#This Row],[CODINS]])</f>
        <v>1.02529</v>
      </c>
      <c r="E3311" s="444" t="s">
        <v>32698</v>
      </c>
      <c r="F3311" t="s">
        <v>3762</v>
      </c>
      <c r="G3311" t="s">
        <v>3760</v>
      </c>
      <c r="H3311" t="s">
        <v>3761</v>
      </c>
      <c r="I3311" t="s">
        <v>3287</v>
      </c>
      <c r="J3311" t="s">
        <v>3</v>
      </c>
      <c r="K3311" t="s">
        <v>32</v>
      </c>
      <c r="L3311" t="s">
        <v>20921</v>
      </c>
      <c r="M3311" t="s">
        <v>18492</v>
      </c>
      <c r="N3311">
        <v>70204</v>
      </c>
      <c r="O3311" t="s">
        <v>87</v>
      </c>
      <c r="P3311" t="s">
        <v>2</v>
      </c>
      <c r="Q3311" t="s">
        <v>4</v>
      </c>
      <c r="R3311" t="s">
        <v>16851</v>
      </c>
      <c r="S3311" t="s">
        <v>17671</v>
      </c>
      <c r="T3311" t="s">
        <v>3288</v>
      </c>
      <c r="U3311" t="s">
        <v>3566</v>
      </c>
      <c r="V3311" t="s">
        <v>3761</v>
      </c>
      <c r="W3311" t="s">
        <v>9458</v>
      </c>
      <c r="X3311" t="s">
        <v>15774</v>
      </c>
      <c r="Y3311" s="536" t="s">
        <v>26237</v>
      </c>
      <c r="Z3311" s="536"/>
      <c r="AA3311" s="493" t="s">
        <v>20237</v>
      </c>
      <c r="AB3311" s="493" t="s">
        <v>26237</v>
      </c>
      <c r="AC3311" s="493" t="s">
        <v>19919</v>
      </c>
      <c r="AD3311" s="493" t="s">
        <v>23768</v>
      </c>
      <c r="AE3311"/>
      <c r="AF3311" t="s">
        <v>20919</v>
      </c>
      <c r="AG3311"/>
      <c r="AH3311"/>
      <c r="AI3311" t="s">
        <v>20668</v>
      </c>
      <c r="AJ3311" t="s">
        <v>32</v>
      </c>
      <c r="AK3311" t="s">
        <v>3650</v>
      </c>
      <c r="AL3311" t="s">
        <v>64</v>
      </c>
      <c r="AM3311" t="s">
        <v>3761</v>
      </c>
      <c r="AN3311">
        <v>3</v>
      </c>
    </row>
    <row r="3312" spans="4:40" ht="14.4" x14ac:dyDescent="0.3">
      <c r="D3312" t="str">
        <f>CONCATENATE(portada_F[[#This Row],[NIVEL]],".",portada_F[[#This Row],[CODINS]])</f>
        <v>1.01758</v>
      </c>
      <c r="E3312" s="444" t="s">
        <v>32015</v>
      </c>
      <c r="F3312" t="s">
        <v>3315</v>
      </c>
      <c r="G3312" t="s">
        <v>3313</v>
      </c>
      <c r="H3312" t="s">
        <v>3175</v>
      </c>
      <c r="I3312" t="s">
        <v>3287</v>
      </c>
      <c r="J3312" t="s">
        <v>6</v>
      </c>
      <c r="K3312" t="s">
        <v>32</v>
      </c>
      <c r="L3312" t="s">
        <v>20921</v>
      </c>
      <c r="M3312" t="s">
        <v>18492</v>
      </c>
      <c r="N3312">
        <v>70205</v>
      </c>
      <c r="O3312" t="s">
        <v>87</v>
      </c>
      <c r="P3312" t="s">
        <v>2</v>
      </c>
      <c r="Q3312" t="s">
        <v>5</v>
      </c>
      <c r="R3312" t="s">
        <v>16852</v>
      </c>
      <c r="S3312" t="s">
        <v>17671</v>
      </c>
      <c r="T3312" t="s">
        <v>3288</v>
      </c>
      <c r="U3312" t="s">
        <v>3289</v>
      </c>
      <c r="V3312" t="s">
        <v>3314</v>
      </c>
      <c r="W3312" t="s">
        <v>9404</v>
      </c>
      <c r="X3312" t="s">
        <v>11932</v>
      </c>
      <c r="Y3312" s="536" t="s">
        <v>24671</v>
      </c>
      <c r="Z3312" s="536" t="s">
        <v>24672</v>
      </c>
      <c r="AA3312" s="493" t="s">
        <v>20116</v>
      </c>
      <c r="AB3312" s="493" t="s">
        <v>24673</v>
      </c>
      <c r="AC3312" s="493" t="s">
        <v>19988</v>
      </c>
      <c r="AD3312" s="493" t="s">
        <v>23346</v>
      </c>
      <c r="AE3312"/>
      <c r="AF3312" t="s">
        <v>20919</v>
      </c>
      <c r="AG3312"/>
      <c r="AH3312"/>
      <c r="AI3312" t="s">
        <v>20668</v>
      </c>
      <c r="AJ3312" t="s">
        <v>32</v>
      </c>
      <c r="AK3312" t="s">
        <v>650</v>
      </c>
      <c r="AL3312" t="s">
        <v>64</v>
      </c>
      <c r="AM3312" t="s">
        <v>3175</v>
      </c>
      <c r="AN3312">
        <v>3</v>
      </c>
    </row>
    <row r="3313" spans="4:40" ht="14.4" x14ac:dyDescent="0.3">
      <c r="D3313" t="str">
        <f>CONCATENATE(portada_F[[#This Row],[NIVEL]],".",portada_F[[#This Row],[CODINS]])</f>
        <v>1.02634</v>
      </c>
      <c r="E3313" s="444" t="s">
        <v>32784</v>
      </c>
      <c r="F3313" t="s">
        <v>5408</v>
      </c>
      <c r="G3313" t="s">
        <v>6042</v>
      </c>
      <c r="H3313" t="s">
        <v>6043</v>
      </c>
      <c r="I3313" t="s">
        <v>3287</v>
      </c>
      <c r="J3313" t="s">
        <v>2</v>
      </c>
      <c r="K3313" t="s">
        <v>32</v>
      </c>
      <c r="L3313" t="s">
        <v>20921</v>
      </c>
      <c r="M3313" t="s">
        <v>18492</v>
      </c>
      <c r="N3313">
        <v>70203</v>
      </c>
      <c r="O3313" t="s">
        <v>87</v>
      </c>
      <c r="P3313" t="s">
        <v>2</v>
      </c>
      <c r="Q3313" t="s">
        <v>3</v>
      </c>
      <c r="R3313" t="s">
        <v>18395</v>
      </c>
      <c r="S3313" t="s">
        <v>17671</v>
      </c>
      <c r="T3313" t="s">
        <v>3288</v>
      </c>
      <c r="U3313" t="s">
        <v>22636</v>
      </c>
      <c r="V3313" t="s">
        <v>6043</v>
      </c>
      <c r="W3313" t="s">
        <v>26438</v>
      </c>
      <c r="X3313" t="s">
        <v>15053</v>
      </c>
      <c r="Y3313" s="536"/>
      <c r="Z3313" s="536"/>
      <c r="AA3313" s="493" t="s">
        <v>26439</v>
      </c>
      <c r="AB3313" s="493" t="s">
        <v>26440</v>
      </c>
      <c r="AC3313" s="493" t="s">
        <v>22634</v>
      </c>
      <c r="AD3313" s="493" t="s">
        <v>22635</v>
      </c>
      <c r="AE3313"/>
      <c r="AF3313" t="s">
        <v>20919</v>
      </c>
      <c r="AG3313"/>
      <c r="AH3313"/>
      <c r="AI3313" t="s">
        <v>20668</v>
      </c>
      <c r="AJ3313" t="s">
        <v>32</v>
      </c>
      <c r="AK3313" t="s">
        <v>6041</v>
      </c>
      <c r="AL3313" t="s">
        <v>64</v>
      </c>
      <c r="AM3313" t="s">
        <v>6043</v>
      </c>
      <c r="AN3313">
        <v>6</v>
      </c>
    </row>
    <row r="3314" spans="4:40" ht="14.4" x14ac:dyDescent="0.3">
      <c r="D3314" t="str">
        <f>CONCATENATE(portada_F[[#This Row],[NIVEL]],".",portada_F[[#This Row],[CODINS]])</f>
        <v>1.03232</v>
      </c>
      <c r="E3314" s="444" t="s">
        <v>33302</v>
      </c>
      <c r="F3314" t="s">
        <v>9899</v>
      </c>
      <c r="G3314" t="s">
        <v>10269</v>
      </c>
      <c r="H3314" t="s">
        <v>10270</v>
      </c>
      <c r="I3314" t="s">
        <v>3287</v>
      </c>
      <c r="J3314" t="s">
        <v>6</v>
      </c>
      <c r="K3314" t="s">
        <v>32</v>
      </c>
      <c r="L3314" t="s">
        <v>20921</v>
      </c>
      <c r="M3314" t="s">
        <v>18492</v>
      </c>
      <c r="N3314">
        <v>70206</v>
      </c>
      <c r="O3314" t="s">
        <v>87</v>
      </c>
      <c r="P3314" t="s">
        <v>2</v>
      </c>
      <c r="Q3314" t="s">
        <v>6</v>
      </c>
      <c r="R3314" t="s">
        <v>16853</v>
      </c>
      <c r="S3314" t="s">
        <v>17671</v>
      </c>
      <c r="T3314" t="s">
        <v>3288</v>
      </c>
      <c r="U3314" t="s">
        <v>1863</v>
      </c>
      <c r="V3314" t="s">
        <v>10270</v>
      </c>
      <c r="W3314" t="s">
        <v>10270</v>
      </c>
      <c r="X3314" t="s">
        <v>11060</v>
      </c>
      <c r="Y3314" s="536" t="s">
        <v>27667</v>
      </c>
      <c r="Z3314" s="536" t="s">
        <v>27668</v>
      </c>
      <c r="AA3314" s="493" t="s">
        <v>15687</v>
      </c>
      <c r="AB3314" s="493" t="s">
        <v>27668</v>
      </c>
      <c r="AC3314" s="493" t="s">
        <v>19988</v>
      </c>
      <c r="AD3314" s="493" t="s">
        <v>23346</v>
      </c>
      <c r="AE3314"/>
      <c r="AF3314" t="s">
        <v>20919</v>
      </c>
      <c r="AG3314"/>
      <c r="AH3314"/>
      <c r="AI3314" t="s">
        <v>20668</v>
      </c>
      <c r="AJ3314" t="s">
        <v>32</v>
      </c>
      <c r="AK3314" t="s">
        <v>11061</v>
      </c>
      <c r="AL3314" t="s">
        <v>64</v>
      </c>
      <c r="AM3314" t="s">
        <v>10270</v>
      </c>
      <c r="AN3314">
        <v>4</v>
      </c>
    </row>
    <row r="3315" spans="4:40" ht="14.4" x14ac:dyDescent="0.3">
      <c r="D3315" t="str">
        <f>CONCATENATE(portada_F[[#This Row],[NIVEL]],".",portada_F[[#This Row],[CODINS]])</f>
        <v>1.01131</v>
      </c>
      <c r="E3315" s="444" t="s">
        <v>31440</v>
      </c>
      <c r="F3315" t="s">
        <v>3009</v>
      </c>
      <c r="G3315" t="s">
        <v>5343</v>
      </c>
      <c r="H3315" t="s">
        <v>15619</v>
      </c>
      <c r="I3315" t="s">
        <v>3287</v>
      </c>
      <c r="J3315" t="s">
        <v>4</v>
      </c>
      <c r="K3315" t="s">
        <v>32</v>
      </c>
      <c r="L3315" t="s">
        <v>20921</v>
      </c>
      <c r="M3315" t="s">
        <v>18492</v>
      </c>
      <c r="N3315">
        <v>70601</v>
      </c>
      <c r="O3315" t="s">
        <v>87</v>
      </c>
      <c r="P3315" t="s">
        <v>6</v>
      </c>
      <c r="Q3315" t="s">
        <v>1</v>
      </c>
      <c r="R3315" t="s">
        <v>16867</v>
      </c>
      <c r="S3315" t="s">
        <v>17671</v>
      </c>
      <c r="T3315" t="s">
        <v>2357</v>
      </c>
      <c r="U3315" t="s">
        <v>2357</v>
      </c>
      <c r="V3315" t="s">
        <v>9678</v>
      </c>
      <c r="W3315" t="s">
        <v>23347</v>
      </c>
      <c r="X3315" t="s">
        <v>10552</v>
      </c>
      <c r="Y3315" s="536" t="s">
        <v>23348</v>
      </c>
      <c r="Z3315" s="536"/>
      <c r="AA3315" s="493" t="s">
        <v>9803</v>
      </c>
      <c r="AB3315" s="493" t="s">
        <v>23348</v>
      </c>
      <c r="AC3315" s="493" t="s">
        <v>19921</v>
      </c>
      <c r="AD3315" s="493" t="s">
        <v>22653</v>
      </c>
      <c r="AE3315"/>
      <c r="AF3315" t="s">
        <v>20919</v>
      </c>
      <c r="AG3315"/>
      <c r="AH3315"/>
      <c r="AI3315" t="s">
        <v>20668</v>
      </c>
      <c r="AJ3315" t="s">
        <v>32</v>
      </c>
      <c r="AK3315" t="s">
        <v>7303</v>
      </c>
      <c r="AL3315" t="s">
        <v>64</v>
      </c>
      <c r="AM3315" t="s">
        <v>15619</v>
      </c>
      <c r="AN3315">
        <v>80</v>
      </c>
    </row>
    <row r="3316" spans="4:40" ht="14.4" x14ac:dyDescent="0.3">
      <c r="D3316" t="str">
        <f>CONCATENATE(portada_F[[#This Row],[NIVEL]],".",portada_F[[#This Row],[CODINS]])</f>
        <v>1.01048</v>
      </c>
      <c r="E3316" s="444" t="s">
        <v>31365</v>
      </c>
      <c r="F3316" t="s">
        <v>923</v>
      </c>
      <c r="G3316" t="s">
        <v>6118</v>
      </c>
      <c r="H3316" t="s">
        <v>6119</v>
      </c>
      <c r="I3316" t="s">
        <v>3287</v>
      </c>
      <c r="J3316" t="s">
        <v>4</v>
      </c>
      <c r="K3316" t="s">
        <v>32</v>
      </c>
      <c r="L3316" t="s">
        <v>20921</v>
      </c>
      <c r="M3316" t="s">
        <v>18492</v>
      </c>
      <c r="N3316">
        <v>70602</v>
      </c>
      <c r="O3316" t="s">
        <v>87</v>
      </c>
      <c r="P3316" t="s">
        <v>6</v>
      </c>
      <c r="Q3316" t="s">
        <v>2</v>
      </c>
      <c r="R3316" t="s">
        <v>16868</v>
      </c>
      <c r="S3316" t="s">
        <v>17671</v>
      </c>
      <c r="T3316" t="s">
        <v>2357</v>
      </c>
      <c r="U3316" t="s">
        <v>830</v>
      </c>
      <c r="V3316" t="s">
        <v>6119</v>
      </c>
      <c r="W3316" t="s">
        <v>23176</v>
      </c>
      <c r="X3316" t="s">
        <v>10530</v>
      </c>
      <c r="Y3316" s="536" t="s">
        <v>23177</v>
      </c>
      <c r="Z3316" s="536" t="s">
        <v>23178</v>
      </c>
      <c r="AA3316" s="493" t="s">
        <v>17216</v>
      </c>
      <c r="AB3316" s="493" t="s">
        <v>23178</v>
      </c>
      <c r="AC3316" s="493" t="s">
        <v>19921</v>
      </c>
      <c r="AD3316" s="493" t="s">
        <v>22653</v>
      </c>
      <c r="AE3316"/>
      <c r="AF3316" t="s">
        <v>20919</v>
      </c>
      <c r="AG3316"/>
      <c r="AH3316"/>
      <c r="AI3316" t="s">
        <v>20668</v>
      </c>
      <c r="AJ3316" t="s">
        <v>32</v>
      </c>
      <c r="AK3316" t="s">
        <v>7386</v>
      </c>
      <c r="AL3316" t="s">
        <v>64</v>
      </c>
      <c r="AM3316" t="s">
        <v>6119</v>
      </c>
      <c r="AN3316">
        <v>17</v>
      </c>
    </row>
    <row r="3317" spans="4:40" ht="14.4" x14ac:dyDescent="0.3">
      <c r="D3317" t="str">
        <f>CONCATENATE(portada_F[[#This Row],[NIVEL]],".",portada_F[[#This Row],[CODINS]])</f>
        <v>1.00767</v>
      </c>
      <c r="E3317" s="444" t="s">
        <v>31129</v>
      </c>
      <c r="F3317" t="s">
        <v>780</v>
      </c>
      <c r="G3317" t="s">
        <v>6023</v>
      </c>
      <c r="H3317" t="s">
        <v>3750</v>
      </c>
      <c r="I3317" t="s">
        <v>3287</v>
      </c>
      <c r="J3317" t="s">
        <v>1</v>
      </c>
      <c r="K3317" t="s">
        <v>32</v>
      </c>
      <c r="L3317" t="s">
        <v>20921</v>
      </c>
      <c r="M3317" t="s">
        <v>18492</v>
      </c>
      <c r="N3317">
        <v>70202</v>
      </c>
      <c r="O3317" t="s">
        <v>87</v>
      </c>
      <c r="P3317" t="s">
        <v>2</v>
      </c>
      <c r="Q3317" t="s">
        <v>2</v>
      </c>
      <c r="R3317" t="s">
        <v>16850</v>
      </c>
      <c r="S3317" t="s">
        <v>17671</v>
      </c>
      <c r="T3317" t="s">
        <v>3288</v>
      </c>
      <c r="U3317" t="s">
        <v>3750</v>
      </c>
      <c r="V3317" t="s">
        <v>3750</v>
      </c>
      <c r="W3317" t="s">
        <v>18866</v>
      </c>
      <c r="X3317" t="s">
        <v>14893</v>
      </c>
      <c r="Y3317" s="536" t="s">
        <v>22627</v>
      </c>
      <c r="Z3317" s="536"/>
      <c r="AA3317" s="493" t="s">
        <v>19916</v>
      </c>
      <c r="AB3317" s="493" t="s">
        <v>22627</v>
      </c>
      <c r="AC3317" s="493" t="s">
        <v>17099</v>
      </c>
      <c r="AD3317" s="493" t="s">
        <v>21461</v>
      </c>
      <c r="AE3317"/>
      <c r="AF3317" t="s">
        <v>20919</v>
      </c>
      <c r="AG3317"/>
      <c r="AH3317"/>
      <c r="AI3317" t="s">
        <v>20668</v>
      </c>
      <c r="AJ3317" t="s">
        <v>32</v>
      </c>
      <c r="AK3317" t="s">
        <v>4564</v>
      </c>
      <c r="AL3317" t="s">
        <v>64</v>
      </c>
      <c r="AM3317" t="s">
        <v>3750</v>
      </c>
      <c r="AN3317">
        <v>83</v>
      </c>
    </row>
    <row r="3318" spans="4:40" ht="14.4" x14ac:dyDescent="0.3">
      <c r="D3318" t="str">
        <f>CONCATENATE(portada_F[[#This Row],[NIVEL]],".",portada_F[[#This Row],[CODINS]])</f>
        <v>1.02009</v>
      </c>
      <c r="E3318" s="444" t="s">
        <v>32237</v>
      </c>
      <c r="F3318" t="s">
        <v>4629</v>
      </c>
      <c r="G3318" t="s">
        <v>6085</v>
      </c>
      <c r="H3318" t="s">
        <v>17235</v>
      </c>
      <c r="I3318" t="s">
        <v>3287</v>
      </c>
      <c r="J3318" t="s">
        <v>6</v>
      </c>
      <c r="K3318" t="s">
        <v>32</v>
      </c>
      <c r="L3318" t="s">
        <v>20921</v>
      </c>
      <c r="M3318" t="s">
        <v>18492</v>
      </c>
      <c r="N3318">
        <v>70203</v>
      </c>
      <c r="O3318" t="s">
        <v>87</v>
      </c>
      <c r="P3318" t="s">
        <v>2</v>
      </c>
      <c r="Q3318" t="s">
        <v>3</v>
      </c>
      <c r="R3318" t="s">
        <v>18395</v>
      </c>
      <c r="S3318" t="s">
        <v>17671</v>
      </c>
      <c r="T3318" t="s">
        <v>3288</v>
      </c>
      <c r="U3318" t="s">
        <v>22636</v>
      </c>
      <c r="V3318" t="s">
        <v>17235</v>
      </c>
      <c r="W3318" t="s">
        <v>9736</v>
      </c>
      <c r="X3318" t="s">
        <v>11993</v>
      </c>
      <c r="Y3318" s="536" t="s">
        <v>25165</v>
      </c>
      <c r="Z3318" s="536"/>
      <c r="AA3318" s="493" t="s">
        <v>19142</v>
      </c>
      <c r="AB3318" s="493" t="s">
        <v>25166</v>
      </c>
      <c r="AC3318" s="493" t="s">
        <v>19988</v>
      </c>
      <c r="AD3318" s="493" t="s">
        <v>23346</v>
      </c>
      <c r="AE3318"/>
      <c r="AF3318" t="s">
        <v>20919</v>
      </c>
      <c r="AG3318"/>
      <c r="AH3318"/>
      <c r="AI3318" t="s">
        <v>20668</v>
      </c>
      <c r="AJ3318" t="s">
        <v>32</v>
      </c>
      <c r="AK3318" t="s">
        <v>6084</v>
      </c>
      <c r="AL3318" t="s">
        <v>64</v>
      </c>
      <c r="AM3318" t="s">
        <v>17235</v>
      </c>
      <c r="AN3318">
        <v>7</v>
      </c>
    </row>
    <row r="3319" spans="4:40" ht="14.4" x14ac:dyDescent="0.3">
      <c r="D3319" t="str">
        <f>CONCATENATE(portada_F[[#This Row],[NIVEL]],".",portada_F[[#This Row],[CODINS]])</f>
        <v>1.02207</v>
      </c>
      <c r="E3319" s="444" t="s">
        <v>32412</v>
      </c>
      <c r="F3319" t="s">
        <v>2368</v>
      </c>
      <c r="G3319" t="s">
        <v>6555</v>
      </c>
      <c r="H3319" t="s">
        <v>929</v>
      </c>
      <c r="I3319" t="s">
        <v>3287</v>
      </c>
      <c r="J3319" t="s">
        <v>1</v>
      </c>
      <c r="K3319" t="s">
        <v>32</v>
      </c>
      <c r="L3319" t="s">
        <v>20921</v>
      </c>
      <c r="M3319" t="s">
        <v>18492</v>
      </c>
      <c r="N3319">
        <v>70202</v>
      </c>
      <c r="O3319" t="s">
        <v>87</v>
      </c>
      <c r="P3319" t="s">
        <v>2</v>
      </c>
      <c r="Q3319" t="s">
        <v>2</v>
      </c>
      <c r="R3319" t="s">
        <v>16850</v>
      </c>
      <c r="S3319" t="s">
        <v>17671</v>
      </c>
      <c r="T3319" t="s">
        <v>3288</v>
      </c>
      <c r="U3319" t="s">
        <v>3750</v>
      </c>
      <c r="V3319" t="s">
        <v>929</v>
      </c>
      <c r="W3319" t="s">
        <v>15052</v>
      </c>
      <c r="X3319" t="s">
        <v>10841</v>
      </c>
      <c r="Y3319" s="536" t="s">
        <v>25577</v>
      </c>
      <c r="Z3319" s="536" t="s">
        <v>25577</v>
      </c>
      <c r="AA3319" s="493" t="s">
        <v>15869</v>
      </c>
      <c r="AB3319" s="493" t="s">
        <v>25578</v>
      </c>
      <c r="AC3319" s="493" t="s">
        <v>17099</v>
      </c>
      <c r="AD3319" s="493" t="s">
        <v>21461</v>
      </c>
      <c r="AE3319"/>
      <c r="AF3319" t="s">
        <v>20919</v>
      </c>
      <c r="AG3319"/>
      <c r="AH3319"/>
      <c r="AI3319" t="s">
        <v>20668</v>
      </c>
      <c r="AJ3319" t="s">
        <v>32</v>
      </c>
      <c r="AK3319" t="s">
        <v>7758</v>
      </c>
      <c r="AL3319" t="s">
        <v>64</v>
      </c>
      <c r="AM3319" t="s">
        <v>929</v>
      </c>
      <c r="AN3319">
        <v>72</v>
      </c>
    </row>
    <row r="3320" spans="4:40" ht="14.4" x14ac:dyDescent="0.3">
      <c r="D3320" t="str">
        <f>CONCATENATE(portada_F[[#This Row],[NIVEL]],".",portada_F[[#This Row],[CODINS]])</f>
        <v>1.02010</v>
      </c>
      <c r="E3320" s="444" t="s">
        <v>32238</v>
      </c>
      <c r="F3320" t="s">
        <v>4630</v>
      </c>
      <c r="G3320" t="s">
        <v>6106</v>
      </c>
      <c r="H3320" t="s">
        <v>6107</v>
      </c>
      <c r="I3320" t="s">
        <v>3287</v>
      </c>
      <c r="J3320" t="s">
        <v>6</v>
      </c>
      <c r="K3320" t="s">
        <v>32</v>
      </c>
      <c r="L3320" t="s">
        <v>20921</v>
      </c>
      <c r="M3320" t="s">
        <v>18492</v>
      </c>
      <c r="N3320">
        <v>70205</v>
      </c>
      <c r="O3320" t="s">
        <v>87</v>
      </c>
      <c r="P3320" t="s">
        <v>2</v>
      </c>
      <c r="Q3320" t="s">
        <v>5</v>
      </c>
      <c r="R3320" t="s">
        <v>16852</v>
      </c>
      <c r="S3320" t="s">
        <v>17671</v>
      </c>
      <c r="T3320" t="s">
        <v>3288</v>
      </c>
      <c r="U3320" t="s">
        <v>3289</v>
      </c>
      <c r="V3320" t="s">
        <v>18034</v>
      </c>
      <c r="W3320" t="s">
        <v>252</v>
      </c>
      <c r="X3320" t="s">
        <v>11994</v>
      </c>
      <c r="Y3320" s="536" t="s">
        <v>25167</v>
      </c>
      <c r="Z3320" s="536"/>
      <c r="AA3320" s="493" t="s">
        <v>19143</v>
      </c>
      <c r="AB3320" s="493" t="s">
        <v>25168</v>
      </c>
      <c r="AC3320" s="493" t="s">
        <v>19988</v>
      </c>
      <c r="AD3320" s="493" t="s">
        <v>23346</v>
      </c>
      <c r="AE3320"/>
      <c r="AF3320" t="s">
        <v>20919</v>
      </c>
      <c r="AG3320"/>
      <c r="AH3320"/>
      <c r="AI3320" t="s">
        <v>20668</v>
      </c>
      <c r="AJ3320" t="s">
        <v>32</v>
      </c>
      <c r="AK3320" t="s">
        <v>6105</v>
      </c>
      <c r="AL3320" t="s">
        <v>64</v>
      </c>
      <c r="AM3320" t="s">
        <v>6107</v>
      </c>
      <c r="AN3320">
        <v>11</v>
      </c>
    </row>
    <row r="3321" spans="4:40" ht="14.4" x14ac:dyDescent="0.3">
      <c r="D3321" t="str">
        <f>CONCATENATE(portada_F[[#This Row],[NIVEL]],".",portada_F[[#This Row],[CODINS]])</f>
        <v>1.01135</v>
      </c>
      <c r="E3321" s="444" t="s">
        <v>31444</v>
      </c>
      <c r="F3321" t="s">
        <v>3012</v>
      </c>
      <c r="G3321" t="s">
        <v>6161</v>
      </c>
      <c r="H3321" t="s">
        <v>2746</v>
      </c>
      <c r="I3321" t="s">
        <v>3287</v>
      </c>
      <c r="J3321" t="s">
        <v>5</v>
      </c>
      <c r="K3321" t="s">
        <v>32</v>
      </c>
      <c r="L3321" t="s">
        <v>20921</v>
      </c>
      <c r="M3321" t="s">
        <v>18492</v>
      </c>
      <c r="N3321">
        <v>70204</v>
      </c>
      <c r="O3321" t="s">
        <v>87</v>
      </c>
      <c r="P3321" t="s">
        <v>2</v>
      </c>
      <c r="Q3321" t="s">
        <v>4</v>
      </c>
      <c r="R3321" t="s">
        <v>16851</v>
      </c>
      <c r="S3321" t="s">
        <v>17671</v>
      </c>
      <c r="T3321" t="s">
        <v>3288</v>
      </c>
      <c r="U3321" t="s">
        <v>3566</v>
      </c>
      <c r="V3321" t="s">
        <v>2746</v>
      </c>
      <c r="W3321" t="s">
        <v>17961</v>
      </c>
      <c r="X3321" t="s">
        <v>11750</v>
      </c>
      <c r="Y3321" s="536" t="s">
        <v>23355</v>
      </c>
      <c r="Z3321" s="536" t="s">
        <v>22670</v>
      </c>
      <c r="AA3321" s="493" t="s">
        <v>15620</v>
      </c>
      <c r="AB3321" s="493" t="s">
        <v>23356</v>
      </c>
      <c r="AC3321" s="493" t="s">
        <v>22665</v>
      </c>
      <c r="AD3321" s="493" t="s">
        <v>22926</v>
      </c>
      <c r="AE3321"/>
      <c r="AF3321" t="s">
        <v>20919</v>
      </c>
      <c r="AG3321"/>
      <c r="AH3321"/>
      <c r="AI3321" t="s">
        <v>20668</v>
      </c>
      <c r="AJ3321" t="s">
        <v>32</v>
      </c>
      <c r="AK3321" t="s">
        <v>7391</v>
      </c>
      <c r="AL3321" t="s">
        <v>64</v>
      </c>
      <c r="AM3321" t="s">
        <v>2746</v>
      </c>
      <c r="AN3321">
        <v>8</v>
      </c>
    </row>
    <row r="3322" spans="4:40" ht="14.4" x14ac:dyDescent="0.3">
      <c r="D3322" t="str">
        <f>CONCATENATE(portada_F[[#This Row],[NIVEL]],".",portada_F[[#This Row],[CODINS]])</f>
        <v>1.03406</v>
      </c>
      <c r="E3322" s="444" t="s">
        <v>33456</v>
      </c>
      <c r="F3322" t="s">
        <v>7584</v>
      </c>
      <c r="G3322" t="s">
        <v>11250</v>
      </c>
      <c r="H3322" t="s">
        <v>11251</v>
      </c>
      <c r="I3322" t="s">
        <v>3287</v>
      </c>
      <c r="J3322" t="s">
        <v>7</v>
      </c>
      <c r="K3322" t="s">
        <v>32</v>
      </c>
      <c r="L3322" t="s">
        <v>20921</v>
      </c>
      <c r="M3322" t="s">
        <v>18492</v>
      </c>
      <c r="N3322">
        <v>70604</v>
      </c>
      <c r="O3322" t="s">
        <v>87</v>
      </c>
      <c r="P3322" t="s">
        <v>6</v>
      </c>
      <c r="Q3322" t="s">
        <v>4</v>
      </c>
      <c r="R3322" t="s">
        <v>16870</v>
      </c>
      <c r="S3322" t="s">
        <v>17671</v>
      </c>
      <c r="T3322" t="s">
        <v>2357</v>
      </c>
      <c r="U3322" t="s">
        <v>17937</v>
      </c>
      <c r="V3322" t="s">
        <v>11310</v>
      </c>
      <c r="W3322" t="s">
        <v>13371</v>
      </c>
      <c r="X3322" t="s">
        <v>13370</v>
      </c>
      <c r="Y3322" s="536" t="s">
        <v>28035</v>
      </c>
      <c r="Z3322" s="536" t="s">
        <v>28036</v>
      </c>
      <c r="AA3322" s="493" t="s">
        <v>19468</v>
      </c>
      <c r="AB3322" s="493" t="s">
        <v>28036</v>
      </c>
      <c r="AC3322" s="493" t="s">
        <v>28037</v>
      </c>
      <c r="AD3322" s="493" t="s">
        <v>22658</v>
      </c>
      <c r="AE3322"/>
      <c r="AF3322" t="s">
        <v>20919</v>
      </c>
      <c r="AG3322"/>
      <c r="AH3322"/>
      <c r="AI3322" t="s">
        <v>20668</v>
      </c>
      <c r="AJ3322" t="s">
        <v>32</v>
      </c>
      <c r="AK3322" t="s">
        <v>8336</v>
      </c>
      <c r="AL3322" t="s">
        <v>64</v>
      </c>
      <c r="AM3322" t="s">
        <v>11251</v>
      </c>
      <c r="AN3322">
        <v>1</v>
      </c>
    </row>
    <row r="3323" spans="4:40" ht="14.4" x14ac:dyDescent="0.3">
      <c r="D3323" t="str">
        <f>CONCATENATE(portada_F[[#This Row],[NIVEL]],".",portada_F[[#This Row],[CODINS]])</f>
        <v>1.01060</v>
      </c>
      <c r="E3323" s="444" t="s">
        <v>31377</v>
      </c>
      <c r="F3323" t="s">
        <v>2840</v>
      </c>
      <c r="G3323" t="s">
        <v>6121</v>
      </c>
      <c r="H3323" t="s">
        <v>17125</v>
      </c>
      <c r="I3323" t="s">
        <v>3287</v>
      </c>
      <c r="J3323" t="s">
        <v>7</v>
      </c>
      <c r="K3323" t="s">
        <v>32</v>
      </c>
      <c r="L3323" t="s">
        <v>20921</v>
      </c>
      <c r="M3323" t="s">
        <v>18492</v>
      </c>
      <c r="N3323">
        <v>70604</v>
      </c>
      <c r="O3323" t="s">
        <v>87</v>
      </c>
      <c r="P3323" t="s">
        <v>6</v>
      </c>
      <c r="Q3323" t="s">
        <v>4</v>
      </c>
      <c r="R3323" t="s">
        <v>16870</v>
      </c>
      <c r="S3323" t="s">
        <v>17671</v>
      </c>
      <c r="T3323" t="s">
        <v>2357</v>
      </c>
      <c r="U3323" t="s">
        <v>17937</v>
      </c>
      <c r="V3323" t="s">
        <v>1213</v>
      </c>
      <c r="W3323" t="s">
        <v>215</v>
      </c>
      <c r="X3323" t="s">
        <v>12797</v>
      </c>
      <c r="Y3323" s="536" t="s">
        <v>23200</v>
      </c>
      <c r="Z3323" s="536"/>
      <c r="AA3323" s="493" t="s">
        <v>23201</v>
      </c>
      <c r="AB3323" s="493" t="s">
        <v>23200</v>
      </c>
      <c r="AC3323" s="493" t="s">
        <v>22661</v>
      </c>
      <c r="AD3323" s="493" t="s">
        <v>23202</v>
      </c>
      <c r="AE3323"/>
      <c r="AF3323" t="s">
        <v>20919</v>
      </c>
      <c r="AG3323"/>
      <c r="AH3323"/>
      <c r="AI3323" t="s">
        <v>20668</v>
      </c>
      <c r="AJ3323" t="s">
        <v>32</v>
      </c>
      <c r="AK3323" t="s">
        <v>6120</v>
      </c>
      <c r="AL3323" t="s">
        <v>64</v>
      </c>
      <c r="AM3323" t="s">
        <v>17125</v>
      </c>
      <c r="AN3323">
        <v>17</v>
      </c>
    </row>
    <row r="3324" spans="4:40" ht="14.4" x14ac:dyDescent="0.3">
      <c r="D3324" t="str">
        <f>CONCATENATE(portada_F[[#This Row],[NIVEL]],".",portada_F[[#This Row],[CODINS]])</f>
        <v>1.03271</v>
      </c>
      <c r="E3324" s="444" t="s">
        <v>33332</v>
      </c>
      <c r="F3324" t="s">
        <v>6961</v>
      </c>
      <c r="G3324" t="s">
        <v>6109</v>
      </c>
      <c r="H3324" t="s">
        <v>8025</v>
      </c>
      <c r="I3324" t="s">
        <v>3287</v>
      </c>
      <c r="J3324" t="s">
        <v>6</v>
      </c>
      <c r="K3324" t="s">
        <v>32</v>
      </c>
      <c r="L3324" t="s">
        <v>20921</v>
      </c>
      <c r="M3324" t="s">
        <v>18492</v>
      </c>
      <c r="N3324">
        <v>70206</v>
      </c>
      <c r="O3324" t="s">
        <v>87</v>
      </c>
      <c r="P3324" t="s">
        <v>2</v>
      </c>
      <c r="Q3324" t="s">
        <v>6</v>
      </c>
      <c r="R3324" t="s">
        <v>16853</v>
      </c>
      <c r="S3324" t="s">
        <v>17671</v>
      </c>
      <c r="T3324" t="s">
        <v>3288</v>
      </c>
      <c r="U3324" t="s">
        <v>1863</v>
      </c>
      <c r="V3324" t="s">
        <v>778</v>
      </c>
      <c r="W3324" t="s">
        <v>19445</v>
      </c>
      <c r="X3324" t="s">
        <v>12263</v>
      </c>
      <c r="Y3324" s="536" t="s">
        <v>27737</v>
      </c>
      <c r="Z3324" s="536"/>
      <c r="AA3324" s="493" t="s">
        <v>19444</v>
      </c>
      <c r="AB3324" s="493" t="s">
        <v>27738</v>
      </c>
      <c r="AC3324" s="493" t="s">
        <v>19988</v>
      </c>
      <c r="AD3324" s="493" t="s">
        <v>23346</v>
      </c>
      <c r="AE3324"/>
      <c r="AF3324" t="s">
        <v>20919</v>
      </c>
      <c r="AG3324"/>
      <c r="AH3324"/>
      <c r="AI3324" t="s">
        <v>20668</v>
      </c>
      <c r="AJ3324" t="s">
        <v>32</v>
      </c>
      <c r="AK3324" t="s">
        <v>6108</v>
      </c>
      <c r="AL3324" t="s">
        <v>64</v>
      </c>
      <c r="AM3324" t="s">
        <v>8025</v>
      </c>
      <c r="AN3324">
        <v>2</v>
      </c>
    </row>
    <row r="3325" spans="4:40" ht="14.4" x14ac:dyDescent="0.3">
      <c r="D3325" t="str">
        <f>CONCATENATE(portada_F[[#This Row],[NIVEL]],".",portada_F[[#This Row],[CODINS]])</f>
        <v>1.00771</v>
      </c>
      <c r="E3325" s="444" t="s">
        <v>31133</v>
      </c>
      <c r="F3325" t="s">
        <v>2069</v>
      </c>
      <c r="G3325" t="s">
        <v>6059</v>
      </c>
      <c r="H3325" t="s">
        <v>6060</v>
      </c>
      <c r="I3325" t="s">
        <v>3287</v>
      </c>
      <c r="J3325" t="s">
        <v>2</v>
      </c>
      <c r="K3325" t="s">
        <v>32</v>
      </c>
      <c r="L3325" t="s">
        <v>20921</v>
      </c>
      <c r="M3325" t="s">
        <v>18492</v>
      </c>
      <c r="N3325">
        <v>70203</v>
      </c>
      <c r="O3325" t="s">
        <v>87</v>
      </c>
      <c r="P3325" t="s">
        <v>2</v>
      </c>
      <c r="Q3325" t="s">
        <v>3</v>
      </c>
      <c r="R3325" t="s">
        <v>18395</v>
      </c>
      <c r="S3325" t="s">
        <v>17671</v>
      </c>
      <c r="T3325" t="s">
        <v>3288</v>
      </c>
      <c r="U3325" t="s">
        <v>22636</v>
      </c>
      <c r="V3325" t="s">
        <v>6060</v>
      </c>
      <c r="W3325" t="s">
        <v>18869</v>
      </c>
      <c r="X3325" t="s">
        <v>10465</v>
      </c>
      <c r="Y3325" s="536" t="s">
        <v>22637</v>
      </c>
      <c r="Z3325" s="536"/>
      <c r="AA3325" s="493" t="s">
        <v>22638</v>
      </c>
      <c r="AB3325" s="493" t="s">
        <v>22637</v>
      </c>
      <c r="AC3325" s="493" t="s">
        <v>22634</v>
      </c>
      <c r="AD3325" s="493" t="s">
        <v>22635</v>
      </c>
      <c r="AE3325"/>
      <c r="AF3325" t="s">
        <v>20919</v>
      </c>
      <c r="AG3325"/>
      <c r="AH3325"/>
      <c r="AI3325" t="s">
        <v>20668</v>
      </c>
      <c r="AJ3325" t="s">
        <v>32</v>
      </c>
      <c r="AK3325" t="s">
        <v>7378</v>
      </c>
      <c r="AL3325" t="s">
        <v>64</v>
      </c>
      <c r="AM3325" t="s">
        <v>6060</v>
      </c>
      <c r="AN3325">
        <v>172</v>
      </c>
    </row>
    <row r="3326" spans="4:40" ht="14.4" x14ac:dyDescent="0.3">
      <c r="D3326" t="str">
        <f>CONCATENATE(portada_F[[#This Row],[NIVEL]],".",portada_F[[#This Row],[CODINS]])</f>
        <v>1.00951</v>
      </c>
      <c r="E3326" s="444" t="s">
        <v>31277</v>
      </c>
      <c r="F3326" t="s">
        <v>690</v>
      </c>
      <c r="G3326" t="s">
        <v>6122</v>
      </c>
      <c r="H3326" t="s">
        <v>17115</v>
      </c>
      <c r="I3326" t="s">
        <v>3287</v>
      </c>
      <c r="J3326" t="s">
        <v>4</v>
      </c>
      <c r="K3326" t="s">
        <v>32</v>
      </c>
      <c r="L3326" t="s">
        <v>20921</v>
      </c>
      <c r="M3326" t="s">
        <v>18492</v>
      </c>
      <c r="N3326">
        <v>70601</v>
      </c>
      <c r="O3326" t="s">
        <v>87</v>
      </c>
      <c r="P3326" t="s">
        <v>6</v>
      </c>
      <c r="Q3326" t="s">
        <v>1</v>
      </c>
      <c r="R3326" t="s">
        <v>16867</v>
      </c>
      <c r="S3326" t="s">
        <v>17671</v>
      </c>
      <c r="T3326" t="s">
        <v>2357</v>
      </c>
      <c r="U3326" t="s">
        <v>2357</v>
      </c>
      <c r="V3326" t="s">
        <v>6123</v>
      </c>
      <c r="W3326" t="s">
        <v>17952</v>
      </c>
      <c r="X3326" t="s">
        <v>10501</v>
      </c>
      <c r="Y3326" s="536" t="s">
        <v>22981</v>
      </c>
      <c r="Z3326" s="536"/>
      <c r="AA3326" s="493" t="s">
        <v>17116</v>
      </c>
      <c r="AB3326" s="493" t="s">
        <v>22982</v>
      </c>
      <c r="AC3326" s="493" t="s">
        <v>19921</v>
      </c>
      <c r="AD3326" s="493" t="s">
        <v>22653</v>
      </c>
      <c r="AE3326"/>
      <c r="AF3326" t="s">
        <v>20919</v>
      </c>
      <c r="AG3326"/>
      <c r="AH3326"/>
      <c r="AI3326" t="s">
        <v>20668</v>
      </c>
      <c r="AJ3326" t="s">
        <v>32</v>
      </c>
      <c r="AK3326" t="s">
        <v>4762</v>
      </c>
      <c r="AL3326" t="s">
        <v>64</v>
      </c>
      <c r="AM3326" t="s">
        <v>17115</v>
      </c>
      <c r="AN3326">
        <v>52</v>
      </c>
    </row>
    <row r="3327" spans="4:40" ht="14.4" x14ac:dyDescent="0.3">
      <c r="D3327" t="str">
        <f>CONCATENATE(portada_F[[#This Row],[NIVEL]],".",portada_F[[#This Row],[CODINS]])</f>
        <v>1.01797</v>
      </c>
      <c r="E3327" s="444" t="s">
        <v>32047</v>
      </c>
      <c r="F3327" t="s">
        <v>4299</v>
      </c>
      <c r="G3327" t="s">
        <v>6015</v>
      </c>
      <c r="H3327" t="s">
        <v>243</v>
      </c>
      <c r="I3327" t="s">
        <v>3287</v>
      </c>
      <c r="J3327" t="s">
        <v>1</v>
      </c>
      <c r="K3327" t="s">
        <v>32</v>
      </c>
      <c r="L3327" t="s">
        <v>20921</v>
      </c>
      <c r="M3327" t="s">
        <v>18492</v>
      </c>
      <c r="N3327">
        <v>70201</v>
      </c>
      <c r="O3327" t="s">
        <v>87</v>
      </c>
      <c r="P3327" t="s">
        <v>2</v>
      </c>
      <c r="Q3327" t="s">
        <v>1</v>
      </c>
      <c r="R3327" t="s">
        <v>16849</v>
      </c>
      <c r="S3327" t="s">
        <v>17671</v>
      </c>
      <c r="T3327" t="s">
        <v>3288</v>
      </c>
      <c r="U3327" t="s">
        <v>3287</v>
      </c>
      <c r="V3327" t="s">
        <v>243</v>
      </c>
      <c r="W3327" t="s">
        <v>9726</v>
      </c>
      <c r="X3327" t="s">
        <v>14966</v>
      </c>
      <c r="Y3327" s="536" t="s">
        <v>24740</v>
      </c>
      <c r="Z3327" s="536" t="s">
        <v>24741</v>
      </c>
      <c r="AA3327" s="493" t="s">
        <v>24742</v>
      </c>
      <c r="AB3327" s="493" t="s">
        <v>24740</v>
      </c>
      <c r="AC3327" s="493" t="s">
        <v>17099</v>
      </c>
      <c r="AD3327" s="493" t="s">
        <v>21461</v>
      </c>
      <c r="AE3327"/>
      <c r="AF3327" t="s">
        <v>20919</v>
      </c>
      <c r="AG3327"/>
      <c r="AH3327"/>
      <c r="AI3327" t="s">
        <v>20668</v>
      </c>
      <c r="AJ3327" t="s">
        <v>32</v>
      </c>
      <c r="AK3327" t="s">
        <v>6014</v>
      </c>
      <c r="AL3327" t="s">
        <v>64</v>
      </c>
      <c r="AM3327" t="s">
        <v>243</v>
      </c>
      <c r="AN3327">
        <v>30</v>
      </c>
    </row>
    <row r="3328" spans="4:40" ht="14.4" x14ac:dyDescent="0.3">
      <c r="D3328" t="str">
        <f>CONCATENATE(portada_F[[#This Row],[NIVEL]],".",portada_F[[#This Row],[CODINS]])</f>
        <v>1.01130</v>
      </c>
      <c r="E3328" s="444" t="s">
        <v>31439</v>
      </c>
      <c r="F3328" t="s">
        <v>819</v>
      </c>
      <c r="G3328" t="s">
        <v>6088</v>
      </c>
      <c r="H3328" t="s">
        <v>2248</v>
      </c>
      <c r="I3328" t="s">
        <v>3287</v>
      </c>
      <c r="J3328" t="s">
        <v>6</v>
      </c>
      <c r="K3328" t="s">
        <v>32</v>
      </c>
      <c r="L3328" t="s">
        <v>20921</v>
      </c>
      <c r="M3328" t="s">
        <v>18492</v>
      </c>
      <c r="N3328">
        <v>70205</v>
      </c>
      <c r="O3328" t="s">
        <v>87</v>
      </c>
      <c r="P3328" t="s">
        <v>2</v>
      </c>
      <c r="Q3328" t="s">
        <v>5</v>
      </c>
      <c r="R3328" t="s">
        <v>16852</v>
      </c>
      <c r="S3328" t="s">
        <v>17671</v>
      </c>
      <c r="T3328" t="s">
        <v>3288</v>
      </c>
      <c r="U3328" t="s">
        <v>3289</v>
      </c>
      <c r="V3328" t="s">
        <v>2248</v>
      </c>
      <c r="W3328" t="s">
        <v>23343</v>
      </c>
      <c r="X3328" t="s">
        <v>11748</v>
      </c>
      <c r="Y3328" s="536"/>
      <c r="Z3328" s="536"/>
      <c r="AA3328" s="493" t="s">
        <v>23344</v>
      </c>
      <c r="AB3328" s="493" t="s">
        <v>23345</v>
      </c>
      <c r="AC3328" s="493" t="s">
        <v>19988</v>
      </c>
      <c r="AD3328" s="493" t="s">
        <v>23346</v>
      </c>
      <c r="AE3328"/>
      <c r="AF3328" t="s">
        <v>20919</v>
      </c>
      <c r="AG3328"/>
      <c r="AH3328"/>
      <c r="AI3328" t="s">
        <v>20668</v>
      </c>
      <c r="AJ3328" t="s">
        <v>32</v>
      </c>
      <c r="AK3328" t="s">
        <v>4196</v>
      </c>
      <c r="AL3328" t="s">
        <v>64</v>
      </c>
      <c r="AM3328" t="s">
        <v>2248</v>
      </c>
      <c r="AN3328">
        <v>45</v>
      </c>
    </row>
    <row r="3329" spans="4:40" ht="14.4" x14ac:dyDescent="0.3">
      <c r="D3329" t="str">
        <f>CONCATENATE(portada_F[[#This Row],[NIVEL]],".",portada_F[[#This Row],[CODINS]])</f>
        <v>1.01010</v>
      </c>
      <c r="E3329" s="444" t="s">
        <v>31330</v>
      </c>
      <c r="F3329" t="s">
        <v>2587</v>
      </c>
      <c r="G3329" t="s">
        <v>6044</v>
      </c>
      <c r="H3329" t="s">
        <v>2908</v>
      </c>
      <c r="I3329" t="s">
        <v>3287</v>
      </c>
      <c r="J3329" t="s">
        <v>2</v>
      </c>
      <c r="K3329" t="s">
        <v>32</v>
      </c>
      <c r="L3329" t="s">
        <v>20921</v>
      </c>
      <c r="M3329" t="s">
        <v>18492</v>
      </c>
      <c r="N3329">
        <v>70203</v>
      </c>
      <c r="O3329" t="s">
        <v>87</v>
      </c>
      <c r="P3329" t="s">
        <v>2</v>
      </c>
      <c r="Q3329" t="s">
        <v>3</v>
      </c>
      <c r="R3329" t="s">
        <v>18395</v>
      </c>
      <c r="S3329" t="s">
        <v>17671</v>
      </c>
      <c r="T3329" t="s">
        <v>3288</v>
      </c>
      <c r="U3329" t="s">
        <v>22636</v>
      </c>
      <c r="V3329" t="s">
        <v>2908</v>
      </c>
      <c r="W3329" t="s">
        <v>18905</v>
      </c>
      <c r="X3329" t="s">
        <v>11718</v>
      </c>
      <c r="Y3329" s="536" t="s">
        <v>23094</v>
      </c>
      <c r="Z3329" s="536"/>
      <c r="AA3329" s="493" t="s">
        <v>9728</v>
      </c>
      <c r="AB3329" s="493" t="s">
        <v>23094</v>
      </c>
      <c r="AC3329" s="493" t="s">
        <v>22634</v>
      </c>
      <c r="AD3329" s="493" t="s">
        <v>22635</v>
      </c>
      <c r="AE3329"/>
      <c r="AF3329" t="s">
        <v>20919</v>
      </c>
      <c r="AG3329"/>
      <c r="AH3329"/>
      <c r="AI3329" t="s">
        <v>20668</v>
      </c>
      <c r="AJ3329" t="s">
        <v>32</v>
      </c>
      <c r="AK3329" t="s">
        <v>5508</v>
      </c>
      <c r="AL3329" t="s">
        <v>64</v>
      </c>
      <c r="AM3329" t="s">
        <v>2908</v>
      </c>
      <c r="AN3329">
        <v>22</v>
      </c>
    </row>
    <row r="3330" spans="4:40" ht="14.4" x14ac:dyDescent="0.3">
      <c r="D3330" t="str">
        <f>CONCATENATE(portada_F[[#This Row],[NIVEL]],".",portada_F[[#This Row],[CODINS]])</f>
        <v>1.03405</v>
      </c>
      <c r="E3330" s="444" t="s">
        <v>33455</v>
      </c>
      <c r="F3330" t="s">
        <v>11248</v>
      </c>
      <c r="G3330" t="s">
        <v>11249</v>
      </c>
      <c r="H3330" t="s">
        <v>2408</v>
      </c>
      <c r="I3330" t="s">
        <v>3287</v>
      </c>
      <c r="J3330" t="s">
        <v>5</v>
      </c>
      <c r="K3330" t="s">
        <v>32</v>
      </c>
      <c r="L3330" t="s">
        <v>20921</v>
      </c>
      <c r="M3330" t="s">
        <v>18492</v>
      </c>
      <c r="N3330">
        <v>70204</v>
      </c>
      <c r="O3330" t="s">
        <v>87</v>
      </c>
      <c r="P3330" t="s">
        <v>2</v>
      </c>
      <c r="Q3330" t="s">
        <v>4</v>
      </c>
      <c r="R3330" t="s">
        <v>16851</v>
      </c>
      <c r="S3330" t="s">
        <v>17671</v>
      </c>
      <c r="T3330" t="s">
        <v>3288</v>
      </c>
      <c r="U3330" t="s">
        <v>3566</v>
      </c>
      <c r="V3330" t="s">
        <v>2408</v>
      </c>
      <c r="W3330" t="s">
        <v>28032</v>
      </c>
      <c r="X3330" t="s">
        <v>12289</v>
      </c>
      <c r="Y3330" s="536" t="s">
        <v>28033</v>
      </c>
      <c r="Z3330" s="536" t="s">
        <v>28034</v>
      </c>
      <c r="AA3330" s="493" t="s">
        <v>17420</v>
      </c>
      <c r="AB3330" s="493" t="s">
        <v>28034</v>
      </c>
      <c r="AC3330" s="493" t="s">
        <v>22665</v>
      </c>
      <c r="AD3330" s="493" t="s">
        <v>22666</v>
      </c>
      <c r="AE3330"/>
      <c r="AF3330" t="s">
        <v>20919</v>
      </c>
      <c r="AG3330"/>
      <c r="AH3330"/>
      <c r="AI3330" t="s">
        <v>20668</v>
      </c>
      <c r="AJ3330" t="s">
        <v>32</v>
      </c>
      <c r="AK3330" t="s">
        <v>1927</v>
      </c>
      <c r="AL3330" t="s">
        <v>64</v>
      </c>
      <c r="AM3330" t="s">
        <v>2408</v>
      </c>
      <c r="AN3330">
        <v>4</v>
      </c>
    </row>
    <row r="3331" spans="4:40" ht="14.4" x14ac:dyDescent="0.3">
      <c r="D3331" t="str">
        <f>CONCATENATE(portada_F[[#This Row],[NIVEL]],".",portada_F[[#This Row],[CODINS]])</f>
        <v>1.01055</v>
      </c>
      <c r="E3331" s="444" t="s">
        <v>31372</v>
      </c>
      <c r="F3331" t="s">
        <v>2831</v>
      </c>
      <c r="G3331" t="s">
        <v>3285</v>
      </c>
      <c r="H3331" t="s">
        <v>3286</v>
      </c>
      <c r="I3331" t="s">
        <v>3287</v>
      </c>
      <c r="J3331" t="s">
        <v>3</v>
      </c>
      <c r="K3331" t="s">
        <v>32</v>
      </c>
      <c r="L3331" t="s">
        <v>20921</v>
      </c>
      <c r="M3331" t="s">
        <v>18492</v>
      </c>
      <c r="N3331">
        <v>70205</v>
      </c>
      <c r="O3331" t="s">
        <v>87</v>
      </c>
      <c r="P3331" t="s">
        <v>2</v>
      </c>
      <c r="Q3331" t="s">
        <v>5</v>
      </c>
      <c r="R3331" t="s">
        <v>16852</v>
      </c>
      <c r="S3331" t="s">
        <v>17671</v>
      </c>
      <c r="T3331" t="s">
        <v>3288</v>
      </c>
      <c r="U3331" t="s">
        <v>3289</v>
      </c>
      <c r="V3331" t="s">
        <v>3290</v>
      </c>
      <c r="W3331" t="s">
        <v>18919</v>
      </c>
      <c r="X3331" t="s">
        <v>11730</v>
      </c>
      <c r="Y3331" s="536" t="s">
        <v>23193</v>
      </c>
      <c r="Z3331" s="536"/>
      <c r="AA3331" s="493" t="s">
        <v>18918</v>
      </c>
      <c r="AB3331" s="493" t="s">
        <v>23193</v>
      </c>
      <c r="AC3331" s="493" t="s">
        <v>19919</v>
      </c>
      <c r="AD3331" s="493" t="s">
        <v>22644</v>
      </c>
      <c r="AE3331"/>
      <c r="AF3331" t="s">
        <v>20919</v>
      </c>
      <c r="AG3331"/>
      <c r="AH3331"/>
      <c r="AI3331" t="s">
        <v>20668</v>
      </c>
      <c r="AJ3331" t="s">
        <v>32</v>
      </c>
      <c r="AK3331" t="s">
        <v>1856</v>
      </c>
      <c r="AL3331" t="s">
        <v>64</v>
      </c>
      <c r="AM3331" t="s">
        <v>3286</v>
      </c>
      <c r="AN3331">
        <v>37</v>
      </c>
    </row>
    <row r="3332" spans="4:40" ht="14.4" x14ac:dyDescent="0.3">
      <c r="D3332" t="str">
        <f>CONCATENATE(portada_F[[#This Row],[NIVEL]],".",portada_F[[#This Row],[CODINS]])</f>
        <v>1.00948</v>
      </c>
      <c r="E3332" s="444" t="s">
        <v>31274</v>
      </c>
      <c r="F3332" t="s">
        <v>303</v>
      </c>
      <c r="G3332" t="s">
        <v>6097</v>
      </c>
      <c r="H3332" t="s">
        <v>70</v>
      </c>
      <c r="I3332" t="s">
        <v>3287</v>
      </c>
      <c r="J3332" t="s">
        <v>3</v>
      </c>
      <c r="K3332" t="s">
        <v>32</v>
      </c>
      <c r="L3332" t="s">
        <v>20921</v>
      </c>
      <c r="M3332" t="s">
        <v>18492</v>
      </c>
      <c r="N3332">
        <v>70205</v>
      </c>
      <c r="O3332" t="s">
        <v>87</v>
      </c>
      <c r="P3332" t="s">
        <v>2</v>
      </c>
      <c r="Q3332" t="s">
        <v>5</v>
      </c>
      <c r="R3332" t="s">
        <v>16852</v>
      </c>
      <c r="S3332" t="s">
        <v>17671</v>
      </c>
      <c r="T3332" t="s">
        <v>3288</v>
      </c>
      <c r="U3332" t="s">
        <v>3289</v>
      </c>
      <c r="V3332" t="s">
        <v>70</v>
      </c>
      <c r="W3332" t="s">
        <v>17114</v>
      </c>
      <c r="X3332" t="s">
        <v>10498</v>
      </c>
      <c r="Y3332" s="536" t="s">
        <v>22975</v>
      </c>
      <c r="Z3332" s="536"/>
      <c r="AA3332" s="493" t="s">
        <v>7078</v>
      </c>
      <c r="AB3332" s="493" t="s">
        <v>22975</v>
      </c>
      <c r="AC3332" s="493" t="s">
        <v>19919</v>
      </c>
      <c r="AD3332" s="493" t="s">
        <v>22644</v>
      </c>
      <c r="AE3332"/>
      <c r="AF3332" t="s">
        <v>20919</v>
      </c>
      <c r="AG3332"/>
      <c r="AH3332"/>
      <c r="AI3332" t="s">
        <v>20668</v>
      </c>
      <c r="AJ3332" t="s">
        <v>32</v>
      </c>
      <c r="AK3332" t="s">
        <v>7491</v>
      </c>
      <c r="AL3332" t="s">
        <v>64</v>
      </c>
      <c r="AM3332" t="s">
        <v>70</v>
      </c>
      <c r="AN3332">
        <v>60</v>
      </c>
    </row>
    <row r="3333" spans="4:40" ht="14.4" x14ac:dyDescent="0.3">
      <c r="D3333" t="str">
        <f>CONCATENATE(portada_F[[#This Row],[NIVEL]],".",portada_F[[#This Row],[CODINS]])</f>
        <v>1.00768</v>
      </c>
      <c r="E3333" s="444" t="s">
        <v>31130</v>
      </c>
      <c r="F3333" t="s">
        <v>776</v>
      </c>
      <c r="G3333" t="s">
        <v>6024</v>
      </c>
      <c r="H3333" t="s">
        <v>6025</v>
      </c>
      <c r="I3333" t="s">
        <v>3287</v>
      </c>
      <c r="J3333" t="s">
        <v>1</v>
      </c>
      <c r="K3333" t="s">
        <v>32</v>
      </c>
      <c r="L3333" t="s">
        <v>20921</v>
      </c>
      <c r="M3333" t="s">
        <v>18492</v>
      </c>
      <c r="N3333">
        <v>70201</v>
      </c>
      <c r="O3333" t="s">
        <v>87</v>
      </c>
      <c r="P3333" t="s">
        <v>2</v>
      </c>
      <c r="Q3333" t="s">
        <v>1</v>
      </c>
      <c r="R3333" t="s">
        <v>16849</v>
      </c>
      <c r="S3333" t="s">
        <v>17671</v>
      </c>
      <c r="T3333" t="s">
        <v>3288</v>
      </c>
      <c r="U3333" t="s">
        <v>3287</v>
      </c>
      <c r="V3333" t="s">
        <v>9727</v>
      </c>
      <c r="W3333" t="s">
        <v>22628</v>
      </c>
      <c r="X3333" t="s">
        <v>12761</v>
      </c>
      <c r="Y3333" s="536" t="s">
        <v>22629</v>
      </c>
      <c r="Z3333" s="536"/>
      <c r="AA3333" s="493" t="s">
        <v>18867</v>
      </c>
      <c r="AB3333" s="493" t="s">
        <v>20668</v>
      </c>
      <c r="AC3333" s="493" t="s">
        <v>17099</v>
      </c>
      <c r="AD3333" s="493" t="s">
        <v>21461</v>
      </c>
      <c r="AE3333"/>
      <c r="AF3333" t="s">
        <v>20919</v>
      </c>
      <c r="AG3333"/>
      <c r="AH3333"/>
      <c r="AI3333" t="s">
        <v>20668</v>
      </c>
      <c r="AJ3333" t="s">
        <v>32</v>
      </c>
      <c r="AK3333" t="s">
        <v>7370</v>
      </c>
      <c r="AL3333" t="s">
        <v>64</v>
      </c>
      <c r="AM3333" t="s">
        <v>6025</v>
      </c>
      <c r="AN3333">
        <v>77</v>
      </c>
    </row>
    <row r="3334" spans="4:40" ht="14.4" x14ac:dyDescent="0.3">
      <c r="D3334" t="str">
        <f>CONCATENATE(portada_F[[#This Row],[NIVEL]],".",portada_F[[#This Row],[CODINS]])</f>
        <v>1.00780</v>
      </c>
      <c r="E3334" s="444" t="s">
        <v>31141</v>
      </c>
      <c r="F3334" t="s">
        <v>2103</v>
      </c>
      <c r="G3334" t="s">
        <v>6138</v>
      </c>
      <c r="H3334" t="s">
        <v>8352</v>
      </c>
      <c r="I3334" t="s">
        <v>3287</v>
      </c>
      <c r="J3334" t="s">
        <v>4</v>
      </c>
      <c r="K3334" t="s">
        <v>32</v>
      </c>
      <c r="L3334" t="s">
        <v>20921</v>
      </c>
      <c r="M3334" t="s">
        <v>18492</v>
      </c>
      <c r="N3334">
        <v>70601</v>
      </c>
      <c r="O3334" t="s">
        <v>87</v>
      </c>
      <c r="P3334" t="s">
        <v>6</v>
      </c>
      <c r="Q3334" t="s">
        <v>1</v>
      </c>
      <c r="R3334" t="s">
        <v>16867</v>
      </c>
      <c r="S3334" t="s">
        <v>17671</v>
      </c>
      <c r="T3334" t="s">
        <v>2357</v>
      </c>
      <c r="U3334" t="s">
        <v>2357</v>
      </c>
      <c r="V3334" t="s">
        <v>2357</v>
      </c>
      <c r="W3334" t="s">
        <v>9742</v>
      </c>
      <c r="X3334" t="s">
        <v>10470</v>
      </c>
      <c r="Y3334" s="536" t="s">
        <v>22652</v>
      </c>
      <c r="Z3334" s="536"/>
      <c r="AA3334" s="493" t="s">
        <v>19920</v>
      </c>
      <c r="AB3334" s="493" t="s">
        <v>22652</v>
      </c>
      <c r="AC3334" s="493" t="s">
        <v>19921</v>
      </c>
      <c r="AD3334" s="493" t="s">
        <v>22653</v>
      </c>
      <c r="AE3334"/>
      <c r="AF3334" t="s">
        <v>20919</v>
      </c>
      <c r="AG3334"/>
      <c r="AH3334"/>
      <c r="AI3334" t="s">
        <v>20668</v>
      </c>
      <c r="AJ3334" t="s">
        <v>32</v>
      </c>
      <c r="AK3334" t="s">
        <v>6137</v>
      </c>
      <c r="AL3334" t="s">
        <v>64</v>
      </c>
      <c r="AM3334" t="s">
        <v>8352</v>
      </c>
      <c r="AN3334">
        <v>76</v>
      </c>
    </row>
    <row r="3335" spans="4:40" ht="14.4" x14ac:dyDescent="0.3">
      <c r="D3335" t="str">
        <f>CONCATENATE(portada_F[[#This Row],[NIVEL]],".",portada_F[[#This Row],[CODINS]])</f>
        <v>1.03556</v>
      </c>
      <c r="E3335" s="444" t="s">
        <v>31141</v>
      </c>
      <c r="F3335" t="s">
        <v>14621</v>
      </c>
      <c r="G3335" t="s">
        <v>6138</v>
      </c>
      <c r="H3335" t="s">
        <v>28354</v>
      </c>
      <c r="I3335" t="s">
        <v>3287</v>
      </c>
      <c r="J3335" t="s">
        <v>4</v>
      </c>
      <c r="K3335" t="s">
        <v>32</v>
      </c>
      <c r="L3335" t="s">
        <v>20921</v>
      </c>
      <c r="M3335" t="s">
        <v>18492</v>
      </c>
      <c r="N3335">
        <v>70601</v>
      </c>
      <c r="O3335" t="s">
        <v>87</v>
      </c>
      <c r="P3335" t="s">
        <v>6</v>
      </c>
      <c r="Q3335" t="s">
        <v>1</v>
      </c>
      <c r="R3335" t="s">
        <v>16867</v>
      </c>
      <c r="S3335" t="s">
        <v>17671</v>
      </c>
      <c r="T3335" t="s">
        <v>2357</v>
      </c>
      <c r="U3335" t="s">
        <v>2357</v>
      </c>
      <c r="V3335" t="s">
        <v>2357</v>
      </c>
      <c r="W3335" t="s">
        <v>16399</v>
      </c>
      <c r="X3335" t="s">
        <v>16373</v>
      </c>
      <c r="Y3335" s="536" t="s">
        <v>28355</v>
      </c>
      <c r="Z3335" s="536"/>
      <c r="AA3335" s="493" t="s">
        <v>19920</v>
      </c>
      <c r="AB3335" s="493" t="s">
        <v>22652</v>
      </c>
      <c r="AC3335" s="493" t="s">
        <v>19921</v>
      </c>
      <c r="AD3335" s="493" t="s">
        <v>22653</v>
      </c>
      <c r="AE3335" t="s">
        <v>28173</v>
      </c>
      <c r="AF3335" t="s">
        <v>20919</v>
      </c>
      <c r="AG3335" t="s">
        <v>64</v>
      </c>
      <c r="AH3335" t="s">
        <v>19694</v>
      </c>
      <c r="AI3335" t="s">
        <v>28356</v>
      </c>
      <c r="AJ3335" t="s">
        <v>32</v>
      </c>
      <c r="AK3335" t="s">
        <v>6137</v>
      </c>
      <c r="AL3335" t="s">
        <v>64</v>
      </c>
      <c r="AM3335" t="s">
        <v>8352</v>
      </c>
      <c r="AN3335">
        <v>16</v>
      </c>
    </row>
    <row r="3336" spans="4:40" ht="14.4" x14ac:dyDescent="0.3">
      <c r="D3336" t="str">
        <f>CONCATENATE(portada_F[[#This Row],[NIVEL]],".",portada_F[[#This Row],[CODINS]])</f>
        <v>1.01330</v>
      </c>
      <c r="E3336" s="444" t="s">
        <v>31614</v>
      </c>
      <c r="F3336" t="s">
        <v>545</v>
      </c>
      <c r="G3336" t="s">
        <v>6045</v>
      </c>
      <c r="H3336" t="s">
        <v>6046</v>
      </c>
      <c r="I3336" t="s">
        <v>3287</v>
      </c>
      <c r="J3336" t="s">
        <v>9</v>
      </c>
      <c r="K3336" t="s">
        <v>32</v>
      </c>
      <c r="L3336" t="s">
        <v>20921</v>
      </c>
      <c r="M3336" t="s">
        <v>18492</v>
      </c>
      <c r="N3336">
        <v>70203</v>
      </c>
      <c r="O3336" t="s">
        <v>87</v>
      </c>
      <c r="P3336" t="s">
        <v>2</v>
      </c>
      <c r="Q3336" t="s">
        <v>3</v>
      </c>
      <c r="R3336" t="s">
        <v>18395</v>
      </c>
      <c r="S3336" t="s">
        <v>17671</v>
      </c>
      <c r="T3336" t="s">
        <v>3288</v>
      </c>
      <c r="U3336" t="s">
        <v>22636</v>
      </c>
      <c r="V3336" t="s">
        <v>17094</v>
      </c>
      <c r="W3336" t="s">
        <v>17156</v>
      </c>
      <c r="X3336" t="s">
        <v>10599</v>
      </c>
      <c r="Y3336" s="536" t="s">
        <v>23762</v>
      </c>
      <c r="Z3336" s="536"/>
      <c r="AA3336" s="493" t="s">
        <v>10800</v>
      </c>
      <c r="AB3336" s="493" t="s">
        <v>23763</v>
      </c>
      <c r="AC3336" s="493" t="s">
        <v>19918</v>
      </c>
      <c r="AD3336" s="493" t="s">
        <v>22641</v>
      </c>
      <c r="AE3336"/>
      <c r="AF3336" t="s">
        <v>20919</v>
      </c>
      <c r="AG3336"/>
      <c r="AH3336"/>
      <c r="AI3336" t="s">
        <v>20668</v>
      </c>
      <c r="AJ3336" t="s">
        <v>32</v>
      </c>
      <c r="AK3336" t="s">
        <v>7570</v>
      </c>
      <c r="AL3336" t="s">
        <v>64</v>
      </c>
      <c r="AM3336" t="s">
        <v>6046</v>
      </c>
      <c r="AN3336">
        <v>27</v>
      </c>
    </row>
    <row r="3337" spans="4:40" ht="14.4" x14ac:dyDescent="0.3">
      <c r="D3337" t="str">
        <f>CONCATENATE(portada_F[[#This Row],[NIVEL]],".",portada_F[[#This Row],[CODINS]])</f>
        <v>1.01759</v>
      </c>
      <c r="E3337" s="444" t="s">
        <v>32016</v>
      </c>
      <c r="F3337" t="s">
        <v>4226</v>
      </c>
      <c r="G3337" t="s">
        <v>6124</v>
      </c>
      <c r="H3337" t="s">
        <v>455</v>
      </c>
      <c r="I3337" t="s">
        <v>3287</v>
      </c>
      <c r="J3337" t="s">
        <v>7</v>
      </c>
      <c r="K3337" t="s">
        <v>32</v>
      </c>
      <c r="L3337" t="s">
        <v>20921</v>
      </c>
      <c r="M3337" t="s">
        <v>18492</v>
      </c>
      <c r="N3337">
        <v>70604</v>
      </c>
      <c r="O3337" t="s">
        <v>87</v>
      </c>
      <c r="P3337" t="s">
        <v>6</v>
      </c>
      <c r="Q3337" t="s">
        <v>4</v>
      </c>
      <c r="R3337" t="s">
        <v>16870</v>
      </c>
      <c r="S3337" t="s">
        <v>17671</v>
      </c>
      <c r="T3337" t="s">
        <v>2357</v>
      </c>
      <c r="U3337" t="s">
        <v>17937</v>
      </c>
      <c r="V3337" t="s">
        <v>455</v>
      </c>
      <c r="W3337" t="s">
        <v>24674</v>
      </c>
      <c r="X3337" t="s">
        <v>10725</v>
      </c>
      <c r="Y3337" s="536" t="s">
        <v>24675</v>
      </c>
      <c r="Z3337" s="536"/>
      <c r="AA3337" s="493" t="s">
        <v>15594</v>
      </c>
      <c r="AB3337" s="493" t="s">
        <v>24676</v>
      </c>
      <c r="AC3337" s="493" t="s">
        <v>22661</v>
      </c>
      <c r="AD3337" s="493" t="s">
        <v>22658</v>
      </c>
      <c r="AE3337"/>
      <c r="AF3337" t="s">
        <v>20919</v>
      </c>
      <c r="AG3337"/>
      <c r="AH3337"/>
      <c r="AI3337" t="s">
        <v>20668</v>
      </c>
      <c r="AJ3337" t="s">
        <v>32</v>
      </c>
      <c r="AK3337" t="s">
        <v>7387</v>
      </c>
      <c r="AL3337" t="s">
        <v>64</v>
      </c>
      <c r="AM3337" t="s">
        <v>455</v>
      </c>
      <c r="AN3337">
        <v>19</v>
      </c>
    </row>
    <row r="3338" spans="4:40" ht="14.4" x14ac:dyDescent="0.3">
      <c r="D3338" t="str">
        <f>CONCATENATE(portada_F[[#This Row],[NIVEL]],".",portada_F[[#This Row],[CODINS]])</f>
        <v>1.01329</v>
      </c>
      <c r="E3338" s="444" t="s">
        <v>31613</v>
      </c>
      <c r="F3338" t="s">
        <v>3367</v>
      </c>
      <c r="G3338" t="s">
        <v>6233</v>
      </c>
      <c r="H3338" t="s">
        <v>17155</v>
      </c>
      <c r="I3338" t="s">
        <v>3287</v>
      </c>
      <c r="J3338" t="s">
        <v>2</v>
      </c>
      <c r="K3338" t="s">
        <v>32</v>
      </c>
      <c r="L3338" t="s">
        <v>20921</v>
      </c>
      <c r="M3338" t="s">
        <v>18492</v>
      </c>
      <c r="N3338">
        <v>70203</v>
      </c>
      <c r="O3338" t="s">
        <v>87</v>
      </c>
      <c r="P3338" t="s">
        <v>2</v>
      </c>
      <c r="Q3338" t="s">
        <v>3</v>
      </c>
      <c r="R3338" t="s">
        <v>18395</v>
      </c>
      <c r="S3338" t="s">
        <v>17671</v>
      </c>
      <c r="T3338" t="s">
        <v>3288</v>
      </c>
      <c r="U3338" t="s">
        <v>22636</v>
      </c>
      <c r="V3338" t="s">
        <v>17155</v>
      </c>
      <c r="W3338" t="s">
        <v>18982</v>
      </c>
      <c r="X3338" t="s">
        <v>11801</v>
      </c>
      <c r="Y3338" s="536" t="s">
        <v>23760</v>
      </c>
      <c r="Z3338" s="536"/>
      <c r="AA3338" s="493" t="s">
        <v>10730</v>
      </c>
      <c r="AB3338" s="493" t="s">
        <v>23761</v>
      </c>
      <c r="AC3338" s="493" t="s">
        <v>22634</v>
      </c>
      <c r="AD3338" s="493" t="s">
        <v>22635</v>
      </c>
      <c r="AE3338"/>
      <c r="AF3338" t="s">
        <v>20919</v>
      </c>
      <c r="AG3338"/>
      <c r="AH3338"/>
      <c r="AI3338" t="s">
        <v>20668</v>
      </c>
      <c r="AJ3338" t="s">
        <v>32</v>
      </c>
      <c r="AK3338" t="s">
        <v>7569</v>
      </c>
      <c r="AL3338" t="s">
        <v>64</v>
      </c>
      <c r="AM3338" t="s">
        <v>17155</v>
      </c>
      <c r="AN3338">
        <v>44</v>
      </c>
    </row>
    <row r="3339" spans="4:40" ht="14.4" x14ac:dyDescent="0.3">
      <c r="D3339" t="str">
        <f>CONCATENATE(portada_F[[#This Row],[NIVEL]],".",portada_F[[#This Row],[CODINS]])</f>
        <v>1.01334</v>
      </c>
      <c r="E3339" s="444" t="s">
        <v>31618</v>
      </c>
      <c r="F3339" t="s">
        <v>735</v>
      </c>
      <c r="G3339" t="s">
        <v>6125</v>
      </c>
      <c r="H3339" t="s">
        <v>6126</v>
      </c>
      <c r="I3339" t="s">
        <v>3287</v>
      </c>
      <c r="J3339" t="s">
        <v>4</v>
      </c>
      <c r="K3339" t="s">
        <v>32</v>
      </c>
      <c r="L3339" t="s">
        <v>20921</v>
      </c>
      <c r="M3339" t="s">
        <v>18492</v>
      </c>
      <c r="N3339">
        <v>70601</v>
      </c>
      <c r="O3339" t="s">
        <v>87</v>
      </c>
      <c r="P3339" t="s">
        <v>6</v>
      </c>
      <c r="Q3339" t="s">
        <v>1</v>
      </c>
      <c r="R3339" t="s">
        <v>16867</v>
      </c>
      <c r="S3339" t="s">
        <v>17671</v>
      </c>
      <c r="T3339" t="s">
        <v>2357</v>
      </c>
      <c r="U3339" t="s">
        <v>2357</v>
      </c>
      <c r="V3339" t="s">
        <v>6126</v>
      </c>
      <c r="W3339" t="s">
        <v>23770</v>
      </c>
      <c r="X3339" t="s">
        <v>11804</v>
      </c>
      <c r="Y3339" s="536" t="s">
        <v>23771</v>
      </c>
      <c r="Z3339" s="536" t="s">
        <v>23772</v>
      </c>
      <c r="AA3339" s="493" t="s">
        <v>14003</v>
      </c>
      <c r="AB3339" s="493" t="s">
        <v>23771</v>
      </c>
      <c r="AC3339" s="493" t="s">
        <v>19921</v>
      </c>
      <c r="AD3339" s="493" t="s">
        <v>22653</v>
      </c>
      <c r="AE3339"/>
      <c r="AF3339" t="s">
        <v>20919</v>
      </c>
      <c r="AG3339"/>
      <c r="AH3339"/>
      <c r="AI3339" t="s">
        <v>20668</v>
      </c>
      <c r="AJ3339" t="s">
        <v>32</v>
      </c>
      <c r="AK3339" t="s">
        <v>6103</v>
      </c>
      <c r="AL3339" t="s">
        <v>64</v>
      </c>
      <c r="AM3339" t="s">
        <v>6126</v>
      </c>
      <c r="AN3339">
        <v>15</v>
      </c>
    </row>
    <row r="3340" spans="4:40" ht="14.4" x14ac:dyDescent="0.3">
      <c r="D3340" t="str">
        <f>CONCATENATE(portada_F[[#This Row],[NIVEL]],".",portada_F[[#This Row],[CODINS]])</f>
        <v>1.01326</v>
      </c>
      <c r="E3340" s="444" t="s">
        <v>31610</v>
      </c>
      <c r="F3340" t="s">
        <v>3362</v>
      </c>
      <c r="G3340" t="s">
        <v>6016</v>
      </c>
      <c r="H3340" t="s">
        <v>1062</v>
      </c>
      <c r="I3340" t="s">
        <v>3287</v>
      </c>
      <c r="J3340" t="s">
        <v>2</v>
      </c>
      <c r="K3340" t="s">
        <v>32</v>
      </c>
      <c r="L3340" t="s">
        <v>20921</v>
      </c>
      <c r="M3340" t="s">
        <v>18492</v>
      </c>
      <c r="N3340">
        <v>70203</v>
      </c>
      <c r="O3340" t="s">
        <v>87</v>
      </c>
      <c r="P3340" t="s">
        <v>2</v>
      </c>
      <c r="Q3340" t="s">
        <v>3</v>
      </c>
      <c r="R3340" t="s">
        <v>18395</v>
      </c>
      <c r="S3340" t="s">
        <v>17671</v>
      </c>
      <c r="T3340" t="s">
        <v>3288</v>
      </c>
      <c r="U3340" t="s">
        <v>22636</v>
      </c>
      <c r="V3340" t="s">
        <v>1062</v>
      </c>
      <c r="W3340" t="s">
        <v>18980</v>
      </c>
      <c r="X3340" t="s">
        <v>10597</v>
      </c>
      <c r="Y3340" s="536" t="s">
        <v>23753</v>
      </c>
      <c r="Z3340" s="536" t="s">
        <v>23754</v>
      </c>
      <c r="AA3340" s="493" t="s">
        <v>23755</v>
      </c>
      <c r="AB3340" s="493" t="s">
        <v>23754</v>
      </c>
      <c r="AC3340" s="493" t="s">
        <v>22634</v>
      </c>
      <c r="AD3340" s="493" t="s">
        <v>22635</v>
      </c>
      <c r="AE3340"/>
      <c r="AF3340" t="s">
        <v>20919</v>
      </c>
      <c r="AG3340"/>
      <c r="AH3340"/>
      <c r="AI3340" t="s">
        <v>20668</v>
      </c>
      <c r="AJ3340" t="s">
        <v>32</v>
      </c>
      <c r="AK3340" t="s">
        <v>5178</v>
      </c>
      <c r="AL3340" t="s">
        <v>64</v>
      </c>
      <c r="AM3340" t="s">
        <v>1062</v>
      </c>
      <c r="AN3340">
        <v>39</v>
      </c>
    </row>
    <row r="3341" spans="4:40" ht="14.4" x14ac:dyDescent="0.3">
      <c r="D3341" t="str">
        <f>CONCATENATE(portada_F[[#This Row],[NIVEL]],".",portada_F[[#This Row],[CODINS]])</f>
        <v>1.01531</v>
      </c>
      <c r="E3341" s="444" t="s">
        <v>31807</v>
      </c>
      <c r="F3341" t="s">
        <v>3816</v>
      </c>
      <c r="G3341" t="s">
        <v>6053</v>
      </c>
      <c r="H3341" t="s">
        <v>1459</v>
      </c>
      <c r="I3341" t="s">
        <v>3287</v>
      </c>
      <c r="J3341" t="s">
        <v>9</v>
      </c>
      <c r="K3341" t="s">
        <v>32</v>
      </c>
      <c r="L3341" t="s">
        <v>20921</v>
      </c>
      <c r="M3341" t="s">
        <v>18492</v>
      </c>
      <c r="N3341">
        <v>70203</v>
      </c>
      <c r="O3341" t="s">
        <v>87</v>
      </c>
      <c r="P3341" t="s">
        <v>2</v>
      </c>
      <c r="Q3341" t="s">
        <v>3</v>
      </c>
      <c r="R3341" t="s">
        <v>18395</v>
      </c>
      <c r="S3341" t="s">
        <v>17671</v>
      </c>
      <c r="T3341" t="s">
        <v>3288</v>
      </c>
      <c r="U3341" t="s">
        <v>22636</v>
      </c>
      <c r="V3341" t="s">
        <v>1459</v>
      </c>
      <c r="W3341" t="s">
        <v>24189</v>
      </c>
      <c r="X3341" t="s">
        <v>10659</v>
      </c>
      <c r="Y3341" s="536" t="s">
        <v>24190</v>
      </c>
      <c r="Z3341" s="536"/>
      <c r="AA3341" s="493" t="s">
        <v>11349</v>
      </c>
      <c r="AB3341" s="493" t="s">
        <v>24191</v>
      </c>
      <c r="AC3341" s="493" t="s">
        <v>19918</v>
      </c>
      <c r="AD3341" s="493" t="s">
        <v>22641</v>
      </c>
      <c r="AE3341"/>
      <c r="AF3341" t="s">
        <v>20919</v>
      </c>
      <c r="AG3341"/>
      <c r="AH3341"/>
      <c r="AI3341" t="s">
        <v>20668</v>
      </c>
      <c r="AJ3341" t="s">
        <v>32</v>
      </c>
      <c r="AK3341" t="s">
        <v>7609</v>
      </c>
      <c r="AL3341" t="s">
        <v>64</v>
      </c>
      <c r="AM3341" t="s">
        <v>1459</v>
      </c>
      <c r="AN3341">
        <v>47</v>
      </c>
    </row>
    <row r="3342" spans="4:40" ht="14.4" x14ac:dyDescent="0.3">
      <c r="D3342" t="str">
        <f>CONCATENATE(portada_F[[#This Row],[NIVEL]],".",portada_F[[#This Row],[CODINS]])</f>
        <v>1.00781</v>
      </c>
      <c r="E3342" s="444" t="s">
        <v>31142</v>
      </c>
      <c r="F3342" t="s">
        <v>2106</v>
      </c>
      <c r="G3342" t="s">
        <v>6127</v>
      </c>
      <c r="H3342" t="s">
        <v>5295</v>
      </c>
      <c r="I3342" t="s">
        <v>3287</v>
      </c>
      <c r="J3342" t="s">
        <v>4</v>
      </c>
      <c r="K3342" t="s">
        <v>32</v>
      </c>
      <c r="L3342" t="s">
        <v>20921</v>
      </c>
      <c r="M3342" t="s">
        <v>18492</v>
      </c>
      <c r="N3342">
        <v>70603</v>
      </c>
      <c r="O3342" t="s">
        <v>87</v>
      </c>
      <c r="P3342" t="s">
        <v>6</v>
      </c>
      <c r="Q3342" t="s">
        <v>3</v>
      </c>
      <c r="R3342" t="s">
        <v>16869</v>
      </c>
      <c r="S3342" t="s">
        <v>17671</v>
      </c>
      <c r="T3342" t="s">
        <v>2357</v>
      </c>
      <c r="U3342" t="s">
        <v>5295</v>
      </c>
      <c r="V3342" t="s">
        <v>5295</v>
      </c>
      <c r="W3342" t="s">
        <v>9740</v>
      </c>
      <c r="X3342" t="s">
        <v>11652</v>
      </c>
      <c r="Y3342" s="536" t="s">
        <v>22654</v>
      </c>
      <c r="Z3342" s="536"/>
      <c r="AA3342" s="493" t="s">
        <v>19987</v>
      </c>
      <c r="AB3342" s="493" t="s">
        <v>22654</v>
      </c>
      <c r="AC3342" s="493" t="s">
        <v>19921</v>
      </c>
      <c r="AD3342" s="493" t="s">
        <v>22653</v>
      </c>
      <c r="AE3342"/>
      <c r="AF3342" t="s">
        <v>20919</v>
      </c>
      <c r="AG3342"/>
      <c r="AH3342"/>
      <c r="AI3342" t="s">
        <v>20668</v>
      </c>
      <c r="AJ3342" t="s">
        <v>32</v>
      </c>
      <c r="AK3342" t="s">
        <v>5000</v>
      </c>
      <c r="AL3342" t="s">
        <v>64</v>
      </c>
      <c r="AM3342" t="s">
        <v>5295</v>
      </c>
      <c r="AN3342">
        <v>60</v>
      </c>
    </row>
    <row r="3343" spans="4:40" ht="14.4" x14ac:dyDescent="0.3">
      <c r="D3343" t="str">
        <f>CONCATENATE(portada_F[[#This Row],[NIVEL]],".",portada_F[[#This Row],[CODINS]])</f>
        <v>1.02528</v>
      </c>
      <c r="E3343" s="444" t="s">
        <v>32697</v>
      </c>
      <c r="F3343" t="s">
        <v>4055</v>
      </c>
      <c r="G3343" t="s">
        <v>6575</v>
      </c>
      <c r="H3343" t="s">
        <v>17311</v>
      </c>
      <c r="I3343" t="s">
        <v>3287</v>
      </c>
      <c r="J3343" t="s">
        <v>4</v>
      </c>
      <c r="K3343" t="s">
        <v>32</v>
      </c>
      <c r="L3343" t="s">
        <v>20921</v>
      </c>
      <c r="M3343" t="s">
        <v>18492</v>
      </c>
      <c r="N3343">
        <v>70602</v>
      </c>
      <c r="O3343" t="s">
        <v>87</v>
      </c>
      <c r="P3343" t="s">
        <v>6</v>
      </c>
      <c r="Q3343" t="s">
        <v>2</v>
      </c>
      <c r="R3343" t="s">
        <v>16868</v>
      </c>
      <c r="S3343" t="s">
        <v>17671</v>
      </c>
      <c r="T3343" t="s">
        <v>2357</v>
      </c>
      <c r="U3343" t="s">
        <v>830</v>
      </c>
      <c r="V3343" t="s">
        <v>573</v>
      </c>
      <c r="W3343" t="s">
        <v>3696</v>
      </c>
      <c r="X3343" t="s">
        <v>26235</v>
      </c>
      <c r="Y3343" s="536"/>
      <c r="Z3343" s="536"/>
      <c r="AA3343" s="493" t="s">
        <v>18085</v>
      </c>
      <c r="AB3343" s="493" t="s">
        <v>26236</v>
      </c>
      <c r="AC3343" s="493" t="s">
        <v>19921</v>
      </c>
      <c r="AD3343" s="493" t="s">
        <v>22653</v>
      </c>
      <c r="AE3343"/>
      <c r="AF3343" t="s">
        <v>20919</v>
      </c>
      <c r="AG3343"/>
      <c r="AH3343"/>
      <c r="AI3343" t="s">
        <v>20668</v>
      </c>
      <c r="AJ3343" t="s">
        <v>32</v>
      </c>
      <c r="AK3343" t="s">
        <v>7830</v>
      </c>
      <c r="AL3343" t="s">
        <v>64</v>
      </c>
      <c r="AM3343" t="s">
        <v>17311</v>
      </c>
      <c r="AN3343">
        <v>5</v>
      </c>
    </row>
    <row r="3344" spans="4:40" ht="14.4" x14ac:dyDescent="0.3">
      <c r="D3344" t="str">
        <f>CONCATENATE(portada_F[[#This Row],[NIVEL]],".",portada_F[[#This Row],[CODINS]])</f>
        <v>1.00917</v>
      </c>
      <c r="E3344" s="444" t="s">
        <v>31250</v>
      </c>
      <c r="F3344" t="s">
        <v>1785</v>
      </c>
      <c r="G3344" t="s">
        <v>6128</v>
      </c>
      <c r="H3344" t="s">
        <v>7486</v>
      </c>
      <c r="I3344" t="s">
        <v>3287</v>
      </c>
      <c r="J3344" t="s">
        <v>7</v>
      </c>
      <c r="K3344" t="s">
        <v>32</v>
      </c>
      <c r="L3344" t="s">
        <v>20921</v>
      </c>
      <c r="M3344" t="s">
        <v>18492</v>
      </c>
      <c r="N3344">
        <v>70605</v>
      </c>
      <c r="O3344" t="s">
        <v>87</v>
      </c>
      <c r="P3344" t="s">
        <v>6</v>
      </c>
      <c r="Q3344" t="s">
        <v>5</v>
      </c>
      <c r="R3344" t="s">
        <v>16871</v>
      </c>
      <c r="S3344" t="s">
        <v>17671</v>
      </c>
      <c r="T3344" t="s">
        <v>2357</v>
      </c>
      <c r="U3344" t="s">
        <v>6129</v>
      </c>
      <c r="V3344" t="s">
        <v>6130</v>
      </c>
      <c r="W3344" t="s">
        <v>9741</v>
      </c>
      <c r="X3344" t="s">
        <v>10493</v>
      </c>
      <c r="Y3344" s="536" t="s">
        <v>22916</v>
      </c>
      <c r="Z3344" s="536"/>
      <c r="AA3344" s="493" t="s">
        <v>13328</v>
      </c>
      <c r="AB3344" s="493" t="s">
        <v>22916</v>
      </c>
      <c r="AC3344" s="493" t="s">
        <v>22661</v>
      </c>
      <c r="AD3344" s="493" t="s">
        <v>22658</v>
      </c>
      <c r="AE3344"/>
      <c r="AF3344" t="s">
        <v>20919</v>
      </c>
      <c r="AG3344"/>
      <c r="AH3344"/>
      <c r="AI3344" t="s">
        <v>20668</v>
      </c>
      <c r="AJ3344" t="s">
        <v>32</v>
      </c>
      <c r="AK3344" t="s">
        <v>5098</v>
      </c>
      <c r="AL3344" t="s">
        <v>64</v>
      </c>
      <c r="AM3344" t="s">
        <v>7486</v>
      </c>
      <c r="AN3344">
        <v>38</v>
      </c>
    </row>
    <row r="3345" spans="4:40" ht="14.4" x14ac:dyDescent="0.3">
      <c r="D3345" t="str">
        <f>CONCATENATE(portada_F[[#This Row],[NIVEL]],".",portada_F[[#This Row],[CODINS]])</f>
        <v>1.00782</v>
      </c>
      <c r="E3345" s="444" t="s">
        <v>31143</v>
      </c>
      <c r="F3345" t="s">
        <v>2108</v>
      </c>
      <c r="G3345" t="s">
        <v>6131</v>
      </c>
      <c r="H3345" t="s">
        <v>6132</v>
      </c>
      <c r="I3345" t="s">
        <v>3287</v>
      </c>
      <c r="J3345" t="s">
        <v>7</v>
      </c>
      <c r="K3345" t="s">
        <v>32</v>
      </c>
      <c r="L3345" t="s">
        <v>20921</v>
      </c>
      <c r="M3345" t="s">
        <v>18492</v>
      </c>
      <c r="N3345">
        <v>70604</v>
      </c>
      <c r="O3345" t="s">
        <v>87</v>
      </c>
      <c r="P3345" t="s">
        <v>6</v>
      </c>
      <c r="Q3345" t="s">
        <v>4</v>
      </c>
      <c r="R3345" t="s">
        <v>16870</v>
      </c>
      <c r="S3345" t="s">
        <v>17671</v>
      </c>
      <c r="T3345" t="s">
        <v>2357</v>
      </c>
      <c r="U3345" t="s">
        <v>17937</v>
      </c>
      <c r="V3345" t="s">
        <v>17937</v>
      </c>
      <c r="W3345" t="s">
        <v>18871</v>
      </c>
      <c r="X3345" t="s">
        <v>11653</v>
      </c>
      <c r="Y3345" s="536" t="s">
        <v>22655</v>
      </c>
      <c r="Z3345" s="536"/>
      <c r="AA3345" s="493" t="s">
        <v>15584</v>
      </c>
      <c r="AB3345" s="493" t="s">
        <v>22656</v>
      </c>
      <c r="AC3345" s="493" t="s">
        <v>22657</v>
      </c>
      <c r="AD3345" s="493" t="s">
        <v>22658</v>
      </c>
      <c r="AE3345"/>
      <c r="AF3345" t="s">
        <v>20919</v>
      </c>
      <c r="AG3345"/>
      <c r="AH3345"/>
      <c r="AI3345" t="s">
        <v>20668</v>
      </c>
      <c r="AJ3345" t="s">
        <v>32</v>
      </c>
      <c r="AK3345" t="s">
        <v>660</v>
      </c>
      <c r="AL3345" t="s">
        <v>64</v>
      </c>
      <c r="AM3345" t="s">
        <v>6132</v>
      </c>
      <c r="AN3345">
        <v>130</v>
      </c>
    </row>
    <row r="3346" spans="4:40" ht="14.4" x14ac:dyDescent="0.3">
      <c r="D3346" t="str">
        <f>CONCATENATE(portada_F[[#This Row],[NIVEL]],".",portada_F[[#This Row],[CODINS]])</f>
        <v>1.02290</v>
      </c>
      <c r="E3346" s="444" t="s">
        <v>32484</v>
      </c>
      <c r="F3346" t="s">
        <v>5022</v>
      </c>
      <c r="G3346" t="s">
        <v>6442</v>
      </c>
      <c r="H3346" t="s">
        <v>6443</v>
      </c>
      <c r="I3346" t="s">
        <v>3287</v>
      </c>
      <c r="J3346" t="s">
        <v>7</v>
      </c>
      <c r="K3346" t="s">
        <v>32</v>
      </c>
      <c r="L3346" t="s">
        <v>20921</v>
      </c>
      <c r="M3346" t="s">
        <v>18492</v>
      </c>
      <c r="N3346">
        <v>70604</v>
      </c>
      <c r="O3346" t="s">
        <v>87</v>
      </c>
      <c r="P3346" t="s">
        <v>6</v>
      </c>
      <c r="Q3346" t="s">
        <v>4</v>
      </c>
      <c r="R3346" t="s">
        <v>16870</v>
      </c>
      <c r="S3346" t="s">
        <v>17671</v>
      </c>
      <c r="T3346" t="s">
        <v>2357</v>
      </c>
      <c r="U3346" t="s">
        <v>17937</v>
      </c>
      <c r="V3346" t="s">
        <v>6443</v>
      </c>
      <c r="W3346" t="s">
        <v>25747</v>
      </c>
      <c r="X3346" t="s">
        <v>10856</v>
      </c>
      <c r="Y3346" s="536" t="s">
        <v>25748</v>
      </c>
      <c r="Z3346" s="536"/>
      <c r="AA3346" s="493" t="s">
        <v>20197</v>
      </c>
      <c r="AB3346" s="493" t="s">
        <v>25749</v>
      </c>
      <c r="AC3346" s="493" t="s">
        <v>22661</v>
      </c>
      <c r="AD3346" s="493" t="s">
        <v>22658</v>
      </c>
      <c r="AE3346"/>
      <c r="AF3346" t="s">
        <v>20919</v>
      </c>
      <c r="AG3346"/>
      <c r="AH3346"/>
      <c r="AI3346" t="s">
        <v>20668</v>
      </c>
      <c r="AJ3346" t="s">
        <v>32</v>
      </c>
      <c r="AK3346" t="s">
        <v>7776</v>
      </c>
      <c r="AL3346" t="s">
        <v>64</v>
      </c>
      <c r="AM3346" t="s">
        <v>6443</v>
      </c>
      <c r="AN3346">
        <v>13</v>
      </c>
    </row>
    <row r="3347" spans="4:40" ht="14.4" x14ac:dyDescent="0.3">
      <c r="D3347" t="str">
        <f>CONCATENATE(portada_F[[#This Row],[NIVEL]],".",portada_F[[#This Row],[CODINS]])</f>
        <v>1.02289</v>
      </c>
      <c r="E3347" s="444" t="s">
        <v>32483</v>
      </c>
      <c r="F3347" t="s">
        <v>5017</v>
      </c>
      <c r="G3347" t="s">
        <v>6111</v>
      </c>
      <c r="H3347" t="s">
        <v>6112</v>
      </c>
      <c r="I3347" t="s">
        <v>3287</v>
      </c>
      <c r="J3347" t="s">
        <v>3</v>
      </c>
      <c r="K3347" t="s">
        <v>32</v>
      </c>
      <c r="L3347" t="s">
        <v>20921</v>
      </c>
      <c r="M3347" t="s">
        <v>18492</v>
      </c>
      <c r="N3347">
        <v>70205</v>
      </c>
      <c r="O3347" t="s">
        <v>87</v>
      </c>
      <c r="P3347" t="s">
        <v>2</v>
      </c>
      <c r="Q3347" t="s">
        <v>5</v>
      </c>
      <c r="R3347" t="s">
        <v>16852</v>
      </c>
      <c r="S3347" t="s">
        <v>17671</v>
      </c>
      <c r="T3347" t="s">
        <v>3288</v>
      </c>
      <c r="U3347" t="s">
        <v>3289</v>
      </c>
      <c r="V3347" t="s">
        <v>6112</v>
      </c>
      <c r="W3347" t="s">
        <v>25744</v>
      </c>
      <c r="X3347" t="s">
        <v>12058</v>
      </c>
      <c r="Y3347" s="536" t="s">
        <v>25745</v>
      </c>
      <c r="Z3347" s="536"/>
      <c r="AA3347" s="493" t="s">
        <v>20196</v>
      </c>
      <c r="AB3347" s="493" t="s">
        <v>25746</v>
      </c>
      <c r="AC3347" s="493" t="s">
        <v>19919</v>
      </c>
      <c r="AD3347" s="493" t="s">
        <v>22644</v>
      </c>
      <c r="AE3347"/>
      <c r="AF3347" t="s">
        <v>20919</v>
      </c>
      <c r="AG3347"/>
      <c r="AH3347"/>
      <c r="AI3347" t="s">
        <v>20668</v>
      </c>
      <c r="AJ3347" t="s">
        <v>32</v>
      </c>
      <c r="AK3347" t="s">
        <v>6110</v>
      </c>
      <c r="AL3347" t="s">
        <v>64</v>
      </c>
      <c r="AM3347" t="s">
        <v>6112</v>
      </c>
      <c r="AN3347">
        <v>14</v>
      </c>
    </row>
    <row r="3348" spans="4:40" ht="14.4" x14ac:dyDescent="0.3">
      <c r="D3348" t="str">
        <f>CONCATENATE(portada_F[[#This Row],[NIVEL]],".",portada_F[[#This Row],[CODINS]])</f>
        <v>1.03797</v>
      </c>
      <c r="E3348" s="444" t="s">
        <v>33735</v>
      </c>
      <c r="F3348" t="s">
        <v>7790</v>
      </c>
      <c r="G3348" t="s">
        <v>14704</v>
      </c>
      <c r="H3348" t="s">
        <v>272</v>
      </c>
      <c r="I3348" t="s">
        <v>3287</v>
      </c>
      <c r="J3348" t="s">
        <v>6</v>
      </c>
      <c r="K3348" t="s">
        <v>32</v>
      </c>
      <c r="L3348" t="s">
        <v>20921</v>
      </c>
      <c r="M3348" t="s">
        <v>18492</v>
      </c>
      <c r="N3348">
        <v>70203</v>
      </c>
      <c r="O3348" t="s">
        <v>87</v>
      </c>
      <c r="P3348" t="s">
        <v>2</v>
      </c>
      <c r="Q3348" t="s">
        <v>3</v>
      </c>
      <c r="R3348" t="s">
        <v>18395</v>
      </c>
      <c r="S3348" t="s">
        <v>17671</v>
      </c>
      <c r="T3348" t="s">
        <v>3288</v>
      </c>
      <c r="U3348" t="s">
        <v>22636</v>
      </c>
      <c r="V3348" t="s">
        <v>272</v>
      </c>
      <c r="W3348" t="s">
        <v>15916</v>
      </c>
      <c r="X3348" t="s">
        <v>15217</v>
      </c>
      <c r="Y3348" s="536" t="s">
        <v>28876</v>
      </c>
      <c r="Z3348" s="536"/>
      <c r="AA3348" s="493" t="s">
        <v>17465</v>
      </c>
      <c r="AB3348" s="493" t="s">
        <v>28877</v>
      </c>
      <c r="AC3348" s="493" t="s">
        <v>19988</v>
      </c>
      <c r="AD3348" s="493" t="s">
        <v>23346</v>
      </c>
      <c r="AE3348"/>
      <c r="AF3348" t="s">
        <v>20919</v>
      </c>
      <c r="AG3348"/>
      <c r="AH3348"/>
      <c r="AI3348" t="s">
        <v>20668</v>
      </c>
      <c r="AJ3348" t="s">
        <v>32</v>
      </c>
      <c r="AK3348" t="s">
        <v>8970</v>
      </c>
      <c r="AL3348" t="s">
        <v>64</v>
      </c>
      <c r="AM3348" t="s">
        <v>272</v>
      </c>
      <c r="AN3348">
        <v>1</v>
      </c>
    </row>
    <row r="3349" spans="4:40" ht="14.4" x14ac:dyDescent="0.3">
      <c r="D3349" t="str">
        <f>CONCATENATE(portada_F[[#This Row],[NIVEL]],".",portada_F[[#This Row],[CODINS]])</f>
        <v>1.04053</v>
      </c>
      <c r="E3349" s="444" t="s">
        <v>33949</v>
      </c>
      <c r="F3349" t="s">
        <v>9868</v>
      </c>
      <c r="G3349" t="s">
        <v>16135</v>
      </c>
      <c r="H3349" t="s">
        <v>4706</v>
      </c>
      <c r="I3349" t="s">
        <v>3287</v>
      </c>
      <c r="J3349" t="s">
        <v>9</v>
      </c>
      <c r="K3349" t="s">
        <v>32</v>
      </c>
      <c r="L3349" t="s">
        <v>20921</v>
      </c>
      <c r="M3349" t="s">
        <v>18492</v>
      </c>
      <c r="N3349">
        <v>70203</v>
      </c>
      <c r="O3349" t="s">
        <v>87</v>
      </c>
      <c r="P3349" t="s">
        <v>2</v>
      </c>
      <c r="Q3349" t="s">
        <v>3</v>
      </c>
      <c r="R3349" t="s">
        <v>18395</v>
      </c>
      <c r="S3349" t="s">
        <v>17671</v>
      </c>
      <c r="T3349" t="s">
        <v>3288</v>
      </c>
      <c r="U3349" t="s">
        <v>22636</v>
      </c>
      <c r="V3349" t="s">
        <v>4706</v>
      </c>
      <c r="W3349" t="s">
        <v>29399</v>
      </c>
      <c r="X3349" t="s">
        <v>16136</v>
      </c>
      <c r="Y3349" s="536" t="s">
        <v>29400</v>
      </c>
      <c r="Z3349" s="536"/>
      <c r="AA3349" s="493" t="s">
        <v>16139</v>
      </c>
      <c r="AB3349" s="493" t="s">
        <v>29401</v>
      </c>
      <c r="AC3349" s="493" t="s">
        <v>19918</v>
      </c>
      <c r="AD3349" s="493" t="s">
        <v>26234</v>
      </c>
      <c r="AE3349"/>
      <c r="AF3349" t="s">
        <v>20919</v>
      </c>
      <c r="AG3349"/>
      <c r="AH3349"/>
      <c r="AI3349" t="s">
        <v>20668</v>
      </c>
      <c r="AJ3349" t="s">
        <v>32</v>
      </c>
      <c r="AK3349" t="s">
        <v>6071</v>
      </c>
      <c r="AL3349" t="s">
        <v>64</v>
      </c>
      <c r="AM3349" t="s">
        <v>4706</v>
      </c>
      <c r="AN3349">
        <v>1</v>
      </c>
    </row>
    <row r="3350" spans="4:40" ht="14.4" x14ac:dyDescent="0.3">
      <c r="D3350" t="str">
        <f>CONCATENATE(portada_F[[#This Row],[NIVEL]],".",portada_F[[#This Row],[CODINS]])</f>
        <v>1.02376</v>
      </c>
      <c r="E3350" s="444" t="s">
        <v>32559</v>
      </c>
      <c r="F3350" t="s">
        <v>5127</v>
      </c>
      <c r="G3350" t="s">
        <v>6563</v>
      </c>
      <c r="H3350" t="s">
        <v>4795</v>
      </c>
      <c r="I3350" t="s">
        <v>3287</v>
      </c>
      <c r="J3350" t="s">
        <v>5</v>
      </c>
      <c r="K3350" t="s">
        <v>32</v>
      </c>
      <c r="L3350" t="s">
        <v>20921</v>
      </c>
      <c r="M3350" t="s">
        <v>18492</v>
      </c>
      <c r="N3350">
        <v>70204</v>
      </c>
      <c r="O3350" t="s">
        <v>87</v>
      </c>
      <c r="P3350" t="s">
        <v>2</v>
      </c>
      <c r="Q3350" t="s">
        <v>4</v>
      </c>
      <c r="R3350" t="s">
        <v>16851</v>
      </c>
      <c r="S3350" t="s">
        <v>17671</v>
      </c>
      <c r="T3350" t="s">
        <v>3288</v>
      </c>
      <c r="U3350" t="s">
        <v>3566</v>
      </c>
      <c r="V3350" t="s">
        <v>4795</v>
      </c>
      <c r="W3350" t="s">
        <v>25925</v>
      </c>
      <c r="X3350" t="s">
        <v>14128</v>
      </c>
      <c r="Y3350" s="536"/>
      <c r="Z3350" s="536"/>
      <c r="AA3350" s="493" t="s">
        <v>15028</v>
      </c>
      <c r="AB3350" s="493" t="s">
        <v>25926</v>
      </c>
      <c r="AC3350" s="493" t="s">
        <v>22665</v>
      </c>
      <c r="AD3350" s="493" t="s">
        <v>22666</v>
      </c>
      <c r="AE3350"/>
      <c r="AF3350" t="s">
        <v>20919</v>
      </c>
      <c r="AG3350"/>
      <c r="AH3350"/>
      <c r="AI3350" t="s">
        <v>20668</v>
      </c>
      <c r="AJ3350" t="s">
        <v>32</v>
      </c>
      <c r="AK3350" t="s">
        <v>7797</v>
      </c>
      <c r="AL3350" t="s">
        <v>64</v>
      </c>
      <c r="AM3350" t="s">
        <v>4795</v>
      </c>
      <c r="AN3350">
        <v>15</v>
      </c>
    </row>
    <row r="3351" spans="4:40" ht="14.4" x14ac:dyDescent="0.3">
      <c r="D3351" t="str">
        <f>CONCATENATE(portada_F[[#This Row],[NIVEL]],".",portada_F[[#This Row],[CODINS]])</f>
        <v>1.01091</v>
      </c>
      <c r="E3351" s="444" t="s">
        <v>31405</v>
      </c>
      <c r="F3351" t="s">
        <v>2469</v>
      </c>
      <c r="G3351" t="s">
        <v>6174</v>
      </c>
      <c r="H3351" t="s">
        <v>17131</v>
      </c>
      <c r="I3351" t="s">
        <v>3287</v>
      </c>
      <c r="J3351" t="s">
        <v>5</v>
      </c>
      <c r="K3351" t="s">
        <v>32</v>
      </c>
      <c r="L3351" t="s">
        <v>20921</v>
      </c>
      <c r="M3351" t="s">
        <v>18492</v>
      </c>
      <c r="N3351">
        <v>70605</v>
      </c>
      <c r="O3351" t="s">
        <v>87</v>
      </c>
      <c r="P3351" t="s">
        <v>6</v>
      </c>
      <c r="Q3351" t="s">
        <v>5</v>
      </c>
      <c r="R3351" t="s">
        <v>16871</v>
      </c>
      <c r="S3351" t="s">
        <v>17671</v>
      </c>
      <c r="T3351" t="s">
        <v>2357</v>
      </c>
      <c r="U3351" t="s">
        <v>6129</v>
      </c>
      <c r="V3351" t="s">
        <v>17131</v>
      </c>
      <c r="W3351" t="s">
        <v>9748</v>
      </c>
      <c r="X3351" t="s">
        <v>10545</v>
      </c>
      <c r="Y3351" s="536" t="s">
        <v>22670</v>
      </c>
      <c r="Z3351" s="536"/>
      <c r="AA3351" s="493" t="s">
        <v>19455</v>
      </c>
      <c r="AB3351" s="493" t="s">
        <v>22648</v>
      </c>
      <c r="AC3351" s="493" t="s">
        <v>22665</v>
      </c>
      <c r="AD3351" s="493" t="s">
        <v>22666</v>
      </c>
      <c r="AE3351"/>
      <c r="AF3351" t="s">
        <v>20919</v>
      </c>
      <c r="AG3351"/>
      <c r="AH3351"/>
      <c r="AI3351" t="s">
        <v>20668</v>
      </c>
      <c r="AJ3351" t="s">
        <v>32</v>
      </c>
      <c r="AK3351" t="s">
        <v>1191</v>
      </c>
      <c r="AL3351" t="s">
        <v>64</v>
      </c>
      <c r="AM3351" t="s">
        <v>17131</v>
      </c>
      <c r="AN3351">
        <v>17</v>
      </c>
    </row>
    <row r="3352" spans="4:40" ht="14.4" x14ac:dyDescent="0.3">
      <c r="D3352" t="str">
        <f>CONCATENATE(portada_F[[#This Row],[NIVEL]],".",portada_F[[#This Row],[CODINS]])</f>
        <v>1.00784</v>
      </c>
      <c r="E3352" s="444" t="s">
        <v>31145</v>
      </c>
      <c r="F3352" t="s">
        <v>2116</v>
      </c>
      <c r="G3352" t="s">
        <v>6167</v>
      </c>
      <c r="H3352" t="s">
        <v>3566</v>
      </c>
      <c r="I3352" t="s">
        <v>3287</v>
      </c>
      <c r="J3352" t="s">
        <v>5</v>
      </c>
      <c r="K3352" t="s">
        <v>32</v>
      </c>
      <c r="L3352" t="s">
        <v>20921</v>
      </c>
      <c r="M3352" t="s">
        <v>18492</v>
      </c>
      <c r="N3352">
        <v>70204</v>
      </c>
      <c r="O3352" t="s">
        <v>87</v>
      </c>
      <c r="P3352" t="s">
        <v>2</v>
      </c>
      <c r="Q3352" t="s">
        <v>4</v>
      </c>
      <c r="R3352" t="s">
        <v>16851</v>
      </c>
      <c r="S3352" t="s">
        <v>17671</v>
      </c>
      <c r="T3352" t="s">
        <v>3288</v>
      </c>
      <c r="U3352" t="s">
        <v>3566</v>
      </c>
      <c r="V3352" t="s">
        <v>3566</v>
      </c>
      <c r="W3352" t="s">
        <v>467</v>
      </c>
      <c r="X3352" t="s">
        <v>10472</v>
      </c>
      <c r="Y3352" s="536" t="s">
        <v>22662</v>
      </c>
      <c r="Z3352" s="536" t="s">
        <v>22663</v>
      </c>
      <c r="AA3352" s="493" t="s">
        <v>18872</v>
      </c>
      <c r="AB3352" s="493" t="s">
        <v>22664</v>
      </c>
      <c r="AC3352" s="493" t="s">
        <v>22665</v>
      </c>
      <c r="AD3352" s="493" t="s">
        <v>22666</v>
      </c>
      <c r="AE3352"/>
      <c r="AF3352" t="s">
        <v>20919</v>
      </c>
      <c r="AG3352"/>
      <c r="AH3352"/>
      <c r="AI3352" t="s">
        <v>20668</v>
      </c>
      <c r="AJ3352" t="s">
        <v>32</v>
      </c>
      <c r="AK3352" t="s">
        <v>7392</v>
      </c>
      <c r="AL3352" t="s">
        <v>64</v>
      </c>
      <c r="AM3352" t="s">
        <v>3566</v>
      </c>
      <c r="AN3352">
        <v>73</v>
      </c>
    </row>
    <row r="3353" spans="4:40" ht="14.4" x14ac:dyDescent="0.3">
      <c r="D3353" t="str">
        <f>CONCATENATE(portada_F[[#This Row],[NIVEL]],".",portada_F[[#This Row],[CODINS]])</f>
        <v>1.01799</v>
      </c>
      <c r="E3353" s="444" t="s">
        <v>32049</v>
      </c>
      <c r="F3353" t="s">
        <v>4305</v>
      </c>
      <c r="G3353" t="s">
        <v>6551</v>
      </c>
      <c r="H3353" t="s">
        <v>6552</v>
      </c>
      <c r="I3353" t="s">
        <v>3287</v>
      </c>
      <c r="J3353" t="s">
        <v>5</v>
      </c>
      <c r="K3353" t="s">
        <v>32</v>
      </c>
      <c r="L3353" t="s">
        <v>20921</v>
      </c>
      <c r="M3353" t="s">
        <v>18492</v>
      </c>
      <c r="N3353">
        <v>70204</v>
      </c>
      <c r="O3353" t="s">
        <v>87</v>
      </c>
      <c r="P3353" t="s">
        <v>2</v>
      </c>
      <c r="Q3353" t="s">
        <v>4</v>
      </c>
      <c r="R3353" t="s">
        <v>16851</v>
      </c>
      <c r="S3353" t="s">
        <v>17671</v>
      </c>
      <c r="T3353" t="s">
        <v>3288</v>
      </c>
      <c r="U3353" t="s">
        <v>3566</v>
      </c>
      <c r="V3353" t="s">
        <v>6552</v>
      </c>
      <c r="W3353" t="s">
        <v>9833</v>
      </c>
      <c r="X3353" t="s">
        <v>11937</v>
      </c>
      <c r="Y3353" s="536" t="s">
        <v>24747</v>
      </c>
      <c r="Z3353" s="536" t="s">
        <v>22670</v>
      </c>
      <c r="AA3353" s="493" t="s">
        <v>20122</v>
      </c>
      <c r="AB3353" s="493" t="s">
        <v>24748</v>
      </c>
      <c r="AC3353" s="493" t="s">
        <v>22665</v>
      </c>
      <c r="AD3353" s="493" t="s">
        <v>23185</v>
      </c>
      <c r="AE3353"/>
      <c r="AF3353" t="s">
        <v>20919</v>
      </c>
      <c r="AG3353"/>
      <c r="AH3353"/>
      <c r="AI3353" t="s">
        <v>20668</v>
      </c>
      <c r="AJ3353" t="s">
        <v>32</v>
      </c>
      <c r="AK3353" t="s">
        <v>7654</v>
      </c>
      <c r="AL3353" t="s">
        <v>64</v>
      </c>
      <c r="AM3353" t="s">
        <v>6552</v>
      </c>
      <c r="AN3353">
        <v>15</v>
      </c>
    </row>
    <row r="3354" spans="4:40" ht="14.4" x14ac:dyDescent="0.3">
      <c r="D3354" t="str">
        <f>CONCATENATE(portada_F[[#This Row],[NIVEL]],".",portada_F[[#This Row],[CODINS]])</f>
        <v>1.01866</v>
      </c>
      <c r="E3354" s="444" t="s">
        <v>32111</v>
      </c>
      <c r="F3354" t="s">
        <v>4423</v>
      </c>
      <c r="G3354" t="s">
        <v>6091</v>
      </c>
      <c r="H3354" t="s">
        <v>319</v>
      </c>
      <c r="I3354" t="s">
        <v>3287</v>
      </c>
      <c r="J3354" t="s">
        <v>3</v>
      </c>
      <c r="K3354" t="s">
        <v>32</v>
      </c>
      <c r="L3354" t="s">
        <v>20921</v>
      </c>
      <c r="M3354" t="s">
        <v>18492</v>
      </c>
      <c r="N3354">
        <v>70205</v>
      </c>
      <c r="O3354" t="s">
        <v>87</v>
      </c>
      <c r="P3354" t="s">
        <v>2</v>
      </c>
      <c r="Q3354" t="s">
        <v>5</v>
      </c>
      <c r="R3354" t="s">
        <v>16852</v>
      </c>
      <c r="S3354" t="s">
        <v>17671</v>
      </c>
      <c r="T3354" t="s">
        <v>3288</v>
      </c>
      <c r="U3354" t="s">
        <v>3289</v>
      </c>
      <c r="V3354" t="s">
        <v>319</v>
      </c>
      <c r="W3354" t="s">
        <v>215</v>
      </c>
      <c r="X3354" t="s">
        <v>10752</v>
      </c>
      <c r="Y3354" s="536" t="s">
        <v>24877</v>
      </c>
      <c r="Z3354" s="536"/>
      <c r="AA3354" s="493" t="s">
        <v>18015</v>
      </c>
      <c r="AB3354" s="493" t="s">
        <v>24878</v>
      </c>
      <c r="AC3354" s="493" t="s">
        <v>19919</v>
      </c>
      <c r="AD3354" s="493" t="s">
        <v>22644</v>
      </c>
      <c r="AE3354"/>
      <c r="AF3354" t="s">
        <v>20919</v>
      </c>
      <c r="AG3354"/>
      <c r="AH3354"/>
      <c r="AI3354" t="s">
        <v>20668</v>
      </c>
      <c r="AJ3354" t="s">
        <v>32</v>
      </c>
      <c r="AK3354" t="s">
        <v>6090</v>
      </c>
      <c r="AL3354" t="s">
        <v>64</v>
      </c>
      <c r="AM3354" t="s">
        <v>319</v>
      </c>
      <c r="AN3354">
        <v>25</v>
      </c>
    </row>
    <row r="3355" spans="4:40" ht="14.4" x14ac:dyDescent="0.3">
      <c r="D3355" t="str">
        <f>CONCATENATE(portada_F[[#This Row],[NIVEL]],".",portada_F[[#This Row],[CODINS]])</f>
        <v>1.00785</v>
      </c>
      <c r="E3355" s="444" t="s">
        <v>31146</v>
      </c>
      <c r="F3355" t="s">
        <v>2120</v>
      </c>
      <c r="G3355" t="s">
        <v>6166</v>
      </c>
      <c r="H3355" t="s">
        <v>250</v>
      </c>
      <c r="I3355" t="s">
        <v>3287</v>
      </c>
      <c r="J3355" t="s">
        <v>5</v>
      </c>
      <c r="K3355" t="s">
        <v>32</v>
      </c>
      <c r="L3355" t="s">
        <v>20921</v>
      </c>
      <c r="M3355" t="s">
        <v>18492</v>
      </c>
      <c r="N3355">
        <v>70204</v>
      </c>
      <c r="O3355" t="s">
        <v>87</v>
      </c>
      <c r="P3355" t="s">
        <v>2</v>
      </c>
      <c r="Q3355" t="s">
        <v>4</v>
      </c>
      <c r="R3355" t="s">
        <v>16851</v>
      </c>
      <c r="S3355" t="s">
        <v>17671</v>
      </c>
      <c r="T3355" t="s">
        <v>3288</v>
      </c>
      <c r="U3355" t="s">
        <v>3566</v>
      </c>
      <c r="V3355" t="s">
        <v>250</v>
      </c>
      <c r="W3355" t="s">
        <v>22667</v>
      </c>
      <c r="X3355" t="s">
        <v>10473</v>
      </c>
      <c r="Y3355" s="536" t="s">
        <v>22668</v>
      </c>
      <c r="Z3355" s="536"/>
      <c r="AA3355" s="493" t="s">
        <v>18873</v>
      </c>
      <c r="AB3355" s="493" t="s">
        <v>22669</v>
      </c>
      <c r="AC3355" s="493" t="s">
        <v>22665</v>
      </c>
      <c r="AD3355" s="493" t="s">
        <v>22670</v>
      </c>
      <c r="AE3355"/>
      <c r="AF3355" t="s">
        <v>20919</v>
      </c>
      <c r="AG3355"/>
      <c r="AH3355"/>
      <c r="AI3355" t="s">
        <v>20668</v>
      </c>
      <c r="AJ3355" t="s">
        <v>32</v>
      </c>
      <c r="AK3355" t="s">
        <v>6165</v>
      </c>
      <c r="AL3355" t="s">
        <v>64</v>
      </c>
      <c r="AM3355" t="s">
        <v>250</v>
      </c>
      <c r="AN3355">
        <v>73</v>
      </c>
    </row>
    <row r="3356" spans="4:40" ht="14.4" x14ac:dyDescent="0.3">
      <c r="D3356" t="str">
        <f>CONCATENATE(portada_F[[#This Row],[NIVEL]],".",portada_F[[#This Row],[CODINS]])</f>
        <v>1.02633</v>
      </c>
      <c r="E3356" s="444" t="s">
        <v>32783</v>
      </c>
      <c r="F3356" t="s">
        <v>5404</v>
      </c>
      <c r="G3356" t="s">
        <v>6029</v>
      </c>
      <c r="H3356" t="s">
        <v>732</v>
      </c>
      <c r="I3356" t="s">
        <v>3287</v>
      </c>
      <c r="J3356" t="s">
        <v>5</v>
      </c>
      <c r="K3356" t="s">
        <v>32</v>
      </c>
      <c r="L3356" t="s">
        <v>20921</v>
      </c>
      <c r="M3356" t="s">
        <v>18492</v>
      </c>
      <c r="N3356">
        <v>70202</v>
      </c>
      <c r="O3356" t="s">
        <v>87</v>
      </c>
      <c r="P3356" t="s">
        <v>2</v>
      </c>
      <c r="Q3356" t="s">
        <v>2</v>
      </c>
      <c r="R3356" t="s">
        <v>16850</v>
      </c>
      <c r="S3356" t="s">
        <v>17671</v>
      </c>
      <c r="T3356" t="s">
        <v>3288</v>
      </c>
      <c r="U3356" t="s">
        <v>3750</v>
      </c>
      <c r="V3356" t="s">
        <v>732</v>
      </c>
      <c r="W3356" t="s">
        <v>354</v>
      </c>
      <c r="X3356" t="s">
        <v>10937</v>
      </c>
      <c r="Y3356" s="536" t="s">
        <v>26436</v>
      </c>
      <c r="Z3356" s="536"/>
      <c r="AA3356" s="493" t="s">
        <v>12816</v>
      </c>
      <c r="AB3356" s="493" t="s">
        <v>26437</v>
      </c>
      <c r="AC3356" s="493" t="s">
        <v>22665</v>
      </c>
      <c r="AD3356" s="493" t="s">
        <v>22670</v>
      </c>
      <c r="AE3356"/>
      <c r="AF3356" t="s">
        <v>20919</v>
      </c>
      <c r="AG3356"/>
      <c r="AH3356"/>
      <c r="AI3356" t="s">
        <v>20668</v>
      </c>
      <c r="AJ3356" t="s">
        <v>32</v>
      </c>
      <c r="AK3356" t="s">
        <v>3075</v>
      </c>
      <c r="AL3356" t="s">
        <v>64</v>
      </c>
      <c r="AM3356" t="s">
        <v>732</v>
      </c>
      <c r="AN3356">
        <v>5</v>
      </c>
    </row>
    <row r="3357" spans="4:40" ht="14.4" x14ac:dyDescent="0.3">
      <c r="D3357" t="str">
        <f>CONCATENATE(portada_F[[#This Row],[NIVEL]],".",portada_F[[#This Row],[CODINS]])</f>
        <v>1.00783</v>
      </c>
      <c r="E3357" s="444" t="s">
        <v>31144</v>
      </c>
      <c r="F3357" t="s">
        <v>2112</v>
      </c>
      <c r="G3357" t="s">
        <v>6139</v>
      </c>
      <c r="H3357" t="s">
        <v>732</v>
      </c>
      <c r="I3357" t="s">
        <v>3287</v>
      </c>
      <c r="J3357" t="s">
        <v>7</v>
      </c>
      <c r="K3357" t="s">
        <v>32</v>
      </c>
      <c r="L3357" t="s">
        <v>20921</v>
      </c>
      <c r="M3357" t="s">
        <v>18492</v>
      </c>
      <c r="N3357">
        <v>70601</v>
      </c>
      <c r="O3357" t="s">
        <v>87</v>
      </c>
      <c r="P3357" t="s">
        <v>6</v>
      </c>
      <c r="Q3357" t="s">
        <v>1</v>
      </c>
      <c r="R3357" t="s">
        <v>16867</v>
      </c>
      <c r="S3357" t="s">
        <v>17671</v>
      </c>
      <c r="T3357" t="s">
        <v>2357</v>
      </c>
      <c r="U3357" t="s">
        <v>2357</v>
      </c>
      <c r="V3357" t="s">
        <v>732</v>
      </c>
      <c r="W3357" t="s">
        <v>601</v>
      </c>
      <c r="X3357" t="s">
        <v>10471</v>
      </c>
      <c r="Y3357" s="536" t="s">
        <v>22659</v>
      </c>
      <c r="Z3357" s="536" t="s">
        <v>22659</v>
      </c>
      <c r="AA3357" s="493" t="s">
        <v>19922</v>
      </c>
      <c r="AB3357" s="493" t="s">
        <v>22660</v>
      </c>
      <c r="AC3357" s="493" t="s">
        <v>22661</v>
      </c>
      <c r="AD3357" s="493" t="s">
        <v>22658</v>
      </c>
      <c r="AE3357"/>
      <c r="AF3357" t="s">
        <v>20919</v>
      </c>
      <c r="AG3357"/>
      <c r="AH3357"/>
      <c r="AI3357" t="s">
        <v>20668</v>
      </c>
      <c r="AJ3357" t="s">
        <v>32</v>
      </c>
      <c r="AK3357" t="s">
        <v>3776</v>
      </c>
      <c r="AL3357" t="s">
        <v>64</v>
      </c>
      <c r="AM3357" t="s">
        <v>732</v>
      </c>
      <c r="AN3357">
        <v>51</v>
      </c>
    </row>
    <row r="3358" spans="4:40" ht="14.4" x14ac:dyDescent="0.3">
      <c r="D3358" t="str">
        <f>CONCATENATE(portada_F[[#This Row],[NIVEL]],".",portada_F[[#This Row],[CODINS]])</f>
        <v>1.00980</v>
      </c>
      <c r="E3358" s="444" t="s">
        <v>31304</v>
      </c>
      <c r="F3358" t="s">
        <v>2624</v>
      </c>
      <c r="G3358" t="s">
        <v>6017</v>
      </c>
      <c r="H3358" t="s">
        <v>159</v>
      </c>
      <c r="I3358" t="s">
        <v>3287</v>
      </c>
      <c r="J3358" t="s">
        <v>1</v>
      </c>
      <c r="K3358" t="s">
        <v>32</v>
      </c>
      <c r="L3358" t="s">
        <v>20921</v>
      </c>
      <c r="M3358" t="s">
        <v>18492</v>
      </c>
      <c r="N3358">
        <v>70207</v>
      </c>
      <c r="O3358" t="s">
        <v>87</v>
      </c>
      <c r="P3358" t="s">
        <v>2</v>
      </c>
      <c r="Q3358" t="s">
        <v>7</v>
      </c>
      <c r="R3358" t="s">
        <v>19687</v>
      </c>
      <c r="S3358" t="s">
        <v>17671</v>
      </c>
      <c r="T3358" t="s">
        <v>3288</v>
      </c>
      <c r="U3358" t="s">
        <v>1485</v>
      </c>
      <c r="V3358" t="s">
        <v>159</v>
      </c>
      <c r="W3358" t="s">
        <v>18899</v>
      </c>
      <c r="X3358" t="s">
        <v>10511</v>
      </c>
      <c r="Y3358" s="536" t="s">
        <v>23042</v>
      </c>
      <c r="Z3358" s="536"/>
      <c r="AA3358" s="493" t="s">
        <v>13069</v>
      </c>
      <c r="AB3358" s="493" t="s">
        <v>23042</v>
      </c>
      <c r="AC3358" s="493" t="s">
        <v>17099</v>
      </c>
      <c r="AD3358" s="493" t="s">
        <v>21461</v>
      </c>
      <c r="AE3358"/>
      <c r="AF3358" t="s">
        <v>20919</v>
      </c>
      <c r="AG3358"/>
      <c r="AH3358"/>
      <c r="AI3358" t="s">
        <v>20668</v>
      </c>
      <c r="AJ3358" t="s">
        <v>32</v>
      </c>
      <c r="AK3358" t="s">
        <v>2419</v>
      </c>
      <c r="AL3358" t="s">
        <v>64</v>
      </c>
      <c r="AM3358" t="s">
        <v>159</v>
      </c>
      <c r="AN3358">
        <v>88</v>
      </c>
    </row>
    <row r="3359" spans="4:40" ht="14.4" x14ac:dyDescent="0.3">
      <c r="D3359" t="str">
        <f>CONCATENATE(portada_F[[#This Row],[NIVEL]],".",portada_F[[#This Row],[CODINS]])</f>
        <v>1.00769</v>
      </c>
      <c r="E3359" s="444" t="s">
        <v>31131</v>
      </c>
      <c r="F3359" t="s">
        <v>816</v>
      </c>
      <c r="G3359" t="s">
        <v>6026</v>
      </c>
      <c r="H3359" t="s">
        <v>6184</v>
      </c>
      <c r="I3359" t="s">
        <v>3287</v>
      </c>
      <c r="J3359" t="s">
        <v>1</v>
      </c>
      <c r="K3359" t="s">
        <v>32</v>
      </c>
      <c r="L3359" t="s">
        <v>20921</v>
      </c>
      <c r="M3359" t="s">
        <v>18492</v>
      </c>
      <c r="N3359">
        <v>70201</v>
      </c>
      <c r="O3359" t="s">
        <v>87</v>
      </c>
      <c r="P3359" t="s">
        <v>2</v>
      </c>
      <c r="Q3359" t="s">
        <v>1</v>
      </c>
      <c r="R3359" t="s">
        <v>16849</v>
      </c>
      <c r="S3359" t="s">
        <v>17671</v>
      </c>
      <c r="T3359" t="s">
        <v>3288</v>
      </c>
      <c r="U3359" t="s">
        <v>3287</v>
      </c>
      <c r="V3359" t="s">
        <v>6184</v>
      </c>
      <c r="W3359" t="s">
        <v>22630</v>
      </c>
      <c r="X3359" t="s">
        <v>12813</v>
      </c>
      <c r="Y3359" s="536" t="s">
        <v>22631</v>
      </c>
      <c r="Z3359" s="536"/>
      <c r="AA3359" s="493" t="s">
        <v>15600</v>
      </c>
      <c r="AB3359" s="493" t="s">
        <v>22631</v>
      </c>
      <c r="AC3359" s="493" t="s">
        <v>17099</v>
      </c>
      <c r="AD3359" s="493" t="s">
        <v>21461</v>
      </c>
      <c r="AE3359"/>
      <c r="AF3359" t="s">
        <v>20919</v>
      </c>
      <c r="AG3359"/>
      <c r="AH3359"/>
      <c r="AI3359" t="s">
        <v>20668</v>
      </c>
      <c r="AJ3359" t="s">
        <v>32</v>
      </c>
      <c r="AK3359" t="s">
        <v>7373</v>
      </c>
      <c r="AL3359" t="s">
        <v>64</v>
      </c>
      <c r="AM3359" t="s">
        <v>6184</v>
      </c>
      <c r="AN3359">
        <v>97</v>
      </c>
    </row>
    <row r="3360" spans="4:40" ht="14.4" x14ac:dyDescent="0.3">
      <c r="D3360" t="str">
        <f>CONCATENATE(portada_F[[#This Row],[NIVEL]],".",portada_F[[#This Row],[CODINS]])</f>
        <v>1.01996</v>
      </c>
      <c r="E3360" s="444" t="s">
        <v>32226</v>
      </c>
      <c r="F3360" t="s">
        <v>4611</v>
      </c>
      <c r="G3360" t="s">
        <v>6134</v>
      </c>
      <c r="H3360" t="s">
        <v>3101</v>
      </c>
      <c r="I3360" t="s">
        <v>3287</v>
      </c>
      <c r="J3360" t="s">
        <v>7</v>
      </c>
      <c r="K3360" t="s">
        <v>32</v>
      </c>
      <c r="L3360" t="s">
        <v>20921</v>
      </c>
      <c r="M3360" t="s">
        <v>18492</v>
      </c>
      <c r="N3360">
        <v>70604</v>
      </c>
      <c r="O3360" t="s">
        <v>87</v>
      </c>
      <c r="P3360" t="s">
        <v>6</v>
      </c>
      <c r="Q3360" t="s">
        <v>4</v>
      </c>
      <c r="R3360" t="s">
        <v>16870</v>
      </c>
      <c r="S3360" t="s">
        <v>17671</v>
      </c>
      <c r="T3360" t="s">
        <v>2357</v>
      </c>
      <c r="U3360" t="s">
        <v>17937</v>
      </c>
      <c r="V3360" t="s">
        <v>3101</v>
      </c>
      <c r="W3360" t="s">
        <v>19140</v>
      </c>
      <c r="X3360" t="s">
        <v>11989</v>
      </c>
      <c r="Y3360" s="536"/>
      <c r="Z3360" s="536"/>
      <c r="AA3360" s="493" t="s">
        <v>19139</v>
      </c>
      <c r="AB3360" s="493" t="s">
        <v>25140</v>
      </c>
      <c r="AC3360" s="493" t="s">
        <v>22661</v>
      </c>
      <c r="AD3360" s="493" t="s">
        <v>22658</v>
      </c>
      <c r="AE3360"/>
      <c r="AF3360" t="s">
        <v>20919</v>
      </c>
      <c r="AG3360"/>
      <c r="AH3360"/>
      <c r="AI3360" t="s">
        <v>20668</v>
      </c>
      <c r="AJ3360" t="s">
        <v>32</v>
      </c>
      <c r="AK3360" t="s">
        <v>6133</v>
      </c>
      <c r="AL3360" t="s">
        <v>64</v>
      </c>
      <c r="AM3360" t="s">
        <v>3101</v>
      </c>
      <c r="AN3360">
        <v>27</v>
      </c>
    </row>
    <row r="3361" spans="4:40" ht="14.4" x14ac:dyDescent="0.3">
      <c r="D3361" t="str">
        <f>CONCATENATE(portada_F[[#This Row],[NIVEL]],".",portada_F[[#This Row],[CODINS]])</f>
        <v>1.02003</v>
      </c>
      <c r="E3361" s="444" t="s">
        <v>32232</v>
      </c>
      <c r="F3361" t="s">
        <v>4620</v>
      </c>
      <c r="G3361" t="s">
        <v>6048</v>
      </c>
      <c r="H3361" t="s">
        <v>1213</v>
      </c>
      <c r="I3361" t="s">
        <v>3287</v>
      </c>
      <c r="J3361" t="s">
        <v>2</v>
      </c>
      <c r="K3361" t="s">
        <v>32</v>
      </c>
      <c r="L3361" t="s">
        <v>20921</v>
      </c>
      <c r="M3361" t="s">
        <v>18492</v>
      </c>
      <c r="N3361">
        <v>70203</v>
      </c>
      <c r="O3361" t="s">
        <v>87</v>
      </c>
      <c r="P3361" t="s">
        <v>2</v>
      </c>
      <c r="Q3361" t="s">
        <v>3</v>
      </c>
      <c r="R3361" t="s">
        <v>18395</v>
      </c>
      <c r="S3361" t="s">
        <v>17671</v>
      </c>
      <c r="T3361" t="s">
        <v>3288</v>
      </c>
      <c r="U3361" t="s">
        <v>22636</v>
      </c>
      <c r="V3361" t="s">
        <v>1213</v>
      </c>
      <c r="W3361" t="s">
        <v>18033</v>
      </c>
      <c r="X3361" t="s">
        <v>14076</v>
      </c>
      <c r="Y3361" s="536" t="s">
        <v>25153</v>
      </c>
      <c r="Z3361" s="536"/>
      <c r="AA3361" s="493" t="s">
        <v>14215</v>
      </c>
      <c r="AB3361" s="493" t="s">
        <v>25154</v>
      </c>
      <c r="AC3361" s="493" t="s">
        <v>22634</v>
      </c>
      <c r="AD3361" s="493" t="s">
        <v>22635</v>
      </c>
      <c r="AE3361"/>
      <c r="AF3361" t="s">
        <v>20919</v>
      </c>
      <c r="AG3361"/>
      <c r="AH3361"/>
      <c r="AI3361" t="s">
        <v>20668</v>
      </c>
      <c r="AJ3361" t="s">
        <v>32</v>
      </c>
      <c r="AK3361" t="s">
        <v>3034</v>
      </c>
      <c r="AL3361" t="s">
        <v>64</v>
      </c>
      <c r="AM3361" t="s">
        <v>1213</v>
      </c>
      <c r="AN3361">
        <v>14</v>
      </c>
    </row>
    <row r="3362" spans="4:40" ht="14.4" x14ac:dyDescent="0.3">
      <c r="D3362" t="str">
        <f>CONCATENATE(portada_F[[#This Row],[NIVEL]],".",portada_F[[#This Row],[CODINS]])</f>
        <v>1.03178</v>
      </c>
      <c r="E3362" s="444" t="s">
        <v>33259</v>
      </c>
      <c r="F3362" t="s">
        <v>6142</v>
      </c>
      <c r="G3362" t="s">
        <v>6175</v>
      </c>
      <c r="H3362" t="s">
        <v>17404</v>
      </c>
      <c r="I3362" t="s">
        <v>3287</v>
      </c>
      <c r="J3362" t="s">
        <v>5</v>
      </c>
      <c r="K3362" t="s">
        <v>32</v>
      </c>
      <c r="L3362" t="s">
        <v>20921</v>
      </c>
      <c r="M3362" t="s">
        <v>18492</v>
      </c>
      <c r="N3362">
        <v>70204</v>
      </c>
      <c r="O3362" t="s">
        <v>87</v>
      </c>
      <c r="P3362" t="s">
        <v>2</v>
      </c>
      <c r="Q3362" t="s">
        <v>4</v>
      </c>
      <c r="R3362" t="s">
        <v>16851</v>
      </c>
      <c r="S3362" t="s">
        <v>17671</v>
      </c>
      <c r="T3362" t="s">
        <v>3288</v>
      </c>
      <c r="U3362" t="s">
        <v>3566</v>
      </c>
      <c r="V3362" t="s">
        <v>3416</v>
      </c>
      <c r="W3362" t="s">
        <v>9749</v>
      </c>
      <c r="X3362" t="s">
        <v>12247</v>
      </c>
      <c r="Y3362" s="536" t="s">
        <v>27564</v>
      </c>
      <c r="Z3362" s="536"/>
      <c r="AA3362" s="493" t="s">
        <v>14234</v>
      </c>
      <c r="AB3362" s="493" t="s">
        <v>27565</v>
      </c>
      <c r="AC3362" s="493" t="s">
        <v>22665</v>
      </c>
      <c r="AD3362" s="493" t="s">
        <v>22670</v>
      </c>
      <c r="AE3362"/>
      <c r="AF3362" t="s">
        <v>20919</v>
      </c>
      <c r="AG3362"/>
      <c r="AH3362"/>
      <c r="AI3362" t="s">
        <v>20668</v>
      </c>
      <c r="AJ3362" t="s">
        <v>32</v>
      </c>
      <c r="AK3362" t="s">
        <v>8004</v>
      </c>
      <c r="AL3362" t="s">
        <v>64</v>
      </c>
      <c r="AM3362" t="s">
        <v>17404</v>
      </c>
      <c r="AN3362">
        <v>12</v>
      </c>
    </row>
    <row r="3363" spans="4:40" ht="14.4" x14ac:dyDescent="0.3">
      <c r="D3363" t="str">
        <f>CONCATENATE(portada_F[[#This Row],[NIVEL]],".",portada_F[[#This Row],[CODINS]])</f>
        <v>1.00975</v>
      </c>
      <c r="E3363" s="444" t="s">
        <v>31299</v>
      </c>
      <c r="F3363" t="s">
        <v>2613</v>
      </c>
      <c r="G3363" t="s">
        <v>6030</v>
      </c>
      <c r="H3363" t="s">
        <v>6031</v>
      </c>
      <c r="I3363" t="s">
        <v>3287</v>
      </c>
      <c r="J3363" t="s">
        <v>1</v>
      </c>
      <c r="K3363" t="s">
        <v>32</v>
      </c>
      <c r="L3363" t="s">
        <v>20921</v>
      </c>
      <c r="M3363" t="s">
        <v>18492</v>
      </c>
      <c r="N3363">
        <v>70202</v>
      </c>
      <c r="O3363" t="s">
        <v>87</v>
      </c>
      <c r="P3363" t="s">
        <v>2</v>
      </c>
      <c r="Q3363" t="s">
        <v>2</v>
      </c>
      <c r="R3363" t="s">
        <v>16850</v>
      </c>
      <c r="S3363" t="s">
        <v>17671</v>
      </c>
      <c r="T3363" t="s">
        <v>3288</v>
      </c>
      <c r="U3363" t="s">
        <v>3750</v>
      </c>
      <c r="V3363" t="s">
        <v>6031</v>
      </c>
      <c r="W3363" t="s">
        <v>23033</v>
      </c>
      <c r="X3363" t="s">
        <v>10507</v>
      </c>
      <c r="Y3363" s="536" t="s">
        <v>23034</v>
      </c>
      <c r="Z3363" s="536"/>
      <c r="AA3363" s="493" t="s">
        <v>18897</v>
      </c>
      <c r="AB3363" s="493" t="s">
        <v>23034</v>
      </c>
      <c r="AC3363" s="493" t="s">
        <v>17099</v>
      </c>
      <c r="AD3363" s="493" t="s">
        <v>21461</v>
      </c>
      <c r="AE3363"/>
      <c r="AF3363" t="s">
        <v>20919</v>
      </c>
      <c r="AG3363"/>
      <c r="AH3363"/>
      <c r="AI3363" t="s">
        <v>20668</v>
      </c>
      <c r="AJ3363" t="s">
        <v>32</v>
      </c>
      <c r="AK3363" t="s">
        <v>3123</v>
      </c>
      <c r="AL3363" t="s">
        <v>64</v>
      </c>
      <c r="AM3363" t="s">
        <v>6031</v>
      </c>
      <c r="AN3363">
        <v>50</v>
      </c>
    </row>
    <row r="3364" spans="4:40" ht="14.4" x14ac:dyDescent="0.3">
      <c r="D3364" t="str">
        <f>CONCATENATE(portada_F[[#This Row],[NIVEL]],".",portada_F[[#This Row],[CODINS]])</f>
        <v>1.00973</v>
      </c>
      <c r="E3364" s="444" t="s">
        <v>31297</v>
      </c>
      <c r="F3364" t="s">
        <v>2605</v>
      </c>
      <c r="G3364" t="s">
        <v>6018</v>
      </c>
      <c r="H3364" t="s">
        <v>2530</v>
      </c>
      <c r="I3364" t="s">
        <v>3287</v>
      </c>
      <c r="J3364" t="s">
        <v>1</v>
      </c>
      <c r="K3364" t="s">
        <v>32</v>
      </c>
      <c r="L3364" t="s">
        <v>20921</v>
      </c>
      <c r="M3364" t="s">
        <v>18492</v>
      </c>
      <c r="N3364">
        <v>70207</v>
      </c>
      <c r="O3364" t="s">
        <v>87</v>
      </c>
      <c r="P3364" t="s">
        <v>2</v>
      </c>
      <c r="Q3364" t="s">
        <v>7</v>
      </c>
      <c r="R3364" t="s">
        <v>19687</v>
      </c>
      <c r="S3364" t="s">
        <v>17671</v>
      </c>
      <c r="T3364" t="s">
        <v>3288</v>
      </c>
      <c r="U3364" t="s">
        <v>1485</v>
      </c>
      <c r="V3364" t="s">
        <v>2530</v>
      </c>
      <c r="W3364" t="s">
        <v>23028</v>
      </c>
      <c r="X3364" t="s">
        <v>12785</v>
      </c>
      <c r="Y3364" s="536" t="s">
        <v>23029</v>
      </c>
      <c r="Z3364" s="536"/>
      <c r="AA3364" s="493" t="s">
        <v>17938</v>
      </c>
      <c r="AB3364" s="493" t="s">
        <v>23030</v>
      </c>
      <c r="AC3364" s="493" t="s">
        <v>17099</v>
      </c>
      <c r="AD3364" s="493" t="s">
        <v>21461</v>
      </c>
      <c r="AE3364"/>
      <c r="AF3364" t="s">
        <v>20919</v>
      </c>
      <c r="AG3364"/>
      <c r="AH3364"/>
      <c r="AI3364" t="s">
        <v>20668</v>
      </c>
      <c r="AJ3364" t="s">
        <v>32</v>
      </c>
      <c r="AK3364" t="s">
        <v>2452</v>
      </c>
      <c r="AL3364" t="s">
        <v>64</v>
      </c>
      <c r="AM3364" t="s">
        <v>2530</v>
      </c>
      <c r="AN3364">
        <v>82</v>
      </c>
    </row>
    <row r="3365" spans="4:40" ht="14.4" x14ac:dyDescent="0.3">
      <c r="D3365" t="str">
        <f>CONCATENATE(portada_F[[#This Row],[NIVEL]],".",portada_F[[#This Row],[CODINS]])</f>
        <v>1.04112</v>
      </c>
      <c r="E3365" s="444" t="s">
        <v>33997</v>
      </c>
      <c r="F3365" t="s">
        <v>15439</v>
      </c>
      <c r="G3365" t="s">
        <v>20553</v>
      </c>
      <c r="H3365" t="s">
        <v>20554</v>
      </c>
      <c r="I3365" t="s">
        <v>3287</v>
      </c>
      <c r="J3365" t="s">
        <v>7</v>
      </c>
      <c r="K3365" t="s">
        <v>32</v>
      </c>
      <c r="L3365" t="s">
        <v>20921</v>
      </c>
      <c r="M3365" t="s">
        <v>18492</v>
      </c>
      <c r="N3365">
        <v>70604</v>
      </c>
      <c r="O3365" t="s">
        <v>87</v>
      </c>
      <c r="P3365" t="s">
        <v>6</v>
      </c>
      <c r="Q3365" t="s">
        <v>4</v>
      </c>
      <c r="R3365" t="s">
        <v>16870</v>
      </c>
      <c r="S3365" t="s">
        <v>17671</v>
      </c>
      <c r="T3365" t="s">
        <v>2357</v>
      </c>
      <c r="U3365" t="s">
        <v>17937</v>
      </c>
      <c r="V3365" t="s">
        <v>20554</v>
      </c>
      <c r="W3365" t="s">
        <v>29525</v>
      </c>
      <c r="X3365" t="s">
        <v>20556</v>
      </c>
      <c r="Y3365" s="536" t="s">
        <v>29526</v>
      </c>
      <c r="Z3365" s="536"/>
      <c r="AA3365" s="493" t="s">
        <v>20555</v>
      </c>
      <c r="AB3365" s="493" t="s">
        <v>29527</v>
      </c>
      <c r="AC3365" s="493" t="s">
        <v>22661</v>
      </c>
      <c r="AD3365" s="493" t="s">
        <v>22658</v>
      </c>
      <c r="AE3365"/>
      <c r="AF3365" t="s">
        <v>20919</v>
      </c>
      <c r="AG3365"/>
      <c r="AH3365"/>
      <c r="AI3365" t="s">
        <v>20668</v>
      </c>
      <c r="AJ3365" t="s">
        <v>32</v>
      </c>
      <c r="AK3365" t="s">
        <v>12525</v>
      </c>
      <c r="AL3365" t="s">
        <v>64</v>
      </c>
      <c r="AM3365" t="s">
        <v>20554</v>
      </c>
      <c r="AN3365">
        <v>2</v>
      </c>
    </row>
    <row r="3366" spans="4:40" ht="14.4" x14ac:dyDescent="0.3">
      <c r="D3366" t="str">
        <f>CONCATENATE(portada_F[[#This Row],[NIVEL]],".",portada_F[[#This Row],[CODINS]])</f>
        <v>1.03285</v>
      </c>
      <c r="E3366" s="444" t="s">
        <v>33343</v>
      </c>
      <c r="F3366" t="s">
        <v>6962</v>
      </c>
      <c r="G3366" t="s">
        <v>6156</v>
      </c>
      <c r="H3366" t="s">
        <v>2967</v>
      </c>
      <c r="I3366" t="s">
        <v>3287</v>
      </c>
      <c r="J3366" t="s">
        <v>4</v>
      </c>
      <c r="K3366" t="s">
        <v>32</v>
      </c>
      <c r="L3366" t="s">
        <v>20921</v>
      </c>
      <c r="M3366" t="s">
        <v>18492</v>
      </c>
      <c r="N3366">
        <v>70601</v>
      </c>
      <c r="O3366" t="s">
        <v>87</v>
      </c>
      <c r="P3366" t="s">
        <v>6</v>
      </c>
      <c r="Q3366" t="s">
        <v>1</v>
      </c>
      <c r="R3366" t="s">
        <v>16867</v>
      </c>
      <c r="S3366" t="s">
        <v>17671</v>
      </c>
      <c r="T3366" t="s">
        <v>2357</v>
      </c>
      <c r="U3366" t="s">
        <v>2357</v>
      </c>
      <c r="V3366" t="s">
        <v>2967</v>
      </c>
      <c r="W3366" t="s">
        <v>14251</v>
      </c>
      <c r="X3366" t="s">
        <v>13342</v>
      </c>
      <c r="Y3366" s="536" t="s">
        <v>27765</v>
      </c>
      <c r="Z3366" s="536"/>
      <c r="AA3366" s="493" t="s">
        <v>19447</v>
      </c>
      <c r="AB3366" s="493" t="s">
        <v>27766</v>
      </c>
      <c r="AC3366" s="493" t="s">
        <v>19921</v>
      </c>
      <c r="AD3366" s="493" t="s">
        <v>22653</v>
      </c>
      <c r="AE3366"/>
      <c r="AF3366" t="s">
        <v>20919</v>
      </c>
      <c r="AG3366"/>
      <c r="AH3366"/>
      <c r="AI3366" t="s">
        <v>20668</v>
      </c>
      <c r="AJ3366" t="s">
        <v>32</v>
      </c>
      <c r="AK3366" t="s">
        <v>6155</v>
      </c>
      <c r="AL3366" t="s">
        <v>64</v>
      </c>
      <c r="AM3366" t="s">
        <v>2967</v>
      </c>
      <c r="AN3366">
        <v>12</v>
      </c>
    </row>
    <row r="3367" spans="4:40" ht="14.4" x14ac:dyDescent="0.3">
      <c r="D3367" t="str">
        <f>CONCATENATE(portada_F[[#This Row],[NIVEL]],".",portada_F[[#This Row],[CODINS]])</f>
        <v>1.01773</v>
      </c>
      <c r="E3367" s="444" t="s">
        <v>32024</v>
      </c>
      <c r="F3367" t="s">
        <v>7540</v>
      </c>
      <c r="G3367" t="s">
        <v>9093</v>
      </c>
      <c r="H3367" t="s">
        <v>17202</v>
      </c>
      <c r="I3367" t="s">
        <v>3287</v>
      </c>
      <c r="J3367" t="s">
        <v>5</v>
      </c>
      <c r="K3367" t="s">
        <v>32</v>
      </c>
      <c r="L3367" t="s">
        <v>20921</v>
      </c>
      <c r="M3367" t="s">
        <v>18492</v>
      </c>
      <c r="N3367">
        <v>70204</v>
      </c>
      <c r="O3367" t="s">
        <v>87</v>
      </c>
      <c r="P3367" t="s">
        <v>2</v>
      </c>
      <c r="Q3367" t="s">
        <v>4</v>
      </c>
      <c r="R3367" t="s">
        <v>16851</v>
      </c>
      <c r="S3367" t="s">
        <v>17671</v>
      </c>
      <c r="T3367" t="s">
        <v>3288</v>
      </c>
      <c r="U3367" t="s">
        <v>3566</v>
      </c>
      <c r="V3367" t="s">
        <v>17202</v>
      </c>
      <c r="W3367" t="s">
        <v>9811</v>
      </c>
      <c r="X3367" t="s">
        <v>11934</v>
      </c>
      <c r="Y3367" s="536" t="s">
        <v>24693</v>
      </c>
      <c r="Z3367" s="536"/>
      <c r="AA3367" s="493" t="s">
        <v>20118</v>
      </c>
      <c r="AB3367" s="493" t="s">
        <v>24693</v>
      </c>
      <c r="AC3367" s="493" t="s">
        <v>22665</v>
      </c>
      <c r="AD3367" s="493" t="s">
        <v>22666</v>
      </c>
      <c r="AE3367"/>
      <c r="AF3367" t="s">
        <v>20919</v>
      </c>
      <c r="AG3367"/>
      <c r="AH3367"/>
      <c r="AI3367" t="s">
        <v>20668</v>
      </c>
      <c r="AJ3367" t="s">
        <v>32</v>
      </c>
      <c r="AK3367" t="s">
        <v>9812</v>
      </c>
      <c r="AL3367" t="s">
        <v>64</v>
      </c>
      <c r="AM3367" t="s">
        <v>17202</v>
      </c>
      <c r="AN3367">
        <v>9</v>
      </c>
    </row>
    <row r="3368" spans="4:40" ht="14.4" x14ac:dyDescent="0.3">
      <c r="D3368" t="str">
        <f>CONCATENATE(portada_F[[#This Row],[NIVEL]],".",portada_F[[#This Row],[CODINS]])</f>
        <v>1.01050</v>
      </c>
      <c r="E3368" s="444" t="s">
        <v>31367</v>
      </c>
      <c r="F3368" t="s">
        <v>916</v>
      </c>
      <c r="G3368" t="s">
        <v>6162</v>
      </c>
      <c r="H3368" t="s">
        <v>6163</v>
      </c>
      <c r="I3368" t="s">
        <v>3287</v>
      </c>
      <c r="J3368" t="s">
        <v>5</v>
      </c>
      <c r="K3368" t="s">
        <v>32</v>
      </c>
      <c r="L3368" t="s">
        <v>20921</v>
      </c>
      <c r="M3368" t="s">
        <v>18492</v>
      </c>
      <c r="N3368">
        <v>70605</v>
      </c>
      <c r="O3368" t="s">
        <v>87</v>
      </c>
      <c r="P3368" t="s">
        <v>6</v>
      </c>
      <c r="Q3368" t="s">
        <v>5</v>
      </c>
      <c r="R3368" t="s">
        <v>16871</v>
      </c>
      <c r="S3368" t="s">
        <v>17671</v>
      </c>
      <c r="T3368" t="s">
        <v>2357</v>
      </c>
      <c r="U3368" t="s">
        <v>6129</v>
      </c>
      <c r="V3368" t="s">
        <v>6163</v>
      </c>
      <c r="W3368" t="s">
        <v>18916</v>
      </c>
      <c r="X3368" t="s">
        <v>10532</v>
      </c>
      <c r="Y3368" s="536" t="s">
        <v>23182</v>
      </c>
      <c r="Z3368" s="536"/>
      <c r="AA3368" s="493" t="s">
        <v>15728</v>
      </c>
      <c r="AB3368" s="493" t="s">
        <v>23182</v>
      </c>
      <c r="AC3368" s="493" t="s">
        <v>22665</v>
      </c>
      <c r="AD3368" s="493" t="s">
        <v>22666</v>
      </c>
      <c r="AE3368"/>
      <c r="AF3368" t="s">
        <v>20919</v>
      </c>
      <c r="AG3368"/>
      <c r="AH3368"/>
      <c r="AI3368" t="s">
        <v>20668</v>
      </c>
      <c r="AJ3368" t="s">
        <v>32</v>
      </c>
      <c r="AK3368" t="s">
        <v>7525</v>
      </c>
      <c r="AL3368" t="s">
        <v>64</v>
      </c>
      <c r="AM3368" t="s">
        <v>6163</v>
      </c>
      <c r="AN3368">
        <v>97</v>
      </c>
    </row>
    <row r="3369" spans="4:40" ht="14.4" x14ac:dyDescent="0.3">
      <c r="D3369" t="str">
        <f>CONCATENATE(portada_F[[#This Row],[NIVEL]],".",portada_F[[#This Row],[CODINS]])</f>
        <v>1.02107</v>
      </c>
      <c r="E3369" s="444" t="s">
        <v>32325</v>
      </c>
      <c r="F3369" t="s">
        <v>7515</v>
      </c>
      <c r="G3369" t="s">
        <v>9087</v>
      </c>
      <c r="H3369" t="s">
        <v>9733</v>
      </c>
      <c r="I3369" t="s">
        <v>3287</v>
      </c>
      <c r="J3369" t="s">
        <v>9</v>
      </c>
      <c r="K3369" t="s">
        <v>32</v>
      </c>
      <c r="L3369" t="s">
        <v>20921</v>
      </c>
      <c r="M3369" t="s">
        <v>18492</v>
      </c>
      <c r="N3369">
        <v>41003</v>
      </c>
      <c r="O3369" t="s">
        <v>206</v>
      </c>
      <c r="P3369" t="s">
        <v>11</v>
      </c>
      <c r="Q3369" t="s">
        <v>3</v>
      </c>
      <c r="R3369" t="s">
        <v>18379</v>
      </c>
      <c r="S3369" t="s">
        <v>207</v>
      </c>
      <c r="T3369" t="s">
        <v>205</v>
      </c>
      <c r="U3369" t="s">
        <v>4147</v>
      </c>
      <c r="V3369" t="s">
        <v>9733</v>
      </c>
      <c r="W3369" t="s">
        <v>25368</v>
      </c>
      <c r="X3369" t="s">
        <v>12017</v>
      </c>
      <c r="Y3369" s="536" t="s">
        <v>25369</v>
      </c>
      <c r="Z3369" s="536" t="s">
        <v>25370</v>
      </c>
      <c r="AA3369" s="493" t="s">
        <v>11352</v>
      </c>
      <c r="AB3369" s="493" t="s">
        <v>25371</v>
      </c>
      <c r="AC3369" s="493" t="s">
        <v>19918</v>
      </c>
      <c r="AD3369" s="493" t="s">
        <v>22641</v>
      </c>
      <c r="AE3369"/>
      <c r="AF3369" t="s">
        <v>20919</v>
      </c>
      <c r="AG3369"/>
      <c r="AH3369"/>
      <c r="AI3369" t="s">
        <v>20668</v>
      </c>
      <c r="AJ3369" t="s">
        <v>32</v>
      </c>
      <c r="AK3369" t="s">
        <v>6072</v>
      </c>
      <c r="AL3369" t="s">
        <v>64</v>
      </c>
      <c r="AM3369" t="s">
        <v>9733</v>
      </c>
      <c r="AN3369">
        <v>5</v>
      </c>
    </row>
    <row r="3370" spans="4:40" ht="14.4" x14ac:dyDescent="0.3">
      <c r="D3370" t="str">
        <f>CONCATENATE(portada_F[[#This Row],[NIVEL]],".",portada_F[[#This Row],[CODINS]])</f>
        <v>1.02287</v>
      </c>
      <c r="E3370" s="444" t="s">
        <v>32481</v>
      </c>
      <c r="F3370" t="s">
        <v>5014</v>
      </c>
      <c r="G3370" t="s">
        <v>6065</v>
      </c>
      <c r="H3370" t="s">
        <v>8318</v>
      </c>
      <c r="I3370" t="s">
        <v>205</v>
      </c>
      <c r="J3370" t="s">
        <v>5</v>
      </c>
      <c r="K3370" t="s">
        <v>32</v>
      </c>
      <c r="L3370" t="s">
        <v>20921</v>
      </c>
      <c r="M3370" t="s">
        <v>18492</v>
      </c>
      <c r="N3370">
        <v>41001</v>
      </c>
      <c r="O3370" t="s">
        <v>206</v>
      </c>
      <c r="P3370" t="s">
        <v>11</v>
      </c>
      <c r="Q3370" t="s">
        <v>1</v>
      </c>
      <c r="R3370" t="s">
        <v>16736</v>
      </c>
      <c r="S3370" t="s">
        <v>207</v>
      </c>
      <c r="T3370" t="s">
        <v>205</v>
      </c>
      <c r="U3370" t="s">
        <v>3312</v>
      </c>
      <c r="V3370" t="s">
        <v>9730</v>
      </c>
      <c r="W3370" t="s">
        <v>9731</v>
      </c>
      <c r="X3370" t="s">
        <v>13097</v>
      </c>
      <c r="Y3370" s="536" t="s">
        <v>25739</v>
      </c>
      <c r="Z3370" s="536"/>
      <c r="AA3370" s="493" t="s">
        <v>11362</v>
      </c>
      <c r="AB3370" s="493" t="s">
        <v>25740</v>
      </c>
      <c r="AC3370" s="493" t="s">
        <v>9508</v>
      </c>
      <c r="AD3370" s="493" t="s">
        <v>23394</v>
      </c>
      <c r="AE3370"/>
      <c r="AF3370" t="s">
        <v>20919</v>
      </c>
      <c r="AG3370"/>
      <c r="AH3370"/>
      <c r="AI3370" t="s">
        <v>20668</v>
      </c>
      <c r="AJ3370" t="s">
        <v>32</v>
      </c>
      <c r="AK3370" t="s">
        <v>6064</v>
      </c>
      <c r="AL3370" t="s">
        <v>64</v>
      </c>
      <c r="AM3370" t="s">
        <v>8318</v>
      </c>
      <c r="AN3370">
        <v>35</v>
      </c>
    </row>
    <row r="3371" spans="4:40" ht="14.4" x14ac:dyDescent="0.3">
      <c r="D3371" t="str">
        <f>CONCATENATE(portada_F[[#This Row],[NIVEL]],".",portada_F[[#This Row],[CODINS]])</f>
        <v>1.03796</v>
      </c>
      <c r="E3371" s="444" t="s">
        <v>33734</v>
      </c>
      <c r="F3371" t="s">
        <v>14703</v>
      </c>
      <c r="G3371" t="s">
        <v>14702</v>
      </c>
      <c r="H3371" t="s">
        <v>733</v>
      </c>
      <c r="I3371" t="s">
        <v>3287</v>
      </c>
      <c r="J3371" t="s">
        <v>6</v>
      </c>
      <c r="K3371" t="s">
        <v>32</v>
      </c>
      <c r="L3371" t="s">
        <v>20921</v>
      </c>
      <c r="M3371" t="s">
        <v>18492</v>
      </c>
      <c r="N3371">
        <v>70205</v>
      </c>
      <c r="O3371" t="s">
        <v>87</v>
      </c>
      <c r="P3371" t="s">
        <v>2</v>
      </c>
      <c r="Q3371" t="s">
        <v>5</v>
      </c>
      <c r="R3371" t="s">
        <v>16852</v>
      </c>
      <c r="S3371" t="s">
        <v>17671</v>
      </c>
      <c r="T3371" t="s">
        <v>3288</v>
      </c>
      <c r="U3371" t="s">
        <v>3289</v>
      </c>
      <c r="V3371" t="s">
        <v>14990</v>
      </c>
      <c r="W3371" t="s">
        <v>15216</v>
      </c>
      <c r="X3371" t="s">
        <v>15215</v>
      </c>
      <c r="Y3371" s="536" t="s">
        <v>28874</v>
      </c>
      <c r="Z3371" s="536"/>
      <c r="AA3371" s="493" t="s">
        <v>19547</v>
      </c>
      <c r="AB3371" s="493" t="s">
        <v>28875</v>
      </c>
      <c r="AC3371" s="493" t="s">
        <v>19988</v>
      </c>
      <c r="AD3371" s="493" t="s">
        <v>23346</v>
      </c>
      <c r="AE3371"/>
      <c r="AF3371" t="s">
        <v>20919</v>
      </c>
      <c r="AG3371"/>
      <c r="AH3371"/>
      <c r="AI3371" t="s">
        <v>20668</v>
      </c>
      <c r="AJ3371" t="s">
        <v>32</v>
      </c>
      <c r="AK3371" t="s">
        <v>5719</v>
      </c>
      <c r="AL3371" t="s">
        <v>64</v>
      </c>
      <c r="AM3371" t="s">
        <v>733</v>
      </c>
      <c r="AN3371">
        <v>7</v>
      </c>
    </row>
    <row r="3372" spans="4:40" ht="14.4" x14ac:dyDescent="0.3">
      <c r="D3372" t="str">
        <f>CONCATENATE(portada_F[[#This Row],[NIVEL]],".",portada_F[[#This Row],[CODINS]])</f>
        <v>1.01049</v>
      </c>
      <c r="E3372" s="444" t="s">
        <v>31366</v>
      </c>
      <c r="F3372" t="s">
        <v>919</v>
      </c>
      <c r="G3372" t="s">
        <v>6140</v>
      </c>
      <c r="H3372" t="s">
        <v>6141</v>
      </c>
      <c r="I3372" t="s">
        <v>3287</v>
      </c>
      <c r="J3372" t="s">
        <v>7</v>
      </c>
      <c r="K3372" t="s">
        <v>32</v>
      </c>
      <c r="L3372" t="s">
        <v>20921</v>
      </c>
      <c r="M3372" t="s">
        <v>18492</v>
      </c>
      <c r="N3372">
        <v>70605</v>
      </c>
      <c r="O3372" t="s">
        <v>87</v>
      </c>
      <c r="P3372" t="s">
        <v>6</v>
      </c>
      <c r="Q3372" t="s">
        <v>5</v>
      </c>
      <c r="R3372" t="s">
        <v>16871</v>
      </c>
      <c r="S3372" t="s">
        <v>17671</v>
      </c>
      <c r="T3372" t="s">
        <v>2357</v>
      </c>
      <c r="U3372" t="s">
        <v>6129</v>
      </c>
      <c r="V3372" t="s">
        <v>6141</v>
      </c>
      <c r="W3372" t="s">
        <v>15608</v>
      </c>
      <c r="X3372" t="s">
        <v>10531</v>
      </c>
      <c r="Y3372" s="536" t="s">
        <v>23179</v>
      </c>
      <c r="Z3372" s="536"/>
      <c r="AA3372" s="493" t="s">
        <v>23180</v>
      </c>
      <c r="AB3372" s="493" t="s">
        <v>23181</v>
      </c>
      <c r="AC3372" s="493" t="s">
        <v>22661</v>
      </c>
      <c r="AD3372" s="493" t="s">
        <v>22658</v>
      </c>
      <c r="AE3372"/>
      <c r="AF3372" t="s">
        <v>20919</v>
      </c>
      <c r="AG3372"/>
      <c r="AH3372"/>
      <c r="AI3372" t="s">
        <v>20668</v>
      </c>
      <c r="AJ3372" t="s">
        <v>32</v>
      </c>
      <c r="AK3372" t="s">
        <v>7524</v>
      </c>
      <c r="AL3372" t="s">
        <v>64</v>
      </c>
      <c r="AM3372" t="s">
        <v>6141</v>
      </c>
      <c r="AN3372">
        <v>32</v>
      </c>
    </row>
    <row r="3373" spans="4:40" ht="14.4" x14ac:dyDescent="0.3">
      <c r="D3373" t="str">
        <f>CONCATENATE(portada_F[[#This Row],[NIVEL]],".",portada_F[[#This Row],[CODINS]])</f>
        <v>1.02231</v>
      </c>
      <c r="E3373" s="444" t="s">
        <v>32433</v>
      </c>
      <c r="F3373" t="s">
        <v>3055</v>
      </c>
      <c r="G3373" t="s">
        <v>6054</v>
      </c>
      <c r="H3373" t="s">
        <v>6055</v>
      </c>
      <c r="I3373" t="s">
        <v>3287</v>
      </c>
      <c r="J3373" t="s">
        <v>9</v>
      </c>
      <c r="K3373" t="s">
        <v>32</v>
      </c>
      <c r="L3373" t="s">
        <v>20921</v>
      </c>
      <c r="M3373" t="s">
        <v>18492</v>
      </c>
      <c r="N3373">
        <v>70203</v>
      </c>
      <c r="O3373" t="s">
        <v>87</v>
      </c>
      <c r="P3373" t="s">
        <v>2</v>
      </c>
      <c r="Q3373" t="s">
        <v>3</v>
      </c>
      <c r="R3373" t="s">
        <v>18395</v>
      </c>
      <c r="S3373" t="s">
        <v>17671</v>
      </c>
      <c r="T3373" t="s">
        <v>3288</v>
      </c>
      <c r="U3373" t="s">
        <v>22636</v>
      </c>
      <c r="V3373" t="s">
        <v>6055</v>
      </c>
      <c r="W3373" t="s">
        <v>25622</v>
      </c>
      <c r="X3373" t="s">
        <v>10847</v>
      </c>
      <c r="Y3373" s="536"/>
      <c r="Z3373" s="536"/>
      <c r="AA3373" s="493" t="s">
        <v>19188</v>
      </c>
      <c r="AB3373" s="493" t="s">
        <v>25623</v>
      </c>
      <c r="AC3373" s="493" t="s">
        <v>19918</v>
      </c>
      <c r="AD3373" s="493" t="s">
        <v>22641</v>
      </c>
      <c r="AE3373"/>
      <c r="AF3373" t="s">
        <v>20919</v>
      </c>
      <c r="AG3373"/>
      <c r="AH3373"/>
      <c r="AI3373" t="s">
        <v>20668</v>
      </c>
      <c r="AJ3373" t="s">
        <v>32</v>
      </c>
      <c r="AK3373" t="s">
        <v>5946</v>
      </c>
      <c r="AL3373" t="s">
        <v>64</v>
      </c>
      <c r="AM3373" t="s">
        <v>6055</v>
      </c>
      <c r="AN3373">
        <v>13</v>
      </c>
    </row>
    <row r="3374" spans="4:40" ht="14.4" x14ac:dyDescent="0.3">
      <c r="D3374" t="str">
        <f>CONCATENATE(portada_F[[#This Row],[NIVEL]],".",portada_F[[#This Row],[CODINS]])</f>
        <v>1.00779</v>
      </c>
      <c r="E3374" s="444" t="s">
        <v>31140</v>
      </c>
      <c r="F3374" t="s">
        <v>2101</v>
      </c>
      <c r="G3374" t="s">
        <v>6089</v>
      </c>
      <c r="H3374" t="s">
        <v>1844</v>
      </c>
      <c r="I3374" t="s">
        <v>3287</v>
      </c>
      <c r="J3374" t="s">
        <v>3</v>
      </c>
      <c r="K3374" t="s">
        <v>32</v>
      </c>
      <c r="L3374" t="s">
        <v>20921</v>
      </c>
      <c r="M3374" t="s">
        <v>18492</v>
      </c>
      <c r="N3374">
        <v>70205</v>
      </c>
      <c r="O3374" t="s">
        <v>87</v>
      </c>
      <c r="P3374" t="s">
        <v>2</v>
      </c>
      <c r="Q3374" t="s">
        <v>5</v>
      </c>
      <c r="R3374" t="s">
        <v>16852</v>
      </c>
      <c r="S3374" t="s">
        <v>17671</v>
      </c>
      <c r="T3374" t="s">
        <v>3288</v>
      </c>
      <c r="U3374" t="s">
        <v>3289</v>
      </c>
      <c r="V3374" t="s">
        <v>1844</v>
      </c>
      <c r="W3374" t="s">
        <v>9737</v>
      </c>
      <c r="X3374" t="s">
        <v>10469</v>
      </c>
      <c r="Y3374" s="536" t="s">
        <v>22650</v>
      </c>
      <c r="Z3374" s="536"/>
      <c r="AA3374" s="493" t="s">
        <v>15831</v>
      </c>
      <c r="AB3374" s="493" t="s">
        <v>22651</v>
      </c>
      <c r="AC3374" s="493" t="s">
        <v>19919</v>
      </c>
      <c r="AD3374" s="493" t="s">
        <v>22644</v>
      </c>
      <c r="AE3374"/>
      <c r="AF3374" t="s">
        <v>20919</v>
      </c>
      <c r="AG3374"/>
      <c r="AH3374"/>
      <c r="AI3374" t="s">
        <v>20668</v>
      </c>
      <c r="AJ3374" t="s">
        <v>32</v>
      </c>
      <c r="AK3374" t="s">
        <v>5016</v>
      </c>
      <c r="AL3374" t="s">
        <v>64</v>
      </c>
      <c r="AM3374" t="s">
        <v>1844</v>
      </c>
      <c r="AN3374">
        <v>55</v>
      </c>
    </row>
    <row r="3375" spans="4:40" ht="14.4" x14ac:dyDescent="0.3">
      <c r="D3375" t="str">
        <f>CONCATENATE(portada_F[[#This Row],[NIVEL]],".",portada_F[[#This Row],[CODINS]])</f>
        <v>1.01995</v>
      </c>
      <c r="E3375" s="444" t="s">
        <v>32225</v>
      </c>
      <c r="F3375" t="s">
        <v>7662</v>
      </c>
      <c r="G3375" t="s">
        <v>17230</v>
      </c>
      <c r="H3375" t="s">
        <v>17231</v>
      </c>
      <c r="I3375" t="s">
        <v>3287</v>
      </c>
      <c r="J3375" t="s">
        <v>2</v>
      </c>
      <c r="K3375" t="s">
        <v>32</v>
      </c>
      <c r="L3375" t="s">
        <v>20921</v>
      </c>
      <c r="M3375" t="s">
        <v>18492</v>
      </c>
      <c r="N3375">
        <v>70203</v>
      </c>
      <c r="O3375" t="s">
        <v>87</v>
      </c>
      <c r="P3375" t="s">
        <v>2</v>
      </c>
      <c r="Q3375" t="s">
        <v>3</v>
      </c>
      <c r="R3375" t="s">
        <v>18395</v>
      </c>
      <c r="S3375" t="s">
        <v>17671</v>
      </c>
      <c r="T3375" t="s">
        <v>3288</v>
      </c>
      <c r="U3375" t="s">
        <v>22636</v>
      </c>
      <c r="V3375" t="s">
        <v>17231</v>
      </c>
      <c r="W3375" t="s">
        <v>17233</v>
      </c>
      <c r="X3375" t="s">
        <v>17232</v>
      </c>
      <c r="Y3375" s="536" t="s">
        <v>25138</v>
      </c>
      <c r="Z3375" s="536" t="s">
        <v>25139</v>
      </c>
      <c r="AA3375" s="493" t="s">
        <v>20152</v>
      </c>
      <c r="AB3375" s="493" t="s">
        <v>25139</v>
      </c>
      <c r="AC3375" s="493" t="s">
        <v>22634</v>
      </c>
      <c r="AD3375" s="493" t="s">
        <v>22635</v>
      </c>
      <c r="AE3375"/>
      <c r="AF3375" t="s">
        <v>20919</v>
      </c>
      <c r="AG3375"/>
      <c r="AH3375"/>
      <c r="AI3375" t="s">
        <v>20668</v>
      </c>
      <c r="AJ3375" t="s">
        <v>32</v>
      </c>
      <c r="AK3375" t="s">
        <v>14774</v>
      </c>
      <c r="AL3375" t="s">
        <v>64</v>
      </c>
      <c r="AM3375" t="s">
        <v>17231</v>
      </c>
      <c r="AN3375">
        <v>5</v>
      </c>
    </row>
    <row r="3376" spans="4:40" ht="14.4" x14ac:dyDescent="0.3">
      <c r="D3376" t="str">
        <f>CONCATENATE(portada_F[[#This Row],[NIVEL]],".",portada_F[[#This Row],[CODINS]])</f>
        <v>1.00772</v>
      </c>
      <c r="E3376" s="444" t="s">
        <v>31134</v>
      </c>
      <c r="F3376" t="s">
        <v>2075</v>
      </c>
      <c r="G3376" t="s">
        <v>6049</v>
      </c>
      <c r="H3376" t="s">
        <v>17094</v>
      </c>
      <c r="I3376" t="s">
        <v>3287</v>
      </c>
      <c r="J3376" t="s">
        <v>9</v>
      </c>
      <c r="K3376" t="s">
        <v>32</v>
      </c>
      <c r="L3376" t="s">
        <v>20921</v>
      </c>
      <c r="M3376" t="s">
        <v>18492</v>
      </c>
      <c r="N3376">
        <v>70203</v>
      </c>
      <c r="O3376" t="s">
        <v>87</v>
      </c>
      <c r="P3376" t="s">
        <v>2</v>
      </c>
      <c r="Q3376" t="s">
        <v>3</v>
      </c>
      <c r="R3376" t="s">
        <v>18395</v>
      </c>
      <c r="S3376" t="s">
        <v>17671</v>
      </c>
      <c r="T3376" t="s">
        <v>3288</v>
      </c>
      <c r="U3376" t="s">
        <v>22636</v>
      </c>
      <c r="V3376" t="s">
        <v>17934</v>
      </c>
      <c r="W3376" t="s">
        <v>2979</v>
      </c>
      <c r="X3376" t="s">
        <v>17095</v>
      </c>
      <c r="Y3376" s="536" t="s">
        <v>22639</v>
      </c>
      <c r="Z3376" s="536"/>
      <c r="AA3376" s="493" t="s">
        <v>14127</v>
      </c>
      <c r="AB3376" s="493" t="s">
        <v>22640</v>
      </c>
      <c r="AC3376" s="493" t="s">
        <v>19918</v>
      </c>
      <c r="AD3376" s="493" t="s">
        <v>22641</v>
      </c>
      <c r="AE3376"/>
      <c r="AF3376" t="s">
        <v>20919</v>
      </c>
      <c r="AG3376"/>
      <c r="AH3376"/>
      <c r="AI3376" t="s">
        <v>20668</v>
      </c>
      <c r="AJ3376" t="s">
        <v>32</v>
      </c>
      <c r="AK3376" t="s">
        <v>3142</v>
      </c>
      <c r="AL3376" t="s">
        <v>64</v>
      </c>
      <c r="AM3376" t="s">
        <v>17094</v>
      </c>
      <c r="AN3376">
        <v>44</v>
      </c>
    </row>
    <row r="3377" spans="4:40" ht="14.4" x14ac:dyDescent="0.3">
      <c r="D3377" t="str">
        <f>CONCATENATE(portada_F[[#This Row],[NIVEL]],".",portada_F[[#This Row],[CODINS]])</f>
        <v>1.00773</v>
      </c>
      <c r="E3377" s="444" t="s">
        <v>31135</v>
      </c>
      <c r="F3377" t="s">
        <v>2081</v>
      </c>
      <c r="G3377" t="s">
        <v>6058</v>
      </c>
      <c r="H3377" t="s">
        <v>573</v>
      </c>
      <c r="I3377" t="s">
        <v>3287</v>
      </c>
      <c r="J3377" t="s">
        <v>2</v>
      </c>
      <c r="K3377" t="s">
        <v>32</v>
      </c>
      <c r="L3377" t="s">
        <v>20921</v>
      </c>
      <c r="M3377" t="s">
        <v>18492</v>
      </c>
      <c r="N3377">
        <v>70203</v>
      </c>
      <c r="O3377" t="s">
        <v>87</v>
      </c>
      <c r="P3377" t="s">
        <v>2</v>
      </c>
      <c r="Q3377" t="s">
        <v>3</v>
      </c>
      <c r="R3377" t="s">
        <v>18395</v>
      </c>
      <c r="S3377" t="s">
        <v>17671</v>
      </c>
      <c r="T3377" t="s">
        <v>3288</v>
      </c>
      <c r="U3377" t="s">
        <v>22636</v>
      </c>
      <c r="V3377" t="s">
        <v>573</v>
      </c>
      <c r="W3377" t="s">
        <v>99</v>
      </c>
      <c r="X3377" t="s">
        <v>13954</v>
      </c>
      <c r="Y3377" s="536"/>
      <c r="Z3377" s="536"/>
      <c r="AA3377" s="493" t="s">
        <v>18915</v>
      </c>
      <c r="AB3377" s="493" t="s">
        <v>22642</v>
      </c>
      <c r="AC3377" s="493" t="s">
        <v>22634</v>
      </c>
      <c r="AD3377" s="493" t="s">
        <v>22635</v>
      </c>
      <c r="AE3377"/>
      <c r="AF3377" t="s">
        <v>20919</v>
      </c>
      <c r="AG3377"/>
      <c r="AH3377"/>
      <c r="AI3377" t="s">
        <v>20668</v>
      </c>
      <c r="AJ3377" t="s">
        <v>32</v>
      </c>
      <c r="AK3377" t="s">
        <v>7459</v>
      </c>
      <c r="AL3377" t="s">
        <v>64</v>
      </c>
      <c r="AM3377" t="s">
        <v>573</v>
      </c>
      <c r="AN3377">
        <v>29</v>
      </c>
    </row>
    <row r="3378" spans="4:40" ht="14.4" x14ac:dyDescent="0.3">
      <c r="D3378" t="str">
        <f>CONCATENATE(portada_F[[#This Row],[NIVEL]],".",portada_F[[#This Row],[CODINS]])</f>
        <v>1.01328</v>
      </c>
      <c r="E3378" s="444" t="s">
        <v>31612</v>
      </c>
      <c r="F3378" t="s">
        <v>6876</v>
      </c>
      <c r="G3378" t="s">
        <v>6050</v>
      </c>
      <c r="H3378" t="s">
        <v>6051</v>
      </c>
      <c r="I3378" t="s">
        <v>3287</v>
      </c>
      <c r="J3378" t="s">
        <v>2</v>
      </c>
      <c r="K3378" t="s">
        <v>32</v>
      </c>
      <c r="L3378" t="s">
        <v>20921</v>
      </c>
      <c r="M3378" t="s">
        <v>18492</v>
      </c>
      <c r="N3378">
        <v>70203</v>
      </c>
      <c r="O3378" t="s">
        <v>87</v>
      </c>
      <c r="P3378" t="s">
        <v>2</v>
      </c>
      <c r="Q3378" t="s">
        <v>3</v>
      </c>
      <c r="R3378" t="s">
        <v>18395</v>
      </c>
      <c r="S3378" t="s">
        <v>17671</v>
      </c>
      <c r="T3378" t="s">
        <v>3288</v>
      </c>
      <c r="U3378" t="s">
        <v>22636</v>
      </c>
      <c r="V3378" t="s">
        <v>6052</v>
      </c>
      <c r="W3378" t="s">
        <v>18981</v>
      </c>
      <c r="X3378" t="s">
        <v>12861</v>
      </c>
      <c r="Y3378" s="536" t="s">
        <v>23759</v>
      </c>
      <c r="Z3378" s="536"/>
      <c r="AA3378" s="493" t="s">
        <v>20030</v>
      </c>
      <c r="AB3378" s="493" t="s">
        <v>20668</v>
      </c>
      <c r="AC3378" s="493" t="s">
        <v>22634</v>
      </c>
      <c r="AD3378" s="493" t="s">
        <v>22635</v>
      </c>
      <c r="AE3378"/>
      <c r="AF3378" t="s">
        <v>20919</v>
      </c>
      <c r="AG3378"/>
      <c r="AH3378"/>
      <c r="AI3378" t="s">
        <v>20668</v>
      </c>
      <c r="AJ3378" t="s">
        <v>32</v>
      </c>
      <c r="AK3378" t="s">
        <v>7377</v>
      </c>
      <c r="AL3378" t="s">
        <v>64</v>
      </c>
      <c r="AM3378" t="s">
        <v>6051</v>
      </c>
      <c r="AN3378">
        <v>1</v>
      </c>
    </row>
    <row r="3379" spans="4:40" ht="14.4" x14ac:dyDescent="0.3">
      <c r="D3379" t="str">
        <f>CONCATENATE(portada_F[[#This Row],[NIVEL]],".",portada_F[[#This Row],[CODINS]])</f>
        <v>1.01349</v>
      </c>
      <c r="E3379" s="444" t="s">
        <v>31632</v>
      </c>
      <c r="F3379" t="s">
        <v>3418</v>
      </c>
      <c r="G3379" t="s">
        <v>6093</v>
      </c>
      <c r="H3379" t="s">
        <v>6094</v>
      </c>
      <c r="I3379" t="s">
        <v>3287</v>
      </c>
      <c r="J3379" t="s">
        <v>3</v>
      </c>
      <c r="K3379" t="s">
        <v>32</v>
      </c>
      <c r="L3379" t="s">
        <v>20921</v>
      </c>
      <c r="M3379" t="s">
        <v>18492</v>
      </c>
      <c r="N3379">
        <v>70205</v>
      </c>
      <c r="O3379" t="s">
        <v>87</v>
      </c>
      <c r="P3379" t="s">
        <v>2</v>
      </c>
      <c r="Q3379" t="s">
        <v>5</v>
      </c>
      <c r="R3379" t="s">
        <v>16852</v>
      </c>
      <c r="S3379" t="s">
        <v>17671</v>
      </c>
      <c r="T3379" t="s">
        <v>3288</v>
      </c>
      <c r="U3379" t="s">
        <v>3289</v>
      </c>
      <c r="V3379" t="s">
        <v>6094</v>
      </c>
      <c r="W3379" t="s">
        <v>3480</v>
      </c>
      <c r="X3379" t="s">
        <v>10603</v>
      </c>
      <c r="Y3379" s="536" t="s">
        <v>23808</v>
      </c>
      <c r="Z3379" s="536"/>
      <c r="AA3379" s="493" t="s">
        <v>23809</v>
      </c>
      <c r="AB3379" s="493" t="s">
        <v>23810</v>
      </c>
      <c r="AC3379" s="493" t="s">
        <v>19919</v>
      </c>
      <c r="AD3379" s="493" t="s">
        <v>23768</v>
      </c>
      <c r="AE3379"/>
      <c r="AF3379" t="s">
        <v>20919</v>
      </c>
      <c r="AG3379"/>
      <c r="AH3379"/>
      <c r="AI3379" t="s">
        <v>20668</v>
      </c>
      <c r="AJ3379" t="s">
        <v>32</v>
      </c>
      <c r="AK3379" t="s">
        <v>6092</v>
      </c>
      <c r="AL3379" t="s">
        <v>64</v>
      </c>
      <c r="AM3379" t="s">
        <v>6094</v>
      </c>
      <c r="AN3379">
        <v>48</v>
      </c>
    </row>
    <row r="3380" spans="4:40" ht="14.4" x14ac:dyDescent="0.3">
      <c r="D3380" t="str">
        <f>CONCATENATE(portada_F[[#This Row],[NIVEL]],".",portada_F[[#This Row],[CODINS]])</f>
        <v>1.01092</v>
      </c>
      <c r="E3380" s="444" t="s">
        <v>31406</v>
      </c>
      <c r="F3380" t="s">
        <v>2491</v>
      </c>
      <c r="G3380" t="s">
        <v>6047</v>
      </c>
      <c r="H3380" t="s">
        <v>1293</v>
      </c>
      <c r="I3380" t="s">
        <v>3287</v>
      </c>
      <c r="J3380" t="s">
        <v>2</v>
      </c>
      <c r="K3380" t="s">
        <v>32</v>
      </c>
      <c r="L3380" t="s">
        <v>20921</v>
      </c>
      <c r="M3380" t="s">
        <v>18492</v>
      </c>
      <c r="N3380">
        <v>70203</v>
      </c>
      <c r="O3380" t="s">
        <v>87</v>
      </c>
      <c r="P3380" t="s">
        <v>2</v>
      </c>
      <c r="Q3380" t="s">
        <v>3</v>
      </c>
      <c r="R3380" t="s">
        <v>18395</v>
      </c>
      <c r="S3380" t="s">
        <v>17671</v>
      </c>
      <c r="T3380" t="s">
        <v>3288</v>
      </c>
      <c r="U3380" t="s">
        <v>22636</v>
      </c>
      <c r="V3380" t="s">
        <v>17959</v>
      </c>
      <c r="W3380" t="s">
        <v>9729</v>
      </c>
      <c r="X3380" t="s">
        <v>11735</v>
      </c>
      <c r="Y3380" s="536" t="s">
        <v>23260</v>
      </c>
      <c r="Z3380" s="536"/>
      <c r="AA3380" s="493" t="s">
        <v>23261</v>
      </c>
      <c r="AB3380" s="493" t="s">
        <v>23260</v>
      </c>
      <c r="AC3380" s="493" t="s">
        <v>22634</v>
      </c>
      <c r="AD3380" s="493" t="s">
        <v>22635</v>
      </c>
      <c r="AE3380"/>
      <c r="AF3380" t="s">
        <v>20919</v>
      </c>
      <c r="AG3380"/>
      <c r="AH3380"/>
      <c r="AI3380" t="s">
        <v>20668</v>
      </c>
      <c r="AJ3380" t="s">
        <v>32</v>
      </c>
      <c r="AK3380" t="s">
        <v>5357</v>
      </c>
      <c r="AL3380" t="s">
        <v>64</v>
      </c>
      <c r="AM3380" t="s">
        <v>1293</v>
      </c>
      <c r="AN3380">
        <v>21</v>
      </c>
    </row>
    <row r="3381" spans="4:40" ht="14.4" x14ac:dyDescent="0.3">
      <c r="D3381" t="str">
        <f>CONCATENATE(portada_F[[#This Row],[NIVEL]],".",portada_F[[#This Row],[CODINS]])</f>
        <v>1.00770</v>
      </c>
      <c r="E3381" s="444" t="s">
        <v>31132</v>
      </c>
      <c r="F3381" t="s">
        <v>772</v>
      </c>
      <c r="G3381" t="s">
        <v>6020</v>
      </c>
      <c r="H3381" t="s">
        <v>6021</v>
      </c>
      <c r="I3381" t="s">
        <v>3287</v>
      </c>
      <c r="J3381" t="s">
        <v>2</v>
      </c>
      <c r="K3381" t="s">
        <v>32</v>
      </c>
      <c r="L3381" t="s">
        <v>20921</v>
      </c>
      <c r="M3381" t="s">
        <v>18492</v>
      </c>
      <c r="N3381">
        <v>70201</v>
      </c>
      <c r="O3381" t="s">
        <v>87</v>
      </c>
      <c r="P3381" t="s">
        <v>2</v>
      </c>
      <c r="Q3381" t="s">
        <v>1</v>
      </c>
      <c r="R3381" t="s">
        <v>16849</v>
      </c>
      <c r="S3381" t="s">
        <v>17671</v>
      </c>
      <c r="T3381" t="s">
        <v>3288</v>
      </c>
      <c r="U3381" t="s">
        <v>3287</v>
      </c>
      <c r="V3381" t="s">
        <v>6021</v>
      </c>
      <c r="W3381" t="s">
        <v>18868</v>
      </c>
      <c r="X3381" t="s">
        <v>11651</v>
      </c>
      <c r="Y3381" s="536" t="s">
        <v>22632</v>
      </c>
      <c r="Z3381" s="536" t="s">
        <v>22633</v>
      </c>
      <c r="AA3381" s="493" t="s">
        <v>6022</v>
      </c>
      <c r="AB3381" s="493" t="s">
        <v>22632</v>
      </c>
      <c r="AC3381" s="493" t="s">
        <v>22634</v>
      </c>
      <c r="AD3381" s="493" t="s">
        <v>22635</v>
      </c>
      <c r="AE3381"/>
      <c r="AF3381" t="s">
        <v>20919</v>
      </c>
      <c r="AG3381"/>
      <c r="AH3381"/>
      <c r="AI3381" t="s">
        <v>20668</v>
      </c>
      <c r="AJ3381" t="s">
        <v>32</v>
      </c>
      <c r="AK3381" t="s">
        <v>6019</v>
      </c>
      <c r="AL3381" t="s">
        <v>64</v>
      </c>
      <c r="AM3381" t="s">
        <v>6021</v>
      </c>
      <c r="AN3381">
        <v>37</v>
      </c>
    </row>
    <row r="3382" spans="4:40" ht="14.4" x14ac:dyDescent="0.3">
      <c r="D3382" t="str">
        <f>CONCATENATE(portada_F[[#This Row],[NIVEL]],".",portada_F[[#This Row],[CODINS]])</f>
        <v>1.01864</v>
      </c>
      <c r="E3382" s="444" t="s">
        <v>32109</v>
      </c>
      <c r="F3382" t="s">
        <v>4414</v>
      </c>
      <c r="G3382" t="s">
        <v>6095</v>
      </c>
      <c r="H3382" t="s">
        <v>6096</v>
      </c>
      <c r="I3382" t="s">
        <v>3287</v>
      </c>
      <c r="J3382" t="s">
        <v>3</v>
      </c>
      <c r="K3382" t="s">
        <v>32</v>
      </c>
      <c r="L3382" t="s">
        <v>20921</v>
      </c>
      <c r="M3382" t="s">
        <v>18492</v>
      </c>
      <c r="N3382">
        <v>70205</v>
      </c>
      <c r="O3382" t="s">
        <v>87</v>
      </c>
      <c r="P3382" t="s">
        <v>2</v>
      </c>
      <c r="Q3382" t="s">
        <v>5</v>
      </c>
      <c r="R3382" t="s">
        <v>16852</v>
      </c>
      <c r="S3382" t="s">
        <v>17671</v>
      </c>
      <c r="T3382" t="s">
        <v>3288</v>
      </c>
      <c r="U3382" t="s">
        <v>3289</v>
      </c>
      <c r="V3382" t="s">
        <v>6096</v>
      </c>
      <c r="W3382" t="s">
        <v>24873</v>
      </c>
      <c r="X3382" t="s">
        <v>11961</v>
      </c>
      <c r="Y3382" s="536" t="s">
        <v>24874</v>
      </c>
      <c r="Z3382" s="536"/>
      <c r="AA3382" s="493" t="s">
        <v>18013</v>
      </c>
      <c r="AB3382" s="493" t="s">
        <v>24875</v>
      </c>
      <c r="AC3382" s="493" t="s">
        <v>19919</v>
      </c>
      <c r="AD3382" s="493" t="s">
        <v>23768</v>
      </c>
      <c r="AE3382"/>
      <c r="AF3382" t="s">
        <v>20919</v>
      </c>
      <c r="AG3382"/>
      <c r="AH3382"/>
      <c r="AI3382" t="s">
        <v>20668</v>
      </c>
      <c r="AJ3382" t="s">
        <v>32</v>
      </c>
      <c r="AK3382" t="s">
        <v>1763</v>
      </c>
      <c r="AL3382" t="s">
        <v>64</v>
      </c>
      <c r="AM3382" t="s">
        <v>6096</v>
      </c>
      <c r="AN3382">
        <v>11</v>
      </c>
    </row>
    <row r="3383" spans="4:40" ht="14.4" x14ac:dyDescent="0.3">
      <c r="D3383" t="str">
        <f>CONCATENATE(portada_F[[#This Row],[NIVEL]],".",portada_F[[#This Row],[CODINS]])</f>
        <v>1.00953</v>
      </c>
      <c r="E3383" s="444" t="s">
        <v>31279</v>
      </c>
      <c r="F3383" t="s">
        <v>2555</v>
      </c>
      <c r="G3383" t="s">
        <v>6164</v>
      </c>
      <c r="H3383" t="s">
        <v>210</v>
      </c>
      <c r="I3383" t="s">
        <v>3287</v>
      </c>
      <c r="J3383" t="s">
        <v>5</v>
      </c>
      <c r="K3383" t="s">
        <v>32</v>
      </c>
      <c r="L3383" t="s">
        <v>20921</v>
      </c>
      <c r="M3383" t="s">
        <v>18492</v>
      </c>
      <c r="N3383">
        <v>70605</v>
      </c>
      <c r="O3383" t="s">
        <v>87</v>
      </c>
      <c r="P3383" t="s">
        <v>6</v>
      </c>
      <c r="Q3383" t="s">
        <v>5</v>
      </c>
      <c r="R3383" t="s">
        <v>16871</v>
      </c>
      <c r="S3383" t="s">
        <v>17671</v>
      </c>
      <c r="T3383" t="s">
        <v>2357</v>
      </c>
      <c r="U3383" t="s">
        <v>6129</v>
      </c>
      <c r="V3383" t="s">
        <v>210</v>
      </c>
      <c r="W3383" t="s">
        <v>9585</v>
      </c>
      <c r="X3383" t="s">
        <v>10503</v>
      </c>
      <c r="Y3383" s="536" t="s">
        <v>22986</v>
      </c>
      <c r="Z3383" s="536"/>
      <c r="AA3383" s="493" t="s">
        <v>20072</v>
      </c>
      <c r="AB3383" s="493" t="s">
        <v>22987</v>
      </c>
      <c r="AC3383" s="493" t="s">
        <v>22665</v>
      </c>
      <c r="AD3383" s="493" t="s">
        <v>20668</v>
      </c>
      <c r="AE3383"/>
      <c r="AF3383" t="s">
        <v>20919</v>
      </c>
      <c r="AG3383"/>
      <c r="AH3383"/>
      <c r="AI3383" t="s">
        <v>20668</v>
      </c>
      <c r="AJ3383" t="s">
        <v>32</v>
      </c>
      <c r="AK3383" t="s">
        <v>7492</v>
      </c>
      <c r="AL3383" t="s">
        <v>64</v>
      </c>
      <c r="AM3383" t="s">
        <v>210</v>
      </c>
      <c r="AN3383">
        <v>25</v>
      </c>
    </row>
    <row r="3384" spans="4:40" ht="14.4" x14ac:dyDescent="0.3">
      <c r="D3384" t="str">
        <f>CONCATENATE(portada_F[[#This Row],[NIVEL]],".",portada_F[[#This Row],[CODINS]])</f>
        <v>1.01018</v>
      </c>
      <c r="E3384" s="444" t="s">
        <v>31338</v>
      </c>
      <c r="F3384" t="s">
        <v>2728</v>
      </c>
      <c r="G3384" t="s">
        <v>6057</v>
      </c>
      <c r="H3384" t="s">
        <v>17121</v>
      </c>
      <c r="I3384" t="s">
        <v>3287</v>
      </c>
      <c r="J3384" t="s">
        <v>9</v>
      </c>
      <c r="K3384" t="s">
        <v>32</v>
      </c>
      <c r="L3384" t="s">
        <v>20921</v>
      </c>
      <c r="M3384" t="s">
        <v>18492</v>
      </c>
      <c r="N3384">
        <v>70203</v>
      </c>
      <c r="O3384" t="s">
        <v>87</v>
      </c>
      <c r="P3384" t="s">
        <v>2</v>
      </c>
      <c r="Q3384" t="s">
        <v>3</v>
      </c>
      <c r="R3384" t="s">
        <v>18395</v>
      </c>
      <c r="S3384" t="s">
        <v>17671</v>
      </c>
      <c r="T3384" t="s">
        <v>3288</v>
      </c>
      <c r="U3384" t="s">
        <v>22636</v>
      </c>
      <c r="V3384" t="s">
        <v>17121</v>
      </c>
      <c r="W3384" t="s">
        <v>23109</v>
      </c>
      <c r="X3384" t="s">
        <v>12792</v>
      </c>
      <c r="Y3384" s="536" t="s">
        <v>23110</v>
      </c>
      <c r="Z3384" s="536"/>
      <c r="AA3384" s="493" t="s">
        <v>15734</v>
      </c>
      <c r="AB3384" s="493" t="s">
        <v>23110</v>
      </c>
      <c r="AC3384" s="493" t="s">
        <v>19918</v>
      </c>
      <c r="AD3384" s="493" t="s">
        <v>22641</v>
      </c>
      <c r="AE3384"/>
      <c r="AF3384" t="s">
        <v>20919</v>
      </c>
      <c r="AG3384"/>
      <c r="AH3384"/>
      <c r="AI3384" t="s">
        <v>20668</v>
      </c>
      <c r="AJ3384" t="s">
        <v>32</v>
      </c>
      <c r="AK3384" t="s">
        <v>6056</v>
      </c>
      <c r="AL3384" t="s">
        <v>64</v>
      </c>
      <c r="AM3384" t="s">
        <v>17121</v>
      </c>
      <c r="AN3384">
        <v>12</v>
      </c>
    </row>
    <row r="3385" spans="4:40" ht="14.4" x14ac:dyDescent="0.3">
      <c r="D3385" t="str">
        <f>CONCATENATE(portada_F[[#This Row],[NIVEL]],".",portada_F[[#This Row],[CODINS]])</f>
        <v>1.00952</v>
      </c>
      <c r="E3385" s="444" t="s">
        <v>31278</v>
      </c>
      <c r="F3385" t="s">
        <v>2552</v>
      </c>
      <c r="G3385" t="s">
        <v>6136</v>
      </c>
      <c r="H3385" t="s">
        <v>70</v>
      </c>
      <c r="I3385" t="s">
        <v>3287</v>
      </c>
      <c r="J3385" t="s">
        <v>7</v>
      </c>
      <c r="K3385" t="s">
        <v>32</v>
      </c>
      <c r="L3385" t="s">
        <v>20921</v>
      </c>
      <c r="M3385" t="s">
        <v>18492</v>
      </c>
      <c r="N3385">
        <v>70604</v>
      </c>
      <c r="O3385" t="s">
        <v>87</v>
      </c>
      <c r="P3385" t="s">
        <v>6</v>
      </c>
      <c r="Q3385" t="s">
        <v>4</v>
      </c>
      <c r="R3385" t="s">
        <v>16870</v>
      </c>
      <c r="S3385" t="s">
        <v>17671</v>
      </c>
      <c r="T3385" t="s">
        <v>2357</v>
      </c>
      <c r="U3385" t="s">
        <v>17937</v>
      </c>
      <c r="V3385" t="s">
        <v>70</v>
      </c>
      <c r="W3385" t="s">
        <v>22983</v>
      </c>
      <c r="X3385" t="s">
        <v>10502</v>
      </c>
      <c r="Y3385" s="536" t="s">
        <v>22984</v>
      </c>
      <c r="Z3385" s="536"/>
      <c r="AA3385" s="493" t="s">
        <v>15784</v>
      </c>
      <c r="AB3385" s="493" t="s">
        <v>22985</v>
      </c>
      <c r="AC3385" s="493" t="s">
        <v>22661</v>
      </c>
      <c r="AD3385" s="493" t="s">
        <v>22658</v>
      </c>
      <c r="AE3385"/>
      <c r="AF3385" t="s">
        <v>20919</v>
      </c>
      <c r="AG3385"/>
      <c r="AH3385"/>
      <c r="AI3385" t="s">
        <v>20668</v>
      </c>
      <c r="AJ3385" t="s">
        <v>32</v>
      </c>
      <c r="AK3385" t="s">
        <v>6135</v>
      </c>
      <c r="AL3385" t="s">
        <v>64</v>
      </c>
      <c r="AM3385" t="s">
        <v>70</v>
      </c>
      <c r="AN3385">
        <v>24</v>
      </c>
    </row>
    <row r="3386" spans="4:40" ht="14.4" x14ac:dyDescent="0.3">
      <c r="D3386" t="str">
        <f>CONCATENATE(portada_F[[#This Row],[NIVEL]],".",portada_F[[#This Row],[CODINS]])</f>
        <v>1.02379</v>
      </c>
      <c r="E3386" s="444" t="s">
        <v>32562</v>
      </c>
      <c r="F3386" t="s">
        <v>4054</v>
      </c>
      <c r="G3386" t="s">
        <v>4053</v>
      </c>
      <c r="H3386" t="s">
        <v>86</v>
      </c>
      <c r="I3386" t="s">
        <v>3287</v>
      </c>
      <c r="J3386" t="s">
        <v>3</v>
      </c>
      <c r="K3386" t="s">
        <v>32</v>
      </c>
      <c r="L3386" t="s">
        <v>20921</v>
      </c>
      <c r="M3386" t="s">
        <v>18492</v>
      </c>
      <c r="N3386">
        <v>70204</v>
      </c>
      <c r="O3386" t="s">
        <v>87</v>
      </c>
      <c r="P3386" t="s">
        <v>2</v>
      </c>
      <c r="Q3386" t="s">
        <v>4</v>
      </c>
      <c r="R3386" t="s">
        <v>16851</v>
      </c>
      <c r="S3386" t="s">
        <v>17671</v>
      </c>
      <c r="T3386" t="s">
        <v>3288</v>
      </c>
      <c r="U3386" t="s">
        <v>3566</v>
      </c>
      <c r="V3386" t="s">
        <v>86</v>
      </c>
      <c r="W3386" t="s">
        <v>19225</v>
      </c>
      <c r="X3386" t="s">
        <v>12078</v>
      </c>
      <c r="Y3386" s="536" t="s">
        <v>25933</v>
      </c>
      <c r="Z3386" s="536"/>
      <c r="AA3386" s="493" t="s">
        <v>20212</v>
      </c>
      <c r="AB3386" s="493" t="s">
        <v>25933</v>
      </c>
      <c r="AC3386" s="493" t="s">
        <v>19919</v>
      </c>
      <c r="AD3386" s="493" t="s">
        <v>22644</v>
      </c>
      <c r="AE3386"/>
      <c r="AF3386" t="s">
        <v>20919</v>
      </c>
      <c r="AG3386"/>
      <c r="AH3386"/>
      <c r="AI3386" t="s">
        <v>20668</v>
      </c>
      <c r="AJ3386" t="s">
        <v>32</v>
      </c>
      <c r="AK3386" t="s">
        <v>557</v>
      </c>
      <c r="AL3386" t="s">
        <v>64</v>
      </c>
      <c r="AM3386" t="s">
        <v>86</v>
      </c>
      <c r="AN3386">
        <v>15</v>
      </c>
    </row>
    <row r="3387" spans="4:40" ht="14.4" x14ac:dyDescent="0.3">
      <c r="D3387" t="str">
        <f>CONCATENATE(portada_F[[#This Row],[NIVEL]],".",portada_F[[#This Row],[CODINS]])</f>
        <v>1.03293</v>
      </c>
      <c r="E3387" s="444" t="s">
        <v>33351</v>
      </c>
      <c r="F3387" t="s">
        <v>7403</v>
      </c>
      <c r="G3387" t="s">
        <v>8390</v>
      </c>
      <c r="H3387" t="s">
        <v>17412</v>
      </c>
      <c r="I3387" t="s">
        <v>3287</v>
      </c>
      <c r="J3387" t="s">
        <v>3</v>
      </c>
      <c r="K3387" t="s">
        <v>32</v>
      </c>
      <c r="L3387" t="s">
        <v>20921</v>
      </c>
      <c r="M3387" t="s">
        <v>18492</v>
      </c>
      <c r="N3387">
        <v>70204</v>
      </c>
      <c r="O3387" t="s">
        <v>87</v>
      </c>
      <c r="P3387" t="s">
        <v>2</v>
      </c>
      <c r="Q3387" t="s">
        <v>4</v>
      </c>
      <c r="R3387" t="s">
        <v>16851</v>
      </c>
      <c r="S3387" t="s">
        <v>17671</v>
      </c>
      <c r="T3387" t="s">
        <v>3288</v>
      </c>
      <c r="U3387" t="s">
        <v>3566</v>
      </c>
      <c r="V3387" t="s">
        <v>17412</v>
      </c>
      <c r="W3387" t="s">
        <v>8391</v>
      </c>
      <c r="X3387" t="s">
        <v>11079</v>
      </c>
      <c r="Y3387" s="536" t="s">
        <v>27782</v>
      </c>
      <c r="Z3387" s="536" t="s">
        <v>22644</v>
      </c>
      <c r="AA3387" s="493" t="s">
        <v>20406</v>
      </c>
      <c r="AB3387" s="493" t="s">
        <v>27783</v>
      </c>
      <c r="AC3387" s="493" t="s">
        <v>19919</v>
      </c>
      <c r="AD3387" s="493" t="s">
        <v>22644</v>
      </c>
      <c r="AE3387"/>
      <c r="AF3387" t="s">
        <v>20919</v>
      </c>
      <c r="AG3387"/>
      <c r="AH3387"/>
      <c r="AI3387" t="s">
        <v>20668</v>
      </c>
      <c r="AJ3387" t="s">
        <v>32</v>
      </c>
      <c r="AK3387" t="s">
        <v>8392</v>
      </c>
      <c r="AL3387" t="s">
        <v>64</v>
      </c>
      <c r="AM3387" t="s">
        <v>17412</v>
      </c>
      <c r="AN3387">
        <v>6</v>
      </c>
    </row>
    <row r="3388" spans="4:40" ht="14.4" x14ac:dyDescent="0.3">
      <c r="D3388" t="str">
        <f>CONCATENATE(portada_F[[#This Row],[NIVEL]],".",portada_F[[#This Row],[CODINS]])</f>
        <v>1.01785</v>
      </c>
      <c r="E3388" s="444" t="s">
        <v>32036</v>
      </c>
      <c r="F3388" t="s">
        <v>1885</v>
      </c>
      <c r="G3388" t="s">
        <v>2227</v>
      </c>
      <c r="H3388" t="s">
        <v>718</v>
      </c>
      <c r="I3388" t="s">
        <v>1374</v>
      </c>
      <c r="J3388" t="s">
        <v>5</v>
      </c>
      <c r="K3388" t="s">
        <v>32</v>
      </c>
      <c r="L3388" t="s">
        <v>20921</v>
      </c>
      <c r="M3388" t="s">
        <v>18492</v>
      </c>
      <c r="N3388">
        <v>61103</v>
      </c>
      <c r="O3388" t="s">
        <v>136</v>
      </c>
      <c r="P3388" t="s">
        <v>13</v>
      </c>
      <c r="Q3388" t="s">
        <v>3</v>
      </c>
      <c r="R3388" t="s">
        <v>18392</v>
      </c>
      <c r="S3388" t="s">
        <v>137</v>
      </c>
      <c r="T3388" t="s">
        <v>2228</v>
      </c>
      <c r="U3388" t="s">
        <v>718</v>
      </c>
      <c r="V3388" t="s">
        <v>718</v>
      </c>
      <c r="W3388" t="s">
        <v>24718</v>
      </c>
      <c r="X3388" t="s">
        <v>12981</v>
      </c>
      <c r="Y3388" s="536" t="s">
        <v>24719</v>
      </c>
      <c r="Z3388" s="536"/>
      <c r="AA3388" s="493" t="s">
        <v>17204</v>
      </c>
      <c r="AB3388" s="493" t="s">
        <v>24720</v>
      </c>
      <c r="AC3388" s="493" t="s">
        <v>15739</v>
      </c>
      <c r="AD3388" s="493" t="s">
        <v>23027</v>
      </c>
      <c r="AE3388"/>
      <c r="AF3388" t="s">
        <v>20919</v>
      </c>
      <c r="AG3388"/>
      <c r="AH3388"/>
      <c r="AI3388" t="s">
        <v>20668</v>
      </c>
      <c r="AJ3388" t="s">
        <v>32</v>
      </c>
      <c r="AK3388" t="s">
        <v>2226</v>
      </c>
      <c r="AL3388" t="s">
        <v>64</v>
      </c>
      <c r="AM3388" t="s">
        <v>718</v>
      </c>
      <c r="AN3388">
        <v>28</v>
      </c>
    </row>
    <row r="3389" spans="4:40" ht="14.4" x14ac:dyDescent="0.3">
      <c r="D3389" t="str">
        <f>CONCATENATE(portada_F[[#This Row],[NIVEL]],".",portada_F[[#This Row],[CODINS]])</f>
        <v>1.03105</v>
      </c>
      <c r="E3389" s="444" t="s">
        <v>33197</v>
      </c>
      <c r="F3389" t="s">
        <v>6036</v>
      </c>
      <c r="G3389" t="s">
        <v>6278</v>
      </c>
      <c r="H3389" t="s">
        <v>6279</v>
      </c>
      <c r="I3389" t="s">
        <v>1374</v>
      </c>
      <c r="J3389" t="s">
        <v>4</v>
      </c>
      <c r="K3389" t="s">
        <v>32</v>
      </c>
      <c r="L3389" t="s">
        <v>20921</v>
      </c>
      <c r="M3389" t="s">
        <v>18492</v>
      </c>
      <c r="N3389">
        <v>60901</v>
      </c>
      <c r="O3389" t="s">
        <v>136</v>
      </c>
      <c r="P3389" t="s">
        <v>10</v>
      </c>
      <c r="Q3389" t="s">
        <v>1</v>
      </c>
      <c r="R3389" t="s">
        <v>16838</v>
      </c>
      <c r="S3389" t="s">
        <v>137</v>
      </c>
      <c r="T3389" t="s">
        <v>570</v>
      </c>
      <c r="U3389" t="s">
        <v>570</v>
      </c>
      <c r="V3389" t="s">
        <v>930</v>
      </c>
      <c r="W3389" t="s">
        <v>19412</v>
      </c>
      <c r="X3389" t="s">
        <v>15842</v>
      </c>
      <c r="Y3389" s="536" t="s">
        <v>27431</v>
      </c>
      <c r="Z3389" s="536"/>
      <c r="AA3389" s="493" t="s">
        <v>27432</v>
      </c>
      <c r="AB3389" s="493" t="s">
        <v>27431</v>
      </c>
      <c r="AC3389" s="493" t="s">
        <v>19959</v>
      </c>
      <c r="AD3389" s="493" t="s">
        <v>27433</v>
      </c>
      <c r="AE3389"/>
      <c r="AF3389" t="s">
        <v>20919</v>
      </c>
      <c r="AG3389"/>
      <c r="AH3389"/>
      <c r="AI3389" t="s">
        <v>20668</v>
      </c>
      <c r="AJ3389" t="s">
        <v>32</v>
      </c>
      <c r="AK3389" t="s">
        <v>7980</v>
      </c>
      <c r="AL3389" t="s">
        <v>64</v>
      </c>
      <c r="AM3389" t="s">
        <v>6279</v>
      </c>
      <c r="AN3389">
        <v>4</v>
      </c>
    </row>
    <row r="3390" spans="4:40" ht="14.4" x14ac:dyDescent="0.3">
      <c r="D3390" t="str">
        <f>CONCATENATE(portada_F[[#This Row],[NIVEL]],".",portada_F[[#This Row],[CODINS]])</f>
        <v>1.02699</v>
      </c>
      <c r="E3390" s="444" t="s">
        <v>32844</v>
      </c>
      <c r="F3390" t="s">
        <v>5233</v>
      </c>
      <c r="G3390" t="s">
        <v>5231</v>
      </c>
      <c r="H3390" t="s">
        <v>365</v>
      </c>
      <c r="I3390" t="s">
        <v>1374</v>
      </c>
      <c r="J3390" t="s">
        <v>3</v>
      </c>
      <c r="K3390" t="s">
        <v>32</v>
      </c>
      <c r="L3390" t="s">
        <v>20921</v>
      </c>
      <c r="M3390" t="s">
        <v>18492</v>
      </c>
      <c r="N3390">
        <v>60901</v>
      </c>
      <c r="O3390" t="s">
        <v>136</v>
      </c>
      <c r="P3390" t="s">
        <v>10</v>
      </c>
      <c r="Q3390" t="s">
        <v>1</v>
      </c>
      <c r="R3390" t="s">
        <v>16838</v>
      </c>
      <c r="S3390" t="s">
        <v>137</v>
      </c>
      <c r="T3390" t="s">
        <v>570</v>
      </c>
      <c r="U3390" t="s">
        <v>570</v>
      </c>
      <c r="V3390" t="s">
        <v>365</v>
      </c>
      <c r="W3390" t="s">
        <v>9662</v>
      </c>
      <c r="X3390" t="s">
        <v>15066</v>
      </c>
      <c r="Y3390" s="536" t="s">
        <v>26596</v>
      </c>
      <c r="Z3390" s="536"/>
      <c r="AA3390" s="493" t="s">
        <v>19885</v>
      </c>
      <c r="AB3390" s="493" t="s">
        <v>22467</v>
      </c>
      <c r="AC3390" s="493" t="s">
        <v>19885</v>
      </c>
      <c r="AD3390" s="493" t="s">
        <v>26597</v>
      </c>
      <c r="AE3390"/>
      <c r="AF3390" t="s">
        <v>20919</v>
      </c>
      <c r="AG3390"/>
      <c r="AH3390"/>
      <c r="AI3390" t="s">
        <v>20668</v>
      </c>
      <c r="AJ3390" t="s">
        <v>32</v>
      </c>
      <c r="AK3390" t="s">
        <v>199</v>
      </c>
      <c r="AL3390" t="s">
        <v>64</v>
      </c>
      <c r="AM3390" t="s">
        <v>365</v>
      </c>
      <c r="AN3390">
        <v>5</v>
      </c>
    </row>
    <row r="3391" spans="4:40" ht="14.4" x14ac:dyDescent="0.3">
      <c r="D3391" t="str">
        <f>CONCATENATE(portada_F[[#This Row],[NIVEL]],".",portada_F[[#This Row],[CODINS]])</f>
        <v>1.01297</v>
      </c>
      <c r="E3391" s="444" t="s">
        <v>31581</v>
      </c>
      <c r="F3391" t="s">
        <v>3321</v>
      </c>
      <c r="G3391" t="s">
        <v>6276</v>
      </c>
      <c r="H3391" t="s">
        <v>6277</v>
      </c>
      <c r="I3391" t="s">
        <v>1374</v>
      </c>
      <c r="J3391" t="s">
        <v>1</v>
      </c>
      <c r="K3391" t="s">
        <v>32</v>
      </c>
      <c r="L3391" t="s">
        <v>20921</v>
      </c>
      <c r="M3391" t="s">
        <v>18492</v>
      </c>
      <c r="N3391">
        <v>60601</v>
      </c>
      <c r="O3391" t="s">
        <v>136</v>
      </c>
      <c r="P3391" t="s">
        <v>6</v>
      </c>
      <c r="Q3391" t="s">
        <v>1</v>
      </c>
      <c r="R3391" t="s">
        <v>22456</v>
      </c>
      <c r="S3391" t="s">
        <v>137</v>
      </c>
      <c r="T3391" t="s">
        <v>20991</v>
      </c>
      <c r="U3391" t="s">
        <v>20991</v>
      </c>
      <c r="V3391" t="s">
        <v>6277</v>
      </c>
      <c r="W3391" t="s">
        <v>9766</v>
      </c>
      <c r="X3391" t="s">
        <v>11791</v>
      </c>
      <c r="Y3391" s="536" t="s">
        <v>23696</v>
      </c>
      <c r="Z3391" s="536"/>
      <c r="AA3391" s="493" t="s">
        <v>9867</v>
      </c>
      <c r="AB3391" s="493" t="s">
        <v>23697</v>
      </c>
      <c r="AC3391" s="493" t="s">
        <v>19699</v>
      </c>
      <c r="AD3391" s="493" t="s">
        <v>20994</v>
      </c>
      <c r="AE3391"/>
      <c r="AF3391" t="s">
        <v>20919</v>
      </c>
      <c r="AG3391"/>
      <c r="AH3391"/>
      <c r="AI3391" t="s">
        <v>20668</v>
      </c>
      <c r="AJ3391" t="s">
        <v>32</v>
      </c>
      <c r="AK3391" t="s">
        <v>7566</v>
      </c>
      <c r="AL3391" t="s">
        <v>64</v>
      </c>
      <c r="AM3391" t="s">
        <v>6277</v>
      </c>
      <c r="AN3391">
        <v>91</v>
      </c>
    </row>
    <row r="3392" spans="4:40" ht="14.4" x14ac:dyDescent="0.3">
      <c r="D3392" t="str">
        <f>CONCATENATE(portada_F[[#This Row],[NIVEL]],".",portada_F[[#This Row],[CODINS]])</f>
        <v>1.03715</v>
      </c>
      <c r="E3392" s="444" t="s">
        <v>31581</v>
      </c>
      <c r="F3392" t="s">
        <v>9816</v>
      </c>
      <c r="G3392" t="s">
        <v>6276</v>
      </c>
      <c r="H3392" t="s">
        <v>28709</v>
      </c>
      <c r="I3392" t="s">
        <v>1374</v>
      </c>
      <c r="J3392" t="s">
        <v>1</v>
      </c>
      <c r="K3392" t="s">
        <v>32</v>
      </c>
      <c r="L3392" t="s">
        <v>20921</v>
      </c>
      <c r="M3392" t="s">
        <v>18492</v>
      </c>
      <c r="N3392">
        <v>60601</v>
      </c>
      <c r="O3392" t="s">
        <v>136</v>
      </c>
      <c r="P3392" t="s">
        <v>6</v>
      </c>
      <c r="Q3392" t="s">
        <v>1</v>
      </c>
      <c r="R3392" t="s">
        <v>22456</v>
      </c>
      <c r="S3392" t="s">
        <v>137</v>
      </c>
      <c r="T3392" t="s">
        <v>20991</v>
      </c>
      <c r="U3392" t="s">
        <v>20991</v>
      </c>
      <c r="V3392" t="s">
        <v>6277</v>
      </c>
      <c r="W3392" t="s">
        <v>28710</v>
      </c>
      <c r="X3392" t="s">
        <v>11791</v>
      </c>
      <c r="Y3392" s="536" t="s">
        <v>23696</v>
      </c>
      <c r="Z3392" s="536"/>
      <c r="AA3392" s="493" t="s">
        <v>9867</v>
      </c>
      <c r="AB3392" s="493" t="s">
        <v>23697</v>
      </c>
      <c r="AC3392" s="493" t="s">
        <v>19699</v>
      </c>
      <c r="AD3392" s="493" t="s">
        <v>20994</v>
      </c>
      <c r="AE3392" t="s">
        <v>28173</v>
      </c>
      <c r="AF3392" t="s">
        <v>20919</v>
      </c>
      <c r="AG3392" t="s">
        <v>64</v>
      </c>
      <c r="AH3392" t="s">
        <v>19694</v>
      </c>
      <c r="AI3392" t="s">
        <v>28711</v>
      </c>
      <c r="AJ3392" t="s">
        <v>32</v>
      </c>
      <c r="AK3392" t="s">
        <v>7566</v>
      </c>
      <c r="AL3392" t="s">
        <v>64</v>
      </c>
      <c r="AM3392" t="s">
        <v>6277</v>
      </c>
      <c r="AN3392">
        <v>25</v>
      </c>
    </row>
    <row r="3393" spans="4:40" ht="14.4" x14ac:dyDescent="0.3">
      <c r="D3393" t="str">
        <f>CONCATENATE(portada_F[[#This Row],[NIVEL]],".",portada_F[[#This Row],[CODINS]])</f>
        <v>1.02571</v>
      </c>
      <c r="E3393" s="444" t="s">
        <v>32733</v>
      </c>
      <c r="F3393" t="s">
        <v>5323</v>
      </c>
      <c r="G3393" t="s">
        <v>6385</v>
      </c>
      <c r="H3393" t="s">
        <v>5806</v>
      </c>
      <c r="I3393" t="s">
        <v>1374</v>
      </c>
      <c r="J3393" t="s">
        <v>6</v>
      </c>
      <c r="K3393" t="s">
        <v>32</v>
      </c>
      <c r="L3393" t="s">
        <v>20921</v>
      </c>
      <c r="M3393" t="s">
        <v>18492</v>
      </c>
      <c r="N3393">
        <v>60601</v>
      </c>
      <c r="O3393" t="s">
        <v>136</v>
      </c>
      <c r="P3393" t="s">
        <v>6</v>
      </c>
      <c r="Q3393" t="s">
        <v>1</v>
      </c>
      <c r="R3393" t="s">
        <v>22456</v>
      </c>
      <c r="S3393" t="s">
        <v>137</v>
      </c>
      <c r="T3393" t="s">
        <v>20991</v>
      </c>
      <c r="U3393" t="s">
        <v>20991</v>
      </c>
      <c r="V3393" t="s">
        <v>5806</v>
      </c>
      <c r="W3393" t="s">
        <v>26316</v>
      </c>
      <c r="X3393" t="s">
        <v>12126</v>
      </c>
      <c r="Y3393" s="536" t="s">
        <v>26317</v>
      </c>
      <c r="Z3393" s="536"/>
      <c r="AA3393" s="493" t="s">
        <v>14153</v>
      </c>
      <c r="AB3393" s="493" t="s">
        <v>26317</v>
      </c>
      <c r="AC3393" s="493" t="s">
        <v>7224</v>
      </c>
      <c r="AD3393" s="493" t="s">
        <v>23380</v>
      </c>
      <c r="AE3393"/>
      <c r="AF3393" t="s">
        <v>20919</v>
      </c>
      <c r="AG3393"/>
      <c r="AH3393"/>
      <c r="AI3393" t="s">
        <v>20668</v>
      </c>
      <c r="AJ3393" t="s">
        <v>32</v>
      </c>
      <c r="AK3393" t="s">
        <v>7843</v>
      </c>
      <c r="AL3393" t="s">
        <v>64</v>
      </c>
      <c r="AM3393" t="s">
        <v>5806</v>
      </c>
      <c r="AN3393">
        <v>31</v>
      </c>
    </row>
    <row r="3394" spans="4:40" ht="14.4" x14ac:dyDescent="0.3">
      <c r="D3394" t="str">
        <f>CONCATENATE(portada_F[[#This Row],[NIVEL]],".",portada_F[[#This Row],[CODINS]])</f>
        <v>1.02698</v>
      </c>
      <c r="E3394" s="444" t="s">
        <v>32843</v>
      </c>
      <c r="F3394" t="s">
        <v>5476</v>
      </c>
      <c r="G3394" t="s">
        <v>6386</v>
      </c>
      <c r="H3394" t="s">
        <v>6387</v>
      </c>
      <c r="I3394" t="s">
        <v>1374</v>
      </c>
      <c r="J3394" t="s">
        <v>6</v>
      </c>
      <c r="K3394" t="s">
        <v>32</v>
      </c>
      <c r="L3394" t="s">
        <v>20921</v>
      </c>
      <c r="M3394" t="s">
        <v>18492</v>
      </c>
      <c r="N3394">
        <v>60901</v>
      </c>
      <c r="O3394" t="s">
        <v>136</v>
      </c>
      <c r="P3394" t="s">
        <v>10</v>
      </c>
      <c r="Q3394" t="s">
        <v>1</v>
      </c>
      <c r="R3394" t="s">
        <v>16838</v>
      </c>
      <c r="S3394" t="s">
        <v>137</v>
      </c>
      <c r="T3394" t="s">
        <v>570</v>
      </c>
      <c r="U3394" t="s">
        <v>570</v>
      </c>
      <c r="V3394" t="s">
        <v>6388</v>
      </c>
      <c r="W3394" t="s">
        <v>1043</v>
      </c>
      <c r="X3394" t="s">
        <v>12161</v>
      </c>
      <c r="Y3394" s="536" t="s">
        <v>26594</v>
      </c>
      <c r="Z3394" s="536"/>
      <c r="AA3394" s="493" t="s">
        <v>18102</v>
      </c>
      <c r="AB3394" s="493" t="s">
        <v>26595</v>
      </c>
      <c r="AC3394" s="493" t="s">
        <v>7224</v>
      </c>
      <c r="AD3394" s="493" t="s">
        <v>23380</v>
      </c>
      <c r="AE3394"/>
      <c r="AF3394" t="s">
        <v>20919</v>
      </c>
      <c r="AG3394"/>
      <c r="AH3394"/>
      <c r="AI3394" t="s">
        <v>20668</v>
      </c>
      <c r="AJ3394" t="s">
        <v>32</v>
      </c>
      <c r="AK3394" t="s">
        <v>7871</v>
      </c>
      <c r="AL3394" t="s">
        <v>64</v>
      </c>
      <c r="AM3394" t="s">
        <v>6387</v>
      </c>
      <c r="AN3394">
        <v>33</v>
      </c>
    </row>
    <row r="3395" spans="4:40" ht="14.4" x14ac:dyDescent="0.3">
      <c r="D3395" t="str">
        <f>CONCATENATE(portada_F[[#This Row],[NIVEL]],".",portada_F[[#This Row],[CODINS]])</f>
        <v>1.02696</v>
      </c>
      <c r="E3395" s="444" t="s">
        <v>32841</v>
      </c>
      <c r="F3395" t="s">
        <v>5224</v>
      </c>
      <c r="G3395" t="s">
        <v>11216</v>
      </c>
      <c r="H3395" t="s">
        <v>1576</v>
      </c>
      <c r="I3395" t="s">
        <v>1374</v>
      </c>
      <c r="J3395" t="s">
        <v>2</v>
      </c>
      <c r="K3395" t="s">
        <v>32</v>
      </c>
      <c r="L3395" t="s">
        <v>20921</v>
      </c>
      <c r="M3395" t="s">
        <v>18492</v>
      </c>
      <c r="N3395">
        <v>60602</v>
      </c>
      <c r="O3395" t="s">
        <v>136</v>
      </c>
      <c r="P3395" t="s">
        <v>6</v>
      </c>
      <c r="Q3395" t="s">
        <v>2</v>
      </c>
      <c r="R3395" t="s">
        <v>21318</v>
      </c>
      <c r="S3395" t="s">
        <v>137</v>
      </c>
      <c r="T3395" t="s">
        <v>20991</v>
      </c>
      <c r="U3395" t="s">
        <v>1229</v>
      </c>
      <c r="V3395" t="s">
        <v>1576</v>
      </c>
      <c r="W3395" t="s">
        <v>12160</v>
      </c>
      <c r="X3395" t="s">
        <v>13198</v>
      </c>
      <c r="Y3395" s="536" t="s">
        <v>26589</v>
      </c>
      <c r="Z3395" s="536"/>
      <c r="AA3395" s="493" t="s">
        <v>19315</v>
      </c>
      <c r="AB3395" s="493" t="s">
        <v>26590</v>
      </c>
      <c r="AC3395" s="493" t="s">
        <v>15625</v>
      </c>
      <c r="AD3395" s="493" t="s">
        <v>21322</v>
      </c>
      <c r="AE3395"/>
      <c r="AF3395" t="s">
        <v>20919</v>
      </c>
      <c r="AG3395"/>
      <c r="AH3395"/>
      <c r="AI3395" t="s">
        <v>20668</v>
      </c>
      <c r="AJ3395" t="s">
        <v>32</v>
      </c>
      <c r="AK3395" t="s">
        <v>12305</v>
      </c>
      <c r="AL3395" t="s">
        <v>64</v>
      </c>
      <c r="AM3395" t="s">
        <v>1576</v>
      </c>
      <c r="AN3395">
        <v>8</v>
      </c>
    </row>
    <row r="3396" spans="4:40" ht="14.4" x14ac:dyDescent="0.3">
      <c r="D3396" t="str">
        <f>CONCATENATE(portada_F[[#This Row],[NIVEL]],".",portada_F[[#This Row],[CODINS]])</f>
        <v>1.03840</v>
      </c>
      <c r="E3396" s="444" t="s">
        <v>33772</v>
      </c>
      <c r="F3396" t="s">
        <v>9975</v>
      </c>
      <c r="G3396" t="s">
        <v>14757</v>
      </c>
      <c r="H3396" t="s">
        <v>51</v>
      </c>
      <c r="I3396" t="s">
        <v>1374</v>
      </c>
      <c r="J3396" t="s">
        <v>6</v>
      </c>
      <c r="K3396" t="s">
        <v>32</v>
      </c>
      <c r="L3396" t="s">
        <v>20921</v>
      </c>
      <c r="M3396" t="s">
        <v>18492</v>
      </c>
      <c r="N3396">
        <v>60901</v>
      </c>
      <c r="O3396" t="s">
        <v>136</v>
      </c>
      <c r="P3396" t="s">
        <v>10</v>
      </c>
      <c r="Q3396" t="s">
        <v>1</v>
      </c>
      <c r="R3396" t="s">
        <v>16838</v>
      </c>
      <c r="S3396" t="s">
        <v>137</v>
      </c>
      <c r="T3396" t="s">
        <v>570</v>
      </c>
      <c r="U3396" t="s">
        <v>570</v>
      </c>
      <c r="V3396" t="s">
        <v>15276</v>
      </c>
      <c r="W3396" t="s">
        <v>287</v>
      </c>
      <c r="X3396" t="s">
        <v>15278</v>
      </c>
      <c r="Y3396" s="536" t="s">
        <v>28966</v>
      </c>
      <c r="Z3396" s="536"/>
      <c r="AA3396" s="493" t="s">
        <v>15277</v>
      </c>
      <c r="AB3396" s="493" t="s">
        <v>28966</v>
      </c>
      <c r="AC3396" s="493" t="s">
        <v>7224</v>
      </c>
      <c r="AD3396" s="493" t="s">
        <v>23380</v>
      </c>
      <c r="AE3396"/>
      <c r="AF3396" t="s">
        <v>20919</v>
      </c>
      <c r="AG3396"/>
      <c r="AH3396"/>
      <c r="AI3396" t="s">
        <v>20668</v>
      </c>
      <c r="AJ3396" t="s">
        <v>32</v>
      </c>
      <c r="AK3396" t="s">
        <v>13684</v>
      </c>
      <c r="AL3396" t="s">
        <v>64</v>
      </c>
      <c r="AM3396" t="s">
        <v>51</v>
      </c>
      <c r="AN3396">
        <v>4</v>
      </c>
    </row>
    <row r="3397" spans="4:40" ht="14.4" x14ac:dyDescent="0.3">
      <c r="D3397" t="str">
        <f>CONCATENATE(portada_F[[#This Row],[NIVEL]],".",portada_F[[#This Row],[CODINS]])</f>
        <v>1.04036</v>
      </c>
      <c r="E3397" s="444" t="s">
        <v>33934</v>
      </c>
      <c r="F3397" t="s">
        <v>17495</v>
      </c>
      <c r="G3397" t="s">
        <v>17496</v>
      </c>
      <c r="H3397" t="s">
        <v>17497</v>
      </c>
      <c r="I3397" t="s">
        <v>1374</v>
      </c>
      <c r="J3397" t="s">
        <v>3</v>
      </c>
      <c r="K3397" t="s">
        <v>32</v>
      </c>
      <c r="L3397" t="s">
        <v>20921</v>
      </c>
      <c r="M3397" t="s">
        <v>18492</v>
      </c>
      <c r="N3397">
        <v>60901</v>
      </c>
      <c r="O3397" t="s">
        <v>136</v>
      </c>
      <c r="P3397" t="s">
        <v>10</v>
      </c>
      <c r="Q3397" t="s">
        <v>1</v>
      </c>
      <c r="R3397" t="s">
        <v>16838</v>
      </c>
      <c r="S3397" t="s">
        <v>137</v>
      </c>
      <c r="T3397" t="s">
        <v>570</v>
      </c>
      <c r="U3397" t="s">
        <v>570</v>
      </c>
      <c r="V3397" t="s">
        <v>13617</v>
      </c>
      <c r="W3397" t="s">
        <v>17500</v>
      </c>
      <c r="X3397" t="s">
        <v>17499</v>
      </c>
      <c r="Y3397" s="536" t="s">
        <v>29362</v>
      </c>
      <c r="Z3397" s="536"/>
      <c r="AA3397" s="493" t="s">
        <v>19583</v>
      </c>
      <c r="AB3397" s="493" t="s">
        <v>29362</v>
      </c>
      <c r="AC3397" s="493" t="s">
        <v>19885</v>
      </c>
      <c r="AD3397" s="493" t="s">
        <v>22467</v>
      </c>
      <c r="AE3397"/>
      <c r="AF3397" t="s">
        <v>20919</v>
      </c>
      <c r="AG3397"/>
      <c r="AH3397"/>
      <c r="AI3397" t="s">
        <v>20668</v>
      </c>
      <c r="AJ3397" t="s">
        <v>32</v>
      </c>
      <c r="AK3397" t="s">
        <v>17306</v>
      </c>
      <c r="AL3397" t="s">
        <v>64</v>
      </c>
      <c r="AM3397" t="s">
        <v>17497</v>
      </c>
      <c r="AN3397">
        <v>5</v>
      </c>
    </row>
    <row r="3398" spans="4:40" ht="14.4" x14ac:dyDescent="0.3">
      <c r="D3398" t="str">
        <f>CONCATENATE(portada_F[[#This Row],[NIVEL]],".",portada_F[[#This Row],[CODINS]])</f>
        <v>1.02348</v>
      </c>
      <c r="E3398" s="444" t="s">
        <v>32535</v>
      </c>
      <c r="F3398" t="s">
        <v>5094</v>
      </c>
      <c r="G3398" t="s">
        <v>5243</v>
      </c>
      <c r="H3398" t="s">
        <v>5244</v>
      </c>
      <c r="I3398" t="s">
        <v>1374</v>
      </c>
      <c r="J3398" t="s">
        <v>3</v>
      </c>
      <c r="K3398" t="s">
        <v>32</v>
      </c>
      <c r="L3398" t="s">
        <v>20921</v>
      </c>
      <c r="M3398" t="s">
        <v>18492</v>
      </c>
      <c r="N3398">
        <v>11205</v>
      </c>
      <c r="O3398" t="s">
        <v>32</v>
      </c>
      <c r="P3398" t="s">
        <v>14</v>
      </c>
      <c r="Q3398" t="s">
        <v>5</v>
      </c>
      <c r="R3398" t="s">
        <v>16517</v>
      </c>
      <c r="S3398" t="s">
        <v>33</v>
      </c>
      <c r="T3398" t="s">
        <v>21352</v>
      </c>
      <c r="U3398" t="s">
        <v>773</v>
      </c>
      <c r="V3398" t="s">
        <v>5244</v>
      </c>
      <c r="W3398" t="s">
        <v>9162</v>
      </c>
      <c r="X3398" t="s">
        <v>12072</v>
      </c>
      <c r="Y3398" s="536" t="s">
        <v>25873</v>
      </c>
      <c r="Z3398" s="536"/>
      <c r="AA3398" s="493" t="s">
        <v>19220</v>
      </c>
      <c r="AB3398" s="493" t="s">
        <v>25874</v>
      </c>
      <c r="AC3398" s="493" t="s">
        <v>19885</v>
      </c>
      <c r="AD3398" s="493" t="s">
        <v>22467</v>
      </c>
      <c r="AE3398"/>
      <c r="AF3398" t="s">
        <v>20919</v>
      </c>
      <c r="AG3398"/>
      <c r="AH3398"/>
      <c r="AI3398" t="s">
        <v>20668</v>
      </c>
      <c r="AJ3398" t="s">
        <v>32</v>
      </c>
      <c r="AK3398" t="s">
        <v>7788</v>
      </c>
      <c r="AL3398" t="s">
        <v>64</v>
      </c>
      <c r="AM3398" t="s">
        <v>5244</v>
      </c>
      <c r="AN3398">
        <v>5</v>
      </c>
    </row>
    <row r="3399" spans="4:40" ht="14.4" x14ac:dyDescent="0.3">
      <c r="D3399" t="str">
        <f>CONCATENATE(portada_F[[#This Row],[NIVEL]],".",portada_F[[#This Row],[CODINS]])</f>
        <v>1.04307</v>
      </c>
      <c r="E3399" s="444" t="s">
        <v>34136</v>
      </c>
      <c r="F3399" t="s">
        <v>20637</v>
      </c>
      <c r="G3399" t="s">
        <v>20638</v>
      </c>
      <c r="H3399" t="s">
        <v>5248</v>
      </c>
      <c r="I3399" t="s">
        <v>1374</v>
      </c>
      <c r="J3399" t="s">
        <v>3</v>
      </c>
      <c r="K3399" t="s">
        <v>32</v>
      </c>
      <c r="L3399" t="s">
        <v>20921</v>
      </c>
      <c r="M3399" t="s">
        <v>18492</v>
      </c>
      <c r="N3399">
        <v>60901</v>
      </c>
      <c r="O3399" t="s">
        <v>136</v>
      </c>
      <c r="P3399" t="s">
        <v>10</v>
      </c>
      <c r="Q3399" t="s">
        <v>1</v>
      </c>
      <c r="R3399" t="s">
        <v>16838</v>
      </c>
      <c r="S3399" t="s">
        <v>137</v>
      </c>
      <c r="T3399" t="s">
        <v>570</v>
      </c>
      <c r="U3399" t="s">
        <v>570</v>
      </c>
      <c r="V3399" t="s">
        <v>5248</v>
      </c>
      <c r="W3399" t="s">
        <v>29872</v>
      </c>
      <c r="X3399" t="s">
        <v>29873</v>
      </c>
      <c r="Y3399" s="536" t="s">
        <v>29874</v>
      </c>
      <c r="Z3399" s="536"/>
      <c r="AA3399" s="493" t="s">
        <v>20639</v>
      </c>
      <c r="AB3399" s="493" t="s">
        <v>29874</v>
      </c>
      <c r="AC3399" s="493" t="s">
        <v>19885</v>
      </c>
      <c r="AD3399" s="493" t="s">
        <v>22467</v>
      </c>
      <c r="AE3399"/>
      <c r="AF3399" t="s">
        <v>20919</v>
      </c>
      <c r="AG3399"/>
      <c r="AH3399"/>
      <c r="AI3399" t="s">
        <v>20668</v>
      </c>
      <c r="AJ3399" t="s">
        <v>32</v>
      </c>
      <c r="AK3399" t="s">
        <v>1726</v>
      </c>
      <c r="AL3399" t="s">
        <v>64</v>
      </c>
      <c r="AM3399" t="s">
        <v>5248</v>
      </c>
      <c r="AN3399">
        <v>3</v>
      </c>
    </row>
    <row r="3400" spans="4:40" ht="14.4" x14ac:dyDescent="0.3">
      <c r="D3400" t="str">
        <f>CONCATENATE(portada_F[[#This Row],[NIVEL]],".",portada_F[[#This Row],[CODINS]])</f>
        <v>1.01784</v>
      </c>
      <c r="E3400" s="444" t="s">
        <v>32035</v>
      </c>
      <c r="F3400" t="s">
        <v>1817</v>
      </c>
      <c r="G3400" t="s">
        <v>4679</v>
      </c>
      <c r="H3400" t="s">
        <v>4680</v>
      </c>
      <c r="I3400" t="s">
        <v>1374</v>
      </c>
      <c r="J3400" t="s">
        <v>3</v>
      </c>
      <c r="K3400" t="s">
        <v>32</v>
      </c>
      <c r="L3400" t="s">
        <v>20921</v>
      </c>
      <c r="M3400" t="s">
        <v>18492</v>
      </c>
      <c r="N3400">
        <v>60901</v>
      </c>
      <c r="O3400" t="s">
        <v>136</v>
      </c>
      <c r="P3400" t="s">
        <v>10</v>
      </c>
      <c r="Q3400" t="s">
        <v>1</v>
      </c>
      <c r="R3400" t="s">
        <v>16838</v>
      </c>
      <c r="S3400" t="s">
        <v>137</v>
      </c>
      <c r="T3400" t="s">
        <v>570</v>
      </c>
      <c r="U3400" t="s">
        <v>570</v>
      </c>
      <c r="V3400" t="s">
        <v>4680</v>
      </c>
      <c r="W3400" t="s">
        <v>19085</v>
      </c>
      <c r="X3400" t="s">
        <v>12980</v>
      </c>
      <c r="Y3400" s="536" t="s">
        <v>24716</v>
      </c>
      <c r="Z3400" s="536" t="s">
        <v>24717</v>
      </c>
      <c r="AA3400" s="493" t="s">
        <v>15023</v>
      </c>
      <c r="AB3400" s="493" t="s">
        <v>24717</v>
      </c>
      <c r="AC3400" s="493" t="s">
        <v>19885</v>
      </c>
      <c r="AD3400" s="493" t="s">
        <v>22467</v>
      </c>
      <c r="AE3400"/>
      <c r="AF3400" t="s">
        <v>20919</v>
      </c>
      <c r="AG3400"/>
      <c r="AH3400"/>
      <c r="AI3400" t="s">
        <v>20668</v>
      </c>
      <c r="AJ3400" t="s">
        <v>32</v>
      </c>
      <c r="AK3400" t="s">
        <v>7651</v>
      </c>
      <c r="AL3400" t="s">
        <v>64</v>
      </c>
      <c r="AM3400" t="s">
        <v>4680</v>
      </c>
      <c r="AN3400">
        <v>10</v>
      </c>
    </row>
    <row r="3401" spans="4:40" ht="14.4" x14ac:dyDescent="0.3">
      <c r="D3401" t="str">
        <f>CONCATENATE(portada_F[[#This Row],[NIVEL]],".",portada_F[[#This Row],[CODINS]])</f>
        <v>1.02882</v>
      </c>
      <c r="E3401" s="444" t="s">
        <v>33010</v>
      </c>
      <c r="F3401" t="s">
        <v>5208</v>
      </c>
      <c r="G3401" t="s">
        <v>5206</v>
      </c>
      <c r="H3401" t="s">
        <v>5207</v>
      </c>
      <c r="I3401" t="s">
        <v>1374</v>
      </c>
      <c r="J3401" t="s">
        <v>6</v>
      </c>
      <c r="K3401" t="s">
        <v>32</v>
      </c>
      <c r="L3401" t="s">
        <v>20921</v>
      </c>
      <c r="M3401" t="s">
        <v>18492</v>
      </c>
      <c r="N3401">
        <v>60601</v>
      </c>
      <c r="O3401" t="s">
        <v>136</v>
      </c>
      <c r="P3401" t="s">
        <v>6</v>
      </c>
      <c r="Q3401" t="s">
        <v>1</v>
      </c>
      <c r="R3401" t="s">
        <v>22456</v>
      </c>
      <c r="S3401" t="s">
        <v>137</v>
      </c>
      <c r="T3401" t="s">
        <v>20991</v>
      </c>
      <c r="U3401" t="s">
        <v>20991</v>
      </c>
      <c r="V3401" t="s">
        <v>5207</v>
      </c>
      <c r="W3401" t="s">
        <v>26974</v>
      </c>
      <c r="X3401" t="s">
        <v>14197</v>
      </c>
      <c r="Y3401" s="536" t="s">
        <v>26975</v>
      </c>
      <c r="Z3401" s="536"/>
      <c r="AA3401" s="493" t="s">
        <v>17358</v>
      </c>
      <c r="AB3401" s="493" t="s">
        <v>26975</v>
      </c>
      <c r="AC3401" s="493" t="s">
        <v>7224</v>
      </c>
      <c r="AD3401" s="493" t="s">
        <v>23380</v>
      </c>
      <c r="AE3401"/>
      <c r="AF3401" t="s">
        <v>20919</v>
      </c>
      <c r="AG3401"/>
      <c r="AH3401"/>
      <c r="AI3401" t="s">
        <v>20668</v>
      </c>
      <c r="AJ3401" t="s">
        <v>32</v>
      </c>
      <c r="AK3401" t="s">
        <v>5205</v>
      </c>
      <c r="AL3401" t="s">
        <v>64</v>
      </c>
      <c r="AM3401" t="s">
        <v>5207</v>
      </c>
      <c r="AN3401">
        <v>22</v>
      </c>
    </row>
    <row r="3402" spans="4:40" ht="14.4" x14ac:dyDescent="0.3">
      <c r="D3402" t="str">
        <f>CONCATENATE(portada_F[[#This Row],[NIVEL]],".",portada_F[[#This Row],[CODINS]])</f>
        <v>1.04308</v>
      </c>
      <c r="E3402" s="444" t="s">
        <v>34137</v>
      </c>
      <c r="F3402" t="s">
        <v>11104</v>
      </c>
      <c r="G3402" t="s">
        <v>20640</v>
      </c>
      <c r="H3402" t="s">
        <v>20641</v>
      </c>
      <c r="I3402" t="s">
        <v>1374</v>
      </c>
      <c r="J3402" t="s">
        <v>6</v>
      </c>
      <c r="K3402" t="s">
        <v>32</v>
      </c>
      <c r="L3402" t="s">
        <v>20921</v>
      </c>
      <c r="M3402" t="s">
        <v>18492</v>
      </c>
      <c r="N3402">
        <v>60601</v>
      </c>
      <c r="O3402" t="s">
        <v>136</v>
      </c>
      <c r="P3402" t="s">
        <v>6</v>
      </c>
      <c r="Q3402" t="s">
        <v>1</v>
      </c>
      <c r="R3402" t="s">
        <v>22456</v>
      </c>
      <c r="S3402" t="s">
        <v>137</v>
      </c>
      <c r="T3402" t="s">
        <v>20991</v>
      </c>
      <c r="U3402" t="s">
        <v>20991</v>
      </c>
      <c r="V3402" t="s">
        <v>159</v>
      </c>
      <c r="W3402" t="s">
        <v>29875</v>
      </c>
      <c r="X3402" t="s">
        <v>20643</v>
      </c>
      <c r="Y3402" s="536" t="s">
        <v>29876</v>
      </c>
      <c r="Z3402" s="536"/>
      <c r="AA3402" s="493" t="s">
        <v>20642</v>
      </c>
      <c r="AB3402" s="493" t="s">
        <v>29877</v>
      </c>
      <c r="AC3402" s="493" t="s">
        <v>7224</v>
      </c>
      <c r="AD3402" s="493" t="s">
        <v>23380</v>
      </c>
      <c r="AE3402"/>
      <c r="AF3402" t="s">
        <v>20919</v>
      </c>
      <c r="AG3402"/>
      <c r="AH3402"/>
      <c r="AI3402" t="s">
        <v>20668</v>
      </c>
      <c r="AJ3402" t="s">
        <v>32</v>
      </c>
      <c r="AK3402" t="s">
        <v>13574</v>
      </c>
      <c r="AL3402" t="s">
        <v>64</v>
      </c>
      <c r="AM3402" t="s">
        <v>20641</v>
      </c>
      <c r="AN3402">
        <v>7</v>
      </c>
    </row>
    <row r="3403" spans="4:40" ht="14.4" x14ac:dyDescent="0.3">
      <c r="D3403" t="str">
        <f>CONCATENATE(portada_F[[#This Row],[NIVEL]],".",portada_F[[#This Row],[CODINS]])</f>
        <v>1.01781</v>
      </c>
      <c r="E3403" s="444" t="s">
        <v>32032</v>
      </c>
      <c r="F3403" t="s">
        <v>1542</v>
      </c>
      <c r="G3403" t="s">
        <v>5188</v>
      </c>
      <c r="H3403" t="s">
        <v>5189</v>
      </c>
      <c r="I3403" t="s">
        <v>1374</v>
      </c>
      <c r="J3403" t="s">
        <v>6</v>
      </c>
      <c r="K3403" t="s">
        <v>32</v>
      </c>
      <c r="L3403" t="s">
        <v>20921</v>
      </c>
      <c r="M3403" t="s">
        <v>18492</v>
      </c>
      <c r="N3403">
        <v>60601</v>
      </c>
      <c r="O3403" t="s">
        <v>136</v>
      </c>
      <c r="P3403" t="s">
        <v>6</v>
      </c>
      <c r="Q3403" t="s">
        <v>1</v>
      </c>
      <c r="R3403" t="s">
        <v>22456</v>
      </c>
      <c r="S3403" t="s">
        <v>137</v>
      </c>
      <c r="T3403" t="s">
        <v>20991</v>
      </c>
      <c r="U3403" t="s">
        <v>20991</v>
      </c>
      <c r="V3403" t="s">
        <v>9657</v>
      </c>
      <c r="W3403" t="s">
        <v>11936</v>
      </c>
      <c r="X3403" t="s">
        <v>11935</v>
      </c>
      <c r="Y3403" s="536" t="s">
        <v>24710</v>
      </c>
      <c r="Z3403" s="536"/>
      <c r="AA3403" s="493" t="s">
        <v>19084</v>
      </c>
      <c r="AB3403" s="493" t="s">
        <v>24711</v>
      </c>
      <c r="AC3403" s="493" t="s">
        <v>7224</v>
      </c>
      <c r="AD3403" s="493" t="s">
        <v>23380</v>
      </c>
      <c r="AE3403"/>
      <c r="AF3403" t="s">
        <v>20919</v>
      </c>
      <c r="AG3403"/>
      <c r="AH3403"/>
      <c r="AI3403" t="s">
        <v>20668</v>
      </c>
      <c r="AJ3403" t="s">
        <v>32</v>
      </c>
      <c r="AK3403" t="s">
        <v>4250</v>
      </c>
      <c r="AL3403" t="s">
        <v>64</v>
      </c>
      <c r="AM3403" t="s">
        <v>5189</v>
      </c>
      <c r="AN3403">
        <v>44</v>
      </c>
    </row>
    <row r="3404" spans="4:40" ht="14.4" x14ac:dyDescent="0.3">
      <c r="D3404" t="str">
        <f>CONCATENATE(portada_F[[#This Row],[NIVEL]],".",portada_F[[#This Row],[CODINS]])</f>
        <v>1.03307</v>
      </c>
      <c r="E3404" s="444" t="s">
        <v>33361</v>
      </c>
      <c r="F3404" t="s">
        <v>7422</v>
      </c>
      <c r="G3404" t="s">
        <v>7421</v>
      </c>
      <c r="H3404" t="s">
        <v>7423</v>
      </c>
      <c r="I3404" t="s">
        <v>1374</v>
      </c>
      <c r="J3404" t="s">
        <v>5</v>
      </c>
      <c r="K3404" t="s">
        <v>32</v>
      </c>
      <c r="L3404" t="s">
        <v>20921</v>
      </c>
      <c r="M3404" t="s">
        <v>18492</v>
      </c>
      <c r="N3404">
        <v>61103</v>
      </c>
      <c r="O3404" t="s">
        <v>136</v>
      </c>
      <c r="P3404" t="s">
        <v>13</v>
      </c>
      <c r="Q3404" t="s">
        <v>3</v>
      </c>
      <c r="R3404" t="s">
        <v>18392</v>
      </c>
      <c r="S3404" t="s">
        <v>137</v>
      </c>
      <c r="T3404" t="s">
        <v>2228</v>
      </c>
      <c r="U3404" t="s">
        <v>718</v>
      </c>
      <c r="V3404" t="s">
        <v>7423</v>
      </c>
      <c r="W3404" t="s">
        <v>27807</v>
      </c>
      <c r="X3404" t="s">
        <v>13345</v>
      </c>
      <c r="Y3404" s="536"/>
      <c r="Z3404" s="536"/>
      <c r="AA3404" s="493" t="s">
        <v>20409</v>
      </c>
      <c r="AB3404" s="493" t="s">
        <v>27808</v>
      </c>
      <c r="AC3404" s="493" t="s">
        <v>15739</v>
      </c>
      <c r="AD3404" s="493" t="s">
        <v>23027</v>
      </c>
      <c r="AE3404"/>
      <c r="AF3404" t="s">
        <v>20919</v>
      </c>
      <c r="AG3404"/>
      <c r="AH3404"/>
      <c r="AI3404" t="s">
        <v>20668</v>
      </c>
      <c r="AJ3404" t="s">
        <v>32</v>
      </c>
      <c r="AK3404" t="s">
        <v>8030</v>
      </c>
      <c r="AL3404" t="s">
        <v>64</v>
      </c>
      <c r="AM3404" t="s">
        <v>7423</v>
      </c>
      <c r="AN3404">
        <v>13</v>
      </c>
    </row>
    <row r="3405" spans="4:40" ht="14.4" x14ac:dyDescent="0.3">
      <c r="D3405" t="str">
        <f>CONCATENATE(portada_F[[#This Row],[NIVEL]],".",portada_F[[#This Row],[CODINS]])</f>
        <v>1.03410</v>
      </c>
      <c r="E3405" s="444" t="s">
        <v>33460</v>
      </c>
      <c r="F3405" t="s">
        <v>11256</v>
      </c>
      <c r="G3405" t="s">
        <v>11257</v>
      </c>
      <c r="H3405" t="s">
        <v>11258</v>
      </c>
      <c r="I3405" t="s">
        <v>1374</v>
      </c>
      <c r="J3405" t="s">
        <v>5</v>
      </c>
      <c r="K3405" t="s">
        <v>32</v>
      </c>
      <c r="L3405" t="s">
        <v>20921</v>
      </c>
      <c r="M3405" t="s">
        <v>18492</v>
      </c>
      <c r="N3405">
        <v>61103</v>
      </c>
      <c r="O3405" t="s">
        <v>136</v>
      </c>
      <c r="P3405" t="s">
        <v>13</v>
      </c>
      <c r="Q3405" t="s">
        <v>3</v>
      </c>
      <c r="R3405" t="s">
        <v>18392</v>
      </c>
      <c r="S3405" t="s">
        <v>137</v>
      </c>
      <c r="T3405" t="s">
        <v>2228</v>
      </c>
      <c r="U3405" t="s">
        <v>718</v>
      </c>
      <c r="V3405" t="s">
        <v>11258</v>
      </c>
      <c r="W3405" t="s">
        <v>12294</v>
      </c>
      <c r="X3405" t="s">
        <v>12293</v>
      </c>
      <c r="Y3405" s="536" t="s">
        <v>28046</v>
      </c>
      <c r="Z3405" s="536"/>
      <c r="AA3405" s="493" t="s">
        <v>28047</v>
      </c>
      <c r="AB3405" s="493" t="s">
        <v>28048</v>
      </c>
      <c r="AC3405" s="493" t="s">
        <v>15739</v>
      </c>
      <c r="AD3405" s="493" t="s">
        <v>23027</v>
      </c>
      <c r="AE3405"/>
      <c r="AF3405" t="s">
        <v>20919</v>
      </c>
      <c r="AG3405"/>
      <c r="AH3405"/>
      <c r="AI3405" t="s">
        <v>20668</v>
      </c>
      <c r="AJ3405" t="s">
        <v>32</v>
      </c>
      <c r="AK3405" t="s">
        <v>12322</v>
      </c>
      <c r="AL3405" t="s">
        <v>64</v>
      </c>
      <c r="AM3405" t="s">
        <v>11258</v>
      </c>
      <c r="AN3405">
        <v>7</v>
      </c>
    </row>
    <row r="3406" spans="4:40" ht="14.4" x14ac:dyDescent="0.3">
      <c r="D3406" t="str">
        <f>CONCATENATE(portada_F[[#This Row],[NIVEL]],".",portada_F[[#This Row],[CODINS]])</f>
        <v>1.03551</v>
      </c>
      <c r="E3406" s="444" t="s">
        <v>33553</v>
      </c>
      <c r="F3406" t="s">
        <v>7577</v>
      </c>
      <c r="G3406" t="s">
        <v>13658</v>
      </c>
      <c r="H3406" t="s">
        <v>799</v>
      </c>
      <c r="I3406" t="s">
        <v>1374</v>
      </c>
      <c r="J3406" t="s">
        <v>3</v>
      </c>
      <c r="K3406" t="s">
        <v>32</v>
      </c>
      <c r="L3406" t="s">
        <v>20921</v>
      </c>
      <c r="M3406" t="s">
        <v>18492</v>
      </c>
      <c r="N3406">
        <v>60901</v>
      </c>
      <c r="O3406" t="s">
        <v>136</v>
      </c>
      <c r="P3406" t="s">
        <v>10</v>
      </c>
      <c r="Q3406" t="s">
        <v>1</v>
      </c>
      <c r="R3406" t="s">
        <v>16838</v>
      </c>
      <c r="S3406" t="s">
        <v>137</v>
      </c>
      <c r="T3406" t="s">
        <v>570</v>
      </c>
      <c r="U3406" t="s">
        <v>570</v>
      </c>
      <c r="V3406" t="s">
        <v>799</v>
      </c>
      <c r="W3406" t="s">
        <v>941</v>
      </c>
      <c r="X3406" t="s">
        <v>14314</v>
      </c>
      <c r="Y3406" s="536" t="s">
        <v>28343</v>
      </c>
      <c r="Z3406" s="536"/>
      <c r="AA3406" s="493" t="s">
        <v>28344</v>
      </c>
      <c r="AB3406" s="493" t="s">
        <v>28343</v>
      </c>
      <c r="AC3406" s="493" t="s">
        <v>19885</v>
      </c>
      <c r="AD3406" s="493" t="s">
        <v>22467</v>
      </c>
      <c r="AE3406"/>
      <c r="AF3406" t="s">
        <v>20919</v>
      </c>
      <c r="AG3406"/>
      <c r="AH3406"/>
      <c r="AI3406" t="s">
        <v>20668</v>
      </c>
      <c r="AJ3406" t="s">
        <v>32</v>
      </c>
      <c r="AK3406" t="s">
        <v>13881</v>
      </c>
      <c r="AL3406" t="s">
        <v>64</v>
      </c>
      <c r="AM3406" t="s">
        <v>799</v>
      </c>
      <c r="AN3406">
        <v>19</v>
      </c>
    </row>
    <row r="3407" spans="4:40" ht="14.4" x14ac:dyDescent="0.3">
      <c r="D3407" t="str">
        <f>CONCATENATE(portada_F[[#This Row],[NIVEL]],".",portada_F[[#This Row],[CODINS]])</f>
        <v>1.03106</v>
      </c>
      <c r="E3407" s="444" t="s">
        <v>33198</v>
      </c>
      <c r="F3407" t="s">
        <v>6037</v>
      </c>
      <c r="G3407" t="s">
        <v>6489</v>
      </c>
      <c r="H3407" t="s">
        <v>6490</v>
      </c>
      <c r="I3407" t="s">
        <v>1374</v>
      </c>
      <c r="J3407" t="s">
        <v>4</v>
      </c>
      <c r="K3407" t="s">
        <v>32</v>
      </c>
      <c r="L3407" t="s">
        <v>20921</v>
      </c>
      <c r="M3407" t="s">
        <v>18492</v>
      </c>
      <c r="N3407">
        <v>60901</v>
      </c>
      <c r="O3407" t="s">
        <v>136</v>
      </c>
      <c r="P3407" t="s">
        <v>10</v>
      </c>
      <c r="Q3407" t="s">
        <v>1</v>
      </c>
      <c r="R3407" t="s">
        <v>16838</v>
      </c>
      <c r="S3407" t="s">
        <v>137</v>
      </c>
      <c r="T3407" t="s">
        <v>570</v>
      </c>
      <c r="U3407" t="s">
        <v>570</v>
      </c>
      <c r="V3407" t="s">
        <v>6490</v>
      </c>
      <c r="W3407" t="s">
        <v>22371</v>
      </c>
      <c r="X3407" t="s">
        <v>13306</v>
      </c>
      <c r="Y3407" s="536" t="s">
        <v>27434</v>
      </c>
      <c r="Z3407" s="536"/>
      <c r="AA3407" s="493" t="s">
        <v>17388</v>
      </c>
      <c r="AB3407" s="493" t="s">
        <v>22470</v>
      </c>
      <c r="AC3407" s="493" t="s">
        <v>19959</v>
      </c>
      <c r="AD3407" s="493" t="s">
        <v>22470</v>
      </c>
      <c r="AE3407"/>
      <c r="AF3407" t="s">
        <v>20919</v>
      </c>
      <c r="AG3407"/>
      <c r="AH3407"/>
      <c r="AI3407" t="s">
        <v>20668</v>
      </c>
      <c r="AJ3407" t="s">
        <v>32</v>
      </c>
      <c r="AK3407" t="s">
        <v>7981</v>
      </c>
      <c r="AL3407" t="s">
        <v>64</v>
      </c>
      <c r="AM3407" t="s">
        <v>6490</v>
      </c>
      <c r="AN3407">
        <v>5</v>
      </c>
    </row>
    <row r="3408" spans="4:40" ht="14.4" x14ac:dyDescent="0.3">
      <c r="D3408" t="str">
        <f>CONCATENATE(portada_F[[#This Row],[NIVEL]],".",portada_F[[#This Row],[CODINS]])</f>
        <v>1.01783</v>
      </c>
      <c r="E3408" s="444" t="s">
        <v>32034</v>
      </c>
      <c r="F3408" t="s">
        <v>4276</v>
      </c>
      <c r="G3408" t="s">
        <v>6446</v>
      </c>
      <c r="H3408" t="s">
        <v>1566</v>
      </c>
      <c r="I3408" t="s">
        <v>1374</v>
      </c>
      <c r="J3408" t="s">
        <v>4</v>
      </c>
      <c r="K3408" t="s">
        <v>32</v>
      </c>
      <c r="L3408" t="s">
        <v>20921</v>
      </c>
      <c r="M3408" t="s">
        <v>18492</v>
      </c>
      <c r="N3408">
        <v>60901</v>
      </c>
      <c r="O3408" t="s">
        <v>136</v>
      </c>
      <c r="P3408" t="s">
        <v>10</v>
      </c>
      <c r="Q3408" t="s">
        <v>1</v>
      </c>
      <c r="R3408" t="s">
        <v>16838</v>
      </c>
      <c r="S3408" t="s">
        <v>137</v>
      </c>
      <c r="T3408" t="s">
        <v>570</v>
      </c>
      <c r="U3408" t="s">
        <v>570</v>
      </c>
      <c r="V3408" t="s">
        <v>307</v>
      </c>
      <c r="W3408" t="s">
        <v>950</v>
      </c>
      <c r="X3408" t="s">
        <v>12979</v>
      </c>
      <c r="Y3408" s="536" t="s">
        <v>24714</v>
      </c>
      <c r="Z3408" s="536"/>
      <c r="AA3408" s="493" t="s">
        <v>24715</v>
      </c>
      <c r="AB3408" s="493" t="s">
        <v>24714</v>
      </c>
      <c r="AC3408" s="493" t="s">
        <v>19959</v>
      </c>
      <c r="AD3408" s="493" t="s">
        <v>22470</v>
      </c>
      <c r="AE3408"/>
      <c r="AF3408" t="s">
        <v>20919</v>
      </c>
      <c r="AG3408"/>
      <c r="AH3408"/>
      <c r="AI3408" t="s">
        <v>20668</v>
      </c>
      <c r="AJ3408" t="s">
        <v>32</v>
      </c>
      <c r="AK3408" t="s">
        <v>7650</v>
      </c>
      <c r="AL3408" t="s">
        <v>64</v>
      </c>
      <c r="AM3408" t="s">
        <v>1566</v>
      </c>
      <c r="AN3408">
        <v>29</v>
      </c>
    </row>
    <row r="3409" spans="4:40" ht="14.4" x14ac:dyDescent="0.3">
      <c r="D3409" t="str">
        <f>CONCATENATE(portada_F[[#This Row],[NIVEL]],".",portada_F[[#This Row],[CODINS]])</f>
        <v>1.03550</v>
      </c>
      <c r="E3409" s="444" t="s">
        <v>33552</v>
      </c>
      <c r="F3409" t="s">
        <v>7535</v>
      </c>
      <c r="G3409" t="s">
        <v>13656</v>
      </c>
      <c r="H3409" t="s">
        <v>13657</v>
      </c>
      <c r="I3409" t="s">
        <v>1374</v>
      </c>
      <c r="J3409" t="s">
        <v>4</v>
      </c>
      <c r="K3409" t="s">
        <v>32</v>
      </c>
      <c r="L3409" t="s">
        <v>20921</v>
      </c>
      <c r="M3409" t="s">
        <v>18492</v>
      </c>
      <c r="N3409">
        <v>60901</v>
      </c>
      <c r="O3409" t="s">
        <v>136</v>
      </c>
      <c r="P3409" t="s">
        <v>10</v>
      </c>
      <c r="Q3409" t="s">
        <v>1</v>
      </c>
      <c r="R3409" t="s">
        <v>16838</v>
      </c>
      <c r="S3409" t="s">
        <v>137</v>
      </c>
      <c r="T3409" t="s">
        <v>570</v>
      </c>
      <c r="U3409" t="s">
        <v>570</v>
      </c>
      <c r="V3409" t="s">
        <v>13657</v>
      </c>
      <c r="W3409" t="s">
        <v>14313</v>
      </c>
      <c r="X3409" t="s">
        <v>14312</v>
      </c>
      <c r="Y3409" s="536" t="s">
        <v>28340</v>
      </c>
      <c r="Z3409" s="536" t="s">
        <v>28341</v>
      </c>
      <c r="AA3409" s="493" t="s">
        <v>20445</v>
      </c>
      <c r="AB3409" s="493" t="s">
        <v>28342</v>
      </c>
      <c r="AC3409" s="493" t="s">
        <v>19959</v>
      </c>
      <c r="AD3409" s="493" t="s">
        <v>22470</v>
      </c>
      <c r="AE3409"/>
      <c r="AF3409" t="s">
        <v>20919</v>
      </c>
      <c r="AG3409"/>
      <c r="AH3409"/>
      <c r="AI3409" t="s">
        <v>20668</v>
      </c>
      <c r="AJ3409" t="s">
        <v>32</v>
      </c>
      <c r="AK3409" t="s">
        <v>8850</v>
      </c>
      <c r="AL3409" t="s">
        <v>64</v>
      </c>
      <c r="AM3409" t="s">
        <v>13657</v>
      </c>
      <c r="AN3409">
        <v>18</v>
      </c>
    </row>
    <row r="3410" spans="4:40" ht="14.4" x14ac:dyDescent="0.3">
      <c r="D3410" t="str">
        <f>CONCATENATE(portada_F[[#This Row],[NIVEL]],".",portada_F[[#This Row],[CODINS]])</f>
        <v>1.03549</v>
      </c>
      <c r="E3410" s="444" t="s">
        <v>33551</v>
      </c>
      <c r="F3410" t="s">
        <v>7855</v>
      </c>
      <c r="G3410" t="s">
        <v>13655</v>
      </c>
      <c r="H3410" t="s">
        <v>5247</v>
      </c>
      <c r="I3410" t="s">
        <v>1374</v>
      </c>
      <c r="J3410" t="s">
        <v>3</v>
      </c>
      <c r="K3410" t="s">
        <v>32</v>
      </c>
      <c r="L3410" t="s">
        <v>20921</v>
      </c>
      <c r="M3410" t="s">
        <v>18492</v>
      </c>
      <c r="N3410">
        <v>60901</v>
      </c>
      <c r="O3410" t="s">
        <v>136</v>
      </c>
      <c r="P3410" t="s">
        <v>10</v>
      </c>
      <c r="Q3410" t="s">
        <v>1</v>
      </c>
      <c r="R3410" t="s">
        <v>16838</v>
      </c>
      <c r="S3410" t="s">
        <v>137</v>
      </c>
      <c r="T3410" t="s">
        <v>570</v>
      </c>
      <c r="U3410" t="s">
        <v>570</v>
      </c>
      <c r="V3410" t="s">
        <v>795</v>
      </c>
      <c r="W3410" t="s">
        <v>14311</v>
      </c>
      <c r="X3410" t="s">
        <v>15142</v>
      </c>
      <c r="Y3410" s="536" t="s">
        <v>28337</v>
      </c>
      <c r="Z3410" s="536" t="s">
        <v>28338</v>
      </c>
      <c r="AA3410" s="493" t="s">
        <v>28339</v>
      </c>
      <c r="AB3410" s="493" t="s">
        <v>28337</v>
      </c>
      <c r="AC3410" s="493" t="s">
        <v>19885</v>
      </c>
      <c r="AD3410" s="493" t="s">
        <v>22467</v>
      </c>
      <c r="AE3410"/>
      <c r="AF3410" t="s">
        <v>20919</v>
      </c>
      <c r="AG3410"/>
      <c r="AH3410"/>
      <c r="AI3410" t="s">
        <v>20668</v>
      </c>
      <c r="AJ3410" t="s">
        <v>32</v>
      </c>
      <c r="AK3410" t="s">
        <v>14469</v>
      </c>
      <c r="AL3410" t="s">
        <v>64</v>
      </c>
      <c r="AM3410" t="s">
        <v>5247</v>
      </c>
      <c r="AN3410">
        <v>8</v>
      </c>
    </row>
    <row r="3411" spans="4:40" ht="14.4" x14ac:dyDescent="0.3">
      <c r="D3411" t="str">
        <f>CONCATENATE(portada_F[[#This Row],[NIVEL]],".",portada_F[[#This Row],[CODINS]])</f>
        <v>1.02701</v>
      </c>
      <c r="E3411" s="444" t="s">
        <v>32846</v>
      </c>
      <c r="F3411" t="s">
        <v>2254</v>
      </c>
      <c r="G3411" t="s">
        <v>2251</v>
      </c>
      <c r="H3411" t="s">
        <v>2252</v>
      </c>
      <c r="I3411" t="s">
        <v>1374</v>
      </c>
      <c r="J3411" t="s">
        <v>5</v>
      </c>
      <c r="K3411" t="s">
        <v>32</v>
      </c>
      <c r="L3411" t="s">
        <v>20921</v>
      </c>
      <c r="M3411" t="s">
        <v>18492</v>
      </c>
      <c r="N3411">
        <v>61101</v>
      </c>
      <c r="O3411" t="s">
        <v>136</v>
      </c>
      <c r="P3411" t="s">
        <v>13</v>
      </c>
      <c r="Q3411" t="s">
        <v>1</v>
      </c>
      <c r="R3411" t="s">
        <v>16843</v>
      </c>
      <c r="S3411" t="s">
        <v>137</v>
      </c>
      <c r="T3411" t="s">
        <v>2228</v>
      </c>
      <c r="U3411" t="s">
        <v>2253</v>
      </c>
      <c r="V3411" t="s">
        <v>2252</v>
      </c>
      <c r="W3411" t="s">
        <v>26600</v>
      </c>
      <c r="X3411" t="s">
        <v>13199</v>
      </c>
      <c r="Y3411" s="536" t="s">
        <v>26601</v>
      </c>
      <c r="Z3411" s="536" t="s">
        <v>26602</v>
      </c>
      <c r="AA3411" s="493" t="s">
        <v>9301</v>
      </c>
      <c r="AB3411" s="493" t="s">
        <v>26603</v>
      </c>
      <c r="AC3411" s="493" t="s">
        <v>15739</v>
      </c>
      <c r="AD3411" s="493" t="s">
        <v>23027</v>
      </c>
      <c r="AE3411"/>
      <c r="AF3411" t="s">
        <v>20919</v>
      </c>
      <c r="AG3411"/>
      <c r="AH3411"/>
      <c r="AI3411" t="s">
        <v>20668</v>
      </c>
      <c r="AJ3411" t="s">
        <v>32</v>
      </c>
      <c r="AK3411" t="s">
        <v>7166</v>
      </c>
      <c r="AL3411" t="s">
        <v>64</v>
      </c>
      <c r="AM3411" t="s">
        <v>2252</v>
      </c>
      <c r="AN3411">
        <v>23</v>
      </c>
    </row>
    <row r="3412" spans="4:40" ht="14.4" x14ac:dyDescent="0.3">
      <c r="D3412" t="str">
        <f>CONCATENATE(portada_F[[#This Row],[NIVEL]],".",portada_F[[#This Row],[CODINS]])</f>
        <v>1.02249</v>
      </c>
      <c r="E3412" s="444" t="s">
        <v>32449</v>
      </c>
      <c r="F3412" t="s">
        <v>4970</v>
      </c>
      <c r="G3412" t="s">
        <v>5213</v>
      </c>
      <c r="H3412" t="s">
        <v>5214</v>
      </c>
      <c r="I3412" t="s">
        <v>1374</v>
      </c>
      <c r="J3412" t="s">
        <v>2</v>
      </c>
      <c r="K3412" t="s">
        <v>32</v>
      </c>
      <c r="L3412" t="s">
        <v>20921</v>
      </c>
      <c r="M3412" t="s">
        <v>18492</v>
      </c>
      <c r="N3412">
        <v>60602</v>
      </c>
      <c r="O3412" t="s">
        <v>136</v>
      </c>
      <c r="P3412" t="s">
        <v>6</v>
      </c>
      <c r="Q3412" t="s">
        <v>2</v>
      </c>
      <c r="R3412" t="s">
        <v>21318</v>
      </c>
      <c r="S3412" t="s">
        <v>137</v>
      </c>
      <c r="T3412" t="s">
        <v>20991</v>
      </c>
      <c r="U3412" t="s">
        <v>1229</v>
      </c>
      <c r="V3412" t="s">
        <v>5214</v>
      </c>
      <c r="W3412" t="s">
        <v>19190</v>
      </c>
      <c r="X3412" t="s">
        <v>13089</v>
      </c>
      <c r="Y3412" s="536" t="s">
        <v>25661</v>
      </c>
      <c r="Z3412" s="536"/>
      <c r="AA3412" s="493" t="s">
        <v>5215</v>
      </c>
      <c r="AB3412" s="493" t="s">
        <v>25662</v>
      </c>
      <c r="AC3412" s="493" t="s">
        <v>15625</v>
      </c>
      <c r="AD3412" s="493" t="s">
        <v>21322</v>
      </c>
      <c r="AE3412"/>
      <c r="AF3412" t="s">
        <v>20919</v>
      </c>
      <c r="AG3412"/>
      <c r="AH3412"/>
      <c r="AI3412" t="s">
        <v>20668</v>
      </c>
      <c r="AJ3412" t="s">
        <v>32</v>
      </c>
      <c r="AK3412" t="s">
        <v>1422</v>
      </c>
      <c r="AL3412" t="s">
        <v>64</v>
      </c>
      <c r="AM3412" t="s">
        <v>5214</v>
      </c>
      <c r="AN3412">
        <v>30</v>
      </c>
    </row>
    <row r="3413" spans="4:40" ht="14.4" x14ac:dyDescent="0.3">
      <c r="D3413" t="str">
        <f>CONCATENATE(portada_F[[#This Row],[NIVEL]],".",portada_F[[#This Row],[CODINS]])</f>
        <v>1.00041</v>
      </c>
      <c r="E3413" s="444" t="s">
        <v>30486</v>
      </c>
      <c r="F3413" t="s">
        <v>120</v>
      </c>
      <c r="G3413" t="s">
        <v>5216</v>
      </c>
      <c r="H3413" t="s">
        <v>5217</v>
      </c>
      <c r="I3413" t="s">
        <v>1374</v>
      </c>
      <c r="J3413" t="s">
        <v>1</v>
      </c>
      <c r="K3413" t="s">
        <v>32</v>
      </c>
      <c r="L3413" t="s">
        <v>20921</v>
      </c>
      <c r="M3413" t="s">
        <v>18492</v>
      </c>
      <c r="N3413">
        <v>60603</v>
      </c>
      <c r="O3413" t="s">
        <v>136</v>
      </c>
      <c r="P3413" t="s">
        <v>6</v>
      </c>
      <c r="Q3413" t="s">
        <v>3</v>
      </c>
      <c r="R3413" t="s">
        <v>20990</v>
      </c>
      <c r="S3413" t="s">
        <v>137</v>
      </c>
      <c r="T3413" t="s">
        <v>20991</v>
      </c>
      <c r="U3413" t="s">
        <v>5204</v>
      </c>
      <c r="V3413" t="s">
        <v>5204</v>
      </c>
      <c r="W3413" t="s">
        <v>18726</v>
      </c>
      <c r="X3413" t="s">
        <v>12635</v>
      </c>
      <c r="Y3413" s="536" t="s">
        <v>20992</v>
      </c>
      <c r="Z3413" s="536"/>
      <c r="AA3413" s="493" t="s">
        <v>17881</v>
      </c>
      <c r="AB3413" s="493" t="s">
        <v>20993</v>
      </c>
      <c r="AC3413" s="493" t="s">
        <v>19699</v>
      </c>
      <c r="AD3413" s="493" t="s">
        <v>20994</v>
      </c>
      <c r="AE3413"/>
      <c r="AF3413" t="s">
        <v>20919</v>
      </c>
      <c r="AG3413"/>
      <c r="AH3413"/>
      <c r="AI3413" t="s">
        <v>20668</v>
      </c>
      <c r="AJ3413" t="s">
        <v>32</v>
      </c>
      <c r="AK3413" t="s">
        <v>1452</v>
      </c>
      <c r="AL3413" t="s">
        <v>64</v>
      </c>
      <c r="AM3413" t="s">
        <v>5217</v>
      </c>
      <c r="AN3413">
        <v>47</v>
      </c>
    </row>
    <row r="3414" spans="4:40" ht="14.4" x14ac:dyDescent="0.3">
      <c r="D3414" t="str">
        <f>CONCATENATE(portada_F[[#This Row],[NIVEL]],".",portada_F[[#This Row],[CODINS]])</f>
        <v>1.00204</v>
      </c>
      <c r="E3414" s="444" t="s">
        <v>30615</v>
      </c>
      <c r="F3414" t="s">
        <v>636</v>
      </c>
      <c r="G3414" t="s">
        <v>5218</v>
      </c>
      <c r="H3414" t="s">
        <v>122</v>
      </c>
      <c r="I3414" t="s">
        <v>1374</v>
      </c>
      <c r="J3414" t="s">
        <v>2</v>
      </c>
      <c r="K3414" t="s">
        <v>32</v>
      </c>
      <c r="L3414" t="s">
        <v>20921</v>
      </c>
      <c r="M3414" t="s">
        <v>18492</v>
      </c>
      <c r="N3414">
        <v>60602</v>
      </c>
      <c r="O3414" t="s">
        <v>136</v>
      </c>
      <c r="P3414" t="s">
        <v>6</v>
      </c>
      <c r="Q3414" t="s">
        <v>2</v>
      </c>
      <c r="R3414" t="s">
        <v>21318</v>
      </c>
      <c r="S3414" t="s">
        <v>137</v>
      </c>
      <c r="T3414" t="s">
        <v>20991</v>
      </c>
      <c r="U3414" t="s">
        <v>1229</v>
      </c>
      <c r="V3414" t="s">
        <v>280</v>
      </c>
      <c r="W3414" t="s">
        <v>21319</v>
      </c>
      <c r="X3414" t="s">
        <v>12667</v>
      </c>
      <c r="Y3414" s="536" t="s">
        <v>21320</v>
      </c>
      <c r="Z3414" s="536" t="s">
        <v>21321</v>
      </c>
      <c r="AA3414" s="493" t="s">
        <v>12666</v>
      </c>
      <c r="AB3414" s="493" t="s">
        <v>21320</v>
      </c>
      <c r="AC3414" s="493" t="s">
        <v>15625</v>
      </c>
      <c r="AD3414" s="493" t="s">
        <v>21322</v>
      </c>
      <c r="AE3414"/>
      <c r="AF3414" t="s">
        <v>20919</v>
      </c>
      <c r="AG3414"/>
      <c r="AH3414"/>
      <c r="AI3414" t="s">
        <v>20668</v>
      </c>
      <c r="AJ3414" t="s">
        <v>32</v>
      </c>
      <c r="AK3414" t="s">
        <v>1526</v>
      </c>
      <c r="AL3414" t="s">
        <v>64</v>
      </c>
      <c r="AM3414" t="s">
        <v>122</v>
      </c>
      <c r="AN3414">
        <v>29</v>
      </c>
    </row>
    <row r="3415" spans="4:40" ht="14.4" x14ac:dyDescent="0.3">
      <c r="D3415" t="str">
        <f>CONCATENATE(portada_F[[#This Row],[NIVEL]],".",portada_F[[#This Row],[CODINS]])</f>
        <v>1.01308</v>
      </c>
      <c r="E3415" s="444" t="s">
        <v>31592</v>
      </c>
      <c r="F3415" t="s">
        <v>2233</v>
      </c>
      <c r="G3415" t="s">
        <v>2232</v>
      </c>
      <c r="H3415" t="s">
        <v>2229</v>
      </c>
      <c r="I3415" t="s">
        <v>1374</v>
      </c>
      <c r="J3415" t="s">
        <v>5</v>
      </c>
      <c r="K3415" t="s">
        <v>32</v>
      </c>
      <c r="L3415" t="s">
        <v>20921</v>
      </c>
      <c r="M3415" t="s">
        <v>18492</v>
      </c>
      <c r="N3415">
        <v>61102</v>
      </c>
      <c r="O3415" t="s">
        <v>136</v>
      </c>
      <c r="P3415" t="s">
        <v>13</v>
      </c>
      <c r="Q3415" t="s">
        <v>2</v>
      </c>
      <c r="R3415" t="s">
        <v>16844</v>
      </c>
      <c r="S3415" t="s">
        <v>137</v>
      </c>
      <c r="T3415" t="s">
        <v>2228</v>
      </c>
      <c r="U3415" t="s">
        <v>2229</v>
      </c>
      <c r="V3415" t="s">
        <v>2229</v>
      </c>
      <c r="W3415" t="s">
        <v>23717</v>
      </c>
      <c r="X3415" t="s">
        <v>11794</v>
      </c>
      <c r="Y3415" s="536" t="s">
        <v>23718</v>
      </c>
      <c r="Z3415" s="536"/>
      <c r="AA3415" s="493" t="s">
        <v>15883</v>
      </c>
      <c r="AB3415" s="493" t="s">
        <v>23718</v>
      </c>
      <c r="AC3415" s="493" t="s">
        <v>15739</v>
      </c>
      <c r="AD3415" s="493" t="s">
        <v>23027</v>
      </c>
      <c r="AE3415"/>
      <c r="AF3415" t="s">
        <v>20919</v>
      </c>
      <c r="AG3415"/>
      <c r="AH3415"/>
      <c r="AI3415" t="s">
        <v>20668</v>
      </c>
      <c r="AJ3415" t="s">
        <v>32</v>
      </c>
      <c r="AK3415" t="s">
        <v>2231</v>
      </c>
      <c r="AL3415" t="s">
        <v>64</v>
      </c>
      <c r="AM3415" t="s">
        <v>2229</v>
      </c>
      <c r="AN3415">
        <v>39</v>
      </c>
    </row>
    <row r="3416" spans="4:40" ht="14.4" x14ac:dyDescent="0.3">
      <c r="D3416" t="str">
        <f>CONCATENATE(portada_F[[#This Row],[NIVEL]],".",portada_F[[#This Row],[CODINS]])</f>
        <v>1.03547</v>
      </c>
      <c r="E3416" s="444" t="s">
        <v>33549</v>
      </c>
      <c r="F3416" t="s">
        <v>9927</v>
      </c>
      <c r="G3416" t="s">
        <v>13650</v>
      </c>
      <c r="H3416" t="s">
        <v>13651</v>
      </c>
      <c r="I3416" t="s">
        <v>1374</v>
      </c>
      <c r="J3416" t="s">
        <v>2</v>
      </c>
      <c r="K3416" t="s">
        <v>32</v>
      </c>
      <c r="L3416" t="s">
        <v>20921</v>
      </c>
      <c r="M3416" t="s">
        <v>18492</v>
      </c>
      <c r="N3416">
        <v>60602</v>
      </c>
      <c r="O3416" t="s">
        <v>136</v>
      </c>
      <c r="P3416" t="s">
        <v>6</v>
      </c>
      <c r="Q3416" t="s">
        <v>2</v>
      </c>
      <c r="R3416" t="s">
        <v>21318</v>
      </c>
      <c r="S3416" t="s">
        <v>137</v>
      </c>
      <c r="T3416" t="s">
        <v>20991</v>
      </c>
      <c r="U3416" t="s">
        <v>1229</v>
      </c>
      <c r="V3416" t="s">
        <v>13651</v>
      </c>
      <c r="W3416" t="s">
        <v>28334</v>
      </c>
      <c r="X3416" t="s">
        <v>14308</v>
      </c>
      <c r="Y3416" s="536" t="s">
        <v>28335</v>
      </c>
      <c r="Z3416" s="536"/>
      <c r="AA3416" s="493" t="s">
        <v>19492</v>
      </c>
      <c r="AB3416" s="493" t="s">
        <v>28335</v>
      </c>
      <c r="AC3416" s="493" t="s">
        <v>15625</v>
      </c>
      <c r="AD3416" s="493" t="s">
        <v>21322</v>
      </c>
      <c r="AE3416"/>
      <c r="AF3416" t="s">
        <v>20919</v>
      </c>
      <c r="AG3416"/>
      <c r="AH3416"/>
      <c r="AI3416" t="s">
        <v>20668</v>
      </c>
      <c r="AJ3416" t="s">
        <v>32</v>
      </c>
      <c r="AK3416" t="s">
        <v>12484</v>
      </c>
      <c r="AL3416" t="s">
        <v>64</v>
      </c>
      <c r="AM3416" t="s">
        <v>13651</v>
      </c>
      <c r="AN3416">
        <v>1</v>
      </c>
    </row>
    <row r="3417" spans="4:40" ht="14.4" x14ac:dyDescent="0.3">
      <c r="D3417" t="str">
        <f>CONCATENATE(portada_F[[#This Row],[NIVEL]],".",portada_F[[#This Row],[CODINS]])</f>
        <v>1.04253</v>
      </c>
      <c r="E3417" s="444" t="s">
        <v>34096</v>
      </c>
      <c r="F3417" t="s">
        <v>10048</v>
      </c>
      <c r="G3417" t="s">
        <v>18678</v>
      </c>
      <c r="H3417" t="s">
        <v>3560</v>
      </c>
      <c r="I3417" t="s">
        <v>1374</v>
      </c>
      <c r="J3417" t="s">
        <v>4</v>
      </c>
      <c r="K3417" t="s">
        <v>32</v>
      </c>
      <c r="L3417" t="s">
        <v>20921</v>
      </c>
      <c r="M3417" t="s">
        <v>18492</v>
      </c>
      <c r="N3417">
        <v>60901</v>
      </c>
      <c r="O3417" t="s">
        <v>136</v>
      </c>
      <c r="P3417" t="s">
        <v>10</v>
      </c>
      <c r="Q3417" t="s">
        <v>1</v>
      </c>
      <c r="R3417" t="s">
        <v>16838</v>
      </c>
      <c r="S3417" t="s">
        <v>137</v>
      </c>
      <c r="T3417" t="s">
        <v>570</v>
      </c>
      <c r="U3417" t="s">
        <v>570</v>
      </c>
      <c r="V3417" t="s">
        <v>18716</v>
      </c>
      <c r="W3417" t="s">
        <v>19637</v>
      </c>
      <c r="X3417" t="s">
        <v>19636</v>
      </c>
      <c r="Y3417" s="536" t="s">
        <v>29775</v>
      </c>
      <c r="Z3417" s="536"/>
      <c r="AA3417" s="493" t="s">
        <v>19635</v>
      </c>
      <c r="AB3417" s="493" t="s">
        <v>29775</v>
      </c>
      <c r="AC3417" s="493" t="s">
        <v>19959</v>
      </c>
      <c r="AD3417" s="493" t="s">
        <v>22470</v>
      </c>
      <c r="AE3417"/>
      <c r="AF3417" t="s">
        <v>20919</v>
      </c>
      <c r="AG3417"/>
      <c r="AH3417"/>
      <c r="AI3417" t="s">
        <v>20668</v>
      </c>
      <c r="AJ3417" t="s">
        <v>32</v>
      </c>
      <c r="AK3417" t="s">
        <v>12487</v>
      </c>
      <c r="AL3417" t="s">
        <v>64</v>
      </c>
      <c r="AM3417" t="s">
        <v>3560</v>
      </c>
      <c r="AN3417">
        <v>1</v>
      </c>
    </row>
    <row r="3418" spans="4:40" ht="14.4" x14ac:dyDescent="0.3">
      <c r="D3418" t="str">
        <f>CONCATENATE(portada_F[[#This Row],[NIVEL]],".",portada_F[[#This Row],[CODINS]])</f>
        <v>1.03844</v>
      </c>
      <c r="E3418" s="444" t="s">
        <v>33775</v>
      </c>
      <c r="F3418" t="s">
        <v>14764</v>
      </c>
      <c r="G3418" t="s">
        <v>14763</v>
      </c>
      <c r="H3418" t="s">
        <v>14765</v>
      </c>
      <c r="I3418" t="s">
        <v>1374</v>
      </c>
      <c r="J3418" t="s">
        <v>2</v>
      </c>
      <c r="K3418" t="s">
        <v>32</v>
      </c>
      <c r="L3418" t="s">
        <v>20921</v>
      </c>
      <c r="M3418" t="s">
        <v>18492</v>
      </c>
      <c r="N3418">
        <v>60602</v>
      </c>
      <c r="O3418" t="s">
        <v>136</v>
      </c>
      <c r="P3418" t="s">
        <v>6</v>
      </c>
      <c r="Q3418" t="s">
        <v>2</v>
      </c>
      <c r="R3418" t="s">
        <v>21318</v>
      </c>
      <c r="S3418" t="s">
        <v>137</v>
      </c>
      <c r="T3418" t="s">
        <v>20991</v>
      </c>
      <c r="U3418" t="s">
        <v>1229</v>
      </c>
      <c r="V3418" t="s">
        <v>15281</v>
      </c>
      <c r="W3418" t="s">
        <v>15283</v>
      </c>
      <c r="X3418" t="s">
        <v>15282</v>
      </c>
      <c r="Y3418" s="536" t="s">
        <v>28972</v>
      </c>
      <c r="Z3418" s="536"/>
      <c r="AA3418" s="493" t="s">
        <v>15925</v>
      </c>
      <c r="AB3418" s="493" t="s">
        <v>28972</v>
      </c>
      <c r="AC3418" s="493" t="s">
        <v>15625</v>
      </c>
      <c r="AD3418" s="493" t="s">
        <v>21322</v>
      </c>
      <c r="AE3418"/>
      <c r="AF3418" t="s">
        <v>20919</v>
      </c>
      <c r="AG3418"/>
      <c r="AH3418"/>
      <c r="AI3418" t="s">
        <v>20668</v>
      </c>
      <c r="AJ3418" t="s">
        <v>32</v>
      </c>
      <c r="AK3418" t="s">
        <v>5225</v>
      </c>
      <c r="AL3418" t="s">
        <v>64</v>
      </c>
      <c r="AM3418" t="s">
        <v>14765</v>
      </c>
      <c r="AN3418">
        <v>9</v>
      </c>
    </row>
    <row r="3419" spans="4:40" ht="14.4" x14ac:dyDescent="0.3">
      <c r="D3419" t="str">
        <f>CONCATENATE(portada_F[[#This Row],[NIVEL]],".",portada_F[[#This Row],[CODINS]])</f>
        <v>1.03249</v>
      </c>
      <c r="E3419" s="444" t="s">
        <v>33314</v>
      </c>
      <c r="F3419" t="s">
        <v>5221</v>
      </c>
      <c r="G3419" t="s">
        <v>5220</v>
      </c>
      <c r="H3419" t="s">
        <v>3269</v>
      </c>
      <c r="I3419" t="s">
        <v>1374</v>
      </c>
      <c r="J3419" t="s">
        <v>2</v>
      </c>
      <c r="K3419" t="s">
        <v>32</v>
      </c>
      <c r="L3419" t="s">
        <v>20921</v>
      </c>
      <c r="M3419" t="s">
        <v>18492</v>
      </c>
      <c r="N3419">
        <v>60602</v>
      </c>
      <c r="O3419" t="s">
        <v>136</v>
      </c>
      <c r="P3419" t="s">
        <v>6</v>
      </c>
      <c r="Q3419" t="s">
        <v>2</v>
      </c>
      <c r="R3419" t="s">
        <v>21318</v>
      </c>
      <c r="S3419" t="s">
        <v>137</v>
      </c>
      <c r="T3419" t="s">
        <v>20991</v>
      </c>
      <c r="U3419" t="s">
        <v>1229</v>
      </c>
      <c r="V3419" t="s">
        <v>3269</v>
      </c>
      <c r="W3419" t="s">
        <v>27696</v>
      </c>
      <c r="X3419" t="s">
        <v>13335</v>
      </c>
      <c r="Y3419" s="536" t="s">
        <v>27697</v>
      </c>
      <c r="Z3419" s="536"/>
      <c r="AA3419" s="493" t="s">
        <v>27698</v>
      </c>
      <c r="AB3419" s="493" t="s">
        <v>27699</v>
      </c>
      <c r="AC3419" s="493" t="s">
        <v>15625</v>
      </c>
      <c r="AD3419" s="493" t="s">
        <v>21322</v>
      </c>
      <c r="AE3419"/>
      <c r="AF3419" t="s">
        <v>20919</v>
      </c>
      <c r="AG3419"/>
      <c r="AH3419"/>
      <c r="AI3419" t="s">
        <v>20668</v>
      </c>
      <c r="AJ3419" t="s">
        <v>32</v>
      </c>
      <c r="AK3419" t="s">
        <v>3151</v>
      </c>
      <c r="AL3419" t="s">
        <v>64</v>
      </c>
      <c r="AM3419" t="s">
        <v>3269</v>
      </c>
      <c r="AN3419">
        <v>21</v>
      </c>
    </row>
    <row r="3420" spans="4:40" ht="14.4" x14ac:dyDescent="0.3">
      <c r="D3420" t="str">
        <f>CONCATENATE(portada_F[[#This Row],[NIVEL]],".",portada_F[[#This Row],[CODINS]])</f>
        <v>1.03204</v>
      </c>
      <c r="E3420" s="444" t="s">
        <v>33278</v>
      </c>
      <c r="F3420" t="s">
        <v>5254</v>
      </c>
      <c r="G3420" t="s">
        <v>5253</v>
      </c>
      <c r="H3420" t="s">
        <v>537</v>
      </c>
      <c r="I3420" t="s">
        <v>1374</v>
      </c>
      <c r="J3420" t="s">
        <v>4</v>
      </c>
      <c r="K3420" t="s">
        <v>32</v>
      </c>
      <c r="L3420" t="s">
        <v>20921</v>
      </c>
      <c r="M3420" t="s">
        <v>18492</v>
      </c>
      <c r="N3420">
        <v>60901</v>
      </c>
      <c r="O3420" t="s">
        <v>136</v>
      </c>
      <c r="P3420" t="s">
        <v>10</v>
      </c>
      <c r="Q3420" t="s">
        <v>1</v>
      </c>
      <c r="R3420" t="s">
        <v>16838</v>
      </c>
      <c r="S3420" t="s">
        <v>137</v>
      </c>
      <c r="T3420" t="s">
        <v>570</v>
      </c>
      <c r="U3420" t="s">
        <v>570</v>
      </c>
      <c r="V3420" t="s">
        <v>537</v>
      </c>
      <c r="W3420" t="s">
        <v>19432</v>
      </c>
      <c r="X3420" t="s">
        <v>11053</v>
      </c>
      <c r="Y3420" s="536" t="s">
        <v>27610</v>
      </c>
      <c r="Z3420" s="536"/>
      <c r="AA3420" s="493" t="s">
        <v>9204</v>
      </c>
      <c r="AB3420" s="493" t="s">
        <v>27610</v>
      </c>
      <c r="AC3420" s="493" t="s">
        <v>19959</v>
      </c>
      <c r="AD3420" s="493" t="s">
        <v>22470</v>
      </c>
      <c r="AE3420"/>
      <c r="AF3420" t="s">
        <v>20919</v>
      </c>
      <c r="AG3420"/>
      <c r="AH3420"/>
      <c r="AI3420" t="s">
        <v>20668</v>
      </c>
      <c r="AJ3420" t="s">
        <v>32</v>
      </c>
      <c r="AK3420" t="s">
        <v>1934</v>
      </c>
      <c r="AL3420" t="s">
        <v>64</v>
      </c>
      <c r="AM3420" t="s">
        <v>537</v>
      </c>
      <c r="AN3420">
        <v>42</v>
      </c>
    </row>
    <row r="3421" spans="4:40" ht="14.4" x14ac:dyDescent="0.3">
      <c r="D3421" t="str">
        <f>CONCATENATE(portada_F[[#This Row],[NIVEL]],".",portada_F[[#This Row],[CODINS]])</f>
        <v>1.02700</v>
      </c>
      <c r="E3421" s="444" t="s">
        <v>32845</v>
      </c>
      <c r="F3421" t="s">
        <v>5258</v>
      </c>
      <c r="G3421" t="s">
        <v>5255</v>
      </c>
      <c r="H3421" t="s">
        <v>5256</v>
      </c>
      <c r="I3421" t="s">
        <v>1374</v>
      </c>
      <c r="J3421" t="s">
        <v>4</v>
      </c>
      <c r="K3421" t="s">
        <v>32</v>
      </c>
      <c r="L3421" t="s">
        <v>20921</v>
      </c>
      <c r="M3421" t="s">
        <v>18492</v>
      </c>
      <c r="N3421">
        <v>60901</v>
      </c>
      <c r="O3421" t="s">
        <v>136</v>
      </c>
      <c r="P3421" t="s">
        <v>10</v>
      </c>
      <c r="Q3421" t="s">
        <v>1</v>
      </c>
      <c r="R3421" t="s">
        <v>16838</v>
      </c>
      <c r="S3421" t="s">
        <v>137</v>
      </c>
      <c r="T3421" t="s">
        <v>570</v>
      </c>
      <c r="U3421" t="s">
        <v>570</v>
      </c>
      <c r="V3421" t="s">
        <v>5257</v>
      </c>
      <c r="W3421" t="s">
        <v>26598</v>
      </c>
      <c r="X3421" t="s">
        <v>10948</v>
      </c>
      <c r="Y3421" s="536" t="s">
        <v>26599</v>
      </c>
      <c r="Z3421" s="536"/>
      <c r="AA3421" s="493" t="s">
        <v>18103</v>
      </c>
      <c r="AB3421" s="493" t="s">
        <v>26599</v>
      </c>
      <c r="AC3421" s="493" t="s">
        <v>19959</v>
      </c>
      <c r="AD3421" s="493" t="s">
        <v>22470</v>
      </c>
      <c r="AE3421"/>
      <c r="AF3421" t="s">
        <v>20919</v>
      </c>
      <c r="AG3421"/>
      <c r="AH3421"/>
      <c r="AI3421" t="s">
        <v>20668</v>
      </c>
      <c r="AJ3421" t="s">
        <v>32</v>
      </c>
      <c r="AK3421" t="s">
        <v>5252</v>
      </c>
      <c r="AL3421" t="s">
        <v>64</v>
      </c>
      <c r="AM3421" t="s">
        <v>5256</v>
      </c>
      <c r="AN3421">
        <v>11</v>
      </c>
    </row>
    <row r="3422" spans="4:40" ht="14.4" x14ac:dyDescent="0.3">
      <c r="D3422" t="str">
        <f>CONCATENATE(portada_F[[#This Row],[NIVEL]],".",portada_F[[#This Row],[CODINS]])</f>
        <v>1.03875</v>
      </c>
      <c r="E3422" s="444" t="s">
        <v>33801</v>
      </c>
      <c r="F3422" t="s">
        <v>7757</v>
      </c>
      <c r="G3422" t="s">
        <v>17806</v>
      </c>
      <c r="H3422" t="s">
        <v>17807</v>
      </c>
      <c r="I3422" t="s">
        <v>1374</v>
      </c>
      <c r="J3422" t="s">
        <v>3</v>
      </c>
      <c r="K3422" t="s">
        <v>32</v>
      </c>
      <c r="L3422" t="s">
        <v>20921</v>
      </c>
      <c r="M3422" t="s">
        <v>18492</v>
      </c>
      <c r="N3422">
        <v>60901</v>
      </c>
      <c r="O3422" t="s">
        <v>136</v>
      </c>
      <c r="P3422" t="s">
        <v>10</v>
      </c>
      <c r="Q3422" t="s">
        <v>1</v>
      </c>
      <c r="R3422" t="s">
        <v>16838</v>
      </c>
      <c r="S3422" t="s">
        <v>137</v>
      </c>
      <c r="T3422" t="s">
        <v>570</v>
      </c>
      <c r="U3422" t="s">
        <v>570</v>
      </c>
      <c r="V3422" t="s">
        <v>18215</v>
      </c>
      <c r="W3422" t="s">
        <v>17807</v>
      </c>
      <c r="X3422" t="s">
        <v>18217</v>
      </c>
      <c r="Y3422" s="536"/>
      <c r="Z3422" s="536"/>
      <c r="AA3422" s="493" t="s">
        <v>18216</v>
      </c>
      <c r="AB3422" s="493" t="s">
        <v>29038</v>
      </c>
      <c r="AC3422" s="493" t="s">
        <v>19885</v>
      </c>
      <c r="AD3422" s="493" t="s">
        <v>22467</v>
      </c>
      <c r="AE3422"/>
      <c r="AF3422" t="s">
        <v>20919</v>
      </c>
      <c r="AG3422"/>
      <c r="AH3422"/>
      <c r="AI3422" t="s">
        <v>20668</v>
      </c>
      <c r="AJ3422" t="s">
        <v>32</v>
      </c>
      <c r="AK3422" t="s">
        <v>2944</v>
      </c>
      <c r="AL3422" t="s">
        <v>64</v>
      </c>
      <c r="AM3422" t="s">
        <v>17807</v>
      </c>
      <c r="AN3422">
        <v>4</v>
      </c>
    </row>
    <row r="3423" spans="4:40" ht="14.4" x14ac:dyDescent="0.3">
      <c r="D3423" t="str">
        <f>CONCATENATE(portada_F[[#This Row],[NIVEL]],".",portada_F[[#This Row],[CODINS]])</f>
        <v>1.01146</v>
      </c>
      <c r="E3423" s="444" t="s">
        <v>31455</v>
      </c>
      <c r="F3423" t="s">
        <v>2262</v>
      </c>
      <c r="G3423" t="s">
        <v>2261</v>
      </c>
      <c r="H3423" t="s">
        <v>1421</v>
      </c>
      <c r="I3423" t="s">
        <v>1374</v>
      </c>
      <c r="J3423" t="s">
        <v>5</v>
      </c>
      <c r="K3423" t="s">
        <v>32</v>
      </c>
      <c r="L3423" t="s">
        <v>20921</v>
      </c>
      <c r="M3423" t="s">
        <v>18492</v>
      </c>
      <c r="N3423">
        <v>61101</v>
      </c>
      <c r="O3423" t="s">
        <v>136</v>
      </c>
      <c r="P3423" t="s">
        <v>13</v>
      </c>
      <c r="Q3423" t="s">
        <v>1</v>
      </c>
      <c r="R3423" t="s">
        <v>16843</v>
      </c>
      <c r="S3423" t="s">
        <v>137</v>
      </c>
      <c r="T3423" t="s">
        <v>2228</v>
      </c>
      <c r="U3423" t="s">
        <v>2253</v>
      </c>
      <c r="V3423" t="s">
        <v>1421</v>
      </c>
      <c r="W3423" t="s">
        <v>9303</v>
      </c>
      <c r="X3423" t="s">
        <v>12819</v>
      </c>
      <c r="Y3423" s="536" t="s">
        <v>23381</v>
      </c>
      <c r="Z3423" s="536" t="s">
        <v>23382</v>
      </c>
      <c r="AA3423" s="493" t="s">
        <v>17137</v>
      </c>
      <c r="AB3423" s="493" t="s">
        <v>23382</v>
      </c>
      <c r="AC3423" s="493" t="s">
        <v>15739</v>
      </c>
      <c r="AD3423" s="493" t="s">
        <v>23027</v>
      </c>
      <c r="AE3423"/>
      <c r="AF3423" t="s">
        <v>20919</v>
      </c>
      <c r="AG3423"/>
      <c r="AH3423"/>
      <c r="AI3423" t="s">
        <v>20668</v>
      </c>
      <c r="AJ3423" t="s">
        <v>32</v>
      </c>
      <c r="AK3423" t="s">
        <v>7167</v>
      </c>
      <c r="AL3423" t="s">
        <v>64</v>
      </c>
      <c r="AM3423" t="s">
        <v>1421</v>
      </c>
      <c r="AN3423">
        <v>204</v>
      </c>
    </row>
    <row r="3424" spans="4:40" ht="14.4" x14ac:dyDescent="0.3">
      <c r="D3424" t="str">
        <f>CONCATENATE(portada_F[[#This Row],[NIVEL]],".",portada_F[[#This Row],[CODINS]])</f>
        <v>1.03553</v>
      </c>
      <c r="E3424" s="444" t="s">
        <v>31455</v>
      </c>
      <c r="F3424" t="s">
        <v>7893</v>
      </c>
      <c r="G3424" t="s">
        <v>2261</v>
      </c>
      <c r="H3424" t="s">
        <v>28347</v>
      </c>
      <c r="I3424" t="s">
        <v>1374</v>
      </c>
      <c r="J3424" t="s">
        <v>5</v>
      </c>
      <c r="K3424" t="s">
        <v>32</v>
      </c>
      <c r="L3424" t="s">
        <v>20921</v>
      </c>
      <c r="M3424" t="s">
        <v>18492</v>
      </c>
      <c r="N3424">
        <v>61101</v>
      </c>
      <c r="O3424" t="s">
        <v>136</v>
      </c>
      <c r="P3424" t="s">
        <v>13</v>
      </c>
      <c r="Q3424" t="s">
        <v>1</v>
      </c>
      <c r="R3424" t="s">
        <v>16843</v>
      </c>
      <c r="S3424" t="s">
        <v>137</v>
      </c>
      <c r="T3424" t="s">
        <v>2228</v>
      </c>
      <c r="U3424" t="s">
        <v>2253</v>
      </c>
      <c r="V3424" t="s">
        <v>1421</v>
      </c>
      <c r="W3424" t="s">
        <v>28348</v>
      </c>
      <c r="X3424" t="s">
        <v>12819</v>
      </c>
      <c r="Y3424" s="536" t="s">
        <v>23382</v>
      </c>
      <c r="Z3424" s="536" t="s">
        <v>23381</v>
      </c>
      <c r="AA3424" s="493" t="s">
        <v>17137</v>
      </c>
      <c r="AB3424" s="493" t="s">
        <v>23382</v>
      </c>
      <c r="AC3424" s="493" t="s">
        <v>15739</v>
      </c>
      <c r="AD3424" s="493" t="s">
        <v>23027</v>
      </c>
      <c r="AE3424" t="s">
        <v>28173</v>
      </c>
      <c r="AF3424" t="s">
        <v>20919</v>
      </c>
      <c r="AG3424" t="s">
        <v>64</v>
      </c>
      <c r="AH3424" t="s">
        <v>19694</v>
      </c>
      <c r="AI3424" t="s">
        <v>20845</v>
      </c>
      <c r="AJ3424" t="s">
        <v>32</v>
      </c>
      <c r="AK3424" t="s">
        <v>7167</v>
      </c>
      <c r="AL3424" t="s">
        <v>64</v>
      </c>
      <c r="AM3424" t="s">
        <v>1421</v>
      </c>
      <c r="AN3424">
        <v>15</v>
      </c>
    </row>
    <row r="3425" spans="4:40" ht="14.4" x14ac:dyDescent="0.3">
      <c r="D3425" t="str">
        <f>CONCATENATE(portada_F[[#This Row],[NIVEL]],".",portada_F[[#This Row],[CODINS]])</f>
        <v>1.03548</v>
      </c>
      <c r="E3425" s="444" t="s">
        <v>33550</v>
      </c>
      <c r="F3425" t="s">
        <v>13652</v>
      </c>
      <c r="G3425" t="s">
        <v>13653</v>
      </c>
      <c r="H3425" t="s">
        <v>13654</v>
      </c>
      <c r="I3425" t="s">
        <v>1374</v>
      </c>
      <c r="J3425" t="s">
        <v>3</v>
      </c>
      <c r="K3425" t="s">
        <v>32</v>
      </c>
      <c r="L3425" t="s">
        <v>20921</v>
      </c>
      <c r="M3425" t="s">
        <v>18492</v>
      </c>
      <c r="N3425">
        <v>60901</v>
      </c>
      <c r="O3425" t="s">
        <v>136</v>
      </c>
      <c r="P3425" t="s">
        <v>10</v>
      </c>
      <c r="Q3425" t="s">
        <v>1</v>
      </c>
      <c r="R3425" t="s">
        <v>16838</v>
      </c>
      <c r="S3425" t="s">
        <v>137</v>
      </c>
      <c r="T3425" t="s">
        <v>570</v>
      </c>
      <c r="U3425" t="s">
        <v>570</v>
      </c>
      <c r="V3425" t="s">
        <v>13654</v>
      </c>
      <c r="W3425" t="s">
        <v>14310</v>
      </c>
      <c r="X3425" t="s">
        <v>14309</v>
      </c>
      <c r="Y3425" s="536" t="s">
        <v>28336</v>
      </c>
      <c r="Z3425" s="536"/>
      <c r="AA3425" s="493" t="s">
        <v>19493</v>
      </c>
      <c r="AB3425" s="493" t="s">
        <v>28336</v>
      </c>
      <c r="AC3425" s="493" t="s">
        <v>19885</v>
      </c>
      <c r="AD3425" s="493" t="s">
        <v>22467</v>
      </c>
      <c r="AE3425"/>
      <c r="AF3425" t="s">
        <v>20919</v>
      </c>
      <c r="AG3425"/>
      <c r="AH3425"/>
      <c r="AI3425" t="s">
        <v>20668</v>
      </c>
      <c r="AJ3425" t="s">
        <v>32</v>
      </c>
      <c r="AK3425" t="s">
        <v>14468</v>
      </c>
      <c r="AL3425" t="s">
        <v>64</v>
      </c>
      <c r="AM3425" t="s">
        <v>13654</v>
      </c>
      <c r="AN3425">
        <v>4</v>
      </c>
    </row>
    <row r="3426" spans="4:40" ht="14.4" x14ac:dyDescent="0.3">
      <c r="D3426" t="str">
        <f>CONCATENATE(portada_F[[#This Row],[NIVEL]],".",portada_F[[#This Row],[CODINS]])</f>
        <v>1.00806</v>
      </c>
      <c r="E3426" s="444" t="s">
        <v>31164</v>
      </c>
      <c r="F3426" t="s">
        <v>161</v>
      </c>
      <c r="G3426" t="s">
        <v>2263</v>
      </c>
      <c r="H3426" t="s">
        <v>2264</v>
      </c>
      <c r="I3426" t="s">
        <v>1374</v>
      </c>
      <c r="J3426" t="s">
        <v>5</v>
      </c>
      <c r="K3426" t="s">
        <v>32</v>
      </c>
      <c r="L3426" t="s">
        <v>20921</v>
      </c>
      <c r="M3426" t="s">
        <v>18492</v>
      </c>
      <c r="N3426">
        <v>61101</v>
      </c>
      <c r="O3426" t="s">
        <v>136</v>
      </c>
      <c r="P3426" t="s">
        <v>13</v>
      </c>
      <c r="Q3426" t="s">
        <v>1</v>
      </c>
      <c r="R3426" t="s">
        <v>16843</v>
      </c>
      <c r="S3426" t="s">
        <v>137</v>
      </c>
      <c r="T3426" t="s">
        <v>2228</v>
      </c>
      <c r="U3426" t="s">
        <v>2253</v>
      </c>
      <c r="V3426" t="s">
        <v>2253</v>
      </c>
      <c r="W3426" t="s">
        <v>22706</v>
      </c>
      <c r="X3426" t="s">
        <v>12764</v>
      </c>
      <c r="Y3426" s="536" t="s">
        <v>22707</v>
      </c>
      <c r="Z3426" s="536" t="s">
        <v>22708</v>
      </c>
      <c r="AA3426" s="493" t="s">
        <v>17940</v>
      </c>
      <c r="AB3426" s="493" t="s">
        <v>22707</v>
      </c>
      <c r="AC3426" s="493" t="s">
        <v>15739</v>
      </c>
      <c r="AD3426" s="493" t="s">
        <v>22709</v>
      </c>
      <c r="AE3426"/>
      <c r="AF3426" t="s">
        <v>20919</v>
      </c>
      <c r="AG3426"/>
      <c r="AH3426"/>
      <c r="AI3426" t="s">
        <v>20668</v>
      </c>
      <c r="AJ3426" t="s">
        <v>32</v>
      </c>
      <c r="AK3426" t="s">
        <v>7464</v>
      </c>
      <c r="AL3426" t="s">
        <v>64</v>
      </c>
      <c r="AM3426" t="s">
        <v>2264</v>
      </c>
      <c r="AN3426">
        <v>118</v>
      </c>
    </row>
    <row r="3427" spans="4:40" ht="14.4" x14ac:dyDescent="0.3">
      <c r="D3427" t="str">
        <f>CONCATENATE(portada_F[[#This Row],[NIVEL]],".",portada_F[[#This Row],[CODINS]])</f>
        <v>1.03552</v>
      </c>
      <c r="E3427" s="444" t="s">
        <v>31164</v>
      </c>
      <c r="F3427" t="s">
        <v>14620</v>
      </c>
      <c r="G3427" t="s">
        <v>2263</v>
      </c>
      <c r="H3427" t="s">
        <v>28345</v>
      </c>
      <c r="I3427" t="s">
        <v>1374</v>
      </c>
      <c r="J3427" t="s">
        <v>5</v>
      </c>
      <c r="K3427" t="s">
        <v>32</v>
      </c>
      <c r="L3427" t="s">
        <v>20921</v>
      </c>
      <c r="M3427" t="s">
        <v>18492</v>
      </c>
      <c r="N3427">
        <v>61101</v>
      </c>
      <c r="O3427" t="s">
        <v>136</v>
      </c>
      <c r="P3427" t="s">
        <v>13</v>
      </c>
      <c r="Q3427" t="s">
        <v>1</v>
      </c>
      <c r="R3427" t="s">
        <v>16843</v>
      </c>
      <c r="S3427" t="s">
        <v>137</v>
      </c>
      <c r="T3427" t="s">
        <v>2228</v>
      </c>
      <c r="U3427" t="s">
        <v>2253</v>
      </c>
      <c r="V3427" t="s">
        <v>2253</v>
      </c>
      <c r="W3427" t="s">
        <v>16398</v>
      </c>
      <c r="X3427" t="s">
        <v>12764</v>
      </c>
      <c r="Y3427" s="536" t="s">
        <v>28346</v>
      </c>
      <c r="Z3427" s="536" t="s">
        <v>22708</v>
      </c>
      <c r="AA3427" s="493" t="s">
        <v>17940</v>
      </c>
      <c r="AB3427" s="493" t="s">
        <v>22707</v>
      </c>
      <c r="AC3427" s="493" t="s">
        <v>15739</v>
      </c>
      <c r="AD3427" s="493" t="s">
        <v>22709</v>
      </c>
      <c r="AE3427" t="s">
        <v>28173</v>
      </c>
      <c r="AF3427" t="s">
        <v>20919</v>
      </c>
      <c r="AG3427" t="s">
        <v>64</v>
      </c>
      <c r="AH3427" t="s">
        <v>19694</v>
      </c>
      <c r="AI3427" t="s">
        <v>20846</v>
      </c>
      <c r="AJ3427" t="s">
        <v>32</v>
      </c>
      <c r="AK3427" t="s">
        <v>7464</v>
      </c>
      <c r="AL3427" t="s">
        <v>64</v>
      </c>
      <c r="AM3427" t="s">
        <v>2264</v>
      </c>
      <c r="AN3427">
        <v>23</v>
      </c>
    </row>
    <row r="3428" spans="4:40" ht="14.4" x14ac:dyDescent="0.3">
      <c r="D3428" t="str">
        <f>CONCATENATE(portada_F[[#This Row],[NIVEL]],".",portada_F[[#This Row],[CODINS]])</f>
        <v>1.02499</v>
      </c>
      <c r="E3428" s="444" t="s">
        <v>32672</v>
      </c>
      <c r="F3428" t="s">
        <v>5252</v>
      </c>
      <c r="G3428" t="s">
        <v>5249</v>
      </c>
      <c r="H3428" t="s">
        <v>5250</v>
      </c>
      <c r="I3428" t="s">
        <v>1374</v>
      </c>
      <c r="J3428" t="s">
        <v>3</v>
      </c>
      <c r="K3428" t="s">
        <v>32</v>
      </c>
      <c r="L3428" t="s">
        <v>20921</v>
      </c>
      <c r="M3428" t="s">
        <v>18492</v>
      </c>
      <c r="N3428">
        <v>60901</v>
      </c>
      <c r="O3428" t="s">
        <v>136</v>
      </c>
      <c r="P3428" t="s">
        <v>10</v>
      </c>
      <c r="Q3428" t="s">
        <v>1</v>
      </c>
      <c r="R3428" t="s">
        <v>16838</v>
      </c>
      <c r="S3428" t="s">
        <v>137</v>
      </c>
      <c r="T3428" t="s">
        <v>570</v>
      </c>
      <c r="U3428" t="s">
        <v>570</v>
      </c>
      <c r="V3428" t="s">
        <v>5251</v>
      </c>
      <c r="W3428" t="s">
        <v>9665</v>
      </c>
      <c r="X3428" t="s">
        <v>13152</v>
      </c>
      <c r="Y3428" s="536"/>
      <c r="Z3428" s="536"/>
      <c r="AA3428" s="493" t="s">
        <v>18081</v>
      </c>
      <c r="AB3428" s="493" t="s">
        <v>20668</v>
      </c>
      <c r="AC3428" s="493" t="s">
        <v>19885</v>
      </c>
      <c r="AD3428" s="493" t="s">
        <v>22467</v>
      </c>
      <c r="AE3428"/>
      <c r="AF3428" t="s">
        <v>20919</v>
      </c>
      <c r="AG3428"/>
      <c r="AH3428"/>
      <c r="AI3428" t="s">
        <v>20668</v>
      </c>
      <c r="AJ3428" t="s">
        <v>32</v>
      </c>
      <c r="AK3428" t="s">
        <v>3170</v>
      </c>
      <c r="AL3428" t="s">
        <v>64</v>
      </c>
      <c r="AM3428" t="s">
        <v>5250</v>
      </c>
      <c r="AN3428">
        <v>12</v>
      </c>
    </row>
    <row r="3429" spans="4:40" ht="14.4" x14ac:dyDescent="0.3">
      <c r="D3429" t="str">
        <f>CONCATENATE(portada_F[[#This Row],[NIVEL]],".",portada_F[[#This Row],[CODINS]])</f>
        <v>1.04360</v>
      </c>
      <c r="E3429" s="444" t="s">
        <v>34179</v>
      </c>
      <c r="F3429" t="s">
        <v>15484</v>
      </c>
      <c r="G3429" t="s">
        <v>30109</v>
      </c>
      <c r="H3429" t="s">
        <v>30110</v>
      </c>
      <c r="I3429" t="s">
        <v>1374</v>
      </c>
      <c r="J3429" t="s">
        <v>6</v>
      </c>
      <c r="K3429" t="s">
        <v>32</v>
      </c>
      <c r="L3429" t="s">
        <v>20921</v>
      </c>
      <c r="M3429" t="s">
        <v>18492</v>
      </c>
      <c r="N3429">
        <v>60603</v>
      </c>
      <c r="O3429" t="s">
        <v>136</v>
      </c>
      <c r="P3429" t="s">
        <v>6</v>
      </c>
      <c r="Q3429" t="s">
        <v>3</v>
      </c>
      <c r="R3429" t="s">
        <v>18389</v>
      </c>
      <c r="S3429" t="s">
        <v>137</v>
      </c>
      <c r="T3429" t="s">
        <v>20991</v>
      </c>
      <c r="U3429" t="s">
        <v>5204</v>
      </c>
      <c r="V3429" t="s">
        <v>30111</v>
      </c>
      <c r="W3429" t="s">
        <v>30112</v>
      </c>
      <c r="X3429" t="s">
        <v>30113</v>
      </c>
      <c r="Y3429" s="536" t="s">
        <v>30114</v>
      </c>
      <c r="Z3429" s="536"/>
      <c r="AA3429" s="493" t="s">
        <v>30115</v>
      </c>
      <c r="AB3429" s="493" t="s">
        <v>30114</v>
      </c>
      <c r="AC3429" s="493" t="s">
        <v>30116</v>
      </c>
      <c r="AD3429" s="493" t="s">
        <v>23380</v>
      </c>
      <c r="AE3429"/>
      <c r="AF3429" t="s">
        <v>20919</v>
      </c>
      <c r="AG3429"/>
      <c r="AH3429"/>
      <c r="AI3429" t="s">
        <v>20668</v>
      </c>
      <c r="AJ3429" t="s">
        <v>32</v>
      </c>
      <c r="AK3429" t="s">
        <v>15759</v>
      </c>
      <c r="AL3429" t="s">
        <v>64</v>
      </c>
      <c r="AM3429" t="s">
        <v>30110</v>
      </c>
      <c r="AN3429">
        <v>5</v>
      </c>
    </row>
    <row r="3430" spans="4:40" ht="14.4" x14ac:dyDescent="0.3">
      <c r="D3430" t="str">
        <f>CONCATENATE(portada_F[[#This Row],[NIVEL]],".",portada_F[[#This Row],[CODINS]])</f>
        <v>1.00705</v>
      </c>
      <c r="E3430" s="444" t="s">
        <v>31072</v>
      </c>
      <c r="F3430" t="s">
        <v>1918</v>
      </c>
      <c r="G3430" t="s">
        <v>5274</v>
      </c>
      <c r="H3430" t="s">
        <v>5146</v>
      </c>
      <c r="I3430" t="s">
        <v>1374</v>
      </c>
      <c r="J3430" t="s">
        <v>4</v>
      </c>
      <c r="K3430" t="s">
        <v>32</v>
      </c>
      <c r="L3430" t="s">
        <v>20921</v>
      </c>
      <c r="M3430" t="s">
        <v>18492</v>
      </c>
      <c r="N3430">
        <v>60901</v>
      </c>
      <c r="O3430" t="s">
        <v>136</v>
      </c>
      <c r="P3430" t="s">
        <v>10</v>
      </c>
      <c r="Q3430" t="s">
        <v>1</v>
      </c>
      <c r="R3430" t="s">
        <v>16838</v>
      </c>
      <c r="S3430" t="s">
        <v>137</v>
      </c>
      <c r="T3430" t="s">
        <v>570</v>
      </c>
      <c r="U3430" t="s">
        <v>570</v>
      </c>
      <c r="V3430" t="s">
        <v>5146</v>
      </c>
      <c r="W3430" t="s">
        <v>9670</v>
      </c>
      <c r="X3430" t="s">
        <v>11633</v>
      </c>
      <c r="Y3430" s="536" t="s">
        <v>22468</v>
      </c>
      <c r="Z3430" s="536" t="s">
        <v>22469</v>
      </c>
      <c r="AA3430" s="493" t="s">
        <v>8322</v>
      </c>
      <c r="AB3430" s="493" t="s">
        <v>22469</v>
      </c>
      <c r="AC3430" s="493" t="s">
        <v>19959</v>
      </c>
      <c r="AD3430" s="493" t="s">
        <v>22470</v>
      </c>
      <c r="AE3430"/>
      <c r="AF3430" t="s">
        <v>20919</v>
      </c>
      <c r="AG3430"/>
      <c r="AH3430"/>
      <c r="AI3430" t="s">
        <v>20668</v>
      </c>
      <c r="AJ3430" t="s">
        <v>32</v>
      </c>
      <c r="AK3430" t="s">
        <v>5273</v>
      </c>
      <c r="AL3430" t="s">
        <v>64</v>
      </c>
      <c r="AM3430" t="s">
        <v>5146</v>
      </c>
      <c r="AN3430">
        <v>56</v>
      </c>
    </row>
    <row r="3431" spans="4:40" ht="14.4" x14ac:dyDescent="0.3">
      <c r="D3431" t="str">
        <f>CONCATENATE(portada_F[[#This Row],[NIVEL]],".",portada_F[[#This Row],[CODINS]])</f>
        <v>1.04330</v>
      </c>
      <c r="E3431" s="444" t="s">
        <v>34156</v>
      </c>
      <c r="F3431" t="s">
        <v>20684</v>
      </c>
      <c r="G3431" t="s">
        <v>20685</v>
      </c>
      <c r="H3431" t="s">
        <v>20686</v>
      </c>
      <c r="I3431" t="s">
        <v>1374</v>
      </c>
      <c r="J3431" t="s">
        <v>4</v>
      </c>
      <c r="K3431" t="s">
        <v>32</v>
      </c>
      <c r="L3431" t="s">
        <v>20921</v>
      </c>
      <c r="M3431" t="s">
        <v>18492</v>
      </c>
      <c r="N3431">
        <v>60901</v>
      </c>
      <c r="O3431" t="s">
        <v>136</v>
      </c>
      <c r="P3431" t="s">
        <v>10</v>
      </c>
      <c r="Q3431" t="s">
        <v>1</v>
      </c>
      <c r="R3431" t="s">
        <v>16838</v>
      </c>
      <c r="S3431" t="s">
        <v>137</v>
      </c>
      <c r="T3431" t="s">
        <v>570</v>
      </c>
      <c r="U3431" t="s">
        <v>570</v>
      </c>
      <c r="V3431" t="s">
        <v>20686</v>
      </c>
      <c r="W3431" t="s">
        <v>29943</v>
      </c>
      <c r="X3431" t="s">
        <v>20688</v>
      </c>
      <c r="Y3431" s="536" t="s">
        <v>29944</v>
      </c>
      <c r="Z3431" s="536" t="s">
        <v>29945</v>
      </c>
      <c r="AA3431" s="493" t="s">
        <v>20687</v>
      </c>
      <c r="AB3431" s="493" t="s">
        <v>29945</v>
      </c>
      <c r="AC3431" s="493" t="s">
        <v>19959</v>
      </c>
      <c r="AD3431" s="493" t="s">
        <v>22470</v>
      </c>
      <c r="AE3431"/>
      <c r="AF3431" t="s">
        <v>20919</v>
      </c>
      <c r="AG3431"/>
      <c r="AH3431"/>
      <c r="AI3431" t="s">
        <v>20668</v>
      </c>
      <c r="AJ3431" t="s">
        <v>32</v>
      </c>
      <c r="AK3431" t="s">
        <v>2453</v>
      </c>
      <c r="AL3431" t="s">
        <v>64</v>
      </c>
      <c r="AM3431" t="s">
        <v>20686</v>
      </c>
      <c r="AN3431">
        <v>5</v>
      </c>
    </row>
    <row r="3432" spans="4:40" ht="14.4" x14ac:dyDescent="0.3">
      <c r="D3432" t="str">
        <f>CONCATENATE(portada_F[[#This Row],[NIVEL]],".",portada_F[[#This Row],[CODINS]])</f>
        <v>1.04252</v>
      </c>
      <c r="E3432" s="444" t="s">
        <v>34095</v>
      </c>
      <c r="F3432" t="s">
        <v>10046</v>
      </c>
      <c r="G3432" t="s">
        <v>18677</v>
      </c>
      <c r="H3432" t="s">
        <v>1652</v>
      </c>
      <c r="I3432" t="s">
        <v>1374</v>
      </c>
      <c r="J3432" t="s">
        <v>4</v>
      </c>
      <c r="K3432" t="s">
        <v>32</v>
      </c>
      <c r="L3432" t="s">
        <v>20921</v>
      </c>
      <c r="M3432" t="s">
        <v>18492</v>
      </c>
      <c r="N3432">
        <v>60901</v>
      </c>
      <c r="O3432" t="s">
        <v>136</v>
      </c>
      <c r="P3432" t="s">
        <v>10</v>
      </c>
      <c r="Q3432" t="s">
        <v>1</v>
      </c>
      <c r="R3432" t="s">
        <v>16838</v>
      </c>
      <c r="S3432" t="s">
        <v>137</v>
      </c>
      <c r="T3432" t="s">
        <v>570</v>
      </c>
      <c r="U3432" t="s">
        <v>570</v>
      </c>
      <c r="V3432" t="s">
        <v>1652</v>
      </c>
      <c r="W3432" t="s">
        <v>215</v>
      </c>
      <c r="X3432" t="s">
        <v>19634</v>
      </c>
      <c r="Y3432" s="536" t="s">
        <v>29774</v>
      </c>
      <c r="Z3432" s="536" t="s">
        <v>22470</v>
      </c>
      <c r="AA3432" s="493" t="s">
        <v>19633</v>
      </c>
      <c r="AB3432" s="493" t="s">
        <v>29774</v>
      </c>
      <c r="AC3432" s="493" t="s">
        <v>19959</v>
      </c>
      <c r="AD3432" s="493" t="s">
        <v>22470</v>
      </c>
      <c r="AE3432"/>
      <c r="AF3432" t="s">
        <v>20919</v>
      </c>
      <c r="AG3432"/>
      <c r="AH3432"/>
      <c r="AI3432" t="s">
        <v>20668</v>
      </c>
      <c r="AJ3432" t="s">
        <v>32</v>
      </c>
      <c r="AK3432" t="s">
        <v>19669</v>
      </c>
      <c r="AL3432" t="s">
        <v>64</v>
      </c>
      <c r="AM3432" t="s">
        <v>1652</v>
      </c>
      <c r="AN3432">
        <v>2</v>
      </c>
    </row>
    <row r="3433" spans="4:40" ht="14.4" x14ac:dyDescent="0.3">
      <c r="D3433" t="str">
        <f>CONCATENATE(portada_F[[#This Row],[NIVEL]],".",portada_F[[#This Row],[CODINS]])</f>
        <v>1.01782</v>
      </c>
      <c r="E3433" s="444" t="s">
        <v>32033</v>
      </c>
      <c r="F3433" t="s">
        <v>7680</v>
      </c>
      <c r="G3433" t="s">
        <v>10187</v>
      </c>
      <c r="H3433" t="s">
        <v>1871</v>
      </c>
      <c r="I3433" t="s">
        <v>1374</v>
      </c>
      <c r="J3433" t="s">
        <v>6</v>
      </c>
      <c r="K3433" t="s">
        <v>32</v>
      </c>
      <c r="L3433" t="s">
        <v>20921</v>
      </c>
      <c r="M3433" t="s">
        <v>18492</v>
      </c>
      <c r="N3433">
        <v>60901</v>
      </c>
      <c r="O3433" t="s">
        <v>136</v>
      </c>
      <c r="P3433" t="s">
        <v>10</v>
      </c>
      <c r="Q3433" t="s">
        <v>1</v>
      </c>
      <c r="R3433" t="s">
        <v>16838</v>
      </c>
      <c r="S3433" t="s">
        <v>137</v>
      </c>
      <c r="T3433" t="s">
        <v>570</v>
      </c>
      <c r="U3433" t="s">
        <v>570</v>
      </c>
      <c r="V3433" t="s">
        <v>1871</v>
      </c>
      <c r="W3433" t="s">
        <v>24712</v>
      </c>
      <c r="X3433" t="s">
        <v>17203</v>
      </c>
      <c r="Y3433" s="536" t="s">
        <v>24713</v>
      </c>
      <c r="Z3433" s="536"/>
      <c r="AA3433" s="493" t="s">
        <v>18004</v>
      </c>
      <c r="AB3433" s="493" t="s">
        <v>20668</v>
      </c>
      <c r="AC3433" s="493" t="s">
        <v>7224</v>
      </c>
      <c r="AD3433" s="493" t="s">
        <v>23380</v>
      </c>
      <c r="AE3433"/>
      <c r="AF3433" t="s">
        <v>20919</v>
      </c>
      <c r="AG3433"/>
      <c r="AH3433"/>
      <c r="AI3433" t="s">
        <v>20668</v>
      </c>
      <c r="AJ3433" t="s">
        <v>32</v>
      </c>
      <c r="AK3433" t="s">
        <v>4841</v>
      </c>
      <c r="AL3433" t="s">
        <v>64</v>
      </c>
      <c r="AM3433" t="s">
        <v>1871</v>
      </c>
      <c r="AN3433">
        <v>5</v>
      </c>
    </row>
    <row r="3434" spans="4:40" ht="14.4" x14ac:dyDescent="0.3">
      <c r="D3434" t="str">
        <f>CONCATENATE(portada_F[[#This Row],[NIVEL]],".",portada_F[[#This Row],[CODINS]])</f>
        <v>1.01780</v>
      </c>
      <c r="E3434" s="444" t="s">
        <v>32031</v>
      </c>
      <c r="F3434" t="s">
        <v>1423</v>
      </c>
      <c r="G3434" t="s">
        <v>5219</v>
      </c>
      <c r="H3434" t="s">
        <v>3761</v>
      </c>
      <c r="I3434" t="s">
        <v>1374</v>
      </c>
      <c r="J3434" t="s">
        <v>1</v>
      </c>
      <c r="K3434" t="s">
        <v>32</v>
      </c>
      <c r="L3434" t="s">
        <v>20921</v>
      </c>
      <c r="M3434" t="s">
        <v>18492</v>
      </c>
      <c r="N3434">
        <v>60603</v>
      </c>
      <c r="O3434" t="s">
        <v>136</v>
      </c>
      <c r="P3434" t="s">
        <v>6</v>
      </c>
      <c r="Q3434" t="s">
        <v>3</v>
      </c>
      <c r="R3434" t="s">
        <v>20990</v>
      </c>
      <c r="S3434" t="s">
        <v>137</v>
      </c>
      <c r="T3434" t="s">
        <v>20991</v>
      </c>
      <c r="U3434" t="s">
        <v>5204</v>
      </c>
      <c r="V3434" t="s">
        <v>3761</v>
      </c>
      <c r="W3434" t="s">
        <v>7245</v>
      </c>
      <c r="X3434" t="s">
        <v>12978</v>
      </c>
      <c r="Y3434" s="536" t="s">
        <v>23204</v>
      </c>
      <c r="Z3434" s="536"/>
      <c r="AA3434" s="493" t="s">
        <v>17976</v>
      </c>
      <c r="AB3434" s="493" t="s">
        <v>23204</v>
      </c>
      <c r="AC3434" s="493" t="s">
        <v>19699</v>
      </c>
      <c r="AD3434" s="493" t="s">
        <v>20994</v>
      </c>
      <c r="AE3434"/>
      <c r="AF3434" t="s">
        <v>20919</v>
      </c>
      <c r="AG3434"/>
      <c r="AH3434"/>
      <c r="AI3434" t="s">
        <v>20668</v>
      </c>
      <c r="AJ3434" t="s">
        <v>32</v>
      </c>
      <c r="AK3434" t="s">
        <v>7649</v>
      </c>
      <c r="AL3434" t="s">
        <v>64</v>
      </c>
      <c r="AM3434" t="s">
        <v>3761</v>
      </c>
      <c r="AN3434">
        <v>45</v>
      </c>
    </row>
    <row r="3435" spans="4:40" ht="14.4" x14ac:dyDescent="0.3">
      <c r="D3435" t="str">
        <f>CONCATENATE(portada_F[[#This Row],[NIVEL]],".",portada_F[[#This Row],[CODINS]])</f>
        <v>1.01306</v>
      </c>
      <c r="E3435" s="444" t="s">
        <v>31590</v>
      </c>
      <c r="F3435" t="s">
        <v>2427</v>
      </c>
      <c r="G3435" t="s">
        <v>5259</v>
      </c>
      <c r="H3435" t="s">
        <v>70</v>
      </c>
      <c r="I3435" t="s">
        <v>1374</v>
      </c>
      <c r="J3435" t="s">
        <v>3</v>
      </c>
      <c r="K3435" t="s">
        <v>32</v>
      </c>
      <c r="L3435" t="s">
        <v>20921</v>
      </c>
      <c r="M3435" t="s">
        <v>18492</v>
      </c>
      <c r="N3435">
        <v>60901</v>
      </c>
      <c r="O3435" t="s">
        <v>136</v>
      </c>
      <c r="P3435" t="s">
        <v>10</v>
      </c>
      <c r="Q3435" t="s">
        <v>1</v>
      </c>
      <c r="R3435" t="s">
        <v>16838</v>
      </c>
      <c r="S3435" t="s">
        <v>137</v>
      </c>
      <c r="T3435" t="s">
        <v>570</v>
      </c>
      <c r="U3435" t="s">
        <v>570</v>
      </c>
      <c r="V3435" t="s">
        <v>70</v>
      </c>
      <c r="W3435" t="s">
        <v>9667</v>
      </c>
      <c r="X3435" t="s">
        <v>12851</v>
      </c>
      <c r="Y3435" s="536" t="s">
        <v>23712</v>
      </c>
      <c r="Z3435" s="536"/>
      <c r="AA3435" s="493" t="s">
        <v>9666</v>
      </c>
      <c r="AB3435" s="493" t="s">
        <v>23712</v>
      </c>
      <c r="AC3435" s="493" t="s">
        <v>19885</v>
      </c>
      <c r="AD3435" s="493" t="s">
        <v>22467</v>
      </c>
      <c r="AE3435"/>
      <c r="AF3435" t="s">
        <v>20919</v>
      </c>
      <c r="AG3435"/>
      <c r="AH3435"/>
      <c r="AI3435" t="s">
        <v>20668</v>
      </c>
      <c r="AJ3435" t="s">
        <v>32</v>
      </c>
      <c r="AK3435" t="s">
        <v>5240</v>
      </c>
      <c r="AL3435" t="s">
        <v>64</v>
      </c>
      <c r="AM3435" t="s">
        <v>70</v>
      </c>
      <c r="AN3435">
        <v>47</v>
      </c>
    </row>
    <row r="3436" spans="4:40" ht="14.4" x14ac:dyDescent="0.3">
      <c r="D3436" t="str">
        <f>CONCATENATE(portada_F[[#This Row],[NIVEL]],".",portada_F[[#This Row],[CODINS]])</f>
        <v>1.00954</v>
      </c>
      <c r="E3436" s="444" t="s">
        <v>31280</v>
      </c>
      <c r="F3436" t="s">
        <v>2558</v>
      </c>
      <c r="G3436" t="s">
        <v>5190</v>
      </c>
      <c r="H3436" t="s">
        <v>5191</v>
      </c>
      <c r="I3436" t="s">
        <v>1374</v>
      </c>
      <c r="J3436" t="s">
        <v>1</v>
      </c>
      <c r="K3436" t="s">
        <v>32</v>
      </c>
      <c r="L3436" t="s">
        <v>20921</v>
      </c>
      <c r="M3436" t="s">
        <v>18492</v>
      </c>
      <c r="N3436">
        <v>60601</v>
      </c>
      <c r="O3436" t="s">
        <v>136</v>
      </c>
      <c r="P3436" t="s">
        <v>6</v>
      </c>
      <c r="Q3436" t="s">
        <v>1</v>
      </c>
      <c r="R3436" t="s">
        <v>22456</v>
      </c>
      <c r="S3436" t="s">
        <v>137</v>
      </c>
      <c r="T3436" t="s">
        <v>20991</v>
      </c>
      <c r="U3436" t="s">
        <v>20991</v>
      </c>
      <c r="V3436" t="s">
        <v>5191</v>
      </c>
      <c r="W3436" t="s">
        <v>15595</v>
      </c>
      <c r="X3436" t="s">
        <v>12782</v>
      </c>
      <c r="Y3436" s="536" t="s">
        <v>22988</v>
      </c>
      <c r="Z3436" s="536" t="s">
        <v>22988</v>
      </c>
      <c r="AA3436" s="493" t="s">
        <v>11380</v>
      </c>
      <c r="AB3436" s="493" t="s">
        <v>22988</v>
      </c>
      <c r="AC3436" s="493" t="s">
        <v>19699</v>
      </c>
      <c r="AD3436" s="493" t="s">
        <v>20994</v>
      </c>
      <c r="AE3436"/>
      <c r="AF3436" t="s">
        <v>20919</v>
      </c>
      <c r="AG3436"/>
      <c r="AH3436"/>
      <c r="AI3436" t="s">
        <v>20668</v>
      </c>
      <c r="AJ3436" t="s">
        <v>32</v>
      </c>
      <c r="AK3436" t="s">
        <v>1577</v>
      </c>
      <c r="AL3436" t="s">
        <v>64</v>
      </c>
      <c r="AM3436" t="s">
        <v>5191</v>
      </c>
      <c r="AN3436">
        <v>28</v>
      </c>
    </row>
    <row r="3437" spans="4:40" ht="14.4" x14ac:dyDescent="0.3">
      <c r="D3437" t="str">
        <f>CONCATENATE(portada_F[[#This Row],[NIVEL]],".",portada_F[[#This Row],[CODINS]])</f>
        <v>1.00934</v>
      </c>
      <c r="E3437" s="444" t="s">
        <v>31261</v>
      </c>
      <c r="F3437" t="s">
        <v>2505</v>
      </c>
      <c r="G3437" t="s">
        <v>5192</v>
      </c>
      <c r="H3437" t="s">
        <v>7488</v>
      </c>
      <c r="I3437" t="s">
        <v>1374</v>
      </c>
      <c r="J3437" t="s">
        <v>2</v>
      </c>
      <c r="K3437" t="s">
        <v>32</v>
      </c>
      <c r="L3437" t="s">
        <v>20921</v>
      </c>
      <c r="M3437" t="s">
        <v>18492</v>
      </c>
      <c r="N3437">
        <v>60601</v>
      </c>
      <c r="O3437" t="s">
        <v>136</v>
      </c>
      <c r="P3437" t="s">
        <v>6</v>
      </c>
      <c r="Q3437" t="s">
        <v>1</v>
      </c>
      <c r="R3437" t="s">
        <v>22456</v>
      </c>
      <c r="S3437" t="s">
        <v>137</v>
      </c>
      <c r="T3437" t="s">
        <v>20991</v>
      </c>
      <c r="U3437" t="s">
        <v>20991</v>
      </c>
      <c r="V3437" t="s">
        <v>7488</v>
      </c>
      <c r="W3437" t="s">
        <v>18891</v>
      </c>
      <c r="X3437" t="s">
        <v>13966</v>
      </c>
      <c r="Y3437" s="536" t="s">
        <v>22946</v>
      </c>
      <c r="Z3437" s="536"/>
      <c r="AA3437" s="493" t="s">
        <v>20243</v>
      </c>
      <c r="AB3437" s="493" t="s">
        <v>22947</v>
      </c>
      <c r="AC3437" s="493" t="s">
        <v>15625</v>
      </c>
      <c r="AD3437" s="493" t="s">
        <v>21322</v>
      </c>
      <c r="AE3437"/>
      <c r="AF3437" t="s">
        <v>20919</v>
      </c>
      <c r="AG3437"/>
      <c r="AH3437"/>
      <c r="AI3437" t="s">
        <v>20668</v>
      </c>
      <c r="AJ3437" t="s">
        <v>32</v>
      </c>
      <c r="AK3437" t="s">
        <v>1479</v>
      </c>
      <c r="AL3437" t="s">
        <v>64</v>
      </c>
      <c r="AM3437" t="s">
        <v>7488</v>
      </c>
      <c r="AN3437">
        <v>11</v>
      </c>
    </row>
    <row r="3438" spans="4:40" ht="14.4" x14ac:dyDescent="0.3">
      <c r="D3438" t="str">
        <f>CONCATENATE(portada_F[[#This Row],[NIVEL]],".",portada_F[[#This Row],[CODINS]])</f>
        <v>1.01299</v>
      </c>
      <c r="E3438" s="444" t="s">
        <v>31583</v>
      </c>
      <c r="F3438" t="s">
        <v>3322</v>
      </c>
      <c r="G3438" t="s">
        <v>5222</v>
      </c>
      <c r="H3438" t="s">
        <v>5223</v>
      </c>
      <c r="I3438" t="s">
        <v>1374</v>
      </c>
      <c r="J3438" t="s">
        <v>2</v>
      </c>
      <c r="K3438" t="s">
        <v>32</v>
      </c>
      <c r="L3438" t="s">
        <v>20921</v>
      </c>
      <c r="M3438" t="s">
        <v>18492</v>
      </c>
      <c r="N3438">
        <v>60602</v>
      </c>
      <c r="O3438" t="s">
        <v>136</v>
      </c>
      <c r="P3438" t="s">
        <v>6</v>
      </c>
      <c r="Q3438" t="s">
        <v>2</v>
      </c>
      <c r="R3438" t="s">
        <v>21318</v>
      </c>
      <c r="S3438" t="s">
        <v>137</v>
      </c>
      <c r="T3438" t="s">
        <v>20991</v>
      </c>
      <c r="U3438" t="s">
        <v>1229</v>
      </c>
      <c r="V3438" t="s">
        <v>4704</v>
      </c>
      <c r="W3438" t="s">
        <v>5143</v>
      </c>
      <c r="X3438" t="s">
        <v>12847</v>
      </c>
      <c r="Y3438" s="536" t="s">
        <v>23699</v>
      </c>
      <c r="Z3438" s="536"/>
      <c r="AA3438" s="493" t="s">
        <v>23700</v>
      </c>
      <c r="AB3438" s="493" t="s">
        <v>23701</v>
      </c>
      <c r="AC3438" s="493" t="s">
        <v>15625</v>
      </c>
      <c r="AD3438" s="493" t="s">
        <v>21322</v>
      </c>
      <c r="AE3438"/>
      <c r="AF3438" t="s">
        <v>20919</v>
      </c>
      <c r="AG3438"/>
      <c r="AH3438"/>
      <c r="AI3438" t="s">
        <v>20668</v>
      </c>
      <c r="AJ3438" t="s">
        <v>32</v>
      </c>
      <c r="AK3438" t="s">
        <v>1767</v>
      </c>
      <c r="AL3438" t="s">
        <v>64</v>
      </c>
      <c r="AM3438" t="s">
        <v>5223</v>
      </c>
      <c r="AN3438">
        <v>33</v>
      </c>
    </row>
    <row r="3439" spans="4:40" ht="14.4" x14ac:dyDescent="0.3">
      <c r="D3439" t="str">
        <f>CONCATENATE(portada_F[[#This Row],[NIVEL]],".",portada_F[[#This Row],[CODINS]])</f>
        <v>1.01285</v>
      </c>
      <c r="E3439" s="444" t="s">
        <v>31569</v>
      </c>
      <c r="F3439" t="s">
        <v>3303</v>
      </c>
      <c r="G3439" t="s">
        <v>5193</v>
      </c>
      <c r="H3439" t="s">
        <v>5194</v>
      </c>
      <c r="I3439" t="s">
        <v>1374</v>
      </c>
      <c r="J3439" t="s">
        <v>6</v>
      </c>
      <c r="K3439" t="s">
        <v>32</v>
      </c>
      <c r="L3439" t="s">
        <v>20921</v>
      </c>
      <c r="M3439" t="s">
        <v>18492</v>
      </c>
      <c r="N3439">
        <v>60601</v>
      </c>
      <c r="O3439" t="s">
        <v>136</v>
      </c>
      <c r="P3439" t="s">
        <v>6</v>
      </c>
      <c r="Q3439" t="s">
        <v>1</v>
      </c>
      <c r="R3439" t="s">
        <v>22456</v>
      </c>
      <c r="S3439" t="s">
        <v>137</v>
      </c>
      <c r="T3439" t="s">
        <v>20991</v>
      </c>
      <c r="U3439" t="s">
        <v>20991</v>
      </c>
      <c r="V3439" t="s">
        <v>5194</v>
      </c>
      <c r="W3439" t="s">
        <v>9658</v>
      </c>
      <c r="X3439" t="s">
        <v>13999</v>
      </c>
      <c r="Y3439" s="536" t="s">
        <v>23676</v>
      </c>
      <c r="Z3439" s="536"/>
      <c r="AA3439" s="493" t="s">
        <v>20021</v>
      </c>
      <c r="AB3439" s="493" t="s">
        <v>23677</v>
      </c>
      <c r="AC3439" s="493" t="s">
        <v>7224</v>
      </c>
      <c r="AD3439" s="493" t="s">
        <v>23380</v>
      </c>
      <c r="AE3439"/>
      <c r="AF3439" t="s">
        <v>20919</v>
      </c>
      <c r="AG3439"/>
      <c r="AH3439"/>
      <c r="AI3439" t="s">
        <v>20668</v>
      </c>
      <c r="AJ3439" t="s">
        <v>32</v>
      </c>
      <c r="AK3439" t="s">
        <v>7563</v>
      </c>
      <c r="AL3439" t="s">
        <v>64</v>
      </c>
      <c r="AM3439" t="s">
        <v>5194</v>
      </c>
      <c r="AN3439">
        <v>26</v>
      </c>
    </row>
    <row r="3440" spans="4:40" ht="14.4" x14ac:dyDescent="0.3">
      <c r="D3440" t="str">
        <f>CONCATENATE(portada_F[[#This Row],[NIVEL]],".",portada_F[[#This Row],[CODINS]])</f>
        <v>1.00704</v>
      </c>
      <c r="E3440" s="444" t="s">
        <v>31071</v>
      </c>
      <c r="F3440" t="s">
        <v>1917</v>
      </c>
      <c r="G3440" t="s">
        <v>5241</v>
      </c>
      <c r="H3440" t="s">
        <v>22464</v>
      </c>
      <c r="I3440" t="s">
        <v>1374</v>
      </c>
      <c r="J3440" t="s">
        <v>3</v>
      </c>
      <c r="K3440" t="s">
        <v>32</v>
      </c>
      <c r="L3440" t="s">
        <v>20921</v>
      </c>
      <c r="M3440" t="s">
        <v>18492</v>
      </c>
      <c r="N3440">
        <v>60901</v>
      </c>
      <c r="O3440" t="s">
        <v>136</v>
      </c>
      <c r="P3440" t="s">
        <v>10</v>
      </c>
      <c r="Q3440" t="s">
        <v>1</v>
      </c>
      <c r="R3440" t="s">
        <v>16838</v>
      </c>
      <c r="S3440" t="s">
        <v>137</v>
      </c>
      <c r="T3440" t="s">
        <v>570</v>
      </c>
      <c r="U3440" t="s">
        <v>570</v>
      </c>
      <c r="V3440" t="s">
        <v>9664</v>
      </c>
      <c r="W3440" t="s">
        <v>22465</v>
      </c>
      <c r="X3440" t="s">
        <v>12741</v>
      </c>
      <c r="Y3440" s="536" t="s">
        <v>22466</v>
      </c>
      <c r="Z3440" s="536"/>
      <c r="AA3440" s="493" t="s">
        <v>17086</v>
      </c>
      <c r="AB3440" s="493" t="s">
        <v>22466</v>
      </c>
      <c r="AC3440" s="493" t="s">
        <v>19885</v>
      </c>
      <c r="AD3440" s="493" t="s">
        <v>22467</v>
      </c>
      <c r="AE3440"/>
      <c r="AF3440" t="s">
        <v>20919</v>
      </c>
      <c r="AG3440"/>
      <c r="AH3440"/>
      <c r="AI3440" t="s">
        <v>20668</v>
      </c>
      <c r="AJ3440" t="s">
        <v>32</v>
      </c>
      <c r="AK3440" t="s">
        <v>4275</v>
      </c>
      <c r="AL3440" t="s">
        <v>64</v>
      </c>
      <c r="AM3440" t="s">
        <v>570</v>
      </c>
      <c r="AN3440">
        <v>26</v>
      </c>
    </row>
    <row r="3441" spans="4:40" ht="14.4" x14ac:dyDescent="0.3">
      <c r="D3441" t="str">
        <f>CONCATENATE(portada_F[[#This Row],[NIVEL]],".",portada_F[[#This Row],[CODINS]])</f>
        <v>1.03926</v>
      </c>
      <c r="E3441" s="444" t="s">
        <v>33845</v>
      </c>
      <c r="F3441" t="s">
        <v>14854</v>
      </c>
      <c r="G3441" t="s">
        <v>14853</v>
      </c>
      <c r="H3441" t="s">
        <v>14855</v>
      </c>
      <c r="I3441" t="s">
        <v>1374</v>
      </c>
      <c r="J3441" t="s">
        <v>4</v>
      </c>
      <c r="K3441" t="s">
        <v>32</v>
      </c>
      <c r="L3441" t="s">
        <v>20921</v>
      </c>
      <c r="M3441" t="s">
        <v>18492</v>
      </c>
      <c r="N3441">
        <v>60901</v>
      </c>
      <c r="O3441" t="s">
        <v>136</v>
      </c>
      <c r="P3441" t="s">
        <v>10</v>
      </c>
      <c r="Q3441" t="s">
        <v>1</v>
      </c>
      <c r="R3441" t="s">
        <v>16838</v>
      </c>
      <c r="S3441" t="s">
        <v>137</v>
      </c>
      <c r="T3441" t="s">
        <v>570</v>
      </c>
      <c r="U3441" t="s">
        <v>570</v>
      </c>
      <c r="V3441" t="s">
        <v>14855</v>
      </c>
      <c r="W3441" t="s">
        <v>15341</v>
      </c>
      <c r="X3441" t="s">
        <v>15340</v>
      </c>
      <c r="Y3441" s="536" t="s">
        <v>29138</v>
      </c>
      <c r="Z3441" s="536"/>
      <c r="AA3441" s="493" t="s">
        <v>20524</v>
      </c>
      <c r="AB3441" s="493" t="s">
        <v>29138</v>
      </c>
      <c r="AC3441" s="493" t="s">
        <v>19959</v>
      </c>
      <c r="AD3441" s="493" t="s">
        <v>22470</v>
      </c>
      <c r="AE3441"/>
      <c r="AF3441" t="s">
        <v>20919</v>
      </c>
      <c r="AG3441"/>
      <c r="AH3441"/>
      <c r="AI3441" t="s">
        <v>20668</v>
      </c>
      <c r="AJ3441" t="s">
        <v>32</v>
      </c>
      <c r="AK3441" t="s">
        <v>4174</v>
      </c>
      <c r="AL3441" t="s">
        <v>64</v>
      </c>
      <c r="AM3441" t="s">
        <v>14855</v>
      </c>
      <c r="AN3441">
        <v>2</v>
      </c>
    </row>
    <row r="3442" spans="4:40" ht="14.4" x14ac:dyDescent="0.3">
      <c r="D3442" t="str">
        <f>CONCATENATE(portada_F[[#This Row],[NIVEL]],".",portada_F[[#This Row],[CODINS]])</f>
        <v>1.02501</v>
      </c>
      <c r="E3442" s="444" t="s">
        <v>32674</v>
      </c>
      <c r="F3442" t="s">
        <v>5260</v>
      </c>
      <c r="G3442" t="s">
        <v>5265</v>
      </c>
      <c r="H3442" t="s">
        <v>5266</v>
      </c>
      <c r="I3442" t="s">
        <v>1374</v>
      </c>
      <c r="J3442" t="s">
        <v>3</v>
      </c>
      <c r="K3442" t="s">
        <v>32</v>
      </c>
      <c r="L3442" t="s">
        <v>20921</v>
      </c>
      <c r="M3442" t="s">
        <v>18492</v>
      </c>
      <c r="N3442">
        <v>60901</v>
      </c>
      <c r="O3442" t="s">
        <v>136</v>
      </c>
      <c r="P3442" t="s">
        <v>10</v>
      </c>
      <c r="Q3442" t="s">
        <v>1</v>
      </c>
      <c r="R3442" t="s">
        <v>16838</v>
      </c>
      <c r="S3442" t="s">
        <v>137</v>
      </c>
      <c r="T3442" t="s">
        <v>570</v>
      </c>
      <c r="U3442" t="s">
        <v>570</v>
      </c>
      <c r="V3442" t="s">
        <v>5267</v>
      </c>
      <c r="W3442" t="s">
        <v>526</v>
      </c>
      <c r="X3442" t="s">
        <v>18082</v>
      </c>
      <c r="Y3442" s="536" t="s">
        <v>26182</v>
      </c>
      <c r="Z3442" s="536" t="s">
        <v>26183</v>
      </c>
      <c r="AA3442" s="493" t="s">
        <v>26184</v>
      </c>
      <c r="AB3442" s="493" t="s">
        <v>26185</v>
      </c>
      <c r="AC3442" s="493" t="s">
        <v>19885</v>
      </c>
      <c r="AD3442" s="493" t="s">
        <v>22467</v>
      </c>
      <c r="AE3442"/>
      <c r="AF3442" t="s">
        <v>20919</v>
      </c>
      <c r="AG3442"/>
      <c r="AH3442"/>
      <c r="AI3442" t="s">
        <v>20668</v>
      </c>
      <c r="AJ3442" t="s">
        <v>32</v>
      </c>
      <c r="AK3442" t="s">
        <v>7824</v>
      </c>
      <c r="AL3442" t="s">
        <v>64</v>
      </c>
      <c r="AM3442" t="s">
        <v>5266</v>
      </c>
      <c r="AN3442">
        <v>12</v>
      </c>
    </row>
    <row r="3443" spans="4:40" ht="14.4" x14ac:dyDescent="0.3">
      <c r="D3443" t="str">
        <f>CONCATENATE(portada_F[[#This Row],[NIVEL]],".",portada_F[[#This Row],[CODINS]])</f>
        <v>1.04185</v>
      </c>
      <c r="E3443" s="444" t="s">
        <v>34055</v>
      </c>
      <c r="F3443" t="s">
        <v>17845</v>
      </c>
      <c r="G3443" t="s">
        <v>17846</v>
      </c>
      <c r="H3443" t="s">
        <v>10329</v>
      </c>
      <c r="I3443" t="s">
        <v>1374</v>
      </c>
      <c r="J3443" t="s">
        <v>5</v>
      </c>
      <c r="K3443" t="s">
        <v>32</v>
      </c>
      <c r="L3443" t="s">
        <v>20921</v>
      </c>
      <c r="M3443" t="s">
        <v>18492</v>
      </c>
      <c r="N3443">
        <v>61101</v>
      </c>
      <c r="O3443" t="s">
        <v>136</v>
      </c>
      <c r="P3443" t="s">
        <v>13</v>
      </c>
      <c r="Q3443" t="s">
        <v>1</v>
      </c>
      <c r="R3443" t="s">
        <v>16843</v>
      </c>
      <c r="S3443" t="s">
        <v>137</v>
      </c>
      <c r="T3443" t="s">
        <v>2228</v>
      </c>
      <c r="U3443" t="s">
        <v>2253</v>
      </c>
      <c r="V3443" t="s">
        <v>10329</v>
      </c>
      <c r="W3443" t="s">
        <v>29666</v>
      </c>
      <c r="X3443" t="s">
        <v>18278</v>
      </c>
      <c r="Y3443" s="536"/>
      <c r="Z3443" s="536"/>
      <c r="AA3443" s="493" t="s">
        <v>20563</v>
      </c>
      <c r="AB3443" s="493" t="s">
        <v>29667</v>
      </c>
      <c r="AC3443" s="493" t="s">
        <v>15739</v>
      </c>
      <c r="AD3443" s="493" t="s">
        <v>23027</v>
      </c>
      <c r="AE3443"/>
      <c r="AF3443" t="s">
        <v>20919</v>
      </c>
      <c r="AG3443"/>
      <c r="AH3443"/>
      <c r="AI3443" t="s">
        <v>20668</v>
      </c>
      <c r="AJ3443" t="s">
        <v>32</v>
      </c>
      <c r="AK3443" t="s">
        <v>8640</v>
      </c>
      <c r="AL3443" t="s">
        <v>64</v>
      </c>
      <c r="AM3443" t="s">
        <v>10329</v>
      </c>
      <c r="AN3443">
        <v>5</v>
      </c>
    </row>
    <row r="3444" spans="4:40" ht="14.4" x14ac:dyDescent="0.3">
      <c r="D3444" t="str">
        <f>CONCATENATE(portada_F[[#This Row],[NIVEL]],".",portada_F[[#This Row],[CODINS]])</f>
        <v>1.02503</v>
      </c>
      <c r="E3444" s="444" t="s">
        <v>32676</v>
      </c>
      <c r="F3444" t="s">
        <v>11211</v>
      </c>
      <c r="G3444" t="s">
        <v>11212</v>
      </c>
      <c r="H3444" t="s">
        <v>11213</v>
      </c>
      <c r="I3444" t="s">
        <v>1374</v>
      </c>
      <c r="J3444" t="s">
        <v>5</v>
      </c>
      <c r="K3444" t="s">
        <v>32</v>
      </c>
      <c r="L3444" t="s">
        <v>20921</v>
      </c>
      <c r="M3444" t="s">
        <v>18492</v>
      </c>
      <c r="N3444">
        <v>61101</v>
      </c>
      <c r="O3444" t="s">
        <v>136</v>
      </c>
      <c r="P3444" t="s">
        <v>13</v>
      </c>
      <c r="Q3444" t="s">
        <v>1</v>
      </c>
      <c r="R3444" t="s">
        <v>16843</v>
      </c>
      <c r="S3444" t="s">
        <v>137</v>
      </c>
      <c r="T3444" t="s">
        <v>2228</v>
      </c>
      <c r="U3444" t="s">
        <v>2253</v>
      </c>
      <c r="V3444" t="s">
        <v>10329</v>
      </c>
      <c r="W3444" t="s">
        <v>19259</v>
      </c>
      <c r="X3444" t="s">
        <v>15766</v>
      </c>
      <c r="Y3444" s="536" t="s">
        <v>26190</v>
      </c>
      <c r="Z3444" s="536"/>
      <c r="AA3444" s="493" t="s">
        <v>13155</v>
      </c>
      <c r="AB3444" s="493" t="s">
        <v>26191</v>
      </c>
      <c r="AC3444" s="493" t="s">
        <v>15739</v>
      </c>
      <c r="AD3444" s="493" t="s">
        <v>23027</v>
      </c>
      <c r="AE3444"/>
      <c r="AF3444" t="s">
        <v>20919</v>
      </c>
      <c r="AG3444"/>
      <c r="AH3444"/>
      <c r="AI3444" t="s">
        <v>20668</v>
      </c>
      <c r="AJ3444" t="s">
        <v>32</v>
      </c>
      <c r="AK3444" t="s">
        <v>2294</v>
      </c>
      <c r="AL3444" t="s">
        <v>64</v>
      </c>
      <c r="AM3444" t="s">
        <v>11213</v>
      </c>
      <c r="AN3444">
        <v>5</v>
      </c>
    </row>
    <row r="3445" spans="4:40" ht="14.4" x14ac:dyDescent="0.3">
      <c r="D3445" t="str">
        <f>CONCATENATE(portada_F[[#This Row],[NIVEL]],".",portada_F[[#This Row],[CODINS]])</f>
        <v>1.03104</v>
      </c>
      <c r="E3445" s="444" t="s">
        <v>33196</v>
      </c>
      <c r="F3445" t="s">
        <v>5272</v>
      </c>
      <c r="G3445" t="s">
        <v>5269</v>
      </c>
      <c r="H3445" t="s">
        <v>5270</v>
      </c>
      <c r="I3445" t="s">
        <v>1374</v>
      </c>
      <c r="J3445" t="s">
        <v>4</v>
      </c>
      <c r="K3445" t="s">
        <v>32</v>
      </c>
      <c r="L3445" t="s">
        <v>20921</v>
      </c>
      <c r="M3445" t="s">
        <v>18492</v>
      </c>
      <c r="N3445">
        <v>60901</v>
      </c>
      <c r="O3445" t="s">
        <v>136</v>
      </c>
      <c r="P3445" t="s">
        <v>10</v>
      </c>
      <c r="Q3445" t="s">
        <v>1</v>
      </c>
      <c r="R3445" t="s">
        <v>16838</v>
      </c>
      <c r="S3445" t="s">
        <v>137</v>
      </c>
      <c r="T3445" t="s">
        <v>570</v>
      </c>
      <c r="U3445" t="s">
        <v>570</v>
      </c>
      <c r="V3445" t="s">
        <v>5270</v>
      </c>
      <c r="W3445" t="s">
        <v>9669</v>
      </c>
      <c r="X3445" t="s">
        <v>14227</v>
      </c>
      <c r="Y3445" s="536" t="s">
        <v>27429</v>
      </c>
      <c r="Z3445" s="536"/>
      <c r="AA3445" s="493" t="s">
        <v>5271</v>
      </c>
      <c r="AB3445" s="493" t="s">
        <v>27430</v>
      </c>
      <c r="AC3445" s="493" t="s">
        <v>19959</v>
      </c>
      <c r="AD3445" s="493" t="s">
        <v>22470</v>
      </c>
      <c r="AE3445"/>
      <c r="AF3445" t="s">
        <v>20919</v>
      </c>
      <c r="AG3445"/>
      <c r="AH3445"/>
      <c r="AI3445" t="s">
        <v>20668</v>
      </c>
      <c r="AJ3445" t="s">
        <v>32</v>
      </c>
      <c r="AK3445" t="s">
        <v>3392</v>
      </c>
      <c r="AL3445" t="s">
        <v>64</v>
      </c>
      <c r="AM3445" t="s">
        <v>5270</v>
      </c>
      <c r="AN3445">
        <v>8</v>
      </c>
    </row>
    <row r="3446" spans="4:40" ht="14.4" x14ac:dyDescent="0.3">
      <c r="D3446" t="str">
        <f>CONCATENATE(portada_F[[#This Row],[NIVEL]],".",portada_F[[#This Row],[CODINS]])</f>
        <v>1.01683</v>
      </c>
      <c r="E3446" s="444" t="s">
        <v>31947</v>
      </c>
      <c r="F3446" t="s">
        <v>4078</v>
      </c>
      <c r="G3446" t="s">
        <v>5261</v>
      </c>
      <c r="H3446" t="s">
        <v>5262</v>
      </c>
      <c r="I3446" t="s">
        <v>1374</v>
      </c>
      <c r="J3446" t="s">
        <v>4</v>
      </c>
      <c r="K3446" t="s">
        <v>32</v>
      </c>
      <c r="L3446" t="s">
        <v>20921</v>
      </c>
      <c r="M3446" t="s">
        <v>18492</v>
      </c>
      <c r="N3446">
        <v>60901</v>
      </c>
      <c r="O3446" t="s">
        <v>136</v>
      </c>
      <c r="P3446" t="s">
        <v>10</v>
      </c>
      <c r="Q3446" t="s">
        <v>1</v>
      </c>
      <c r="R3446" t="s">
        <v>16838</v>
      </c>
      <c r="S3446" t="s">
        <v>137</v>
      </c>
      <c r="T3446" t="s">
        <v>570</v>
      </c>
      <c r="U3446" t="s">
        <v>570</v>
      </c>
      <c r="V3446" t="s">
        <v>5262</v>
      </c>
      <c r="W3446" t="s">
        <v>9668</v>
      </c>
      <c r="X3446" t="s">
        <v>14961</v>
      </c>
      <c r="Y3446" s="536" t="s">
        <v>24516</v>
      </c>
      <c r="Z3446" s="536"/>
      <c r="AA3446" s="493" t="s">
        <v>20104</v>
      </c>
      <c r="AB3446" s="493" t="s">
        <v>24516</v>
      </c>
      <c r="AC3446" s="493" t="s">
        <v>19959</v>
      </c>
      <c r="AD3446" s="493" t="s">
        <v>22470</v>
      </c>
      <c r="AE3446"/>
      <c r="AF3446" t="s">
        <v>20919</v>
      </c>
      <c r="AG3446"/>
      <c r="AH3446"/>
      <c r="AI3446" t="s">
        <v>20668</v>
      </c>
      <c r="AJ3446" t="s">
        <v>32</v>
      </c>
      <c r="AK3446" t="s">
        <v>5260</v>
      </c>
      <c r="AL3446" t="s">
        <v>64</v>
      </c>
      <c r="AM3446" t="s">
        <v>5262</v>
      </c>
      <c r="AN3446">
        <v>13</v>
      </c>
    </row>
    <row r="3447" spans="4:40" ht="14.4" x14ac:dyDescent="0.3">
      <c r="D3447" t="str">
        <f>CONCATENATE(portada_F[[#This Row],[NIVEL]],".",portada_F[[#This Row],[CODINS]])</f>
        <v>1.02504</v>
      </c>
      <c r="E3447" s="444" t="s">
        <v>32677</v>
      </c>
      <c r="F3447" t="s">
        <v>2280</v>
      </c>
      <c r="G3447" t="s">
        <v>2278</v>
      </c>
      <c r="H3447" t="s">
        <v>2279</v>
      </c>
      <c r="I3447" t="s">
        <v>1374</v>
      </c>
      <c r="J3447" t="s">
        <v>5</v>
      </c>
      <c r="K3447" t="s">
        <v>32</v>
      </c>
      <c r="L3447" t="s">
        <v>20921</v>
      </c>
      <c r="M3447" t="s">
        <v>18492</v>
      </c>
      <c r="N3447">
        <v>61101</v>
      </c>
      <c r="O3447" t="s">
        <v>136</v>
      </c>
      <c r="P3447" t="s">
        <v>13</v>
      </c>
      <c r="Q3447" t="s">
        <v>1</v>
      </c>
      <c r="R3447" t="s">
        <v>16843</v>
      </c>
      <c r="S3447" t="s">
        <v>137</v>
      </c>
      <c r="T3447" t="s">
        <v>2228</v>
      </c>
      <c r="U3447" t="s">
        <v>2253</v>
      </c>
      <c r="V3447" t="s">
        <v>2279</v>
      </c>
      <c r="W3447" t="s">
        <v>459</v>
      </c>
      <c r="X3447" t="s">
        <v>9306</v>
      </c>
      <c r="Y3447" s="536" t="s">
        <v>26192</v>
      </c>
      <c r="Z3447" s="536" t="s">
        <v>26193</v>
      </c>
      <c r="AA3447" s="493" t="s">
        <v>13972</v>
      </c>
      <c r="AB3447" s="493" t="s">
        <v>26193</v>
      </c>
      <c r="AC3447" s="493" t="s">
        <v>15739</v>
      </c>
      <c r="AD3447" s="493" t="s">
        <v>23027</v>
      </c>
      <c r="AE3447"/>
      <c r="AF3447" t="s">
        <v>20919</v>
      </c>
      <c r="AG3447"/>
      <c r="AH3447"/>
      <c r="AI3447" t="s">
        <v>20668</v>
      </c>
      <c r="AJ3447" t="s">
        <v>32</v>
      </c>
      <c r="AK3447" t="s">
        <v>2277</v>
      </c>
      <c r="AL3447" t="s">
        <v>64</v>
      </c>
      <c r="AM3447" t="s">
        <v>2279</v>
      </c>
      <c r="AN3447">
        <v>32</v>
      </c>
    </row>
    <row r="3448" spans="4:40" ht="14.4" x14ac:dyDescent="0.3">
      <c r="D3448" t="str">
        <f>CONCATENATE(portada_F[[#This Row],[NIVEL]],".",portada_F[[#This Row],[CODINS]])</f>
        <v>1.01093</v>
      </c>
      <c r="E3448" s="444" t="s">
        <v>31407</v>
      </c>
      <c r="F3448" t="s">
        <v>2297</v>
      </c>
      <c r="G3448" t="s">
        <v>2295</v>
      </c>
      <c r="H3448" t="s">
        <v>2296</v>
      </c>
      <c r="I3448" t="s">
        <v>1374</v>
      </c>
      <c r="J3448" t="s">
        <v>5</v>
      </c>
      <c r="K3448" t="s">
        <v>32</v>
      </c>
      <c r="L3448" t="s">
        <v>20921</v>
      </c>
      <c r="M3448" t="s">
        <v>18492</v>
      </c>
      <c r="N3448">
        <v>61102</v>
      </c>
      <c r="O3448" t="s">
        <v>136</v>
      </c>
      <c r="P3448" t="s">
        <v>13</v>
      </c>
      <c r="Q3448" t="s">
        <v>2</v>
      </c>
      <c r="R3448" t="s">
        <v>16844</v>
      </c>
      <c r="S3448" t="s">
        <v>137</v>
      </c>
      <c r="T3448" t="s">
        <v>2228</v>
      </c>
      <c r="U3448" t="s">
        <v>2229</v>
      </c>
      <c r="V3448" t="s">
        <v>2296</v>
      </c>
      <c r="W3448" t="s">
        <v>18931</v>
      </c>
      <c r="X3448" t="s">
        <v>13982</v>
      </c>
      <c r="Y3448" s="536" t="s">
        <v>23262</v>
      </c>
      <c r="Z3448" s="536"/>
      <c r="AA3448" s="493" t="s">
        <v>8328</v>
      </c>
      <c r="AB3448" s="493" t="s">
        <v>23263</v>
      </c>
      <c r="AC3448" s="493" t="s">
        <v>15739</v>
      </c>
      <c r="AD3448" s="493" t="s">
        <v>22709</v>
      </c>
      <c r="AE3448"/>
      <c r="AF3448" t="s">
        <v>20919</v>
      </c>
      <c r="AG3448"/>
      <c r="AH3448"/>
      <c r="AI3448" t="s">
        <v>20668</v>
      </c>
      <c r="AJ3448" t="s">
        <v>32</v>
      </c>
      <c r="AK3448" t="s">
        <v>7169</v>
      </c>
      <c r="AL3448" t="s">
        <v>64</v>
      </c>
      <c r="AM3448" t="s">
        <v>2296</v>
      </c>
      <c r="AN3448">
        <v>87</v>
      </c>
    </row>
    <row r="3449" spans="4:40" ht="14.4" x14ac:dyDescent="0.3">
      <c r="D3449" t="str">
        <f>CONCATENATE(portada_F[[#This Row],[NIVEL]],".",portada_F[[#This Row],[CODINS]])</f>
        <v>1.00702</v>
      </c>
      <c r="E3449" s="444" t="s">
        <v>31069</v>
      </c>
      <c r="F3449" t="s">
        <v>1910</v>
      </c>
      <c r="G3449" t="s">
        <v>5209</v>
      </c>
      <c r="H3449" t="s">
        <v>5210</v>
      </c>
      <c r="I3449" t="s">
        <v>1374</v>
      </c>
      <c r="J3449" t="s">
        <v>1</v>
      </c>
      <c r="K3449" t="s">
        <v>32</v>
      </c>
      <c r="L3449" t="s">
        <v>20921</v>
      </c>
      <c r="M3449" t="s">
        <v>18492</v>
      </c>
      <c r="N3449">
        <v>60601</v>
      </c>
      <c r="O3449" t="s">
        <v>136</v>
      </c>
      <c r="P3449" t="s">
        <v>6</v>
      </c>
      <c r="Q3449" t="s">
        <v>1</v>
      </c>
      <c r="R3449" t="s">
        <v>22456</v>
      </c>
      <c r="S3449" t="s">
        <v>137</v>
      </c>
      <c r="T3449" t="s">
        <v>20991</v>
      </c>
      <c r="U3449" t="s">
        <v>20991</v>
      </c>
      <c r="V3449" t="s">
        <v>5211</v>
      </c>
      <c r="W3449" t="s">
        <v>941</v>
      </c>
      <c r="X3449" t="s">
        <v>12740</v>
      </c>
      <c r="Y3449" s="536" t="s">
        <v>22460</v>
      </c>
      <c r="Z3449" s="536" t="s">
        <v>22461</v>
      </c>
      <c r="AA3449" s="493" t="s">
        <v>18845</v>
      </c>
      <c r="AB3449" s="493" t="s">
        <v>22460</v>
      </c>
      <c r="AC3449" s="493" t="s">
        <v>19699</v>
      </c>
      <c r="AD3449" s="493" t="s">
        <v>20994</v>
      </c>
      <c r="AE3449"/>
      <c r="AF3449" t="s">
        <v>20919</v>
      </c>
      <c r="AG3449"/>
      <c r="AH3449"/>
      <c r="AI3449" t="s">
        <v>20668</v>
      </c>
      <c r="AJ3449" t="s">
        <v>32</v>
      </c>
      <c r="AK3449" t="s">
        <v>4624</v>
      </c>
      <c r="AL3449" t="s">
        <v>64</v>
      </c>
      <c r="AM3449" t="s">
        <v>5210</v>
      </c>
      <c r="AN3449">
        <v>70</v>
      </c>
    </row>
    <row r="3450" spans="4:40" ht="14.4" x14ac:dyDescent="0.3">
      <c r="D3450" t="str">
        <f>CONCATENATE(portada_F[[#This Row],[NIVEL]],".",portada_F[[#This Row],[CODINS]])</f>
        <v>1.03546</v>
      </c>
      <c r="E3450" s="444" t="s">
        <v>33548</v>
      </c>
      <c r="F3450" t="s">
        <v>9926</v>
      </c>
      <c r="G3450" t="s">
        <v>13648</v>
      </c>
      <c r="H3450" t="s">
        <v>13649</v>
      </c>
      <c r="I3450" t="s">
        <v>1374</v>
      </c>
      <c r="J3450" t="s">
        <v>2</v>
      </c>
      <c r="K3450" t="s">
        <v>32</v>
      </c>
      <c r="L3450" t="s">
        <v>20921</v>
      </c>
      <c r="M3450" t="s">
        <v>18492</v>
      </c>
      <c r="N3450">
        <v>60603</v>
      </c>
      <c r="O3450" t="s">
        <v>136</v>
      </c>
      <c r="P3450" t="s">
        <v>6</v>
      </c>
      <c r="Q3450" t="s">
        <v>3</v>
      </c>
      <c r="R3450" t="s">
        <v>20990</v>
      </c>
      <c r="S3450" t="s">
        <v>137</v>
      </c>
      <c r="T3450" t="s">
        <v>20991</v>
      </c>
      <c r="U3450" t="s">
        <v>5204</v>
      </c>
      <c r="V3450" t="s">
        <v>13649</v>
      </c>
      <c r="W3450" t="s">
        <v>15888</v>
      </c>
      <c r="X3450" t="s">
        <v>14307</v>
      </c>
      <c r="Y3450" s="536" t="s">
        <v>28332</v>
      </c>
      <c r="Z3450" s="536"/>
      <c r="AA3450" s="493" t="s">
        <v>19491</v>
      </c>
      <c r="AB3450" s="493" t="s">
        <v>28333</v>
      </c>
      <c r="AC3450" s="493" t="s">
        <v>15625</v>
      </c>
      <c r="AD3450" s="493" t="s">
        <v>21322</v>
      </c>
      <c r="AE3450"/>
      <c r="AF3450" t="s">
        <v>20919</v>
      </c>
      <c r="AG3450"/>
      <c r="AH3450"/>
      <c r="AI3450" t="s">
        <v>20668</v>
      </c>
      <c r="AJ3450" t="s">
        <v>32</v>
      </c>
      <c r="AK3450" t="s">
        <v>4972</v>
      </c>
      <c r="AL3450" t="s">
        <v>64</v>
      </c>
      <c r="AM3450" t="s">
        <v>13649</v>
      </c>
      <c r="AN3450">
        <v>5</v>
      </c>
    </row>
    <row r="3451" spans="4:40" ht="14.4" x14ac:dyDescent="0.3">
      <c r="D3451" t="str">
        <f>CONCATENATE(portada_F[[#This Row],[NIVEL]],".",portada_F[[#This Row],[CODINS]])</f>
        <v>1.03841</v>
      </c>
      <c r="E3451" s="444" t="s">
        <v>33773</v>
      </c>
      <c r="F3451" t="s">
        <v>14759</v>
      </c>
      <c r="G3451" t="s">
        <v>14758</v>
      </c>
      <c r="H3451" t="s">
        <v>250</v>
      </c>
      <c r="I3451" t="s">
        <v>1374</v>
      </c>
      <c r="J3451" t="s">
        <v>6</v>
      </c>
      <c r="K3451" t="s">
        <v>32</v>
      </c>
      <c r="L3451" t="s">
        <v>20921</v>
      </c>
      <c r="M3451" t="s">
        <v>18492</v>
      </c>
      <c r="N3451">
        <v>60901</v>
      </c>
      <c r="O3451" t="s">
        <v>136</v>
      </c>
      <c r="P3451" t="s">
        <v>10</v>
      </c>
      <c r="Q3451" t="s">
        <v>1</v>
      </c>
      <c r="R3451" t="s">
        <v>16838</v>
      </c>
      <c r="S3451" t="s">
        <v>137</v>
      </c>
      <c r="T3451" t="s">
        <v>570</v>
      </c>
      <c r="U3451" t="s">
        <v>570</v>
      </c>
      <c r="V3451" t="s">
        <v>250</v>
      </c>
      <c r="W3451" t="s">
        <v>12291</v>
      </c>
      <c r="X3451" t="s">
        <v>15280</v>
      </c>
      <c r="Y3451" s="536" t="s">
        <v>28967</v>
      </c>
      <c r="Z3451" s="536"/>
      <c r="AA3451" s="493" t="s">
        <v>15279</v>
      </c>
      <c r="AB3451" s="493" t="s">
        <v>28968</v>
      </c>
      <c r="AC3451" s="493" t="s">
        <v>7224</v>
      </c>
      <c r="AD3451" s="493" t="s">
        <v>23380</v>
      </c>
      <c r="AE3451"/>
      <c r="AF3451" t="s">
        <v>20919</v>
      </c>
      <c r="AG3451"/>
      <c r="AH3451"/>
      <c r="AI3451" t="s">
        <v>20668</v>
      </c>
      <c r="AJ3451" t="s">
        <v>32</v>
      </c>
      <c r="AK3451" t="s">
        <v>2788</v>
      </c>
      <c r="AL3451" t="s">
        <v>64</v>
      </c>
      <c r="AM3451" t="s">
        <v>250</v>
      </c>
      <c r="AN3451">
        <v>3</v>
      </c>
    </row>
    <row r="3452" spans="4:40" ht="14.4" x14ac:dyDescent="0.3">
      <c r="D3452" t="str">
        <f>CONCATENATE(portada_F[[#This Row],[NIVEL]],".",portada_F[[#This Row],[CODINS]])</f>
        <v>1.02884</v>
      </c>
      <c r="E3452" s="444" t="s">
        <v>33012</v>
      </c>
      <c r="F3452" t="s">
        <v>7510</v>
      </c>
      <c r="G3452" t="s">
        <v>8320</v>
      </c>
      <c r="H3452" t="s">
        <v>8321</v>
      </c>
      <c r="I3452" t="s">
        <v>1374</v>
      </c>
      <c r="J3452" t="s">
        <v>4</v>
      </c>
      <c r="K3452" t="s">
        <v>32</v>
      </c>
      <c r="L3452" t="s">
        <v>20921</v>
      </c>
      <c r="M3452" t="s">
        <v>18492</v>
      </c>
      <c r="N3452">
        <v>60901</v>
      </c>
      <c r="O3452" t="s">
        <v>136</v>
      </c>
      <c r="P3452" t="s">
        <v>10</v>
      </c>
      <c r="Q3452" t="s">
        <v>1</v>
      </c>
      <c r="R3452" t="s">
        <v>16838</v>
      </c>
      <c r="S3452" t="s">
        <v>137</v>
      </c>
      <c r="T3452" t="s">
        <v>570</v>
      </c>
      <c r="U3452" t="s">
        <v>570</v>
      </c>
      <c r="V3452" t="s">
        <v>8321</v>
      </c>
      <c r="W3452" t="s">
        <v>26978</v>
      </c>
      <c r="X3452" t="s">
        <v>14198</v>
      </c>
      <c r="Y3452" s="536" t="s">
        <v>26979</v>
      </c>
      <c r="Z3452" s="536"/>
      <c r="AA3452" s="493" t="s">
        <v>20313</v>
      </c>
      <c r="AB3452" s="493" t="s">
        <v>26980</v>
      </c>
      <c r="AC3452" s="493" t="s">
        <v>19959</v>
      </c>
      <c r="AD3452" s="493" t="s">
        <v>22470</v>
      </c>
      <c r="AE3452"/>
      <c r="AF3452" t="s">
        <v>20919</v>
      </c>
      <c r="AG3452"/>
      <c r="AH3452"/>
      <c r="AI3452" t="s">
        <v>20668</v>
      </c>
      <c r="AJ3452" t="s">
        <v>32</v>
      </c>
      <c r="AK3452" t="s">
        <v>3396</v>
      </c>
      <c r="AL3452" t="s">
        <v>64</v>
      </c>
      <c r="AM3452" t="s">
        <v>8321</v>
      </c>
      <c r="AN3452">
        <v>6</v>
      </c>
    </row>
    <row r="3453" spans="4:40" ht="14.4" x14ac:dyDescent="0.3">
      <c r="D3453" t="str">
        <f>CONCATENATE(portada_F[[#This Row],[NIVEL]],".",portada_F[[#This Row],[CODINS]])</f>
        <v>1.02346</v>
      </c>
      <c r="E3453" s="444" t="s">
        <v>32534</v>
      </c>
      <c r="F3453" t="s">
        <v>6911</v>
      </c>
      <c r="G3453" t="s">
        <v>5245</v>
      </c>
      <c r="H3453" t="s">
        <v>173</v>
      </c>
      <c r="I3453" t="s">
        <v>1374</v>
      </c>
      <c r="J3453" t="s">
        <v>3</v>
      </c>
      <c r="K3453" t="s">
        <v>32</v>
      </c>
      <c r="L3453" t="s">
        <v>20921</v>
      </c>
      <c r="M3453" t="s">
        <v>18492</v>
      </c>
      <c r="N3453">
        <v>60901</v>
      </c>
      <c r="O3453" t="s">
        <v>136</v>
      </c>
      <c r="P3453" t="s">
        <v>10</v>
      </c>
      <c r="Q3453" t="s">
        <v>1</v>
      </c>
      <c r="R3453" t="s">
        <v>16838</v>
      </c>
      <c r="S3453" t="s">
        <v>137</v>
      </c>
      <c r="T3453" t="s">
        <v>570</v>
      </c>
      <c r="U3453" t="s">
        <v>570</v>
      </c>
      <c r="V3453" t="s">
        <v>173</v>
      </c>
      <c r="W3453" t="s">
        <v>25870</v>
      </c>
      <c r="X3453" t="s">
        <v>12071</v>
      </c>
      <c r="Y3453" s="536" t="s">
        <v>25871</v>
      </c>
      <c r="Z3453" s="536"/>
      <c r="AA3453" s="493" t="s">
        <v>20207</v>
      </c>
      <c r="AB3453" s="493" t="s">
        <v>25872</v>
      </c>
      <c r="AC3453" s="493" t="s">
        <v>19885</v>
      </c>
      <c r="AD3453" s="493" t="s">
        <v>22467</v>
      </c>
      <c r="AE3453"/>
      <c r="AF3453" t="s">
        <v>20919</v>
      </c>
      <c r="AG3453"/>
      <c r="AH3453"/>
      <c r="AI3453" t="s">
        <v>20668</v>
      </c>
      <c r="AJ3453" t="s">
        <v>32</v>
      </c>
      <c r="AK3453" t="s">
        <v>3295</v>
      </c>
      <c r="AL3453" t="s">
        <v>64</v>
      </c>
      <c r="AM3453" t="s">
        <v>173</v>
      </c>
      <c r="AN3453">
        <v>7</v>
      </c>
    </row>
    <row r="3454" spans="4:40" ht="14.4" x14ac:dyDescent="0.3">
      <c r="D3454" t="str">
        <f>CONCATENATE(portada_F[[#This Row],[NIVEL]],".",portada_F[[#This Row],[CODINS]])</f>
        <v>1.00703</v>
      </c>
      <c r="E3454" s="444" t="s">
        <v>31070</v>
      </c>
      <c r="F3454" t="s">
        <v>1913</v>
      </c>
      <c r="G3454" t="s">
        <v>5201</v>
      </c>
      <c r="H3454" t="s">
        <v>5202</v>
      </c>
      <c r="I3454" t="s">
        <v>1374</v>
      </c>
      <c r="J3454" t="s">
        <v>1</v>
      </c>
      <c r="K3454" t="s">
        <v>32</v>
      </c>
      <c r="L3454" t="s">
        <v>20921</v>
      </c>
      <c r="M3454" t="s">
        <v>18492</v>
      </c>
      <c r="N3454">
        <v>60601</v>
      </c>
      <c r="O3454" t="s">
        <v>136</v>
      </c>
      <c r="P3454" t="s">
        <v>6</v>
      </c>
      <c r="Q3454" t="s">
        <v>1</v>
      </c>
      <c r="R3454" t="s">
        <v>22456</v>
      </c>
      <c r="S3454" t="s">
        <v>137</v>
      </c>
      <c r="T3454" t="s">
        <v>20991</v>
      </c>
      <c r="U3454" t="s">
        <v>20991</v>
      </c>
      <c r="V3454" t="s">
        <v>5203</v>
      </c>
      <c r="W3454" t="s">
        <v>18846</v>
      </c>
      <c r="X3454" t="s">
        <v>13951</v>
      </c>
      <c r="Y3454" s="536" t="s">
        <v>22462</v>
      </c>
      <c r="Z3454" s="536"/>
      <c r="AA3454" s="493" t="s">
        <v>19884</v>
      </c>
      <c r="AB3454" s="493" t="s">
        <v>22463</v>
      </c>
      <c r="AC3454" s="493" t="s">
        <v>19699</v>
      </c>
      <c r="AD3454" s="493" t="s">
        <v>20994</v>
      </c>
      <c r="AE3454"/>
      <c r="AF3454" t="s">
        <v>20919</v>
      </c>
      <c r="AG3454"/>
      <c r="AH3454"/>
      <c r="AI3454" t="s">
        <v>20668</v>
      </c>
      <c r="AJ3454" t="s">
        <v>32</v>
      </c>
      <c r="AK3454" t="s">
        <v>2488</v>
      </c>
      <c r="AL3454" t="s">
        <v>64</v>
      </c>
      <c r="AM3454" t="s">
        <v>5202</v>
      </c>
      <c r="AN3454">
        <v>63</v>
      </c>
    </row>
    <row r="3455" spans="4:40" ht="14.4" x14ac:dyDescent="0.3">
      <c r="D3455" t="str">
        <f>CONCATENATE(portada_F[[#This Row],[NIVEL]],".",portada_F[[#This Row],[CODINS]])</f>
        <v>1.01145</v>
      </c>
      <c r="E3455" s="444" t="s">
        <v>31454</v>
      </c>
      <c r="F3455" t="s">
        <v>3040</v>
      </c>
      <c r="G3455" t="s">
        <v>5195</v>
      </c>
      <c r="H3455" t="s">
        <v>418</v>
      </c>
      <c r="I3455" t="s">
        <v>1374</v>
      </c>
      <c r="J3455" t="s">
        <v>6</v>
      </c>
      <c r="K3455" t="s">
        <v>32</v>
      </c>
      <c r="L3455" t="s">
        <v>20921</v>
      </c>
      <c r="M3455" t="s">
        <v>18492</v>
      </c>
      <c r="N3455">
        <v>60601</v>
      </c>
      <c r="O3455" t="s">
        <v>136</v>
      </c>
      <c r="P3455" t="s">
        <v>6</v>
      </c>
      <c r="Q3455" t="s">
        <v>1</v>
      </c>
      <c r="R3455" t="s">
        <v>22456</v>
      </c>
      <c r="S3455" t="s">
        <v>137</v>
      </c>
      <c r="T3455" t="s">
        <v>20991</v>
      </c>
      <c r="U3455" t="s">
        <v>20991</v>
      </c>
      <c r="V3455" t="s">
        <v>418</v>
      </c>
      <c r="W3455" t="s">
        <v>3227</v>
      </c>
      <c r="X3455" t="s">
        <v>10556</v>
      </c>
      <c r="Y3455" s="536" t="s">
        <v>23378</v>
      </c>
      <c r="Z3455" s="536"/>
      <c r="AA3455" s="493" t="s">
        <v>5232</v>
      </c>
      <c r="AB3455" s="493" t="s">
        <v>23379</v>
      </c>
      <c r="AC3455" s="493" t="s">
        <v>7224</v>
      </c>
      <c r="AD3455" s="493" t="s">
        <v>23380</v>
      </c>
      <c r="AE3455"/>
      <c r="AF3455" t="s">
        <v>20919</v>
      </c>
      <c r="AG3455"/>
      <c r="AH3455"/>
      <c r="AI3455" t="s">
        <v>20668</v>
      </c>
      <c r="AJ3455" t="s">
        <v>32</v>
      </c>
      <c r="AK3455" t="s">
        <v>4390</v>
      </c>
      <c r="AL3455" t="s">
        <v>64</v>
      </c>
      <c r="AM3455" t="s">
        <v>418</v>
      </c>
      <c r="AN3455">
        <v>26</v>
      </c>
    </row>
    <row r="3456" spans="4:40" ht="14.4" x14ac:dyDescent="0.3">
      <c r="D3456" t="str">
        <f>CONCATENATE(portada_F[[#This Row],[NIVEL]],".",portada_F[[#This Row],[CODINS]])</f>
        <v>1.01300</v>
      </c>
      <c r="E3456" s="444" t="s">
        <v>31584</v>
      </c>
      <c r="F3456" t="s">
        <v>3323</v>
      </c>
      <c r="G3456" t="s">
        <v>5196</v>
      </c>
      <c r="H3456" t="s">
        <v>5197</v>
      </c>
      <c r="I3456" t="s">
        <v>1374</v>
      </c>
      <c r="J3456" t="s">
        <v>2</v>
      </c>
      <c r="K3456" t="s">
        <v>32</v>
      </c>
      <c r="L3456" t="s">
        <v>20921</v>
      </c>
      <c r="M3456" t="s">
        <v>18492</v>
      </c>
      <c r="N3456">
        <v>60601</v>
      </c>
      <c r="O3456" t="s">
        <v>136</v>
      </c>
      <c r="P3456" t="s">
        <v>6</v>
      </c>
      <c r="Q3456" t="s">
        <v>1</v>
      </c>
      <c r="R3456" t="s">
        <v>22456</v>
      </c>
      <c r="S3456" t="s">
        <v>137</v>
      </c>
      <c r="T3456" t="s">
        <v>20991</v>
      </c>
      <c r="U3456" t="s">
        <v>20991</v>
      </c>
      <c r="V3456" t="s">
        <v>5197</v>
      </c>
      <c r="W3456" t="s">
        <v>18971</v>
      </c>
      <c r="X3456" t="s">
        <v>17153</v>
      </c>
      <c r="Y3456" s="536" t="s">
        <v>23702</v>
      </c>
      <c r="Z3456" s="536" t="s">
        <v>23703</v>
      </c>
      <c r="AA3456" s="493" t="s">
        <v>17152</v>
      </c>
      <c r="AB3456" s="493" t="s">
        <v>23702</v>
      </c>
      <c r="AC3456" s="493" t="s">
        <v>15625</v>
      </c>
      <c r="AD3456" s="493" t="s">
        <v>21322</v>
      </c>
      <c r="AE3456"/>
      <c r="AF3456" t="s">
        <v>20919</v>
      </c>
      <c r="AG3456"/>
      <c r="AH3456"/>
      <c r="AI3456" t="s">
        <v>20668</v>
      </c>
      <c r="AJ3456" t="s">
        <v>32</v>
      </c>
      <c r="AK3456" t="s">
        <v>7293</v>
      </c>
      <c r="AL3456" t="s">
        <v>64</v>
      </c>
      <c r="AM3456" t="s">
        <v>5197</v>
      </c>
      <c r="AN3456">
        <v>10</v>
      </c>
    </row>
    <row r="3457" spans="4:40" ht="14.4" x14ac:dyDescent="0.3">
      <c r="D3457" t="str">
        <f>CONCATENATE(portada_F[[#This Row],[NIVEL]],".",portada_F[[#This Row],[CODINS]])</f>
        <v>1.02697</v>
      </c>
      <c r="E3457" s="444" t="s">
        <v>32842</v>
      </c>
      <c r="F3457" t="s">
        <v>5212</v>
      </c>
      <c r="G3457" t="s">
        <v>14657</v>
      </c>
      <c r="H3457" t="s">
        <v>14658</v>
      </c>
      <c r="I3457" t="s">
        <v>1374</v>
      </c>
      <c r="J3457" t="s">
        <v>2</v>
      </c>
      <c r="K3457" t="s">
        <v>32</v>
      </c>
      <c r="L3457" t="s">
        <v>20921</v>
      </c>
      <c r="M3457" t="s">
        <v>18492</v>
      </c>
      <c r="N3457">
        <v>60601</v>
      </c>
      <c r="O3457" t="s">
        <v>136</v>
      </c>
      <c r="P3457" t="s">
        <v>6</v>
      </c>
      <c r="Q3457" t="s">
        <v>1</v>
      </c>
      <c r="R3457" t="s">
        <v>22456</v>
      </c>
      <c r="S3457" t="s">
        <v>137</v>
      </c>
      <c r="T3457" t="s">
        <v>20991</v>
      </c>
      <c r="U3457" t="s">
        <v>20991</v>
      </c>
      <c r="V3457" t="s">
        <v>14658</v>
      </c>
      <c r="W3457" t="s">
        <v>26591</v>
      </c>
      <c r="X3457" t="s">
        <v>15065</v>
      </c>
      <c r="Y3457" s="536" t="s">
        <v>26592</v>
      </c>
      <c r="Z3457" s="536" t="s">
        <v>26593</v>
      </c>
      <c r="AA3457" s="493" t="s">
        <v>17333</v>
      </c>
      <c r="AB3457" s="493" t="s">
        <v>26592</v>
      </c>
      <c r="AC3457" s="493" t="s">
        <v>15625</v>
      </c>
      <c r="AD3457" s="493" t="s">
        <v>21322</v>
      </c>
      <c r="AE3457"/>
      <c r="AF3457" t="s">
        <v>20919</v>
      </c>
      <c r="AG3457"/>
      <c r="AH3457"/>
      <c r="AI3457" t="s">
        <v>20668</v>
      </c>
      <c r="AJ3457" t="s">
        <v>32</v>
      </c>
      <c r="AK3457" t="s">
        <v>13576</v>
      </c>
      <c r="AL3457" t="s">
        <v>64</v>
      </c>
      <c r="AM3457" t="s">
        <v>14658</v>
      </c>
      <c r="AN3457">
        <v>11</v>
      </c>
    </row>
    <row r="3458" spans="4:40" ht="14.4" x14ac:dyDescent="0.3">
      <c r="D3458" t="str">
        <f>CONCATENATE(portada_F[[#This Row],[NIVEL]],".",portada_F[[#This Row],[CODINS]])</f>
        <v>1.02883</v>
      </c>
      <c r="E3458" s="444" t="s">
        <v>33011</v>
      </c>
      <c r="F3458" t="s">
        <v>5238</v>
      </c>
      <c r="G3458" t="s">
        <v>5235</v>
      </c>
      <c r="H3458" t="s">
        <v>5236</v>
      </c>
      <c r="I3458" t="s">
        <v>1374</v>
      </c>
      <c r="J3458" t="s">
        <v>6</v>
      </c>
      <c r="K3458" t="s">
        <v>32</v>
      </c>
      <c r="L3458" t="s">
        <v>20921</v>
      </c>
      <c r="M3458" t="s">
        <v>18492</v>
      </c>
      <c r="N3458">
        <v>60901</v>
      </c>
      <c r="O3458" t="s">
        <v>136</v>
      </c>
      <c r="P3458" t="s">
        <v>10</v>
      </c>
      <c r="Q3458" t="s">
        <v>1</v>
      </c>
      <c r="R3458" t="s">
        <v>16838</v>
      </c>
      <c r="S3458" t="s">
        <v>137</v>
      </c>
      <c r="T3458" t="s">
        <v>570</v>
      </c>
      <c r="U3458" t="s">
        <v>570</v>
      </c>
      <c r="V3458" t="s">
        <v>5237</v>
      </c>
      <c r="W3458" t="s">
        <v>9663</v>
      </c>
      <c r="X3458" t="s">
        <v>15092</v>
      </c>
      <c r="Y3458" s="536" t="s">
        <v>26976</v>
      </c>
      <c r="Z3458" s="536"/>
      <c r="AA3458" s="493" t="s">
        <v>26977</v>
      </c>
      <c r="AB3458" s="493" t="s">
        <v>26976</v>
      </c>
      <c r="AC3458" s="493" t="s">
        <v>7224</v>
      </c>
      <c r="AD3458" s="493" t="s">
        <v>23380</v>
      </c>
      <c r="AE3458"/>
      <c r="AF3458" t="s">
        <v>20919</v>
      </c>
      <c r="AG3458"/>
      <c r="AH3458"/>
      <c r="AI3458" t="s">
        <v>20668</v>
      </c>
      <c r="AJ3458" t="s">
        <v>32</v>
      </c>
      <c r="AK3458" t="s">
        <v>5234</v>
      </c>
      <c r="AL3458" t="s">
        <v>64</v>
      </c>
      <c r="AM3458" t="s">
        <v>5236</v>
      </c>
      <c r="AN3458">
        <v>6</v>
      </c>
    </row>
    <row r="3459" spans="4:40" ht="14.4" x14ac:dyDescent="0.3">
      <c r="D3459" t="str">
        <f>CONCATENATE(portada_F[[#This Row],[NIVEL]],".",portada_F[[#This Row],[CODINS]])</f>
        <v>1.02344</v>
      </c>
      <c r="E3459" s="444" t="s">
        <v>32532</v>
      </c>
      <c r="F3459" t="s">
        <v>1522</v>
      </c>
      <c r="G3459" t="s">
        <v>5199</v>
      </c>
      <c r="H3459" t="s">
        <v>5200</v>
      </c>
      <c r="I3459" t="s">
        <v>1374</v>
      </c>
      <c r="J3459" t="s">
        <v>2</v>
      </c>
      <c r="K3459" t="s">
        <v>32</v>
      </c>
      <c r="L3459" t="s">
        <v>20921</v>
      </c>
      <c r="M3459" t="s">
        <v>18492</v>
      </c>
      <c r="N3459">
        <v>60601</v>
      </c>
      <c r="O3459" t="s">
        <v>136</v>
      </c>
      <c r="P3459" t="s">
        <v>6</v>
      </c>
      <c r="Q3459" t="s">
        <v>1</v>
      </c>
      <c r="R3459" t="s">
        <v>22456</v>
      </c>
      <c r="S3459" t="s">
        <v>137</v>
      </c>
      <c r="T3459" t="s">
        <v>20991</v>
      </c>
      <c r="U3459" t="s">
        <v>20991</v>
      </c>
      <c r="V3459" t="s">
        <v>5200</v>
      </c>
      <c r="W3459" t="s">
        <v>25865</v>
      </c>
      <c r="X3459" t="s">
        <v>12070</v>
      </c>
      <c r="Y3459" s="536" t="s">
        <v>25866</v>
      </c>
      <c r="Z3459" s="536"/>
      <c r="AA3459" s="493" t="s">
        <v>8319</v>
      </c>
      <c r="AB3459" s="493" t="s">
        <v>25867</v>
      </c>
      <c r="AC3459" s="493" t="s">
        <v>15625</v>
      </c>
      <c r="AD3459" s="493" t="s">
        <v>21322</v>
      </c>
      <c r="AE3459"/>
      <c r="AF3459" t="s">
        <v>20919</v>
      </c>
      <c r="AG3459"/>
      <c r="AH3459"/>
      <c r="AI3459" t="s">
        <v>20668</v>
      </c>
      <c r="AJ3459" t="s">
        <v>32</v>
      </c>
      <c r="AK3459" t="s">
        <v>5198</v>
      </c>
      <c r="AL3459" t="s">
        <v>64</v>
      </c>
      <c r="AM3459" t="s">
        <v>5200</v>
      </c>
      <c r="AN3459">
        <v>27</v>
      </c>
    </row>
    <row r="3460" spans="4:40" ht="14.4" x14ac:dyDescent="0.3">
      <c r="D3460" t="str">
        <f>CONCATENATE(portada_F[[#This Row],[NIVEL]],".",portada_F[[#This Row],[CODINS]])</f>
        <v>1.02345</v>
      </c>
      <c r="E3460" s="444" t="s">
        <v>32533</v>
      </c>
      <c r="F3460" t="s">
        <v>14511</v>
      </c>
      <c r="G3460" t="s">
        <v>14641</v>
      </c>
      <c r="H3460" t="s">
        <v>4730</v>
      </c>
      <c r="I3460" t="s">
        <v>1374</v>
      </c>
      <c r="J3460" t="s">
        <v>3</v>
      </c>
      <c r="K3460" t="s">
        <v>32</v>
      </c>
      <c r="L3460" t="s">
        <v>20921</v>
      </c>
      <c r="M3460" t="s">
        <v>18492</v>
      </c>
      <c r="N3460">
        <v>60901</v>
      </c>
      <c r="O3460" t="s">
        <v>136</v>
      </c>
      <c r="P3460" t="s">
        <v>10</v>
      </c>
      <c r="Q3460" t="s">
        <v>1</v>
      </c>
      <c r="R3460" t="s">
        <v>16838</v>
      </c>
      <c r="S3460" t="s">
        <v>137</v>
      </c>
      <c r="T3460" t="s">
        <v>570</v>
      </c>
      <c r="U3460" t="s">
        <v>570</v>
      </c>
      <c r="V3460" t="s">
        <v>15022</v>
      </c>
      <c r="W3460" t="s">
        <v>25868</v>
      </c>
      <c r="X3460" t="s">
        <v>19219</v>
      </c>
      <c r="Y3460" s="536" t="s">
        <v>25869</v>
      </c>
      <c r="Z3460" s="536"/>
      <c r="AA3460" s="493" t="s">
        <v>19218</v>
      </c>
      <c r="AB3460" s="493" t="s">
        <v>25869</v>
      </c>
      <c r="AC3460" s="493" t="s">
        <v>19885</v>
      </c>
      <c r="AD3460" s="493" t="s">
        <v>22467</v>
      </c>
      <c r="AE3460"/>
      <c r="AF3460" t="s">
        <v>20919</v>
      </c>
      <c r="AG3460"/>
      <c r="AH3460"/>
      <c r="AI3460" t="s">
        <v>20668</v>
      </c>
      <c r="AJ3460" t="s">
        <v>32</v>
      </c>
      <c r="AK3460" t="s">
        <v>5246</v>
      </c>
      <c r="AL3460" t="s">
        <v>64</v>
      </c>
      <c r="AM3460" t="s">
        <v>4730</v>
      </c>
      <c r="AN3460">
        <v>4</v>
      </c>
    </row>
    <row r="3461" spans="4:40" ht="14.4" x14ac:dyDescent="0.3">
      <c r="D3461" t="str">
        <f>CONCATENATE(portada_F[[#This Row],[NIVEL]],".",portada_F[[#This Row],[CODINS]])</f>
        <v>1.03874</v>
      </c>
      <c r="E3461" s="444" t="s">
        <v>33800</v>
      </c>
      <c r="F3461" t="s">
        <v>14799</v>
      </c>
      <c r="G3461" t="s">
        <v>14798</v>
      </c>
      <c r="H3461" t="s">
        <v>14800</v>
      </c>
      <c r="I3461" t="s">
        <v>1374</v>
      </c>
      <c r="J3461" t="s">
        <v>3</v>
      </c>
      <c r="K3461" t="s">
        <v>32</v>
      </c>
      <c r="L3461" t="s">
        <v>20921</v>
      </c>
      <c r="M3461" t="s">
        <v>18492</v>
      </c>
      <c r="N3461">
        <v>60901</v>
      </c>
      <c r="O3461" t="s">
        <v>136</v>
      </c>
      <c r="P3461" t="s">
        <v>10</v>
      </c>
      <c r="Q3461" t="s">
        <v>1</v>
      </c>
      <c r="R3461" t="s">
        <v>16838</v>
      </c>
      <c r="S3461" t="s">
        <v>137</v>
      </c>
      <c r="T3461" t="s">
        <v>570</v>
      </c>
      <c r="U3461" t="s">
        <v>570</v>
      </c>
      <c r="V3461" t="s">
        <v>14800</v>
      </c>
      <c r="W3461" t="s">
        <v>5143</v>
      </c>
      <c r="X3461" t="s">
        <v>15928</v>
      </c>
      <c r="Y3461" s="536" t="s">
        <v>29037</v>
      </c>
      <c r="Z3461" s="536"/>
      <c r="AA3461" s="493" t="s">
        <v>15314</v>
      </c>
      <c r="AB3461" s="493" t="s">
        <v>29037</v>
      </c>
      <c r="AC3461" s="493" t="s">
        <v>19885</v>
      </c>
      <c r="AD3461" s="493" t="s">
        <v>22467</v>
      </c>
      <c r="AE3461"/>
      <c r="AF3461" t="s">
        <v>20919</v>
      </c>
      <c r="AG3461"/>
      <c r="AH3461"/>
      <c r="AI3461" t="s">
        <v>20668</v>
      </c>
      <c r="AJ3461" t="s">
        <v>32</v>
      </c>
      <c r="AK3461" t="s">
        <v>11208</v>
      </c>
      <c r="AL3461" t="s">
        <v>64</v>
      </c>
      <c r="AM3461" t="s">
        <v>14800</v>
      </c>
      <c r="AN3461">
        <v>5</v>
      </c>
    </row>
    <row r="3462" spans="4:40" ht="14.4" x14ac:dyDescent="0.3">
      <c r="D3462" t="str">
        <f>CONCATENATE(portada_F[[#This Row],[NIVEL]],".",portada_F[[#This Row],[CODINS]])</f>
        <v>1.02500</v>
      </c>
      <c r="E3462" s="444" t="s">
        <v>32673</v>
      </c>
      <c r="F3462" t="s">
        <v>5240</v>
      </c>
      <c r="G3462" t="s">
        <v>5239</v>
      </c>
      <c r="H3462" t="s">
        <v>1190</v>
      </c>
      <c r="I3462" t="s">
        <v>1374</v>
      </c>
      <c r="J3462" t="s">
        <v>6</v>
      </c>
      <c r="K3462" t="s">
        <v>32</v>
      </c>
      <c r="L3462" t="s">
        <v>20921</v>
      </c>
      <c r="M3462" t="s">
        <v>18492</v>
      </c>
      <c r="N3462">
        <v>60901</v>
      </c>
      <c r="O3462" t="s">
        <v>136</v>
      </c>
      <c r="P3462" t="s">
        <v>10</v>
      </c>
      <c r="Q3462" t="s">
        <v>1</v>
      </c>
      <c r="R3462" t="s">
        <v>16838</v>
      </c>
      <c r="S3462" t="s">
        <v>137</v>
      </c>
      <c r="T3462" t="s">
        <v>570</v>
      </c>
      <c r="U3462" t="s">
        <v>570</v>
      </c>
      <c r="V3462" t="s">
        <v>1190</v>
      </c>
      <c r="W3462" t="s">
        <v>26180</v>
      </c>
      <c r="X3462" t="s">
        <v>13154</v>
      </c>
      <c r="Y3462" s="536" t="s">
        <v>26181</v>
      </c>
      <c r="Z3462" s="536"/>
      <c r="AA3462" s="493" t="s">
        <v>13153</v>
      </c>
      <c r="AB3462" s="493" t="s">
        <v>26181</v>
      </c>
      <c r="AC3462" s="493" t="s">
        <v>7224</v>
      </c>
      <c r="AD3462" s="493" t="s">
        <v>23380</v>
      </c>
      <c r="AE3462"/>
      <c r="AF3462" t="s">
        <v>20919</v>
      </c>
      <c r="AG3462"/>
      <c r="AH3462"/>
      <c r="AI3462" t="s">
        <v>20668</v>
      </c>
      <c r="AJ3462" t="s">
        <v>32</v>
      </c>
      <c r="AK3462" t="s">
        <v>7295</v>
      </c>
      <c r="AL3462" t="s">
        <v>64</v>
      </c>
      <c r="AM3462" t="s">
        <v>1190</v>
      </c>
      <c r="AN3462">
        <v>20</v>
      </c>
    </row>
    <row r="3463" spans="4:40" ht="14.4" x14ac:dyDescent="0.3">
      <c r="D3463" t="str">
        <f>CONCATENATE(portada_F[[#This Row],[NIVEL]],".",portada_F[[#This Row],[CODINS]])</f>
        <v>1.02216</v>
      </c>
      <c r="E3463" s="444" t="s">
        <v>32421</v>
      </c>
      <c r="F3463" t="s">
        <v>4910</v>
      </c>
      <c r="G3463" t="s">
        <v>5227</v>
      </c>
      <c r="H3463" t="s">
        <v>1218</v>
      </c>
      <c r="I3463" t="s">
        <v>1374</v>
      </c>
      <c r="J3463" t="s">
        <v>1</v>
      </c>
      <c r="K3463" t="s">
        <v>32</v>
      </c>
      <c r="L3463" t="s">
        <v>20921</v>
      </c>
      <c r="M3463" t="s">
        <v>18492</v>
      </c>
      <c r="N3463">
        <v>60603</v>
      </c>
      <c r="O3463" t="s">
        <v>136</v>
      </c>
      <c r="P3463" t="s">
        <v>6</v>
      </c>
      <c r="Q3463" t="s">
        <v>3</v>
      </c>
      <c r="R3463" t="s">
        <v>20990</v>
      </c>
      <c r="S3463" t="s">
        <v>137</v>
      </c>
      <c r="T3463" t="s">
        <v>20991</v>
      </c>
      <c r="U3463" t="s">
        <v>5204</v>
      </c>
      <c r="V3463" t="s">
        <v>1218</v>
      </c>
      <c r="W3463" t="s">
        <v>12291</v>
      </c>
      <c r="X3463" t="s">
        <v>18058</v>
      </c>
      <c r="Y3463" s="536" t="s">
        <v>25598</v>
      </c>
      <c r="Z3463" s="536" t="s">
        <v>25599</v>
      </c>
      <c r="AA3463" s="493" t="s">
        <v>18057</v>
      </c>
      <c r="AB3463" s="493" t="s">
        <v>25599</v>
      </c>
      <c r="AC3463" s="493" t="s">
        <v>19699</v>
      </c>
      <c r="AD3463" s="493" t="s">
        <v>20994</v>
      </c>
      <c r="AE3463"/>
      <c r="AF3463" t="s">
        <v>20919</v>
      </c>
      <c r="AG3463"/>
      <c r="AH3463"/>
      <c r="AI3463" t="s">
        <v>20668</v>
      </c>
      <c r="AJ3463" t="s">
        <v>32</v>
      </c>
      <c r="AK3463" t="s">
        <v>3915</v>
      </c>
      <c r="AL3463" t="s">
        <v>64</v>
      </c>
      <c r="AM3463" t="s">
        <v>1218</v>
      </c>
      <c r="AN3463">
        <v>29</v>
      </c>
    </row>
    <row r="3464" spans="4:40" ht="14.4" x14ac:dyDescent="0.3">
      <c r="D3464" t="str">
        <f>CONCATENATE(portada_F[[#This Row],[NIVEL]],".",portada_F[[#This Row],[CODINS]])</f>
        <v>1.03411</v>
      </c>
      <c r="E3464" s="444" t="s">
        <v>33461</v>
      </c>
      <c r="F3464" t="s">
        <v>11259</v>
      </c>
      <c r="G3464" t="s">
        <v>11260</v>
      </c>
      <c r="H3464" t="s">
        <v>11261</v>
      </c>
      <c r="I3464" t="s">
        <v>1374</v>
      </c>
      <c r="J3464" t="s">
        <v>5</v>
      </c>
      <c r="K3464" t="s">
        <v>32</v>
      </c>
      <c r="L3464" t="s">
        <v>20921</v>
      </c>
      <c r="M3464" t="s">
        <v>18492</v>
      </c>
      <c r="N3464">
        <v>61103</v>
      </c>
      <c r="O3464" t="s">
        <v>136</v>
      </c>
      <c r="P3464" t="s">
        <v>13</v>
      </c>
      <c r="Q3464" t="s">
        <v>3</v>
      </c>
      <c r="R3464" t="s">
        <v>18392</v>
      </c>
      <c r="S3464" t="s">
        <v>137</v>
      </c>
      <c r="T3464" t="s">
        <v>2228</v>
      </c>
      <c r="U3464" t="s">
        <v>718</v>
      </c>
      <c r="V3464" t="s">
        <v>11261</v>
      </c>
      <c r="W3464" t="s">
        <v>28049</v>
      </c>
      <c r="X3464" t="s">
        <v>14271</v>
      </c>
      <c r="Y3464" s="536"/>
      <c r="Z3464" s="536"/>
      <c r="AA3464" s="493" t="s">
        <v>19469</v>
      </c>
      <c r="AB3464" s="493" t="s">
        <v>28050</v>
      </c>
      <c r="AC3464" s="493" t="s">
        <v>15739</v>
      </c>
      <c r="AD3464" s="493" t="s">
        <v>22709</v>
      </c>
      <c r="AE3464"/>
      <c r="AF3464" t="s">
        <v>20919</v>
      </c>
      <c r="AG3464"/>
      <c r="AH3464"/>
      <c r="AI3464" t="s">
        <v>20668</v>
      </c>
      <c r="AJ3464" t="s">
        <v>32</v>
      </c>
      <c r="AK3464" t="s">
        <v>2287</v>
      </c>
      <c r="AL3464" t="s">
        <v>64</v>
      </c>
      <c r="AM3464" t="s">
        <v>11261</v>
      </c>
      <c r="AN3464">
        <v>19</v>
      </c>
    </row>
    <row r="3465" spans="4:40" ht="14.4" x14ac:dyDescent="0.3">
      <c r="D3465" t="str">
        <f>CONCATENATE(portada_F[[#This Row],[NIVEL]],".",portada_F[[#This Row],[CODINS]])</f>
        <v>1.04076</v>
      </c>
      <c r="E3465" s="444" t="s">
        <v>33969</v>
      </c>
      <c r="F3465" t="s">
        <v>14507</v>
      </c>
      <c r="G3465" t="s">
        <v>17509</v>
      </c>
      <c r="H3465" t="s">
        <v>210</v>
      </c>
      <c r="I3465" t="s">
        <v>1374</v>
      </c>
      <c r="J3465" t="s">
        <v>5</v>
      </c>
      <c r="K3465" t="s">
        <v>32</v>
      </c>
      <c r="L3465" t="s">
        <v>20921</v>
      </c>
      <c r="M3465" t="s">
        <v>18492</v>
      </c>
      <c r="N3465">
        <v>61101</v>
      </c>
      <c r="O3465" t="s">
        <v>136</v>
      </c>
      <c r="P3465" t="s">
        <v>13</v>
      </c>
      <c r="Q3465" t="s">
        <v>1</v>
      </c>
      <c r="R3465" t="s">
        <v>16843</v>
      </c>
      <c r="S3465" t="s">
        <v>137</v>
      </c>
      <c r="T3465" t="s">
        <v>2228</v>
      </c>
      <c r="U3465" t="s">
        <v>2253</v>
      </c>
      <c r="V3465" t="s">
        <v>210</v>
      </c>
      <c r="W3465" t="s">
        <v>29449</v>
      </c>
      <c r="X3465" t="s">
        <v>17510</v>
      </c>
      <c r="Y3465" s="536" t="s">
        <v>29450</v>
      </c>
      <c r="Z3465" s="536" t="s">
        <v>29451</v>
      </c>
      <c r="AA3465" s="493" t="s">
        <v>20550</v>
      </c>
      <c r="AB3465" s="493" t="s">
        <v>29451</v>
      </c>
      <c r="AC3465" s="493" t="s">
        <v>15739</v>
      </c>
      <c r="AD3465" s="493" t="s">
        <v>29452</v>
      </c>
      <c r="AE3465"/>
      <c r="AF3465" t="s">
        <v>20919</v>
      </c>
      <c r="AG3465"/>
      <c r="AH3465"/>
      <c r="AI3465" t="s">
        <v>20668</v>
      </c>
      <c r="AJ3465" t="s">
        <v>32</v>
      </c>
      <c r="AK3465" t="s">
        <v>17511</v>
      </c>
      <c r="AL3465" t="s">
        <v>64</v>
      </c>
      <c r="AM3465" t="s">
        <v>210</v>
      </c>
      <c r="AN3465">
        <v>10</v>
      </c>
    </row>
    <row r="3466" spans="4:40" ht="14.4" x14ac:dyDescent="0.3">
      <c r="D3466" t="str">
        <f>CONCATENATE(portada_F[[#This Row],[NIVEL]],".",portada_F[[#This Row],[CODINS]])</f>
        <v>1.03846</v>
      </c>
      <c r="E3466" s="444" t="s">
        <v>33777</v>
      </c>
      <c r="F3466" t="s">
        <v>12326</v>
      </c>
      <c r="G3466" t="s">
        <v>17805</v>
      </c>
      <c r="H3466" t="s">
        <v>3053</v>
      </c>
      <c r="I3466" t="s">
        <v>1374</v>
      </c>
      <c r="J3466" t="s">
        <v>2</v>
      </c>
      <c r="K3466" t="s">
        <v>32</v>
      </c>
      <c r="L3466" t="s">
        <v>20921</v>
      </c>
      <c r="M3466" t="s">
        <v>18492</v>
      </c>
      <c r="N3466">
        <v>60602</v>
      </c>
      <c r="O3466" t="s">
        <v>136</v>
      </c>
      <c r="P3466" t="s">
        <v>6</v>
      </c>
      <c r="Q3466" t="s">
        <v>2</v>
      </c>
      <c r="R3466" t="s">
        <v>21318</v>
      </c>
      <c r="S3466" t="s">
        <v>137</v>
      </c>
      <c r="T3466" t="s">
        <v>20991</v>
      </c>
      <c r="U3466" t="s">
        <v>1229</v>
      </c>
      <c r="V3466" t="s">
        <v>3053</v>
      </c>
      <c r="W3466" t="s">
        <v>18213</v>
      </c>
      <c r="X3466" t="s">
        <v>18212</v>
      </c>
      <c r="Y3466" s="536" t="s">
        <v>28976</v>
      </c>
      <c r="Z3466" s="536"/>
      <c r="AA3466" s="493" t="s">
        <v>18211</v>
      </c>
      <c r="AB3466" s="493" t="s">
        <v>28977</v>
      </c>
      <c r="AC3466" s="493" t="s">
        <v>15625</v>
      </c>
      <c r="AD3466" s="493" t="s">
        <v>21322</v>
      </c>
      <c r="AE3466"/>
      <c r="AF3466" t="s">
        <v>20919</v>
      </c>
      <c r="AG3466"/>
      <c r="AH3466"/>
      <c r="AI3466" t="s">
        <v>20668</v>
      </c>
      <c r="AJ3466" t="s">
        <v>32</v>
      </c>
      <c r="AK3466" t="s">
        <v>14649</v>
      </c>
      <c r="AL3466" t="s">
        <v>64</v>
      </c>
      <c r="AM3466" t="s">
        <v>3053</v>
      </c>
      <c r="AN3466">
        <v>2</v>
      </c>
    </row>
    <row r="3467" spans="4:40" ht="14.4" x14ac:dyDescent="0.3">
      <c r="D3467" t="str">
        <f>CONCATENATE(portada_F[[#This Row],[NIVEL]],".",portada_F[[#This Row],[CODINS]])</f>
        <v>1.03843</v>
      </c>
      <c r="E3467" s="444" t="s">
        <v>33774</v>
      </c>
      <c r="F3467" t="s">
        <v>14761</v>
      </c>
      <c r="G3467" t="s">
        <v>14760</v>
      </c>
      <c r="H3467" t="s">
        <v>14762</v>
      </c>
      <c r="I3467" t="s">
        <v>1374</v>
      </c>
      <c r="J3467" t="s">
        <v>2</v>
      </c>
      <c r="K3467" t="s">
        <v>32</v>
      </c>
      <c r="L3467" t="s">
        <v>20921</v>
      </c>
      <c r="M3467" t="s">
        <v>18492</v>
      </c>
      <c r="N3467">
        <v>60603</v>
      </c>
      <c r="O3467" t="s">
        <v>136</v>
      </c>
      <c r="P3467" t="s">
        <v>6</v>
      </c>
      <c r="Q3467" t="s">
        <v>3</v>
      </c>
      <c r="R3467" t="s">
        <v>20990</v>
      </c>
      <c r="S3467" t="s">
        <v>137</v>
      </c>
      <c r="T3467" t="s">
        <v>20991</v>
      </c>
      <c r="U3467" t="s">
        <v>5204</v>
      </c>
      <c r="V3467" t="s">
        <v>14762</v>
      </c>
      <c r="W3467" t="s">
        <v>28969</v>
      </c>
      <c r="X3467" t="s">
        <v>15924</v>
      </c>
      <c r="Y3467" s="536" t="s">
        <v>28970</v>
      </c>
      <c r="Z3467" s="536"/>
      <c r="AA3467" s="493" t="s">
        <v>20499</v>
      </c>
      <c r="AB3467" s="493" t="s">
        <v>28971</v>
      </c>
      <c r="AC3467" s="493" t="s">
        <v>15625</v>
      </c>
      <c r="AD3467" s="493" t="s">
        <v>21322</v>
      </c>
      <c r="AE3467"/>
      <c r="AF3467" t="s">
        <v>20919</v>
      </c>
      <c r="AG3467"/>
      <c r="AH3467"/>
      <c r="AI3467" t="s">
        <v>20668</v>
      </c>
      <c r="AJ3467" t="s">
        <v>32</v>
      </c>
      <c r="AK3467" t="s">
        <v>1470</v>
      </c>
      <c r="AL3467" t="s">
        <v>64</v>
      </c>
      <c r="AM3467" t="s">
        <v>14762</v>
      </c>
      <c r="AN3467">
        <v>5</v>
      </c>
    </row>
    <row r="3468" spans="4:40" ht="14.4" x14ac:dyDescent="0.3">
      <c r="D3468" t="str">
        <f>CONCATENATE(portada_F[[#This Row],[NIVEL]],".",portada_F[[#This Row],[CODINS]])</f>
        <v>1.03425</v>
      </c>
      <c r="E3468" s="444" t="s">
        <v>33471</v>
      </c>
      <c r="F3468" t="s">
        <v>11278</v>
      </c>
      <c r="G3468" t="s">
        <v>11279</v>
      </c>
      <c r="H3468" t="s">
        <v>1085</v>
      </c>
      <c r="I3468" t="s">
        <v>889</v>
      </c>
      <c r="J3468" t="s">
        <v>5</v>
      </c>
      <c r="K3468" t="s">
        <v>32</v>
      </c>
      <c r="L3468" t="s">
        <v>20921</v>
      </c>
      <c r="M3468" t="s">
        <v>18492</v>
      </c>
      <c r="N3468">
        <v>51002</v>
      </c>
      <c r="O3468" t="s">
        <v>236</v>
      </c>
      <c r="P3468" t="s">
        <v>11</v>
      </c>
      <c r="Q3468" t="s">
        <v>2</v>
      </c>
      <c r="R3468" t="s">
        <v>16787</v>
      </c>
      <c r="S3468" t="s">
        <v>237</v>
      </c>
      <c r="T3468" t="s">
        <v>754</v>
      </c>
      <c r="U3468" t="s">
        <v>1563</v>
      </c>
      <c r="V3468" t="s">
        <v>5793</v>
      </c>
      <c r="W3468" t="s">
        <v>28070</v>
      </c>
      <c r="X3468" t="s">
        <v>12302</v>
      </c>
      <c r="Y3468" s="536" t="s">
        <v>28071</v>
      </c>
      <c r="Z3468" s="536"/>
      <c r="AA3468" s="493" t="s">
        <v>4212</v>
      </c>
      <c r="AB3468" s="493" t="s">
        <v>28071</v>
      </c>
      <c r="AC3468" s="493" t="s">
        <v>19851</v>
      </c>
      <c r="AD3468" s="493" t="s">
        <v>22260</v>
      </c>
      <c r="AE3468"/>
      <c r="AF3468" t="s">
        <v>20919</v>
      </c>
      <c r="AG3468"/>
      <c r="AH3468"/>
      <c r="AI3468" t="s">
        <v>20668</v>
      </c>
      <c r="AJ3468" t="s">
        <v>32</v>
      </c>
      <c r="AK3468" t="s">
        <v>1893</v>
      </c>
      <c r="AL3468" t="s">
        <v>64</v>
      </c>
      <c r="AM3468" t="s">
        <v>1085</v>
      </c>
      <c r="AN3468">
        <v>9</v>
      </c>
    </row>
    <row r="3469" spans="4:40" ht="14.4" x14ac:dyDescent="0.3">
      <c r="D3469" t="str">
        <f>CONCATENATE(portada_F[[#This Row],[NIVEL]],".",portada_F[[#This Row],[CODINS]])</f>
        <v>1.01594</v>
      </c>
      <c r="E3469" s="444" t="s">
        <v>31868</v>
      </c>
      <c r="F3469" t="s">
        <v>3924</v>
      </c>
      <c r="G3469" t="s">
        <v>4209</v>
      </c>
      <c r="H3469" t="s">
        <v>4210</v>
      </c>
      <c r="I3469" t="s">
        <v>17778</v>
      </c>
      <c r="J3469" t="s">
        <v>2</v>
      </c>
      <c r="K3469" t="s">
        <v>32</v>
      </c>
      <c r="L3469" t="s">
        <v>20921</v>
      </c>
      <c r="M3469" t="s">
        <v>18492</v>
      </c>
      <c r="N3469">
        <v>21302</v>
      </c>
      <c r="O3469" t="s">
        <v>35</v>
      </c>
      <c r="P3469" t="s">
        <v>15</v>
      </c>
      <c r="Q3469" t="s">
        <v>2</v>
      </c>
      <c r="R3469" t="s">
        <v>16635</v>
      </c>
      <c r="S3469" t="s">
        <v>83</v>
      </c>
      <c r="T3469" t="s">
        <v>198</v>
      </c>
      <c r="U3469" t="s">
        <v>4211</v>
      </c>
      <c r="V3469" t="s">
        <v>4211</v>
      </c>
      <c r="W3469" t="s">
        <v>846</v>
      </c>
      <c r="X3469" t="s">
        <v>7235</v>
      </c>
      <c r="Y3469" s="536" t="s">
        <v>24326</v>
      </c>
      <c r="Z3469" s="536"/>
      <c r="AA3469" s="493" t="s">
        <v>24327</v>
      </c>
      <c r="AB3469" s="493" t="s">
        <v>24328</v>
      </c>
      <c r="AC3469" s="493" t="s">
        <v>20050</v>
      </c>
      <c r="AD3469" s="493" t="s">
        <v>23950</v>
      </c>
      <c r="AE3469"/>
      <c r="AF3469" t="s">
        <v>20919</v>
      </c>
      <c r="AG3469"/>
      <c r="AH3469"/>
      <c r="AI3469" t="s">
        <v>20668</v>
      </c>
      <c r="AJ3469" t="s">
        <v>32</v>
      </c>
      <c r="AK3469" t="s">
        <v>4102</v>
      </c>
      <c r="AL3469" t="s">
        <v>64</v>
      </c>
      <c r="AM3469" t="s">
        <v>4210</v>
      </c>
      <c r="AN3469">
        <v>25</v>
      </c>
    </row>
    <row r="3470" spans="4:40" ht="14.4" x14ac:dyDescent="0.3">
      <c r="D3470" t="str">
        <f>CONCATENATE(portada_F[[#This Row],[NIVEL]],".",portada_F[[#This Row],[CODINS]])</f>
        <v>1.02396</v>
      </c>
      <c r="E3470" s="444" t="s">
        <v>32578</v>
      </c>
      <c r="F3470" t="s">
        <v>6917</v>
      </c>
      <c r="G3470" t="s">
        <v>6207</v>
      </c>
      <c r="H3470" t="s">
        <v>6208</v>
      </c>
      <c r="I3470" t="s">
        <v>17778</v>
      </c>
      <c r="J3470" t="s">
        <v>9</v>
      </c>
      <c r="K3470" t="s">
        <v>32</v>
      </c>
      <c r="L3470" t="s">
        <v>20921</v>
      </c>
      <c r="M3470" t="s">
        <v>18492</v>
      </c>
      <c r="N3470">
        <v>21301</v>
      </c>
      <c r="O3470" t="s">
        <v>35</v>
      </c>
      <c r="P3470" t="s">
        <v>15</v>
      </c>
      <c r="Q3470" t="s">
        <v>1</v>
      </c>
      <c r="R3470" t="s">
        <v>16634</v>
      </c>
      <c r="S3470" t="s">
        <v>83</v>
      </c>
      <c r="T3470" t="s">
        <v>198</v>
      </c>
      <c r="U3470" t="s">
        <v>198</v>
      </c>
      <c r="V3470" t="s">
        <v>9755</v>
      </c>
      <c r="W3470" t="s">
        <v>2936</v>
      </c>
      <c r="X3470" t="s">
        <v>17293</v>
      </c>
      <c r="Y3470" s="536" t="s">
        <v>25967</v>
      </c>
      <c r="Z3470" s="536" t="s">
        <v>25967</v>
      </c>
      <c r="AA3470" s="493" t="s">
        <v>17292</v>
      </c>
      <c r="AB3470" s="493" t="s">
        <v>25968</v>
      </c>
      <c r="AC3470" s="493" t="s">
        <v>20005</v>
      </c>
      <c r="AD3470" s="493" t="s">
        <v>23505</v>
      </c>
      <c r="AE3470"/>
      <c r="AF3470" t="s">
        <v>20919</v>
      </c>
      <c r="AG3470"/>
      <c r="AH3470"/>
      <c r="AI3470" t="s">
        <v>20668</v>
      </c>
      <c r="AJ3470" t="s">
        <v>32</v>
      </c>
      <c r="AK3470" t="s">
        <v>5599</v>
      </c>
      <c r="AL3470" t="s">
        <v>64</v>
      </c>
      <c r="AM3470" t="s">
        <v>6208</v>
      </c>
      <c r="AN3470">
        <v>22</v>
      </c>
    </row>
    <row r="3471" spans="4:40" ht="14.4" x14ac:dyDescent="0.3">
      <c r="D3471" t="str">
        <f>CONCATENATE(portada_F[[#This Row],[NIVEL]],".",portada_F[[#This Row],[CODINS]])</f>
        <v>1.02864</v>
      </c>
      <c r="E3471" s="444" t="s">
        <v>32993</v>
      </c>
      <c r="F3471" t="s">
        <v>4288</v>
      </c>
      <c r="G3471" t="s">
        <v>4285</v>
      </c>
      <c r="H3471" t="s">
        <v>4286</v>
      </c>
      <c r="I3471" t="s">
        <v>889</v>
      </c>
      <c r="J3471" t="s">
        <v>5</v>
      </c>
      <c r="K3471" t="s">
        <v>32</v>
      </c>
      <c r="L3471" t="s">
        <v>20921</v>
      </c>
      <c r="M3471" t="s">
        <v>18492</v>
      </c>
      <c r="N3471">
        <v>51002</v>
      </c>
      <c r="O3471" t="s">
        <v>236</v>
      </c>
      <c r="P3471" t="s">
        <v>11</v>
      </c>
      <c r="Q3471" t="s">
        <v>2</v>
      </c>
      <c r="R3471" t="s">
        <v>16787</v>
      </c>
      <c r="S3471" t="s">
        <v>237</v>
      </c>
      <c r="T3471" t="s">
        <v>754</v>
      </c>
      <c r="U3471" t="s">
        <v>1563</v>
      </c>
      <c r="V3471" t="s">
        <v>4286</v>
      </c>
      <c r="W3471" t="s">
        <v>26935</v>
      </c>
      <c r="X3471" t="s">
        <v>10997</v>
      </c>
      <c r="Y3471" s="536" t="s">
        <v>26936</v>
      </c>
      <c r="Z3471" s="536" t="s">
        <v>26476</v>
      </c>
      <c r="AA3471" s="493" t="s">
        <v>4287</v>
      </c>
      <c r="AB3471" s="493" t="s">
        <v>26936</v>
      </c>
      <c r="AC3471" s="493" t="s">
        <v>19851</v>
      </c>
      <c r="AD3471" s="493" t="s">
        <v>24750</v>
      </c>
      <c r="AE3471"/>
      <c r="AF3471" t="s">
        <v>20919</v>
      </c>
      <c r="AG3471"/>
      <c r="AH3471"/>
      <c r="AI3471" t="s">
        <v>20668</v>
      </c>
      <c r="AJ3471" t="s">
        <v>32</v>
      </c>
      <c r="AK3471" t="s">
        <v>1902</v>
      </c>
      <c r="AL3471" t="s">
        <v>64</v>
      </c>
      <c r="AM3471" t="s">
        <v>4286</v>
      </c>
      <c r="AN3471">
        <v>10</v>
      </c>
    </row>
    <row r="3472" spans="4:40" ht="14.4" x14ac:dyDescent="0.3">
      <c r="D3472" t="str">
        <f>CONCATENATE(portada_F[[#This Row],[NIVEL]],".",portada_F[[#This Row],[CODINS]])</f>
        <v>1.02724</v>
      </c>
      <c r="E3472" s="444" t="s">
        <v>32867</v>
      </c>
      <c r="F3472" t="s">
        <v>5520</v>
      </c>
      <c r="G3472" t="s">
        <v>6260</v>
      </c>
      <c r="H3472" t="s">
        <v>3160</v>
      </c>
      <c r="I3472" t="s">
        <v>17778</v>
      </c>
      <c r="J3472" t="s">
        <v>6</v>
      </c>
      <c r="K3472" t="s">
        <v>32</v>
      </c>
      <c r="L3472" t="s">
        <v>20921</v>
      </c>
      <c r="M3472" t="s">
        <v>18492</v>
      </c>
      <c r="N3472">
        <v>21502</v>
      </c>
      <c r="O3472" t="s">
        <v>35</v>
      </c>
      <c r="P3472" t="s">
        <v>202</v>
      </c>
      <c r="Q3472" t="s">
        <v>2</v>
      </c>
      <c r="R3472" t="s">
        <v>16646</v>
      </c>
      <c r="S3472" t="s">
        <v>83</v>
      </c>
      <c r="T3472" t="s">
        <v>203</v>
      </c>
      <c r="U3472" t="s">
        <v>2800</v>
      </c>
      <c r="V3472" t="s">
        <v>3160</v>
      </c>
      <c r="W3472" t="s">
        <v>26643</v>
      </c>
      <c r="X3472" t="s">
        <v>15794</v>
      </c>
      <c r="Y3472" s="536" t="s">
        <v>23271</v>
      </c>
      <c r="Z3472" s="536" t="s">
        <v>26644</v>
      </c>
      <c r="AA3472" s="493" t="s">
        <v>20278</v>
      </c>
      <c r="AB3472" s="493" t="s">
        <v>26645</v>
      </c>
      <c r="AC3472" s="493" t="s">
        <v>23270</v>
      </c>
      <c r="AD3472" s="493" t="s">
        <v>23271</v>
      </c>
      <c r="AE3472"/>
      <c r="AF3472" t="s">
        <v>20919</v>
      </c>
      <c r="AG3472"/>
      <c r="AH3472"/>
      <c r="AI3472" t="s">
        <v>20668</v>
      </c>
      <c r="AJ3472" t="s">
        <v>32</v>
      </c>
      <c r="AK3472" t="s">
        <v>7880</v>
      </c>
      <c r="AL3472" t="s">
        <v>64</v>
      </c>
      <c r="AM3472" t="s">
        <v>3160</v>
      </c>
      <c r="AN3472">
        <v>10</v>
      </c>
    </row>
    <row r="3473" spans="4:40" ht="14.4" x14ac:dyDescent="0.3">
      <c r="D3473" t="str">
        <f>CONCATENATE(portada_F[[#This Row],[NIVEL]],".",portada_F[[#This Row],[CODINS]])</f>
        <v>1.02867</v>
      </c>
      <c r="E3473" s="444" t="s">
        <v>32996</v>
      </c>
      <c r="F3473" t="s">
        <v>5701</v>
      </c>
      <c r="G3473" t="s">
        <v>6300</v>
      </c>
      <c r="H3473" t="s">
        <v>6301</v>
      </c>
      <c r="I3473" t="s">
        <v>17778</v>
      </c>
      <c r="J3473" t="s">
        <v>9</v>
      </c>
      <c r="K3473" t="s">
        <v>32</v>
      </c>
      <c r="L3473" t="s">
        <v>20921</v>
      </c>
      <c r="M3473" t="s">
        <v>18492</v>
      </c>
      <c r="N3473">
        <v>21301</v>
      </c>
      <c r="O3473" t="s">
        <v>35</v>
      </c>
      <c r="P3473" t="s">
        <v>15</v>
      </c>
      <c r="Q3473" t="s">
        <v>1</v>
      </c>
      <c r="R3473" t="s">
        <v>16634</v>
      </c>
      <c r="S3473" t="s">
        <v>83</v>
      </c>
      <c r="T3473" t="s">
        <v>198</v>
      </c>
      <c r="U3473" t="s">
        <v>198</v>
      </c>
      <c r="V3473" t="s">
        <v>9772</v>
      </c>
      <c r="W3473" t="s">
        <v>9773</v>
      </c>
      <c r="X3473" t="s">
        <v>12189</v>
      </c>
      <c r="Y3473" s="536" t="s">
        <v>26943</v>
      </c>
      <c r="Z3473" s="536" t="s">
        <v>26943</v>
      </c>
      <c r="AA3473" s="493" t="s">
        <v>26944</v>
      </c>
      <c r="AB3473" s="493" t="s">
        <v>26945</v>
      </c>
      <c r="AC3473" s="493" t="s">
        <v>20005</v>
      </c>
      <c r="AD3473" s="493" t="s">
        <v>23505</v>
      </c>
      <c r="AE3473"/>
      <c r="AF3473" t="s">
        <v>20919</v>
      </c>
      <c r="AG3473"/>
      <c r="AH3473"/>
      <c r="AI3473" t="s">
        <v>20668</v>
      </c>
      <c r="AJ3473" t="s">
        <v>32</v>
      </c>
      <c r="AK3473" t="s">
        <v>7915</v>
      </c>
      <c r="AL3473" t="s">
        <v>64</v>
      </c>
      <c r="AM3473" t="s">
        <v>6301</v>
      </c>
      <c r="AN3473">
        <v>15</v>
      </c>
    </row>
    <row r="3474" spans="4:40" ht="14.4" x14ac:dyDescent="0.3">
      <c r="D3474" t="str">
        <f>CONCATENATE(portada_F[[#This Row],[NIVEL]],".",portada_F[[#This Row],[CODINS]])</f>
        <v>1.03652</v>
      </c>
      <c r="E3474" s="444" t="s">
        <v>33631</v>
      </c>
      <c r="F3474" t="s">
        <v>13778</v>
      </c>
      <c r="G3474" t="s">
        <v>13779</v>
      </c>
      <c r="H3474" t="s">
        <v>13780</v>
      </c>
      <c r="I3474" t="s">
        <v>17778</v>
      </c>
      <c r="J3474" t="s">
        <v>4</v>
      </c>
      <c r="K3474" t="s">
        <v>32</v>
      </c>
      <c r="L3474" t="s">
        <v>20921</v>
      </c>
      <c r="M3474" t="s">
        <v>18492</v>
      </c>
      <c r="N3474">
        <v>21304</v>
      </c>
      <c r="O3474" t="s">
        <v>35</v>
      </c>
      <c r="P3474" t="s">
        <v>15</v>
      </c>
      <c r="Q3474" t="s">
        <v>4</v>
      </c>
      <c r="R3474" t="s">
        <v>16636</v>
      </c>
      <c r="S3474" t="s">
        <v>83</v>
      </c>
      <c r="T3474" t="s">
        <v>198</v>
      </c>
      <c r="U3474" t="s">
        <v>4323</v>
      </c>
      <c r="V3474" t="s">
        <v>13780</v>
      </c>
      <c r="W3474" t="s">
        <v>28592</v>
      </c>
      <c r="X3474" t="s">
        <v>14406</v>
      </c>
      <c r="Y3474" s="536" t="s">
        <v>28593</v>
      </c>
      <c r="Z3474" s="536" t="s">
        <v>28594</v>
      </c>
      <c r="AA3474" s="493" t="s">
        <v>15903</v>
      </c>
      <c r="AB3474" s="493" t="s">
        <v>28594</v>
      </c>
      <c r="AC3474" s="493" t="s">
        <v>19867</v>
      </c>
      <c r="AD3474" s="493" t="s">
        <v>26145</v>
      </c>
      <c r="AE3474"/>
      <c r="AF3474" t="s">
        <v>20919</v>
      </c>
      <c r="AG3474"/>
      <c r="AH3474"/>
      <c r="AI3474" t="s">
        <v>20668</v>
      </c>
      <c r="AJ3474" t="s">
        <v>32</v>
      </c>
      <c r="AK3474" t="s">
        <v>14491</v>
      </c>
      <c r="AL3474" t="s">
        <v>64</v>
      </c>
      <c r="AM3474" t="s">
        <v>13780</v>
      </c>
      <c r="AN3474">
        <v>1</v>
      </c>
    </row>
    <row r="3475" spans="4:40" ht="14.4" x14ac:dyDescent="0.3">
      <c r="D3475" t="str">
        <f>CONCATENATE(portada_F[[#This Row],[NIVEL]],".",portada_F[[#This Row],[CODINS]])</f>
        <v>1.01829</v>
      </c>
      <c r="E3475" s="444" t="s">
        <v>32076</v>
      </c>
      <c r="F3475" t="s">
        <v>3252</v>
      </c>
      <c r="G3475" t="s">
        <v>3250</v>
      </c>
      <c r="H3475" t="s">
        <v>3251</v>
      </c>
      <c r="I3475" t="s">
        <v>17778</v>
      </c>
      <c r="J3475" t="s">
        <v>6</v>
      </c>
      <c r="K3475" t="s">
        <v>32</v>
      </c>
      <c r="L3475" t="s">
        <v>20921</v>
      </c>
      <c r="M3475" t="s">
        <v>18492</v>
      </c>
      <c r="N3475">
        <v>21504</v>
      </c>
      <c r="O3475" t="s">
        <v>35</v>
      </c>
      <c r="P3475" t="s">
        <v>202</v>
      </c>
      <c r="Q3475" t="s">
        <v>4</v>
      </c>
      <c r="R3475" t="s">
        <v>16648</v>
      </c>
      <c r="S3475" t="s">
        <v>83</v>
      </c>
      <c r="T3475" t="s">
        <v>203</v>
      </c>
      <c r="U3475" t="s">
        <v>23268</v>
      </c>
      <c r="V3475" t="s">
        <v>3251</v>
      </c>
      <c r="W3475" t="s">
        <v>697</v>
      </c>
      <c r="X3475" t="s">
        <v>11948</v>
      </c>
      <c r="Y3475" s="536" t="s">
        <v>24807</v>
      </c>
      <c r="Z3475" s="536" t="s">
        <v>24808</v>
      </c>
      <c r="AA3475" s="493" t="s">
        <v>18010</v>
      </c>
      <c r="AB3475" s="493" t="s">
        <v>24808</v>
      </c>
      <c r="AC3475" s="493" t="s">
        <v>23270</v>
      </c>
      <c r="AD3475" s="493" t="s">
        <v>23271</v>
      </c>
      <c r="AE3475"/>
      <c r="AF3475" t="s">
        <v>20919</v>
      </c>
      <c r="AG3475"/>
      <c r="AH3475"/>
      <c r="AI3475" t="s">
        <v>20668</v>
      </c>
      <c r="AJ3475" t="s">
        <v>32</v>
      </c>
      <c r="AK3475" t="s">
        <v>7667</v>
      </c>
      <c r="AL3475" t="s">
        <v>64</v>
      </c>
      <c r="AM3475" t="s">
        <v>3251</v>
      </c>
      <c r="AN3475">
        <v>29</v>
      </c>
    </row>
    <row r="3476" spans="4:40" ht="14.4" x14ac:dyDescent="0.3">
      <c r="D3476" t="str">
        <f>CONCATENATE(portada_F[[#This Row],[NIVEL]],".",portada_F[[#This Row],[CODINS]])</f>
        <v>1.01831</v>
      </c>
      <c r="E3476" s="444" t="s">
        <v>32078</v>
      </c>
      <c r="F3476" t="s">
        <v>3255</v>
      </c>
      <c r="G3476" t="s">
        <v>3253</v>
      </c>
      <c r="H3476" t="s">
        <v>17211</v>
      </c>
      <c r="I3476" t="s">
        <v>17778</v>
      </c>
      <c r="J3476" t="s">
        <v>6</v>
      </c>
      <c r="K3476" t="s">
        <v>32</v>
      </c>
      <c r="L3476" t="s">
        <v>20921</v>
      </c>
      <c r="M3476" t="s">
        <v>18492</v>
      </c>
      <c r="N3476">
        <v>21504</v>
      </c>
      <c r="O3476" t="s">
        <v>35</v>
      </c>
      <c r="P3476" t="s">
        <v>202</v>
      </c>
      <c r="Q3476" t="s">
        <v>4</v>
      </c>
      <c r="R3476" t="s">
        <v>16648</v>
      </c>
      <c r="S3476" t="s">
        <v>83</v>
      </c>
      <c r="T3476" t="s">
        <v>203</v>
      </c>
      <c r="U3476" t="s">
        <v>23268</v>
      </c>
      <c r="V3476" t="s">
        <v>3254</v>
      </c>
      <c r="W3476" t="s">
        <v>12997</v>
      </c>
      <c r="X3476" t="s">
        <v>12996</v>
      </c>
      <c r="Y3476" s="536" t="s">
        <v>24810</v>
      </c>
      <c r="Z3476" s="536" t="s">
        <v>24810</v>
      </c>
      <c r="AA3476" s="493" t="s">
        <v>14062</v>
      </c>
      <c r="AB3476" s="493" t="s">
        <v>24811</v>
      </c>
      <c r="AC3476" s="493" t="s">
        <v>23270</v>
      </c>
      <c r="AD3476" s="493" t="s">
        <v>23271</v>
      </c>
      <c r="AE3476"/>
      <c r="AF3476" t="s">
        <v>20919</v>
      </c>
      <c r="AG3476"/>
      <c r="AH3476"/>
      <c r="AI3476" t="s">
        <v>20668</v>
      </c>
      <c r="AJ3476" t="s">
        <v>32</v>
      </c>
      <c r="AK3476" t="s">
        <v>7208</v>
      </c>
      <c r="AL3476" t="s">
        <v>64</v>
      </c>
      <c r="AM3476" t="s">
        <v>17211</v>
      </c>
      <c r="AN3476">
        <v>7</v>
      </c>
    </row>
    <row r="3477" spans="4:40" ht="14.4" x14ac:dyDescent="0.3">
      <c r="D3477" t="str">
        <f>CONCATENATE(portada_F[[#This Row],[NIVEL]],".",portada_F[[#This Row],[CODINS]])</f>
        <v>1.03661</v>
      </c>
      <c r="E3477" s="444" t="s">
        <v>33638</v>
      </c>
      <c r="F3477" t="s">
        <v>13793</v>
      </c>
      <c r="G3477" t="s">
        <v>13794</v>
      </c>
      <c r="H3477" t="s">
        <v>13795</v>
      </c>
      <c r="I3477" t="s">
        <v>17778</v>
      </c>
      <c r="J3477" t="s">
        <v>6</v>
      </c>
      <c r="K3477" t="s">
        <v>32</v>
      </c>
      <c r="L3477" t="s">
        <v>20921</v>
      </c>
      <c r="M3477" t="s">
        <v>18492</v>
      </c>
      <c r="N3477">
        <v>21504</v>
      </c>
      <c r="O3477" t="s">
        <v>35</v>
      </c>
      <c r="P3477" t="s">
        <v>202</v>
      </c>
      <c r="Q3477" t="s">
        <v>4</v>
      </c>
      <c r="R3477" t="s">
        <v>16648</v>
      </c>
      <c r="S3477" t="s">
        <v>83</v>
      </c>
      <c r="T3477" t="s">
        <v>203</v>
      </c>
      <c r="U3477" t="s">
        <v>23268</v>
      </c>
      <c r="V3477" t="s">
        <v>13795</v>
      </c>
      <c r="W3477" t="s">
        <v>14411</v>
      </c>
      <c r="X3477" t="s">
        <v>14410</v>
      </c>
      <c r="Y3477" s="536" t="s">
        <v>28611</v>
      </c>
      <c r="Z3477" s="536"/>
      <c r="AA3477" s="493" t="s">
        <v>28612</v>
      </c>
      <c r="AB3477" s="493" t="s">
        <v>28613</v>
      </c>
      <c r="AC3477" s="493" t="s">
        <v>23270</v>
      </c>
      <c r="AD3477" s="493" t="s">
        <v>23271</v>
      </c>
      <c r="AE3477"/>
      <c r="AF3477" t="s">
        <v>20919</v>
      </c>
      <c r="AG3477"/>
      <c r="AH3477"/>
      <c r="AI3477" t="s">
        <v>20668</v>
      </c>
      <c r="AJ3477" t="s">
        <v>32</v>
      </c>
      <c r="AK3477" t="s">
        <v>1225</v>
      </c>
      <c r="AL3477" t="s">
        <v>64</v>
      </c>
      <c r="AM3477" t="s">
        <v>13795</v>
      </c>
      <c r="AN3477">
        <v>4</v>
      </c>
    </row>
    <row r="3478" spans="4:40" ht="14.4" x14ac:dyDescent="0.3">
      <c r="D3478" t="str">
        <f>CONCATENATE(portada_F[[#This Row],[NIVEL]],".",portada_F[[#This Row],[CODINS]])</f>
        <v>1.03714</v>
      </c>
      <c r="E3478" s="444" t="s">
        <v>33674</v>
      </c>
      <c r="F3478" t="s">
        <v>7991</v>
      </c>
      <c r="G3478" t="s">
        <v>17458</v>
      </c>
      <c r="H3478" t="s">
        <v>70</v>
      </c>
      <c r="I3478" t="s">
        <v>889</v>
      </c>
      <c r="J3478" t="s">
        <v>5</v>
      </c>
      <c r="K3478" t="s">
        <v>32</v>
      </c>
      <c r="L3478" t="s">
        <v>20921</v>
      </c>
      <c r="M3478" t="s">
        <v>18492</v>
      </c>
      <c r="N3478">
        <v>51002</v>
      </c>
      <c r="O3478" t="s">
        <v>236</v>
      </c>
      <c r="P3478" t="s">
        <v>11</v>
      </c>
      <c r="Q3478" t="s">
        <v>2</v>
      </c>
      <c r="R3478" t="s">
        <v>16787</v>
      </c>
      <c r="S3478" t="s">
        <v>237</v>
      </c>
      <c r="T3478" t="s">
        <v>754</v>
      </c>
      <c r="U3478" t="s">
        <v>1563</v>
      </c>
      <c r="V3478" t="s">
        <v>70</v>
      </c>
      <c r="W3478" t="s">
        <v>17461</v>
      </c>
      <c r="X3478" t="s">
        <v>17460</v>
      </c>
      <c r="Y3478" s="536" t="s">
        <v>24750</v>
      </c>
      <c r="Z3478" s="536"/>
      <c r="AA3478" s="493" t="s">
        <v>17459</v>
      </c>
      <c r="AB3478" s="493" t="s">
        <v>28708</v>
      </c>
      <c r="AC3478" s="493" t="s">
        <v>19851</v>
      </c>
      <c r="AD3478" s="493" t="s">
        <v>24750</v>
      </c>
      <c r="AE3478"/>
      <c r="AF3478" t="s">
        <v>20919</v>
      </c>
      <c r="AG3478"/>
      <c r="AH3478"/>
      <c r="AI3478" t="s">
        <v>20668</v>
      </c>
      <c r="AJ3478" t="s">
        <v>32</v>
      </c>
      <c r="AK3478" t="s">
        <v>12580</v>
      </c>
      <c r="AL3478" t="s">
        <v>64</v>
      </c>
      <c r="AM3478" t="s">
        <v>70</v>
      </c>
      <c r="AN3478">
        <v>3</v>
      </c>
    </row>
    <row r="3479" spans="4:40" ht="14.4" x14ac:dyDescent="0.3">
      <c r="D3479" t="str">
        <f>CONCATENATE(portada_F[[#This Row],[NIVEL]],".",portada_F[[#This Row],[CODINS]])</f>
        <v>1.01424</v>
      </c>
      <c r="E3479" s="444" t="s">
        <v>31705</v>
      </c>
      <c r="F3479" t="s">
        <v>2185</v>
      </c>
      <c r="G3479" t="s">
        <v>6327</v>
      </c>
      <c r="H3479" t="s">
        <v>6328</v>
      </c>
      <c r="I3479" t="s">
        <v>17778</v>
      </c>
      <c r="J3479" t="s">
        <v>2</v>
      </c>
      <c r="K3479" t="s">
        <v>32</v>
      </c>
      <c r="L3479" t="s">
        <v>20921</v>
      </c>
      <c r="M3479" t="s">
        <v>18492</v>
      </c>
      <c r="N3479">
        <v>21302</v>
      </c>
      <c r="O3479" t="s">
        <v>35</v>
      </c>
      <c r="P3479" t="s">
        <v>15</v>
      </c>
      <c r="Q3479" t="s">
        <v>2</v>
      </c>
      <c r="R3479" t="s">
        <v>16635</v>
      </c>
      <c r="S3479" t="s">
        <v>83</v>
      </c>
      <c r="T3479" t="s">
        <v>198</v>
      </c>
      <c r="U3479" t="s">
        <v>4211</v>
      </c>
      <c r="V3479" t="s">
        <v>6328</v>
      </c>
      <c r="W3479" t="s">
        <v>21296</v>
      </c>
      <c r="X3479" t="s">
        <v>12893</v>
      </c>
      <c r="Y3479" s="536" t="s">
        <v>23947</v>
      </c>
      <c r="Z3479" s="536" t="s">
        <v>23948</v>
      </c>
      <c r="AA3479" s="493" t="s">
        <v>9528</v>
      </c>
      <c r="AB3479" s="493" t="s">
        <v>23949</v>
      </c>
      <c r="AC3479" s="493" t="s">
        <v>20050</v>
      </c>
      <c r="AD3479" s="493" t="s">
        <v>23950</v>
      </c>
      <c r="AE3479"/>
      <c r="AF3479" t="s">
        <v>20919</v>
      </c>
      <c r="AG3479"/>
      <c r="AH3479"/>
      <c r="AI3479" t="s">
        <v>20668</v>
      </c>
      <c r="AJ3479" t="s">
        <v>32</v>
      </c>
      <c r="AK3479" t="s">
        <v>7595</v>
      </c>
      <c r="AL3479" t="s">
        <v>64</v>
      </c>
      <c r="AM3479" t="s">
        <v>6328</v>
      </c>
      <c r="AN3479">
        <v>10</v>
      </c>
    </row>
    <row r="3480" spans="4:40" ht="14.4" x14ac:dyDescent="0.3">
      <c r="D3480" t="str">
        <f>CONCATENATE(portada_F[[#This Row],[NIVEL]],".",portada_F[[#This Row],[CODINS]])</f>
        <v>1.02479</v>
      </c>
      <c r="E3480" s="444" t="s">
        <v>32655</v>
      </c>
      <c r="F3480" t="s">
        <v>199</v>
      </c>
      <c r="G3480" t="s">
        <v>196</v>
      </c>
      <c r="H3480" t="s">
        <v>197</v>
      </c>
      <c r="I3480" t="s">
        <v>17778</v>
      </c>
      <c r="J3480" t="s">
        <v>7</v>
      </c>
      <c r="K3480" t="s">
        <v>32</v>
      </c>
      <c r="L3480" t="s">
        <v>20921</v>
      </c>
      <c r="M3480" t="s">
        <v>18492</v>
      </c>
      <c r="N3480">
        <v>21303</v>
      </c>
      <c r="O3480" t="s">
        <v>35</v>
      </c>
      <c r="P3480" t="s">
        <v>15</v>
      </c>
      <c r="Q3480" t="s">
        <v>3</v>
      </c>
      <c r="R3480" t="s">
        <v>18368</v>
      </c>
      <c r="S3480" t="s">
        <v>83</v>
      </c>
      <c r="T3480" t="s">
        <v>198</v>
      </c>
      <c r="U3480" t="s">
        <v>23264</v>
      </c>
      <c r="V3480" t="s">
        <v>197</v>
      </c>
      <c r="W3480" t="s">
        <v>26139</v>
      </c>
      <c r="X3480" t="s">
        <v>12104</v>
      </c>
      <c r="Y3480" s="536" t="s">
        <v>26140</v>
      </c>
      <c r="Z3480" s="536" t="s">
        <v>23976</v>
      </c>
      <c r="AA3480" s="493" t="s">
        <v>15762</v>
      </c>
      <c r="AB3480" s="493" t="s">
        <v>26141</v>
      </c>
      <c r="AC3480" s="493" t="s">
        <v>19985</v>
      </c>
      <c r="AD3480" s="493" t="s">
        <v>23333</v>
      </c>
      <c r="AE3480"/>
      <c r="AF3480" t="s">
        <v>20919</v>
      </c>
      <c r="AG3480"/>
      <c r="AH3480"/>
      <c r="AI3480" t="s">
        <v>20668</v>
      </c>
      <c r="AJ3480" t="s">
        <v>32</v>
      </c>
      <c r="AK3480" t="s">
        <v>7092</v>
      </c>
      <c r="AL3480" t="s">
        <v>64</v>
      </c>
      <c r="AM3480" t="s">
        <v>197</v>
      </c>
      <c r="AN3480">
        <v>29</v>
      </c>
    </row>
    <row r="3481" spans="4:40" ht="14.4" x14ac:dyDescent="0.3">
      <c r="D3481" t="str">
        <f>CONCATENATE(portada_F[[#This Row],[NIVEL]],".",portada_F[[#This Row],[CODINS]])</f>
        <v>1.03662</v>
      </c>
      <c r="E3481" s="444" t="s">
        <v>33639</v>
      </c>
      <c r="F3481" t="s">
        <v>7600</v>
      </c>
      <c r="G3481" t="s">
        <v>13796</v>
      </c>
      <c r="H3481" t="s">
        <v>17446</v>
      </c>
      <c r="I3481" t="s">
        <v>17778</v>
      </c>
      <c r="J3481" t="s">
        <v>6</v>
      </c>
      <c r="K3481" t="s">
        <v>32</v>
      </c>
      <c r="L3481" t="s">
        <v>20921</v>
      </c>
      <c r="M3481" t="s">
        <v>18492</v>
      </c>
      <c r="N3481">
        <v>21504</v>
      </c>
      <c r="O3481" t="s">
        <v>35</v>
      </c>
      <c r="P3481" t="s">
        <v>202</v>
      </c>
      <c r="Q3481" t="s">
        <v>4</v>
      </c>
      <c r="R3481" t="s">
        <v>16648</v>
      </c>
      <c r="S3481" t="s">
        <v>83</v>
      </c>
      <c r="T3481" t="s">
        <v>203</v>
      </c>
      <c r="U3481" t="s">
        <v>23268</v>
      </c>
      <c r="V3481" t="s">
        <v>13797</v>
      </c>
      <c r="W3481" t="s">
        <v>9787</v>
      </c>
      <c r="X3481" t="s">
        <v>14413</v>
      </c>
      <c r="Y3481" s="536" t="s">
        <v>28614</v>
      </c>
      <c r="Z3481" s="536"/>
      <c r="AA3481" s="493" t="s">
        <v>19520</v>
      </c>
      <c r="AB3481" s="493" t="s">
        <v>28615</v>
      </c>
      <c r="AC3481" s="493" t="s">
        <v>23270</v>
      </c>
      <c r="AD3481" s="493" t="s">
        <v>23271</v>
      </c>
      <c r="AE3481"/>
      <c r="AF3481" t="s">
        <v>20919</v>
      </c>
      <c r="AG3481"/>
      <c r="AH3481"/>
      <c r="AI3481" t="s">
        <v>20668</v>
      </c>
      <c r="AJ3481" t="s">
        <v>32</v>
      </c>
      <c r="AK3481" t="s">
        <v>9001</v>
      </c>
      <c r="AL3481" t="s">
        <v>64</v>
      </c>
      <c r="AM3481" t="s">
        <v>17446</v>
      </c>
      <c r="AN3481">
        <v>5</v>
      </c>
    </row>
    <row r="3482" spans="4:40" ht="14.4" x14ac:dyDescent="0.3">
      <c r="D3482" t="str">
        <f>CONCATENATE(portada_F[[#This Row],[NIVEL]],".",portada_F[[#This Row],[CODINS]])</f>
        <v>1.02865</v>
      </c>
      <c r="E3482" s="444" t="s">
        <v>32994</v>
      </c>
      <c r="F3482" t="s">
        <v>5697</v>
      </c>
      <c r="G3482" t="s">
        <v>6192</v>
      </c>
      <c r="H3482" t="s">
        <v>6193</v>
      </c>
      <c r="I3482" t="s">
        <v>17778</v>
      </c>
      <c r="J3482" t="s">
        <v>7</v>
      </c>
      <c r="K3482" t="s">
        <v>32</v>
      </c>
      <c r="L3482" t="s">
        <v>20921</v>
      </c>
      <c r="M3482" t="s">
        <v>18492</v>
      </c>
      <c r="N3482">
        <v>21306</v>
      </c>
      <c r="O3482" t="s">
        <v>35</v>
      </c>
      <c r="P3482" t="s">
        <v>15</v>
      </c>
      <c r="Q3482" t="s">
        <v>6</v>
      </c>
      <c r="R3482" t="s">
        <v>16638</v>
      </c>
      <c r="S3482" t="s">
        <v>83</v>
      </c>
      <c r="T3482" t="s">
        <v>198</v>
      </c>
      <c r="U3482" t="s">
        <v>4258</v>
      </c>
      <c r="V3482" t="s">
        <v>6193</v>
      </c>
      <c r="W3482" t="s">
        <v>26937</v>
      </c>
      <c r="X3482" t="s">
        <v>10998</v>
      </c>
      <c r="Y3482" s="536" t="s">
        <v>26938</v>
      </c>
      <c r="Z3482" s="536" t="s">
        <v>26939</v>
      </c>
      <c r="AA3482" s="493" t="s">
        <v>20308</v>
      </c>
      <c r="AB3482" s="493" t="s">
        <v>26940</v>
      </c>
      <c r="AC3482" s="493" t="s">
        <v>19985</v>
      </c>
      <c r="AD3482" s="493" t="s">
        <v>23333</v>
      </c>
      <c r="AE3482"/>
      <c r="AF3482" t="s">
        <v>20919</v>
      </c>
      <c r="AG3482"/>
      <c r="AH3482"/>
      <c r="AI3482" t="s">
        <v>20668</v>
      </c>
      <c r="AJ3482" t="s">
        <v>32</v>
      </c>
      <c r="AK3482" t="s">
        <v>6191</v>
      </c>
      <c r="AL3482" t="s">
        <v>64</v>
      </c>
      <c r="AM3482" t="s">
        <v>6193</v>
      </c>
      <c r="AN3482">
        <v>7</v>
      </c>
    </row>
    <row r="3483" spans="4:40" ht="14.4" x14ac:dyDescent="0.3">
      <c r="D3483" t="str">
        <f>CONCATENATE(portada_F[[#This Row],[NIVEL]],".",portada_F[[#This Row],[CODINS]])</f>
        <v>1.02321</v>
      </c>
      <c r="E3483" s="444" t="s">
        <v>32512</v>
      </c>
      <c r="F3483" t="s">
        <v>1840</v>
      </c>
      <c r="G3483" t="s">
        <v>6433</v>
      </c>
      <c r="H3483" t="s">
        <v>190</v>
      </c>
      <c r="I3483" t="s">
        <v>17778</v>
      </c>
      <c r="J3483" t="s">
        <v>2</v>
      </c>
      <c r="K3483" t="s">
        <v>32</v>
      </c>
      <c r="L3483" t="s">
        <v>20921</v>
      </c>
      <c r="M3483" t="s">
        <v>18492</v>
      </c>
      <c r="N3483">
        <v>21303</v>
      </c>
      <c r="O3483" t="s">
        <v>35</v>
      </c>
      <c r="P3483" t="s">
        <v>15</v>
      </c>
      <c r="Q3483" t="s">
        <v>3</v>
      </c>
      <c r="R3483" t="s">
        <v>18368</v>
      </c>
      <c r="S3483" t="s">
        <v>83</v>
      </c>
      <c r="T3483" t="s">
        <v>198</v>
      </c>
      <c r="U3483" t="s">
        <v>23264</v>
      </c>
      <c r="V3483" t="s">
        <v>190</v>
      </c>
      <c r="W3483" t="s">
        <v>25817</v>
      </c>
      <c r="X3483" t="s">
        <v>12064</v>
      </c>
      <c r="Y3483" s="536" t="s">
        <v>25818</v>
      </c>
      <c r="Z3483" s="536" t="s">
        <v>25819</v>
      </c>
      <c r="AA3483" s="493" t="s">
        <v>19211</v>
      </c>
      <c r="AB3483" s="493" t="s">
        <v>25819</v>
      </c>
      <c r="AC3483" s="493" t="s">
        <v>20050</v>
      </c>
      <c r="AD3483" s="493" t="s">
        <v>23950</v>
      </c>
      <c r="AE3483"/>
      <c r="AF3483" t="s">
        <v>20919</v>
      </c>
      <c r="AG3483"/>
      <c r="AH3483"/>
      <c r="AI3483" t="s">
        <v>20668</v>
      </c>
      <c r="AJ3483" t="s">
        <v>32</v>
      </c>
      <c r="AK3483" t="s">
        <v>7781</v>
      </c>
      <c r="AL3483" t="s">
        <v>64</v>
      </c>
      <c r="AM3483" t="s">
        <v>190</v>
      </c>
      <c r="AN3483">
        <v>9</v>
      </c>
    </row>
    <row r="3484" spans="4:40" ht="14.4" x14ac:dyDescent="0.3">
      <c r="D3484" t="str">
        <f>CONCATENATE(portada_F[[#This Row],[NIVEL]],".",portada_F[[#This Row],[CODINS]])</f>
        <v>1.03469</v>
      </c>
      <c r="E3484" s="444" t="s">
        <v>33506</v>
      </c>
      <c r="F3484" t="s">
        <v>12570</v>
      </c>
      <c r="G3484" t="s">
        <v>12571</v>
      </c>
      <c r="H3484" t="s">
        <v>859</v>
      </c>
      <c r="I3484" t="s">
        <v>889</v>
      </c>
      <c r="J3484" t="s">
        <v>5</v>
      </c>
      <c r="K3484" t="s">
        <v>32</v>
      </c>
      <c r="L3484" t="s">
        <v>20921</v>
      </c>
      <c r="M3484" t="s">
        <v>18492</v>
      </c>
      <c r="N3484">
        <v>51002</v>
      </c>
      <c r="O3484" t="s">
        <v>236</v>
      </c>
      <c r="P3484" t="s">
        <v>11</v>
      </c>
      <c r="Q3484" t="s">
        <v>2</v>
      </c>
      <c r="R3484" t="s">
        <v>16787</v>
      </c>
      <c r="S3484" t="s">
        <v>237</v>
      </c>
      <c r="T3484" t="s">
        <v>754</v>
      </c>
      <c r="U3484" t="s">
        <v>1563</v>
      </c>
      <c r="V3484" t="s">
        <v>859</v>
      </c>
      <c r="W3484" t="s">
        <v>13411</v>
      </c>
      <c r="X3484" t="s">
        <v>13410</v>
      </c>
      <c r="Y3484" s="536" t="s">
        <v>28167</v>
      </c>
      <c r="Z3484" s="536" t="s">
        <v>24750</v>
      </c>
      <c r="AA3484" s="493" t="s">
        <v>17544</v>
      </c>
      <c r="AB3484" s="493" t="s">
        <v>28168</v>
      </c>
      <c r="AC3484" s="493" t="s">
        <v>19851</v>
      </c>
      <c r="AD3484" s="493" t="s">
        <v>24750</v>
      </c>
      <c r="AE3484"/>
      <c r="AF3484" t="s">
        <v>20919</v>
      </c>
      <c r="AG3484"/>
      <c r="AH3484"/>
      <c r="AI3484" t="s">
        <v>20668</v>
      </c>
      <c r="AJ3484" t="s">
        <v>32</v>
      </c>
      <c r="AK3484" t="s">
        <v>3428</v>
      </c>
      <c r="AL3484" t="s">
        <v>64</v>
      </c>
      <c r="AM3484" t="s">
        <v>859</v>
      </c>
      <c r="AN3484">
        <v>12</v>
      </c>
    </row>
    <row r="3485" spans="4:40" ht="14.4" x14ac:dyDescent="0.3">
      <c r="D3485" t="str">
        <f>CONCATENATE(portada_F[[#This Row],[NIVEL]],".",portada_F[[#This Row],[CODINS]])</f>
        <v>1.03663</v>
      </c>
      <c r="E3485" s="444" t="s">
        <v>33640</v>
      </c>
      <c r="F3485" t="s">
        <v>7868</v>
      </c>
      <c r="G3485" t="s">
        <v>13798</v>
      </c>
      <c r="H3485" t="s">
        <v>17447</v>
      </c>
      <c r="I3485" t="s">
        <v>17778</v>
      </c>
      <c r="J3485" t="s">
        <v>6</v>
      </c>
      <c r="K3485" t="s">
        <v>32</v>
      </c>
      <c r="L3485" t="s">
        <v>20921</v>
      </c>
      <c r="M3485" t="s">
        <v>18492</v>
      </c>
      <c r="N3485">
        <v>21502</v>
      </c>
      <c r="O3485" t="s">
        <v>35</v>
      </c>
      <c r="P3485" t="s">
        <v>202</v>
      </c>
      <c r="Q3485" t="s">
        <v>2</v>
      </c>
      <c r="R3485" t="s">
        <v>16646</v>
      </c>
      <c r="S3485" t="s">
        <v>83</v>
      </c>
      <c r="T3485" t="s">
        <v>203</v>
      </c>
      <c r="U3485" t="s">
        <v>2800</v>
      </c>
      <c r="V3485" t="s">
        <v>14414</v>
      </c>
      <c r="W3485" t="s">
        <v>1820</v>
      </c>
      <c r="X3485" t="s">
        <v>14415</v>
      </c>
      <c r="Y3485" s="536" t="s">
        <v>28616</v>
      </c>
      <c r="Z3485" s="536"/>
      <c r="AA3485" s="493" t="s">
        <v>17448</v>
      </c>
      <c r="AB3485" s="493" t="s">
        <v>28616</v>
      </c>
      <c r="AC3485" s="493" t="s">
        <v>23270</v>
      </c>
      <c r="AD3485" s="493" t="s">
        <v>23271</v>
      </c>
      <c r="AE3485"/>
      <c r="AF3485" t="s">
        <v>20919</v>
      </c>
      <c r="AG3485"/>
      <c r="AH3485"/>
      <c r="AI3485" t="s">
        <v>20668</v>
      </c>
      <c r="AJ3485" t="s">
        <v>32</v>
      </c>
      <c r="AK3485" t="s">
        <v>10307</v>
      </c>
      <c r="AL3485" t="s">
        <v>64</v>
      </c>
      <c r="AM3485" t="s">
        <v>17447</v>
      </c>
      <c r="AN3485">
        <v>7</v>
      </c>
    </row>
    <row r="3486" spans="4:40" ht="14.4" x14ac:dyDescent="0.3">
      <c r="D3486" t="str">
        <f>CONCATENATE(portada_F[[#This Row],[NIVEL]],".",portada_F[[#This Row],[CODINS]])</f>
        <v>1.00672</v>
      </c>
      <c r="E3486" s="444" t="s">
        <v>31041</v>
      </c>
      <c r="F3486" t="s">
        <v>1323</v>
      </c>
      <c r="G3486" t="s">
        <v>4857</v>
      </c>
      <c r="H3486" t="s">
        <v>4323</v>
      </c>
      <c r="I3486" t="s">
        <v>17778</v>
      </c>
      <c r="J3486" t="s">
        <v>4</v>
      </c>
      <c r="K3486" t="s">
        <v>32</v>
      </c>
      <c r="L3486" t="s">
        <v>20921</v>
      </c>
      <c r="M3486" t="s">
        <v>18492</v>
      </c>
      <c r="N3486">
        <v>21304</v>
      </c>
      <c r="O3486" t="s">
        <v>35</v>
      </c>
      <c r="P3486" t="s">
        <v>15</v>
      </c>
      <c r="Q3486" t="s">
        <v>4</v>
      </c>
      <c r="R3486" t="s">
        <v>16636</v>
      </c>
      <c r="S3486" t="s">
        <v>83</v>
      </c>
      <c r="T3486" t="s">
        <v>198</v>
      </c>
      <c r="U3486" t="s">
        <v>4323</v>
      </c>
      <c r="V3486" t="s">
        <v>4323</v>
      </c>
      <c r="W3486" t="s">
        <v>18836</v>
      </c>
      <c r="X3486" t="s">
        <v>11624</v>
      </c>
      <c r="Y3486" s="536" t="s">
        <v>22380</v>
      </c>
      <c r="Z3486" s="536" t="s">
        <v>22380</v>
      </c>
      <c r="AA3486" s="493" t="s">
        <v>15680</v>
      </c>
      <c r="AB3486" s="493" t="s">
        <v>22380</v>
      </c>
      <c r="AC3486" s="493" t="s">
        <v>19867</v>
      </c>
      <c r="AD3486" s="493" t="s">
        <v>22381</v>
      </c>
      <c r="AE3486"/>
      <c r="AF3486" t="s">
        <v>20919</v>
      </c>
      <c r="AG3486"/>
      <c r="AH3486"/>
      <c r="AI3486" t="s">
        <v>20668</v>
      </c>
      <c r="AJ3486" t="s">
        <v>32</v>
      </c>
      <c r="AK3486" t="s">
        <v>4856</v>
      </c>
      <c r="AL3486" t="s">
        <v>64</v>
      </c>
      <c r="AM3486" t="s">
        <v>4323</v>
      </c>
      <c r="AN3486">
        <v>58</v>
      </c>
    </row>
    <row r="3487" spans="4:40" ht="14.4" x14ac:dyDescent="0.3">
      <c r="D3487" t="str">
        <f>CONCATENATE(portada_F[[#This Row],[NIVEL]],".",portada_F[[#This Row],[CODINS]])</f>
        <v>1.01434</v>
      </c>
      <c r="E3487" s="444" t="s">
        <v>31715</v>
      </c>
      <c r="F3487" t="s">
        <v>1336</v>
      </c>
      <c r="G3487" t="s">
        <v>4264</v>
      </c>
      <c r="H3487" t="s">
        <v>4265</v>
      </c>
      <c r="I3487" t="s">
        <v>17778</v>
      </c>
      <c r="J3487" t="s">
        <v>7</v>
      </c>
      <c r="K3487" t="s">
        <v>32</v>
      </c>
      <c r="L3487" t="s">
        <v>20921</v>
      </c>
      <c r="M3487" t="s">
        <v>18492</v>
      </c>
      <c r="N3487">
        <v>21306</v>
      </c>
      <c r="O3487" t="s">
        <v>35</v>
      </c>
      <c r="P3487" t="s">
        <v>15</v>
      </c>
      <c r="Q3487" t="s">
        <v>6</v>
      </c>
      <c r="R3487" t="s">
        <v>16638</v>
      </c>
      <c r="S3487" t="s">
        <v>83</v>
      </c>
      <c r="T3487" t="s">
        <v>198</v>
      </c>
      <c r="U3487" t="s">
        <v>4258</v>
      </c>
      <c r="V3487" t="s">
        <v>4265</v>
      </c>
      <c r="W3487" t="s">
        <v>2979</v>
      </c>
      <c r="X3487" t="s">
        <v>10630</v>
      </c>
      <c r="Y3487" s="536" t="s">
        <v>23976</v>
      </c>
      <c r="Z3487" s="536" t="s">
        <v>23976</v>
      </c>
      <c r="AA3487" s="493" t="s">
        <v>23977</v>
      </c>
      <c r="AB3487" s="493" t="s">
        <v>20668</v>
      </c>
      <c r="AC3487" s="493" t="s">
        <v>19985</v>
      </c>
      <c r="AD3487" s="493" t="s">
        <v>23976</v>
      </c>
      <c r="AE3487"/>
      <c r="AF3487" t="s">
        <v>20919</v>
      </c>
      <c r="AG3487"/>
      <c r="AH3487"/>
      <c r="AI3487" t="s">
        <v>20668</v>
      </c>
      <c r="AJ3487" t="s">
        <v>32</v>
      </c>
      <c r="AK3487" t="s">
        <v>1586</v>
      </c>
      <c r="AL3487" t="s">
        <v>64</v>
      </c>
      <c r="AM3487" t="s">
        <v>4265</v>
      </c>
      <c r="AN3487">
        <v>13</v>
      </c>
    </row>
    <row r="3488" spans="4:40" ht="14.4" x14ac:dyDescent="0.3">
      <c r="D3488" t="str">
        <f>CONCATENATE(portada_F[[#This Row],[NIVEL]],".",portada_F[[#This Row],[CODINS]])</f>
        <v>1.01435</v>
      </c>
      <c r="E3488" s="444" t="s">
        <v>31716</v>
      </c>
      <c r="F3488" t="s">
        <v>3611</v>
      </c>
      <c r="G3488" t="s">
        <v>4300</v>
      </c>
      <c r="H3488" t="s">
        <v>4301</v>
      </c>
      <c r="I3488" t="s">
        <v>17778</v>
      </c>
      <c r="J3488" t="s">
        <v>7</v>
      </c>
      <c r="K3488" t="s">
        <v>32</v>
      </c>
      <c r="L3488" t="s">
        <v>20921</v>
      </c>
      <c r="M3488" t="s">
        <v>18492</v>
      </c>
      <c r="N3488">
        <v>21306</v>
      </c>
      <c r="O3488" t="s">
        <v>35</v>
      </c>
      <c r="P3488" t="s">
        <v>15</v>
      </c>
      <c r="Q3488" t="s">
        <v>6</v>
      </c>
      <c r="R3488" t="s">
        <v>16638</v>
      </c>
      <c r="S3488" t="s">
        <v>83</v>
      </c>
      <c r="T3488" t="s">
        <v>198</v>
      </c>
      <c r="U3488" t="s">
        <v>4258</v>
      </c>
      <c r="V3488" t="s">
        <v>9535</v>
      </c>
      <c r="W3488" t="s">
        <v>17166</v>
      </c>
      <c r="X3488" t="s">
        <v>10631</v>
      </c>
      <c r="Y3488" s="536" t="s">
        <v>23978</v>
      </c>
      <c r="Z3488" s="536" t="s">
        <v>23978</v>
      </c>
      <c r="AA3488" s="493" t="s">
        <v>20054</v>
      </c>
      <c r="AB3488" s="493" t="s">
        <v>23979</v>
      </c>
      <c r="AC3488" s="493" t="s">
        <v>19985</v>
      </c>
      <c r="AD3488" s="493" t="s">
        <v>23333</v>
      </c>
      <c r="AE3488"/>
      <c r="AF3488" t="s">
        <v>20919</v>
      </c>
      <c r="AG3488"/>
      <c r="AH3488"/>
      <c r="AI3488" t="s">
        <v>20668</v>
      </c>
      <c r="AJ3488" t="s">
        <v>32</v>
      </c>
      <c r="AK3488" t="s">
        <v>4299</v>
      </c>
      <c r="AL3488" t="s">
        <v>64</v>
      </c>
      <c r="AM3488" t="s">
        <v>4301</v>
      </c>
      <c r="AN3488">
        <v>16</v>
      </c>
    </row>
    <row r="3489" spans="4:40" ht="14.4" x14ac:dyDescent="0.3">
      <c r="D3489" t="str">
        <f>CONCATENATE(portada_F[[#This Row],[NIVEL]],".",portada_F[[#This Row],[CODINS]])</f>
        <v>1.03028</v>
      </c>
      <c r="E3489" s="444" t="s">
        <v>33132</v>
      </c>
      <c r="F3489" t="s">
        <v>4307</v>
      </c>
      <c r="G3489" t="s">
        <v>4306</v>
      </c>
      <c r="H3489" t="s">
        <v>2912</v>
      </c>
      <c r="I3489" t="s">
        <v>17778</v>
      </c>
      <c r="J3489" t="s">
        <v>7</v>
      </c>
      <c r="K3489" t="s">
        <v>32</v>
      </c>
      <c r="L3489" t="s">
        <v>20921</v>
      </c>
      <c r="M3489" t="s">
        <v>18492</v>
      </c>
      <c r="N3489">
        <v>21306</v>
      </c>
      <c r="O3489" t="s">
        <v>35</v>
      </c>
      <c r="P3489" t="s">
        <v>15</v>
      </c>
      <c r="Q3489" t="s">
        <v>6</v>
      </c>
      <c r="R3489" t="s">
        <v>16638</v>
      </c>
      <c r="S3489" t="s">
        <v>83</v>
      </c>
      <c r="T3489" t="s">
        <v>198</v>
      </c>
      <c r="U3489" t="s">
        <v>4258</v>
      </c>
      <c r="V3489" t="s">
        <v>2912</v>
      </c>
      <c r="W3489" t="s">
        <v>9537</v>
      </c>
      <c r="X3489" t="s">
        <v>13286</v>
      </c>
      <c r="Y3489" s="536" t="s">
        <v>27261</v>
      </c>
      <c r="Z3489" s="536"/>
      <c r="AA3489" s="493" t="s">
        <v>19397</v>
      </c>
      <c r="AB3489" s="493" t="s">
        <v>27261</v>
      </c>
      <c r="AC3489" s="493" t="s">
        <v>19985</v>
      </c>
      <c r="AD3489" s="493" t="s">
        <v>23333</v>
      </c>
      <c r="AE3489"/>
      <c r="AF3489" t="s">
        <v>20919</v>
      </c>
      <c r="AG3489"/>
      <c r="AH3489"/>
      <c r="AI3489" t="s">
        <v>20668</v>
      </c>
      <c r="AJ3489" t="s">
        <v>32</v>
      </c>
      <c r="AK3489" t="s">
        <v>4305</v>
      </c>
      <c r="AL3489" t="s">
        <v>64</v>
      </c>
      <c r="AM3489" t="s">
        <v>2912</v>
      </c>
      <c r="AN3489">
        <v>9</v>
      </c>
    </row>
    <row r="3490" spans="4:40" ht="14.4" x14ac:dyDescent="0.3">
      <c r="D3490" t="str">
        <f>CONCATENATE(portada_F[[#This Row],[NIVEL]],".",portada_F[[#This Row],[CODINS]])</f>
        <v>1.03664</v>
      </c>
      <c r="E3490" s="444" t="s">
        <v>33641</v>
      </c>
      <c r="F3490" t="s">
        <v>7974</v>
      </c>
      <c r="G3490" t="s">
        <v>13799</v>
      </c>
      <c r="H3490" t="s">
        <v>13800</v>
      </c>
      <c r="I3490" t="s">
        <v>17778</v>
      </c>
      <c r="J3490" t="s">
        <v>6</v>
      </c>
      <c r="K3490" t="s">
        <v>32</v>
      </c>
      <c r="L3490" t="s">
        <v>20921</v>
      </c>
      <c r="M3490" t="s">
        <v>18492</v>
      </c>
      <c r="N3490">
        <v>21504</v>
      </c>
      <c r="O3490" t="s">
        <v>35</v>
      </c>
      <c r="P3490" t="s">
        <v>202</v>
      </c>
      <c r="Q3490" t="s">
        <v>4</v>
      </c>
      <c r="R3490" t="s">
        <v>16648</v>
      </c>
      <c r="S3490" t="s">
        <v>83</v>
      </c>
      <c r="T3490" t="s">
        <v>203</v>
      </c>
      <c r="U3490" t="s">
        <v>23268</v>
      </c>
      <c r="V3490" t="s">
        <v>2854</v>
      </c>
      <c r="W3490" t="s">
        <v>14417</v>
      </c>
      <c r="X3490" t="s">
        <v>14006</v>
      </c>
      <c r="Y3490" s="536"/>
      <c r="Z3490" s="536"/>
      <c r="AA3490" s="493" t="s">
        <v>14416</v>
      </c>
      <c r="AB3490" s="493" t="s">
        <v>28617</v>
      </c>
      <c r="AC3490" s="493" t="s">
        <v>23270</v>
      </c>
      <c r="AD3490" s="493" t="s">
        <v>23271</v>
      </c>
      <c r="AE3490"/>
      <c r="AF3490" t="s">
        <v>20919</v>
      </c>
      <c r="AG3490"/>
      <c r="AH3490"/>
      <c r="AI3490" t="s">
        <v>20668</v>
      </c>
      <c r="AJ3490" t="s">
        <v>32</v>
      </c>
      <c r="AK3490" t="s">
        <v>9063</v>
      </c>
      <c r="AL3490" t="s">
        <v>64</v>
      </c>
      <c r="AM3490" t="s">
        <v>13800</v>
      </c>
      <c r="AN3490">
        <v>4</v>
      </c>
    </row>
    <row r="3491" spans="4:40" ht="14.4" x14ac:dyDescent="0.3">
      <c r="D3491" t="str">
        <f>CONCATENATE(portada_F[[#This Row],[NIVEL]],".",portada_F[[#This Row],[CODINS]])</f>
        <v>1.03056</v>
      </c>
      <c r="E3491" s="444" t="s">
        <v>33153</v>
      </c>
      <c r="F3491" t="s">
        <v>7551</v>
      </c>
      <c r="G3491" t="s">
        <v>11228</v>
      </c>
      <c r="H3491" t="s">
        <v>11229</v>
      </c>
      <c r="I3491" t="s">
        <v>889</v>
      </c>
      <c r="J3491" t="s">
        <v>5</v>
      </c>
      <c r="K3491" t="s">
        <v>32</v>
      </c>
      <c r="L3491" t="s">
        <v>20921</v>
      </c>
      <c r="M3491" t="s">
        <v>18492</v>
      </c>
      <c r="N3491">
        <v>51002</v>
      </c>
      <c r="O3491" t="s">
        <v>236</v>
      </c>
      <c r="P3491" t="s">
        <v>11</v>
      </c>
      <c r="Q3491" t="s">
        <v>2</v>
      </c>
      <c r="R3491" t="s">
        <v>16787</v>
      </c>
      <c r="S3491" t="s">
        <v>237</v>
      </c>
      <c r="T3491" t="s">
        <v>754</v>
      </c>
      <c r="U3491" t="s">
        <v>1563</v>
      </c>
      <c r="V3491" t="s">
        <v>11229</v>
      </c>
      <c r="W3491" t="s">
        <v>27318</v>
      </c>
      <c r="X3491" t="s">
        <v>12223</v>
      </c>
      <c r="Y3491" s="536" t="s">
        <v>27319</v>
      </c>
      <c r="Z3491" s="536" t="s">
        <v>24750</v>
      </c>
      <c r="AA3491" s="493" t="s">
        <v>18138</v>
      </c>
      <c r="AB3491" s="493" t="s">
        <v>27319</v>
      </c>
      <c r="AC3491" s="493" t="s">
        <v>19851</v>
      </c>
      <c r="AD3491" s="493" t="s">
        <v>26476</v>
      </c>
      <c r="AE3491"/>
      <c r="AF3491" t="s">
        <v>20919</v>
      </c>
      <c r="AG3491"/>
      <c r="AH3491"/>
      <c r="AI3491" t="s">
        <v>20668</v>
      </c>
      <c r="AJ3491" t="s">
        <v>32</v>
      </c>
      <c r="AK3491" t="s">
        <v>12308</v>
      </c>
      <c r="AL3491" t="s">
        <v>64</v>
      </c>
      <c r="AM3491" t="s">
        <v>11229</v>
      </c>
      <c r="AN3491">
        <v>13</v>
      </c>
    </row>
    <row r="3492" spans="4:40" ht="14.4" x14ac:dyDescent="0.3">
      <c r="D3492" t="str">
        <f>CONCATENATE(portada_F[[#This Row],[NIVEL]],".",portada_F[[#This Row],[CODINS]])</f>
        <v>1.01124</v>
      </c>
      <c r="E3492" s="444" t="s">
        <v>31434</v>
      </c>
      <c r="F3492" t="s">
        <v>3003</v>
      </c>
      <c r="G3492" t="s">
        <v>4256</v>
      </c>
      <c r="H3492" t="s">
        <v>4257</v>
      </c>
      <c r="I3492" t="s">
        <v>17778</v>
      </c>
      <c r="J3492" t="s">
        <v>7</v>
      </c>
      <c r="K3492" t="s">
        <v>32</v>
      </c>
      <c r="L3492" t="s">
        <v>20921</v>
      </c>
      <c r="M3492" t="s">
        <v>18492</v>
      </c>
      <c r="N3492">
        <v>21306</v>
      </c>
      <c r="O3492" t="s">
        <v>35</v>
      </c>
      <c r="P3492" t="s">
        <v>15</v>
      </c>
      <c r="Q3492" t="s">
        <v>6</v>
      </c>
      <c r="R3492" t="s">
        <v>16638</v>
      </c>
      <c r="S3492" t="s">
        <v>83</v>
      </c>
      <c r="T3492" t="s">
        <v>198</v>
      </c>
      <c r="U3492" t="s">
        <v>4258</v>
      </c>
      <c r="V3492" t="s">
        <v>4257</v>
      </c>
      <c r="W3492" t="s">
        <v>23329</v>
      </c>
      <c r="X3492" t="s">
        <v>11745</v>
      </c>
      <c r="Y3492" s="536" t="s">
        <v>23330</v>
      </c>
      <c r="Z3492" s="536" t="s">
        <v>23331</v>
      </c>
      <c r="AA3492" s="493" t="s">
        <v>15057</v>
      </c>
      <c r="AB3492" s="493" t="s">
        <v>23332</v>
      </c>
      <c r="AC3492" s="493" t="s">
        <v>19985</v>
      </c>
      <c r="AD3492" s="493" t="s">
        <v>23333</v>
      </c>
      <c r="AE3492"/>
      <c r="AF3492" t="s">
        <v>20919</v>
      </c>
      <c r="AG3492"/>
      <c r="AH3492"/>
      <c r="AI3492" t="s">
        <v>20668</v>
      </c>
      <c r="AJ3492" t="s">
        <v>32</v>
      </c>
      <c r="AK3492" t="s">
        <v>7540</v>
      </c>
      <c r="AL3492" t="s">
        <v>64</v>
      </c>
      <c r="AM3492" t="s">
        <v>4257</v>
      </c>
      <c r="AN3492">
        <v>31</v>
      </c>
    </row>
    <row r="3493" spans="4:40" ht="14.4" x14ac:dyDescent="0.3">
      <c r="D3493" t="str">
        <f>CONCATENATE(portada_F[[#This Row],[NIVEL]],".",portada_F[[#This Row],[CODINS]])</f>
        <v>1.02167</v>
      </c>
      <c r="E3493" s="444" t="s">
        <v>32377</v>
      </c>
      <c r="F3493" t="s">
        <v>213</v>
      </c>
      <c r="G3493" t="s">
        <v>209</v>
      </c>
      <c r="H3493" t="s">
        <v>210</v>
      </c>
      <c r="I3493" t="s">
        <v>17778</v>
      </c>
      <c r="J3493" t="s">
        <v>3</v>
      </c>
      <c r="K3493" t="s">
        <v>32</v>
      </c>
      <c r="L3493" t="s">
        <v>20921</v>
      </c>
      <c r="M3493" t="s">
        <v>18492</v>
      </c>
      <c r="N3493">
        <v>21303</v>
      </c>
      <c r="O3493" t="s">
        <v>35</v>
      </c>
      <c r="P3493" t="s">
        <v>15</v>
      </c>
      <c r="Q3493" t="s">
        <v>3</v>
      </c>
      <c r="R3493" t="s">
        <v>18368</v>
      </c>
      <c r="S3493" t="s">
        <v>83</v>
      </c>
      <c r="T3493" t="s">
        <v>198</v>
      </c>
      <c r="U3493" t="s">
        <v>23264</v>
      </c>
      <c r="V3493" t="s">
        <v>210</v>
      </c>
      <c r="W3493" t="s">
        <v>25501</v>
      </c>
      <c r="X3493" t="s">
        <v>10836</v>
      </c>
      <c r="Y3493" s="536" t="s">
        <v>25502</v>
      </c>
      <c r="Z3493" s="536" t="s">
        <v>25502</v>
      </c>
      <c r="AA3493" s="493" t="s">
        <v>11333</v>
      </c>
      <c r="AB3493" s="493" t="s">
        <v>25503</v>
      </c>
      <c r="AC3493" s="493" t="s">
        <v>19981</v>
      </c>
      <c r="AD3493" s="493" t="s">
        <v>23328</v>
      </c>
      <c r="AE3493"/>
      <c r="AF3493" t="s">
        <v>20919</v>
      </c>
      <c r="AG3493"/>
      <c r="AH3493"/>
      <c r="AI3493" t="s">
        <v>20668</v>
      </c>
      <c r="AJ3493" t="s">
        <v>32</v>
      </c>
      <c r="AK3493" t="s">
        <v>178</v>
      </c>
      <c r="AL3493" t="s">
        <v>64</v>
      </c>
      <c r="AM3493" t="s">
        <v>210</v>
      </c>
      <c r="AN3493">
        <v>27</v>
      </c>
    </row>
    <row r="3494" spans="4:40" ht="14.4" x14ac:dyDescent="0.3">
      <c r="D3494" t="str">
        <f>CONCATENATE(portada_F[[#This Row],[NIVEL]],".",portada_F[[#This Row],[CODINS]])</f>
        <v>1.03647</v>
      </c>
      <c r="E3494" s="444" t="s">
        <v>33626</v>
      </c>
      <c r="F3494" t="s">
        <v>13510</v>
      </c>
      <c r="G3494" t="s">
        <v>13771</v>
      </c>
      <c r="H3494" t="s">
        <v>13772</v>
      </c>
      <c r="I3494" t="s">
        <v>17778</v>
      </c>
      <c r="J3494" t="s">
        <v>3</v>
      </c>
      <c r="K3494" t="s">
        <v>32</v>
      </c>
      <c r="L3494" t="s">
        <v>20921</v>
      </c>
      <c r="M3494" t="s">
        <v>18492</v>
      </c>
      <c r="N3494">
        <v>21303</v>
      </c>
      <c r="O3494" t="s">
        <v>35</v>
      </c>
      <c r="P3494" t="s">
        <v>15</v>
      </c>
      <c r="Q3494" t="s">
        <v>3</v>
      </c>
      <c r="R3494" t="s">
        <v>18368</v>
      </c>
      <c r="S3494" t="s">
        <v>83</v>
      </c>
      <c r="T3494" t="s">
        <v>198</v>
      </c>
      <c r="U3494" t="s">
        <v>23264</v>
      </c>
      <c r="V3494" t="s">
        <v>13772</v>
      </c>
      <c r="W3494" t="s">
        <v>28576</v>
      </c>
      <c r="X3494" t="s">
        <v>14399</v>
      </c>
      <c r="Y3494" s="536" t="s">
        <v>28577</v>
      </c>
      <c r="Z3494" s="536" t="s">
        <v>23266</v>
      </c>
      <c r="AA3494" s="493" t="s">
        <v>14398</v>
      </c>
      <c r="AB3494" s="493" t="s">
        <v>28578</v>
      </c>
      <c r="AC3494" s="493" t="s">
        <v>19981</v>
      </c>
      <c r="AD3494" s="493" t="s">
        <v>23328</v>
      </c>
      <c r="AE3494"/>
      <c r="AF3494" t="s">
        <v>20919</v>
      </c>
      <c r="AG3494"/>
      <c r="AH3494"/>
      <c r="AI3494" t="s">
        <v>20668</v>
      </c>
      <c r="AJ3494" t="s">
        <v>32</v>
      </c>
      <c r="AK3494" t="s">
        <v>1067</v>
      </c>
      <c r="AL3494" t="s">
        <v>64</v>
      </c>
      <c r="AM3494" t="s">
        <v>13772</v>
      </c>
      <c r="AN3494">
        <v>1</v>
      </c>
    </row>
    <row r="3495" spans="4:40" ht="14.4" x14ac:dyDescent="0.3">
      <c r="D3495" t="str">
        <f>CONCATENATE(portada_F[[#This Row],[NIVEL]],".",portada_F[[#This Row],[CODINS]])</f>
        <v>1.03819</v>
      </c>
      <c r="E3495" s="444" t="s">
        <v>33751</v>
      </c>
      <c r="F3495" t="s">
        <v>9972</v>
      </c>
      <c r="G3495" t="s">
        <v>14727</v>
      </c>
      <c r="H3495" t="s">
        <v>14728</v>
      </c>
      <c r="I3495" t="s">
        <v>17778</v>
      </c>
      <c r="J3495" t="s">
        <v>9</v>
      </c>
      <c r="K3495" t="s">
        <v>32</v>
      </c>
      <c r="L3495" t="s">
        <v>20921</v>
      </c>
      <c r="M3495" t="s">
        <v>18492</v>
      </c>
      <c r="N3495">
        <v>21307</v>
      </c>
      <c r="O3495" t="s">
        <v>35</v>
      </c>
      <c r="P3495" t="s">
        <v>15</v>
      </c>
      <c r="Q3495" t="s">
        <v>7</v>
      </c>
      <c r="R3495" t="s">
        <v>16639</v>
      </c>
      <c r="S3495" t="s">
        <v>83</v>
      </c>
      <c r="T3495" t="s">
        <v>198</v>
      </c>
      <c r="U3495" t="s">
        <v>23122</v>
      </c>
      <c r="V3495" t="s">
        <v>14728</v>
      </c>
      <c r="W3495" t="s">
        <v>12291</v>
      </c>
      <c r="X3495" t="s">
        <v>15250</v>
      </c>
      <c r="Y3495" s="536" t="s">
        <v>28915</v>
      </c>
      <c r="Z3495" s="536"/>
      <c r="AA3495" s="493" t="s">
        <v>15917</v>
      </c>
      <c r="AB3495" s="493" t="s">
        <v>28916</v>
      </c>
      <c r="AC3495" s="493" t="s">
        <v>20005</v>
      </c>
      <c r="AD3495" s="493" t="s">
        <v>23505</v>
      </c>
      <c r="AE3495"/>
      <c r="AF3495" t="s">
        <v>20919</v>
      </c>
      <c r="AG3495"/>
      <c r="AH3495"/>
      <c r="AI3495" t="s">
        <v>20668</v>
      </c>
      <c r="AJ3495" t="s">
        <v>32</v>
      </c>
      <c r="AK3495" t="s">
        <v>4804</v>
      </c>
      <c r="AL3495" t="s">
        <v>64</v>
      </c>
      <c r="AM3495" t="s">
        <v>14728</v>
      </c>
      <c r="AN3495">
        <v>10</v>
      </c>
    </row>
    <row r="3496" spans="4:40" ht="14.4" x14ac:dyDescent="0.3">
      <c r="D3496" t="str">
        <f>CONCATENATE(portada_F[[#This Row],[NIVEL]],".",portada_F[[#This Row],[CODINS]])</f>
        <v>1.02130</v>
      </c>
      <c r="E3496" s="444" t="s">
        <v>32345</v>
      </c>
      <c r="F3496" t="s">
        <v>7539</v>
      </c>
      <c r="G3496" t="s">
        <v>13556</v>
      </c>
      <c r="H3496" t="s">
        <v>1636</v>
      </c>
      <c r="I3496" t="s">
        <v>17778</v>
      </c>
      <c r="J3496" t="s">
        <v>7</v>
      </c>
      <c r="K3496" t="s">
        <v>32</v>
      </c>
      <c r="L3496" t="s">
        <v>20921</v>
      </c>
      <c r="M3496" t="s">
        <v>18492</v>
      </c>
      <c r="N3496">
        <v>21302</v>
      </c>
      <c r="O3496" t="s">
        <v>35</v>
      </c>
      <c r="P3496" t="s">
        <v>15</v>
      </c>
      <c r="Q3496" t="s">
        <v>2</v>
      </c>
      <c r="R3496" t="s">
        <v>16635</v>
      </c>
      <c r="S3496" t="s">
        <v>83</v>
      </c>
      <c r="T3496" t="s">
        <v>198</v>
      </c>
      <c r="U3496" t="s">
        <v>4211</v>
      </c>
      <c r="V3496" t="s">
        <v>1636</v>
      </c>
      <c r="W3496" t="s">
        <v>14097</v>
      </c>
      <c r="X3496" t="s">
        <v>14096</v>
      </c>
      <c r="Y3496" s="536" t="s">
        <v>25422</v>
      </c>
      <c r="Z3496" s="536"/>
      <c r="AA3496" s="493" t="s">
        <v>25423</v>
      </c>
      <c r="AB3496" s="493" t="s">
        <v>25422</v>
      </c>
      <c r="AC3496" s="493" t="s">
        <v>19985</v>
      </c>
      <c r="AD3496" s="493" t="s">
        <v>23333</v>
      </c>
      <c r="AE3496"/>
      <c r="AF3496" t="s">
        <v>20919</v>
      </c>
      <c r="AG3496"/>
      <c r="AH3496"/>
      <c r="AI3496" t="s">
        <v>20668</v>
      </c>
      <c r="AJ3496" t="s">
        <v>32</v>
      </c>
      <c r="AK3496" t="s">
        <v>4259</v>
      </c>
      <c r="AL3496" t="s">
        <v>64</v>
      </c>
      <c r="AM3496" t="s">
        <v>1636</v>
      </c>
      <c r="AN3496">
        <v>5</v>
      </c>
    </row>
    <row r="3497" spans="4:40" ht="14.4" x14ac:dyDescent="0.3">
      <c r="D3497" t="str">
        <f>CONCATENATE(portada_F[[#This Row],[NIVEL]],".",portada_F[[#This Row],[CODINS]])</f>
        <v>1.01833</v>
      </c>
      <c r="E3497" s="444" t="s">
        <v>32079</v>
      </c>
      <c r="F3497" t="s">
        <v>3302</v>
      </c>
      <c r="G3497" t="s">
        <v>3300</v>
      </c>
      <c r="H3497" t="s">
        <v>3301</v>
      </c>
      <c r="I3497" t="s">
        <v>17778</v>
      </c>
      <c r="J3497" t="s">
        <v>6</v>
      </c>
      <c r="K3497" t="s">
        <v>32</v>
      </c>
      <c r="L3497" t="s">
        <v>20921</v>
      </c>
      <c r="M3497" t="s">
        <v>18492</v>
      </c>
      <c r="N3497">
        <v>21504</v>
      </c>
      <c r="O3497" t="s">
        <v>35</v>
      </c>
      <c r="P3497" t="s">
        <v>202</v>
      </c>
      <c r="Q3497" t="s">
        <v>4</v>
      </c>
      <c r="R3497" t="s">
        <v>16648</v>
      </c>
      <c r="S3497" t="s">
        <v>83</v>
      </c>
      <c r="T3497" t="s">
        <v>203</v>
      </c>
      <c r="U3497" t="s">
        <v>23268</v>
      </c>
      <c r="V3497" t="s">
        <v>473</v>
      </c>
      <c r="W3497" t="s">
        <v>24812</v>
      </c>
      <c r="X3497" t="s">
        <v>15695</v>
      </c>
      <c r="Y3497" s="536"/>
      <c r="Z3497" s="536"/>
      <c r="AA3497" s="493" t="s">
        <v>24813</v>
      </c>
      <c r="AB3497" s="493" t="s">
        <v>24814</v>
      </c>
      <c r="AC3497" s="493" t="s">
        <v>23270</v>
      </c>
      <c r="AD3497" s="493" t="s">
        <v>23271</v>
      </c>
      <c r="AE3497"/>
      <c r="AF3497" t="s">
        <v>20919</v>
      </c>
      <c r="AG3497"/>
      <c r="AH3497"/>
      <c r="AI3497" t="s">
        <v>20668</v>
      </c>
      <c r="AJ3497" t="s">
        <v>32</v>
      </c>
      <c r="AK3497" t="s">
        <v>751</v>
      </c>
      <c r="AL3497" t="s">
        <v>64</v>
      </c>
      <c r="AM3497" t="s">
        <v>3301</v>
      </c>
      <c r="AN3497">
        <v>16</v>
      </c>
    </row>
    <row r="3498" spans="4:40" ht="14.4" x14ac:dyDescent="0.3">
      <c r="D3498" t="str">
        <f>CONCATENATE(portada_F[[#This Row],[NIVEL]],".",portada_F[[#This Row],[CODINS]])</f>
        <v>1.01752</v>
      </c>
      <c r="E3498" s="444" t="s">
        <v>32009</v>
      </c>
      <c r="F3498" t="s">
        <v>4102</v>
      </c>
      <c r="G3498" t="s">
        <v>4214</v>
      </c>
      <c r="H3498" t="s">
        <v>4215</v>
      </c>
      <c r="I3498" t="s">
        <v>17778</v>
      </c>
      <c r="J3498" t="s">
        <v>2</v>
      </c>
      <c r="K3498" t="s">
        <v>32</v>
      </c>
      <c r="L3498" t="s">
        <v>20921</v>
      </c>
      <c r="M3498" t="s">
        <v>18492</v>
      </c>
      <c r="N3498">
        <v>21302</v>
      </c>
      <c r="O3498" t="s">
        <v>35</v>
      </c>
      <c r="P3498" t="s">
        <v>15</v>
      </c>
      <c r="Q3498" t="s">
        <v>2</v>
      </c>
      <c r="R3498" t="s">
        <v>16635</v>
      </c>
      <c r="S3498" t="s">
        <v>83</v>
      </c>
      <c r="T3498" t="s">
        <v>198</v>
      </c>
      <c r="U3498" t="s">
        <v>4211</v>
      </c>
      <c r="V3498" t="s">
        <v>4215</v>
      </c>
      <c r="W3498" t="s">
        <v>12974</v>
      </c>
      <c r="X3498" t="s">
        <v>10721</v>
      </c>
      <c r="Y3498" s="536" t="s">
        <v>24660</v>
      </c>
      <c r="Z3498" s="536" t="s">
        <v>23948</v>
      </c>
      <c r="AA3498" s="493" t="s">
        <v>15683</v>
      </c>
      <c r="AB3498" s="493" t="s">
        <v>24660</v>
      </c>
      <c r="AC3498" s="493" t="s">
        <v>20050</v>
      </c>
      <c r="AD3498" s="493" t="s">
        <v>23948</v>
      </c>
      <c r="AE3498"/>
      <c r="AF3498" t="s">
        <v>20919</v>
      </c>
      <c r="AG3498"/>
      <c r="AH3498"/>
      <c r="AI3498" t="s">
        <v>20668</v>
      </c>
      <c r="AJ3498" t="s">
        <v>32</v>
      </c>
      <c r="AK3498" t="s">
        <v>4213</v>
      </c>
      <c r="AL3498" t="s">
        <v>64</v>
      </c>
      <c r="AM3498" t="s">
        <v>4215</v>
      </c>
      <c r="AN3498">
        <v>8</v>
      </c>
    </row>
    <row r="3499" spans="4:40" ht="14.4" x14ac:dyDescent="0.3">
      <c r="D3499" t="str">
        <f>CONCATENATE(portada_F[[#This Row],[NIVEL]],".",portada_F[[#This Row],[CODINS]])</f>
        <v>1.03667</v>
      </c>
      <c r="E3499" s="444" t="s">
        <v>33644</v>
      </c>
      <c r="F3499" t="s">
        <v>9950</v>
      </c>
      <c r="G3499" t="s">
        <v>13803</v>
      </c>
      <c r="H3499" t="s">
        <v>778</v>
      </c>
      <c r="I3499" t="s">
        <v>17778</v>
      </c>
      <c r="J3499" t="s">
        <v>7</v>
      </c>
      <c r="K3499" t="s">
        <v>32</v>
      </c>
      <c r="L3499" t="s">
        <v>20921</v>
      </c>
      <c r="M3499" t="s">
        <v>18492</v>
      </c>
      <c r="N3499">
        <v>21303</v>
      </c>
      <c r="O3499" t="s">
        <v>35</v>
      </c>
      <c r="P3499" t="s">
        <v>15</v>
      </c>
      <c r="Q3499" t="s">
        <v>3</v>
      </c>
      <c r="R3499" t="s">
        <v>18368</v>
      </c>
      <c r="S3499" t="s">
        <v>83</v>
      </c>
      <c r="T3499" t="s">
        <v>198</v>
      </c>
      <c r="U3499" t="s">
        <v>23264</v>
      </c>
      <c r="V3499" t="s">
        <v>778</v>
      </c>
      <c r="W3499" t="s">
        <v>697</v>
      </c>
      <c r="X3499" t="s">
        <v>14420</v>
      </c>
      <c r="Y3499" s="536" t="s">
        <v>28623</v>
      </c>
      <c r="Z3499" s="536" t="s">
        <v>28624</v>
      </c>
      <c r="AA3499" s="493" t="s">
        <v>18187</v>
      </c>
      <c r="AB3499" s="493" t="s">
        <v>28623</v>
      </c>
      <c r="AC3499" s="493" t="s">
        <v>19985</v>
      </c>
      <c r="AD3499" s="493" t="s">
        <v>23333</v>
      </c>
      <c r="AE3499"/>
      <c r="AF3499" t="s">
        <v>20919</v>
      </c>
      <c r="AG3499"/>
      <c r="AH3499"/>
      <c r="AI3499" t="s">
        <v>20668</v>
      </c>
      <c r="AJ3499" t="s">
        <v>32</v>
      </c>
      <c r="AK3499" t="s">
        <v>14494</v>
      </c>
      <c r="AL3499" t="s">
        <v>64</v>
      </c>
      <c r="AM3499" t="s">
        <v>778</v>
      </c>
      <c r="AN3499">
        <v>1</v>
      </c>
    </row>
    <row r="3500" spans="4:40" ht="14.4" x14ac:dyDescent="0.3">
      <c r="D3500" t="str">
        <f>CONCATENATE(portada_F[[#This Row],[NIVEL]],".",portada_F[[#This Row],[CODINS]])</f>
        <v>1.01235</v>
      </c>
      <c r="E3500" s="444" t="s">
        <v>31521</v>
      </c>
      <c r="F3500" t="s">
        <v>3211</v>
      </c>
      <c r="G3500" t="s">
        <v>4771</v>
      </c>
      <c r="H3500" t="s">
        <v>306</v>
      </c>
      <c r="I3500" t="s">
        <v>17778</v>
      </c>
      <c r="J3500" t="s">
        <v>4</v>
      </c>
      <c r="K3500" t="s">
        <v>32</v>
      </c>
      <c r="L3500" t="s">
        <v>20921</v>
      </c>
      <c r="M3500" t="s">
        <v>18492</v>
      </c>
      <c r="N3500">
        <v>21308</v>
      </c>
      <c r="O3500" t="s">
        <v>35</v>
      </c>
      <c r="P3500" t="s">
        <v>15</v>
      </c>
      <c r="Q3500" t="s">
        <v>9</v>
      </c>
      <c r="R3500" t="s">
        <v>16640</v>
      </c>
      <c r="S3500" t="s">
        <v>83</v>
      </c>
      <c r="T3500" t="s">
        <v>198</v>
      </c>
      <c r="U3500" t="s">
        <v>4772</v>
      </c>
      <c r="V3500" t="s">
        <v>4772</v>
      </c>
      <c r="W3500" t="s">
        <v>23542</v>
      </c>
      <c r="X3500" t="s">
        <v>11772</v>
      </c>
      <c r="Y3500" s="536" t="s">
        <v>23543</v>
      </c>
      <c r="Z3500" s="536" t="s">
        <v>23543</v>
      </c>
      <c r="AA3500" s="493" t="s">
        <v>20007</v>
      </c>
      <c r="AB3500" s="493" t="s">
        <v>23543</v>
      </c>
      <c r="AC3500" s="493" t="s">
        <v>19867</v>
      </c>
      <c r="AD3500" s="493" t="s">
        <v>22381</v>
      </c>
      <c r="AE3500"/>
      <c r="AF3500" t="s">
        <v>20919</v>
      </c>
      <c r="AG3500"/>
      <c r="AH3500"/>
      <c r="AI3500" t="s">
        <v>20668</v>
      </c>
      <c r="AJ3500" t="s">
        <v>32</v>
      </c>
      <c r="AK3500" t="s">
        <v>2218</v>
      </c>
      <c r="AL3500" t="s">
        <v>64</v>
      </c>
      <c r="AM3500" t="s">
        <v>306</v>
      </c>
      <c r="AN3500">
        <v>63</v>
      </c>
    </row>
    <row r="3501" spans="4:40" ht="14.4" x14ac:dyDescent="0.3">
      <c r="D3501" t="str">
        <f>CONCATENATE(portada_F[[#This Row],[NIVEL]],".",portada_F[[#This Row],[CODINS]])</f>
        <v>1.01826</v>
      </c>
      <c r="E3501" s="444" t="s">
        <v>32073</v>
      </c>
      <c r="F3501" t="s">
        <v>815</v>
      </c>
      <c r="G3501" t="s">
        <v>4809</v>
      </c>
      <c r="H3501" t="s">
        <v>4810</v>
      </c>
      <c r="I3501" t="s">
        <v>17778</v>
      </c>
      <c r="J3501" t="s">
        <v>7</v>
      </c>
      <c r="K3501" t="s">
        <v>32</v>
      </c>
      <c r="L3501" t="s">
        <v>20921</v>
      </c>
      <c r="M3501" t="s">
        <v>18492</v>
      </c>
      <c r="N3501">
        <v>21303</v>
      </c>
      <c r="O3501" t="s">
        <v>35</v>
      </c>
      <c r="P3501" t="s">
        <v>15</v>
      </c>
      <c r="Q3501" t="s">
        <v>3</v>
      </c>
      <c r="R3501" t="s">
        <v>18368</v>
      </c>
      <c r="S3501" t="s">
        <v>83</v>
      </c>
      <c r="T3501" t="s">
        <v>198</v>
      </c>
      <c r="U3501" t="s">
        <v>23264</v>
      </c>
      <c r="V3501" t="s">
        <v>4810</v>
      </c>
      <c r="W3501" t="s">
        <v>24799</v>
      </c>
      <c r="X3501" t="s">
        <v>10740</v>
      </c>
      <c r="Y3501" s="536" t="s">
        <v>24800</v>
      </c>
      <c r="Z3501" s="536" t="s">
        <v>24800</v>
      </c>
      <c r="AA3501" s="493" t="s">
        <v>4811</v>
      </c>
      <c r="AB3501" s="493" t="s">
        <v>24800</v>
      </c>
      <c r="AC3501" s="493" t="s">
        <v>19985</v>
      </c>
      <c r="AD3501" s="493" t="s">
        <v>23333</v>
      </c>
      <c r="AE3501"/>
      <c r="AF3501" t="s">
        <v>20919</v>
      </c>
      <c r="AG3501"/>
      <c r="AH3501"/>
      <c r="AI3501" t="s">
        <v>20668</v>
      </c>
      <c r="AJ3501" t="s">
        <v>32</v>
      </c>
      <c r="AK3501" t="s">
        <v>7267</v>
      </c>
      <c r="AL3501" t="s">
        <v>64</v>
      </c>
      <c r="AM3501" t="s">
        <v>4810</v>
      </c>
      <c r="AN3501">
        <v>20</v>
      </c>
    </row>
    <row r="3502" spans="4:40" ht="14.4" x14ac:dyDescent="0.3">
      <c r="D3502" t="str">
        <f>CONCATENATE(portada_F[[#This Row],[NIVEL]],".",portada_F[[#This Row],[CODINS]])</f>
        <v>1.02728</v>
      </c>
      <c r="E3502" s="444" t="s">
        <v>32871</v>
      </c>
      <c r="F3502" t="s">
        <v>4263</v>
      </c>
      <c r="G3502" t="s">
        <v>4260</v>
      </c>
      <c r="H3502" t="s">
        <v>4261</v>
      </c>
      <c r="I3502" t="s">
        <v>17778</v>
      </c>
      <c r="J3502" t="s">
        <v>7</v>
      </c>
      <c r="K3502" t="s">
        <v>32</v>
      </c>
      <c r="L3502" t="s">
        <v>20921</v>
      </c>
      <c r="M3502" t="s">
        <v>18492</v>
      </c>
      <c r="N3502">
        <v>21306</v>
      </c>
      <c r="O3502" t="s">
        <v>35</v>
      </c>
      <c r="P3502" t="s">
        <v>15</v>
      </c>
      <c r="Q3502" t="s">
        <v>6</v>
      </c>
      <c r="R3502" t="s">
        <v>16638</v>
      </c>
      <c r="S3502" t="s">
        <v>83</v>
      </c>
      <c r="T3502" t="s">
        <v>198</v>
      </c>
      <c r="U3502" t="s">
        <v>4258</v>
      </c>
      <c r="V3502" t="s">
        <v>732</v>
      </c>
      <c r="W3502" t="s">
        <v>4262</v>
      </c>
      <c r="X3502" t="s">
        <v>13210</v>
      </c>
      <c r="Y3502" s="536"/>
      <c r="Z3502" s="536"/>
      <c r="AA3502" s="493" t="s">
        <v>20279</v>
      </c>
      <c r="AB3502" s="493" t="s">
        <v>26655</v>
      </c>
      <c r="AC3502" s="493" t="s">
        <v>19985</v>
      </c>
      <c r="AD3502" s="493" t="s">
        <v>23333</v>
      </c>
      <c r="AE3502"/>
      <c r="AF3502" t="s">
        <v>20919</v>
      </c>
      <c r="AG3502"/>
      <c r="AH3502"/>
      <c r="AI3502" t="s">
        <v>20668</v>
      </c>
      <c r="AJ3502" t="s">
        <v>32</v>
      </c>
      <c r="AK3502" t="s">
        <v>1595</v>
      </c>
      <c r="AL3502" t="s">
        <v>64</v>
      </c>
      <c r="AM3502" t="s">
        <v>4261</v>
      </c>
      <c r="AN3502">
        <v>19</v>
      </c>
    </row>
    <row r="3503" spans="4:40" ht="14.4" x14ac:dyDescent="0.3">
      <c r="D3503" t="str">
        <f>CONCATENATE(portada_F[[#This Row],[NIVEL]],".",portada_F[[#This Row],[CODINS]])</f>
        <v>1.02171</v>
      </c>
      <c r="E3503" s="444" t="s">
        <v>32381</v>
      </c>
      <c r="F3503" t="s">
        <v>4801</v>
      </c>
      <c r="G3503" t="s">
        <v>4800</v>
      </c>
      <c r="H3503" t="s">
        <v>1844</v>
      </c>
      <c r="I3503" t="s">
        <v>17778</v>
      </c>
      <c r="J3503" t="s">
        <v>4</v>
      </c>
      <c r="K3503" t="s">
        <v>32</v>
      </c>
      <c r="L3503" t="s">
        <v>20921</v>
      </c>
      <c r="M3503" t="s">
        <v>18492</v>
      </c>
      <c r="N3503">
        <v>21308</v>
      </c>
      <c r="O3503" t="s">
        <v>35</v>
      </c>
      <c r="P3503" t="s">
        <v>15</v>
      </c>
      <c r="Q3503" t="s">
        <v>9</v>
      </c>
      <c r="R3503" t="s">
        <v>16640</v>
      </c>
      <c r="S3503" t="s">
        <v>83</v>
      </c>
      <c r="T3503" t="s">
        <v>198</v>
      </c>
      <c r="U3503" t="s">
        <v>4772</v>
      </c>
      <c r="V3503" t="s">
        <v>1844</v>
      </c>
      <c r="W3503" t="s">
        <v>9595</v>
      </c>
      <c r="X3503" t="s">
        <v>13076</v>
      </c>
      <c r="Y3503" s="536" t="s">
        <v>25512</v>
      </c>
      <c r="Z3503" s="536" t="s">
        <v>25512</v>
      </c>
      <c r="AA3503" s="493" t="s">
        <v>20177</v>
      </c>
      <c r="AB3503" s="493" t="s">
        <v>25512</v>
      </c>
      <c r="AC3503" s="493" t="s">
        <v>19867</v>
      </c>
      <c r="AD3503" s="493" t="s">
        <v>22381</v>
      </c>
      <c r="AE3503"/>
      <c r="AF3503" t="s">
        <v>20919</v>
      </c>
      <c r="AG3503"/>
      <c r="AH3503"/>
      <c r="AI3503" t="s">
        <v>20668</v>
      </c>
      <c r="AJ3503" t="s">
        <v>32</v>
      </c>
      <c r="AK3503" t="s">
        <v>2747</v>
      </c>
      <c r="AL3503" t="s">
        <v>64</v>
      </c>
      <c r="AM3503" t="s">
        <v>1844</v>
      </c>
      <c r="AN3503">
        <v>34</v>
      </c>
    </row>
    <row r="3504" spans="4:40" ht="14.4" x14ac:dyDescent="0.3">
      <c r="D3504" t="str">
        <f>CONCATENATE(portada_F[[#This Row],[NIVEL]],".",portada_F[[#This Row],[CODINS]])</f>
        <v>1.02173</v>
      </c>
      <c r="E3504" s="444" t="s">
        <v>32383</v>
      </c>
      <c r="F3504" t="s">
        <v>7596</v>
      </c>
      <c r="G3504" t="s">
        <v>14637</v>
      </c>
      <c r="H3504" t="s">
        <v>14638</v>
      </c>
      <c r="I3504" t="s">
        <v>17778</v>
      </c>
      <c r="J3504" t="s">
        <v>9</v>
      </c>
      <c r="K3504" t="s">
        <v>32</v>
      </c>
      <c r="L3504" t="s">
        <v>20921</v>
      </c>
      <c r="M3504" t="s">
        <v>18492</v>
      </c>
      <c r="N3504">
        <v>21307</v>
      </c>
      <c r="O3504" t="s">
        <v>35</v>
      </c>
      <c r="P3504" t="s">
        <v>15</v>
      </c>
      <c r="Q3504" t="s">
        <v>7</v>
      </c>
      <c r="R3504" t="s">
        <v>16639</v>
      </c>
      <c r="S3504" t="s">
        <v>83</v>
      </c>
      <c r="T3504" t="s">
        <v>198</v>
      </c>
      <c r="U3504" t="s">
        <v>23122</v>
      </c>
      <c r="V3504" t="s">
        <v>929</v>
      </c>
      <c r="W3504" t="s">
        <v>15004</v>
      </c>
      <c r="X3504" t="s">
        <v>15723</v>
      </c>
      <c r="Y3504" s="536" t="s">
        <v>25514</v>
      </c>
      <c r="Z3504" s="536"/>
      <c r="AA3504" s="493" t="s">
        <v>15003</v>
      </c>
      <c r="AB3504" s="493" t="s">
        <v>25515</v>
      </c>
      <c r="AC3504" s="493" t="s">
        <v>20005</v>
      </c>
      <c r="AD3504" s="493" t="s">
        <v>23505</v>
      </c>
      <c r="AE3504"/>
      <c r="AF3504" t="s">
        <v>20919</v>
      </c>
      <c r="AG3504"/>
      <c r="AH3504"/>
      <c r="AI3504" t="s">
        <v>20668</v>
      </c>
      <c r="AJ3504" t="s">
        <v>32</v>
      </c>
      <c r="AK3504" t="s">
        <v>213</v>
      </c>
      <c r="AL3504" t="s">
        <v>64</v>
      </c>
      <c r="AM3504" t="s">
        <v>14638</v>
      </c>
      <c r="AN3504">
        <v>5</v>
      </c>
    </row>
    <row r="3505" spans="4:40" ht="14.4" x14ac:dyDescent="0.3">
      <c r="D3505" t="str">
        <f>CONCATENATE(portada_F[[#This Row],[NIVEL]],".",portada_F[[#This Row],[CODINS]])</f>
        <v>1.01024</v>
      </c>
      <c r="E3505" s="444" t="s">
        <v>31343</v>
      </c>
      <c r="F3505" t="s">
        <v>2752</v>
      </c>
      <c r="G3505" t="s">
        <v>4773</v>
      </c>
      <c r="H3505" t="s">
        <v>3246</v>
      </c>
      <c r="I3505" t="s">
        <v>17778</v>
      </c>
      <c r="J3505" t="s">
        <v>1</v>
      </c>
      <c r="K3505" t="s">
        <v>32</v>
      </c>
      <c r="L3505" t="s">
        <v>20921</v>
      </c>
      <c r="M3505" t="s">
        <v>18492</v>
      </c>
      <c r="N3505">
        <v>21307</v>
      </c>
      <c r="O3505" t="s">
        <v>35</v>
      </c>
      <c r="P3505" t="s">
        <v>15</v>
      </c>
      <c r="Q3505" t="s">
        <v>7</v>
      </c>
      <c r="R3505" t="s">
        <v>16639</v>
      </c>
      <c r="S3505" t="s">
        <v>83</v>
      </c>
      <c r="T3505" t="s">
        <v>198</v>
      </c>
      <c r="U3505" t="s">
        <v>23122</v>
      </c>
      <c r="V3505" t="s">
        <v>159</v>
      </c>
      <c r="W3505" t="s">
        <v>9590</v>
      </c>
      <c r="X3505" t="s">
        <v>11724</v>
      </c>
      <c r="Y3505" s="536"/>
      <c r="Z3505" s="536"/>
      <c r="AA3505" s="493" t="s">
        <v>19964</v>
      </c>
      <c r="AB3505" s="493" t="s">
        <v>23123</v>
      </c>
      <c r="AC3505" s="493" t="s">
        <v>19866</v>
      </c>
      <c r="AD3505" s="493" t="s">
        <v>22379</v>
      </c>
      <c r="AE3505"/>
      <c r="AF3505" t="s">
        <v>20919</v>
      </c>
      <c r="AG3505"/>
      <c r="AH3505"/>
      <c r="AI3505" t="s">
        <v>20668</v>
      </c>
      <c r="AJ3505" t="s">
        <v>32</v>
      </c>
      <c r="AK3505" t="s">
        <v>7515</v>
      </c>
      <c r="AL3505" t="s">
        <v>64</v>
      </c>
      <c r="AM3505" t="s">
        <v>3246</v>
      </c>
      <c r="AN3505">
        <v>26</v>
      </c>
    </row>
    <row r="3506" spans="4:40" ht="14.4" x14ac:dyDescent="0.3">
      <c r="D3506" t="str">
        <f>CONCATENATE(portada_F[[#This Row],[NIVEL]],".",portada_F[[#This Row],[CODINS]])</f>
        <v>1.01214</v>
      </c>
      <c r="E3506" s="444" t="s">
        <v>31507</v>
      </c>
      <c r="F3506" t="s">
        <v>3184</v>
      </c>
      <c r="G3506" t="s">
        <v>4837</v>
      </c>
      <c r="H3506" t="s">
        <v>4838</v>
      </c>
      <c r="I3506" t="s">
        <v>17778</v>
      </c>
      <c r="J3506" t="s">
        <v>9</v>
      </c>
      <c r="K3506" t="s">
        <v>32</v>
      </c>
      <c r="L3506" t="s">
        <v>20921</v>
      </c>
      <c r="M3506" t="s">
        <v>18492</v>
      </c>
      <c r="N3506">
        <v>21301</v>
      </c>
      <c r="O3506" t="s">
        <v>35</v>
      </c>
      <c r="P3506" t="s">
        <v>15</v>
      </c>
      <c r="Q3506" t="s">
        <v>1</v>
      </c>
      <c r="R3506" t="s">
        <v>16634</v>
      </c>
      <c r="S3506" t="s">
        <v>83</v>
      </c>
      <c r="T3506" t="s">
        <v>198</v>
      </c>
      <c r="U3506" t="s">
        <v>198</v>
      </c>
      <c r="V3506" t="s">
        <v>4838</v>
      </c>
      <c r="W3506" t="s">
        <v>23502</v>
      </c>
      <c r="X3506" t="s">
        <v>12830</v>
      </c>
      <c r="Y3506" s="536" t="s">
        <v>23503</v>
      </c>
      <c r="Z3506" s="536" t="s">
        <v>23503</v>
      </c>
      <c r="AA3506" s="493" t="s">
        <v>13020</v>
      </c>
      <c r="AB3506" s="493" t="s">
        <v>23504</v>
      </c>
      <c r="AC3506" s="493" t="s">
        <v>20005</v>
      </c>
      <c r="AD3506" s="493" t="s">
        <v>23505</v>
      </c>
      <c r="AE3506"/>
      <c r="AF3506" t="s">
        <v>20919</v>
      </c>
      <c r="AG3506"/>
      <c r="AH3506"/>
      <c r="AI3506" t="s">
        <v>20668</v>
      </c>
      <c r="AJ3506" t="s">
        <v>32</v>
      </c>
      <c r="AK3506" t="s">
        <v>3937</v>
      </c>
      <c r="AL3506" t="s">
        <v>64</v>
      </c>
      <c r="AM3506" t="s">
        <v>4838</v>
      </c>
      <c r="AN3506">
        <v>38</v>
      </c>
    </row>
    <row r="3507" spans="4:40" ht="14.4" x14ac:dyDescent="0.3">
      <c r="D3507" t="str">
        <f>CONCATENATE(portada_F[[#This Row],[NIVEL]],".",portada_F[[#This Row],[CODINS]])</f>
        <v>1.02166</v>
      </c>
      <c r="E3507" s="444" t="s">
        <v>32376</v>
      </c>
      <c r="F3507" t="s">
        <v>4220</v>
      </c>
      <c r="G3507" t="s">
        <v>4217</v>
      </c>
      <c r="H3507" t="s">
        <v>4218</v>
      </c>
      <c r="I3507" t="s">
        <v>17778</v>
      </c>
      <c r="J3507" t="s">
        <v>2</v>
      </c>
      <c r="K3507" t="s">
        <v>32</v>
      </c>
      <c r="L3507" t="s">
        <v>20921</v>
      </c>
      <c r="M3507" t="s">
        <v>18492</v>
      </c>
      <c r="N3507">
        <v>21302</v>
      </c>
      <c r="O3507" t="s">
        <v>35</v>
      </c>
      <c r="P3507" t="s">
        <v>15</v>
      </c>
      <c r="Q3507" t="s">
        <v>2</v>
      </c>
      <c r="R3507" t="s">
        <v>16635</v>
      </c>
      <c r="S3507" t="s">
        <v>83</v>
      </c>
      <c r="T3507" t="s">
        <v>198</v>
      </c>
      <c r="U3507" t="s">
        <v>4211</v>
      </c>
      <c r="V3507" t="s">
        <v>4219</v>
      </c>
      <c r="W3507" t="s">
        <v>25499</v>
      </c>
      <c r="X3507" t="s">
        <v>14099</v>
      </c>
      <c r="Y3507" s="536" t="s">
        <v>25500</v>
      </c>
      <c r="Z3507" s="536"/>
      <c r="AA3507" s="493" t="s">
        <v>11355</v>
      </c>
      <c r="AB3507" s="493" t="s">
        <v>25500</v>
      </c>
      <c r="AC3507" s="493" t="s">
        <v>20050</v>
      </c>
      <c r="AD3507" s="493" t="s">
        <v>23950</v>
      </c>
      <c r="AE3507"/>
      <c r="AF3507" t="s">
        <v>20919</v>
      </c>
      <c r="AG3507"/>
      <c r="AH3507"/>
      <c r="AI3507" t="s">
        <v>20668</v>
      </c>
      <c r="AJ3507" t="s">
        <v>32</v>
      </c>
      <c r="AK3507" t="s">
        <v>7747</v>
      </c>
      <c r="AL3507" t="s">
        <v>64</v>
      </c>
      <c r="AM3507" t="s">
        <v>4218</v>
      </c>
      <c r="AN3507">
        <v>9</v>
      </c>
    </row>
    <row r="3508" spans="4:40" ht="14.4" x14ac:dyDescent="0.3">
      <c r="D3508" t="str">
        <f>CONCATENATE(portada_F[[#This Row],[NIVEL]],".",portada_F[[#This Row],[CODINS]])</f>
        <v>1.02162</v>
      </c>
      <c r="E3508" s="444" t="s">
        <v>32372</v>
      </c>
      <c r="F3508" t="s">
        <v>6903</v>
      </c>
      <c r="G3508" t="s">
        <v>6500</v>
      </c>
      <c r="H3508" t="s">
        <v>6501</v>
      </c>
      <c r="I3508" t="s">
        <v>17778</v>
      </c>
      <c r="J3508" t="s">
        <v>1</v>
      </c>
      <c r="K3508" t="s">
        <v>32</v>
      </c>
      <c r="L3508" t="s">
        <v>20921</v>
      </c>
      <c r="M3508" t="s">
        <v>18492</v>
      </c>
      <c r="N3508">
        <v>21301</v>
      </c>
      <c r="O3508" t="s">
        <v>35</v>
      </c>
      <c r="P3508" t="s">
        <v>15</v>
      </c>
      <c r="Q3508" t="s">
        <v>1</v>
      </c>
      <c r="R3508" t="s">
        <v>16634</v>
      </c>
      <c r="S3508" t="s">
        <v>83</v>
      </c>
      <c r="T3508" t="s">
        <v>198</v>
      </c>
      <c r="U3508" t="s">
        <v>198</v>
      </c>
      <c r="V3508" t="s">
        <v>6501</v>
      </c>
      <c r="W3508" t="s">
        <v>25487</v>
      </c>
      <c r="X3508" t="s">
        <v>12030</v>
      </c>
      <c r="Y3508" s="536" t="s">
        <v>25488</v>
      </c>
      <c r="Z3508" s="536"/>
      <c r="AA3508" s="493" t="s">
        <v>20175</v>
      </c>
      <c r="AB3508" s="493" t="s">
        <v>25489</v>
      </c>
      <c r="AC3508" s="493" t="s">
        <v>19866</v>
      </c>
      <c r="AD3508" s="493" t="s">
        <v>22379</v>
      </c>
      <c r="AE3508"/>
      <c r="AF3508" t="s">
        <v>20919</v>
      </c>
      <c r="AG3508"/>
      <c r="AH3508"/>
      <c r="AI3508" t="s">
        <v>20668</v>
      </c>
      <c r="AJ3508" t="s">
        <v>32</v>
      </c>
      <c r="AK3508" t="s">
        <v>7746</v>
      </c>
      <c r="AL3508" t="s">
        <v>64</v>
      </c>
      <c r="AM3508" t="s">
        <v>6501</v>
      </c>
      <c r="AN3508">
        <v>19</v>
      </c>
    </row>
    <row r="3509" spans="4:40" ht="14.4" x14ac:dyDescent="0.3">
      <c r="D3509" t="str">
        <f>CONCATENATE(portada_F[[#This Row],[NIVEL]],".",portada_F[[#This Row],[CODINS]])</f>
        <v>1.02644</v>
      </c>
      <c r="E3509" s="444" t="s">
        <v>32793</v>
      </c>
      <c r="F3509" t="s">
        <v>5420</v>
      </c>
      <c r="G3509" t="s">
        <v>6391</v>
      </c>
      <c r="H3509" t="s">
        <v>6392</v>
      </c>
      <c r="I3509" t="s">
        <v>17778</v>
      </c>
      <c r="J3509" t="s">
        <v>9</v>
      </c>
      <c r="K3509" t="s">
        <v>32</v>
      </c>
      <c r="L3509" t="s">
        <v>20921</v>
      </c>
      <c r="M3509" t="s">
        <v>18492</v>
      </c>
      <c r="N3509">
        <v>21307</v>
      </c>
      <c r="O3509" t="s">
        <v>35</v>
      </c>
      <c r="P3509" t="s">
        <v>15</v>
      </c>
      <c r="Q3509" t="s">
        <v>7</v>
      </c>
      <c r="R3509" t="s">
        <v>16639</v>
      </c>
      <c r="S3509" t="s">
        <v>83</v>
      </c>
      <c r="T3509" t="s">
        <v>198</v>
      </c>
      <c r="U3509" t="s">
        <v>23122</v>
      </c>
      <c r="V3509" t="s">
        <v>6392</v>
      </c>
      <c r="W3509" t="s">
        <v>9790</v>
      </c>
      <c r="X3509" t="s">
        <v>12144</v>
      </c>
      <c r="Y3509" s="536" t="s">
        <v>26461</v>
      </c>
      <c r="Z3509" s="536"/>
      <c r="AA3509" s="493" t="s">
        <v>15055</v>
      </c>
      <c r="AB3509" s="493" t="s">
        <v>26462</v>
      </c>
      <c r="AC3509" s="493" t="s">
        <v>20005</v>
      </c>
      <c r="AD3509" s="493" t="s">
        <v>23505</v>
      </c>
      <c r="AE3509"/>
      <c r="AF3509" t="s">
        <v>20919</v>
      </c>
      <c r="AG3509"/>
      <c r="AH3509"/>
      <c r="AI3509" t="s">
        <v>20668</v>
      </c>
      <c r="AJ3509" t="s">
        <v>32</v>
      </c>
      <c r="AK3509" t="s">
        <v>7855</v>
      </c>
      <c r="AL3509" t="s">
        <v>64</v>
      </c>
      <c r="AM3509" t="s">
        <v>6392</v>
      </c>
      <c r="AN3509">
        <v>7</v>
      </c>
    </row>
    <row r="3510" spans="4:40" ht="14.4" x14ac:dyDescent="0.3">
      <c r="D3510" t="str">
        <f>CONCATENATE(portada_F[[#This Row],[NIVEL]],".",portada_F[[#This Row],[CODINS]])</f>
        <v>1.01816</v>
      </c>
      <c r="E3510" s="444" t="s">
        <v>32063</v>
      </c>
      <c r="F3510" t="s">
        <v>4333</v>
      </c>
      <c r="G3510" t="s">
        <v>6502</v>
      </c>
      <c r="H3510" t="s">
        <v>6503</v>
      </c>
      <c r="I3510" t="s">
        <v>17778</v>
      </c>
      <c r="J3510" t="s">
        <v>1</v>
      </c>
      <c r="K3510" t="s">
        <v>32</v>
      </c>
      <c r="L3510" t="s">
        <v>20921</v>
      </c>
      <c r="M3510" t="s">
        <v>18492</v>
      </c>
      <c r="N3510">
        <v>21301</v>
      </c>
      <c r="O3510" t="s">
        <v>35</v>
      </c>
      <c r="P3510" t="s">
        <v>15</v>
      </c>
      <c r="Q3510" t="s">
        <v>1</v>
      </c>
      <c r="R3510" t="s">
        <v>16634</v>
      </c>
      <c r="S3510" t="s">
        <v>83</v>
      </c>
      <c r="T3510" t="s">
        <v>198</v>
      </c>
      <c r="U3510" t="s">
        <v>198</v>
      </c>
      <c r="V3510" t="s">
        <v>70</v>
      </c>
      <c r="W3510" t="s">
        <v>9820</v>
      </c>
      <c r="X3510" t="s">
        <v>15692</v>
      </c>
      <c r="Y3510" s="536" t="s">
        <v>24784</v>
      </c>
      <c r="Z3510" s="536" t="s">
        <v>24784</v>
      </c>
      <c r="AA3510" s="493" t="s">
        <v>14061</v>
      </c>
      <c r="AB3510" s="493" t="s">
        <v>24784</v>
      </c>
      <c r="AC3510" s="493" t="s">
        <v>19866</v>
      </c>
      <c r="AD3510" s="493" t="s">
        <v>22379</v>
      </c>
      <c r="AE3510"/>
      <c r="AF3510" t="s">
        <v>20919</v>
      </c>
      <c r="AG3510"/>
      <c r="AH3510"/>
      <c r="AI3510" t="s">
        <v>20668</v>
      </c>
      <c r="AJ3510" t="s">
        <v>32</v>
      </c>
      <c r="AK3510" t="s">
        <v>7659</v>
      </c>
      <c r="AL3510" t="s">
        <v>64</v>
      </c>
      <c r="AM3510" t="s">
        <v>6503</v>
      </c>
      <c r="AN3510">
        <v>55</v>
      </c>
    </row>
    <row r="3511" spans="4:40" ht="14.4" x14ac:dyDescent="0.3">
      <c r="D3511" t="str">
        <f>CONCATENATE(portada_F[[#This Row],[NIVEL]],".",portada_F[[#This Row],[CODINS]])</f>
        <v>1.01824</v>
      </c>
      <c r="E3511" s="444" t="s">
        <v>32071</v>
      </c>
      <c r="F3511" t="s">
        <v>556</v>
      </c>
      <c r="G3511" t="s">
        <v>4243</v>
      </c>
      <c r="H3511" t="s">
        <v>4244</v>
      </c>
      <c r="I3511" t="s">
        <v>17778</v>
      </c>
      <c r="J3511" t="s">
        <v>2</v>
      </c>
      <c r="K3511" t="s">
        <v>32</v>
      </c>
      <c r="L3511" t="s">
        <v>20921</v>
      </c>
      <c r="M3511" t="s">
        <v>18492</v>
      </c>
      <c r="N3511">
        <v>21302</v>
      </c>
      <c r="O3511" t="s">
        <v>35</v>
      </c>
      <c r="P3511" t="s">
        <v>15</v>
      </c>
      <c r="Q3511" t="s">
        <v>2</v>
      </c>
      <c r="R3511" t="s">
        <v>16635</v>
      </c>
      <c r="S3511" t="s">
        <v>83</v>
      </c>
      <c r="T3511" t="s">
        <v>198</v>
      </c>
      <c r="U3511" t="s">
        <v>4211</v>
      </c>
      <c r="V3511" t="s">
        <v>4244</v>
      </c>
      <c r="W3511" t="s">
        <v>9527</v>
      </c>
      <c r="X3511" t="s">
        <v>11946</v>
      </c>
      <c r="Y3511" s="536" t="s">
        <v>24796</v>
      </c>
      <c r="Z3511" s="536"/>
      <c r="AA3511" s="493" t="s">
        <v>20127</v>
      </c>
      <c r="AB3511" s="493" t="s">
        <v>24796</v>
      </c>
      <c r="AC3511" s="493" t="s">
        <v>20050</v>
      </c>
      <c r="AD3511" s="493" t="s">
        <v>23950</v>
      </c>
      <c r="AE3511"/>
      <c r="AF3511" t="s">
        <v>20919</v>
      </c>
      <c r="AG3511"/>
      <c r="AH3511"/>
      <c r="AI3511" t="s">
        <v>20668</v>
      </c>
      <c r="AJ3511" t="s">
        <v>32</v>
      </c>
      <c r="AK3511" t="s">
        <v>7664</v>
      </c>
      <c r="AL3511" t="s">
        <v>64</v>
      </c>
      <c r="AM3511" t="s">
        <v>4244</v>
      </c>
      <c r="AN3511">
        <v>12</v>
      </c>
    </row>
    <row r="3512" spans="4:40" ht="14.4" x14ac:dyDescent="0.3">
      <c r="D3512" t="str">
        <f>CONCATENATE(portada_F[[#This Row],[NIVEL]],".",portada_F[[#This Row],[CODINS]])</f>
        <v>1.01096</v>
      </c>
      <c r="E3512" s="444" t="s">
        <v>31410</v>
      </c>
      <c r="F3512" t="s">
        <v>2938</v>
      </c>
      <c r="G3512" t="s">
        <v>3257</v>
      </c>
      <c r="H3512" t="s">
        <v>3258</v>
      </c>
      <c r="I3512" t="s">
        <v>17778</v>
      </c>
      <c r="J3512" t="s">
        <v>6</v>
      </c>
      <c r="K3512" t="s">
        <v>32</v>
      </c>
      <c r="L3512" t="s">
        <v>20921</v>
      </c>
      <c r="M3512" t="s">
        <v>18492</v>
      </c>
      <c r="N3512">
        <v>21504</v>
      </c>
      <c r="O3512" t="s">
        <v>35</v>
      </c>
      <c r="P3512" t="s">
        <v>202</v>
      </c>
      <c r="Q3512" t="s">
        <v>4</v>
      </c>
      <c r="R3512" t="s">
        <v>16648</v>
      </c>
      <c r="S3512" t="s">
        <v>83</v>
      </c>
      <c r="T3512" t="s">
        <v>203</v>
      </c>
      <c r="U3512" t="s">
        <v>23268</v>
      </c>
      <c r="V3512" t="s">
        <v>3258</v>
      </c>
      <c r="W3512" t="s">
        <v>10547</v>
      </c>
      <c r="X3512" t="s">
        <v>12810</v>
      </c>
      <c r="Y3512" s="536" t="s">
        <v>23269</v>
      </c>
      <c r="Z3512" s="536" t="s">
        <v>23269</v>
      </c>
      <c r="AA3512" s="493" t="s">
        <v>17132</v>
      </c>
      <c r="AB3512" s="493" t="s">
        <v>23269</v>
      </c>
      <c r="AC3512" s="493" t="s">
        <v>23270</v>
      </c>
      <c r="AD3512" s="493" t="s">
        <v>23271</v>
      </c>
      <c r="AE3512"/>
      <c r="AF3512" t="s">
        <v>20919</v>
      </c>
      <c r="AG3512"/>
      <c r="AH3512"/>
      <c r="AI3512" t="s">
        <v>20668</v>
      </c>
      <c r="AJ3512" t="s">
        <v>32</v>
      </c>
      <c r="AK3512" t="s">
        <v>3256</v>
      </c>
      <c r="AL3512" t="s">
        <v>64</v>
      </c>
      <c r="AM3512" t="s">
        <v>3258</v>
      </c>
      <c r="AN3512">
        <v>64</v>
      </c>
    </row>
    <row r="3513" spans="4:40" ht="14.4" x14ac:dyDescent="0.3">
      <c r="D3513" t="str">
        <f>CONCATENATE(portada_F[[#This Row],[NIVEL]],".",portada_F[[#This Row],[CODINS]])</f>
        <v>1.03057</v>
      </c>
      <c r="E3513" s="444" t="s">
        <v>33154</v>
      </c>
      <c r="F3513" t="s">
        <v>7457</v>
      </c>
      <c r="G3513" t="s">
        <v>12520</v>
      </c>
      <c r="H3513" t="s">
        <v>1242</v>
      </c>
      <c r="I3513" t="s">
        <v>17778</v>
      </c>
      <c r="J3513" t="s">
        <v>2</v>
      </c>
      <c r="K3513" t="s">
        <v>32</v>
      </c>
      <c r="L3513" t="s">
        <v>20921</v>
      </c>
      <c r="M3513" t="s">
        <v>18492</v>
      </c>
      <c r="N3513">
        <v>21302</v>
      </c>
      <c r="O3513" t="s">
        <v>35</v>
      </c>
      <c r="P3513" t="s">
        <v>15</v>
      </c>
      <c r="Q3513" t="s">
        <v>2</v>
      </c>
      <c r="R3513" t="s">
        <v>16635</v>
      </c>
      <c r="S3513" t="s">
        <v>83</v>
      </c>
      <c r="T3513" t="s">
        <v>198</v>
      </c>
      <c r="U3513" t="s">
        <v>4211</v>
      </c>
      <c r="V3513" t="s">
        <v>13293</v>
      </c>
      <c r="W3513" t="s">
        <v>27320</v>
      </c>
      <c r="X3513" t="s">
        <v>27321</v>
      </c>
      <c r="Y3513" s="536" t="s">
        <v>23948</v>
      </c>
      <c r="Z3513" s="536" t="s">
        <v>23948</v>
      </c>
      <c r="AA3513" s="493" t="s">
        <v>19403</v>
      </c>
      <c r="AB3513" s="493" t="s">
        <v>27322</v>
      </c>
      <c r="AC3513" s="493" t="s">
        <v>20050</v>
      </c>
      <c r="AD3513" s="493" t="s">
        <v>23950</v>
      </c>
      <c r="AE3513"/>
      <c r="AF3513" t="s">
        <v>20919</v>
      </c>
      <c r="AG3513"/>
      <c r="AH3513"/>
      <c r="AI3513" t="s">
        <v>20668</v>
      </c>
      <c r="AJ3513" t="s">
        <v>32</v>
      </c>
      <c r="AK3513" t="s">
        <v>3315</v>
      </c>
      <c r="AL3513" t="s">
        <v>64</v>
      </c>
      <c r="AM3513" t="s">
        <v>1242</v>
      </c>
      <c r="AN3513">
        <v>2</v>
      </c>
    </row>
    <row r="3514" spans="4:40" ht="14.4" x14ac:dyDescent="0.3">
      <c r="D3514" t="str">
        <f>CONCATENATE(portada_F[[#This Row],[NIVEL]],".",portada_F[[#This Row],[CODINS]])</f>
        <v>1.01436</v>
      </c>
      <c r="E3514" s="444" t="s">
        <v>31717</v>
      </c>
      <c r="F3514" t="s">
        <v>3616</v>
      </c>
      <c r="G3514" t="s">
        <v>4271</v>
      </c>
      <c r="H3514" t="s">
        <v>4258</v>
      </c>
      <c r="I3514" t="s">
        <v>17778</v>
      </c>
      <c r="J3514" t="s">
        <v>7</v>
      </c>
      <c r="K3514" t="s">
        <v>32</v>
      </c>
      <c r="L3514" t="s">
        <v>20921</v>
      </c>
      <c r="M3514" t="s">
        <v>18492</v>
      </c>
      <c r="N3514">
        <v>21306</v>
      </c>
      <c r="O3514" t="s">
        <v>35</v>
      </c>
      <c r="P3514" t="s">
        <v>15</v>
      </c>
      <c r="Q3514" t="s">
        <v>6</v>
      </c>
      <c r="R3514" t="s">
        <v>16638</v>
      </c>
      <c r="S3514" t="s">
        <v>83</v>
      </c>
      <c r="T3514" t="s">
        <v>198</v>
      </c>
      <c r="U3514" t="s">
        <v>4258</v>
      </c>
      <c r="V3514" t="s">
        <v>4258</v>
      </c>
      <c r="W3514" t="s">
        <v>23980</v>
      </c>
      <c r="X3514" t="s">
        <v>11833</v>
      </c>
      <c r="Y3514" s="536" t="s">
        <v>23981</v>
      </c>
      <c r="Z3514" s="536"/>
      <c r="AA3514" s="493" t="s">
        <v>20055</v>
      </c>
      <c r="AB3514" s="493" t="s">
        <v>23982</v>
      </c>
      <c r="AC3514" s="493" t="s">
        <v>19985</v>
      </c>
      <c r="AD3514" s="493" t="s">
        <v>23333</v>
      </c>
      <c r="AE3514"/>
      <c r="AF3514" t="s">
        <v>20919</v>
      </c>
      <c r="AG3514"/>
      <c r="AH3514"/>
      <c r="AI3514" t="s">
        <v>20668</v>
      </c>
      <c r="AJ3514" t="s">
        <v>32</v>
      </c>
      <c r="AK3514" t="s">
        <v>1423</v>
      </c>
      <c r="AL3514" t="s">
        <v>64</v>
      </c>
      <c r="AM3514" t="s">
        <v>4258</v>
      </c>
      <c r="AN3514">
        <v>10</v>
      </c>
    </row>
    <row r="3515" spans="4:40" ht="14.4" x14ac:dyDescent="0.3">
      <c r="D3515" t="str">
        <f>CONCATENATE(portada_F[[#This Row],[NIVEL]],".",portada_F[[#This Row],[CODINS]])</f>
        <v>1.01427</v>
      </c>
      <c r="E3515" s="444" t="s">
        <v>31708</v>
      </c>
      <c r="F3515" t="s">
        <v>3582</v>
      </c>
      <c r="G3515" t="s">
        <v>4774</v>
      </c>
      <c r="H3515" t="s">
        <v>3429</v>
      </c>
      <c r="I3515" t="s">
        <v>17778</v>
      </c>
      <c r="J3515" t="s">
        <v>4</v>
      </c>
      <c r="K3515" t="s">
        <v>32</v>
      </c>
      <c r="L3515" t="s">
        <v>20921</v>
      </c>
      <c r="M3515" t="s">
        <v>18492</v>
      </c>
      <c r="N3515">
        <v>21301</v>
      </c>
      <c r="O3515" t="s">
        <v>35</v>
      </c>
      <c r="P3515" t="s">
        <v>15</v>
      </c>
      <c r="Q3515" t="s">
        <v>1</v>
      </c>
      <c r="R3515" t="s">
        <v>16634</v>
      </c>
      <c r="S3515" t="s">
        <v>83</v>
      </c>
      <c r="T3515" t="s">
        <v>198</v>
      </c>
      <c r="U3515" t="s">
        <v>198</v>
      </c>
      <c r="V3515" t="s">
        <v>3429</v>
      </c>
      <c r="W3515" t="s">
        <v>23958</v>
      </c>
      <c r="X3515" t="s">
        <v>12895</v>
      </c>
      <c r="Y3515" s="536" t="s">
        <v>23959</v>
      </c>
      <c r="Z3515" s="536" t="s">
        <v>23959</v>
      </c>
      <c r="AA3515" s="493" t="s">
        <v>20051</v>
      </c>
      <c r="AB3515" s="493" t="s">
        <v>23960</v>
      </c>
      <c r="AC3515" s="493" t="s">
        <v>19867</v>
      </c>
      <c r="AD3515" s="493" t="s">
        <v>22381</v>
      </c>
      <c r="AE3515"/>
      <c r="AF3515" t="s">
        <v>20919</v>
      </c>
      <c r="AG3515"/>
      <c r="AH3515"/>
      <c r="AI3515" t="s">
        <v>20668</v>
      </c>
      <c r="AJ3515" t="s">
        <v>32</v>
      </c>
      <c r="AK3515" t="s">
        <v>3794</v>
      </c>
      <c r="AL3515" t="s">
        <v>64</v>
      </c>
      <c r="AM3515" t="s">
        <v>3429</v>
      </c>
      <c r="AN3515">
        <v>20</v>
      </c>
    </row>
    <row r="3516" spans="4:40" ht="14.4" x14ac:dyDescent="0.3">
      <c r="D3516" t="str">
        <f>CONCATENATE(portada_F[[#This Row],[NIVEL]],".",portada_F[[#This Row],[CODINS]])</f>
        <v>1.01593</v>
      </c>
      <c r="E3516" s="444" t="s">
        <v>31867</v>
      </c>
      <c r="F3516" t="s">
        <v>3922</v>
      </c>
      <c r="G3516" t="s">
        <v>4775</v>
      </c>
      <c r="H3516" t="s">
        <v>4776</v>
      </c>
      <c r="I3516" t="s">
        <v>17778</v>
      </c>
      <c r="J3516" t="s">
        <v>1</v>
      </c>
      <c r="K3516" t="s">
        <v>32</v>
      </c>
      <c r="L3516" t="s">
        <v>20921</v>
      </c>
      <c r="M3516" t="s">
        <v>18492</v>
      </c>
      <c r="N3516">
        <v>21307</v>
      </c>
      <c r="O3516" t="s">
        <v>35</v>
      </c>
      <c r="P3516" t="s">
        <v>15</v>
      </c>
      <c r="Q3516" t="s">
        <v>7</v>
      </c>
      <c r="R3516" t="s">
        <v>16639</v>
      </c>
      <c r="S3516" t="s">
        <v>83</v>
      </c>
      <c r="T3516" t="s">
        <v>198</v>
      </c>
      <c r="U3516" t="s">
        <v>23122</v>
      </c>
      <c r="V3516" t="s">
        <v>1589</v>
      </c>
      <c r="W3516" t="s">
        <v>12935</v>
      </c>
      <c r="X3516" t="s">
        <v>12934</v>
      </c>
      <c r="Y3516" s="536" t="s">
        <v>24324</v>
      </c>
      <c r="Z3516" s="536"/>
      <c r="AA3516" s="493" t="s">
        <v>19045</v>
      </c>
      <c r="AB3516" s="493" t="s">
        <v>24325</v>
      </c>
      <c r="AC3516" s="493" t="s">
        <v>19866</v>
      </c>
      <c r="AD3516" s="493" t="s">
        <v>22379</v>
      </c>
      <c r="AE3516"/>
      <c r="AF3516" t="s">
        <v>20919</v>
      </c>
      <c r="AG3516"/>
      <c r="AH3516"/>
      <c r="AI3516" t="s">
        <v>20668</v>
      </c>
      <c r="AJ3516" t="s">
        <v>32</v>
      </c>
      <c r="AK3516" t="s">
        <v>3879</v>
      </c>
      <c r="AL3516" t="s">
        <v>64</v>
      </c>
      <c r="AM3516" t="s">
        <v>4776</v>
      </c>
      <c r="AN3516">
        <v>10</v>
      </c>
    </row>
    <row r="3517" spans="4:40" ht="14.4" x14ac:dyDescent="0.3">
      <c r="D3517" t="str">
        <f>CONCATENATE(portada_F[[#This Row],[NIVEL]],".",portada_F[[#This Row],[CODINS]])</f>
        <v>1.02322</v>
      </c>
      <c r="E3517" s="444" t="s">
        <v>32513</v>
      </c>
      <c r="F3517" t="s">
        <v>1826</v>
      </c>
      <c r="G3517" t="s">
        <v>4227</v>
      </c>
      <c r="H3517" t="s">
        <v>365</v>
      </c>
      <c r="I3517" t="s">
        <v>17778</v>
      </c>
      <c r="J3517" t="s">
        <v>2</v>
      </c>
      <c r="K3517" t="s">
        <v>32</v>
      </c>
      <c r="L3517" t="s">
        <v>20921</v>
      </c>
      <c r="M3517" t="s">
        <v>18492</v>
      </c>
      <c r="N3517">
        <v>21302</v>
      </c>
      <c r="O3517" t="s">
        <v>35</v>
      </c>
      <c r="P3517" t="s">
        <v>15</v>
      </c>
      <c r="Q3517" t="s">
        <v>2</v>
      </c>
      <c r="R3517" t="s">
        <v>16635</v>
      </c>
      <c r="S3517" t="s">
        <v>83</v>
      </c>
      <c r="T3517" t="s">
        <v>198</v>
      </c>
      <c r="U3517" t="s">
        <v>4211</v>
      </c>
      <c r="V3517" t="s">
        <v>365</v>
      </c>
      <c r="W3517" t="s">
        <v>4228</v>
      </c>
      <c r="X3517" t="s">
        <v>13112</v>
      </c>
      <c r="Y3517" s="536" t="s">
        <v>25820</v>
      </c>
      <c r="Z3517" s="536" t="s">
        <v>23948</v>
      </c>
      <c r="AA3517" s="493" t="s">
        <v>13111</v>
      </c>
      <c r="AB3517" s="493" t="s">
        <v>25821</v>
      </c>
      <c r="AC3517" s="493" t="s">
        <v>20050</v>
      </c>
      <c r="AD3517" s="493" t="s">
        <v>23950</v>
      </c>
      <c r="AE3517"/>
      <c r="AF3517" t="s">
        <v>20919</v>
      </c>
      <c r="AG3517"/>
      <c r="AH3517"/>
      <c r="AI3517" t="s">
        <v>20668</v>
      </c>
      <c r="AJ3517" t="s">
        <v>32</v>
      </c>
      <c r="AK3517" t="s">
        <v>4226</v>
      </c>
      <c r="AL3517" t="s">
        <v>64</v>
      </c>
      <c r="AM3517" t="s">
        <v>365</v>
      </c>
      <c r="AN3517">
        <v>12</v>
      </c>
    </row>
    <row r="3518" spans="4:40" ht="14.4" x14ac:dyDescent="0.3">
      <c r="D3518" t="str">
        <f>CONCATENATE(portada_F[[#This Row],[NIVEL]],".",portada_F[[#This Row],[CODINS]])</f>
        <v>1.01672</v>
      </c>
      <c r="E3518" s="444" t="s">
        <v>31937</v>
      </c>
      <c r="F3518" t="s">
        <v>3155</v>
      </c>
      <c r="G3518" t="s">
        <v>4224</v>
      </c>
      <c r="H3518" t="s">
        <v>424</v>
      </c>
      <c r="I3518" t="s">
        <v>17778</v>
      </c>
      <c r="J3518" t="s">
        <v>3</v>
      </c>
      <c r="K3518" t="s">
        <v>32</v>
      </c>
      <c r="L3518" t="s">
        <v>20921</v>
      </c>
      <c r="M3518" t="s">
        <v>18492</v>
      </c>
      <c r="N3518">
        <v>21302</v>
      </c>
      <c r="O3518" t="s">
        <v>35</v>
      </c>
      <c r="P3518" t="s">
        <v>15</v>
      </c>
      <c r="Q3518" t="s">
        <v>2</v>
      </c>
      <c r="R3518" t="s">
        <v>16635</v>
      </c>
      <c r="S3518" t="s">
        <v>83</v>
      </c>
      <c r="T3518" t="s">
        <v>198</v>
      </c>
      <c r="U3518" t="s">
        <v>4211</v>
      </c>
      <c r="V3518" t="s">
        <v>424</v>
      </c>
      <c r="W3518" t="s">
        <v>24493</v>
      </c>
      <c r="X3518" t="s">
        <v>11905</v>
      </c>
      <c r="Y3518" s="536" t="s">
        <v>24494</v>
      </c>
      <c r="Z3518" s="536" t="s">
        <v>24495</v>
      </c>
      <c r="AA3518" s="493" t="s">
        <v>11366</v>
      </c>
      <c r="AB3518" s="493" t="s">
        <v>24495</v>
      </c>
      <c r="AC3518" s="493" t="s">
        <v>19981</v>
      </c>
      <c r="AD3518" s="493" t="s">
        <v>23266</v>
      </c>
      <c r="AE3518"/>
      <c r="AF3518" t="s">
        <v>20919</v>
      </c>
      <c r="AG3518"/>
      <c r="AH3518"/>
      <c r="AI3518" t="s">
        <v>20668</v>
      </c>
      <c r="AJ3518" t="s">
        <v>32</v>
      </c>
      <c r="AK3518" t="s">
        <v>7243</v>
      </c>
      <c r="AL3518" t="s">
        <v>64</v>
      </c>
      <c r="AM3518" t="s">
        <v>424</v>
      </c>
      <c r="AN3518">
        <v>19</v>
      </c>
    </row>
    <row r="3519" spans="4:40" ht="14.4" x14ac:dyDescent="0.3">
      <c r="D3519" t="str">
        <f>CONCATENATE(portada_F[[#This Row],[NIVEL]],".",portada_F[[#This Row],[CODINS]])</f>
        <v>1.01817</v>
      </c>
      <c r="E3519" s="444" t="s">
        <v>32064</v>
      </c>
      <c r="F3519" t="s">
        <v>2931</v>
      </c>
      <c r="G3519" t="s">
        <v>4777</v>
      </c>
      <c r="H3519" t="s">
        <v>507</v>
      </c>
      <c r="I3519" t="s">
        <v>17778</v>
      </c>
      <c r="J3519" t="s">
        <v>4</v>
      </c>
      <c r="K3519" t="s">
        <v>32</v>
      </c>
      <c r="L3519" t="s">
        <v>20921</v>
      </c>
      <c r="M3519" t="s">
        <v>18492</v>
      </c>
      <c r="N3519">
        <v>21308</v>
      </c>
      <c r="O3519" t="s">
        <v>35</v>
      </c>
      <c r="P3519" t="s">
        <v>15</v>
      </c>
      <c r="Q3519" t="s">
        <v>9</v>
      </c>
      <c r="R3519" t="s">
        <v>16640</v>
      </c>
      <c r="S3519" t="s">
        <v>83</v>
      </c>
      <c r="T3519" t="s">
        <v>198</v>
      </c>
      <c r="U3519" t="s">
        <v>4772</v>
      </c>
      <c r="V3519" t="s">
        <v>507</v>
      </c>
      <c r="W3519" t="s">
        <v>9592</v>
      </c>
      <c r="X3519" t="s">
        <v>17206</v>
      </c>
      <c r="Y3519" s="536" t="s">
        <v>24785</v>
      </c>
      <c r="Z3519" s="536" t="s">
        <v>24786</v>
      </c>
      <c r="AA3519" s="493" t="s">
        <v>9591</v>
      </c>
      <c r="AB3519" s="493" t="s">
        <v>24785</v>
      </c>
      <c r="AC3519" s="493" t="s">
        <v>19867</v>
      </c>
      <c r="AD3519" s="493" t="s">
        <v>22381</v>
      </c>
      <c r="AE3519"/>
      <c r="AF3519" t="s">
        <v>20919</v>
      </c>
      <c r="AG3519"/>
      <c r="AH3519"/>
      <c r="AI3519" t="s">
        <v>20668</v>
      </c>
      <c r="AJ3519" t="s">
        <v>32</v>
      </c>
      <c r="AK3519" t="s">
        <v>7660</v>
      </c>
      <c r="AL3519" t="s">
        <v>64</v>
      </c>
      <c r="AM3519" t="s">
        <v>507</v>
      </c>
      <c r="AN3519">
        <v>7</v>
      </c>
    </row>
    <row r="3520" spans="4:40" ht="14.4" x14ac:dyDescent="0.3">
      <c r="D3520" t="str">
        <f>CONCATENATE(portada_F[[#This Row],[NIVEL]],".",portada_F[[#This Row],[CODINS]])</f>
        <v>1.02640</v>
      </c>
      <c r="E3520" s="444" t="s">
        <v>32789</v>
      </c>
      <c r="F3520" t="s">
        <v>4859</v>
      </c>
      <c r="G3520" t="s">
        <v>4858</v>
      </c>
      <c r="H3520" t="s">
        <v>4341</v>
      </c>
      <c r="I3520" t="s">
        <v>17778</v>
      </c>
      <c r="J3520" t="s">
        <v>4</v>
      </c>
      <c r="K3520" t="s">
        <v>32</v>
      </c>
      <c r="L3520" t="s">
        <v>20921</v>
      </c>
      <c r="M3520" t="s">
        <v>18492</v>
      </c>
      <c r="N3520">
        <v>21304</v>
      </c>
      <c r="O3520" t="s">
        <v>35</v>
      </c>
      <c r="P3520" t="s">
        <v>15</v>
      </c>
      <c r="Q3520" t="s">
        <v>4</v>
      </c>
      <c r="R3520" t="s">
        <v>16636</v>
      </c>
      <c r="S3520" t="s">
        <v>83</v>
      </c>
      <c r="T3520" t="s">
        <v>198</v>
      </c>
      <c r="U3520" t="s">
        <v>4323</v>
      </c>
      <c r="V3520" t="s">
        <v>4341</v>
      </c>
      <c r="W3520" t="s">
        <v>26452</v>
      </c>
      <c r="X3520" t="s">
        <v>13187</v>
      </c>
      <c r="Y3520" s="536" t="s">
        <v>26453</v>
      </c>
      <c r="Z3520" s="536"/>
      <c r="AA3520" s="493" t="s">
        <v>19303</v>
      </c>
      <c r="AB3520" s="493" t="s">
        <v>26454</v>
      </c>
      <c r="AC3520" s="493" t="s">
        <v>19867</v>
      </c>
      <c r="AD3520" s="493" t="s">
        <v>22381</v>
      </c>
      <c r="AE3520"/>
      <c r="AF3520" t="s">
        <v>20919</v>
      </c>
      <c r="AG3520"/>
      <c r="AH3520"/>
      <c r="AI3520" t="s">
        <v>20668</v>
      </c>
      <c r="AJ3520" t="s">
        <v>32</v>
      </c>
      <c r="AK3520" t="s">
        <v>4782</v>
      </c>
      <c r="AL3520" t="s">
        <v>64</v>
      </c>
      <c r="AM3520" t="s">
        <v>4341</v>
      </c>
      <c r="AN3520">
        <v>9</v>
      </c>
    </row>
    <row r="3521" spans="4:40" ht="14.4" x14ac:dyDescent="0.3">
      <c r="D3521" t="str">
        <f>CONCATENATE(portada_F[[#This Row],[NIVEL]],".",portada_F[[#This Row],[CODINS]])</f>
        <v>1.02327</v>
      </c>
      <c r="E3521" s="444" t="s">
        <v>32518</v>
      </c>
      <c r="F3521" t="s">
        <v>3336</v>
      </c>
      <c r="G3521" t="s">
        <v>4778</v>
      </c>
      <c r="H3521" t="s">
        <v>1469</v>
      </c>
      <c r="I3521" t="s">
        <v>17778</v>
      </c>
      <c r="J3521" t="s">
        <v>4</v>
      </c>
      <c r="K3521" t="s">
        <v>32</v>
      </c>
      <c r="L3521" t="s">
        <v>20921</v>
      </c>
      <c r="M3521" t="s">
        <v>18492</v>
      </c>
      <c r="N3521">
        <v>21308</v>
      </c>
      <c r="O3521" t="s">
        <v>35</v>
      </c>
      <c r="P3521" t="s">
        <v>15</v>
      </c>
      <c r="Q3521" t="s">
        <v>9</v>
      </c>
      <c r="R3521" t="s">
        <v>16640</v>
      </c>
      <c r="S3521" t="s">
        <v>83</v>
      </c>
      <c r="T3521" t="s">
        <v>198</v>
      </c>
      <c r="U3521" t="s">
        <v>4772</v>
      </c>
      <c r="V3521" t="s">
        <v>1469</v>
      </c>
      <c r="W3521" t="s">
        <v>25830</v>
      </c>
      <c r="X3521" t="s">
        <v>13114</v>
      </c>
      <c r="Y3521" s="536" t="s">
        <v>25831</v>
      </c>
      <c r="Z3521" s="536"/>
      <c r="AA3521" s="493" t="s">
        <v>25832</v>
      </c>
      <c r="AB3521" s="493" t="s">
        <v>25833</v>
      </c>
      <c r="AC3521" s="493" t="s">
        <v>19867</v>
      </c>
      <c r="AD3521" s="493" t="s">
        <v>22381</v>
      </c>
      <c r="AE3521"/>
      <c r="AF3521" t="s">
        <v>20919</v>
      </c>
      <c r="AG3521"/>
      <c r="AH3521"/>
      <c r="AI3521" t="s">
        <v>20668</v>
      </c>
      <c r="AJ3521" t="s">
        <v>32</v>
      </c>
      <c r="AK3521" t="s">
        <v>3895</v>
      </c>
      <c r="AL3521" t="s">
        <v>64</v>
      </c>
      <c r="AM3521" t="s">
        <v>1469</v>
      </c>
      <c r="AN3521">
        <v>9</v>
      </c>
    </row>
    <row r="3522" spans="4:40" ht="14.4" x14ac:dyDescent="0.3">
      <c r="D3522" t="str">
        <f>CONCATENATE(portada_F[[#This Row],[NIVEL]],".",portada_F[[#This Row],[CODINS]])</f>
        <v>1.02168</v>
      </c>
      <c r="E3522" s="444" t="s">
        <v>32378</v>
      </c>
      <c r="F3522" t="s">
        <v>3266</v>
      </c>
      <c r="G3522" t="s">
        <v>4828</v>
      </c>
      <c r="H3522" t="s">
        <v>419</v>
      </c>
      <c r="I3522" t="s">
        <v>17778</v>
      </c>
      <c r="J3522" t="s">
        <v>7</v>
      </c>
      <c r="K3522" t="s">
        <v>32</v>
      </c>
      <c r="L3522" t="s">
        <v>20921</v>
      </c>
      <c r="M3522" t="s">
        <v>18492</v>
      </c>
      <c r="N3522">
        <v>21303</v>
      </c>
      <c r="O3522" t="s">
        <v>35</v>
      </c>
      <c r="P3522" t="s">
        <v>15</v>
      </c>
      <c r="Q3522" t="s">
        <v>3</v>
      </c>
      <c r="R3522" t="s">
        <v>18368</v>
      </c>
      <c r="S3522" t="s">
        <v>83</v>
      </c>
      <c r="T3522" t="s">
        <v>198</v>
      </c>
      <c r="U3522" t="s">
        <v>23264</v>
      </c>
      <c r="V3522" t="s">
        <v>419</v>
      </c>
      <c r="W3522" t="s">
        <v>9601</v>
      </c>
      <c r="X3522" t="s">
        <v>10837</v>
      </c>
      <c r="Y3522" s="536" t="s">
        <v>25504</v>
      </c>
      <c r="Z3522" s="536" t="s">
        <v>23976</v>
      </c>
      <c r="AA3522" s="493" t="s">
        <v>17455</v>
      </c>
      <c r="AB3522" s="493" t="s">
        <v>25505</v>
      </c>
      <c r="AC3522" s="493" t="s">
        <v>19985</v>
      </c>
      <c r="AD3522" s="493" t="s">
        <v>23333</v>
      </c>
      <c r="AE3522"/>
      <c r="AF3522" t="s">
        <v>20919</v>
      </c>
      <c r="AG3522"/>
      <c r="AH3522"/>
      <c r="AI3522" t="s">
        <v>20668</v>
      </c>
      <c r="AJ3522" t="s">
        <v>32</v>
      </c>
      <c r="AK3522" t="s">
        <v>7748</v>
      </c>
      <c r="AL3522" t="s">
        <v>64</v>
      </c>
      <c r="AM3522" t="s">
        <v>419</v>
      </c>
      <c r="AN3522">
        <v>26</v>
      </c>
    </row>
    <row r="3523" spans="4:40" ht="14.4" x14ac:dyDescent="0.3">
      <c r="D3523" t="str">
        <f>CONCATENATE(portada_F[[#This Row],[NIVEL]],".",portada_F[[#This Row],[CODINS]])</f>
        <v>1.01569</v>
      </c>
      <c r="E3523" s="444" t="s">
        <v>31844</v>
      </c>
      <c r="F3523" t="s">
        <v>3882</v>
      </c>
      <c r="G3523" t="s">
        <v>4779</v>
      </c>
      <c r="H3523" t="s">
        <v>4780</v>
      </c>
      <c r="I3523" t="s">
        <v>17778</v>
      </c>
      <c r="J3523" t="s">
        <v>1</v>
      </c>
      <c r="K3523" t="s">
        <v>32</v>
      </c>
      <c r="L3523" t="s">
        <v>20921</v>
      </c>
      <c r="M3523" t="s">
        <v>18492</v>
      </c>
      <c r="N3523">
        <v>21301</v>
      </c>
      <c r="O3523" t="s">
        <v>35</v>
      </c>
      <c r="P3523" t="s">
        <v>15</v>
      </c>
      <c r="Q3523" t="s">
        <v>1</v>
      </c>
      <c r="R3523" t="s">
        <v>16634</v>
      </c>
      <c r="S3523" t="s">
        <v>83</v>
      </c>
      <c r="T3523" t="s">
        <v>198</v>
      </c>
      <c r="U3523" t="s">
        <v>198</v>
      </c>
      <c r="V3523" t="s">
        <v>4780</v>
      </c>
      <c r="W3523" t="s">
        <v>24266</v>
      </c>
      <c r="X3523" t="s">
        <v>12927</v>
      </c>
      <c r="Y3523" s="536" t="s">
        <v>24267</v>
      </c>
      <c r="Z3523" s="536" t="s">
        <v>24267</v>
      </c>
      <c r="AA3523" s="493" t="s">
        <v>15237</v>
      </c>
      <c r="AB3523" s="493" t="s">
        <v>24268</v>
      </c>
      <c r="AC3523" s="493" t="s">
        <v>19866</v>
      </c>
      <c r="AD3523" s="493" t="s">
        <v>22379</v>
      </c>
      <c r="AE3523"/>
      <c r="AF3523" t="s">
        <v>20919</v>
      </c>
      <c r="AG3523"/>
      <c r="AH3523"/>
      <c r="AI3523" t="s">
        <v>20668</v>
      </c>
      <c r="AJ3523" t="s">
        <v>32</v>
      </c>
      <c r="AK3523" t="s">
        <v>2704</v>
      </c>
      <c r="AL3523" t="s">
        <v>64</v>
      </c>
      <c r="AM3523" t="s">
        <v>4780</v>
      </c>
      <c r="AN3523">
        <v>19</v>
      </c>
    </row>
    <row r="3524" spans="4:40" ht="14.4" x14ac:dyDescent="0.3">
      <c r="D3524" t="str">
        <f>CONCATENATE(portada_F[[#This Row],[NIVEL]],".",portada_F[[#This Row],[CODINS]])</f>
        <v>1.02866</v>
      </c>
      <c r="E3524" s="444" t="s">
        <v>32995</v>
      </c>
      <c r="F3524" t="s">
        <v>3274</v>
      </c>
      <c r="G3524" t="s">
        <v>3272</v>
      </c>
      <c r="H3524" t="s">
        <v>3273</v>
      </c>
      <c r="I3524" t="s">
        <v>17778</v>
      </c>
      <c r="J3524" t="s">
        <v>6</v>
      </c>
      <c r="K3524" t="s">
        <v>32</v>
      </c>
      <c r="L3524" t="s">
        <v>20921</v>
      </c>
      <c r="M3524" t="s">
        <v>18492</v>
      </c>
      <c r="N3524">
        <v>21502</v>
      </c>
      <c r="O3524" t="s">
        <v>35</v>
      </c>
      <c r="P3524" t="s">
        <v>202</v>
      </c>
      <c r="Q3524" t="s">
        <v>2</v>
      </c>
      <c r="R3524" t="s">
        <v>16646</v>
      </c>
      <c r="S3524" t="s">
        <v>83</v>
      </c>
      <c r="T3524" t="s">
        <v>203</v>
      </c>
      <c r="U3524" t="s">
        <v>2800</v>
      </c>
      <c r="V3524" t="s">
        <v>3273</v>
      </c>
      <c r="W3524" t="s">
        <v>9399</v>
      </c>
      <c r="X3524" t="s">
        <v>15086</v>
      </c>
      <c r="Y3524" s="536" t="s">
        <v>26941</v>
      </c>
      <c r="Z3524" s="536"/>
      <c r="AA3524" s="493" t="s">
        <v>14412</v>
      </c>
      <c r="AB3524" s="493" t="s">
        <v>26942</v>
      </c>
      <c r="AC3524" s="493" t="s">
        <v>23270</v>
      </c>
      <c r="AD3524" s="493" t="s">
        <v>23271</v>
      </c>
      <c r="AE3524"/>
      <c r="AF3524" t="s">
        <v>20919</v>
      </c>
      <c r="AG3524"/>
      <c r="AH3524"/>
      <c r="AI3524" t="s">
        <v>20668</v>
      </c>
      <c r="AJ3524" t="s">
        <v>32</v>
      </c>
      <c r="AK3524" t="s">
        <v>3271</v>
      </c>
      <c r="AL3524" t="s">
        <v>64</v>
      </c>
      <c r="AM3524" t="s">
        <v>3273</v>
      </c>
      <c r="AN3524">
        <v>13</v>
      </c>
    </row>
    <row r="3525" spans="4:40" ht="14.4" x14ac:dyDescent="0.3">
      <c r="D3525" t="str">
        <f>CONCATENATE(portada_F[[#This Row],[NIVEL]],".",portada_F[[#This Row],[CODINS]])</f>
        <v>1.01123</v>
      </c>
      <c r="E3525" s="444" t="s">
        <v>31433</v>
      </c>
      <c r="F3525" t="s">
        <v>3002</v>
      </c>
      <c r="G3525" t="s">
        <v>4813</v>
      </c>
      <c r="H3525" t="s">
        <v>4814</v>
      </c>
      <c r="I3525" t="s">
        <v>17778</v>
      </c>
      <c r="J3525" t="s">
        <v>3</v>
      </c>
      <c r="K3525" t="s">
        <v>32</v>
      </c>
      <c r="L3525" t="s">
        <v>20921</v>
      </c>
      <c r="M3525" t="s">
        <v>18492</v>
      </c>
      <c r="N3525">
        <v>21303</v>
      </c>
      <c r="O3525" t="s">
        <v>35</v>
      </c>
      <c r="P3525" t="s">
        <v>15</v>
      </c>
      <c r="Q3525" t="s">
        <v>3</v>
      </c>
      <c r="R3525" t="s">
        <v>18368</v>
      </c>
      <c r="S3525" t="s">
        <v>83</v>
      </c>
      <c r="T3525" t="s">
        <v>198</v>
      </c>
      <c r="U3525" t="s">
        <v>23264</v>
      </c>
      <c r="V3525" t="s">
        <v>4815</v>
      </c>
      <c r="W3525" t="s">
        <v>23325</v>
      </c>
      <c r="X3525" t="s">
        <v>11744</v>
      </c>
      <c r="Y3525" s="536" t="s">
        <v>23326</v>
      </c>
      <c r="Z3525" s="536"/>
      <c r="AA3525" s="493" t="s">
        <v>211</v>
      </c>
      <c r="AB3525" s="493" t="s">
        <v>23327</v>
      </c>
      <c r="AC3525" s="493" t="s">
        <v>19981</v>
      </c>
      <c r="AD3525" s="493" t="s">
        <v>23328</v>
      </c>
      <c r="AE3525"/>
      <c r="AF3525" t="s">
        <v>20919</v>
      </c>
      <c r="AG3525"/>
      <c r="AH3525"/>
      <c r="AI3525" t="s">
        <v>20668</v>
      </c>
      <c r="AJ3525" t="s">
        <v>32</v>
      </c>
      <c r="AK3525" t="s">
        <v>7539</v>
      </c>
      <c r="AL3525" t="s">
        <v>64</v>
      </c>
      <c r="AM3525" t="s">
        <v>4814</v>
      </c>
      <c r="AN3525">
        <v>26</v>
      </c>
    </row>
    <row r="3526" spans="4:40" ht="14.4" x14ac:dyDescent="0.3">
      <c r="D3526" t="str">
        <f>CONCATENATE(portada_F[[#This Row],[NIVEL]],".",portada_F[[#This Row],[CODINS]])</f>
        <v>1.01798</v>
      </c>
      <c r="E3526" s="444" t="s">
        <v>32048</v>
      </c>
      <c r="F3526" t="s">
        <v>4302</v>
      </c>
      <c r="G3526" t="s">
        <v>6481</v>
      </c>
      <c r="H3526" t="s">
        <v>4540</v>
      </c>
      <c r="I3526" t="s">
        <v>17778</v>
      </c>
      <c r="J3526" t="s">
        <v>1</v>
      </c>
      <c r="K3526" t="s">
        <v>32</v>
      </c>
      <c r="L3526" t="s">
        <v>20921</v>
      </c>
      <c r="M3526" t="s">
        <v>18492</v>
      </c>
      <c r="N3526">
        <v>21307</v>
      </c>
      <c r="O3526" t="s">
        <v>35</v>
      </c>
      <c r="P3526" t="s">
        <v>15</v>
      </c>
      <c r="Q3526" t="s">
        <v>7</v>
      </c>
      <c r="R3526" t="s">
        <v>16639</v>
      </c>
      <c r="S3526" t="s">
        <v>83</v>
      </c>
      <c r="T3526" t="s">
        <v>198</v>
      </c>
      <c r="U3526" t="s">
        <v>23122</v>
      </c>
      <c r="V3526" t="s">
        <v>159</v>
      </c>
      <c r="W3526" t="s">
        <v>24743</v>
      </c>
      <c r="X3526" t="s">
        <v>14057</v>
      </c>
      <c r="Y3526" s="536" t="s">
        <v>24744</v>
      </c>
      <c r="Z3526" s="536"/>
      <c r="AA3526" s="493" t="s">
        <v>24745</v>
      </c>
      <c r="AB3526" s="493" t="s">
        <v>24746</v>
      </c>
      <c r="AC3526" s="493" t="s">
        <v>19866</v>
      </c>
      <c r="AD3526" s="493" t="s">
        <v>23938</v>
      </c>
      <c r="AE3526"/>
      <c r="AF3526" t="s">
        <v>20919</v>
      </c>
      <c r="AG3526"/>
      <c r="AH3526"/>
      <c r="AI3526" t="s">
        <v>20668</v>
      </c>
      <c r="AJ3526" t="s">
        <v>32</v>
      </c>
      <c r="AK3526" t="s">
        <v>7653</v>
      </c>
      <c r="AL3526" t="s">
        <v>64</v>
      </c>
      <c r="AM3526" t="s">
        <v>4540</v>
      </c>
      <c r="AN3526">
        <v>8</v>
      </c>
    </row>
    <row r="3527" spans="4:40" ht="14.4" x14ac:dyDescent="0.3">
      <c r="D3527" t="str">
        <f>CONCATENATE(portada_F[[#This Row],[NIVEL]],".",portada_F[[#This Row],[CODINS]])</f>
        <v>1.01819</v>
      </c>
      <c r="E3527" s="444" t="s">
        <v>32066</v>
      </c>
      <c r="F3527" t="s">
        <v>2892</v>
      </c>
      <c r="G3527" t="s">
        <v>6371</v>
      </c>
      <c r="H3527" t="s">
        <v>754</v>
      </c>
      <c r="I3527" t="s">
        <v>17778</v>
      </c>
      <c r="J3527" t="s">
        <v>1</v>
      </c>
      <c r="K3527" t="s">
        <v>32</v>
      </c>
      <c r="L3527" t="s">
        <v>20921</v>
      </c>
      <c r="M3527" t="s">
        <v>18492</v>
      </c>
      <c r="N3527">
        <v>21305</v>
      </c>
      <c r="O3527" t="s">
        <v>35</v>
      </c>
      <c r="P3527" t="s">
        <v>15</v>
      </c>
      <c r="Q3527" t="s">
        <v>5</v>
      </c>
      <c r="R3527" t="s">
        <v>16637</v>
      </c>
      <c r="S3527" t="s">
        <v>83</v>
      </c>
      <c r="T3527" t="s">
        <v>198</v>
      </c>
      <c r="U3527" t="s">
        <v>1139</v>
      </c>
      <c r="V3527" t="s">
        <v>754</v>
      </c>
      <c r="W3527" t="s">
        <v>9788</v>
      </c>
      <c r="X3527" t="s">
        <v>14060</v>
      </c>
      <c r="Y3527" s="536" t="s">
        <v>24789</v>
      </c>
      <c r="Z3527" s="536" t="s">
        <v>24790</v>
      </c>
      <c r="AA3527" s="493" t="s">
        <v>17207</v>
      </c>
      <c r="AB3527" s="493" t="s">
        <v>24790</v>
      </c>
      <c r="AC3527" s="493" t="s">
        <v>19866</v>
      </c>
      <c r="AD3527" s="493" t="s">
        <v>22379</v>
      </c>
      <c r="AE3527"/>
      <c r="AF3527" t="s">
        <v>20919</v>
      </c>
      <c r="AG3527"/>
      <c r="AH3527"/>
      <c r="AI3527" t="s">
        <v>20668</v>
      </c>
      <c r="AJ3527" t="s">
        <v>32</v>
      </c>
      <c r="AK3527" t="s">
        <v>7661</v>
      </c>
      <c r="AL3527" t="s">
        <v>64</v>
      </c>
      <c r="AM3527" t="s">
        <v>754</v>
      </c>
      <c r="AN3527">
        <v>28</v>
      </c>
    </row>
    <row r="3528" spans="4:40" ht="14.4" x14ac:dyDescent="0.3">
      <c r="D3528" t="str">
        <f>CONCATENATE(portada_F[[#This Row],[NIVEL]],".",portada_F[[#This Row],[CODINS]])</f>
        <v>1.03810</v>
      </c>
      <c r="E3528" s="444" t="s">
        <v>33744</v>
      </c>
      <c r="F3528" t="s">
        <v>7663</v>
      </c>
      <c r="G3528" t="s">
        <v>14718</v>
      </c>
      <c r="H3528" t="s">
        <v>750</v>
      </c>
      <c r="I3528" t="s">
        <v>17778</v>
      </c>
      <c r="J3528" t="s">
        <v>1</v>
      </c>
      <c r="K3528" t="s">
        <v>32</v>
      </c>
      <c r="L3528" t="s">
        <v>20921</v>
      </c>
      <c r="M3528" t="s">
        <v>18492</v>
      </c>
      <c r="N3528">
        <v>21307</v>
      </c>
      <c r="O3528" t="s">
        <v>35</v>
      </c>
      <c r="P3528" t="s">
        <v>15</v>
      </c>
      <c r="Q3528" t="s">
        <v>7</v>
      </c>
      <c r="R3528" t="s">
        <v>16639</v>
      </c>
      <c r="S3528" t="s">
        <v>83</v>
      </c>
      <c r="T3528" t="s">
        <v>198</v>
      </c>
      <c r="U3528" t="s">
        <v>23122</v>
      </c>
      <c r="V3528" t="s">
        <v>15234</v>
      </c>
      <c r="W3528" t="s">
        <v>15236</v>
      </c>
      <c r="X3528" t="s">
        <v>15235</v>
      </c>
      <c r="Y3528" s="536" t="s">
        <v>28900</v>
      </c>
      <c r="Z3528" s="536"/>
      <c r="AA3528" s="493" t="s">
        <v>19550</v>
      </c>
      <c r="AB3528" s="493" t="s">
        <v>28900</v>
      </c>
      <c r="AC3528" s="493" t="s">
        <v>19866</v>
      </c>
      <c r="AD3528" s="493" t="s">
        <v>22379</v>
      </c>
      <c r="AE3528"/>
      <c r="AF3528" t="s">
        <v>20919</v>
      </c>
      <c r="AG3528"/>
      <c r="AH3528"/>
      <c r="AI3528" t="s">
        <v>20668</v>
      </c>
      <c r="AJ3528" t="s">
        <v>32</v>
      </c>
      <c r="AK3528" t="s">
        <v>3798</v>
      </c>
      <c r="AL3528" t="s">
        <v>64</v>
      </c>
      <c r="AM3528" t="s">
        <v>750</v>
      </c>
      <c r="AN3528">
        <v>6</v>
      </c>
    </row>
    <row r="3529" spans="4:40" ht="14.4" x14ac:dyDescent="0.3">
      <c r="D3529" t="str">
        <f>CONCATENATE(portada_F[[#This Row],[NIVEL]],".",portada_F[[#This Row],[CODINS]])</f>
        <v>1.01834</v>
      </c>
      <c r="E3529" s="444" t="s">
        <v>32080</v>
      </c>
      <c r="F3529" t="s">
        <v>4361</v>
      </c>
      <c r="G3529" t="s">
        <v>6261</v>
      </c>
      <c r="H3529" t="s">
        <v>9764</v>
      </c>
      <c r="I3529" t="s">
        <v>17778</v>
      </c>
      <c r="J3529" t="s">
        <v>6</v>
      </c>
      <c r="K3529" t="s">
        <v>32</v>
      </c>
      <c r="L3529" t="s">
        <v>20921</v>
      </c>
      <c r="M3529" t="s">
        <v>18492</v>
      </c>
      <c r="N3529">
        <v>21501</v>
      </c>
      <c r="O3529" t="s">
        <v>35</v>
      </c>
      <c r="P3529" t="s">
        <v>202</v>
      </c>
      <c r="Q3529" t="s">
        <v>1</v>
      </c>
      <c r="R3529" t="s">
        <v>16645</v>
      </c>
      <c r="S3529" t="s">
        <v>83</v>
      </c>
      <c r="T3529" t="s">
        <v>203</v>
      </c>
      <c r="U3529" t="s">
        <v>159</v>
      </c>
      <c r="V3529" t="s">
        <v>51</v>
      </c>
      <c r="W3529" t="s">
        <v>24815</v>
      </c>
      <c r="X3529" t="s">
        <v>14063</v>
      </c>
      <c r="Y3529" s="536" t="s">
        <v>24816</v>
      </c>
      <c r="Z3529" s="536"/>
      <c r="AA3529" s="493" t="s">
        <v>20128</v>
      </c>
      <c r="AB3529" s="493" t="s">
        <v>24817</v>
      </c>
      <c r="AC3529" s="493" t="s">
        <v>23270</v>
      </c>
      <c r="AD3529" s="493" t="s">
        <v>23271</v>
      </c>
      <c r="AE3529"/>
      <c r="AF3529" t="s">
        <v>20919</v>
      </c>
      <c r="AG3529"/>
      <c r="AH3529"/>
      <c r="AI3529" t="s">
        <v>20668</v>
      </c>
      <c r="AJ3529" t="s">
        <v>32</v>
      </c>
      <c r="AK3529" t="s">
        <v>7668</v>
      </c>
      <c r="AL3529" t="s">
        <v>64</v>
      </c>
      <c r="AM3529" t="s">
        <v>9764</v>
      </c>
      <c r="AN3529">
        <v>1</v>
      </c>
    </row>
    <row r="3530" spans="4:40" ht="14.4" x14ac:dyDescent="0.3">
      <c r="D3530" t="str">
        <f>CONCATENATE(portada_F[[#This Row],[NIVEL]],".",portada_F[[#This Row],[CODINS]])</f>
        <v>1.02163</v>
      </c>
      <c r="E3530" s="444" t="s">
        <v>32373</v>
      </c>
      <c r="F3530" t="s">
        <v>4804</v>
      </c>
      <c r="G3530" t="s">
        <v>4802</v>
      </c>
      <c r="H3530" t="s">
        <v>4803</v>
      </c>
      <c r="I3530" t="s">
        <v>17778</v>
      </c>
      <c r="J3530" t="s">
        <v>1</v>
      </c>
      <c r="K3530" t="s">
        <v>32</v>
      </c>
      <c r="L3530" t="s">
        <v>20921</v>
      </c>
      <c r="M3530" t="s">
        <v>18492</v>
      </c>
      <c r="N3530">
        <v>21308</v>
      </c>
      <c r="O3530" t="s">
        <v>35</v>
      </c>
      <c r="P3530" t="s">
        <v>15</v>
      </c>
      <c r="Q3530" t="s">
        <v>9</v>
      </c>
      <c r="R3530" t="s">
        <v>16640</v>
      </c>
      <c r="S3530" t="s">
        <v>83</v>
      </c>
      <c r="T3530" t="s">
        <v>198</v>
      </c>
      <c r="U3530" t="s">
        <v>4772</v>
      </c>
      <c r="V3530" t="s">
        <v>4803</v>
      </c>
      <c r="W3530" t="s">
        <v>25490</v>
      </c>
      <c r="X3530" t="s">
        <v>14098</v>
      </c>
      <c r="Y3530" s="536" t="s">
        <v>25491</v>
      </c>
      <c r="Z3530" s="536"/>
      <c r="AA3530" s="493" t="s">
        <v>19175</v>
      </c>
      <c r="AB3530" s="493" t="s">
        <v>25491</v>
      </c>
      <c r="AC3530" s="493" t="s">
        <v>19866</v>
      </c>
      <c r="AD3530" s="493" t="s">
        <v>23938</v>
      </c>
      <c r="AE3530"/>
      <c r="AF3530" t="s">
        <v>20919</v>
      </c>
      <c r="AG3530"/>
      <c r="AH3530"/>
      <c r="AI3530" t="s">
        <v>20668</v>
      </c>
      <c r="AJ3530" t="s">
        <v>32</v>
      </c>
      <c r="AK3530" t="s">
        <v>1924</v>
      </c>
      <c r="AL3530" t="s">
        <v>64</v>
      </c>
      <c r="AM3530" t="s">
        <v>4803</v>
      </c>
      <c r="AN3530">
        <v>11</v>
      </c>
    </row>
    <row r="3531" spans="4:40" ht="14.4" x14ac:dyDescent="0.3">
      <c r="D3531" t="str">
        <f>CONCATENATE(portada_F[[#This Row],[NIVEL]],".",portada_F[[#This Row],[CODINS]])</f>
        <v>1.01696</v>
      </c>
      <c r="E3531" s="444" t="s">
        <v>31960</v>
      </c>
      <c r="F3531" t="s">
        <v>4103</v>
      </c>
      <c r="G3531" t="s">
        <v>4834</v>
      </c>
      <c r="H3531" t="s">
        <v>20108</v>
      </c>
      <c r="I3531" t="s">
        <v>17778</v>
      </c>
      <c r="J3531" t="s">
        <v>3</v>
      </c>
      <c r="K3531" t="s">
        <v>32</v>
      </c>
      <c r="L3531" t="s">
        <v>20921</v>
      </c>
      <c r="M3531" t="s">
        <v>18492</v>
      </c>
      <c r="N3531">
        <v>21303</v>
      </c>
      <c r="O3531" t="s">
        <v>35</v>
      </c>
      <c r="P3531" t="s">
        <v>15</v>
      </c>
      <c r="Q3531" t="s">
        <v>3</v>
      </c>
      <c r="R3531" t="s">
        <v>18368</v>
      </c>
      <c r="S3531" t="s">
        <v>83</v>
      </c>
      <c r="T3531" t="s">
        <v>198</v>
      </c>
      <c r="U3531" t="s">
        <v>23264</v>
      </c>
      <c r="V3531" t="s">
        <v>3771</v>
      </c>
      <c r="W3531" t="s">
        <v>24542</v>
      </c>
      <c r="X3531" t="s">
        <v>12964</v>
      </c>
      <c r="Y3531" s="536" t="s">
        <v>24543</v>
      </c>
      <c r="Z3531" s="536"/>
      <c r="AA3531" s="493" t="s">
        <v>15005</v>
      </c>
      <c r="AB3531" s="493" t="s">
        <v>20668</v>
      </c>
      <c r="AC3531" s="493" t="s">
        <v>19981</v>
      </c>
      <c r="AD3531" s="493" t="s">
        <v>23266</v>
      </c>
      <c r="AE3531"/>
      <c r="AF3531" t="s">
        <v>20919</v>
      </c>
      <c r="AG3531"/>
      <c r="AH3531"/>
      <c r="AI3531" t="s">
        <v>20668</v>
      </c>
      <c r="AJ3531" t="s">
        <v>32</v>
      </c>
      <c r="AK3531" t="s">
        <v>3540</v>
      </c>
      <c r="AL3531" t="s">
        <v>64</v>
      </c>
      <c r="AM3531" t="s">
        <v>20108</v>
      </c>
      <c r="AN3531">
        <v>38</v>
      </c>
    </row>
    <row r="3532" spans="4:40" ht="14.4" x14ac:dyDescent="0.3">
      <c r="D3532" t="str">
        <f>CONCATENATE(portada_F[[#This Row],[NIVEL]],".",portada_F[[#This Row],[CODINS]])</f>
        <v>1.02317</v>
      </c>
      <c r="E3532" s="444" t="s">
        <v>32509</v>
      </c>
      <c r="F3532" t="s">
        <v>4247</v>
      </c>
      <c r="G3532" t="s">
        <v>4245</v>
      </c>
      <c r="H3532" t="s">
        <v>4246</v>
      </c>
      <c r="I3532" t="s">
        <v>17778</v>
      </c>
      <c r="J3532" t="s">
        <v>2</v>
      </c>
      <c r="K3532" t="s">
        <v>32</v>
      </c>
      <c r="L3532" t="s">
        <v>20921</v>
      </c>
      <c r="M3532" t="s">
        <v>18492</v>
      </c>
      <c r="N3532">
        <v>21308</v>
      </c>
      <c r="O3532" t="s">
        <v>35</v>
      </c>
      <c r="P3532" t="s">
        <v>15</v>
      </c>
      <c r="Q3532" t="s">
        <v>9</v>
      </c>
      <c r="R3532" t="s">
        <v>16640</v>
      </c>
      <c r="S3532" t="s">
        <v>83</v>
      </c>
      <c r="T3532" t="s">
        <v>198</v>
      </c>
      <c r="U3532" t="s">
        <v>4772</v>
      </c>
      <c r="V3532" t="s">
        <v>4246</v>
      </c>
      <c r="W3532" t="s">
        <v>252</v>
      </c>
      <c r="X3532" t="s">
        <v>15019</v>
      </c>
      <c r="Y3532" s="536" t="s">
        <v>25808</v>
      </c>
      <c r="Z3532" s="536"/>
      <c r="AA3532" s="493" t="s">
        <v>25809</v>
      </c>
      <c r="AB3532" s="493" t="s">
        <v>25810</v>
      </c>
      <c r="AC3532" s="493" t="s">
        <v>20050</v>
      </c>
      <c r="AD3532" s="493" t="s">
        <v>23950</v>
      </c>
      <c r="AE3532"/>
      <c r="AF3532" t="s">
        <v>20919</v>
      </c>
      <c r="AG3532"/>
      <c r="AH3532"/>
      <c r="AI3532" t="s">
        <v>20668</v>
      </c>
      <c r="AJ3532" t="s">
        <v>32</v>
      </c>
      <c r="AK3532" t="s">
        <v>7244</v>
      </c>
      <c r="AL3532" t="s">
        <v>64</v>
      </c>
      <c r="AM3532" t="s">
        <v>4246</v>
      </c>
      <c r="AN3532">
        <v>7</v>
      </c>
    </row>
    <row r="3533" spans="4:40" ht="14.4" x14ac:dyDescent="0.3">
      <c r="D3533" t="str">
        <f>CONCATENATE(portada_F[[#This Row],[NIVEL]],".",portada_F[[#This Row],[CODINS]])</f>
        <v>1.01415</v>
      </c>
      <c r="E3533" s="444" t="s">
        <v>31696</v>
      </c>
      <c r="F3533" t="s">
        <v>3549</v>
      </c>
      <c r="G3533" t="s">
        <v>4817</v>
      </c>
      <c r="H3533" t="s">
        <v>1138</v>
      </c>
      <c r="I3533" t="s">
        <v>17778</v>
      </c>
      <c r="J3533" t="s">
        <v>1</v>
      </c>
      <c r="K3533" t="s">
        <v>32</v>
      </c>
      <c r="L3533" t="s">
        <v>20921</v>
      </c>
      <c r="M3533" t="s">
        <v>18492</v>
      </c>
      <c r="N3533">
        <v>21305</v>
      </c>
      <c r="O3533" t="s">
        <v>35</v>
      </c>
      <c r="P3533" t="s">
        <v>15</v>
      </c>
      <c r="Q3533" t="s">
        <v>5</v>
      </c>
      <c r="R3533" t="s">
        <v>16637</v>
      </c>
      <c r="S3533" t="s">
        <v>83</v>
      </c>
      <c r="T3533" t="s">
        <v>198</v>
      </c>
      <c r="U3533" t="s">
        <v>1139</v>
      </c>
      <c r="V3533" t="s">
        <v>1139</v>
      </c>
      <c r="W3533" t="s">
        <v>9599</v>
      </c>
      <c r="X3533" t="s">
        <v>23930</v>
      </c>
      <c r="Y3533" s="536" t="s">
        <v>23931</v>
      </c>
      <c r="Z3533" s="536"/>
      <c r="AA3533" s="493" t="s">
        <v>17323</v>
      </c>
      <c r="AB3533" s="493" t="s">
        <v>23931</v>
      </c>
      <c r="AC3533" s="493" t="s">
        <v>19866</v>
      </c>
      <c r="AD3533" s="493" t="s">
        <v>22379</v>
      </c>
      <c r="AE3533"/>
      <c r="AF3533" t="s">
        <v>20919</v>
      </c>
      <c r="AG3533"/>
      <c r="AH3533"/>
      <c r="AI3533" t="s">
        <v>20668</v>
      </c>
      <c r="AJ3533" t="s">
        <v>32</v>
      </c>
      <c r="AK3533" t="s">
        <v>152</v>
      </c>
      <c r="AL3533" t="s">
        <v>64</v>
      </c>
      <c r="AM3533" t="s">
        <v>1138</v>
      </c>
      <c r="AN3533">
        <v>23</v>
      </c>
    </row>
    <row r="3534" spans="4:40" ht="14.4" x14ac:dyDescent="0.3">
      <c r="D3534" t="str">
        <f>CONCATENATE(portada_F[[#This Row],[NIVEL]],".",portada_F[[#This Row],[CODINS]])</f>
        <v>1.02480</v>
      </c>
      <c r="E3534" s="444" t="s">
        <v>32656</v>
      </c>
      <c r="F3534" t="s">
        <v>4841</v>
      </c>
      <c r="G3534" t="s">
        <v>4839</v>
      </c>
      <c r="H3534" t="s">
        <v>4840</v>
      </c>
      <c r="I3534" t="s">
        <v>17778</v>
      </c>
      <c r="J3534" t="s">
        <v>4</v>
      </c>
      <c r="K3534" t="s">
        <v>32</v>
      </c>
      <c r="L3534" t="s">
        <v>20921</v>
      </c>
      <c r="M3534" t="s">
        <v>18492</v>
      </c>
      <c r="N3534">
        <v>21304</v>
      </c>
      <c r="O3534" t="s">
        <v>35</v>
      </c>
      <c r="P3534" t="s">
        <v>15</v>
      </c>
      <c r="Q3534" t="s">
        <v>4</v>
      </c>
      <c r="R3534" t="s">
        <v>16636</v>
      </c>
      <c r="S3534" t="s">
        <v>83</v>
      </c>
      <c r="T3534" t="s">
        <v>198</v>
      </c>
      <c r="U3534" t="s">
        <v>4323</v>
      </c>
      <c r="V3534" t="s">
        <v>4840</v>
      </c>
      <c r="W3534" t="s">
        <v>354</v>
      </c>
      <c r="X3534" t="s">
        <v>17305</v>
      </c>
      <c r="Y3534" s="536" t="s">
        <v>26142</v>
      </c>
      <c r="Z3534" s="536"/>
      <c r="AA3534" s="493" t="s">
        <v>20232</v>
      </c>
      <c r="AB3534" s="493" t="s">
        <v>26142</v>
      </c>
      <c r="AC3534" s="493" t="s">
        <v>19867</v>
      </c>
      <c r="AD3534" s="493" t="s">
        <v>22381</v>
      </c>
      <c r="AE3534"/>
      <c r="AF3534" t="s">
        <v>20919</v>
      </c>
      <c r="AG3534"/>
      <c r="AH3534"/>
      <c r="AI3534" t="s">
        <v>20668</v>
      </c>
      <c r="AJ3534" t="s">
        <v>32</v>
      </c>
      <c r="AK3534" t="s">
        <v>7821</v>
      </c>
      <c r="AL3534" t="s">
        <v>64</v>
      </c>
      <c r="AM3534" t="s">
        <v>4840</v>
      </c>
      <c r="AN3534">
        <v>10</v>
      </c>
    </row>
    <row r="3535" spans="4:40" ht="14.4" x14ac:dyDescent="0.3">
      <c r="D3535" t="str">
        <f>CONCATENATE(portada_F[[#This Row],[NIVEL]],".",portada_F[[#This Row],[CODINS]])</f>
        <v>1.02478</v>
      </c>
      <c r="E3535" s="444" t="s">
        <v>32654</v>
      </c>
      <c r="F3535" t="s">
        <v>4790</v>
      </c>
      <c r="G3535" t="s">
        <v>4788</v>
      </c>
      <c r="H3535" t="s">
        <v>4789</v>
      </c>
      <c r="I3535" t="s">
        <v>17778</v>
      </c>
      <c r="J3535" t="s">
        <v>2</v>
      </c>
      <c r="K3535" t="s">
        <v>32</v>
      </c>
      <c r="L3535" t="s">
        <v>20921</v>
      </c>
      <c r="M3535" t="s">
        <v>18492</v>
      </c>
      <c r="N3535">
        <v>21308</v>
      </c>
      <c r="O3535" t="s">
        <v>35</v>
      </c>
      <c r="P3535" t="s">
        <v>15</v>
      </c>
      <c r="Q3535" t="s">
        <v>9</v>
      </c>
      <c r="R3535" t="s">
        <v>16640</v>
      </c>
      <c r="S3535" t="s">
        <v>83</v>
      </c>
      <c r="T3535" t="s">
        <v>198</v>
      </c>
      <c r="U3535" t="s">
        <v>4772</v>
      </c>
      <c r="V3535" t="s">
        <v>4789</v>
      </c>
      <c r="W3535" t="s">
        <v>26137</v>
      </c>
      <c r="X3535" t="s">
        <v>13146</v>
      </c>
      <c r="Y3535" s="536" t="s">
        <v>26138</v>
      </c>
      <c r="Z3535" s="536"/>
      <c r="AA3535" s="493" t="s">
        <v>18206</v>
      </c>
      <c r="AB3535" s="493" t="s">
        <v>26138</v>
      </c>
      <c r="AC3535" s="493" t="s">
        <v>20050</v>
      </c>
      <c r="AD3535" s="493" t="s">
        <v>23950</v>
      </c>
      <c r="AE3535"/>
      <c r="AF3535" t="s">
        <v>20919</v>
      </c>
      <c r="AG3535"/>
      <c r="AH3535"/>
      <c r="AI3535" t="s">
        <v>20668</v>
      </c>
      <c r="AJ3535" t="s">
        <v>32</v>
      </c>
      <c r="AK3535" t="s">
        <v>4787</v>
      </c>
      <c r="AL3535" t="s">
        <v>64</v>
      </c>
      <c r="AM3535" t="s">
        <v>4789</v>
      </c>
      <c r="AN3535">
        <v>7</v>
      </c>
    </row>
    <row r="3536" spans="4:40" ht="14.4" x14ac:dyDescent="0.3">
      <c r="D3536" t="str">
        <f>CONCATENATE(portada_F[[#This Row],[NIVEL]],".",portada_F[[#This Row],[CODINS]])</f>
        <v>1.02169</v>
      </c>
      <c r="E3536" s="444" t="s">
        <v>32379</v>
      </c>
      <c r="F3536" t="s">
        <v>4238</v>
      </c>
      <c r="G3536" t="s">
        <v>4237</v>
      </c>
      <c r="H3536" t="s">
        <v>3978</v>
      </c>
      <c r="I3536" t="s">
        <v>17778</v>
      </c>
      <c r="J3536" t="s">
        <v>3</v>
      </c>
      <c r="K3536" t="s">
        <v>32</v>
      </c>
      <c r="L3536" t="s">
        <v>20921</v>
      </c>
      <c r="M3536" t="s">
        <v>18492</v>
      </c>
      <c r="N3536">
        <v>21303</v>
      </c>
      <c r="O3536" t="s">
        <v>35</v>
      </c>
      <c r="P3536" t="s">
        <v>15</v>
      </c>
      <c r="Q3536" t="s">
        <v>3</v>
      </c>
      <c r="R3536" t="s">
        <v>18368</v>
      </c>
      <c r="S3536" t="s">
        <v>83</v>
      </c>
      <c r="T3536" t="s">
        <v>198</v>
      </c>
      <c r="U3536" t="s">
        <v>23264</v>
      </c>
      <c r="V3536" t="s">
        <v>9524</v>
      </c>
      <c r="W3536" t="s">
        <v>9525</v>
      </c>
      <c r="X3536" t="s">
        <v>12031</v>
      </c>
      <c r="Y3536" s="536" t="s">
        <v>25506</v>
      </c>
      <c r="Z3536" s="536" t="s">
        <v>25507</v>
      </c>
      <c r="AA3536" s="493" t="s">
        <v>11356</v>
      </c>
      <c r="AB3536" s="493" t="s">
        <v>25507</v>
      </c>
      <c r="AC3536" s="493" t="s">
        <v>19981</v>
      </c>
      <c r="AD3536" s="493" t="s">
        <v>23328</v>
      </c>
      <c r="AE3536"/>
      <c r="AF3536" t="s">
        <v>20919</v>
      </c>
      <c r="AG3536"/>
      <c r="AH3536"/>
      <c r="AI3536" t="s">
        <v>20668</v>
      </c>
      <c r="AJ3536" t="s">
        <v>32</v>
      </c>
      <c r="AK3536" t="s">
        <v>4236</v>
      </c>
      <c r="AL3536" t="s">
        <v>64</v>
      </c>
      <c r="AM3536" t="s">
        <v>3978</v>
      </c>
      <c r="AN3536">
        <v>7</v>
      </c>
    </row>
    <row r="3537" spans="4:40" ht="14.4" x14ac:dyDescent="0.3">
      <c r="D3537" t="str">
        <f>CONCATENATE(portada_F[[#This Row],[NIVEL]],".",portada_F[[#This Row],[CODINS]])</f>
        <v>1.01095</v>
      </c>
      <c r="E3537" s="444" t="s">
        <v>31409</v>
      </c>
      <c r="F3537" t="s">
        <v>2934</v>
      </c>
      <c r="G3537" t="s">
        <v>4830</v>
      </c>
      <c r="H3537" t="s">
        <v>9602</v>
      </c>
      <c r="I3537" t="s">
        <v>17778</v>
      </c>
      <c r="J3537" t="s">
        <v>1</v>
      </c>
      <c r="K3537" t="s">
        <v>32</v>
      </c>
      <c r="L3537" t="s">
        <v>20921</v>
      </c>
      <c r="M3537" t="s">
        <v>18492</v>
      </c>
      <c r="N3537">
        <v>21305</v>
      </c>
      <c r="O3537" t="s">
        <v>35</v>
      </c>
      <c r="P3537" t="s">
        <v>15</v>
      </c>
      <c r="Q3537" t="s">
        <v>5</v>
      </c>
      <c r="R3537" t="s">
        <v>16637</v>
      </c>
      <c r="S3537" t="s">
        <v>83</v>
      </c>
      <c r="T3537" t="s">
        <v>198</v>
      </c>
      <c r="U3537" t="s">
        <v>1139</v>
      </c>
      <c r="V3537" t="s">
        <v>4831</v>
      </c>
      <c r="W3537" t="s">
        <v>9603</v>
      </c>
      <c r="X3537" t="s">
        <v>12809</v>
      </c>
      <c r="Y3537" s="536" t="s">
        <v>22379</v>
      </c>
      <c r="Z3537" s="536" t="s">
        <v>22379</v>
      </c>
      <c r="AA3537" s="493" t="s">
        <v>4832</v>
      </c>
      <c r="AB3537" s="493" t="s">
        <v>23267</v>
      </c>
      <c r="AC3537" s="493" t="s">
        <v>19866</v>
      </c>
      <c r="AD3537" s="493" t="s">
        <v>22379</v>
      </c>
      <c r="AE3537"/>
      <c r="AF3537" t="s">
        <v>20919</v>
      </c>
      <c r="AG3537"/>
      <c r="AH3537"/>
      <c r="AI3537" t="s">
        <v>20668</v>
      </c>
      <c r="AJ3537" t="s">
        <v>32</v>
      </c>
      <c r="AK3537" t="s">
        <v>4829</v>
      </c>
      <c r="AL3537" t="s">
        <v>64</v>
      </c>
      <c r="AM3537" t="s">
        <v>9602</v>
      </c>
      <c r="AN3537">
        <v>71</v>
      </c>
    </row>
    <row r="3538" spans="4:40" ht="14.4" x14ac:dyDescent="0.3">
      <c r="D3538" t="str">
        <f>CONCATENATE(portada_F[[#This Row],[NIVEL]],".",portada_F[[#This Row],[CODINS]])</f>
        <v>1.02642</v>
      </c>
      <c r="E3538" s="444" t="s">
        <v>32791</v>
      </c>
      <c r="F3538" t="s">
        <v>4845</v>
      </c>
      <c r="G3538" t="s">
        <v>4843</v>
      </c>
      <c r="H3538" t="s">
        <v>4844</v>
      </c>
      <c r="I3538" t="s">
        <v>17778</v>
      </c>
      <c r="J3538" t="s">
        <v>4</v>
      </c>
      <c r="K3538" t="s">
        <v>32</v>
      </c>
      <c r="L3538" t="s">
        <v>20921</v>
      </c>
      <c r="M3538" t="s">
        <v>18492</v>
      </c>
      <c r="N3538">
        <v>21308</v>
      </c>
      <c r="O3538" t="s">
        <v>35</v>
      </c>
      <c r="P3538" t="s">
        <v>15</v>
      </c>
      <c r="Q3538" t="s">
        <v>9</v>
      </c>
      <c r="R3538" t="s">
        <v>16640</v>
      </c>
      <c r="S3538" t="s">
        <v>83</v>
      </c>
      <c r="T3538" t="s">
        <v>198</v>
      </c>
      <c r="U3538" t="s">
        <v>4772</v>
      </c>
      <c r="V3538" t="s">
        <v>4844</v>
      </c>
      <c r="W3538" t="s">
        <v>9607</v>
      </c>
      <c r="X3538" t="s">
        <v>12143</v>
      </c>
      <c r="Y3538" s="536" t="s">
        <v>26457</v>
      </c>
      <c r="Z3538" s="536" t="s">
        <v>26457</v>
      </c>
      <c r="AA3538" s="493" t="s">
        <v>26458</v>
      </c>
      <c r="AB3538" s="493" t="s">
        <v>26457</v>
      </c>
      <c r="AC3538" s="493" t="s">
        <v>19867</v>
      </c>
      <c r="AD3538" s="493" t="s">
        <v>22381</v>
      </c>
      <c r="AE3538"/>
      <c r="AF3538" t="s">
        <v>20919</v>
      </c>
      <c r="AG3538"/>
      <c r="AH3538"/>
      <c r="AI3538" t="s">
        <v>20668</v>
      </c>
      <c r="AJ3538" t="s">
        <v>32</v>
      </c>
      <c r="AK3538" t="s">
        <v>4842</v>
      </c>
      <c r="AL3538" t="s">
        <v>64</v>
      </c>
      <c r="AM3538" t="s">
        <v>4844</v>
      </c>
      <c r="AN3538">
        <v>18</v>
      </c>
    </row>
    <row r="3539" spans="4:40" ht="14.4" x14ac:dyDescent="0.3">
      <c r="D3539" t="str">
        <f>CONCATENATE(portada_F[[#This Row],[NIVEL]],".",portada_F[[#This Row],[CODINS]])</f>
        <v>1.03651</v>
      </c>
      <c r="E3539" s="444" t="s">
        <v>33630</v>
      </c>
      <c r="F3539" t="s">
        <v>28584</v>
      </c>
      <c r="G3539" t="s">
        <v>28585</v>
      </c>
      <c r="H3539" t="s">
        <v>4450</v>
      </c>
      <c r="I3539" t="s">
        <v>17778</v>
      </c>
      <c r="J3539" t="s">
        <v>4</v>
      </c>
      <c r="K3539" t="s">
        <v>32</v>
      </c>
      <c r="L3539" t="s">
        <v>20921</v>
      </c>
      <c r="M3539" t="s">
        <v>18492</v>
      </c>
      <c r="N3539">
        <v>21308</v>
      </c>
      <c r="O3539" t="s">
        <v>35</v>
      </c>
      <c r="P3539" t="s">
        <v>15</v>
      </c>
      <c r="Q3539" t="s">
        <v>9</v>
      </c>
      <c r="R3539" t="s">
        <v>16640</v>
      </c>
      <c r="S3539" t="s">
        <v>83</v>
      </c>
      <c r="T3539" t="s">
        <v>198</v>
      </c>
      <c r="U3539" t="s">
        <v>4772</v>
      </c>
      <c r="V3539" t="s">
        <v>1566</v>
      </c>
      <c r="W3539" t="s">
        <v>28586</v>
      </c>
      <c r="X3539" t="s">
        <v>28587</v>
      </c>
      <c r="Y3539" s="536" t="s">
        <v>28588</v>
      </c>
      <c r="Z3539" s="536" t="s">
        <v>28588</v>
      </c>
      <c r="AA3539" s="493" t="s">
        <v>28589</v>
      </c>
      <c r="AB3539" s="493" t="s">
        <v>28590</v>
      </c>
      <c r="AC3539" s="493" t="s">
        <v>19867</v>
      </c>
      <c r="AD3539" s="493" t="s">
        <v>22381</v>
      </c>
      <c r="AE3539"/>
      <c r="AF3539" t="s">
        <v>20919</v>
      </c>
      <c r="AG3539"/>
      <c r="AH3539"/>
      <c r="AI3539" t="s">
        <v>20668</v>
      </c>
      <c r="AJ3539" t="s">
        <v>32</v>
      </c>
      <c r="AK3539" t="s">
        <v>28591</v>
      </c>
      <c r="AL3539" t="s">
        <v>64</v>
      </c>
      <c r="AM3539" t="s">
        <v>4450</v>
      </c>
      <c r="AN3539">
        <v>4</v>
      </c>
    </row>
    <row r="3540" spans="4:40" ht="14.4" x14ac:dyDescent="0.3">
      <c r="D3540" t="str">
        <f>CONCATENATE(portada_F[[#This Row],[NIVEL]],".",portada_F[[#This Row],[CODINS]])</f>
        <v>1.03659</v>
      </c>
      <c r="E3540" s="444" t="s">
        <v>33637</v>
      </c>
      <c r="F3540" t="s">
        <v>8005</v>
      </c>
      <c r="G3540" t="s">
        <v>13790</v>
      </c>
      <c r="H3540" t="s">
        <v>13791</v>
      </c>
      <c r="I3540" t="s">
        <v>17778</v>
      </c>
      <c r="J3540" t="s">
        <v>6</v>
      </c>
      <c r="K3540" t="s">
        <v>32</v>
      </c>
      <c r="L3540" t="s">
        <v>20921</v>
      </c>
      <c r="M3540" t="s">
        <v>18492</v>
      </c>
      <c r="N3540">
        <v>21502</v>
      </c>
      <c r="O3540" t="s">
        <v>35</v>
      </c>
      <c r="P3540" t="s">
        <v>202</v>
      </c>
      <c r="Q3540" t="s">
        <v>2</v>
      </c>
      <c r="R3540" t="s">
        <v>16646</v>
      </c>
      <c r="S3540" t="s">
        <v>83</v>
      </c>
      <c r="T3540" t="s">
        <v>203</v>
      </c>
      <c r="U3540" t="s">
        <v>2800</v>
      </c>
      <c r="V3540" t="s">
        <v>13791</v>
      </c>
      <c r="W3540" t="s">
        <v>14409</v>
      </c>
      <c r="X3540" t="s">
        <v>14408</v>
      </c>
      <c r="Y3540" s="536" t="s">
        <v>28609</v>
      </c>
      <c r="Z3540" s="536"/>
      <c r="AA3540" s="493" t="s">
        <v>19519</v>
      </c>
      <c r="AB3540" s="493" t="s">
        <v>28610</v>
      </c>
      <c r="AC3540" s="493" t="s">
        <v>23270</v>
      </c>
      <c r="AD3540" s="493" t="s">
        <v>23271</v>
      </c>
      <c r="AE3540"/>
      <c r="AF3540" t="s">
        <v>20919</v>
      </c>
      <c r="AG3540"/>
      <c r="AH3540"/>
      <c r="AI3540" t="s">
        <v>20668</v>
      </c>
      <c r="AJ3540" t="s">
        <v>32</v>
      </c>
      <c r="AK3540" t="s">
        <v>531</v>
      </c>
      <c r="AL3540" t="s">
        <v>64</v>
      </c>
      <c r="AM3540" t="s">
        <v>13791</v>
      </c>
      <c r="AN3540">
        <v>3</v>
      </c>
    </row>
    <row r="3541" spans="4:40" ht="14.4" x14ac:dyDescent="0.3">
      <c r="D3541" t="str">
        <f>CONCATENATE(portada_F[[#This Row],[NIVEL]],".",portada_F[[#This Row],[CODINS]])</f>
        <v>1.01416</v>
      </c>
      <c r="E3541" s="444" t="s">
        <v>31697</v>
      </c>
      <c r="F3541" t="s">
        <v>3554</v>
      </c>
      <c r="G3541" t="s">
        <v>4818</v>
      </c>
      <c r="H3541" t="s">
        <v>2607</v>
      </c>
      <c r="I3541" t="s">
        <v>17778</v>
      </c>
      <c r="J3541" t="s">
        <v>3</v>
      </c>
      <c r="K3541" t="s">
        <v>32</v>
      </c>
      <c r="L3541" t="s">
        <v>20921</v>
      </c>
      <c r="M3541" t="s">
        <v>18492</v>
      </c>
      <c r="N3541">
        <v>21301</v>
      </c>
      <c r="O3541" t="s">
        <v>35</v>
      </c>
      <c r="P3541" t="s">
        <v>15</v>
      </c>
      <c r="Q3541" t="s">
        <v>1</v>
      </c>
      <c r="R3541" t="s">
        <v>16634</v>
      </c>
      <c r="S3541" t="s">
        <v>83</v>
      </c>
      <c r="T3541" t="s">
        <v>198</v>
      </c>
      <c r="U3541" t="s">
        <v>198</v>
      </c>
      <c r="V3541" t="s">
        <v>4819</v>
      </c>
      <c r="W3541" t="s">
        <v>1145</v>
      </c>
      <c r="X3541" t="s">
        <v>11825</v>
      </c>
      <c r="Y3541" s="536" t="s">
        <v>23932</v>
      </c>
      <c r="Z3541" s="536"/>
      <c r="AA3541" s="493" t="s">
        <v>10626</v>
      </c>
      <c r="AB3541" s="493" t="s">
        <v>23932</v>
      </c>
      <c r="AC3541" s="493" t="s">
        <v>19981</v>
      </c>
      <c r="AD3541" s="493" t="s">
        <v>23328</v>
      </c>
      <c r="AE3541"/>
      <c r="AF3541" t="s">
        <v>20919</v>
      </c>
      <c r="AG3541"/>
      <c r="AH3541"/>
      <c r="AI3541" t="s">
        <v>20668</v>
      </c>
      <c r="AJ3541" t="s">
        <v>32</v>
      </c>
      <c r="AK3541" t="s">
        <v>942</v>
      </c>
      <c r="AL3541" t="s">
        <v>64</v>
      </c>
      <c r="AM3541" t="s">
        <v>2607</v>
      </c>
      <c r="AN3541">
        <v>34</v>
      </c>
    </row>
    <row r="3542" spans="4:40" ht="14.4" x14ac:dyDescent="0.3">
      <c r="D3542" t="str">
        <f>CONCATENATE(portada_F[[#This Row],[NIVEL]],".",portada_F[[#This Row],[CODINS]])</f>
        <v>1.02164</v>
      </c>
      <c r="E3542" s="444" t="s">
        <v>32374</v>
      </c>
      <c r="F3542" t="s">
        <v>4796</v>
      </c>
      <c r="G3542" t="s">
        <v>4794</v>
      </c>
      <c r="H3542" t="s">
        <v>4795</v>
      </c>
      <c r="I3542" t="s">
        <v>17778</v>
      </c>
      <c r="J3542" t="s">
        <v>1</v>
      </c>
      <c r="K3542" t="s">
        <v>32</v>
      </c>
      <c r="L3542" t="s">
        <v>20921</v>
      </c>
      <c r="M3542" t="s">
        <v>18492</v>
      </c>
      <c r="N3542">
        <v>21307</v>
      </c>
      <c r="O3542" t="s">
        <v>35</v>
      </c>
      <c r="P3542" t="s">
        <v>15</v>
      </c>
      <c r="Q3542" t="s">
        <v>7</v>
      </c>
      <c r="R3542" t="s">
        <v>16639</v>
      </c>
      <c r="S3542" t="s">
        <v>83</v>
      </c>
      <c r="T3542" t="s">
        <v>198</v>
      </c>
      <c r="U3542" t="s">
        <v>23122</v>
      </c>
      <c r="V3542" t="s">
        <v>4795</v>
      </c>
      <c r="W3542" t="s">
        <v>25492</v>
      </c>
      <c r="X3542" t="s">
        <v>17260</v>
      </c>
      <c r="Y3542" s="536" t="s">
        <v>25493</v>
      </c>
      <c r="Z3542" s="536" t="s">
        <v>25494</v>
      </c>
      <c r="AA3542" s="493" t="s">
        <v>17259</v>
      </c>
      <c r="AB3542" s="493" t="s">
        <v>25494</v>
      </c>
      <c r="AC3542" s="493" t="s">
        <v>19866</v>
      </c>
      <c r="AD3542" s="493" t="s">
        <v>25495</v>
      </c>
      <c r="AE3542"/>
      <c r="AF3542" t="s">
        <v>20919</v>
      </c>
      <c r="AG3542"/>
      <c r="AH3542"/>
      <c r="AI3542" t="s">
        <v>20668</v>
      </c>
      <c r="AJ3542" t="s">
        <v>32</v>
      </c>
      <c r="AK3542" t="s">
        <v>4793</v>
      </c>
      <c r="AL3542" t="s">
        <v>64</v>
      </c>
      <c r="AM3542" t="s">
        <v>4795</v>
      </c>
      <c r="AN3542">
        <v>16</v>
      </c>
    </row>
    <row r="3543" spans="4:40" ht="14.4" x14ac:dyDescent="0.3">
      <c r="D3543" t="str">
        <f>CONCATENATE(portada_F[[#This Row],[NIVEL]],".",portada_F[[#This Row],[CODINS]])</f>
        <v>1.02170</v>
      </c>
      <c r="E3543" s="444" t="s">
        <v>32380</v>
      </c>
      <c r="F3543" t="s">
        <v>4233</v>
      </c>
      <c r="G3543" t="s">
        <v>4230</v>
      </c>
      <c r="H3543" t="s">
        <v>4231</v>
      </c>
      <c r="I3543" t="s">
        <v>17778</v>
      </c>
      <c r="J3543" t="s">
        <v>3</v>
      </c>
      <c r="K3543" t="s">
        <v>32</v>
      </c>
      <c r="L3543" t="s">
        <v>20921</v>
      </c>
      <c r="M3543" t="s">
        <v>18492</v>
      </c>
      <c r="N3543">
        <v>21303</v>
      </c>
      <c r="O3543" t="s">
        <v>35</v>
      </c>
      <c r="P3543" t="s">
        <v>15</v>
      </c>
      <c r="Q3543" t="s">
        <v>3</v>
      </c>
      <c r="R3543" t="s">
        <v>18368</v>
      </c>
      <c r="S3543" t="s">
        <v>83</v>
      </c>
      <c r="T3543" t="s">
        <v>198</v>
      </c>
      <c r="U3543" t="s">
        <v>23264</v>
      </c>
      <c r="V3543" t="s">
        <v>4232</v>
      </c>
      <c r="W3543" t="s">
        <v>9523</v>
      </c>
      <c r="X3543" t="s">
        <v>17261</v>
      </c>
      <c r="Y3543" s="536" t="s">
        <v>25508</v>
      </c>
      <c r="Z3543" s="536" t="s">
        <v>23266</v>
      </c>
      <c r="AA3543" s="493" t="s">
        <v>25509</v>
      </c>
      <c r="AB3543" s="493" t="s">
        <v>25510</v>
      </c>
      <c r="AC3543" s="493" t="s">
        <v>19981</v>
      </c>
      <c r="AD3543" s="493" t="s">
        <v>25511</v>
      </c>
      <c r="AE3543"/>
      <c r="AF3543" t="s">
        <v>20919</v>
      </c>
      <c r="AG3543"/>
      <c r="AH3543"/>
      <c r="AI3543" t="s">
        <v>20668</v>
      </c>
      <c r="AJ3543" t="s">
        <v>32</v>
      </c>
      <c r="AK3543" t="s">
        <v>4229</v>
      </c>
      <c r="AL3543" t="s">
        <v>64</v>
      </c>
      <c r="AM3543" t="s">
        <v>4231</v>
      </c>
      <c r="AN3543">
        <v>3</v>
      </c>
    </row>
    <row r="3544" spans="4:40" ht="14.4" x14ac:dyDescent="0.3">
      <c r="D3544" t="str">
        <f>CONCATENATE(portada_F[[#This Row],[NIVEL]],".",portada_F[[#This Row],[CODINS]])</f>
        <v>1.01215</v>
      </c>
      <c r="E3544" s="444" t="s">
        <v>31508</v>
      </c>
      <c r="F3544" t="s">
        <v>3185</v>
      </c>
      <c r="G3544" t="s">
        <v>4799</v>
      </c>
      <c r="H3544" t="s">
        <v>17142</v>
      </c>
      <c r="I3544" t="s">
        <v>17778</v>
      </c>
      <c r="J3544" t="s">
        <v>1</v>
      </c>
      <c r="K3544" t="s">
        <v>32</v>
      </c>
      <c r="L3544" t="s">
        <v>20921</v>
      </c>
      <c r="M3544" t="s">
        <v>18492</v>
      </c>
      <c r="N3544">
        <v>21301</v>
      </c>
      <c r="O3544" t="s">
        <v>35</v>
      </c>
      <c r="P3544" t="s">
        <v>15</v>
      </c>
      <c r="Q3544" t="s">
        <v>1</v>
      </c>
      <c r="R3544" t="s">
        <v>16634</v>
      </c>
      <c r="S3544" t="s">
        <v>83</v>
      </c>
      <c r="T3544" t="s">
        <v>198</v>
      </c>
      <c r="U3544" t="s">
        <v>198</v>
      </c>
      <c r="V3544" t="s">
        <v>365</v>
      </c>
      <c r="W3544" t="s">
        <v>9594</v>
      </c>
      <c r="X3544" t="s">
        <v>12831</v>
      </c>
      <c r="Y3544" s="536" t="s">
        <v>23506</v>
      </c>
      <c r="Z3544" s="536"/>
      <c r="AA3544" s="493" t="s">
        <v>13995</v>
      </c>
      <c r="AB3544" s="493" t="s">
        <v>23507</v>
      </c>
      <c r="AC3544" s="493" t="s">
        <v>19866</v>
      </c>
      <c r="AD3544" s="493" t="s">
        <v>22379</v>
      </c>
      <c r="AE3544"/>
      <c r="AF3544" t="s">
        <v>20919</v>
      </c>
      <c r="AG3544"/>
      <c r="AH3544"/>
      <c r="AI3544" t="s">
        <v>20668</v>
      </c>
      <c r="AJ3544" t="s">
        <v>32</v>
      </c>
      <c r="AK3544" t="s">
        <v>2760</v>
      </c>
      <c r="AL3544" t="s">
        <v>64</v>
      </c>
      <c r="AM3544" t="s">
        <v>17142</v>
      </c>
      <c r="AN3544">
        <v>12</v>
      </c>
    </row>
    <row r="3545" spans="4:40" ht="14.4" x14ac:dyDescent="0.3">
      <c r="D3545" t="str">
        <f>CONCATENATE(portada_F[[#This Row],[NIVEL]],".",portada_F[[#This Row],[CODINS]])</f>
        <v>1.01418</v>
      </c>
      <c r="E3545" s="444" t="s">
        <v>31699</v>
      </c>
      <c r="F3545" t="s">
        <v>3561</v>
      </c>
      <c r="G3545" t="s">
        <v>4835</v>
      </c>
      <c r="H3545" t="s">
        <v>3820</v>
      </c>
      <c r="I3545" t="s">
        <v>17778</v>
      </c>
      <c r="J3545" t="s">
        <v>1</v>
      </c>
      <c r="K3545" t="s">
        <v>32</v>
      </c>
      <c r="L3545" t="s">
        <v>20921</v>
      </c>
      <c r="M3545" t="s">
        <v>18492</v>
      </c>
      <c r="N3545">
        <v>21305</v>
      </c>
      <c r="O3545" t="s">
        <v>35</v>
      </c>
      <c r="P3545" t="s">
        <v>15</v>
      </c>
      <c r="Q3545" t="s">
        <v>5</v>
      </c>
      <c r="R3545" t="s">
        <v>16637</v>
      </c>
      <c r="S3545" t="s">
        <v>83</v>
      </c>
      <c r="T3545" t="s">
        <v>198</v>
      </c>
      <c r="U3545" t="s">
        <v>1139</v>
      </c>
      <c r="V3545" t="s">
        <v>3820</v>
      </c>
      <c r="W3545" t="s">
        <v>9605</v>
      </c>
      <c r="X3545" t="s">
        <v>14941</v>
      </c>
      <c r="Y3545" s="536" t="s">
        <v>22379</v>
      </c>
      <c r="Z3545" s="536"/>
      <c r="AA3545" s="493" t="s">
        <v>20047</v>
      </c>
      <c r="AB3545" s="493" t="s">
        <v>23935</v>
      </c>
      <c r="AC3545" s="493" t="s">
        <v>19866</v>
      </c>
      <c r="AD3545" s="493" t="s">
        <v>22379</v>
      </c>
      <c r="AE3545"/>
      <c r="AF3545" t="s">
        <v>20919</v>
      </c>
      <c r="AG3545"/>
      <c r="AH3545"/>
      <c r="AI3545" t="s">
        <v>20668</v>
      </c>
      <c r="AJ3545" t="s">
        <v>32</v>
      </c>
      <c r="AK3545" t="s">
        <v>3557</v>
      </c>
      <c r="AL3545" t="s">
        <v>64</v>
      </c>
      <c r="AM3545" t="s">
        <v>3820</v>
      </c>
      <c r="AN3545">
        <v>16</v>
      </c>
    </row>
    <row r="3546" spans="4:40" ht="14.4" x14ac:dyDescent="0.3">
      <c r="D3546" t="str">
        <f>CONCATENATE(portada_F[[#This Row],[NIVEL]],".",portada_F[[#This Row],[CODINS]])</f>
        <v>1.02477</v>
      </c>
      <c r="E3546" s="444" t="s">
        <v>32653</v>
      </c>
      <c r="F3546" t="s">
        <v>14649</v>
      </c>
      <c r="G3546" t="s">
        <v>14648</v>
      </c>
      <c r="H3546" t="s">
        <v>14650</v>
      </c>
      <c r="I3546" t="s">
        <v>17778</v>
      </c>
      <c r="J3546" t="s">
        <v>2</v>
      </c>
      <c r="K3546" t="s">
        <v>32</v>
      </c>
      <c r="L3546" t="s">
        <v>20921</v>
      </c>
      <c r="M3546" t="s">
        <v>18492</v>
      </c>
      <c r="N3546">
        <v>21308</v>
      </c>
      <c r="O3546" t="s">
        <v>35</v>
      </c>
      <c r="P3546" t="s">
        <v>15</v>
      </c>
      <c r="Q3546" t="s">
        <v>9</v>
      </c>
      <c r="R3546" t="s">
        <v>16640</v>
      </c>
      <c r="S3546" t="s">
        <v>83</v>
      </c>
      <c r="T3546" t="s">
        <v>198</v>
      </c>
      <c r="U3546" t="s">
        <v>4772</v>
      </c>
      <c r="V3546" t="s">
        <v>15043</v>
      </c>
      <c r="W3546" t="s">
        <v>26135</v>
      </c>
      <c r="X3546" t="s">
        <v>15045</v>
      </c>
      <c r="Y3546" s="536" t="s">
        <v>23948</v>
      </c>
      <c r="Z3546" s="536" t="s">
        <v>23948</v>
      </c>
      <c r="AA3546" s="493" t="s">
        <v>15044</v>
      </c>
      <c r="AB3546" s="493" t="s">
        <v>26136</v>
      </c>
      <c r="AC3546" s="493" t="s">
        <v>20050</v>
      </c>
      <c r="AD3546" s="493" t="s">
        <v>23950</v>
      </c>
      <c r="AE3546"/>
      <c r="AF3546" t="s">
        <v>20919</v>
      </c>
      <c r="AG3546"/>
      <c r="AH3546"/>
      <c r="AI3546" t="s">
        <v>20668</v>
      </c>
      <c r="AJ3546" t="s">
        <v>32</v>
      </c>
      <c r="AK3546" t="s">
        <v>15343</v>
      </c>
      <c r="AL3546" t="s">
        <v>64</v>
      </c>
      <c r="AM3546" t="s">
        <v>14650</v>
      </c>
      <c r="AN3546">
        <v>2</v>
      </c>
    </row>
    <row r="3547" spans="4:40" ht="14.4" x14ac:dyDescent="0.3">
      <c r="D3547" t="str">
        <f>CONCATENATE(portada_F[[#This Row],[NIVEL]],".",portada_F[[#This Row],[CODINS]])</f>
        <v>1.02641</v>
      </c>
      <c r="E3547" s="444" t="s">
        <v>32790</v>
      </c>
      <c r="F3547" t="s">
        <v>5416</v>
      </c>
      <c r="G3547" t="s">
        <v>6228</v>
      </c>
      <c r="H3547" t="s">
        <v>3178</v>
      </c>
      <c r="I3547" t="s">
        <v>17778</v>
      </c>
      <c r="J3547" t="s">
        <v>9</v>
      </c>
      <c r="K3547" t="s">
        <v>32</v>
      </c>
      <c r="L3547" t="s">
        <v>20921</v>
      </c>
      <c r="M3547" t="s">
        <v>18492</v>
      </c>
      <c r="N3547">
        <v>21301</v>
      </c>
      <c r="O3547" t="s">
        <v>35</v>
      </c>
      <c r="P3547" t="s">
        <v>15</v>
      </c>
      <c r="Q3547" t="s">
        <v>1</v>
      </c>
      <c r="R3547" t="s">
        <v>16634</v>
      </c>
      <c r="S3547" t="s">
        <v>83</v>
      </c>
      <c r="T3547" t="s">
        <v>198</v>
      </c>
      <c r="U3547" t="s">
        <v>198</v>
      </c>
      <c r="V3547" t="s">
        <v>3178</v>
      </c>
      <c r="W3547" t="s">
        <v>252</v>
      </c>
      <c r="X3547" t="s">
        <v>13188</v>
      </c>
      <c r="Y3547" s="536" t="s">
        <v>26455</v>
      </c>
      <c r="Z3547" s="536" t="s">
        <v>26455</v>
      </c>
      <c r="AA3547" s="493" t="s">
        <v>18169</v>
      </c>
      <c r="AB3547" s="493" t="s">
        <v>26456</v>
      </c>
      <c r="AC3547" s="493" t="s">
        <v>20005</v>
      </c>
      <c r="AD3547" s="493" t="s">
        <v>23505</v>
      </c>
      <c r="AE3547"/>
      <c r="AF3547" t="s">
        <v>20919</v>
      </c>
      <c r="AG3547"/>
      <c r="AH3547"/>
      <c r="AI3547" t="s">
        <v>20668</v>
      </c>
      <c r="AJ3547" t="s">
        <v>32</v>
      </c>
      <c r="AK3547" t="s">
        <v>7854</v>
      </c>
      <c r="AL3547" t="s">
        <v>64</v>
      </c>
      <c r="AM3547" t="s">
        <v>3178</v>
      </c>
      <c r="AN3547">
        <v>6</v>
      </c>
    </row>
    <row r="3548" spans="4:40" ht="14.4" x14ac:dyDescent="0.3">
      <c r="D3548" t="str">
        <f>CONCATENATE(portada_F[[#This Row],[NIVEL]],".",portada_F[[#This Row],[CODINS]])</f>
        <v>1.01852</v>
      </c>
      <c r="E3548" s="444" t="s">
        <v>32097</v>
      </c>
      <c r="F3548" t="s">
        <v>4284</v>
      </c>
      <c r="G3548" t="s">
        <v>4281</v>
      </c>
      <c r="H3548" t="s">
        <v>4282</v>
      </c>
      <c r="I3548" t="s">
        <v>17778</v>
      </c>
      <c r="J3548" t="s">
        <v>7</v>
      </c>
      <c r="K3548" t="s">
        <v>32</v>
      </c>
      <c r="L3548" t="s">
        <v>20921</v>
      </c>
      <c r="M3548" t="s">
        <v>18492</v>
      </c>
      <c r="N3548">
        <v>21306</v>
      </c>
      <c r="O3548" t="s">
        <v>35</v>
      </c>
      <c r="P3548" t="s">
        <v>15</v>
      </c>
      <c r="Q3548" t="s">
        <v>6</v>
      </c>
      <c r="R3548" t="s">
        <v>16638</v>
      </c>
      <c r="S3548" t="s">
        <v>83</v>
      </c>
      <c r="T3548" t="s">
        <v>198</v>
      </c>
      <c r="U3548" t="s">
        <v>4258</v>
      </c>
      <c r="V3548" t="s">
        <v>4282</v>
      </c>
      <c r="W3548" t="s">
        <v>9532</v>
      </c>
      <c r="X3548" t="s">
        <v>15696</v>
      </c>
      <c r="Y3548" s="536" t="s">
        <v>24853</v>
      </c>
      <c r="Z3548" s="536"/>
      <c r="AA3548" s="493" t="s">
        <v>4283</v>
      </c>
      <c r="AB3548" s="493" t="s">
        <v>24854</v>
      </c>
      <c r="AC3548" s="493" t="s">
        <v>19985</v>
      </c>
      <c r="AD3548" s="493" t="s">
        <v>23333</v>
      </c>
      <c r="AE3548"/>
      <c r="AF3548" t="s">
        <v>20919</v>
      </c>
      <c r="AG3548"/>
      <c r="AH3548"/>
      <c r="AI3548" t="s">
        <v>20668</v>
      </c>
      <c r="AJ3548" t="s">
        <v>32</v>
      </c>
      <c r="AK3548" t="s">
        <v>4280</v>
      </c>
      <c r="AL3548" t="s">
        <v>64</v>
      </c>
      <c r="AM3548" t="s">
        <v>4282</v>
      </c>
      <c r="AN3548">
        <v>10</v>
      </c>
    </row>
    <row r="3549" spans="4:40" ht="14.4" x14ac:dyDescent="0.3">
      <c r="D3549" t="str">
        <f>CONCATENATE(portada_F[[#This Row],[NIVEL]],".",portada_F[[#This Row],[CODINS]])</f>
        <v>1.03813</v>
      </c>
      <c r="E3549" s="444" t="s">
        <v>33746</v>
      </c>
      <c r="F3549" t="s">
        <v>7969</v>
      </c>
      <c r="G3549" t="s">
        <v>17804</v>
      </c>
      <c r="H3549" t="s">
        <v>210</v>
      </c>
      <c r="I3549" t="s">
        <v>17778</v>
      </c>
      <c r="J3549" t="s">
        <v>4</v>
      </c>
      <c r="K3549" t="s">
        <v>32</v>
      </c>
      <c r="L3549" t="s">
        <v>20921</v>
      </c>
      <c r="M3549" t="s">
        <v>18492</v>
      </c>
      <c r="N3549">
        <v>21304</v>
      </c>
      <c r="O3549" t="s">
        <v>35</v>
      </c>
      <c r="P3549" t="s">
        <v>15</v>
      </c>
      <c r="Q3549" t="s">
        <v>4</v>
      </c>
      <c r="R3549" t="s">
        <v>16636</v>
      </c>
      <c r="S3549" t="s">
        <v>83</v>
      </c>
      <c r="T3549" t="s">
        <v>198</v>
      </c>
      <c r="U3549" t="s">
        <v>4323</v>
      </c>
      <c r="V3549" t="s">
        <v>210</v>
      </c>
      <c r="W3549" t="s">
        <v>18209</v>
      </c>
      <c r="X3549" t="s">
        <v>18208</v>
      </c>
      <c r="Y3549" s="536" t="s">
        <v>28903</v>
      </c>
      <c r="Z3549" s="536" t="s">
        <v>28904</v>
      </c>
      <c r="AA3549" s="493" t="s">
        <v>19551</v>
      </c>
      <c r="AB3549" s="493" t="s">
        <v>28904</v>
      </c>
      <c r="AC3549" s="493" t="s">
        <v>19867</v>
      </c>
      <c r="AD3549" s="493" t="s">
        <v>26145</v>
      </c>
      <c r="AE3549"/>
      <c r="AF3549" t="s">
        <v>20919</v>
      </c>
      <c r="AG3549"/>
      <c r="AH3549"/>
      <c r="AI3549" t="s">
        <v>20668</v>
      </c>
      <c r="AJ3549" t="s">
        <v>32</v>
      </c>
      <c r="AK3549" t="s">
        <v>4220</v>
      </c>
      <c r="AL3549" t="s">
        <v>64</v>
      </c>
      <c r="AM3549" t="s">
        <v>210</v>
      </c>
      <c r="AN3549">
        <v>4</v>
      </c>
    </row>
    <row r="3550" spans="4:40" ht="14.4" x14ac:dyDescent="0.3">
      <c r="D3550" t="str">
        <f>CONCATENATE(portada_F[[#This Row],[NIVEL]],".",portada_F[[#This Row],[CODINS]])</f>
        <v>1.03644</v>
      </c>
      <c r="E3550" s="444" t="s">
        <v>33623</v>
      </c>
      <c r="F3550" t="s">
        <v>7851</v>
      </c>
      <c r="G3550" t="s">
        <v>13768</v>
      </c>
      <c r="H3550" t="s">
        <v>2933</v>
      </c>
      <c r="I3550" t="s">
        <v>17778</v>
      </c>
      <c r="J3550" t="s">
        <v>1</v>
      </c>
      <c r="K3550" t="s">
        <v>32</v>
      </c>
      <c r="L3550" t="s">
        <v>20921</v>
      </c>
      <c r="M3550" t="s">
        <v>18492</v>
      </c>
      <c r="N3550">
        <v>21307</v>
      </c>
      <c r="O3550" t="s">
        <v>35</v>
      </c>
      <c r="P3550" t="s">
        <v>15</v>
      </c>
      <c r="Q3550" t="s">
        <v>7</v>
      </c>
      <c r="R3550" t="s">
        <v>16639</v>
      </c>
      <c r="S3550" t="s">
        <v>83</v>
      </c>
      <c r="T3550" t="s">
        <v>198</v>
      </c>
      <c r="U3550" t="s">
        <v>23122</v>
      </c>
      <c r="V3550" t="s">
        <v>2933</v>
      </c>
      <c r="W3550" t="s">
        <v>14394</v>
      </c>
      <c r="X3550" t="s">
        <v>14393</v>
      </c>
      <c r="Y3550" s="536" t="s">
        <v>28565</v>
      </c>
      <c r="Z3550" s="536" t="s">
        <v>28566</v>
      </c>
      <c r="AA3550" s="493" t="s">
        <v>14392</v>
      </c>
      <c r="AB3550" s="493" t="s">
        <v>28567</v>
      </c>
      <c r="AC3550" s="493" t="s">
        <v>19866</v>
      </c>
      <c r="AD3550" s="493" t="s">
        <v>22379</v>
      </c>
      <c r="AE3550"/>
      <c r="AF3550" t="s">
        <v>20919</v>
      </c>
      <c r="AG3550"/>
      <c r="AH3550"/>
      <c r="AI3550" t="s">
        <v>20668</v>
      </c>
      <c r="AJ3550" t="s">
        <v>32</v>
      </c>
      <c r="AK3550" t="s">
        <v>2497</v>
      </c>
      <c r="AL3550" t="s">
        <v>64</v>
      </c>
      <c r="AM3550" t="s">
        <v>2933</v>
      </c>
      <c r="AN3550">
        <v>4</v>
      </c>
    </row>
    <row r="3551" spans="4:40" ht="14.4" x14ac:dyDescent="0.3">
      <c r="D3551" t="str">
        <f>CONCATENATE(portada_F[[#This Row],[NIVEL]],".",portada_F[[#This Row],[CODINS]])</f>
        <v>1.01419</v>
      </c>
      <c r="E3551" s="444" t="s">
        <v>31700</v>
      </c>
      <c r="F3551" t="s">
        <v>3562</v>
      </c>
      <c r="G3551" t="s">
        <v>4822</v>
      </c>
      <c r="H3551" t="s">
        <v>4823</v>
      </c>
      <c r="I3551" t="s">
        <v>17778</v>
      </c>
      <c r="J3551" t="s">
        <v>1</v>
      </c>
      <c r="K3551" t="s">
        <v>32</v>
      </c>
      <c r="L3551" t="s">
        <v>20921</v>
      </c>
      <c r="M3551" t="s">
        <v>18492</v>
      </c>
      <c r="N3551">
        <v>21305</v>
      </c>
      <c r="O3551" t="s">
        <v>35</v>
      </c>
      <c r="P3551" t="s">
        <v>15</v>
      </c>
      <c r="Q3551" t="s">
        <v>5</v>
      </c>
      <c r="R3551" t="s">
        <v>16637</v>
      </c>
      <c r="S3551" t="s">
        <v>83</v>
      </c>
      <c r="T3551" t="s">
        <v>198</v>
      </c>
      <c r="U3551" t="s">
        <v>1139</v>
      </c>
      <c r="V3551" t="s">
        <v>4823</v>
      </c>
      <c r="W3551" t="s">
        <v>23936</v>
      </c>
      <c r="X3551" t="s">
        <v>14014</v>
      </c>
      <c r="Y3551" s="536" t="s">
        <v>23937</v>
      </c>
      <c r="Z3551" s="536"/>
      <c r="AA3551" s="493" t="s">
        <v>15582</v>
      </c>
      <c r="AB3551" s="493" t="s">
        <v>23937</v>
      </c>
      <c r="AC3551" s="493" t="s">
        <v>19866</v>
      </c>
      <c r="AD3551" s="493" t="s">
        <v>23938</v>
      </c>
      <c r="AE3551"/>
      <c r="AF3551" t="s">
        <v>20919</v>
      </c>
      <c r="AG3551"/>
      <c r="AH3551"/>
      <c r="AI3551" t="s">
        <v>20668</v>
      </c>
      <c r="AJ3551" t="s">
        <v>32</v>
      </c>
      <c r="AK3551" t="s">
        <v>1098</v>
      </c>
      <c r="AL3551" t="s">
        <v>64</v>
      </c>
      <c r="AM3551" t="s">
        <v>4823</v>
      </c>
      <c r="AN3551">
        <v>27</v>
      </c>
    </row>
    <row r="3552" spans="4:40" ht="14.4" x14ac:dyDescent="0.3">
      <c r="D3552" t="str">
        <f>CONCATENATE(portada_F[[#This Row],[NIVEL]],".",portada_F[[#This Row],[CODINS]])</f>
        <v>1.02726</v>
      </c>
      <c r="E3552" s="444" t="s">
        <v>32869</v>
      </c>
      <c r="F3552" t="s">
        <v>4312</v>
      </c>
      <c r="G3552" t="s">
        <v>4309</v>
      </c>
      <c r="H3552" t="s">
        <v>9538</v>
      </c>
      <c r="I3552" t="s">
        <v>889</v>
      </c>
      <c r="J3552" t="s">
        <v>5</v>
      </c>
      <c r="K3552" t="s">
        <v>32</v>
      </c>
      <c r="L3552" t="s">
        <v>20921</v>
      </c>
      <c r="M3552" t="s">
        <v>18492</v>
      </c>
      <c r="N3552">
        <v>51002</v>
      </c>
      <c r="O3552" t="s">
        <v>236</v>
      </c>
      <c r="P3552" t="s">
        <v>11</v>
      </c>
      <c r="Q3552" t="s">
        <v>2</v>
      </c>
      <c r="R3552" t="s">
        <v>16787</v>
      </c>
      <c r="S3552" t="s">
        <v>237</v>
      </c>
      <c r="T3552" t="s">
        <v>754</v>
      </c>
      <c r="U3552" t="s">
        <v>1563</v>
      </c>
      <c r="V3552" t="s">
        <v>4310</v>
      </c>
      <c r="W3552" t="s">
        <v>26648</v>
      </c>
      <c r="X3552" t="s">
        <v>10957</v>
      </c>
      <c r="Y3552" s="536" t="s">
        <v>24750</v>
      </c>
      <c r="Z3552" s="536" t="s">
        <v>26476</v>
      </c>
      <c r="AA3552" s="493" t="s">
        <v>9539</v>
      </c>
      <c r="AB3552" s="493" t="s">
        <v>26649</v>
      </c>
      <c r="AC3552" s="493" t="s">
        <v>19851</v>
      </c>
      <c r="AD3552" s="493" t="s">
        <v>22260</v>
      </c>
      <c r="AE3552"/>
      <c r="AF3552" t="s">
        <v>20919</v>
      </c>
      <c r="AG3552"/>
      <c r="AH3552"/>
      <c r="AI3552" t="s">
        <v>20668</v>
      </c>
      <c r="AJ3552" t="s">
        <v>32</v>
      </c>
      <c r="AK3552" t="s">
        <v>7881</v>
      </c>
      <c r="AL3552" t="s">
        <v>64</v>
      </c>
      <c r="AM3552" t="s">
        <v>9538</v>
      </c>
      <c r="AN3552">
        <v>26</v>
      </c>
    </row>
    <row r="3553" spans="4:40" ht="14.4" x14ac:dyDescent="0.3">
      <c r="D3553" t="str">
        <f>CONCATENATE(portada_F[[#This Row],[NIVEL]],".",portada_F[[#This Row],[CODINS]])</f>
        <v>1.03820</v>
      </c>
      <c r="E3553" s="444" t="s">
        <v>33752</v>
      </c>
      <c r="F3553" t="s">
        <v>7654</v>
      </c>
      <c r="G3553" t="s">
        <v>14729</v>
      </c>
      <c r="H3553" t="s">
        <v>14730</v>
      </c>
      <c r="I3553" t="s">
        <v>17778</v>
      </c>
      <c r="J3553" t="s">
        <v>9</v>
      </c>
      <c r="K3553" t="s">
        <v>32</v>
      </c>
      <c r="L3553" t="s">
        <v>20921</v>
      </c>
      <c r="M3553" t="s">
        <v>18492</v>
      </c>
      <c r="N3553">
        <v>21307</v>
      </c>
      <c r="O3553" t="s">
        <v>35</v>
      </c>
      <c r="P3553" t="s">
        <v>15</v>
      </c>
      <c r="Q3553" t="s">
        <v>7</v>
      </c>
      <c r="R3553" t="s">
        <v>16639</v>
      </c>
      <c r="S3553" t="s">
        <v>83</v>
      </c>
      <c r="T3553" t="s">
        <v>198</v>
      </c>
      <c r="U3553" t="s">
        <v>23122</v>
      </c>
      <c r="V3553" t="s">
        <v>14730</v>
      </c>
      <c r="W3553" t="s">
        <v>15252</v>
      </c>
      <c r="X3553" t="s">
        <v>15251</v>
      </c>
      <c r="Y3553" s="536" t="s">
        <v>28917</v>
      </c>
      <c r="Z3553" s="536"/>
      <c r="AA3553" s="493" t="s">
        <v>19552</v>
      </c>
      <c r="AB3553" s="493" t="s">
        <v>28918</v>
      </c>
      <c r="AC3553" s="493" t="s">
        <v>20005</v>
      </c>
      <c r="AD3553" s="493" t="s">
        <v>23505</v>
      </c>
      <c r="AE3553"/>
      <c r="AF3553" t="s">
        <v>20919</v>
      </c>
      <c r="AG3553"/>
      <c r="AH3553"/>
      <c r="AI3553" t="s">
        <v>20668</v>
      </c>
      <c r="AJ3553" t="s">
        <v>32</v>
      </c>
      <c r="AK3553" t="s">
        <v>8131</v>
      </c>
      <c r="AL3553" t="s">
        <v>64</v>
      </c>
      <c r="AM3553" t="s">
        <v>14730</v>
      </c>
      <c r="AN3553">
        <v>5</v>
      </c>
    </row>
    <row r="3554" spans="4:40" ht="14.4" x14ac:dyDescent="0.3">
      <c r="D3554" t="str">
        <f>CONCATENATE(portada_F[[#This Row],[NIVEL]],".",portada_F[[#This Row],[CODINS]])</f>
        <v>1.01851</v>
      </c>
      <c r="E3554" s="444" t="s">
        <v>32096</v>
      </c>
      <c r="F3554" t="s">
        <v>7895</v>
      </c>
      <c r="G3554" t="s">
        <v>10070</v>
      </c>
      <c r="H3554" t="s">
        <v>10071</v>
      </c>
      <c r="I3554" t="s">
        <v>17778</v>
      </c>
      <c r="J3554" t="s">
        <v>6</v>
      </c>
      <c r="K3554" t="s">
        <v>32</v>
      </c>
      <c r="L3554" t="s">
        <v>20921</v>
      </c>
      <c r="M3554" t="s">
        <v>18492</v>
      </c>
      <c r="N3554">
        <v>21504</v>
      </c>
      <c r="O3554" t="s">
        <v>35</v>
      </c>
      <c r="P3554" t="s">
        <v>202</v>
      </c>
      <c r="Q3554" t="s">
        <v>4</v>
      </c>
      <c r="R3554" t="s">
        <v>16648</v>
      </c>
      <c r="S3554" t="s">
        <v>83</v>
      </c>
      <c r="T3554" t="s">
        <v>203</v>
      </c>
      <c r="U3554" t="s">
        <v>23268</v>
      </c>
      <c r="V3554" t="s">
        <v>243</v>
      </c>
      <c r="W3554" t="s">
        <v>474</v>
      </c>
      <c r="X3554" t="s">
        <v>11956</v>
      </c>
      <c r="Y3554" s="536" t="s">
        <v>24851</v>
      </c>
      <c r="Z3554" s="536"/>
      <c r="AA3554" s="493" t="s">
        <v>19103</v>
      </c>
      <c r="AB3554" s="493" t="s">
        <v>24852</v>
      </c>
      <c r="AC3554" s="493" t="s">
        <v>23270</v>
      </c>
      <c r="AD3554" s="493" t="s">
        <v>23271</v>
      </c>
      <c r="AE3554"/>
      <c r="AF3554" t="s">
        <v>20919</v>
      </c>
      <c r="AG3554"/>
      <c r="AH3554"/>
      <c r="AI3554" t="s">
        <v>20668</v>
      </c>
      <c r="AJ3554" t="s">
        <v>32</v>
      </c>
      <c r="AK3554" t="s">
        <v>10116</v>
      </c>
      <c r="AL3554" t="s">
        <v>64</v>
      </c>
      <c r="AM3554" t="s">
        <v>10071</v>
      </c>
      <c r="AN3554">
        <v>14</v>
      </c>
    </row>
    <row r="3555" spans="4:40" ht="14.4" x14ac:dyDescent="0.3">
      <c r="D3555" t="str">
        <f>CONCATENATE(portada_F[[#This Row],[NIVEL]],".",portada_F[[#This Row],[CODINS]])</f>
        <v>1.02402</v>
      </c>
      <c r="E3555" s="444" t="s">
        <v>32584</v>
      </c>
      <c r="F3555" t="s">
        <v>5153</v>
      </c>
      <c r="G3555" t="s">
        <v>6190</v>
      </c>
      <c r="H3555" t="s">
        <v>187</v>
      </c>
      <c r="I3555" t="s">
        <v>17778</v>
      </c>
      <c r="J3555" t="s">
        <v>6</v>
      </c>
      <c r="K3555" t="s">
        <v>32</v>
      </c>
      <c r="L3555" t="s">
        <v>20921</v>
      </c>
      <c r="M3555" t="s">
        <v>18492</v>
      </c>
      <c r="N3555">
        <v>21504</v>
      </c>
      <c r="O3555" t="s">
        <v>35</v>
      </c>
      <c r="P3555" t="s">
        <v>202</v>
      </c>
      <c r="Q3555" t="s">
        <v>4</v>
      </c>
      <c r="R3555" t="s">
        <v>16648</v>
      </c>
      <c r="S3555" t="s">
        <v>83</v>
      </c>
      <c r="T3555" t="s">
        <v>203</v>
      </c>
      <c r="U3555" t="s">
        <v>23268</v>
      </c>
      <c r="V3555" t="s">
        <v>187</v>
      </c>
      <c r="W3555" t="s">
        <v>25976</v>
      </c>
      <c r="X3555" t="s">
        <v>12083</v>
      </c>
      <c r="Y3555" s="536" t="s">
        <v>25977</v>
      </c>
      <c r="Z3555" s="536"/>
      <c r="AA3555" s="493" t="s">
        <v>13137</v>
      </c>
      <c r="AB3555" s="493" t="s">
        <v>25977</v>
      </c>
      <c r="AC3555" s="493" t="s">
        <v>23270</v>
      </c>
      <c r="AD3555" s="493" t="s">
        <v>23271</v>
      </c>
      <c r="AE3555"/>
      <c r="AF3555" t="s">
        <v>20919</v>
      </c>
      <c r="AG3555"/>
      <c r="AH3555"/>
      <c r="AI3555" t="s">
        <v>20668</v>
      </c>
      <c r="AJ3555" t="s">
        <v>32</v>
      </c>
      <c r="AK3555" t="s">
        <v>4726</v>
      </c>
      <c r="AL3555" t="s">
        <v>64</v>
      </c>
      <c r="AM3555" t="s">
        <v>187</v>
      </c>
      <c r="AN3555">
        <v>5</v>
      </c>
    </row>
    <row r="3556" spans="4:40" ht="14.4" x14ac:dyDescent="0.3">
      <c r="D3556" t="str">
        <f>CONCATENATE(portada_F[[#This Row],[NIVEL]],".",portada_F[[#This Row],[CODINS]])</f>
        <v>1.03645</v>
      </c>
      <c r="E3556" s="444" t="s">
        <v>33624</v>
      </c>
      <c r="F3556" t="s">
        <v>7650</v>
      </c>
      <c r="G3556" t="s">
        <v>13769</v>
      </c>
      <c r="H3556" t="s">
        <v>250</v>
      </c>
      <c r="I3556" t="s">
        <v>17778</v>
      </c>
      <c r="J3556" t="s">
        <v>2</v>
      </c>
      <c r="K3556" t="s">
        <v>32</v>
      </c>
      <c r="L3556" t="s">
        <v>20921</v>
      </c>
      <c r="M3556" t="s">
        <v>18492</v>
      </c>
      <c r="N3556">
        <v>21302</v>
      </c>
      <c r="O3556" t="s">
        <v>35</v>
      </c>
      <c r="P3556" t="s">
        <v>15</v>
      </c>
      <c r="Q3556" t="s">
        <v>2</v>
      </c>
      <c r="R3556" t="s">
        <v>16635</v>
      </c>
      <c r="S3556" t="s">
        <v>83</v>
      </c>
      <c r="T3556" t="s">
        <v>198</v>
      </c>
      <c r="U3556" t="s">
        <v>4211</v>
      </c>
      <c r="V3556" t="s">
        <v>250</v>
      </c>
      <c r="W3556" t="s">
        <v>28568</v>
      </c>
      <c r="X3556" t="s">
        <v>14395</v>
      </c>
      <c r="Y3556" s="536" t="s">
        <v>28569</v>
      </c>
      <c r="Z3556" s="536"/>
      <c r="AA3556" s="493" t="s">
        <v>28570</v>
      </c>
      <c r="AB3556" s="493" t="s">
        <v>28571</v>
      </c>
      <c r="AC3556" s="493" t="s">
        <v>20050</v>
      </c>
      <c r="AD3556" s="493" t="s">
        <v>28572</v>
      </c>
      <c r="AE3556"/>
      <c r="AF3556" t="s">
        <v>20919</v>
      </c>
      <c r="AG3556"/>
      <c r="AH3556"/>
      <c r="AI3556" t="s">
        <v>20668</v>
      </c>
      <c r="AJ3556" t="s">
        <v>32</v>
      </c>
      <c r="AK3556" t="s">
        <v>14488</v>
      </c>
      <c r="AL3556" t="s">
        <v>64</v>
      </c>
      <c r="AM3556" t="s">
        <v>250</v>
      </c>
      <c r="AN3556">
        <v>4</v>
      </c>
    </row>
    <row r="3557" spans="4:40" ht="14.4" x14ac:dyDescent="0.3">
      <c r="D3557" t="str">
        <f>CONCATENATE(portada_F[[#This Row],[NIVEL]],".",portada_F[[#This Row],[CODINS]])</f>
        <v>1.03456</v>
      </c>
      <c r="E3557" s="444" t="s">
        <v>33497</v>
      </c>
      <c r="F3557" t="s">
        <v>7780</v>
      </c>
      <c r="G3557" t="s">
        <v>28145</v>
      </c>
      <c r="H3557" t="s">
        <v>445</v>
      </c>
      <c r="I3557" t="s">
        <v>17778</v>
      </c>
      <c r="J3557" t="s">
        <v>2</v>
      </c>
      <c r="K3557" t="s">
        <v>32</v>
      </c>
      <c r="L3557" t="s">
        <v>20921</v>
      </c>
      <c r="M3557" t="s">
        <v>18492</v>
      </c>
      <c r="N3557">
        <v>21308</v>
      </c>
      <c r="O3557" t="s">
        <v>35</v>
      </c>
      <c r="P3557" t="s">
        <v>15</v>
      </c>
      <c r="Q3557" t="s">
        <v>9</v>
      </c>
      <c r="R3557" t="s">
        <v>16640</v>
      </c>
      <c r="S3557" t="s">
        <v>83</v>
      </c>
      <c r="T3557" t="s">
        <v>198</v>
      </c>
      <c r="U3557" t="s">
        <v>4772</v>
      </c>
      <c r="V3557" t="s">
        <v>13393</v>
      </c>
      <c r="W3557" t="s">
        <v>28146</v>
      </c>
      <c r="X3557" t="s">
        <v>28147</v>
      </c>
      <c r="Y3557" s="536" t="s">
        <v>28148</v>
      </c>
      <c r="Z3557" s="536" t="s">
        <v>23948</v>
      </c>
      <c r="AA3557" s="493" t="s">
        <v>28149</v>
      </c>
      <c r="AB3557" s="493" t="s">
        <v>28148</v>
      </c>
      <c r="AC3557" s="493" t="s">
        <v>20050</v>
      </c>
      <c r="AD3557" s="493" t="s">
        <v>23948</v>
      </c>
      <c r="AE3557"/>
      <c r="AF3557" t="s">
        <v>20919</v>
      </c>
      <c r="AG3557"/>
      <c r="AH3557"/>
      <c r="AI3557" t="s">
        <v>20668</v>
      </c>
      <c r="AJ3557" t="s">
        <v>32</v>
      </c>
      <c r="AK3557" t="s">
        <v>28150</v>
      </c>
      <c r="AL3557" t="s">
        <v>64</v>
      </c>
      <c r="AM3557" t="s">
        <v>445</v>
      </c>
      <c r="AN3557">
        <v>1</v>
      </c>
    </row>
    <row r="3558" spans="4:40" ht="14.4" x14ac:dyDescent="0.3">
      <c r="D3558" t="str">
        <f>CONCATENATE(portada_F[[#This Row],[NIVEL]],".",portada_F[[#This Row],[CODINS]])</f>
        <v>1.03648</v>
      </c>
      <c r="E3558" s="444" t="s">
        <v>33627</v>
      </c>
      <c r="F3558" t="s">
        <v>7993</v>
      </c>
      <c r="G3558" t="s">
        <v>13773</v>
      </c>
      <c r="H3558" t="s">
        <v>14489</v>
      </c>
      <c r="I3558" t="s">
        <v>17778</v>
      </c>
      <c r="J3558" t="s">
        <v>3</v>
      </c>
      <c r="K3558" t="s">
        <v>32</v>
      </c>
      <c r="L3558" t="s">
        <v>20921</v>
      </c>
      <c r="M3558" t="s">
        <v>18492</v>
      </c>
      <c r="N3558">
        <v>21303</v>
      </c>
      <c r="O3558" t="s">
        <v>35</v>
      </c>
      <c r="P3558" t="s">
        <v>15</v>
      </c>
      <c r="Q3558" t="s">
        <v>3</v>
      </c>
      <c r="R3558" t="s">
        <v>18368</v>
      </c>
      <c r="S3558" t="s">
        <v>83</v>
      </c>
      <c r="T3558" t="s">
        <v>198</v>
      </c>
      <c r="U3558" t="s">
        <v>23264</v>
      </c>
      <c r="V3558" t="s">
        <v>11303</v>
      </c>
      <c r="W3558" t="s">
        <v>28579</v>
      </c>
      <c r="X3558" t="s">
        <v>14401</v>
      </c>
      <c r="Y3558" s="536" t="s">
        <v>28580</v>
      </c>
      <c r="Z3558" s="536" t="s">
        <v>23266</v>
      </c>
      <c r="AA3558" s="493" t="s">
        <v>14400</v>
      </c>
      <c r="AB3558" s="493" t="s">
        <v>28580</v>
      </c>
      <c r="AC3558" s="493" t="s">
        <v>19981</v>
      </c>
      <c r="AD3558" s="493" t="s">
        <v>23266</v>
      </c>
      <c r="AE3558"/>
      <c r="AF3558" t="s">
        <v>20919</v>
      </c>
      <c r="AG3558"/>
      <c r="AH3558"/>
      <c r="AI3558" t="s">
        <v>20668</v>
      </c>
      <c r="AJ3558" t="s">
        <v>32</v>
      </c>
      <c r="AK3558" t="s">
        <v>8788</v>
      </c>
      <c r="AL3558" t="s">
        <v>64</v>
      </c>
      <c r="AM3558" t="s">
        <v>14489</v>
      </c>
      <c r="AN3558">
        <v>2</v>
      </c>
    </row>
    <row r="3559" spans="4:40" ht="14.4" x14ac:dyDescent="0.3">
      <c r="D3559" t="str">
        <f>CONCATENATE(portada_F[[#This Row],[NIVEL]],".",portada_F[[#This Row],[CODINS]])</f>
        <v>1.03825</v>
      </c>
      <c r="E3559" s="444" t="s">
        <v>33757</v>
      </c>
      <c r="F3559" t="s">
        <v>7707</v>
      </c>
      <c r="G3559" t="s">
        <v>14731</v>
      </c>
      <c r="H3559" t="s">
        <v>159</v>
      </c>
      <c r="I3559" t="s">
        <v>889</v>
      </c>
      <c r="J3559" t="s">
        <v>5</v>
      </c>
      <c r="K3559" t="s">
        <v>32</v>
      </c>
      <c r="L3559" t="s">
        <v>20921</v>
      </c>
      <c r="M3559" t="s">
        <v>18492</v>
      </c>
      <c r="N3559">
        <v>51002</v>
      </c>
      <c r="O3559" t="s">
        <v>236</v>
      </c>
      <c r="P3559" t="s">
        <v>11</v>
      </c>
      <c r="Q3559" t="s">
        <v>2</v>
      </c>
      <c r="R3559" t="s">
        <v>16787</v>
      </c>
      <c r="S3559" t="s">
        <v>237</v>
      </c>
      <c r="T3559" t="s">
        <v>754</v>
      </c>
      <c r="U3559" t="s">
        <v>1563</v>
      </c>
      <c r="V3559" t="s">
        <v>159</v>
      </c>
      <c r="W3559" t="s">
        <v>15254</v>
      </c>
      <c r="X3559" t="s">
        <v>15253</v>
      </c>
      <c r="Y3559" s="536" t="s">
        <v>24864</v>
      </c>
      <c r="Z3559" s="536"/>
      <c r="AA3559" s="493" t="s">
        <v>28929</v>
      </c>
      <c r="AB3559" s="493" t="s">
        <v>28930</v>
      </c>
      <c r="AC3559" s="493" t="s">
        <v>19851</v>
      </c>
      <c r="AD3559" s="493" t="s">
        <v>26476</v>
      </c>
      <c r="AE3559"/>
      <c r="AF3559" t="s">
        <v>20919</v>
      </c>
      <c r="AG3559"/>
      <c r="AH3559"/>
      <c r="AI3559" t="s">
        <v>20668</v>
      </c>
      <c r="AJ3559" t="s">
        <v>32</v>
      </c>
      <c r="AK3559" t="s">
        <v>3979</v>
      </c>
      <c r="AL3559" t="s">
        <v>64</v>
      </c>
      <c r="AM3559" t="s">
        <v>159</v>
      </c>
      <c r="AN3559">
        <v>12</v>
      </c>
    </row>
    <row r="3560" spans="4:40" ht="14.4" x14ac:dyDescent="0.3">
      <c r="D3560" t="str">
        <f>CONCATENATE(portada_F[[#This Row],[NIVEL]],".",portada_F[[#This Row],[CODINS]])</f>
        <v>1.01575</v>
      </c>
      <c r="E3560" s="444" t="s">
        <v>31850</v>
      </c>
      <c r="F3560" t="s">
        <v>3889</v>
      </c>
      <c r="G3560" t="s">
        <v>4798</v>
      </c>
      <c r="H3560" t="s">
        <v>13491</v>
      </c>
      <c r="I3560" t="s">
        <v>17778</v>
      </c>
      <c r="J3560" t="s">
        <v>1</v>
      </c>
      <c r="K3560" t="s">
        <v>32</v>
      </c>
      <c r="L3560" t="s">
        <v>20921</v>
      </c>
      <c r="M3560" t="s">
        <v>18492</v>
      </c>
      <c r="N3560">
        <v>21307</v>
      </c>
      <c r="O3560" t="s">
        <v>35</v>
      </c>
      <c r="P3560" t="s">
        <v>15</v>
      </c>
      <c r="Q3560" t="s">
        <v>7</v>
      </c>
      <c r="R3560" t="s">
        <v>16639</v>
      </c>
      <c r="S3560" t="s">
        <v>83</v>
      </c>
      <c r="T3560" t="s">
        <v>198</v>
      </c>
      <c r="U3560" t="s">
        <v>23122</v>
      </c>
      <c r="V3560" t="s">
        <v>272</v>
      </c>
      <c r="W3560" t="s">
        <v>24284</v>
      </c>
      <c r="X3560" t="s">
        <v>12930</v>
      </c>
      <c r="Y3560" s="536" t="s">
        <v>24285</v>
      </c>
      <c r="Z3560" s="536" t="s">
        <v>24286</v>
      </c>
      <c r="AA3560" s="493" t="s">
        <v>24287</v>
      </c>
      <c r="AB3560" s="493" t="s">
        <v>24288</v>
      </c>
      <c r="AC3560" s="493" t="s">
        <v>19866</v>
      </c>
      <c r="AD3560" s="493" t="s">
        <v>22379</v>
      </c>
      <c r="AE3560"/>
      <c r="AF3560" t="s">
        <v>20919</v>
      </c>
      <c r="AG3560"/>
      <c r="AH3560"/>
      <c r="AI3560" t="s">
        <v>20668</v>
      </c>
      <c r="AJ3560" t="s">
        <v>32</v>
      </c>
      <c r="AK3560" t="s">
        <v>4797</v>
      </c>
      <c r="AL3560" t="s">
        <v>64</v>
      </c>
      <c r="AM3560" t="s">
        <v>13491</v>
      </c>
      <c r="AN3560">
        <v>18</v>
      </c>
    </row>
    <row r="3561" spans="4:40" ht="14.4" x14ac:dyDescent="0.3">
      <c r="D3561" t="str">
        <f>CONCATENATE(portada_F[[#This Row],[NIVEL]],".",portada_F[[#This Row],[CODINS]])</f>
        <v>1.01753</v>
      </c>
      <c r="E3561" s="444" t="s">
        <v>32010</v>
      </c>
      <c r="F3561" t="s">
        <v>4213</v>
      </c>
      <c r="G3561" t="s">
        <v>4239</v>
      </c>
      <c r="H3561" t="s">
        <v>4240</v>
      </c>
      <c r="I3561" t="s">
        <v>17778</v>
      </c>
      <c r="J3561" t="s">
        <v>2</v>
      </c>
      <c r="K3561" t="s">
        <v>32</v>
      </c>
      <c r="L3561" t="s">
        <v>20921</v>
      </c>
      <c r="M3561" t="s">
        <v>18492</v>
      </c>
      <c r="N3561">
        <v>21302</v>
      </c>
      <c r="O3561" t="s">
        <v>35</v>
      </c>
      <c r="P3561" t="s">
        <v>15</v>
      </c>
      <c r="Q3561" t="s">
        <v>2</v>
      </c>
      <c r="R3561" t="s">
        <v>16635</v>
      </c>
      <c r="S3561" t="s">
        <v>83</v>
      </c>
      <c r="T3561" t="s">
        <v>198</v>
      </c>
      <c r="U3561" t="s">
        <v>4211</v>
      </c>
      <c r="V3561" t="s">
        <v>4240</v>
      </c>
      <c r="W3561" t="s">
        <v>9526</v>
      </c>
      <c r="X3561" t="s">
        <v>12975</v>
      </c>
      <c r="Y3561" s="536" t="s">
        <v>24661</v>
      </c>
      <c r="Z3561" s="536" t="s">
        <v>24661</v>
      </c>
      <c r="AA3561" s="493" t="s">
        <v>24662</v>
      </c>
      <c r="AB3561" s="493" t="s">
        <v>24663</v>
      </c>
      <c r="AC3561" s="493" t="s">
        <v>20050</v>
      </c>
      <c r="AD3561" s="493" t="s">
        <v>23948</v>
      </c>
      <c r="AE3561"/>
      <c r="AF3561" t="s">
        <v>20919</v>
      </c>
      <c r="AG3561"/>
      <c r="AH3561"/>
      <c r="AI3561" t="s">
        <v>20668</v>
      </c>
      <c r="AJ3561" t="s">
        <v>32</v>
      </c>
      <c r="AK3561" t="s">
        <v>7645</v>
      </c>
      <c r="AL3561" t="s">
        <v>64</v>
      </c>
      <c r="AM3561" t="s">
        <v>4240</v>
      </c>
      <c r="AN3561">
        <v>11</v>
      </c>
    </row>
    <row r="3562" spans="4:40" ht="14.4" x14ac:dyDescent="0.3">
      <c r="D3562" t="str">
        <f>CONCATENATE(portada_F[[#This Row],[NIVEL]],".",portada_F[[#This Row],[CODINS]])</f>
        <v>1.01432</v>
      </c>
      <c r="E3562" s="444" t="s">
        <v>31713</v>
      </c>
      <c r="F3562" t="s">
        <v>3601</v>
      </c>
      <c r="G3562" t="s">
        <v>4860</v>
      </c>
      <c r="H3562" t="s">
        <v>86</v>
      </c>
      <c r="I3562" t="s">
        <v>17778</v>
      </c>
      <c r="J3562" t="s">
        <v>9</v>
      </c>
      <c r="K3562" t="s">
        <v>32</v>
      </c>
      <c r="L3562" t="s">
        <v>20921</v>
      </c>
      <c r="M3562" t="s">
        <v>18492</v>
      </c>
      <c r="N3562">
        <v>21307</v>
      </c>
      <c r="O3562" t="s">
        <v>35</v>
      </c>
      <c r="P3562" t="s">
        <v>15</v>
      </c>
      <c r="Q3562" t="s">
        <v>7</v>
      </c>
      <c r="R3562" t="s">
        <v>16639</v>
      </c>
      <c r="S3562" t="s">
        <v>83</v>
      </c>
      <c r="T3562" t="s">
        <v>198</v>
      </c>
      <c r="U3562" t="s">
        <v>23122</v>
      </c>
      <c r="V3562" t="s">
        <v>86</v>
      </c>
      <c r="W3562" t="s">
        <v>23970</v>
      </c>
      <c r="X3562" t="s">
        <v>14016</v>
      </c>
      <c r="Y3562" s="536" t="s">
        <v>23971</v>
      </c>
      <c r="Z3562" s="536" t="s">
        <v>23971</v>
      </c>
      <c r="AA3562" s="493" t="s">
        <v>18781</v>
      </c>
      <c r="AB3562" s="493" t="s">
        <v>23972</v>
      </c>
      <c r="AC3562" s="493" t="s">
        <v>20005</v>
      </c>
      <c r="AD3562" s="493" t="s">
        <v>23505</v>
      </c>
      <c r="AE3562"/>
      <c r="AF3562" t="s">
        <v>20919</v>
      </c>
      <c r="AG3562"/>
      <c r="AH3562"/>
      <c r="AI3562" t="s">
        <v>20668</v>
      </c>
      <c r="AJ3562" t="s">
        <v>32</v>
      </c>
      <c r="AK3562" t="s">
        <v>4233</v>
      </c>
      <c r="AL3562" t="s">
        <v>64</v>
      </c>
      <c r="AM3562" t="s">
        <v>86</v>
      </c>
      <c r="AN3562">
        <v>22</v>
      </c>
    </row>
    <row r="3563" spans="4:40" ht="14.4" x14ac:dyDescent="0.3">
      <c r="D3563" t="str">
        <f>CONCATENATE(portada_F[[#This Row],[NIVEL]],".",portada_F[[#This Row],[CODINS]])</f>
        <v>1.01094</v>
      </c>
      <c r="E3563" s="444" t="s">
        <v>31408</v>
      </c>
      <c r="F3563" t="s">
        <v>2932</v>
      </c>
      <c r="G3563" t="s">
        <v>4833</v>
      </c>
      <c r="H3563" t="s">
        <v>33</v>
      </c>
      <c r="I3563" t="s">
        <v>17778</v>
      </c>
      <c r="J3563" t="s">
        <v>3</v>
      </c>
      <c r="K3563" t="s">
        <v>32</v>
      </c>
      <c r="L3563" t="s">
        <v>20921</v>
      </c>
      <c r="M3563" t="s">
        <v>18492</v>
      </c>
      <c r="N3563">
        <v>21303</v>
      </c>
      <c r="O3563" t="s">
        <v>35</v>
      </c>
      <c r="P3563" t="s">
        <v>15</v>
      </c>
      <c r="Q3563" t="s">
        <v>3</v>
      </c>
      <c r="R3563" t="s">
        <v>18368</v>
      </c>
      <c r="S3563" t="s">
        <v>83</v>
      </c>
      <c r="T3563" t="s">
        <v>198</v>
      </c>
      <c r="U3563" t="s">
        <v>23264</v>
      </c>
      <c r="V3563" t="s">
        <v>33</v>
      </c>
      <c r="W3563" t="s">
        <v>9604</v>
      </c>
      <c r="X3563" t="s">
        <v>10546</v>
      </c>
      <c r="Y3563" s="536" t="s">
        <v>23265</v>
      </c>
      <c r="Z3563" s="536" t="s">
        <v>23265</v>
      </c>
      <c r="AA3563" s="493" t="s">
        <v>14919</v>
      </c>
      <c r="AB3563" s="493" t="s">
        <v>23265</v>
      </c>
      <c r="AC3563" s="493" t="s">
        <v>19981</v>
      </c>
      <c r="AD3563" s="493" t="s">
        <v>23266</v>
      </c>
      <c r="AE3563"/>
      <c r="AF3563" t="s">
        <v>20919</v>
      </c>
      <c r="AG3563"/>
      <c r="AH3563"/>
      <c r="AI3563" t="s">
        <v>20668</v>
      </c>
      <c r="AJ3563" t="s">
        <v>32</v>
      </c>
      <c r="AK3563" t="s">
        <v>7269</v>
      </c>
      <c r="AL3563" t="s">
        <v>64</v>
      </c>
      <c r="AM3563" t="s">
        <v>33</v>
      </c>
      <c r="AN3563">
        <v>36</v>
      </c>
    </row>
    <row r="3564" spans="4:40" ht="14.4" x14ac:dyDescent="0.3">
      <c r="D3564" t="str">
        <f>CONCATENATE(portada_F[[#This Row],[NIVEL]],".",portada_F[[#This Row],[CODINS]])</f>
        <v>1.01673</v>
      </c>
      <c r="E3564" s="444" t="s">
        <v>31938</v>
      </c>
      <c r="F3564" t="s">
        <v>3231</v>
      </c>
      <c r="G3564" t="s">
        <v>4824</v>
      </c>
      <c r="H3564" t="s">
        <v>4825</v>
      </c>
      <c r="I3564" t="s">
        <v>17778</v>
      </c>
      <c r="J3564" t="s">
        <v>3</v>
      </c>
      <c r="K3564" t="s">
        <v>32</v>
      </c>
      <c r="L3564" t="s">
        <v>20921</v>
      </c>
      <c r="M3564" t="s">
        <v>18492</v>
      </c>
      <c r="N3564">
        <v>21303</v>
      </c>
      <c r="O3564" t="s">
        <v>35</v>
      </c>
      <c r="P3564" t="s">
        <v>15</v>
      </c>
      <c r="Q3564" t="s">
        <v>3</v>
      </c>
      <c r="R3564" t="s">
        <v>18368</v>
      </c>
      <c r="S3564" t="s">
        <v>83</v>
      </c>
      <c r="T3564" t="s">
        <v>198</v>
      </c>
      <c r="U3564" t="s">
        <v>23264</v>
      </c>
      <c r="V3564" t="s">
        <v>4826</v>
      </c>
      <c r="W3564" t="s">
        <v>526</v>
      </c>
      <c r="X3564" t="s">
        <v>11906</v>
      </c>
      <c r="Y3564" s="536" t="s">
        <v>24496</v>
      </c>
      <c r="Z3564" s="536" t="s">
        <v>24496</v>
      </c>
      <c r="AA3564" s="493" t="s">
        <v>14957</v>
      </c>
      <c r="AB3564" s="493" t="s">
        <v>24497</v>
      </c>
      <c r="AC3564" s="493" t="s">
        <v>19981</v>
      </c>
      <c r="AD3564" s="493" t="s">
        <v>23266</v>
      </c>
      <c r="AE3564"/>
      <c r="AF3564" t="s">
        <v>20919</v>
      </c>
      <c r="AG3564"/>
      <c r="AH3564"/>
      <c r="AI3564" t="s">
        <v>20668</v>
      </c>
      <c r="AJ3564" t="s">
        <v>32</v>
      </c>
      <c r="AK3564" t="s">
        <v>7634</v>
      </c>
      <c r="AL3564" t="s">
        <v>64</v>
      </c>
      <c r="AM3564" t="s">
        <v>4825</v>
      </c>
      <c r="AN3564">
        <v>28</v>
      </c>
    </row>
    <row r="3565" spans="4:40" ht="14.4" x14ac:dyDescent="0.3">
      <c r="D3565" t="str">
        <f>CONCATENATE(portada_F[[#This Row],[NIVEL]],".",portada_F[[#This Row],[CODINS]])</f>
        <v>1.03812</v>
      </c>
      <c r="E3565" s="444" t="s">
        <v>33745</v>
      </c>
      <c r="F3565" t="s">
        <v>9971</v>
      </c>
      <c r="G3565" t="s">
        <v>14719</v>
      </c>
      <c r="H3565" t="s">
        <v>51</v>
      </c>
      <c r="I3565" t="s">
        <v>17778</v>
      </c>
      <c r="J3565" t="s">
        <v>4</v>
      </c>
      <c r="K3565" t="s">
        <v>32</v>
      </c>
      <c r="L3565" t="s">
        <v>20921</v>
      </c>
      <c r="M3565" t="s">
        <v>18492</v>
      </c>
      <c r="N3565">
        <v>21304</v>
      </c>
      <c r="O3565" t="s">
        <v>35</v>
      </c>
      <c r="P3565" t="s">
        <v>15</v>
      </c>
      <c r="Q3565" t="s">
        <v>4</v>
      </c>
      <c r="R3565" t="s">
        <v>16636</v>
      </c>
      <c r="S3565" t="s">
        <v>83</v>
      </c>
      <c r="T3565" t="s">
        <v>198</v>
      </c>
      <c r="U3565" t="s">
        <v>4323</v>
      </c>
      <c r="V3565" t="s">
        <v>51</v>
      </c>
      <c r="W3565" t="s">
        <v>15240</v>
      </c>
      <c r="X3565" t="s">
        <v>15239</v>
      </c>
      <c r="Y3565" s="536" t="s">
        <v>28901</v>
      </c>
      <c r="Z3565" s="536" t="s">
        <v>28902</v>
      </c>
      <c r="AA3565" s="493" t="s">
        <v>15238</v>
      </c>
      <c r="AB3565" s="493" t="s">
        <v>28902</v>
      </c>
      <c r="AC3565" s="493" t="s">
        <v>19867</v>
      </c>
      <c r="AD3565" s="493" t="s">
        <v>26145</v>
      </c>
      <c r="AE3565"/>
      <c r="AF3565" t="s">
        <v>20919</v>
      </c>
      <c r="AG3565"/>
      <c r="AH3565"/>
      <c r="AI3565" t="s">
        <v>20668</v>
      </c>
      <c r="AJ3565" t="s">
        <v>32</v>
      </c>
      <c r="AK3565" t="s">
        <v>3266</v>
      </c>
      <c r="AL3565" t="s">
        <v>64</v>
      </c>
      <c r="AM3565" t="s">
        <v>51</v>
      </c>
      <c r="AN3565">
        <v>4</v>
      </c>
    </row>
    <row r="3566" spans="4:40" ht="14.4" x14ac:dyDescent="0.3">
      <c r="D3566" t="str">
        <f>CONCATENATE(portada_F[[#This Row],[NIVEL]],".",portada_F[[#This Row],[CODINS]])</f>
        <v>1.03457</v>
      </c>
      <c r="E3566" s="444" t="s">
        <v>33498</v>
      </c>
      <c r="F3566" t="s">
        <v>9914</v>
      </c>
      <c r="G3566" t="s">
        <v>12552</v>
      </c>
      <c r="H3566" t="s">
        <v>12553</v>
      </c>
      <c r="I3566" t="s">
        <v>17778</v>
      </c>
      <c r="J3566" t="s">
        <v>7</v>
      </c>
      <c r="K3566" t="s">
        <v>32</v>
      </c>
      <c r="L3566" t="s">
        <v>20921</v>
      </c>
      <c r="M3566" t="s">
        <v>18492</v>
      </c>
      <c r="N3566">
        <v>21306</v>
      </c>
      <c r="O3566" t="s">
        <v>35</v>
      </c>
      <c r="P3566" t="s">
        <v>15</v>
      </c>
      <c r="Q3566" t="s">
        <v>6</v>
      </c>
      <c r="R3566" t="s">
        <v>16638</v>
      </c>
      <c r="S3566" t="s">
        <v>83</v>
      </c>
      <c r="T3566" t="s">
        <v>198</v>
      </c>
      <c r="U3566" t="s">
        <v>4258</v>
      </c>
      <c r="V3566" t="s">
        <v>13394</v>
      </c>
      <c r="W3566" t="s">
        <v>13395</v>
      </c>
      <c r="X3566" t="s">
        <v>17429</v>
      </c>
      <c r="Y3566" s="536" t="s">
        <v>23976</v>
      </c>
      <c r="Z3566" s="536"/>
      <c r="AA3566" s="493" t="s">
        <v>20435</v>
      </c>
      <c r="AB3566" s="493" t="s">
        <v>28151</v>
      </c>
      <c r="AC3566" s="493" t="s">
        <v>19985</v>
      </c>
      <c r="AD3566" s="493" t="s">
        <v>23333</v>
      </c>
      <c r="AE3566"/>
      <c r="AF3566" t="s">
        <v>20919</v>
      </c>
      <c r="AG3566"/>
      <c r="AH3566"/>
      <c r="AI3566" t="s">
        <v>20668</v>
      </c>
      <c r="AJ3566" t="s">
        <v>32</v>
      </c>
      <c r="AK3566" t="s">
        <v>9054</v>
      </c>
      <c r="AL3566" t="s">
        <v>64</v>
      </c>
      <c r="AM3566" t="s">
        <v>12553</v>
      </c>
      <c r="AN3566">
        <v>1</v>
      </c>
    </row>
    <row r="3567" spans="4:40" ht="14.4" x14ac:dyDescent="0.3">
      <c r="D3567" t="str">
        <f>CONCATENATE(portada_F[[#This Row],[NIVEL]],".",portada_F[[#This Row],[CODINS]])</f>
        <v>1.01827</v>
      </c>
      <c r="E3567" s="444" t="s">
        <v>32074</v>
      </c>
      <c r="F3567" t="s">
        <v>793</v>
      </c>
      <c r="G3567" t="s">
        <v>4836</v>
      </c>
      <c r="H3567" t="s">
        <v>84</v>
      </c>
      <c r="I3567" t="s">
        <v>17778</v>
      </c>
      <c r="J3567" t="s">
        <v>3</v>
      </c>
      <c r="K3567" t="s">
        <v>32</v>
      </c>
      <c r="L3567" t="s">
        <v>20921</v>
      </c>
      <c r="M3567" t="s">
        <v>18492</v>
      </c>
      <c r="N3567">
        <v>21303</v>
      </c>
      <c r="O3567" t="s">
        <v>35</v>
      </c>
      <c r="P3567" t="s">
        <v>15</v>
      </c>
      <c r="Q3567" t="s">
        <v>3</v>
      </c>
      <c r="R3567" t="s">
        <v>18368</v>
      </c>
      <c r="S3567" t="s">
        <v>83</v>
      </c>
      <c r="T3567" t="s">
        <v>198</v>
      </c>
      <c r="U3567" t="s">
        <v>23264</v>
      </c>
      <c r="V3567" t="s">
        <v>84</v>
      </c>
      <c r="W3567" t="s">
        <v>9606</v>
      </c>
      <c r="X3567" t="s">
        <v>11947</v>
      </c>
      <c r="Y3567" s="536" t="s">
        <v>24801</v>
      </c>
      <c r="Z3567" s="536"/>
      <c r="AA3567" s="493" t="s">
        <v>17209</v>
      </c>
      <c r="AB3567" s="493" t="s">
        <v>24802</v>
      </c>
      <c r="AC3567" s="493" t="s">
        <v>19981</v>
      </c>
      <c r="AD3567" s="493" t="s">
        <v>23328</v>
      </c>
      <c r="AE3567"/>
      <c r="AF3567" t="s">
        <v>20919</v>
      </c>
      <c r="AG3567"/>
      <c r="AH3567"/>
      <c r="AI3567" t="s">
        <v>20668</v>
      </c>
      <c r="AJ3567" t="s">
        <v>32</v>
      </c>
      <c r="AK3567" t="s">
        <v>7666</v>
      </c>
      <c r="AL3567" t="s">
        <v>64</v>
      </c>
      <c r="AM3567" t="s">
        <v>84</v>
      </c>
      <c r="AN3567">
        <v>9</v>
      </c>
    </row>
    <row r="3568" spans="4:40" ht="14.4" x14ac:dyDescent="0.3">
      <c r="D3568" t="str">
        <f>CONCATENATE(portada_F[[#This Row],[NIVEL]],".",portada_F[[#This Row],[CODINS]])</f>
        <v>1.01216</v>
      </c>
      <c r="E3568" s="444" t="s">
        <v>31509</v>
      </c>
      <c r="F3568" t="s">
        <v>3186</v>
      </c>
      <c r="G3568" t="s">
        <v>4827</v>
      </c>
      <c r="H3568" t="s">
        <v>2746</v>
      </c>
      <c r="I3568" t="s">
        <v>17778</v>
      </c>
      <c r="J3568" t="s">
        <v>3</v>
      </c>
      <c r="K3568" t="s">
        <v>32</v>
      </c>
      <c r="L3568" t="s">
        <v>20921</v>
      </c>
      <c r="M3568" t="s">
        <v>18492</v>
      </c>
      <c r="N3568">
        <v>21305</v>
      </c>
      <c r="O3568" t="s">
        <v>35</v>
      </c>
      <c r="P3568" t="s">
        <v>15</v>
      </c>
      <c r="Q3568" t="s">
        <v>5</v>
      </c>
      <c r="R3568" t="s">
        <v>16637</v>
      </c>
      <c r="S3568" t="s">
        <v>83</v>
      </c>
      <c r="T3568" t="s">
        <v>198</v>
      </c>
      <c r="U3568" t="s">
        <v>1139</v>
      </c>
      <c r="V3568" t="s">
        <v>2746</v>
      </c>
      <c r="W3568" t="s">
        <v>9600</v>
      </c>
      <c r="X3568" t="s">
        <v>11771</v>
      </c>
      <c r="Y3568" s="536" t="s">
        <v>23508</v>
      </c>
      <c r="Z3568" s="536" t="s">
        <v>23508</v>
      </c>
      <c r="AA3568" s="493" t="s">
        <v>14942</v>
      </c>
      <c r="AB3568" s="493" t="s">
        <v>23501</v>
      </c>
      <c r="AC3568" s="493" t="s">
        <v>19981</v>
      </c>
      <c r="AD3568" s="493" t="s">
        <v>23328</v>
      </c>
      <c r="AE3568"/>
      <c r="AF3568" t="s">
        <v>20919</v>
      </c>
      <c r="AG3568"/>
      <c r="AH3568"/>
      <c r="AI3568" t="s">
        <v>20668</v>
      </c>
      <c r="AJ3568" t="s">
        <v>32</v>
      </c>
      <c r="AK3568" t="s">
        <v>7553</v>
      </c>
      <c r="AL3568" t="s">
        <v>64</v>
      </c>
      <c r="AM3568" t="s">
        <v>2746</v>
      </c>
      <c r="AN3568">
        <v>15</v>
      </c>
    </row>
    <row r="3569" spans="4:40" ht="14.4" x14ac:dyDescent="0.3">
      <c r="D3569" t="str">
        <f>CONCATENATE(portada_F[[#This Row],[NIVEL]],".",portada_F[[#This Row],[CODINS]])</f>
        <v>1.03427</v>
      </c>
      <c r="E3569" s="444" t="s">
        <v>33473</v>
      </c>
      <c r="F3569" t="s">
        <v>11282</v>
      </c>
      <c r="G3569" t="s">
        <v>11283</v>
      </c>
      <c r="H3569" t="s">
        <v>11284</v>
      </c>
      <c r="I3569" t="s">
        <v>17778</v>
      </c>
      <c r="J3569" t="s">
        <v>7</v>
      </c>
      <c r="K3569" t="s">
        <v>32</v>
      </c>
      <c r="L3569" t="s">
        <v>20921</v>
      </c>
      <c r="M3569" t="s">
        <v>18492</v>
      </c>
      <c r="N3569">
        <v>21303</v>
      </c>
      <c r="O3569" t="s">
        <v>35</v>
      </c>
      <c r="P3569" t="s">
        <v>15</v>
      </c>
      <c r="Q3569" t="s">
        <v>3</v>
      </c>
      <c r="R3569" t="s">
        <v>18368</v>
      </c>
      <c r="S3569" t="s">
        <v>83</v>
      </c>
      <c r="T3569" t="s">
        <v>198</v>
      </c>
      <c r="U3569" t="s">
        <v>23264</v>
      </c>
      <c r="V3569" t="s">
        <v>11314</v>
      </c>
      <c r="W3569" t="s">
        <v>28074</v>
      </c>
      <c r="X3569" t="s">
        <v>13375</v>
      </c>
      <c r="Y3569" s="536" t="s">
        <v>28075</v>
      </c>
      <c r="Z3569" s="536" t="s">
        <v>23976</v>
      </c>
      <c r="AA3569" s="493" t="s">
        <v>14396</v>
      </c>
      <c r="AB3569" s="493" t="s">
        <v>28075</v>
      </c>
      <c r="AC3569" s="493" t="s">
        <v>19985</v>
      </c>
      <c r="AD3569" s="493" t="s">
        <v>23333</v>
      </c>
      <c r="AE3569"/>
      <c r="AF3569" t="s">
        <v>20919</v>
      </c>
      <c r="AG3569"/>
      <c r="AH3569"/>
      <c r="AI3569" t="s">
        <v>20668</v>
      </c>
      <c r="AJ3569" t="s">
        <v>32</v>
      </c>
      <c r="AK3569" t="s">
        <v>3525</v>
      </c>
      <c r="AL3569" t="s">
        <v>64</v>
      </c>
      <c r="AM3569" t="s">
        <v>11284</v>
      </c>
      <c r="AN3569">
        <v>11</v>
      </c>
    </row>
    <row r="3570" spans="4:40" ht="14.4" x14ac:dyDescent="0.3">
      <c r="D3570" t="str">
        <f>CONCATENATE(portada_F[[#This Row],[NIVEL]],".",portada_F[[#This Row],[CODINS]])</f>
        <v>1.01429</v>
      </c>
      <c r="E3570" s="444" t="s">
        <v>31710</v>
      </c>
      <c r="F3570" t="s">
        <v>3587</v>
      </c>
      <c r="G3570" t="s">
        <v>4855</v>
      </c>
      <c r="H3570" t="s">
        <v>1213</v>
      </c>
      <c r="I3570" t="s">
        <v>17778</v>
      </c>
      <c r="J3570" t="s">
        <v>9</v>
      </c>
      <c r="K3570" t="s">
        <v>32</v>
      </c>
      <c r="L3570" t="s">
        <v>20921</v>
      </c>
      <c r="M3570" t="s">
        <v>18492</v>
      </c>
      <c r="N3570">
        <v>21301</v>
      </c>
      <c r="O3570" t="s">
        <v>35</v>
      </c>
      <c r="P3570" t="s">
        <v>15</v>
      </c>
      <c r="Q3570" t="s">
        <v>1</v>
      </c>
      <c r="R3570" t="s">
        <v>16634</v>
      </c>
      <c r="S3570" t="s">
        <v>83</v>
      </c>
      <c r="T3570" t="s">
        <v>198</v>
      </c>
      <c r="U3570" t="s">
        <v>198</v>
      </c>
      <c r="V3570" t="s">
        <v>1213</v>
      </c>
      <c r="W3570" t="s">
        <v>23964</v>
      </c>
      <c r="X3570" t="s">
        <v>10629</v>
      </c>
      <c r="Y3570" s="536" t="s">
        <v>23965</v>
      </c>
      <c r="Z3570" s="536" t="s">
        <v>23965</v>
      </c>
      <c r="AA3570" s="493" t="s">
        <v>17210</v>
      </c>
      <c r="AB3570" s="493" t="s">
        <v>23966</v>
      </c>
      <c r="AC3570" s="493" t="s">
        <v>20005</v>
      </c>
      <c r="AD3570" s="493" t="s">
        <v>23505</v>
      </c>
      <c r="AE3570"/>
      <c r="AF3570" t="s">
        <v>20919</v>
      </c>
      <c r="AG3570"/>
      <c r="AH3570"/>
      <c r="AI3570" t="s">
        <v>20668</v>
      </c>
      <c r="AJ3570" t="s">
        <v>32</v>
      </c>
      <c r="AK3570" t="s">
        <v>4854</v>
      </c>
      <c r="AL3570" t="s">
        <v>64</v>
      </c>
      <c r="AM3570" t="s">
        <v>1213</v>
      </c>
      <c r="AN3570">
        <v>8</v>
      </c>
    </row>
    <row r="3571" spans="4:40" ht="14.4" x14ac:dyDescent="0.3">
      <c r="D3571" t="str">
        <f>CONCATENATE(portada_F[[#This Row],[NIVEL]],".",portada_F[[#This Row],[CODINS]])</f>
        <v>1.02723</v>
      </c>
      <c r="E3571" s="444" t="s">
        <v>32866</v>
      </c>
      <c r="F3571" t="s">
        <v>7925</v>
      </c>
      <c r="G3571" t="s">
        <v>13590</v>
      </c>
      <c r="H3571" t="s">
        <v>1576</v>
      </c>
      <c r="I3571" t="s">
        <v>17778</v>
      </c>
      <c r="J3571" t="s">
        <v>4</v>
      </c>
      <c r="K3571" t="s">
        <v>32</v>
      </c>
      <c r="L3571" t="s">
        <v>20921</v>
      </c>
      <c r="M3571" t="s">
        <v>18492</v>
      </c>
      <c r="N3571">
        <v>21304</v>
      </c>
      <c r="O3571" t="s">
        <v>35</v>
      </c>
      <c r="P3571" t="s">
        <v>15</v>
      </c>
      <c r="Q3571" t="s">
        <v>4</v>
      </c>
      <c r="R3571" t="s">
        <v>16636</v>
      </c>
      <c r="S3571" t="s">
        <v>83</v>
      </c>
      <c r="T3571" t="s">
        <v>198</v>
      </c>
      <c r="U3571" t="s">
        <v>4323</v>
      </c>
      <c r="V3571" t="s">
        <v>1576</v>
      </c>
      <c r="W3571" t="s">
        <v>1145</v>
      </c>
      <c r="X3571" t="s">
        <v>15070</v>
      </c>
      <c r="Y3571" s="536" t="s">
        <v>26641</v>
      </c>
      <c r="Z3571" s="536"/>
      <c r="AA3571" s="493" t="s">
        <v>14173</v>
      </c>
      <c r="AB3571" s="493" t="s">
        <v>26642</v>
      </c>
      <c r="AC3571" s="493" t="s">
        <v>19867</v>
      </c>
      <c r="AD3571" s="493" t="s">
        <v>22381</v>
      </c>
      <c r="AE3571"/>
      <c r="AF3571" t="s">
        <v>20919</v>
      </c>
      <c r="AG3571"/>
      <c r="AH3571"/>
      <c r="AI3571" t="s">
        <v>20668</v>
      </c>
      <c r="AJ3571" t="s">
        <v>32</v>
      </c>
      <c r="AK3571" t="s">
        <v>4238</v>
      </c>
      <c r="AL3571" t="s">
        <v>64</v>
      </c>
      <c r="AM3571" t="s">
        <v>1576</v>
      </c>
      <c r="AN3571">
        <v>3</v>
      </c>
    </row>
    <row r="3572" spans="4:40" ht="14.4" x14ac:dyDescent="0.3">
      <c r="D3572" t="str">
        <f>CONCATENATE(portada_F[[#This Row],[NIVEL]],".",portada_F[[#This Row],[CODINS]])</f>
        <v>1.02165</v>
      </c>
      <c r="E3572" s="444" t="s">
        <v>32375</v>
      </c>
      <c r="F3572" t="s">
        <v>4782</v>
      </c>
      <c r="G3572" t="s">
        <v>4781</v>
      </c>
      <c r="H3572" t="s">
        <v>250</v>
      </c>
      <c r="I3572" t="s">
        <v>17778</v>
      </c>
      <c r="J3572" t="s">
        <v>1</v>
      </c>
      <c r="K3572" t="s">
        <v>32</v>
      </c>
      <c r="L3572" t="s">
        <v>20921</v>
      </c>
      <c r="M3572" t="s">
        <v>18492</v>
      </c>
      <c r="N3572">
        <v>21307</v>
      </c>
      <c r="O3572" t="s">
        <v>35</v>
      </c>
      <c r="P3572" t="s">
        <v>15</v>
      </c>
      <c r="Q3572" t="s">
        <v>7</v>
      </c>
      <c r="R3572" t="s">
        <v>16639</v>
      </c>
      <c r="S3572" t="s">
        <v>83</v>
      </c>
      <c r="T3572" t="s">
        <v>198</v>
      </c>
      <c r="U3572" t="s">
        <v>23122</v>
      </c>
      <c r="V3572" t="s">
        <v>250</v>
      </c>
      <c r="W3572" t="s">
        <v>3227</v>
      </c>
      <c r="X3572" t="s">
        <v>19176</v>
      </c>
      <c r="Y3572" s="536" t="s">
        <v>25496</v>
      </c>
      <c r="Z3572" s="536" t="s">
        <v>25496</v>
      </c>
      <c r="AA3572" s="493" t="s">
        <v>25497</v>
      </c>
      <c r="AB3572" s="493" t="s">
        <v>25498</v>
      </c>
      <c r="AC3572" s="493" t="s">
        <v>19866</v>
      </c>
      <c r="AD3572" s="493" t="s">
        <v>22379</v>
      </c>
      <c r="AE3572"/>
      <c r="AF3572" t="s">
        <v>20919</v>
      </c>
      <c r="AG3572"/>
      <c r="AH3572"/>
      <c r="AI3572" t="s">
        <v>20668</v>
      </c>
      <c r="AJ3572" t="s">
        <v>32</v>
      </c>
      <c r="AK3572" t="s">
        <v>2691</v>
      </c>
      <c r="AL3572" t="s">
        <v>64</v>
      </c>
      <c r="AM3572" t="s">
        <v>250</v>
      </c>
      <c r="AN3572">
        <v>13</v>
      </c>
    </row>
    <row r="3573" spans="4:40" ht="14.4" x14ac:dyDescent="0.3">
      <c r="D3573" t="str">
        <f>CONCATENATE(portada_F[[#This Row],[NIVEL]],".",portada_F[[#This Row],[CODINS]])</f>
        <v>1.01695</v>
      </c>
      <c r="E3573" s="444" t="s">
        <v>31959</v>
      </c>
      <c r="F3573" t="s">
        <v>4100</v>
      </c>
      <c r="G3573" t="s">
        <v>4235</v>
      </c>
      <c r="H3573" t="s">
        <v>272</v>
      </c>
      <c r="I3573" t="s">
        <v>17778</v>
      </c>
      <c r="J3573" t="s">
        <v>2</v>
      </c>
      <c r="K3573" t="s">
        <v>32</v>
      </c>
      <c r="L3573" t="s">
        <v>20921</v>
      </c>
      <c r="M3573" t="s">
        <v>18492</v>
      </c>
      <c r="N3573">
        <v>21302</v>
      </c>
      <c r="O3573" t="s">
        <v>35</v>
      </c>
      <c r="P3573" t="s">
        <v>15</v>
      </c>
      <c r="Q3573" t="s">
        <v>2</v>
      </c>
      <c r="R3573" t="s">
        <v>16635</v>
      </c>
      <c r="S3573" t="s">
        <v>83</v>
      </c>
      <c r="T3573" t="s">
        <v>198</v>
      </c>
      <c r="U3573" t="s">
        <v>4211</v>
      </c>
      <c r="V3573" t="s">
        <v>272</v>
      </c>
      <c r="W3573" t="s">
        <v>1145</v>
      </c>
      <c r="X3573" t="s">
        <v>11916</v>
      </c>
      <c r="Y3573" s="536" t="s">
        <v>24541</v>
      </c>
      <c r="Z3573" s="536" t="s">
        <v>24541</v>
      </c>
      <c r="AA3573" s="493" t="s">
        <v>12963</v>
      </c>
      <c r="AB3573" s="493" t="s">
        <v>24541</v>
      </c>
      <c r="AC3573" s="493" t="s">
        <v>20050</v>
      </c>
      <c r="AD3573" s="493" t="s">
        <v>23950</v>
      </c>
      <c r="AE3573"/>
      <c r="AF3573" t="s">
        <v>20919</v>
      </c>
      <c r="AG3573"/>
      <c r="AH3573"/>
      <c r="AI3573" t="s">
        <v>20668</v>
      </c>
      <c r="AJ3573" t="s">
        <v>32</v>
      </c>
      <c r="AK3573" t="s">
        <v>4234</v>
      </c>
      <c r="AL3573" t="s">
        <v>64</v>
      </c>
      <c r="AM3573" t="s">
        <v>272</v>
      </c>
      <c r="AN3573">
        <v>57</v>
      </c>
    </row>
    <row r="3574" spans="4:40" ht="14.4" x14ac:dyDescent="0.3">
      <c r="D3574" t="str">
        <f>CONCATENATE(portada_F[[#This Row],[NIVEL]],".",portada_F[[#This Row],[CODINS]])</f>
        <v>1.02175</v>
      </c>
      <c r="E3574" s="444" t="s">
        <v>32384</v>
      </c>
      <c r="F3574" t="s">
        <v>3305</v>
      </c>
      <c r="G3574" t="s">
        <v>3304</v>
      </c>
      <c r="H3574" t="s">
        <v>33</v>
      </c>
      <c r="I3574" t="s">
        <v>17778</v>
      </c>
      <c r="J3574" t="s">
        <v>6</v>
      </c>
      <c r="K3574" t="s">
        <v>32</v>
      </c>
      <c r="L3574" t="s">
        <v>20921</v>
      </c>
      <c r="M3574" t="s">
        <v>18492</v>
      </c>
      <c r="N3574">
        <v>21502</v>
      </c>
      <c r="O3574" t="s">
        <v>35</v>
      </c>
      <c r="P3574" t="s">
        <v>202</v>
      </c>
      <c r="Q3574" t="s">
        <v>2</v>
      </c>
      <c r="R3574" t="s">
        <v>16646</v>
      </c>
      <c r="S3574" t="s">
        <v>83</v>
      </c>
      <c r="T3574" t="s">
        <v>203</v>
      </c>
      <c r="U3574" t="s">
        <v>2800</v>
      </c>
      <c r="V3574" t="s">
        <v>2800</v>
      </c>
      <c r="W3574" t="s">
        <v>1043</v>
      </c>
      <c r="X3574" t="s">
        <v>15006</v>
      </c>
      <c r="Y3574" s="536" t="s">
        <v>25516</v>
      </c>
      <c r="Z3574" s="536"/>
      <c r="AA3574" s="493" t="s">
        <v>11394</v>
      </c>
      <c r="AB3574" s="493" t="s">
        <v>25517</v>
      </c>
      <c r="AC3574" s="493" t="s">
        <v>23270</v>
      </c>
      <c r="AD3574" s="493" t="s">
        <v>25518</v>
      </c>
      <c r="AE3574"/>
      <c r="AF3574" t="s">
        <v>20919</v>
      </c>
      <c r="AG3574"/>
      <c r="AH3574"/>
      <c r="AI3574" t="s">
        <v>20668</v>
      </c>
      <c r="AJ3574" t="s">
        <v>32</v>
      </c>
      <c r="AK3574" t="s">
        <v>1366</v>
      </c>
      <c r="AL3574" t="s">
        <v>64</v>
      </c>
      <c r="AM3574" t="s">
        <v>33</v>
      </c>
      <c r="AN3574">
        <v>12</v>
      </c>
    </row>
    <row r="3575" spans="4:40" ht="14.4" x14ac:dyDescent="0.3">
      <c r="D3575" t="str">
        <f>CONCATENATE(portada_F[[#This Row],[NIVEL]],".",portada_F[[#This Row],[CODINS]])</f>
        <v>1.02968</v>
      </c>
      <c r="E3575" s="444" t="s">
        <v>33079</v>
      </c>
      <c r="F3575" t="s">
        <v>15823</v>
      </c>
      <c r="G3575" t="s">
        <v>15822</v>
      </c>
      <c r="H3575" t="s">
        <v>3233</v>
      </c>
      <c r="I3575" t="s">
        <v>17778</v>
      </c>
      <c r="J3575" t="s">
        <v>3</v>
      </c>
      <c r="K3575" t="s">
        <v>32</v>
      </c>
      <c r="L3575" t="s">
        <v>20921</v>
      </c>
      <c r="M3575" t="s">
        <v>18492</v>
      </c>
      <c r="N3575">
        <v>21303</v>
      </c>
      <c r="O3575" t="s">
        <v>35</v>
      </c>
      <c r="P3575" t="s">
        <v>15</v>
      </c>
      <c r="Q3575" t="s">
        <v>3</v>
      </c>
      <c r="R3575" t="s">
        <v>18368</v>
      </c>
      <c r="S3575" t="s">
        <v>83</v>
      </c>
      <c r="T3575" t="s">
        <v>198</v>
      </c>
      <c r="U3575" t="s">
        <v>23264</v>
      </c>
      <c r="V3575" t="s">
        <v>3233</v>
      </c>
      <c r="W3575" t="s">
        <v>27145</v>
      </c>
      <c r="X3575" t="s">
        <v>15825</v>
      </c>
      <c r="Y3575" s="536" t="s">
        <v>27146</v>
      </c>
      <c r="Z3575" s="536"/>
      <c r="AA3575" s="493" t="s">
        <v>15824</v>
      </c>
      <c r="AB3575" s="493" t="s">
        <v>23266</v>
      </c>
      <c r="AC3575" s="493" t="s">
        <v>19981</v>
      </c>
      <c r="AD3575" s="493" t="s">
        <v>23266</v>
      </c>
      <c r="AE3575"/>
      <c r="AF3575" t="s">
        <v>20919</v>
      </c>
      <c r="AG3575"/>
      <c r="AH3575"/>
      <c r="AI3575" t="s">
        <v>20668</v>
      </c>
      <c r="AJ3575" t="s">
        <v>32</v>
      </c>
      <c r="AK3575" t="s">
        <v>4493</v>
      </c>
      <c r="AL3575" t="s">
        <v>64</v>
      </c>
      <c r="AM3575" t="s">
        <v>3233</v>
      </c>
      <c r="AN3575">
        <v>5</v>
      </c>
    </row>
    <row r="3576" spans="4:40" ht="14.4" x14ac:dyDescent="0.3">
      <c r="D3576" t="str">
        <f>CONCATENATE(portada_F[[#This Row],[NIVEL]],".",portada_F[[#This Row],[CODINS]])</f>
        <v>1.03642</v>
      </c>
      <c r="E3576" s="444" t="s">
        <v>31040</v>
      </c>
      <c r="F3576" t="s">
        <v>7703</v>
      </c>
      <c r="G3576" t="s">
        <v>4791</v>
      </c>
      <c r="H3576" t="s">
        <v>20851</v>
      </c>
      <c r="I3576" t="s">
        <v>17778</v>
      </c>
      <c r="J3576" t="s">
        <v>1</v>
      </c>
      <c r="K3576" t="s">
        <v>32</v>
      </c>
      <c r="L3576" t="s">
        <v>20921</v>
      </c>
      <c r="M3576" t="s">
        <v>18492</v>
      </c>
      <c r="N3576">
        <v>21301</v>
      </c>
      <c r="O3576" t="s">
        <v>35</v>
      </c>
      <c r="P3576" t="s">
        <v>15</v>
      </c>
      <c r="Q3576" t="s">
        <v>1</v>
      </c>
      <c r="R3576" t="s">
        <v>16634</v>
      </c>
      <c r="S3576" t="s">
        <v>83</v>
      </c>
      <c r="T3576" t="s">
        <v>198</v>
      </c>
      <c r="U3576" t="s">
        <v>198</v>
      </c>
      <c r="V3576" t="s">
        <v>20852</v>
      </c>
      <c r="W3576" t="s">
        <v>20854</v>
      </c>
      <c r="X3576" t="s">
        <v>20853</v>
      </c>
      <c r="Y3576" s="536" t="s">
        <v>22377</v>
      </c>
      <c r="Z3576" s="536"/>
      <c r="AA3576" s="493" t="s">
        <v>18183</v>
      </c>
      <c r="AB3576" s="493" t="s">
        <v>22377</v>
      </c>
      <c r="AC3576" s="493" t="s">
        <v>19866</v>
      </c>
      <c r="AD3576" s="493" t="s">
        <v>22377</v>
      </c>
      <c r="AE3576" t="s">
        <v>28173</v>
      </c>
      <c r="AF3576" t="s">
        <v>20919</v>
      </c>
      <c r="AG3576" t="s">
        <v>64</v>
      </c>
      <c r="AH3576" t="s">
        <v>19694</v>
      </c>
      <c r="AI3576" t="s">
        <v>18464</v>
      </c>
      <c r="AJ3576" t="s">
        <v>32</v>
      </c>
      <c r="AK3576" t="s">
        <v>964</v>
      </c>
      <c r="AL3576" t="s">
        <v>64</v>
      </c>
      <c r="AM3576" t="s">
        <v>4792</v>
      </c>
      <c r="AN3576">
        <v>7</v>
      </c>
    </row>
    <row r="3577" spans="4:40" ht="14.4" x14ac:dyDescent="0.3">
      <c r="D3577" t="str">
        <f>CONCATENATE(portada_F[[#This Row],[NIVEL]],".",portada_F[[#This Row],[CODINS]])</f>
        <v>1.04283</v>
      </c>
      <c r="E3577" s="444" t="s">
        <v>31040</v>
      </c>
      <c r="F3577" t="s">
        <v>20858</v>
      </c>
      <c r="G3577" t="s">
        <v>4791</v>
      </c>
      <c r="H3577" t="s">
        <v>20859</v>
      </c>
      <c r="I3577" t="s">
        <v>17778</v>
      </c>
      <c r="J3577" t="s">
        <v>1</v>
      </c>
      <c r="K3577" t="s">
        <v>32</v>
      </c>
      <c r="L3577" t="s">
        <v>20921</v>
      </c>
      <c r="M3577" t="s">
        <v>18492</v>
      </c>
      <c r="N3577">
        <v>21301</v>
      </c>
      <c r="O3577" t="s">
        <v>35</v>
      </c>
      <c r="P3577" t="s">
        <v>15</v>
      </c>
      <c r="Q3577" t="s">
        <v>1</v>
      </c>
      <c r="R3577" t="s">
        <v>16634</v>
      </c>
      <c r="S3577" t="s">
        <v>83</v>
      </c>
      <c r="T3577" t="s">
        <v>198</v>
      </c>
      <c r="U3577" t="s">
        <v>198</v>
      </c>
      <c r="V3577" t="s">
        <v>198</v>
      </c>
      <c r="W3577" t="s">
        <v>20668</v>
      </c>
      <c r="X3577" t="s">
        <v>12734</v>
      </c>
      <c r="Y3577" s="536" t="s">
        <v>22377</v>
      </c>
      <c r="Z3577" s="536"/>
      <c r="AA3577" s="493" t="s">
        <v>18183</v>
      </c>
      <c r="AB3577" s="493" t="s">
        <v>22377</v>
      </c>
      <c r="AC3577" s="493" t="s">
        <v>19866</v>
      </c>
      <c r="AD3577" s="493" t="s">
        <v>22379</v>
      </c>
      <c r="AE3577" t="s">
        <v>28173</v>
      </c>
      <c r="AF3577" t="s">
        <v>20919</v>
      </c>
      <c r="AG3577" t="s">
        <v>64</v>
      </c>
      <c r="AH3577" t="s">
        <v>19694</v>
      </c>
      <c r="AI3577" t="s">
        <v>20860</v>
      </c>
      <c r="AJ3577" t="s">
        <v>32</v>
      </c>
      <c r="AK3577" t="s">
        <v>964</v>
      </c>
      <c r="AL3577" t="s">
        <v>64</v>
      </c>
      <c r="AM3577" t="s">
        <v>4792</v>
      </c>
      <c r="AN3577">
        <v>39</v>
      </c>
    </row>
    <row r="3578" spans="4:40" ht="14.4" x14ac:dyDescent="0.3">
      <c r="D3578" t="str">
        <f>CONCATENATE(portada_F[[#This Row],[NIVEL]],".",portada_F[[#This Row],[CODINS]])</f>
        <v>1.00671</v>
      </c>
      <c r="E3578" s="444" t="s">
        <v>31040</v>
      </c>
      <c r="F3578" t="s">
        <v>1310</v>
      </c>
      <c r="G3578" t="s">
        <v>4791</v>
      </c>
      <c r="H3578" t="s">
        <v>4792</v>
      </c>
      <c r="I3578" t="s">
        <v>17778</v>
      </c>
      <c r="J3578" t="s">
        <v>1</v>
      </c>
      <c r="K3578" t="s">
        <v>32</v>
      </c>
      <c r="L3578" t="s">
        <v>20921</v>
      </c>
      <c r="M3578" t="s">
        <v>18492</v>
      </c>
      <c r="N3578">
        <v>21301</v>
      </c>
      <c r="O3578" t="s">
        <v>35</v>
      </c>
      <c r="P3578" t="s">
        <v>15</v>
      </c>
      <c r="Q3578" t="s">
        <v>1</v>
      </c>
      <c r="R3578" t="s">
        <v>16634</v>
      </c>
      <c r="S3578" t="s">
        <v>83</v>
      </c>
      <c r="T3578" t="s">
        <v>198</v>
      </c>
      <c r="U3578" t="s">
        <v>198</v>
      </c>
      <c r="V3578" t="s">
        <v>198</v>
      </c>
      <c r="W3578" t="s">
        <v>22376</v>
      </c>
      <c r="X3578" t="s">
        <v>12734</v>
      </c>
      <c r="Y3578" s="536" t="s">
        <v>22377</v>
      </c>
      <c r="Z3578" s="536" t="s">
        <v>22377</v>
      </c>
      <c r="AA3578" s="493" t="s">
        <v>18183</v>
      </c>
      <c r="AB3578" s="493" t="s">
        <v>22378</v>
      </c>
      <c r="AC3578" s="493" t="s">
        <v>19866</v>
      </c>
      <c r="AD3578" s="493" t="s">
        <v>22379</v>
      </c>
      <c r="AE3578"/>
      <c r="AF3578" t="s">
        <v>20919</v>
      </c>
      <c r="AG3578"/>
      <c r="AH3578"/>
      <c r="AI3578" t="s">
        <v>20668</v>
      </c>
      <c r="AJ3578" t="s">
        <v>32</v>
      </c>
      <c r="AK3578" t="s">
        <v>964</v>
      </c>
      <c r="AL3578" t="s">
        <v>64</v>
      </c>
      <c r="AM3578" t="s">
        <v>4792</v>
      </c>
      <c r="AN3578">
        <v>74</v>
      </c>
    </row>
    <row r="3579" spans="4:40" ht="14.4" x14ac:dyDescent="0.3">
      <c r="D3579" t="str">
        <f>CONCATENATE(portada_F[[#This Row],[NIVEL]],".",portada_F[[#This Row],[CODINS]])</f>
        <v>1.02481</v>
      </c>
      <c r="E3579" s="444" t="s">
        <v>32657</v>
      </c>
      <c r="F3579" t="s">
        <v>5234</v>
      </c>
      <c r="G3579" t="s">
        <v>6572</v>
      </c>
      <c r="H3579" t="s">
        <v>2908</v>
      </c>
      <c r="I3579" t="s">
        <v>17778</v>
      </c>
      <c r="J3579" t="s">
        <v>4</v>
      </c>
      <c r="K3579" t="s">
        <v>32</v>
      </c>
      <c r="L3579" t="s">
        <v>20921</v>
      </c>
      <c r="M3579" t="s">
        <v>18492</v>
      </c>
      <c r="N3579">
        <v>21304</v>
      </c>
      <c r="O3579" t="s">
        <v>35</v>
      </c>
      <c r="P3579" t="s">
        <v>15</v>
      </c>
      <c r="Q3579" t="s">
        <v>4</v>
      </c>
      <c r="R3579" t="s">
        <v>16636</v>
      </c>
      <c r="S3579" t="s">
        <v>83</v>
      </c>
      <c r="T3579" t="s">
        <v>198</v>
      </c>
      <c r="U3579" t="s">
        <v>4323</v>
      </c>
      <c r="V3579" t="s">
        <v>2908</v>
      </c>
      <c r="W3579" t="s">
        <v>9835</v>
      </c>
      <c r="X3579" t="s">
        <v>13147</v>
      </c>
      <c r="Y3579" s="536" t="s">
        <v>26143</v>
      </c>
      <c r="Z3579" s="536" t="s">
        <v>26143</v>
      </c>
      <c r="AA3579" s="493" t="s">
        <v>19251</v>
      </c>
      <c r="AB3579" s="493" t="s">
        <v>26144</v>
      </c>
      <c r="AC3579" s="493" t="s">
        <v>19867</v>
      </c>
      <c r="AD3579" s="493" t="s">
        <v>26145</v>
      </c>
      <c r="AE3579"/>
      <c r="AF3579" t="s">
        <v>20919</v>
      </c>
      <c r="AG3579"/>
      <c r="AH3579"/>
      <c r="AI3579" t="s">
        <v>20668</v>
      </c>
      <c r="AJ3579" t="s">
        <v>32</v>
      </c>
      <c r="AK3579" t="s">
        <v>7822</v>
      </c>
      <c r="AL3579" t="s">
        <v>64</v>
      </c>
      <c r="AM3579" t="s">
        <v>2908</v>
      </c>
      <c r="AN3579">
        <v>28</v>
      </c>
    </row>
    <row r="3580" spans="4:40" ht="14.4" x14ac:dyDescent="0.3">
      <c r="D3580" t="str">
        <f>CONCATENATE(portada_F[[#This Row],[NIVEL]],".",portada_F[[#This Row],[CODINS]])</f>
        <v>1.01213</v>
      </c>
      <c r="E3580" s="444" t="s">
        <v>31506</v>
      </c>
      <c r="F3580" t="s">
        <v>3179</v>
      </c>
      <c r="G3580" t="s">
        <v>4812</v>
      </c>
      <c r="H3580" t="s">
        <v>1668</v>
      </c>
      <c r="I3580" t="s">
        <v>17778</v>
      </c>
      <c r="J3580" t="s">
        <v>3</v>
      </c>
      <c r="K3580" t="s">
        <v>32</v>
      </c>
      <c r="L3580" t="s">
        <v>20921</v>
      </c>
      <c r="M3580" t="s">
        <v>18492</v>
      </c>
      <c r="N3580">
        <v>21303</v>
      </c>
      <c r="O3580" t="s">
        <v>35</v>
      </c>
      <c r="P3580" t="s">
        <v>15</v>
      </c>
      <c r="Q3580" t="s">
        <v>3</v>
      </c>
      <c r="R3580" t="s">
        <v>18368</v>
      </c>
      <c r="S3580" t="s">
        <v>83</v>
      </c>
      <c r="T3580" t="s">
        <v>198</v>
      </c>
      <c r="U3580" t="s">
        <v>23264</v>
      </c>
      <c r="V3580" t="s">
        <v>1668</v>
      </c>
      <c r="W3580" t="s">
        <v>7073</v>
      </c>
      <c r="X3580" t="s">
        <v>13994</v>
      </c>
      <c r="Y3580" s="536" t="s">
        <v>23500</v>
      </c>
      <c r="Z3580" s="536" t="s">
        <v>23500</v>
      </c>
      <c r="AA3580" s="493" t="s">
        <v>14942</v>
      </c>
      <c r="AB3580" s="493" t="s">
        <v>23501</v>
      </c>
      <c r="AC3580" s="493" t="s">
        <v>19981</v>
      </c>
      <c r="AD3580" s="493" t="s">
        <v>23328</v>
      </c>
      <c r="AE3580"/>
      <c r="AF3580" t="s">
        <v>20919</v>
      </c>
      <c r="AG3580"/>
      <c r="AH3580"/>
      <c r="AI3580" t="s">
        <v>20668</v>
      </c>
      <c r="AJ3580" t="s">
        <v>32</v>
      </c>
      <c r="AK3580" t="s">
        <v>872</v>
      </c>
      <c r="AL3580" t="s">
        <v>64</v>
      </c>
      <c r="AM3580" t="s">
        <v>1668</v>
      </c>
      <c r="AN3580">
        <v>29</v>
      </c>
    </row>
    <row r="3581" spans="4:40" ht="14.4" x14ac:dyDescent="0.3">
      <c r="D3581" t="str">
        <f>CONCATENATE(portada_F[[#This Row],[NIVEL]],".",portada_F[[#This Row],[CODINS]])</f>
        <v>1.01828</v>
      </c>
      <c r="E3581" s="444" t="s">
        <v>32075</v>
      </c>
      <c r="F3581" t="s">
        <v>4351</v>
      </c>
      <c r="G3581" t="s">
        <v>4816</v>
      </c>
      <c r="H3581" t="s">
        <v>1218</v>
      </c>
      <c r="I3581" t="s">
        <v>17778</v>
      </c>
      <c r="J3581" t="s">
        <v>7</v>
      </c>
      <c r="K3581" t="s">
        <v>32</v>
      </c>
      <c r="L3581" t="s">
        <v>20921</v>
      </c>
      <c r="M3581" t="s">
        <v>18492</v>
      </c>
      <c r="N3581">
        <v>21303</v>
      </c>
      <c r="O3581" t="s">
        <v>35</v>
      </c>
      <c r="P3581" t="s">
        <v>15</v>
      </c>
      <c r="Q3581" t="s">
        <v>3</v>
      </c>
      <c r="R3581" t="s">
        <v>18368</v>
      </c>
      <c r="S3581" t="s">
        <v>83</v>
      </c>
      <c r="T3581" t="s">
        <v>198</v>
      </c>
      <c r="U3581" t="s">
        <v>23264</v>
      </c>
      <c r="V3581" t="s">
        <v>1218</v>
      </c>
      <c r="W3581" t="s">
        <v>9598</v>
      </c>
      <c r="X3581" t="s">
        <v>12994</v>
      </c>
      <c r="Y3581" s="536" t="s">
        <v>24803</v>
      </c>
      <c r="Z3581" s="536" t="s">
        <v>23976</v>
      </c>
      <c r="AA3581" s="493" t="s">
        <v>24804</v>
      </c>
      <c r="AB3581" s="493" t="s">
        <v>24805</v>
      </c>
      <c r="AC3581" s="493" t="s">
        <v>19985</v>
      </c>
      <c r="AD3581" s="493" t="s">
        <v>24806</v>
      </c>
      <c r="AE3581"/>
      <c r="AF3581" t="s">
        <v>20919</v>
      </c>
      <c r="AG3581"/>
      <c r="AH3581"/>
      <c r="AI3581" t="s">
        <v>20668</v>
      </c>
      <c r="AJ3581" t="s">
        <v>32</v>
      </c>
      <c r="AK3581" t="s">
        <v>918</v>
      </c>
      <c r="AL3581" t="s">
        <v>64</v>
      </c>
      <c r="AM3581" t="s">
        <v>1218</v>
      </c>
      <c r="AN3581">
        <v>8</v>
      </c>
    </row>
    <row r="3582" spans="4:40" ht="14.4" x14ac:dyDescent="0.3">
      <c r="D3582" t="str">
        <f>CONCATENATE(portada_F[[#This Row],[NIVEL]],".",portada_F[[#This Row],[CODINS]])</f>
        <v>1.03650</v>
      </c>
      <c r="E3582" s="444" t="s">
        <v>33629</v>
      </c>
      <c r="F3582" t="s">
        <v>13776</v>
      </c>
      <c r="G3582" t="s">
        <v>13777</v>
      </c>
      <c r="H3582" t="s">
        <v>95</v>
      </c>
      <c r="I3582" t="s">
        <v>17778</v>
      </c>
      <c r="J3582" t="s">
        <v>4</v>
      </c>
      <c r="K3582" t="s">
        <v>32</v>
      </c>
      <c r="L3582" t="s">
        <v>20921</v>
      </c>
      <c r="M3582" t="s">
        <v>18492</v>
      </c>
      <c r="N3582">
        <v>21304</v>
      </c>
      <c r="O3582" t="s">
        <v>35</v>
      </c>
      <c r="P3582" t="s">
        <v>15</v>
      </c>
      <c r="Q3582" t="s">
        <v>4</v>
      </c>
      <c r="R3582" t="s">
        <v>16636</v>
      </c>
      <c r="S3582" t="s">
        <v>83</v>
      </c>
      <c r="T3582" t="s">
        <v>198</v>
      </c>
      <c r="U3582" t="s">
        <v>4323</v>
      </c>
      <c r="V3582" t="s">
        <v>95</v>
      </c>
      <c r="W3582" t="s">
        <v>14405</v>
      </c>
      <c r="X3582" t="s">
        <v>14404</v>
      </c>
      <c r="Y3582" s="536"/>
      <c r="Z3582" s="536"/>
      <c r="AA3582" s="493" t="s">
        <v>14403</v>
      </c>
      <c r="AB3582" s="493" t="s">
        <v>28583</v>
      </c>
      <c r="AC3582" s="493" t="s">
        <v>19867</v>
      </c>
      <c r="AD3582" s="493" t="s">
        <v>22381</v>
      </c>
      <c r="AE3582"/>
      <c r="AF3582" t="s">
        <v>20919</v>
      </c>
      <c r="AG3582"/>
      <c r="AH3582"/>
      <c r="AI3582" t="s">
        <v>20668</v>
      </c>
      <c r="AJ3582" t="s">
        <v>32</v>
      </c>
      <c r="AK3582" t="s">
        <v>4801</v>
      </c>
      <c r="AL3582" t="s">
        <v>64</v>
      </c>
      <c r="AM3582" t="s">
        <v>95</v>
      </c>
      <c r="AN3582">
        <v>3</v>
      </c>
    </row>
    <row r="3583" spans="4:40" ht="14.4" x14ac:dyDescent="0.3">
      <c r="D3583" t="str">
        <f>CONCATENATE(portada_F[[#This Row],[NIVEL]],".",portada_F[[#This Row],[CODINS]])</f>
        <v>1.02721</v>
      </c>
      <c r="E3583" s="444" t="s">
        <v>32864</v>
      </c>
      <c r="F3583" t="s">
        <v>7777</v>
      </c>
      <c r="G3583" t="s">
        <v>12498</v>
      </c>
      <c r="H3583" t="s">
        <v>674</v>
      </c>
      <c r="I3583" t="s">
        <v>17778</v>
      </c>
      <c r="J3583" t="s">
        <v>3</v>
      </c>
      <c r="K3583" t="s">
        <v>32</v>
      </c>
      <c r="L3583" t="s">
        <v>20921</v>
      </c>
      <c r="M3583" t="s">
        <v>18492</v>
      </c>
      <c r="N3583">
        <v>21303</v>
      </c>
      <c r="O3583" t="s">
        <v>35</v>
      </c>
      <c r="P3583" t="s">
        <v>15</v>
      </c>
      <c r="Q3583" t="s">
        <v>3</v>
      </c>
      <c r="R3583" t="s">
        <v>18368</v>
      </c>
      <c r="S3583" t="s">
        <v>83</v>
      </c>
      <c r="T3583" t="s">
        <v>198</v>
      </c>
      <c r="U3583" t="s">
        <v>23264</v>
      </c>
      <c r="V3583" t="s">
        <v>674</v>
      </c>
      <c r="W3583" t="s">
        <v>26637</v>
      </c>
      <c r="X3583" t="s">
        <v>13209</v>
      </c>
      <c r="Y3583" s="536" t="s">
        <v>23266</v>
      </c>
      <c r="Z3583" s="536" t="s">
        <v>23266</v>
      </c>
      <c r="AA3583" s="493" t="s">
        <v>13208</v>
      </c>
      <c r="AB3583" s="493" t="s">
        <v>26638</v>
      </c>
      <c r="AC3583" s="493" t="s">
        <v>19981</v>
      </c>
      <c r="AD3583" s="493" t="s">
        <v>23266</v>
      </c>
      <c r="AE3583"/>
      <c r="AF3583" t="s">
        <v>20919</v>
      </c>
      <c r="AG3583"/>
      <c r="AH3583"/>
      <c r="AI3583" t="s">
        <v>20668</v>
      </c>
      <c r="AJ3583" t="s">
        <v>32</v>
      </c>
      <c r="AK3583" t="s">
        <v>3809</v>
      </c>
      <c r="AL3583" t="s">
        <v>64</v>
      </c>
      <c r="AM3583" t="s">
        <v>674</v>
      </c>
      <c r="AN3583">
        <v>8</v>
      </c>
    </row>
    <row r="3584" spans="4:40" ht="14.4" x14ac:dyDescent="0.3">
      <c r="D3584" t="str">
        <f>CONCATENATE(portada_F[[#This Row],[NIVEL]],".",portada_F[[#This Row],[CODINS]])</f>
        <v>1.02722</v>
      </c>
      <c r="E3584" s="444" t="s">
        <v>32865</v>
      </c>
      <c r="F3584" t="s">
        <v>7529</v>
      </c>
      <c r="G3584" t="s">
        <v>10239</v>
      </c>
      <c r="H3584" t="s">
        <v>10240</v>
      </c>
      <c r="I3584" t="s">
        <v>17778</v>
      </c>
      <c r="J3584" t="s">
        <v>3</v>
      </c>
      <c r="K3584" t="s">
        <v>32</v>
      </c>
      <c r="L3584" t="s">
        <v>20921</v>
      </c>
      <c r="M3584" t="s">
        <v>18492</v>
      </c>
      <c r="N3584">
        <v>21303</v>
      </c>
      <c r="O3584" t="s">
        <v>35</v>
      </c>
      <c r="P3584" t="s">
        <v>15</v>
      </c>
      <c r="Q3584" t="s">
        <v>3</v>
      </c>
      <c r="R3584" t="s">
        <v>18368</v>
      </c>
      <c r="S3584" t="s">
        <v>83</v>
      </c>
      <c r="T3584" t="s">
        <v>198</v>
      </c>
      <c r="U3584" t="s">
        <v>23264</v>
      </c>
      <c r="V3584" t="s">
        <v>10240</v>
      </c>
      <c r="W3584" t="s">
        <v>10955</v>
      </c>
      <c r="X3584" t="s">
        <v>15069</v>
      </c>
      <c r="Y3584" s="536" t="s">
        <v>26639</v>
      </c>
      <c r="Z3584" s="536"/>
      <c r="AA3584" s="493" t="s">
        <v>18108</v>
      </c>
      <c r="AB3584" s="493" t="s">
        <v>26640</v>
      </c>
      <c r="AC3584" s="493" t="s">
        <v>19981</v>
      </c>
      <c r="AD3584" s="493" t="s">
        <v>23328</v>
      </c>
      <c r="AE3584"/>
      <c r="AF3584" t="s">
        <v>20919</v>
      </c>
      <c r="AG3584"/>
      <c r="AH3584"/>
      <c r="AI3584" t="s">
        <v>20668</v>
      </c>
      <c r="AJ3584" t="s">
        <v>32</v>
      </c>
      <c r="AK3584" t="s">
        <v>10956</v>
      </c>
      <c r="AL3584" t="s">
        <v>64</v>
      </c>
      <c r="AM3584" t="s">
        <v>10240</v>
      </c>
      <c r="AN3584">
        <v>5</v>
      </c>
    </row>
    <row r="3585" spans="4:40" ht="14.4" x14ac:dyDescent="0.3">
      <c r="D3585" t="str">
        <f>CONCATENATE(portada_F[[#This Row],[NIVEL]],".",portada_F[[#This Row],[CODINS]])</f>
        <v>1.02176</v>
      </c>
      <c r="E3585" s="444" t="s">
        <v>32385</v>
      </c>
      <c r="F3585" t="s">
        <v>3277</v>
      </c>
      <c r="G3585" t="s">
        <v>3275</v>
      </c>
      <c r="H3585" t="s">
        <v>3276</v>
      </c>
      <c r="I3585" t="s">
        <v>17778</v>
      </c>
      <c r="J3585" t="s">
        <v>6</v>
      </c>
      <c r="K3585" t="s">
        <v>32</v>
      </c>
      <c r="L3585" t="s">
        <v>20921</v>
      </c>
      <c r="M3585" t="s">
        <v>18492</v>
      </c>
      <c r="N3585">
        <v>21502</v>
      </c>
      <c r="O3585" t="s">
        <v>35</v>
      </c>
      <c r="P3585" t="s">
        <v>202</v>
      </c>
      <c r="Q3585" t="s">
        <v>2</v>
      </c>
      <c r="R3585" t="s">
        <v>16646</v>
      </c>
      <c r="S3585" t="s">
        <v>83</v>
      </c>
      <c r="T3585" t="s">
        <v>203</v>
      </c>
      <c r="U3585" t="s">
        <v>2800</v>
      </c>
      <c r="V3585" t="s">
        <v>3276</v>
      </c>
      <c r="W3585" t="s">
        <v>25114</v>
      </c>
      <c r="X3585" t="s">
        <v>14101</v>
      </c>
      <c r="Y3585" s="536" t="s">
        <v>25519</v>
      </c>
      <c r="Z3585" s="536"/>
      <c r="AA3585" s="493" t="s">
        <v>15716</v>
      </c>
      <c r="AB3585" s="493" t="s">
        <v>25520</v>
      </c>
      <c r="AC3585" s="493" t="s">
        <v>23270</v>
      </c>
      <c r="AD3585" s="493" t="s">
        <v>23271</v>
      </c>
      <c r="AE3585"/>
      <c r="AF3585" t="s">
        <v>20919</v>
      </c>
      <c r="AG3585"/>
      <c r="AH3585"/>
      <c r="AI3585" t="s">
        <v>20668</v>
      </c>
      <c r="AJ3585" t="s">
        <v>32</v>
      </c>
      <c r="AK3585" t="s">
        <v>7749</v>
      </c>
      <c r="AL3585" t="s">
        <v>64</v>
      </c>
      <c r="AM3585" t="s">
        <v>3276</v>
      </c>
      <c r="AN3585">
        <v>9</v>
      </c>
    </row>
    <row r="3586" spans="4:40" ht="14.4" x14ac:dyDescent="0.3">
      <c r="D3586" t="str">
        <f>CONCATENATE(portada_F[[#This Row],[NIVEL]],".",portada_F[[#This Row],[CODINS]])</f>
        <v>1.03646</v>
      </c>
      <c r="E3586" s="444" t="s">
        <v>33625</v>
      </c>
      <c r="F3586" t="s">
        <v>7575</v>
      </c>
      <c r="G3586" t="s">
        <v>13770</v>
      </c>
      <c r="H3586" t="s">
        <v>70</v>
      </c>
      <c r="I3586" t="s">
        <v>17778</v>
      </c>
      <c r="J3586" t="s">
        <v>2</v>
      </c>
      <c r="K3586" t="s">
        <v>32</v>
      </c>
      <c r="L3586" t="s">
        <v>20921</v>
      </c>
      <c r="M3586" t="s">
        <v>18492</v>
      </c>
      <c r="N3586">
        <v>21302</v>
      </c>
      <c r="O3586" t="s">
        <v>35</v>
      </c>
      <c r="P3586" t="s">
        <v>15</v>
      </c>
      <c r="Q3586" t="s">
        <v>2</v>
      </c>
      <c r="R3586" t="s">
        <v>16635</v>
      </c>
      <c r="S3586" t="s">
        <v>83</v>
      </c>
      <c r="T3586" t="s">
        <v>198</v>
      </c>
      <c r="U3586" t="s">
        <v>4211</v>
      </c>
      <c r="V3586" t="s">
        <v>70</v>
      </c>
      <c r="W3586" t="s">
        <v>14397</v>
      </c>
      <c r="X3586" t="s">
        <v>28573</v>
      </c>
      <c r="Y3586" s="536" t="s">
        <v>28574</v>
      </c>
      <c r="Z3586" s="536"/>
      <c r="AA3586" s="493" t="s">
        <v>19518</v>
      </c>
      <c r="AB3586" s="493" t="s">
        <v>28575</v>
      </c>
      <c r="AC3586" s="493" t="s">
        <v>20050</v>
      </c>
      <c r="AD3586" s="493" t="s">
        <v>23950</v>
      </c>
      <c r="AE3586"/>
      <c r="AF3586" t="s">
        <v>20919</v>
      </c>
      <c r="AG3586"/>
      <c r="AH3586"/>
      <c r="AI3586" t="s">
        <v>20668</v>
      </c>
      <c r="AJ3586" t="s">
        <v>32</v>
      </c>
      <c r="AK3586" t="s">
        <v>4222</v>
      </c>
      <c r="AL3586" t="s">
        <v>64</v>
      </c>
      <c r="AM3586" t="s">
        <v>70</v>
      </c>
      <c r="AN3586">
        <v>2</v>
      </c>
    </row>
    <row r="3587" spans="4:40" ht="14.4" x14ac:dyDescent="0.3">
      <c r="D3587" t="str">
        <f>CONCATENATE(portada_F[[#This Row],[NIVEL]],".",portada_F[[#This Row],[CODINS]])</f>
        <v>1.02639</v>
      </c>
      <c r="E3587" s="444" t="s">
        <v>32788</v>
      </c>
      <c r="F3587" t="s">
        <v>4786</v>
      </c>
      <c r="G3587" t="s">
        <v>4784</v>
      </c>
      <c r="H3587" t="s">
        <v>4785</v>
      </c>
      <c r="I3587" t="s">
        <v>17778</v>
      </c>
      <c r="J3587" t="s">
        <v>4</v>
      </c>
      <c r="K3587" t="s">
        <v>32</v>
      </c>
      <c r="L3587" t="s">
        <v>20921</v>
      </c>
      <c r="M3587" t="s">
        <v>18492</v>
      </c>
      <c r="N3587">
        <v>21308</v>
      </c>
      <c r="O3587" t="s">
        <v>35</v>
      </c>
      <c r="P3587" t="s">
        <v>15</v>
      </c>
      <c r="Q3587" t="s">
        <v>9</v>
      </c>
      <c r="R3587" t="s">
        <v>16640</v>
      </c>
      <c r="S3587" t="s">
        <v>83</v>
      </c>
      <c r="T3587" t="s">
        <v>198</v>
      </c>
      <c r="U3587" t="s">
        <v>4772</v>
      </c>
      <c r="V3587" t="s">
        <v>4785</v>
      </c>
      <c r="W3587" t="s">
        <v>9593</v>
      </c>
      <c r="X3587" t="s">
        <v>14163</v>
      </c>
      <c r="Y3587" s="536" t="s">
        <v>26450</v>
      </c>
      <c r="Z3587" s="536"/>
      <c r="AA3587" s="493" t="s">
        <v>20176</v>
      </c>
      <c r="AB3587" s="493" t="s">
        <v>26451</v>
      </c>
      <c r="AC3587" s="493" t="s">
        <v>19867</v>
      </c>
      <c r="AD3587" s="493" t="s">
        <v>22381</v>
      </c>
      <c r="AE3587"/>
      <c r="AF3587" t="s">
        <v>20919</v>
      </c>
      <c r="AG3587"/>
      <c r="AH3587"/>
      <c r="AI3587" t="s">
        <v>20668</v>
      </c>
      <c r="AJ3587" t="s">
        <v>32</v>
      </c>
      <c r="AK3587" t="s">
        <v>4783</v>
      </c>
      <c r="AL3587" t="s">
        <v>64</v>
      </c>
      <c r="AM3587" t="s">
        <v>4785</v>
      </c>
      <c r="AN3587">
        <v>11</v>
      </c>
    </row>
    <row r="3588" spans="4:40" ht="14.4" x14ac:dyDescent="0.3">
      <c r="D3588" t="str">
        <f>CONCATENATE(portada_F[[#This Row],[NIVEL]],".",portada_F[[#This Row],[CODINS]])</f>
        <v>1.01420</v>
      </c>
      <c r="E3588" s="444" t="s">
        <v>31701</v>
      </c>
      <c r="F3588" t="s">
        <v>3565</v>
      </c>
      <c r="G3588" t="s">
        <v>4805</v>
      </c>
      <c r="H3588" t="s">
        <v>3069</v>
      </c>
      <c r="I3588" t="s">
        <v>17778</v>
      </c>
      <c r="J3588" t="s">
        <v>1</v>
      </c>
      <c r="K3588" t="s">
        <v>32</v>
      </c>
      <c r="L3588" t="s">
        <v>20921</v>
      </c>
      <c r="M3588" t="s">
        <v>18492</v>
      </c>
      <c r="N3588">
        <v>21301</v>
      </c>
      <c r="O3588" t="s">
        <v>35</v>
      </c>
      <c r="P3588" t="s">
        <v>15</v>
      </c>
      <c r="Q3588" t="s">
        <v>1</v>
      </c>
      <c r="R3588" t="s">
        <v>16634</v>
      </c>
      <c r="S3588" t="s">
        <v>83</v>
      </c>
      <c r="T3588" t="s">
        <v>198</v>
      </c>
      <c r="U3588" t="s">
        <v>198</v>
      </c>
      <c r="V3588" t="s">
        <v>3069</v>
      </c>
      <c r="W3588" t="s">
        <v>4807</v>
      </c>
      <c r="X3588" t="s">
        <v>14015</v>
      </c>
      <c r="Y3588" s="536" t="s">
        <v>23939</v>
      </c>
      <c r="Z3588" s="536" t="s">
        <v>22379</v>
      </c>
      <c r="AA3588" s="493" t="s">
        <v>4806</v>
      </c>
      <c r="AB3588" s="493" t="s">
        <v>23939</v>
      </c>
      <c r="AC3588" s="493" t="s">
        <v>19866</v>
      </c>
      <c r="AD3588" s="493" t="s">
        <v>22379</v>
      </c>
      <c r="AE3588"/>
      <c r="AF3588" t="s">
        <v>20919</v>
      </c>
      <c r="AG3588"/>
      <c r="AH3588"/>
      <c r="AI3588" t="s">
        <v>20668</v>
      </c>
      <c r="AJ3588" t="s">
        <v>32</v>
      </c>
      <c r="AK3588" t="s">
        <v>7591</v>
      </c>
      <c r="AL3588" t="s">
        <v>64</v>
      </c>
      <c r="AM3588" t="s">
        <v>3069</v>
      </c>
      <c r="AN3588">
        <v>38</v>
      </c>
    </row>
    <row r="3589" spans="4:40" ht="14.4" x14ac:dyDescent="0.3">
      <c r="D3589" t="str">
        <f>CONCATENATE(portada_F[[#This Row],[NIVEL]],".",portada_F[[#This Row],[CODINS]])</f>
        <v>1.01433</v>
      </c>
      <c r="E3589" s="444" t="s">
        <v>31714</v>
      </c>
      <c r="F3589" t="s">
        <v>3605</v>
      </c>
      <c r="G3589" t="s">
        <v>4849</v>
      </c>
      <c r="H3589" t="s">
        <v>732</v>
      </c>
      <c r="I3589" t="s">
        <v>17778</v>
      </c>
      <c r="J3589" t="s">
        <v>9</v>
      </c>
      <c r="K3589" t="s">
        <v>32</v>
      </c>
      <c r="L3589" t="s">
        <v>20921</v>
      </c>
      <c r="M3589" t="s">
        <v>18492</v>
      </c>
      <c r="N3589">
        <v>21301</v>
      </c>
      <c r="O3589" t="s">
        <v>35</v>
      </c>
      <c r="P3589" t="s">
        <v>15</v>
      </c>
      <c r="Q3589" t="s">
        <v>1</v>
      </c>
      <c r="R3589" t="s">
        <v>16634</v>
      </c>
      <c r="S3589" t="s">
        <v>83</v>
      </c>
      <c r="T3589" t="s">
        <v>198</v>
      </c>
      <c r="U3589" t="s">
        <v>198</v>
      </c>
      <c r="V3589" t="s">
        <v>732</v>
      </c>
      <c r="W3589" t="s">
        <v>4850</v>
      </c>
      <c r="X3589" t="s">
        <v>11832</v>
      </c>
      <c r="Y3589" s="536" t="s">
        <v>23973</v>
      </c>
      <c r="Z3589" s="536" t="s">
        <v>23974</v>
      </c>
      <c r="AA3589" s="493" t="s">
        <v>18093</v>
      </c>
      <c r="AB3589" s="493" t="s">
        <v>23975</v>
      </c>
      <c r="AC3589" s="493" t="s">
        <v>20005</v>
      </c>
      <c r="AD3589" s="493" t="s">
        <v>23505</v>
      </c>
      <c r="AE3589"/>
      <c r="AF3589" t="s">
        <v>20919</v>
      </c>
      <c r="AG3589"/>
      <c r="AH3589"/>
      <c r="AI3589" t="s">
        <v>20668</v>
      </c>
      <c r="AJ3589" t="s">
        <v>32</v>
      </c>
      <c r="AK3589" t="s">
        <v>4124</v>
      </c>
      <c r="AL3589" t="s">
        <v>64</v>
      </c>
      <c r="AM3589" t="s">
        <v>732</v>
      </c>
      <c r="AN3589">
        <v>22</v>
      </c>
    </row>
    <row r="3590" spans="4:40" ht="14.4" x14ac:dyDescent="0.3">
      <c r="D3590" t="str">
        <f>CONCATENATE(portada_F[[#This Row],[NIVEL]],".",portada_F[[#This Row],[CODINS]])</f>
        <v>1.02725</v>
      </c>
      <c r="E3590" s="444" t="s">
        <v>32868</v>
      </c>
      <c r="F3590" t="s">
        <v>4853</v>
      </c>
      <c r="G3590" t="s">
        <v>4851</v>
      </c>
      <c r="H3590" t="s">
        <v>535</v>
      </c>
      <c r="I3590" t="s">
        <v>17778</v>
      </c>
      <c r="J3590" t="s">
        <v>9</v>
      </c>
      <c r="K3590" t="s">
        <v>32</v>
      </c>
      <c r="L3590" t="s">
        <v>20921</v>
      </c>
      <c r="M3590" t="s">
        <v>18492</v>
      </c>
      <c r="N3590">
        <v>21307</v>
      </c>
      <c r="O3590" t="s">
        <v>35</v>
      </c>
      <c r="P3590" t="s">
        <v>15</v>
      </c>
      <c r="Q3590" t="s">
        <v>7</v>
      </c>
      <c r="R3590" t="s">
        <v>16639</v>
      </c>
      <c r="S3590" t="s">
        <v>83</v>
      </c>
      <c r="T3590" t="s">
        <v>198</v>
      </c>
      <c r="U3590" t="s">
        <v>23122</v>
      </c>
      <c r="V3590" t="s">
        <v>535</v>
      </c>
      <c r="W3590" t="s">
        <v>4852</v>
      </c>
      <c r="X3590" t="s">
        <v>15071</v>
      </c>
      <c r="Y3590" s="536" t="s">
        <v>26646</v>
      </c>
      <c r="Z3590" s="536"/>
      <c r="AA3590" s="493" t="s">
        <v>18109</v>
      </c>
      <c r="AB3590" s="493" t="s">
        <v>26647</v>
      </c>
      <c r="AC3590" s="493" t="s">
        <v>20005</v>
      </c>
      <c r="AD3590" s="493" t="s">
        <v>23505</v>
      </c>
      <c r="AE3590"/>
      <c r="AF3590" t="s">
        <v>20919</v>
      </c>
      <c r="AG3590"/>
      <c r="AH3590"/>
      <c r="AI3590" t="s">
        <v>20668</v>
      </c>
      <c r="AJ3590" t="s">
        <v>32</v>
      </c>
      <c r="AK3590" t="s">
        <v>4137</v>
      </c>
      <c r="AL3590" t="s">
        <v>64</v>
      </c>
      <c r="AM3590" t="s">
        <v>535</v>
      </c>
      <c r="AN3590">
        <v>14</v>
      </c>
    </row>
    <row r="3591" spans="4:40" ht="14.4" x14ac:dyDescent="0.3">
      <c r="D3591" t="str">
        <f>CONCATENATE(portada_F[[#This Row],[NIVEL]],".",portada_F[[#This Row],[CODINS]])</f>
        <v>1.01821</v>
      </c>
      <c r="E3591" s="444" t="s">
        <v>32068</v>
      </c>
      <c r="F3591" t="s">
        <v>4342</v>
      </c>
      <c r="G3591" t="s">
        <v>4808</v>
      </c>
      <c r="H3591" t="s">
        <v>1563</v>
      </c>
      <c r="I3591" t="s">
        <v>17778</v>
      </c>
      <c r="J3591" t="s">
        <v>1</v>
      </c>
      <c r="K3591" t="s">
        <v>32</v>
      </c>
      <c r="L3591" t="s">
        <v>20921</v>
      </c>
      <c r="M3591" t="s">
        <v>18492</v>
      </c>
      <c r="N3591">
        <v>21301</v>
      </c>
      <c r="O3591" t="s">
        <v>35</v>
      </c>
      <c r="P3591" t="s">
        <v>15</v>
      </c>
      <c r="Q3591" t="s">
        <v>1</v>
      </c>
      <c r="R3591" t="s">
        <v>16634</v>
      </c>
      <c r="S3591" t="s">
        <v>83</v>
      </c>
      <c r="T3591" t="s">
        <v>198</v>
      </c>
      <c r="U3591" t="s">
        <v>198</v>
      </c>
      <c r="V3591" t="s">
        <v>1563</v>
      </c>
      <c r="W3591" t="s">
        <v>9597</v>
      </c>
      <c r="X3591" t="s">
        <v>18009</v>
      </c>
      <c r="Y3591" s="536" t="s">
        <v>24792</v>
      </c>
      <c r="Z3591" s="536"/>
      <c r="AA3591" s="493" t="s">
        <v>9596</v>
      </c>
      <c r="AB3591" s="493" t="s">
        <v>24792</v>
      </c>
      <c r="AC3591" s="493" t="s">
        <v>19866</v>
      </c>
      <c r="AD3591" s="493" t="s">
        <v>22379</v>
      </c>
      <c r="AE3591"/>
      <c r="AF3591" t="s">
        <v>20919</v>
      </c>
      <c r="AG3591"/>
      <c r="AH3591"/>
      <c r="AI3591" t="s">
        <v>20668</v>
      </c>
      <c r="AJ3591" t="s">
        <v>32</v>
      </c>
      <c r="AK3591" t="s">
        <v>7266</v>
      </c>
      <c r="AL3591" t="s">
        <v>64</v>
      </c>
      <c r="AM3591" t="s">
        <v>1563</v>
      </c>
      <c r="AN3591">
        <v>8</v>
      </c>
    </row>
    <row r="3592" spans="4:40" ht="14.4" x14ac:dyDescent="0.3">
      <c r="D3592" t="str">
        <f>CONCATENATE(portada_F[[#This Row],[NIVEL]],".",portada_F[[#This Row],[CODINS]])</f>
        <v>1.01800</v>
      </c>
      <c r="E3592" s="444" t="s">
        <v>32050</v>
      </c>
      <c r="F3592" t="s">
        <v>7881</v>
      </c>
      <c r="G3592" t="s">
        <v>13549</v>
      </c>
      <c r="H3592" t="s">
        <v>13550</v>
      </c>
      <c r="I3592" t="s">
        <v>889</v>
      </c>
      <c r="J3592" t="s">
        <v>5</v>
      </c>
      <c r="K3592" t="s">
        <v>32</v>
      </c>
      <c r="L3592" t="s">
        <v>20921</v>
      </c>
      <c r="M3592" t="s">
        <v>18492</v>
      </c>
      <c r="N3592">
        <v>51002</v>
      </c>
      <c r="O3592" t="s">
        <v>236</v>
      </c>
      <c r="P3592" t="s">
        <v>11</v>
      </c>
      <c r="Q3592" t="s">
        <v>2</v>
      </c>
      <c r="R3592" t="s">
        <v>16787</v>
      </c>
      <c r="S3592" t="s">
        <v>237</v>
      </c>
      <c r="T3592" t="s">
        <v>754</v>
      </c>
      <c r="U3592" t="s">
        <v>1563</v>
      </c>
      <c r="V3592" t="s">
        <v>13550</v>
      </c>
      <c r="W3592" t="s">
        <v>354</v>
      </c>
      <c r="X3592" t="s">
        <v>15690</v>
      </c>
      <c r="Y3592" s="536" t="s">
        <v>24749</v>
      </c>
      <c r="Z3592" s="536" t="s">
        <v>24750</v>
      </c>
      <c r="AA3592" s="493" t="s">
        <v>20123</v>
      </c>
      <c r="AB3592" s="493" t="s">
        <v>24751</v>
      </c>
      <c r="AC3592" s="493" t="s">
        <v>19851</v>
      </c>
      <c r="AD3592" s="493" t="s">
        <v>24750</v>
      </c>
      <c r="AE3592"/>
      <c r="AF3592" t="s">
        <v>20919</v>
      </c>
      <c r="AG3592"/>
      <c r="AH3592"/>
      <c r="AI3592" t="s">
        <v>20668</v>
      </c>
      <c r="AJ3592" t="s">
        <v>32</v>
      </c>
      <c r="AK3592" t="s">
        <v>8141</v>
      </c>
      <c r="AL3592" t="s">
        <v>64</v>
      </c>
      <c r="AM3592" t="s">
        <v>13550</v>
      </c>
      <c r="AN3592">
        <v>3</v>
      </c>
    </row>
    <row r="3593" spans="4:40" ht="14.4" x14ac:dyDescent="0.3">
      <c r="D3593" t="str">
        <f>CONCATENATE(portada_F[[#This Row],[NIVEL]],".",portada_F[[#This Row],[CODINS]])</f>
        <v>1.01609</v>
      </c>
      <c r="E3593" s="444" t="s">
        <v>31882</v>
      </c>
      <c r="F3593" t="s">
        <v>6887</v>
      </c>
      <c r="G3593" t="s">
        <v>4820</v>
      </c>
      <c r="H3593" t="s">
        <v>243</v>
      </c>
      <c r="I3593" t="s">
        <v>17778</v>
      </c>
      <c r="J3593" t="s">
        <v>3</v>
      </c>
      <c r="K3593" t="s">
        <v>32</v>
      </c>
      <c r="L3593" t="s">
        <v>20921</v>
      </c>
      <c r="M3593" t="s">
        <v>18492</v>
      </c>
      <c r="N3593">
        <v>21303</v>
      </c>
      <c r="O3593" t="s">
        <v>35</v>
      </c>
      <c r="P3593" t="s">
        <v>15</v>
      </c>
      <c r="Q3593" t="s">
        <v>3</v>
      </c>
      <c r="R3593" t="s">
        <v>18368</v>
      </c>
      <c r="S3593" t="s">
        <v>83</v>
      </c>
      <c r="T3593" t="s">
        <v>198</v>
      </c>
      <c r="U3593" t="s">
        <v>23264</v>
      </c>
      <c r="V3593" t="s">
        <v>243</v>
      </c>
      <c r="W3593" t="s">
        <v>4821</v>
      </c>
      <c r="X3593" t="s">
        <v>10634</v>
      </c>
      <c r="Y3593" s="536" t="s">
        <v>24356</v>
      </c>
      <c r="Z3593" s="536" t="s">
        <v>24357</v>
      </c>
      <c r="AA3593" s="493" t="s">
        <v>20088</v>
      </c>
      <c r="AB3593" s="493" t="s">
        <v>24358</v>
      </c>
      <c r="AC3593" s="493" t="s">
        <v>19981</v>
      </c>
      <c r="AD3593" s="493" t="s">
        <v>23266</v>
      </c>
      <c r="AE3593"/>
      <c r="AF3593" t="s">
        <v>20919</v>
      </c>
      <c r="AG3593"/>
      <c r="AH3593"/>
      <c r="AI3593" t="s">
        <v>20668</v>
      </c>
      <c r="AJ3593" t="s">
        <v>32</v>
      </c>
      <c r="AK3593" t="s">
        <v>7619</v>
      </c>
      <c r="AL3593" t="s">
        <v>64</v>
      </c>
      <c r="AM3593" t="s">
        <v>243</v>
      </c>
      <c r="AN3593">
        <v>9</v>
      </c>
    </row>
    <row r="3594" spans="4:40" ht="14.4" x14ac:dyDescent="0.3">
      <c r="D3594" t="str">
        <f>CONCATENATE(portada_F[[#This Row],[NIVEL]],".",portada_F[[#This Row],[CODINS]])</f>
        <v>1.02967</v>
      </c>
      <c r="E3594" s="444" t="s">
        <v>33078</v>
      </c>
      <c r="F3594" t="s">
        <v>7801</v>
      </c>
      <c r="G3594" t="s">
        <v>13602</v>
      </c>
      <c r="H3594" t="s">
        <v>13603</v>
      </c>
      <c r="I3594" t="s">
        <v>17778</v>
      </c>
      <c r="J3594" t="s">
        <v>6</v>
      </c>
      <c r="K3594" t="s">
        <v>32</v>
      </c>
      <c r="L3594" t="s">
        <v>20921</v>
      </c>
      <c r="M3594" t="s">
        <v>18492</v>
      </c>
      <c r="N3594">
        <v>21504</v>
      </c>
      <c r="O3594" t="s">
        <v>35</v>
      </c>
      <c r="P3594" t="s">
        <v>202</v>
      </c>
      <c r="Q3594" t="s">
        <v>4</v>
      </c>
      <c r="R3594" t="s">
        <v>16648</v>
      </c>
      <c r="S3594" t="s">
        <v>83</v>
      </c>
      <c r="T3594" t="s">
        <v>203</v>
      </c>
      <c r="U3594" t="s">
        <v>23268</v>
      </c>
      <c r="V3594" t="s">
        <v>13603</v>
      </c>
      <c r="W3594" t="s">
        <v>17371</v>
      </c>
      <c r="X3594" t="s">
        <v>14211</v>
      </c>
      <c r="Y3594" s="536" t="s">
        <v>27144</v>
      </c>
      <c r="Z3594" s="536"/>
      <c r="AA3594" s="493" t="s">
        <v>14210</v>
      </c>
      <c r="AB3594" s="493" t="s">
        <v>27144</v>
      </c>
      <c r="AC3594" s="493" t="s">
        <v>23270</v>
      </c>
      <c r="AD3594" s="493" t="s">
        <v>23271</v>
      </c>
      <c r="AE3594"/>
      <c r="AF3594" t="s">
        <v>20919</v>
      </c>
      <c r="AG3594"/>
      <c r="AH3594"/>
      <c r="AI3594" t="s">
        <v>20668</v>
      </c>
      <c r="AJ3594" t="s">
        <v>32</v>
      </c>
      <c r="AK3594" t="s">
        <v>3283</v>
      </c>
      <c r="AL3594" t="s">
        <v>64</v>
      </c>
      <c r="AM3594" t="s">
        <v>13603</v>
      </c>
      <c r="AN3594">
        <v>4</v>
      </c>
    </row>
    <row r="3595" spans="4:40" ht="14.4" x14ac:dyDescent="0.3">
      <c r="D3595" t="str">
        <f>CONCATENATE(portada_F[[#This Row],[NIVEL]],".",portada_F[[#This Row],[CODINS]])</f>
        <v>1.01853</v>
      </c>
      <c r="E3595" s="444" t="s">
        <v>32098</v>
      </c>
      <c r="F3595" t="s">
        <v>4326</v>
      </c>
      <c r="G3595" t="s">
        <v>4325</v>
      </c>
      <c r="H3595" t="s">
        <v>1844</v>
      </c>
      <c r="I3595" t="s">
        <v>17778</v>
      </c>
      <c r="J3595" t="s">
        <v>7</v>
      </c>
      <c r="K3595" t="s">
        <v>32</v>
      </c>
      <c r="L3595" t="s">
        <v>20921</v>
      </c>
      <c r="M3595" t="s">
        <v>18492</v>
      </c>
      <c r="N3595">
        <v>21306</v>
      </c>
      <c r="O3595" t="s">
        <v>35</v>
      </c>
      <c r="P3595" t="s">
        <v>15</v>
      </c>
      <c r="Q3595" t="s">
        <v>6</v>
      </c>
      <c r="R3595" t="s">
        <v>16638</v>
      </c>
      <c r="S3595" t="s">
        <v>83</v>
      </c>
      <c r="T3595" t="s">
        <v>198</v>
      </c>
      <c r="U3595" t="s">
        <v>4258</v>
      </c>
      <c r="V3595" t="s">
        <v>1844</v>
      </c>
      <c r="W3595" t="s">
        <v>24799</v>
      </c>
      <c r="X3595" t="s">
        <v>10749</v>
      </c>
      <c r="Y3595" s="536" t="s">
        <v>24855</v>
      </c>
      <c r="Z3595" s="536" t="s">
        <v>24856</v>
      </c>
      <c r="AA3595" s="493" t="s">
        <v>14968</v>
      </c>
      <c r="AB3595" s="493" t="s">
        <v>24856</v>
      </c>
      <c r="AC3595" s="493" t="s">
        <v>19985</v>
      </c>
      <c r="AD3595" s="493" t="s">
        <v>23333</v>
      </c>
      <c r="AE3595"/>
      <c r="AF3595" t="s">
        <v>20919</v>
      </c>
      <c r="AG3595"/>
      <c r="AH3595"/>
      <c r="AI3595" t="s">
        <v>20668</v>
      </c>
      <c r="AJ3595" t="s">
        <v>32</v>
      </c>
      <c r="AK3595" t="s">
        <v>7677</v>
      </c>
      <c r="AL3595" t="s">
        <v>64</v>
      </c>
      <c r="AM3595" t="s">
        <v>1844</v>
      </c>
      <c r="AN3595">
        <v>11</v>
      </c>
    </row>
    <row r="3596" spans="4:40" ht="14.4" x14ac:dyDescent="0.3">
      <c r="D3596" t="str">
        <f>CONCATENATE(portada_F[[#This Row],[NIVEL]],".",portada_F[[#This Row],[CODINS]])</f>
        <v>1.01854</v>
      </c>
      <c r="E3596" s="444" t="s">
        <v>32099</v>
      </c>
      <c r="F3596" t="s">
        <v>4316</v>
      </c>
      <c r="G3596" t="s">
        <v>4313</v>
      </c>
      <c r="H3596" t="s">
        <v>4314</v>
      </c>
      <c r="I3596" t="s">
        <v>17778</v>
      </c>
      <c r="J3596" t="s">
        <v>7</v>
      </c>
      <c r="K3596" t="s">
        <v>32</v>
      </c>
      <c r="L3596" t="s">
        <v>20921</v>
      </c>
      <c r="M3596" t="s">
        <v>18492</v>
      </c>
      <c r="N3596">
        <v>21306</v>
      </c>
      <c r="O3596" t="s">
        <v>35</v>
      </c>
      <c r="P3596" t="s">
        <v>15</v>
      </c>
      <c r="Q3596" t="s">
        <v>6</v>
      </c>
      <c r="R3596" t="s">
        <v>16638</v>
      </c>
      <c r="S3596" t="s">
        <v>83</v>
      </c>
      <c r="T3596" t="s">
        <v>198</v>
      </c>
      <c r="U3596" t="s">
        <v>4258</v>
      </c>
      <c r="V3596" t="s">
        <v>4314</v>
      </c>
      <c r="W3596" t="s">
        <v>9540</v>
      </c>
      <c r="X3596" t="s">
        <v>13001</v>
      </c>
      <c r="Y3596" s="536" t="s">
        <v>24857</v>
      </c>
      <c r="Z3596" s="536" t="s">
        <v>24858</v>
      </c>
      <c r="AA3596" s="493" t="s">
        <v>4315</v>
      </c>
      <c r="AB3596" s="493" t="s">
        <v>24859</v>
      </c>
      <c r="AC3596" s="493" t="s">
        <v>19985</v>
      </c>
      <c r="AD3596" s="493" t="s">
        <v>23333</v>
      </c>
      <c r="AE3596"/>
      <c r="AF3596" t="s">
        <v>20919</v>
      </c>
      <c r="AG3596"/>
      <c r="AH3596"/>
      <c r="AI3596" t="s">
        <v>20668</v>
      </c>
      <c r="AJ3596" t="s">
        <v>32</v>
      </c>
      <c r="AK3596" t="s">
        <v>7678</v>
      </c>
      <c r="AL3596" t="s">
        <v>64</v>
      </c>
      <c r="AM3596" t="s">
        <v>4314</v>
      </c>
      <c r="AN3596">
        <v>12</v>
      </c>
    </row>
    <row r="3597" spans="4:40" ht="14.4" x14ac:dyDescent="0.3">
      <c r="D3597" t="str">
        <f>CONCATENATE(portada_F[[#This Row],[NIVEL]],".",portada_F[[#This Row],[CODINS]])</f>
        <v>1.03666</v>
      </c>
      <c r="E3597" s="444" t="s">
        <v>33643</v>
      </c>
      <c r="F3597" t="s">
        <v>13801</v>
      </c>
      <c r="G3597" t="s">
        <v>13802</v>
      </c>
      <c r="H3597" t="s">
        <v>1062</v>
      </c>
      <c r="I3597" t="s">
        <v>17778</v>
      </c>
      <c r="J3597" t="s">
        <v>7</v>
      </c>
      <c r="K3597" t="s">
        <v>32</v>
      </c>
      <c r="L3597" t="s">
        <v>20921</v>
      </c>
      <c r="M3597" t="s">
        <v>18492</v>
      </c>
      <c r="N3597">
        <v>21303</v>
      </c>
      <c r="O3597" t="s">
        <v>35</v>
      </c>
      <c r="P3597" t="s">
        <v>15</v>
      </c>
      <c r="Q3597" t="s">
        <v>3</v>
      </c>
      <c r="R3597" t="s">
        <v>18368</v>
      </c>
      <c r="S3597" t="s">
        <v>83</v>
      </c>
      <c r="T3597" t="s">
        <v>198</v>
      </c>
      <c r="U3597" t="s">
        <v>23264</v>
      </c>
      <c r="V3597" t="s">
        <v>1062</v>
      </c>
      <c r="W3597" t="s">
        <v>14419</v>
      </c>
      <c r="X3597" t="s">
        <v>14418</v>
      </c>
      <c r="Y3597" s="536" t="s">
        <v>28621</v>
      </c>
      <c r="Z3597" s="536"/>
      <c r="AA3597" s="493" t="s">
        <v>28622</v>
      </c>
      <c r="AB3597" s="493" t="s">
        <v>28621</v>
      </c>
      <c r="AC3597" s="493" t="s">
        <v>19985</v>
      </c>
      <c r="AD3597" s="493" t="s">
        <v>23333</v>
      </c>
      <c r="AE3597"/>
      <c r="AF3597" t="s">
        <v>20919</v>
      </c>
      <c r="AG3597"/>
      <c r="AH3597"/>
      <c r="AI3597" t="s">
        <v>20668</v>
      </c>
      <c r="AJ3597" t="s">
        <v>32</v>
      </c>
      <c r="AK3597" t="s">
        <v>8129</v>
      </c>
      <c r="AL3597" t="s">
        <v>64</v>
      </c>
      <c r="AM3597" t="s">
        <v>1062</v>
      </c>
      <c r="AN3597">
        <v>6</v>
      </c>
    </row>
    <row r="3598" spans="4:40" ht="14.4" x14ac:dyDescent="0.3">
      <c r="D3598" t="str">
        <f>CONCATENATE(portada_F[[#This Row],[NIVEL]],".",portada_F[[#This Row],[CODINS]])</f>
        <v>1.01992</v>
      </c>
      <c r="E3598" s="444" t="s">
        <v>32222</v>
      </c>
      <c r="F3598" t="s">
        <v>4188</v>
      </c>
      <c r="G3598" t="s">
        <v>4321</v>
      </c>
      <c r="H3598" t="s">
        <v>4322</v>
      </c>
      <c r="I3598" t="s">
        <v>889</v>
      </c>
      <c r="J3598" t="s">
        <v>5</v>
      </c>
      <c r="K3598" t="s">
        <v>32</v>
      </c>
      <c r="L3598" t="s">
        <v>20921</v>
      </c>
      <c r="M3598" t="s">
        <v>18492</v>
      </c>
      <c r="N3598">
        <v>51002</v>
      </c>
      <c r="O3598" t="s">
        <v>236</v>
      </c>
      <c r="P3598" t="s">
        <v>11</v>
      </c>
      <c r="Q3598" t="s">
        <v>2</v>
      </c>
      <c r="R3598" t="s">
        <v>16787</v>
      </c>
      <c r="S3598" t="s">
        <v>237</v>
      </c>
      <c r="T3598" t="s">
        <v>754</v>
      </c>
      <c r="U3598" t="s">
        <v>1563</v>
      </c>
      <c r="V3598" t="s">
        <v>4322</v>
      </c>
      <c r="W3598" t="s">
        <v>4322</v>
      </c>
      <c r="X3598" t="s">
        <v>10794</v>
      </c>
      <c r="Y3598" s="536" t="s">
        <v>25129</v>
      </c>
      <c r="Z3598" s="536" t="s">
        <v>24750</v>
      </c>
      <c r="AA3598" s="493" t="s">
        <v>11348</v>
      </c>
      <c r="AB3598" s="493" t="s">
        <v>25129</v>
      </c>
      <c r="AC3598" s="493" t="s">
        <v>19851</v>
      </c>
      <c r="AD3598" s="493" t="s">
        <v>24750</v>
      </c>
      <c r="AE3598"/>
      <c r="AF3598" t="s">
        <v>20919</v>
      </c>
      <c r="AG3598"/>
      <c r="AH3598"/>
      <c r="AI3598" t="s">
        <v>20668</v>
      </c>
      <c r="AJ3598" t="s">
        <v>32</v>
      </c>
      <c r="AK3598" t="s">
        <v>7712</v>
      </c>
      <c r="AL3598" t="s">
        <v>64</v>
      </c>
      <c r="AM3598" t="s">
        <v>4322</v>
      </c>
      <c r="AN3598">
        <v>5</v>
      </c>
    </row>
    <row r="3599" spans="4:40" ht="14.4" x14ac:dyDescent="0.3">
      <c r="D3599" t="str">
        <f>CONCATENATE(portada_F[[#This Row],[NIVEL]],".",portada_F[[#This Row],[CODINS]])</f>
        <v>1.02358</v>
      </c>
      <c r="E3599" s="444" t="s">
        <v>32544</v>
      </c>
      <c r="F3599" t="s">
        <v>6913</v>
      </c>
      <c r="G3599" t="s">
        <v>6610</v>
      </c>
      <c r="H3599" t="s">
        <v>6611</v>
      </c>
      <c r="I3599" t="s">
        <v>224</v>
      </c>
      <c r="J3599" t="s">
        <v>9</v>
      </c>
      <c r="K3599" t="s">
        <v>32</v>
      </c>
      <c r="L3599" t="s">
        <v>20921</v>
      </c>
      <c r="M3599" t="s">
        <v>18492</v>
      </c>
      <c r="N3599">
        <v>21013</v>
      </c>
      <c r="O3599" t="s">
        <v>35</v>
      </c>
      <c r="P3599" t="s">
        <v>11</v>
      </c>
      <c r="Q3599" t="s">
        <v>15</v>
      </c>
      <c r="R3599" t="s">
        <v>16622</v>
      </c>
      <c r="S3599" t="s">
        <v>83</v>
      </c>
      <c r="T3599" t="s">
        <v>224</v>
      </c>
      <c r="U3599" t="s">
        <v>271</v>
      </c>
      <c r="V3599" t="s">
        <v>9852</v>
      </c>
      <c r="W3599" t="s">
        <v>9853</v>
      </c>
      <c r="X3599" t="s">
        <v>13128</v>
      </c>
      <c r="Y3599" s="536" t="s">
        <v>25892</v>
      </c>
      <c r="Z3599" s="536" t="s">
        <v>25892</v>
      </c>
      <c r="AA3599" s="493" t="s">
        <v>17283</v>
      </c>
      <c r="AB3599" s="493" t="s">
        <v>25892</v>
      </c>
      <c r="AC3599" s="493" t="s">
        <v>19798</v>
      </c>
      <c r="AD3599" s="493" t="s">
        <v>21853</v>
      </c>
      <c r="AE3599"/>
      <c r="AF3599" t="s">
        <v>20919</v>
      </c>
      <c r="AG3599"/>
      <c r="AH3599"/>
      <c r="AI3599" t="s">
        <v>20668</v>
      </c>
      <c r="AJ3599" t="s">
        <v>32</v>
      </c>
      <c r="AK3599" t="s">
        <v>7792</v>
      </c>
      <c r="AL3599" t="s">
        <v>64</v>
      </c>
      <c r="AM3599" t="s">
        <v>6611</v>
      </c>
      <c r="AN3599">
        <v>97</v>
      </c>
    </row>
    <row r="3600" spans="4:40" ht="14.4" x14ac:dyDescent="0.3">
      <c r="D3600" t="str">
        <f>CONCATENATE(portada_F[[#This Row],[NIVEL]],".",portada_F[[#This Row],[CODINS]])</f>
        <v>1.00070</v>
      </c>
      <c r="E3600" s="444" t="s">
        <v>30510</v>
      </c>
      <c r="F3600" t="s">
        <v>149</v>
      </c>
      <c r="G3600" t="s">
        <v>146</v>
      </c>
      <c r="H3600" t="s">
        <v>12402</v>
      </c>
      <c r="I3600" t="s">
        <v>13533</v>
      </c>
      <c r="J3600" t="s">
        <v>5</v>
      </c>
      <c r="K3600" t="s">
        <v>32</v>
      </c>
      <c r="L3600" t="s">
        <v>20921</v>
      </c>
      <c r="M3600" t="s">
        <v>18492</v>
      </c>
      <c r="N3600">
        <v>11305</v>
      </c>
      <c r="O3600" t="s">
        <v>32</v>
      </c>
      <c r="P3600" t="s">
        <v>15</v>
      </c>
      <c r="Q3600" t="s">
        <v>5</v>
      </c>
      <c r="R3600" t="s">
        <v>16520</v>
      </c>
      <c r="S3600" t="s">
        <v>33</v>
      </c>
      <c r="T3600" t="s">
        <v>147</v>
      </c>
      <c r="U3600" t="s">
        <v>148</v>
      </c>
      <c r="V3600" t="s">
        <v>148</v>
      </c>
      <c r="W3600" t="s">
        <v>14860</v>
      </c>
      <c r="X3600" t="s">
        <v>12640</v>
      </c>
      <c r="Y3600" s="536" t="s">
        <v>21058</v>
      </c>
      <c r="Z3600" s="536" t="s">
        <v>21058</v>
      </c>
      <c r="AA3600" s="493" t="s">
        <v>17919</v>
      </c>
      <c r="AB3600" s="493" t="s">
        <v>21058</v>
      </c>
      <c r="AC3600" s="493" t="s">
        <v>19706</v>
      </c>
      <c r="AD3600" s="493" t="s">
        <v>21043</v>
      </c>
      <c r="AE3600"/>
      <c r="AF3600" t="s">
        <v>20919</v>
      </c>
      <c r="AG3600"/>
      <c r="AH3600"/>
      <c r="AI3600" t="s">
        <v>20668</v>
      </c>
      <c r="AJ3600" t="s">
        <v>32</v>
      </c>
      <c r="AK3600" t="s">
        <v>145</v>
      </c>
      <c r="AL3600" t="s">
        <v>64</v>
      </c>
      <c r="AM3600" t="s">
        <v>12402</v>
      </c>
      <c r="AN3600">
        <v>53</v>
      </c>
    </row>
    <row r="3601" spans="4:40" ht="14.4" x14ac:dyDescent="0.3">
      <c r="D3601" t="str">
        <f>CONCATENATE(portada_F[[#This Row],[NIVEL]],".",portada_F[[#This Row],[CODINS]])</f>
        <v>1.00110</v>
      </c>
      <c r="E3601" s="444" t="s">
        <v>30540</v>
      </c>
      <c r="F3601" t="s">
        <v>356</v>
      </c>
      <c r="G3601" t="s">
        <v>6770</v>
      </c>
      <c r="H3601" t="s">
        <v>10143</v>
      </c>
      <c r="I3601" t="s">
        <v>13534</v>
      </c>
      <c r="J3601" t="s">
        <v>5</v>
      </c>
      <c r="K3601" t="s">
        <v>32</v>
      </c>
      <c r="L3601" t="s">
        <v>20929</v>
      </c>
      <c r="M3601" t="s">
        <v>18492</v>
      </c>
      <c r="N3601">
        <v>10110</v>
      </c>
      <c r="O3601" t="s">
        <v>32</v>
      </c>
      <c r="P3601" t="s">
        <v>1</v>
      </c>
      <c r="Q3601" t="s">
        <v>11</v>
      </c>
      <c r="R3601" t="s">
        <v>16449</v>
      </c>
      <c r="S3601" t="s">
        <v>33</v>
      </c>
      <c r="T3601" t="s">
        <v>33</v>
      </c>
      <c r="U3601" t="s">
        <v>280</v>
      </c>
      <c r="V3601" t="s">
        <v>7035</v>
      </c>
      <c r="W3601" t="s">
        <v>21132</v>
      </c>
      <c r="X3601" t="s">
        <v>11414</v>
      </c>
      <c r="Y3601" s="536" t="s">
        <v>21133</v>
      </c>
      <c r="Z3601" s="536" t="s">
        <v>21134</v>
      </c>
      <c r="AA3601" s="493" t="s">
        <v>7052</v>
      </c>
      <c r="AB3601" s="493" t="s">
        <v>21134</v>
      </c>
      <c r="AC3601" s="493" t="s">
        <v>19713</v>
      </c>
      <c r="AD3601" s="493" t="s">
        <v>21135</v>
      </c>
      <c r="AE3601"/>
      <c r="AF3601" t="s">
        <v>20920</v>
      </c>
      <c r="AG3601"/>
      <c r="AH3601" t="s">
        <v>14625</v>
      </c>
      <c r="AI3601" t="s">
        <v>20668</v>
      </c>
      <c r="AJ3601" t="s">
        <v>35</v>
      </c>
      <c r="AK3601" t="s">
        <v>19693</v>
      </c>
      <c r="AL3601" t="s">
        <v>20934</v>
      </c>
      <c r="AM3601"/>
      <c r="AN3601">
        <v>80</v>
      </c>
    </row>
    <row r="3602" spans="4:40" ht="14.4" x14ac:dyDescent="0.3">
      <c r="D3602" t="str">
        <f>CONCATENATE(portada_F[[#This Row],[NIVEL]],".",portada_F[[#This Row],[CODINS]])</f>
        <v>1.03620</v>
      </c>
      <c r="E3602" s="444" t="s">
        <v>30540</v>
      </c>
      <c r="F3602" t="s">
        <v>14625</v>
      </c>
      <c r="G3602" t="s">
        <v>6770</v>
      </c>
      <c r="H3602" t="s">
        <v>28510</v>
      </c>
      <c r="I3602" t="s">
        <v>13534</v>
      </c>
      <c r="J3602" t="s">
        <v>5</v>
      </c>
      <c r="K3602" t="s">
        <v>32</v>
      </c>
      <c r="L3602" t="s">
        <v>20921</v>
      </c>
      <c r="M3602" t="s">
        <v>18492</v>
      </c>
      <c r="N3602">
        <v>10110</v>
      </c>
      <c r="O3602" t="s">
        <v>32</v>
      </c>
      <c r="P3602" t="s">
        <v>1</v>
      </c>
      <c r="Q3602" t="s">
        <v>11</v>
      </c>
      <c r="R3602" t="s">
        <v>16449</v>
      </c>
      <c r="S3602" t="s">
        <v>33</v>
      </c>
      <c r="T3602" t="s">
        <v>33</v>
      </c>
      <c r="U3602" t="s">
        <v>280</v>
      </c>
      <c r="V3602" t="s">
        <v>66</v>
      </c>
      <c r="W3602" t="s">
        <v>28511</v>
      </c>
      <c r="X3602" t="s">
        <v>17651</v>
      </c>
      <c r="Y3602" s="536" t="s">
        <v>28512</v>
      </c>
      <c r="Z3602" s="536" t="s">
        <v>21134</v>
      </c>
      <c r="AA3602" s="493" t="s">
        <v>7052</v>
      </c>
      <c r="AB3602" s="493" t="s">
        <v>21134</v>
      </c>
      <c r="AC3602" s="493" t="s">
        <v>19713</v>
      </c>
      <c r="AD3602" s="493" t="s">
        <v>28513</v>
      </c>
      <c r="AE3602" t="s">
        <v>28173</v>
      </c>
      <c r="AF3602" t="s">
        <v>20919</v>
      </c>
      <c r="AG3602" t="s">
        <v>32</v>
      </c>
      <c r="AH3602" t="s">
        <v>19694</v>
      </c>
      <c r="AI3602" t="s">
        <v>28514</v>
      </c>
      <c r="AJ3602" t="s">
        <v>32</v>
      </c>
      <c r="AK3602" t="s">
        <v>356</v>
      </c>
      <c r="AL3602" t="s">
        <v>32</v>
      </c>
      <c r="AM3602" t="s">
        <v>10143</v>
      </c>
      <c r="AN3602">
        <v>49</v>
      </c>
    </row>
    <row r="3603" spans="4:40" ht="14.4" x14ac:dyDescent="0.3">
      <c r="D3603" t="str">
        <f>CONCATENATE(portada_F[[#This Row],[NIVEL]],".",portada_F[[#This Row],[CODINS]])</f>
        <v>1.02253</v>
      </c>
      <c r="E3603" s="444" t="s">
        <v>32453</v>
      </c>
      <c r="F3603" s="446" t="s">
        <v>4974</v>
      </c>
      <c r="G3603" t="s">
        <v>6612</v>
      </c>
      <c r="H3603" t="s">
        <v>6613</v>
      </c>
      <c r="I3603" t="s">
        <v>47</v>
      </c>
      <c r="J3603" t="s">
        <v>2</v>
      </c>
      <c r="K3603" t="s">
        <v>32</v>
      </c>
      <c r="L3603" t="s">
        <v>20921</v>
      </c>
      <c r="M3603" t="s">
        <v>18492</v>
      </c>
      <c r="N3603">
        <v>10303</v>
      </c>
      <c r="O3603" t="s">
        <v>32</v>
      </c>
      <c r="P3603" t="s">
        <v>3</v>
      </c>
      <c r="Q3603" t="s">
        <v>3</v>
      </c>
      <c r="R3603" t="s">
        <v>16456</v>
      </c>
      <c r="S3603" t="s">
        <v>33</v>
      </c>
      <c r="T3603" t="s">
        <v>47</v>
      </c>
      <c r="U3603" t="s">
        <v>326</v>
      </c>
      <c r="V3603" t="s">
        <v>6614</v>
      </c>
      <c r="W3603" t="s">
        <v>25669</v>
      </c>
      <c r="X3603" t="s">
        <v>12051</v>
      </c>
      <c r="Y3603" s="536" t="s">
        <v>25670</v>
      </c>
      <c r="Z3603" s="536" t="s">
        <v>25671</v>
      </c>
      <c r="AA3603" s="493" t="s">
        <v>543</v>
      </c>
      <c r="AB3603" s="493" t="s">
        <v>25670</v>
      </c>
      <c r="AC3603" s="493" t="s">
        <v>21161</v>
      </c>
      <c r="AD3603" s="493" t="s">
        <v>21162</v>
      </c>
      <c r="AE3603"/>
      <c r="AF3603" t="s">
        <v>20919</v>
      </c>
      <c r="AG3603"/>
      <c r="AH3603"/>
      <c r="AI3603" t="s">
        <v>20668</v>
      </c>
      <c r="AJ3603" t="s">
        <v>32</v>
      </c>
      <c r="AK3603" t="s">
        <v>7767</v>
      </c>
      <c r="AL3603" t="s">
        <v>64</v>
      </c>
      <c r="AM3603" t="s">
        <v>6613</v>
      </c>
      <c r="AN3603">
        <v>76</v>
      </c>
    </row>
    <row r="3604" spans="4:40" ht="14.4" x14ac:dyDescent="0.3">
      <c r="D3604" t="str">
        <f>CONCATENATE(portada_F[[#This Row],[NIVEL]],".",portada_F[[#This Row],[CODINS]])</f>
        <v>1.00189</v>
      </c>
      <c r="E3604" s="444" t="s">
        <v>30606</v>
      </c>
      <c r="F3604" t="s">
        <v>604</v>
      </c>
      <c r="G3604" t="s">
        <v>608</v>
      </c>
      <c r="H3604" t="s">
        <v>6990</v>
      </c>
      <c r="I3604" t="s">
        <v>47</v>
      </c>
      <c r="J3604" t="s">
        <v>3</v>
      </c>
      <c r="K3604" t="s">
        <v>32</v>
      </c>
      <c r="L3604" t="s">
        <v>20921</v>
      </c>
      <c r="M3604" t="s">
        <v>18492</v>
      </c>
      <c r="N3604">
        <v>10607</v>
      </c>
      <c r="O3604" t="s">
        <v>32</v>
      </c>
      <c r="P3604" t="s">
        <v>6</v>
      </c>
      <c r="Q3604" t="s">
        <v>7</v>
      </c>
      <c r="R3604" t="s">
        <v>16484</v>
      </c>
      <c r="S3604" t="s">
        <v>33</v>
      </c>
      <c r="T3604" t="s">
        <v>521</v>
      </c>
      <c r="U3604" t="s">
        <v>524</v>
      </c>
      <c r="V3604" t="s">
        <v>524</v>
      </c>
      <c r="W3604" t="s">
        <v>215</v>
      </c>
      <c r="X3604" t="s">
        <v>13905</v>
      </c>
      <c r="Y3604" s="536" t="s">
        <v>21293</v>
      </c>
      <c r="Z3604" s="536"/>
      <c r="AA3604" s="493" t="s">
        <v>18746</v>
      </c>
      <c r="AB3604" s="493" t="s">
        <v>21293</v>
      </c>
      <c r="AC3604" s="493" t="s">
        <v>18461</v>
      </c>
      <c r="AD3604" s="493" t="s">
        <v>21111</v>
      </c>
      <c r="AE3604"/>
      <c r="AF3604" t="s">
        <v>20919</v>
      </c>
      <c r="AG3604"/>
      <c r="AH3604"/>
      <c r="AI3604" t="s">
        <v>20668</v>
      </c>
      <c r="AJ3604" t="s">
        <v>32</v>
      </c>
      <c r="AK3604" t="s">
        <v>602</v>
      </c>
      <c r="AL3604" t="s">
        <v>64</v>
      </c>
      <c r="AM3604" t="s">
        <v>6990</v>
      </c>
      <c r="AN3604">
        <v>104</v>
      </c>
    </row>
    <row r="3605" spans="4:40" ht="14.4" x14ac:dyDescent="0.3">
      <c r="D3605" t="str">
        <f>CONCATENATE(portada_F[[#This Row],[NIVEL]],".",portada_F[[#This Row],[CODINS]])</f>
        <v>1.02463</v>
      </c>
      <c r="E3605" s="444" t="s">
        <v>32639</v>
      </c>
      <c r="F3605" t="s">
        <v>14646</v>
      </c>
      <c r="G3605" t="s">
        <v>14645</v>
      </c>
      <c r="H3605" t="s">
        <v>14647</v>
      </c>
      <c r="I3605" t="s">
        <v>1167</v>
      </c>
      <c r="J3605" t="s">
        <v>6</v>
      </c>
      <c r="K3605" t="s">
        <v>32</v>
      </c>
      <c r="L3605" t="s">
        <v>20921</v>
      </c>
      <c r="M3605" t="s">
        <v>18492</v>
      </c>
      <c r="N3605">
        <v>11908</v>
      </c>
      <c r="O3605" t="s">
        <v>32</v>
      </c>
      <c r="P3605" t="s">
        <v>1168</v>
      </c>
      <c r="Q3605" t="s">
        <v>9</v>
      </c>
      <c r="R3605" t="s">
        <v>16545</v>
      </c>
      <c r="S3605" t="s">
        <v>33</v>
      </c>
      <c r="T3605" t="s">
        <v>1167</v>
      </c>
      <c r="U3605" t="s">
        <v>21538</v>
      </c>
      <c r="V3605" t="s">
        <v>14647</v>
      </c>
      <c r="W3605" t="s">
        <v>15041</v>
      </c>
      <c r="X3605" t="s">
        <v>15040</v>
      </c>
      <c r="Y3605" s="536" t="s">
        <v>26101</v>
      </c>
      <c r="Z3605" s="536"/>
      <c r="AA3605" s="493" t="s">
        <v>18074</v>
      </c>
      <c r="AB3605" s="493" t="s">
        <v>26102</v>
      </c>
      <c r="AC3605" s="493" t="s">
        <v>19754</v>
      </c>
      <c r="AD3605" s="493" t="s">
        <v>21540</v>
      </c>
      <c r="AE3605"/>
      <c r="AF3605" t="s">
        <v>20919</v>
      </c>
      <c r="AG3605"/>
      <c r="AH3605"/>
      <c r="AI3605" t="s">
        <v>20668</v>
      </c>
      <c r="AJ3605" t="s">
        <v>32</v>
      </c>
      <c r="AK3605" t="s">
        <v>15342</v>
      </c>
      <c r="AL3605" t="s">
        <v>64</v>
      </c>
      <c r="AM3605" t="s">
        <v>14647</v>
      </c>
      <c r="AN3605">
        <v>11</v>
      </c>
    </row>
    <row r="3606" spans="4:40" ht="14.4" x14ac:dyDescent="0.3">
      <c r="D3606" t="str">
        <f>CONCATENATE(portada_F[[#This Row],[NIVEL]],".",portada_F[[#This Row],[CODINS]])</f>
        <v>1.02742</v>
      </c>
      <c r="E3606" s="444" t="s">
        <v>32885</v>
      </c>
      <c r="F3606" t="s">
        <v>7673</v>
      </c>
      <c r="G3606" t="s">
        <v>10241</v>
      </c>
      <c r="H3606" t="s">
        <v>10242</v>
      </c>
      <c r="I3606" t="s">
        <v>13536</v>
      </c>
      <c r="J3606" t="s">
        <v>5</v>
      </c>
      <c r="K3606" t="s">
        <v>32</v>
      </c>
      <c r="L3606" t="s">
        <v>20921</v>
      </c>
      <c r="M3606" t="s">
        <v>18492</v>
      </c>
      <c r="N3606">
        <v>60305</v>
      </c>
      <c r="O3606" t="s">
        <v>136</v>
      </c>
      <c r="P3606" t="s">
        <v>3</v>
      </c>
      <c r="Q3606" t="s">
        <v>5</v>
      </c>
      <c r="R3606" t="s">
        <v>16818</v>
      </c>
      <c r="S3606" t="s">
        <v>137</v>
      </c>
      <c r="T3606" t="s">
        <v>1636</v>
      </c>
      <c r="U3606" t="s">
        <v>1912</v>
      </c>
      <c r="V3606" t="s">
        <v>10966</v>
      </c>
      <c r="W3606" t="s">
        <v>26685</v>
      </c>
      <c r="X3606" t="s">
        <v>13214</v>
      </c>
      <c r="Y3606" s="536" t="s">
        <v>26686</v>
      </c>
      <c r="Z3606" s="536"/>
      <c r="AA3606" s="493" t="s">
        <v>16104</v>
      </c>
      <c r="AB3606" s="493" t="s">
        <v>26687</v>
      </c>
      <c r="AC3606" s="493" t="s">
        <v>11372</v>
      </c>
      <c r="AD3606" s="493" t="s">
        <v>24563</v>
      </c>
      <c r="AE3606"/>
      <c r="AF3606" t="s">
        <v>20919</v>
      </c>
      <c r="AG3606"/>
      <c r="AH3606"/>
      <c r="AI3606" t="s">
        <v>20668</v>
      </c>
      <c r="AJ3606" t="s">
        <v>32</v>
      </c>
      <c r="AK3606" t="s">
        <v>10967</v>
      </c>
      <c r="AL3606" t="s">
        <v>64</v>
      </c>
      <c r="AM3606" t="s">
        <v>10242</v>
      </c>
      <c r="AN3606">
        <v>5</v>
      </c>
    </row>
    <row r="3607" spans="4:40" ht="14.4" x14ac:dyDescent="0.3">
      <c r="D3607" t="str">
        <f>CONCATENATE(portada_F[[#This Row],[NIVEL]],".",portada_F[[#This Row],[CODINS]])</f>
        <v>1.02467</v>
      </c>
      <c r="E3607" s="444" t="s">
        <v>32643</v>
      </c>
      <c r="F3607" t="s">
        <v>5225</v>
      </c>
      <c r="G3607" t="s">
        <v>6616</v>
      </c>
      <c r="H3607" t="s">
        <v>6617</v>
      </c>
      <c r="I3607" t="s">
        <v>13536</v>
      </c>
      <c r="J3607" t="s">
        <v>3</v>
      </c>
      <c r="K3607" t="s">
        <v>32</v>
      </c>
      <c r="L3607" t="s">
        <v>20921</v>
      </c>
      <c r="M3607" t="s">
        <v>18492</v>
      </c>
      <c r="N3607">
        <v>60303</v>
      </c>
      <c r="O3607" t="s">
        <v>136</v>
      </c>
      <c r="P3607" t="s">
        <v>3</v>
      </c>
      <c r="Q3607" t="s">
        <v>3</v>
      </c>
      <c r="R3607" t="s">
        <v>16816</v>
      </c>
      <c r="S3607" t="s">
        <v>137</v>
      </c>
      <c r="T3607" t="s">
        <v>1636</v>
      </c>
      <c r="U3607" t="s">
        <v>1718</v>
      </c>
      <c r="V3607" t="s">
        <v>3524</v>
      </c>
      <c r="W3607" t="s">
        <v>26111</v>
      </c>
      <c r="X3607" t="s">
        <v>12103</v>
      </c>
      <c r="Y3607" s="536" t="s">
        <v>26112</v>
      </c>
      <c r="Z3607" s="536" t="s">
        <v>24413</v>
      </c>
      <c r="AA3607" s="493" t="s">
        <v>14145</v>
      </c>
      <c r="AB3607" s="493" t="s">
        <v>26112</v>
      </c>
      <c r="AC3607" s="493" t="s">
        <v>20164</v>
      </c>
      <c r="AD3607" s="493" t="s">
        <v>24413</v>
      </c>
      <c r="AE3607"/>
      <c r="AF3607" t="s">
        <v>20919</v>
      </c>
      <c r="AG3607"/>
      <c r="AH3607"/>
      <c r="AI3607" t="s">
        <v>20668</v>
      </c>
      <c r="AJ3607" t="s">
        <v>32</v>
      </c>
      <c r="AK3607" t="s">
        <v>7820</v>
      </c>
      <c r="AL3607" t="s">
        <v>64</v>
      </c>
      <c r="AM3607" t="s">
        <v>6617</v>
      </c>
      <c r="AN3607">
        <v>4</v>
      </c>
    </row>
    <row r="3608" spans="4:40" ht="14.4" x14ac:dyDescent="0.3">
      <c r="D3608" t="str">
        <f>CONCATENATE(portada_F[[#This Row],[NIVEL]],".",portada_F[[#This Row],[CODINS]])</f>
        <v>1.02736</v>
      </c>
      <c r="E3608" s="444" t="s">
        <v>32879</v>
      </c>
      <c r="F3608" t="s">
        <v>5533</v>
      </c>
      <c r="G3608" t="s">
        <v>6602</v>
      </c>
      <c r="H3608" t="s">
        <v>68</v>
      </c>
      <c r="I3608" t="s">
        <v>1167</v>
      </c>
      <c r="J3608" t="s">
        <v>11</v>
      </c>
      <c r="K3608" t="s">
        <v>32</v>
      </c>
      <c r="L3608" t="s">
        <v>20921</v>
      </c>
      <c r="M3608" t="s">
        <v>18492</v>
      </c>
      <c r="N3608">
        <v>11901</v>
      </c>
      <c r="O3608" t="s">
        <v>32</v>
      </c>
      <c r="P3608" t="s">
        <v>1168</v>
      </c>
      <c r="Q3608" t="s">
        <v>1</v>
      </c>
      <c r="R3608" t="s">
        <v>19678</v>
      </c>
      <c r="S3608" t="s">
        <v>33</v>
      </c>
      <c r="T3608" t="s">
        <v>1167</v>
      </c>
      <c r="U3608" t="s">
        <v>21483</v>
      </c>
      <c r="V3608" t="s">
        <v>68</v>
      </c>
      <c r="W3608" t="s">
        <v>24647</v>
      </c>
      <c r="X3608" t="s">
        <v>10963</v>
      </c>
      <c r="Y3608" s="536" t="s">
        <v>26671</v>
      </c>
      <c r="Z3608" s="536"/>
      <c r="AA3608" s="493" t="s">
        <v>15795</v>
      </c>
      <c r="AB3608" s="493" t="s">
        <v>26671</v>
      </c>
      <c r="AC3608" s="493" t="s">
        <v>19749</v>
      </c>
      <c r="AD3608" s="493" t="s">
        <v>21515</v>
      </c>
      <c r="AE3608"/>
      <c r="AF3608" t="s">
        <v>20919</v>
      </c>
      <c r="AG3608"/>
      <c r="AH3608"/>
      <c r="AI3608" t="s">
        <v>20668</v>
      </c>
      <c r="AJ3608" t="s">
        <v>32</v>
      </c>
      <c r="AK3608" t="s">
        <v>7883</v>
      </c>
      <c r="AL3608" t="s">
        <v>64</v>
      </c>
      <c r="AM3608" t="s">
        <v>68</v>
      </c>
      <c r="AN3608">
        <v>14</v>
      </c>
    </row>
    <row r="3609" spans="4:40" ht="14.4" x14ac:dyDescent="0.3">
      <c r="D3609" t="str">
        <f>CONCATENATE(portada_F[[#This Row],[NIVEL]],".",portada_F[[#This Row],[CODINS]])</f>
        <v>1.02458</v>
      </c>
      <c r="E3609" s="444" t="s">
        <v>32634</v>
      </c>
      <c r="F3609" t="s">
        <v>4721</v>
      </c>
      <c r="G3609" t="s">
        <v>6603</v>
      </c>
      <c r="H3609" t="s">
        <v>616</v>
      </c>
      <c r="I3609" t="s">
        <v>1167</v>
      </c>
      <c r="J3609" t="s">
        <v>5</v>
      </c>
      <c r="K3609" t="s">
        <v>32</v>
      </c>
      <c r="L3609" t="s">
        <v>20921</v>
      </c>
      <c r="M3609" t="s">
        <v>18492</v>
      </c>
      <c r="N3609">
        <v>11904</v>
      </c>
      <c r="O3609" t="s">
        <v>32</v>
      </c>
      <c r="P3609" t="s">
        <v>1168</v>
      </c>
      <c r="Q3609" t="s">
        <v>4</v>
      </c>
      <c r="R3609" t="s">
        <v>16541</v>
      </c>
      <c r="S3609" t="s">
        <v>33</v>
      </c>
      <c r="T3609" t="s">
        <v>1167</v>
      </c>
      <c r="U3609" t="s">
        <v>1271</v>
      </c>
      <c r="V3609" t="s">
        <v>616</v>
      </c>
      <c r="W3609" t="s">
        <v>26089</v>
      </c>
      <c r="X3609" t="s">
        <v>12101</v>
      </c>
      <c r="Y3609" s="536" t="s">
        <v>26090</v>
      </c>
      <c r="Z3609" s="536"/>
      <c r="AA3609" s="493" t="s">
        <v>26091</v>
      </c>
      <c r="AB3609" s="493" t="s">
        <v>21499</v>
      </c>
      <c r="AC3609" s="493" t="s">
        <v>19752</v>
      </c>
      <c r="AD3609" s="493" t="s">
        <v>21534</v>
      </c>
      <c r="AE3609"/>
      <c r="AF3609" t="s">
        <v>20919</v>
      </c>
      <c r="AG3609"/>
      <c r="AH3609"/>
      <c r="AI3609" t="s">
        <v>20668</v>
      </c>
      <c r="AJ3609" t="s">
        <v>32</v>
      </c>
      <c r="AK3609" t="s">
        <v>7818</v>
      </c>
      <c r="AL3609" t="s">
        <v>64</v>
      </c>
      <c r="AM3609" t="s">
        <v>616</v>
      </c>
      <c r="AN3609">
        <v>10</v>
      </c>
    </row>
    <row r="3610" spans="4:40" ht="14.4" x14ac:dyDescent="0.3">
      <c r="D3610" t="str">
        <f>CONCATENATE(portada_F[[#This Row],[NIVEL]],".",portada_F[[#This Row],[CODINS]])</f>
        <v>1.01478</v>
      </c>
      <c r="E3610" s="444" t="s">
        <v>31756</v>
      </c>
      <c r="F3610" t="s">
        <v>3715</v>
      </c>
      <c r="G3610" t="s">
        <v>6487</v>
      </c>
      <c r="H3610" t="s">
        <v>1956</v>
      </c>
      <c r="I3610" t="s">
        <v>83</v>
      </c>
      <c r="J3610" t="s">
        <v>6</v>
      </c>
      <c r="K3610" t="s">
        <v>32</v>
      </c>
      <c r="L3610" t="s">
        <v>20921</v>
      </c>
      <c r="M3610" t="s">
        <v>18492</v>
      </c>
      <c r="N3610">
        <v>20304</v>
      </c>
      <c r="O3610" t="s">
        <v>35</v>
      </c>
      <c r="P3610" t="s">
        <v>3</v>
      </c>
      <c r="Q3610" t="s">
        <v>4</v>
      </c>
      <c r="R3610" t="s">
        <v>16579</v>
      </c>
      <c r="S3610" t="s">
        <v>83</v>
      </c>
      <c r="T3610" t="s">
        <v>678</v>
      </c>
      <c r="U3610" t="s">
        <v>2126</v>
      </c>
      <c r="V3610" t="s">
        <v>3375</v>
      </c>
      <c r="W3610" t="s">
        <v>24074</v>
      </c>
      <c r="X3610" t="s">
        <v>11847</v>
      </c>
      <c r="Y3610" s="536" t="s">
        <v>24075</v>
      </c>
      <c r="Z3610" s="536" t="s">
        <v>24075</v>
      </c>
      <c r="AA3610" s="493" t="s">
        <v>20061</v>
      </c>
      <c r="AB3610" s="493" t="s">
        <v>24075</v>
      </c>
      <c r="AC3610" s="493" t="s">
        <v>21677</v>
      </c>
      <c r="AD3610" s="493" t="s">
        <v>21678</v>
      </c>
      <c r="AE3610"/>
      <c r="AF3610" t="s">
        <v>20919</v>
      </c>
      <c r="AG3610"/>
      <c r="AH3610"/>
      <c r="AI3610" t="s">
        <v>20668</v>
      </c>
      <c r="AJ3610" t="s">
        <v>32</v>
      </c>
      <c r="AK3610" t="s">
        <v>7602</v>
      </c>
      <c r="AL3610" t="s">
        <v>64</v>
      </c>
      <c r="AM3610" t="s">
        <v>1956</v>
      </c>
      <c r="AN3610">
        <v>21</v>
      </c>
    </row>
    <row r="3611" spans="4:40" ht="14.4" x14ac:dyDescent="0.3">
      <c r="D3611" t="str">
        <f>CONCATENATE(portada_F[[#This Row],[NIVEL]],".",portada_F[[#This Row],[CODINS]])</f>
        <v>1.02204</v>
      </c>
      <c r="E3611" s="444" t="s">
        <v>32410</v>
      </c>
      <c r="F3611" t="s">
        <v>4923</v>
      </c>
      <c r="G3611" t="s">
        <v>6584</v>
      </c>
      <c r="H3611" t="s">
        <v>3758</v>
      </c>
      <c r="I3611" t="s">
        <v>83</v>
      </c>
      <c r="J3611" t="s">
        <v>7</v>
      </c>
      <c r="K3611" t="s">
        <v>32</v>
      </c>
      <c r="L3611" t="s">
        <v>20921</v>
      </c>
      <c r="M3611" t="s">
        <v>18492</v>
      </c>
      <c r="N3611">
        <v>20803</v>
      </c>
      <c r="O3611" t="s">
        <v>35</v>
      </c>
      <c r="P3611" t="s">
        <v>9</v>
      </c>
      <c r="Q3611" t="s">
        <v>3</v>
      </c>
      <c r="R3611" t="s">
        <v>16610</v>
      </c>
      <c r="S3611" t="s">
        <v>83</v>
      </c>
      <c r="T3611" t="s">
        <v>578</v>
      </c>
      <c r="U3611" t="s">
        <v>159</v>
      </c>
      <c r="V3611" t="s">
        <v>616</v>
      </c>
      <c r="W3611" t="s">
        <v>25571</v>
      </c>
      <c r="X3611" t="s">
        <v>13083</v>
      </c>
      <c r="Y3611" s="536" t="s">
        <v>25572</v>
      </c>
      <c r="Z3611" s="536" t="s">
        <v>25572</v>
      </c>
      <c r="AA3611" s="493" t="s">
        <v>19185</v>
      </c>
      <c r="AB3611" s="493" t="s">
        <v>25572</v>
      </c>
      <c r="AC3611" s="493" t="s">
        <v>12765</v>
      </c>
      <c r="AD3611" s="493" t="s">
        <v>21649</v>
      </c>
      <c r="AE3611"/>
      <c r="AF3611" t="s">
        <v>20919</v>
      </c>
      <c r="AG3611"/>
      <c r="AH3611"/>
      <c r="AI3611" t="s">
        <v>20668</v>
      </c>
      <c r="AJ3611" t="s">
        <v>32</v>
      </c>
      <c r="AK3611" t="s">
        <v>7757</v>
      </c>
      <c r="AL3611" t="s">
        <v>64</v>
      </c>
      <c r="AM3611" t="s">
        <v>3758</v>
      </c>
      <c r="AN3611">
        <v>35</v>
      </c>
    </row>
    <row r="3612" spans="4:40" ht="14.4" x14ac:dyDescent="0.3">
      <c r="D3612" t="str">
        <f>CONCATENATE(portada_F[[#This Row],[NIVEL]],".",portada_F[[#This Row],[CODINS]])</f>
        <v>1.03654</v>
      </c>
      <c r="E3612" s="444" t="s">
        <v>33633</v>
      </c>
      <c r="F3612" t="s">
        <v>7807</v>
      </c>
      <c r="G3612" t="s">
        <v>20467</v>
      </c>
      <c r="H3612" t="s">
        <v>732</v>
      </c>
      <c r="I3612" t="s">
        <v>17778</v>
      </c>
      <c r="J3612" t="s">
        <v>5</v>
      </c>
      <c r="K3612" t="s">
        <v>32</v>
      </c>
      <c r="L3612" t="s">
        <v>20921</v>
      </c>
      <c r="M3612" t="s">
        <v>18492</v>
      </c>
      <c r="N3612">
        <v>21501</v>
      </c>
      <c r="O3612" t="s">
        <v>35</v>
      </c>
      <c r="P3612" t="s">
        <v>202</v>
      </c>
      <c r="Q3612" t="s">
        <v>1</v>
      </c>
      <c r="R3612" t="s">
        <v>16645</v>
      </c>
      <c r="S3612" t="s">
        <v>83</v>
      </c>
      <c r="T3612" t="s">
        <v>203</v>
      </c>
      <c r="U3612" t="s">
        <v>159</v>
      </c>
      <c r="V3612" t="s">
        <v>28598</v>
      </c>
      <c r="W3612" t="s">
        <v>28599</v>
      </c>
      <c r="X3612" t="s">
        <v>28600</v>
      </c>
      <c r="Y3612" s="536" t="s">
        <v>28601</v>
      </c>
      <c r="Z3612" s="536"/>
      <c r="AA3612" s="493" t="s">
        <v>20468</v>
      </c>
      <c r="AB3612" s="493" t="s">
        <v>28601</v>
      </c>
      <c r="AC3612" s="493" t="s">
        <v>19800</v>
      </c>
      <c r="AD3612" s="493" t="s">
        <v>21858</v>
      </c>
      <c r="AE3612"/>
      <c r="AF3612" t="s">
        <v>20919</v>
      </c>
      <c r="AG3612"/>
      <c r="AH3612"/>
      <c r="AI3612" t="s">
        <v>20668</v>
      </c>
      <c r="AJ3612" t="s">
        <v>32</v>
      </c>
      <c r="AK3612" t="s">
        <v>14493</v>
      </c>
      <c r="AL3612" t="s">
        <v>64</v>
      </c>
      <c r="AM3612" t="s">
        <v>732</v>
      </c>
      <c r="AN3612">
        <v>5</v>
      </c>
    </row>
    <row r="3613" spans="4:40" ht="14.4" x14ac:dyDescent="0.3">
      <c r="D3613" t="str">
        <f>CONCATENATE(portada_F[[#This Row],[NIVEL]],".",portada_F[[#This Row],[CODINS]])</f>
        <v>1.02857</v>
      </c>
      <c r="E3613" s="444" t="s">
        <v>32986</v>
      </c>
      <c r="F3613" t="s">
        <v>9065</v>
      </c>
      <c r="G3613" t="s">
        <v>9097</v>
      </c>
      <c r="H3613" t="s">
        <v>3785</v>
      </c>
      <c r="I3613" t="s">
        <v>17778</v>
      </c>
      <c r="J3613" t="s">
        <v>5</v>
      </c>
      <c r="K3613" t="s">
        <v>32</v>
      </c>
      <c r="L3613" t="s">
        <v>20921</v>
      </c>
      <c r="M3613" t="s">
        <v>18492</v>
      </c>
      <c r="N3613">
        <v>21501</v>
      </c>
      <c r="O3613" t="s">
        <v>35</v>
      </c>
      <c r="P3613" t="s">
        <v>202</v>
      </c>
      <c r="Q3613" t="s">
        <v>1</v>
      </c>
      <c r="R3613" t="s">
        <v>16645</v>
      </c>
      <c r="S3613" t="s">
        <v>83</v>
      </c>
      <c r="T3613" t="s">
        <v>203</v>
      </c>
      <c r="U3613" t="s">
        <v>159</v>
      </c>
      <c r="V3613" t="s">
        <v>9840</v>
      </c>
      <c r="W3613" t="s">
        <v>9842</v>
      </c>
      <c r="X3613" t="s">
        <v>14190</v>
      </c>
      <c r="Y3613" s="536" t="s">
        <v>26922</v>
      </c>
      <c r="Z3613" s="536"/>
      <c r="AA3613" s="493" t="s">
        <v>9841</v>
      </c>
      <c r="AB3613" s="493" t="s">
        <v>26922</v>
      </c>
      <c r="AC3613" s="493" t="s">
        <v>19800</v>
      </c>
      <c r="AD3613" s="493" t="s">
        <v>21858</v>
      </c>
      <c r="AE3613"/>
      <c r="AF3613" t="s">
        <v>20919</v>
      </c>
      <c r="AG3613"/>
      <c r="AH3613"/>
      <c r="AI3613" t="s">
        <v>20668</v>
      </c>
      <c r="AJ3613" t="s">
        <v>32</v>
      </c>
      <c r="AK3613" t="s">
        <v>9843</v>
      </c>
      <c r="AL3613" t="s">
        <v>64</v>
      </c>
      <c r="AM3613" t="s">
        <v>3785</v>
      </c>
      <c r="AN3613">
        <v>3</v>
      </c>
    </row>
    <row r="3614" spans="4:40" ht="14.4" x14ac:dyDescent="0.3">
      <c r="D3614" t="str">
        <f>CONCATENATE(portada_F[[#This Row],[NIVEL]],".",portada_F[[#This Row],[CODINS]])</f>
        <v>1.01771</v>
      </c>
      <c r="E3614" s="444" t="s">
        <v>32022</v>
      </c>
      <c r="F3614" t="s">
        <v>7679</v>
      </c>
      <c r="G3614" t="s">
        <v>9098</v>
      </c>
      <c r="H3614" t="s">
        <v>8754</v>
      </c>
      <c r="I3614" s="448" t="s">
        <v>17778</v>
      </c>
      <c r="J3614" s="448" t="s">
        <v>11</v>
      </c>
      <c r="K3614" t="s">
        <v>32</v>
      </c>
      <c r="L3614" t="s">
        <v>20921</v>
      </c>
      <c r="M3614" t="s">
        <v>18492</v>
      </c>
      <c r="N3614">
        <v>21403</v>
      </c>
      <c r="O3614" t="s">
        <v>35</v>
      </c>
      <c r="P3614" t="s">
        <v>225</v>
      </c>
      <c r="Q3614" t="s">
        <v>3</v>
      </c>
      <c r="R3614" t="s">
        <v>16643</v>
      </c>
      <c r="S3614" t="s">
        <v>83</v>
      </c>
      <c r="T3614" t="s">
        <v>226</v>
      </c>
      <c r="U3614" t="s">
        <v>22925</v>
      </c>
      <c r="V3614" t="s">
        <v>9850</v>
      </c>
      <c r="W3614" t="s">
        <v>10728</v>
      </c>
      <c r="X3614" t="s">
        <v>11933</v>
      </c>
      <c r="Y3614" s="536" t="s">
        <v>24689</v>
      </c>
      <c r="Z3614" s="536" t="s">
        <v>24690</v>
      </c>
      <c r="AA3614" s="493" t="s">
        <v>15686</v>
      </c>
      <c r="AB3614" s="493" t="s">
        <v>24689</v>
      </c>
      <c r="AC3614" s="493" t="s">
        <v>12753</v>
      </c>
      <c r="AD3614" s="493" t="s">
        <v>23488</v>
      </c>
      <c r="AE3614"/>
      <c r="AF3614" t="s">
        <v>20919</v>
      </c>
      <c r="AG3614"/>
      <c r="AH3614"/>
      <c r="AI3614" t="s">
        <v>20668</v>
      </c>
      <c r="AJ3614" t="s">
        <v>32</v>
      </c>
      <c r="AK3614" t="s">
        <v>9851</v>
      </c>
      <c r="AL3614" t="s">
        <v>64</v>
      </c>
      <c r="AM3614" t="s">
        <v>8754</v>
      </c>
      <c r="AN3614">
        <v>15</v>
      </c>
    </row>
    <row r="3615" spans="4:40" ht="14.4" x14ac:dyDescent="0.3">
      <c r="D3615" t="str">
        <f>CONCATENATE(portada_F[[#This Row],[NIVEL]],".",portada_F[[#This Row],[CODINS]])</f>
        <v>1.02515</v>
      </c>
      <c r="E3615" s="444" t="s">
        <v>32686</v>
      </c>
      <c r="F3615" t="s">
        <v>5273</v>
      </c>
      <c r="G3615" t="s">
        <v>6609</v>
      </c>
      <c r="H3615" t="s">
        <v>159</v>
      </c>
      <c r="I3615" t="s">
        <v>571</v>
      </c>
      <c r="J3615" t="s">
        <v>2</v>
      </c>
      <c r="K3615" t="s">
        <v>32</v>
      </c>
      <c r="L3615" t="s">
        <v>20921</v>
      </c>
      <c r="M3615" t="s">
        <v>18492</v>
      </c>
      <c r="N3615">
        <v>11701</v>
      </c>
      <c r="O3615" t="s">
        <v>32</v>
      </c>
      <c r="P3615" t="s">
        <v>3379</v>
      </c>
      <c r="Q3615" t="s">
        <v>1</v>
      </c>
      <c r="R3615" t="s">
        <v>16533</v>
      </c>
      <c r="S3615" t="s">
        <v>33</v>
      </c>
      <c r="T3615" t="s">
        <v>21868</v>
      </c>
      <c r="U3615" t="s">
        <v>3101</v>
      </c>
      <c r="V3615" t="s">
        <v>159</v>
      </c>
      <c r="W3615" t="s">
        <v>9849</v>
      </c>
      <c r="X3615" t="s">
        <v>10900</v>
      </c>
      <c r="Y3615" s="536" t="s">
        <v>26209</v>
      </c>
      <c r="Z3615" s="536"/>
      <c r="AA3615" s="493" t="s">
        <v>19261</v>
      </c>
      <c r="AB3615" s="493" t="s">
        <v>26209</v>
      </c>
      <c r="AC3615" s="493" t="s">
        <v>18782</v>
      </c>
      <c r="AD3615" s="493" t="s">
        <v>21870</v>
      </c>
      <c r="AE3615"/>
      <c r="AF3615" t="s">
        <v>20919</v>
      </c>
      <c r="AG3615"/>
      <c r="AH3615"/>
      <c r="AI3615" t="s">
        <v>20668</v>
      </c>
      <c r="AJ3615" t="s">
        <v>32</v>
      </c>
      <c r="AK3615" t="s">
        <v>7827</v>
      </c>
      <c r="AL3615" t="s">
        <v>64</v>
      </c>
      <c r="AM3615" t="s">
        <v>159</v>
      </c>
      <c r="AN3615">
        <v>30</v>
      </c>
    </row>
    <row r="3616" spans="4:40" ht="14.4" x14ac:dyDescent="0.3">
      <c r="D3616" t="str">
        <f>CONCATENATE(portada_F[[#This Row],[NIVEL]],".",portada_F[[#This Row],[CODINS]])</f>
        <v>1.00466</v>
      </c>
      <c r="E3616" s="444" t="s">
        <v>30856</v>
      </c>
      <c r="F3616" t="s">
        <v>1341</v>
      </c>
      <c r="G3616" t="s">
        <v>6806</v>
      </c>
      <c r="H3616" t="s">
        <v>9111</v>
      </c>
      <c r="I3616" t="s">
        <v>242</v>
      </c>
      <c r="J3616" t="s">
        <v>7</v>
      </c>
      <c r="K3616" t="s">
        <v>32</v>
      </c>
      <c r="L3616" t="s">
        <v>20929</v>
      </c>
      <c r="M3616" t="s">
        <v>18492</v>
      </c>
      <c r="N3616">
        <v>30105</v>
      </c>
      <c r="O3616" t="s">
        <v>64</v>
      </c>
      <c r="P3616" t="s">
        <v>1</v>
      </c>
      <c r="Q3616" t="s">
        <v>5</v>
      </c>
      <c r="R3616" t="s">
        <v>18369</v>
      </c>
      <c r="S3616" t="s">
        <v>242</v>
      </c>
      <c r="T3616" t="s">
        <v>242</v>
      </c>
      <c r="U3616" t="s">
        <v>21915</v>
      </c>
      <c r="V3616" t="s">
        <v>7039</v>
      </c>
      <c r="W3616" t="s">
        <v>18787</v>
      </c>
      <c r="X3616" t="s">
        <v>11542</v>
      </c>
      <c r="Y3616" s="536" t="s">
        <v>21916</v>
      </c>
      <c r="Z3616" s="536" t="s">
        <v>21916</v>
      </c>
      <c r="AA3616" s="493" t="s">
        <v>8323</v>
      </c>
      <c r="AB3616" s="493" t="s">
        <v>21917</v>
      </c>
      <c r="AC3616" s="493" t="s">
        <v>19808</v>
      </c>
      <c r="AD3616" s="493" t="s">
        <v>21918</v>
      </c>
      <c r="AE3616"/>
      <c r="AF3616" t="s">
        <v>20919</v>
      </c>
      <c r="AG3616"/>
      <c r="AH3616"/>
      <c r="AI3616" t="s">
        <v>20668</v>
      </c>
      <c r="AJ3616" t="s">
        <v>35</v>
      </c>
      <c r="AK3616" t="s">
        <v>19693</v>
      </c>
      <c r="AL3616" t="s">
        <v>20934</v>
      </c>
      <c r="AM3616"/>
      <c r="AN3616">
        <v>103</v>
      </c>
    </row>
    <row r="3617" spans="4:40" ht="14.4" x14ac:dyDescent="0.3">
      <c r="D3617" t="str">
        <f>CONCATENATE(portada_F[[#This Row],[NIVEL]],".",portada_F[[#This Row],[CODINS]])</f>
        <v>1.01147</v>
      </c>
      <c r="E3617" s="444" t="s">
        <v>31456</v>
      </c>
      <c r="F3617" t="s">
        <v>3041</v>
      </c>
      <c r="G3617" t="s">
        <v>6434</v>
      </c>
      <c r="H3617" t="s">
        <v>6435</v>
      </c>
      <c r="I3617" t="s">
        <v>242</v>
      </c>
      <c r="J3617" t="s">
        <v>7</v>
      </c>
      <c r="K3617" t="s">
        <v>32</v>
      </c>
      <c r="L3617" t="s">
        <v>20921</v>
      </c>
      <c r="M3617" t="s">
        <v>18492</v>
      </c>
      <c r="N3617">
        <v>30105</v>
      </c>
      <c r="O3617" t="s">
        <v>64</v>
      </c>
      <c r="P3617" t="s">
        <v>1</v>
      </c>
      <c r="Q3617" t="s">
        <v>5</v>
      </c>
      <c r="R3617" t="s">
        <v>18369</v>
      </c>
      <c r="S3617" t="s">
        <v>242</v>
      </c>
      <c r="T3617" t="s">
        <v>242</v>
      </c>
      <c r="U3617" t="s">
        <v>21915</v>
      </c>
      <c r="V3617" t="s">
        <v>3635</v>
      </c>
      <c r="W3617" t="s">
        <v>23383</v>
      </c>
      <c r="X3617" t="s">
        <v>11752</v>
      </c>
      <c r="Y3617" s="536" t="s">
        <v>23384</v>
      </c>
      <c r="Z3617" s="536"/>
      <c r="AA3617" s="493" t="s">
        <v>17138</v>
      </c>
      <c r="AB3617" s="493" t="s">
        <v>23384</v>
      </c>
      <c r="AC3617" s="493" t="s">
        <v>19808</v>
      </c>
      <c r="AD3617" s="493" t="s">
        <v>21918</v>
      </c>
      <c r="AE3617"/>
      <c r="AF3617" t="s">
        <v>20919</v>
      </c>
      <c r="AG3617"/>
      <c r="AH3617"/>
      <c r="AI3617" t="s">
        <v>20668</v>
      </c>
      <c r="AJ3617" t="s">
        <v>32</v>
      </c>
      <c r="AK3617" t="s">
        <v>7543</v>
      </c>
      <c r="AL3617" t="s">
        <v>64</v>
      </c>
      <c r="AM3617" t="s">
        <v>6435</v>
      </c>
      <c r="AN3617">
        <v>69</v>
      </c>
    </row>
    <row r="3618" spans="4:40" ht="14.4" x14ac:dyDescent="0.3">
      <c r="D3618" t="str">
        <f>CONCATENATE(portada_F[[#This Row],[NIVEL]],".",portada_F[[#This Row],[CODINS]])</f>
        <v>1.03393</v>
      </c>
      <c r="E3618" s="444" t="s">
        <v>33443</v>
      </c>
      <c r="F3618" t="s">
        <v>10335</v>
      </c>
      <c r="G3618" t="s">
        <v>10336</v>
      </c>
      <c r="H3618" t="s">
        <v>10337</v>
      </c>
      <c r="I3618" t="s">
        <v>3749</v>
      </c>
      <c r="J3618" t="s">
        <v>10</v>
      </c>
      <c r="K3618" t="s">
        <v>32</v>
      </c>
      <c r="L3618" t="s">
        <v>20921</v>
      </c>
      <c r="M3618" t="s">
        <v>18492</v>
      </c>
      <c r="N3618">
        <v>30512</v>
      </c>
      <c r="O3618" t="s">
        <v>64</v>
      </c>
      <c r="P3618" t="s">
        <v>5</v>
      </c>
      <c r="Q3618" t="s">
        <v>14</v>
      </c>
      <c r="R3618" t="s">
        <v>19682</v>
      </c>
      <c r="S3618" t="s">
        <v>242</v>
      </c>
      <c r="T3618" t="s">
        <v>3749</v>
      </c>
      <c r="U3618" t="s">
        <v>25376</v>
      </c>
      <c r="V3618" t="s">
        <v>27999</v>
      </c>
      <c r="W3618" t="s">
        <v>11123</v>
      </c>
      <c r="X3618" t="s">
        <v>15876</v>
      </c>
      <c r="Y3618" s="536" t="s">
        <v>26134</v>
      </c>
      <c r="Z3618" s="536"/>
      <c r="AA3618" s="493" t="s">
        <v>19525</v>
      </c>
      <c r="AB3618" s="493" t="s">
        <v>28000</v>
      </c>
      <c r="AC3618" s="493" t="s">
        <v>20343</v>
      </c>
      <c r="AD3618" s="493" t="s">
        <v>22030</v>
      </c>
      <c r="AE3618"/>
      <c r="AF3618" t="s">
        <v>20919</v>
      </c>
      <c r="AG3618"/>
      <c r="AH3618"/>
      <c r="AI3618" t="s">
        <v>20668</v>
      </c>
      <c r="AJ3618" t="s">
        <v>32</v>
      </c>
      <c r="AK3618" t="s">
        <v>12315</v>
      </c>
      <c r="AL3618" t="s">
        <v>64</v>
      </c>
      <c r="AM3618" t="s">
        <v>10337</v>
      </c>
      <c r="AN3618">
        <v>12</v>
      </c>
    </row>
    <row r="3619" spans="4:40" ht="14.4" x14ac:dyDescent="0.3">
      <c r="D3619" t="str">
        <f>CONCATENATE(portada_F[[#This Row],[NIVEL]],".",portada_F[[#This Row],[CODINS]])</f>
        <v>1.02475</v>
      </c>
      <c r="E3619" s="444" t="s">
        <v>32651</v>
      </c>
      <c r="F3619" t="s">
        <v>11205</v>
      </c>
      <c r="G3619" t="s">
        <v>11206</v>
      </c>
      <c r="H3619" t="s">
        <v>11207</v>
      </c>
      <c r="I3619" t="s">
        <v>3749</v>
      </c>
      <c r="J3619" t="s">
        <v>7</v>
      </c>
      <c r="K3619" t="s">
        <v>32</v>
      </c>
      <c r="L3619" t="s">
        <v>20921</v>
      </c>
      <c r="M3619" t="s">
        <v>18492</v>
      </c>
      <c r="N3619">
        <v>70102</v>
      </c>
      <c r="O3619" t="s">
        <v>87</v>
      </c>
      <c r="P3619" t="s">
        <v>1</v>
      </c>
      <c r="Q3619" t="s">
        <v>2</v>
      </c>
      <c r="R3619" t="s">
        <v>16846</v>
      </c>
      <c r="S3619" t="s">
        <v>17671</v>
      </c>
      <c r="T3619" t="s">
        <v>17671</v>
      </c>
      <c r="U3619" t="s">
        <v>22842</v>
      </c>
      <c r="V3619" t="s">
        <v>1485</v>
      </c>
      <c r="W3619" t="s">
        <v>26130</v>
      </c>
      <c r="X3619" t="s">
        <v>18078</v>
      </c>
      <c r="Y3619" s="536" t="s">
        <v>26131</v>
      </c>
      <c r="Z3619" s="536"/>
      <c r="AA3619" s="493" t="s">
        <v>8330</v>
      </c>
      <c r="AB3619" s="493" t="s">
        <v>26131</v>
      </c>
      <c r="AC3619" s="493" t="s">
        <v>7379</v>
      </c>
      <c r="AD3619" s="493" t="s">
        <v>26132</v>
      </c>
      <c r="AE3619"/>
      <c r="AF3619" t="s">
        <v>20919</v>
      </c>
      <c r="AG3619"/>
      <c r="AH3619"/>
      <c r="AI3619" t="s">
        <v>20668</v>
      </c>
      <c r="AJ3619" t="s">
        <v>32</v>
      </c>
      <c r="AK3619" t="s">
        <v>12303</v>
      </c>
      <c r="AL3619" t="s">
        <v>64</v>
      </c>
      <c r="AM3619" t="s">
        <v>11207</v>
      </c>
      <c r="AN3619">
        <v>11</v>
      </c>
    </row>
    <row r="3620" spans="4:40" ht="14.4" x14ac:dyDescent="0.3">
      <c r="D3620" t="str">
        <f>CONCATENATE(portada_F[[#This Row],[NIVEL]],".",portada_F[[#This Row],[CODINS]])</f>
        <v>1.03514</v>
      </c>
      <c r="E3620" s="444" t="s">
        <v>33526</v>
      </c>
      <c r="F3620" t="s">
        <v>7826</v>
      </c>
      <c r="G3620" t="s">
        <v>12619</v>
      </c>
      <c r="H3620" t="s">
        <v>12620</v>
      </c>
      <c r="I3620" t="s">
        <v>3749</v>
      </c>
      <c r="J3620" t="s">
        <v>6</v>
      </c>
      <c r="K3620" t="s">
        <v>32</v>
      </c>
      <c r="L3620" t="s">
        <v>20921</v>
      </c>
      <c r="M3620" t="s">
        <v>18492</v>
      </c>
      <c r="N3620">
        <v>70102</v>
      </c>
      <c r="O3620" t="s">
        <v>87</v>
      </c>
      <c r="P3620" t="s">
        <v>1</v>
      </c>
      <c r="Q3620" t="s">
        <v>2</v>
      </c>
      <c r="R3620" t="s">
        <v>16846</v>
      </c>
      <c r="S3620" t="s">
        <v>17671</v>
      </c>
      <c r="T3620" t="s">
        <v>17671</v>
      </c>
      <c r="U3620" t="s">
        <v>22842</v>
      </c>
      <c r="V3620" t="s">
        <v>12620</v>
      </c>
      <c r="W3620" t="s">
        <v>28260</v>
      </c>
      <c r="X3620" t="s">
        <v>14290</v>
      </c>
      <c r="Y3620" s="536" t="s">
        <v>28261</v>
      </c>
      <c r="Z3620" s="536" t="s">
        <v>28261</v>
      </c>
      <c r="AA3620" s="493" t="s">
        <v>15137</v>
      </c>
      <c r="AB3620" s="493" t="s">
        <v>28261</v>
      </c>
      <c r="AC3620" s="493" t="s">
        <v>19304</v>
      </c>
      <c r="AD3620" s="493" t="s">
        <v>22030</v>
      </c>
      <c r="AE3620"/>
      <c r="AF3620" t="s">
        <v>20919</v>
      </c>
      <c r="AG3620"/>
      <c r="AH3620"/>
      <c r="AI3620" t="s">
        <v>20668</v>
      </c>
      <c r="AJ3620" t="s">
        <v>32</v>
      </c>
      <c r="AK3620" t="s">
        <v>13518</v>
      </c>
      <c r="AL3620" t="s">
        <v>64</v>
      </c>
      <c r="AM3620" t="s">
        <v>12620</v>
      </c>
      <c r="AN3620">
        <v>5</v>
      </c>
    </row>
    <row r="3621" spans="4:40" ht="14.4" x14ac:dyDescent="0.3">
      <c r="D3621" t="str">
        <f>CONCATENATE(portada_F[[#This Row],[NIVEL]],".",portada_F[[#This Row],[CODINS]])</f>
        <v>1.03366</v>
      </c>
      <c r="E3621" s="444" t="s">
        <v>33416</v>
      </c>
      <c r="F3621" t="s">
        <v>10290</v>
      </c>
      <c r="G3621" t="s">
        <v>10291</v>
      </c>
      <c r="H3621" t="s">
        <v>10292</v>
      </c>
      <c r="I3621" t="s">
        <v>3749</v>
      </c>
      <c r="J3621" t="s">
        <v>10</v>
      </c>
      <c r="K3621" t="s">
        <v>32</v>
      </c>
      <c r="L3621" t="s">
        <v>20921</v>
      </c>
      <c r="M3621" t="s">
        <v>18492</v>
      </c>
      <c r="N3621">
        <v>30512</v>
      </c>
      <c r="O3621" t="s">
        <v>64</v>
      </c>
      <c r="P3621" t="s">
        <v>5</v>
      </c>
      <c r="Q3621" t="s">
        <v>14</v>
      </c>
      <c r="R3621" t="s">
        <v>19682</v>
      </c>
      <c r="S3621" t="s">
        <v>242</v>
      </c>
      <c r="T3621" t="s">
        <v>3749</v>
      </c>
      <c r="U3621" t="s">
        <v>25376</v>
      </c>
      <c r="V3621" t="s">
        <v>10292</v>
      </c>
      <c r="W3621" t="s">
        <v>11100</v>
      </c>
      <c r="X3621" t="s">
        <v>13359</v>
      </c>
      <c r="Y3621" s="536" t="s">
        <v>27935</v>
      </c>
      <c r="Z3621" s="536"/>
      <c r="AA3621" s="493" t="s">
        <v>19462</v>
      </c>
      <c r="AB3621" s="493" t="s">
        <v>27936</v>
      </c>
      <c r="AC3621" s="493" t="s">
        <v>20343</v>
      </c>
      <c r="AD3621" s="493" t="s">
        <v>27250</v>
      </c>
      <c r="AE3621"/>
      <c r="AF3621" t="s">
        <v>20919</v>
      </c>
      <c r="AG3621"/>
      <c r="AH3621"/>
      <c r="AI3621" t="s">
        <v>20668</v>
      </c>
      <c r="AJ3621" t="s">
        <v>32</v>
      </c>
      <c r="AK3621" t="s">
        <v>11101</v>
      </c>
      <c r="AL3621" t="s">
        <v>64</v>
      </c>
      <c r="AM3621" t="s">
        <v>10292</v>
      </c>
      <c r="AN3621">
        <v>4</v>
      </c>
    </row>
    <row r="3622" spans="4:40" ht="14.4" x14ac:dyDescent="0.3">
      <c r="D3622" t="str">
        <f>CONCATENATE(portada_F[[#This Row],[NIVEL]],".",portada_F[[#This Row],[CODINS]])</f>
        <v>1.02672</v>
      </c>
      <c r="E3622" s="444" t="s">
        <v>32817</v>
      </c>
      <c r="F3622" t="s">
        <v>5452</v>
      </c>
      <c r="G3622" t="s">
        <v>6590</v>
      </c>
      <c r="H3622" t="s">
        <v>9838</v>
      </c>
      <c r="I3622" t="s">
        <v>205</v>
      </c>
      <c r="J3622" t="s">
        <v>1</v>
      </c>
      <c r="K3622" t="s">
        <v>32</v>
      </c>
      <c r="L3622" t="s">
        <v>20921</v>
      </c>
      <c r="M3622" t="s">
        <v>18492</v>
      </c>
      <c r="N3622">
        <v>41002</v>
      </c>
      <c r="O3622" t="s">
        <v>206</v>
      </c>
      <c r="P3622" t="s">
        <v>11</v>
      </c>
      <c r="Q3622" t="s">
        <v>2</v>
      </c>
      <c r="R3622" t="s">
        <v>16737</v>
      </c>
      <c r="S3622" t="s">
        <v>207</v>
      </c>
      <c r="T3622" t="s">
        <v>205</v>
      </c>
      <c r="U3622" t="s">
        <v>1941</v>
      </c>
      <c r="V3622" t="s">
        <v>9839</v>
      </c>
      <c r="W3622" t="s">
        <v>26518</v>
      </c>
      <c r="X3622" t="s">
        <v>12151</v>
      </c>
      <c r="Y3622" s="536" t="s">
        <v>26519</v>
      </c>
      <c r="Z3622" s="536"/>
      <c r="AA3622" s="493" t="s">
        <v>11369</v>
      </c>
      <c r="AB3622" s="493" t="s">
        <v>26520</v>
      </c>
      <c r="AC3622" s="493" t="s">
        <v>19789</v>
      </c>
      <c r="AD3622" s="493" t="s">
        <v>22237</v>
      </c>
      <c r="AE3622"/>
      <c r="AF3622" t="s">
        <v>20919</v>
      </c>
      <c r="AG3622"/>
      <c r="AH3622"/>
      <c r="AI3622" t="s">
        <v>20668</v>
      </c>
      <c r="AJ3622" t="s">
        <v>32</v>
      </c>
      <c r="AK3622" t="s">
        <v>7862</v>
      </c>
      <c r="AL3622" t="s">
        <v>64</v>
      </c>
      <c r="AM3622" t="s">
        <v>9838</v>
      </c>
      <c r="AN3622">
        <v>9</v>
      </c>
    </row>
    <row r="3623" spans="4:40" ht="14.4" x14ac:dyDescent="0.3">
      <c r="D3623" t="str">
        <f>CONCATENATE(portada_F[[#This Row],[NIVEL]],".",portada_F[[#This Row],[CODINS]])</f>
        <v>1.03897</v>
      </c>
      <c r="E3623" s="444" t="s">
        <v>33819</v>
      </c>
      <c r="F3623" t="s">
        <v>12315</v>
      </c>
      <c r="G3623" t="s">
        <v>14826</v>
      </c>
      <c r="H3623" t="s">
        <v>18651</v>
      </c>
      <c r="I3623" t="s">
        <v>205</v>
      </c>
      <c r="J3623" t="s">
        <v>3</v>
      </c>
      <c r="K3623" t="s">
        <v>32</v>
      </c>
      <c r="L3623" t="s">
        <v>20921</v>
      </c>
      <c r="M3623" t="s">
        <v>18492</v>
      </c>
      <c r="N3623">
        <v>41001</v>
      </c>
      <c r="O3623" t="s">
        <v>206</v>
      </c>
      <c r="P3623" t="s">
        <v>11</v>
      </c>
      <c r="Q3623" t="s">
        <v>1</v>
      </c>
      <c r="R3623" t="s">
        <v>16736</v>
      </c>
      <c r="S3623" t="s">
        <v>207</v>
      </c>
      <c r="T3623" t="s">
        <v>205</v>
      </c>
      <c r="U3623" t="s">
        <v>3312</v>
      </c>
      <c r="V3623" t="s">
        <v>15330</v>
      </c>
      <c r="W3623" t="s">
        <v>29071</v>
      </c>
      <c r="X3623" t="s">
        <v>15936</v>
      </c>
      <c r="Y3623" s="536" t="s">
        <v>29072</v>
      </c>
      <c r="Z3623" s="536"/>
      <c r="AA3623" s="493" t="s">
        <v>29073</v>
      </c>
      <c r="AB3623" s="493" t="s">
        <v>29072</v>
      </c>
      <c r="AC3623" s="493" t="s">
        <v>19849</v>
      </c>
      <c r="AD3623" s="493" t="s">
        <v>23022</v>
      </c>
      <c r="AE3623"/>
      <c r="AF3623" t="s">
        <v>20919</v>
      </c>
      <c r="AG3623"/>
      <c r="AH3623"/>
      <c r="AI3623" t="s">
        <v>20668</v>
      </c>
      <c r="AJ3623" t="s">
        <v>32</v>
      </c>
      <c r="AK3623" t="s">
        <v>14835</v>
      </c>
      <c r="AL3623" t="s">
        <v>64</v>
      </c>
      <c r="AM3623" t="s">
        <v>18651</v>
      </c>
      <c r="AN3623">
        <v>3</v>
      </c>
    </row>
    <row r="3624" spans="4:40" ht="14.4" x14ac:dyDescent="0.3">
      <c r="D3624" t="str">
        <f>CONCATENATE(portada_F[[#This Row],[NIVEL]],".",portada_F[[#This Row],[CODINS]])</f>
        <v>1.04073</v>
      </c>
      <c r="E3624" s="444" t="s">
        <v>33966</v>
      </c>
      <c r="F3624" t="s">
        <v>14496</v>
      </c>
      <c r="G3624" t="s">
        <v>17506</v>
      </c>
      <c r="H3624" t="s">
        <v>17507</v>
      </c>
      <c r="I3624" t="s">
        <v>205</v>
      </c>
      <c r="J3624" t="s">
        <v>1</v>
      </c>
      <c r="K3624" t="s">
        <v>32</v>
      </c>
      <c r="L3624" t="s">
        <v>20921</v>
      </c>
      <c r="M3624" t="s">
        <v>18492</v>
      </c>
      <c r="N3624">
        <v>41002</v>
      </c>
      <c r="O3624" t="s">
        <v>206</v>
      </c>
      <c r="P3624" t="s">
        <v>11</v>
      </c>
      <c r="Q3624" t="s">
        <v>2</v>
      </c>
      <c r="R3624" t="s">
        <v>16737</v>
      </c>
      <c r="S3624" t="s">
        <v>207</v>
      </c>
      <c r="T3624" t="s">
        <v>205</v>
      </c>
      <c r="U3624" t="s">
        <v>1941</v>
      </c>
      <c r="V3624" t="s">
        <v>17507</v>
      </c>
      <c r="W3624" t="s">
        <v>29438</v>
      </c>
      <c r="X3624" t="s">
        <v>17508</v>
      </c>
      <c r="Y3624" s="536" t="s">
        <v>29439</v>
      </c>
      <c r="Z3624" s="536"/>
      <c r="AA3624" s="493" t="s">
        <v>19585</v>
      </c>
      <c r="AB3624" s="493" t="s">
        <v>29440</v>
      </c>
      <c r="AC3624" s="493" t="s">
        <v>19789</v>
      </c>
      <c r="AD3624" s="493" t="s">
        <v>29135</v>
      </c>
      <c r="AE3624"/>
      <c r="AF3624" t="s">
        <v>20919</v>
      </c>
      <c r="AG3624"/>
      <c r="AH3624"/>
      <c r="AI3624" t="s">
        <v>20668</v>
      </c>
      <c r="AJ3624" t="s">
        <v>32</v>
      </c>
      <c r="AK3624" t="s">
        <v>14832</v>
      </c>
      <c r="AL3624" t="s">
        <v>64</v>
      </c>
      <c r="AM3624" t="s">
        <v>17507</v>
      </c>
      <c r="AN3624">
        <v>4</v>
      </c>
    </row>
    <row r="3625" spans="4:40" ht="14.4" x14ac:dyDescent="0.3">
      <c r="D3625" t="str">
        <f>CONCATENATE(portada_F[[#This Row],[NIVEL]],".",portada_F[[#This Row],[CODINS]])</f>
        <v>1.00614</v>
      </c>
      <c r="E3625" s="444" t="s">
        <v>30986</v>
      </c>
      <c r="F3625" t="s">
        <v>1722</v>
      </c>
      <c r="G3625" t="s">
        <v>4083</v>
      </c>
      <c r="H3625" t="s">
        <v>539</v>
      </c>
      <c r="I3625" t="s">
        <v>207</v>
      </c>
      <c r="J3625" t="s">
        <v>6</v>
      </c>
      <c r="K3625" t="s">
        <v>32</v>
      </c>
      <c r="L3625" t="s">
        <v>20921</v>
      </c>
      <c r="M3625" t="s">
        <v>18492</v>
      </c>
      <c r="N3625">
        <v>40604</v>
      </c>
      <c r="O3625" t="s">
        <v>206</v>
      </c>
      <c r="P3625" t="s">
        <v>6</v>
      </c>
      <c r="Q3625" t="s">
        <v>4</v>
      </c>
      <c r="R3625" t="s">
        <v>16729</v>
      </c>
      <c r="S3625" t="s">
        <v>207</v>
      </c>
      <c r="T3625" t="s">
        <v>272</v>
      </c>
      <c r="U3625" t="s">
        <v>539</v>
      </c>
      <c r="V3625" t="s">
        <v>539</v>
      </c>
      <c r="W3625" t="s">
        <v>526</v>
      </c>
      <c r="X3625" t="s">
        <v>11607</v>
      </c>
      <c r="Y3625" s="536" t="s">
        <v>22214</v>
      </c>
      <c r="Z3625" s="536" t="s">
        <v>22215</v>
      </c>
      <c r="AA3625" s="493" t="s">
        <v>19846</v>
      </c>
      <c r="AB3625" s="493" t="s">
        <v>22214</v>
      </c>
      <c r="AC3625" s="493" t="s">
        <v>19841</v>
      </c>
      <c r="AD3625" s="493" t="s">
        <v>22171</v>
      </c>
      <c r="AE3625"/>
      <c r="AF3625" t="s">
        <v>20919</v>
      </c>
      <c r="AG3625"/>
      <c r="AH3625"/>
      <c r="AI3625" t="s">
        <v>20668</v>
      </c>
      <c r="AJ3625" t="s">
        <v>32</v>
      </c>
      <c r="AK3625" t="s">
        <v>2673</v>
      </c>
      <c r="AL3625" t="s">
        <v>64</v>
      </c>
      <c r="AM3625" t="s">
        <v>539</v>
      </c>
      <c r="AN3625">
        <v>33</v>
      </c>
    </row>
    <row r="3626" spans="4:40" ht="14.4" x14ac:dyDescent="0.3">
      <c r="D3626" t="str">
        <f>CONCATENATE(portada_F[[#This Row],[NIVEL]],".",portada_F[[#This Row],[CODINS]])</f>
        <v>1.02271</v>
      </c>
      <c r="E3626" s="444" t="s">
        <v>32466</v>
      </c>
      <c r="F3626" t="s">
        <v>4990</v>
      </c>
      <c r="G3626" t="s">
        <v>6599</v>
      </c>
      <c r="H3626" t="s">
        <v>7027</v>
      </c>
      <c r="I3626" t="s">
        <v>889</v>
      </c>
      <c r="J3626" t="s">
        <v>2</v>
      </c>
      <c r="K3626" t="s">
        <v>32</v>
      </c>
      <c r="L3626" t="s">
        <v>20921</v>
      </c>
      <c r="M3626" t="s">
        <v>18492</v>
      </c>
      <c r="N3626">
        <v>50101</v>
      </c>
      <c r="O3626" t="s">
        <v>236</v>
      </c>
      <c r="P3626" t="s">
        <v>1</v>
      </c>
      <c r="Q3626" t="s">
        <v>1</v>
      </c>
      <c r="R3626" t="s">
        <v>16740</v>
      </c>
      <c r="S3626" t="s">
        <v>237</v>
      </c>
      <c r="T3626" t="s">
        <v>889</v>
      </c>
      <c r="U3626" t="s">
        <v>889</v>
      </c>
      <c r="V3626" t="s">
        <v>9847</v>
      </c>
      <c r="W3626" t="s">
        <v>9848</v>
      </c>
      <c r="X3626" t="s">
        <v>12053</v>
      </c>
      <c r="Y3626" s="536" t="s">
        <v>25699</v>
      </c>
      <c r="Z3626" s="536" t="s">
        <v>25700</v>
      </c>
      <c r="AA3626" s="493" t="s">
        <v>6600</v>
      </c>
      <c r="AB3626" s="493" t="s">
        <v>25700</v>
      </c>
      <c r="AC3626" s="493" t="s">
        <v>19872</v>
      </c>
      <c r="AD3626" s="493" t="s">
        <v>22277</v>
      </c>
      <c r="AE3626"/>
      <c r="AF3626" t="s">
        <v>20919</v>
      </c>
      <c r="AG3626"/>
      <c r="AH3626"/>
      <c r="AI3626" t="s">
        <v>20668</v>
      </c>
      <c r="AJ3626" t="s">
        <v>32</v>
      </c>
      <c r="AK3626" t="s">
        <v>7770</v>
      </c>
      <c r="AL3626" t="s">
        <v>64</v>
      </c>
      <c r="AM3626" t="s">
        <v>7027</v>
      </c>
      <c r="AN3626">
        <v>25</v>
      </c>
    </row>
    <row r="3627" spans="4:40" ht="14.4" x14ac:dyDescent="0.3">
      <c r="D3627" t="str">
        <f>CONCATENATE(portada_F[[#This Row],[NIVEL]],".",portada_F[[#This Row],[CODINS]])</f>
        <v>1.03603</v>
      </c>
      <c r="E3627" s="444" t="s">
        <v>33593</v>
      </c>
      <c r="F3627" t="s">
        <v>9936</v>
      </c>
      <c r="G3627" t="s">
        <v>13711</v>
      </c>
      <c r="H3627" t="s">
        <v>70</v>
      </c>
      <c r="I3627" t="s">
        <v>889</v>
      </c>
      <c r="J3627" t="s">
        <v>3</v>
      </c>
      <c r="K3627" t="s">
        <v>32</v>
      </c>
      <c r="L3627" t="s">
        <v>20921</v>
      </c>
      <c r="M3627" t="s">
        <v>18492</v>
      </c>
      <c r="N3627">
        <v>50403</v>
      </c>
      <c r="O3627" t="s">
        <v>236</v>
      </c>
      <c r="P3627" t="s">
        <v>4</v>
      </c>
      <c r="Q3627" t="s">
        <v>3</v>
      </c>
      <c r="R3627" t="s">
        <v>16760</v>
      </c>
      <c r="S3627" t="s">
        <v>237</v>
      </c>
      <c r="T3627" t="s">
        <v>22295</v>
      </c>
      <c r="U3627" t="s">
        <v>23074</v>
      </c>
      <c r="V3627" t="s">
        <v>70</v>
      </c>
      <c r="W3627" t="s">
        <v>28460</v>
      </c>
      <c r="X3627" t="s">
        <v>14357</v>
      </c>
      <c r="Y3627" s="536" t="s">
        <v>28461</v>
      </c>
      <c r="Z3627" s="536" t="s">
        <v>22299</v>
      </c>
      <c r="AA3627" s="493" t="s">
        <v>28462</v>
      </c>
      <c r="AB3627" s="493" t="s">
        <v>28461</v>
      </c>
      <c r="AC3627" s="493" t="s">
        <v>18830</v>
      </c>
      <c r="AD3627" s="493" t="s">
        <v>22299</v>
      </c>
      <c r="AE3627"/>
      <c r="AF3627" t="s">
        <v>20919</v>
      </c>
      <c r="AG3627"/>
      <c r="AH3627"/>
      <c r="AI3627" t="s">
        <v>20668</v>
      </c>
      <c r="AJ3627" t="s">
        <v>32</v>
      </c>
      <c r="AK3627" t="s">
        <v>14475</v>
      </c>
      <c r="AL3627" t="s">
        <v>64</v>
      </c>
      <c r="AM3627" t="s">
        <v>70</v>
      </c>
      <c r="AN3627">
        <v>6</v>
      </c>
    </row>
    <row r="3628" spans="4:40" ht="14.4" x14ac:dyDescent="0.3">
      <c r="D3628" t="str">
        <f>CONCATENATE(portada_F[[#This Row],[NIVEL]],".",portada_F[[#This Row],[CODINS]])</f>
        <v>1.00789</v>
      </c>
      <c r="E3628" s="444" t="s">
        <v>31149</v>
      </c>
      <c r="F3628" t="s">
        <v>2127</v>
      </c>
      <c r="G3628" t="s">
        <v>4339</v>
      </c>
      <c r="H3628" t="s">
        <v>4340</v>
      </c>
      <c r="I3628" t="s">
        <v>889</v>
      </c>
      <c r="J3628" t="s">
        <v>2</v>
      </c>
      <c r="K3628" t="s">
        <v>32</v>
      </c>
      <c r="L3628" t="s">
        <v>20921</v>
      </c>
      <c r="M3628" t="s">
        <v>18492</v>
      </c>
      <c r="N3628">
        <v>50101</v>
      </c>
      <c r="O3628" t="s">
        <v>236</v>
      </c>
      <c r="P3628" t="s">
        <v>1</v>
      </c>
      <c r="Q3628" t="s">
        <v>1</v>
      </c>
      <c r="R3628" t="s">
        <v>16740</v>
      </c>
      <c r="S3628" t="s">
        <v>237</v>
      </c>
      <c r="T3628" t="s">
        <v>889</v>
      </c>
      <c r="U3628" t="s">
        <v>889</v>
      </c>
      <c r="V3628" t="s">
        <v>4341</v>
      </c>
      <c r="W3628" t="s">
        <v>7124</v>
      </c>
      <c r="X3628" t="s">
        <v>15586</v>
      </c>
      <c r="Y3628" s="536" t="s">
        <v>22674</v>
      </c>
      <c r="Z3628" s="536" t="s">
        <v>22675</v>
      </c>
      <c r="AA3628" s="493" t="s">
        <v>19923</v>
      </c>
      <c r="AB3628" s="493" t="s">
        <v>22676</v>
      </c>
      <c r="AC3628" s="493" t="s">
        <v>19872</v>
      </c>
      <c r="AD3628" s="493" t="s">
        <v>22277</v>
      </c>
      <c r="AE3628"/>
      <c r="AF3628" t="s">
        <v>20919</v>
      </c>
      <c r="AG3628"/>
      <c r="AH3628"/>
      <c r="AI3628" t="s">
        <v>20668</v>
      </c>
      <c r="AJ3628" t="s">
        <v>32</v>
      </c>
      <c r="AK3628" t="s">
        <v>2892</v>
      </c>
      <c r="AL3628" t="s">
        <v>64</v>
      </c>
      <c r="AM3628" t="s">
        <v>4340</v>
      </c>
      <c r="AN3628">
        <v>25</v>
      </c>
    </row>
    <row r="3629" spans="4:40" ht="14.4" x14ac:dyDescent="0.3">
      <c r="D3629" t="str">
        <f>CONCATENATE(portada_F[[#This Row],[NIVEL]],".",portada_F[[#This Row],[CODINS]])</f>
        <v>1.01601</v>
      </c>
      <c r="E3629" s="444" t="s">
        <v>31874</v>
      </c>
      <c r="F3629" t="s">
        <v>3941</v>
      </c>
      <c r="G3629" t="s">
        <v>4519</v>
      </c>
      <c r="H3629" t="s">
        <v>4520</v>
      </c>
      <c r="I3629" t="s">
        <v>4404</v>
      </c>
      <c r="J3629" t="s">
        <v>5</v>
      </c>
      <c r="K3629" t="s">
        <v>32</v>
      </c>
      <c r="L3629" t="s">
        <v>20921</v>
      </c>
      <c r="M3629" t="s">
        <v>18492</v>
      </c>
      <c r="N3629">
        <v>51104</v>
      </c>
      <c r="O3629" t="s">
        <v>236</v>
      </c>
      <c r="P3629" t="s">
        <v>13</v>
      </c>
      <c r="Q3629" t="s">
        <v>4</v>
      </c>
      <c r="R3629" t="s">
        <v>16791</v>
      </c>
      <c r="S3629" t="s">
        <v>237</v>
      </c>
      <c r="T3629" t="s">
        <v>4518</v>
      </c>
      <c r="U3629" t="s">
        <v>4521</v>
      </c>
      <c r="V3629" t="s">
        <v>4521</v>
      </c>
      <c r="W3629" t="s">
        <v>24338</v>
      </c>
      <c r="X3629" t="s">
        <v>9561</v>
      </c>
      <c r="Y3629" s="536" t="s">
        <v>24339</v>
      </c>
      <c r="Z3629" s="536" t="s">
        <v>24339</v>
      </c>
      <c r="AA3629" s="493" t="s">
        <v>24340</v>
      </c>
      <c r="AB3629" s="493" t="s">
        <v>24341</v>
      </c>
      <c r="AC3629" s="493" t="s">
        <v>22321</v>
      </c>
      <c r="AD3629" s="493" t="s">
        <v>22322</v>
      </c>
      <c r="AE3629"/>
      <c r="AF3629" t="s">
        <v>20919</v>
      </c>
      <c r="AG3629"/>
      <c r="AH3629"/>
      <c r="AI3629" t="s">
        <v>20668</v>
      </c>
      <c r="AJ3629" t="s">
        <v>32</v>
      </c>
      <c r="AK3629" t="s">
        <v>4216</v>
      </c>
      <c r="AL3629" t="s">
        <v>64</v>
      </c>
      <c r="AM3629" t="s">
        <v>4520</v>
      </c>
      <c r="AN3629">
        <v>12</v>
      </c>
    </row>
    <row r="3630" spans="4:40" ht="14.4" x14ac:dyDescent="0.3">
      <c r="D3630" t="str">
        <f>CONCATENATE(portada_F[[#This Row],[NIVEL]],".",portada_F[[#This Row],[CODINS]])</f>
        <v>1.01262</v>
      </c>
      <c r="E3630" s="444" t="s">
        <v>31547</v>
      </c>
      <c r="F3630" t="s">
        <v>3256</v>
      </c>
      <c r="G3630" t="s">
        <v>4523</v>
      </c>
      <c r="H3630" t="s">
        <v>4524</v>
      </c>
      <c r="I3630" t="s">
        <v>4404</v>
      </c>
      <c r="J3630" t="s">
        <v>5</v>
      </c>
      <c r="K3630" t="s">
        <v>32</v>
      </c>
      <c r="L3630" t="s">
        <v>20921</v>
      </c>
      <c r="M3630" t="s">
        <v>18492</v>
      </c>
      <c r="N3630">
        <v>51102</v>
      </c>
      <c r="O3630" t="s">
        <v>236</v>
      </c>
      <c r="P3630" t="s">
        <v>13</v>
      </c>
      <c r="Q3630" t="s">
        <v>2</v>
      </c>
      <c r="R3630" t="s">
        <v>16790</v>
      </c>
      <c r="S3630" t="s">
        <v>237</v>
      </c>
      <c r="T3630" t="s">
        <v>4518</v>
      </c>
      <c r="U3630" t="s">
        <v>4524</v>
      </c>
      <c r="V3630" t="s">
        <v>4524</v>
      </c>
      <c r="W3630" t="s">
        <v>18959</v>
      </c>
      <c r="X3630" t="s">
        <v>11782</v>
      </c>
      <c r="Y3630" s="536" t="s">
        <v>23620</v>
      </c>
      <c r="Z3630" s="536" t="s">
        <v>23620</v>
      </c>
      <c r="AA3630" s="493" t="s">
        <v>4537</v>
      </c>
      <c r="AB3630" s="493" t="s">
        <v>23621</v>
      </c>
      <c r="AC3630" s="493" t="s">
        <v>22321</v>
      </c>
      <c r="AD3630" s="493" t="s">
        <v>23622</v>
      </c>
      <c r="AE3630"/>
      <c r="AF3630" t="s">
        <v>20919</v>
      </c>
      <c r="AG3630"/>
      <c r="AH3630"/>
      <c r="AI3630" t="s">
        <v>20668</v>
      </c>
      <c r="AJ3630" t="s">
        <v>32</v>
      </c>
      <c r="AK3630" t="s">
        <v>4241</v>
      </c>
      <c r="AL3630" t="s">
        <v>64</v>
      </c>
      <c r="AM3630" t="s">
        <v>4524</v>
      </c>
      <c r="AN3630">
        <v>15</v>
      </c>
    </row>
    <row r="3631" spans="4:40" ht="14.4" x14ac:dyDescent="0.3">
      <c r="D3631" t="str">
        <f>CONCATENATE(portada_F[[#This Row],[NIVEL]],".",portada_F[[#This Row],[CODINS]])</f>
        <v>1.02211</v>
      </c>
      <c r="E3631" s="444" t="s">
        <v>32416</v>
      </c>
      <c r="F3631" t="s">
        <v>4545</v>
      </c>
      <c r="G3631" t="s">
        <v>4544</v>
      </c>
      <c r="H3631" t="s">
        <v>4527</v>
      </c>
      <c r="I3631" t="s">
        <v>4404</v>
      </c>
      <c r="J3631" t="s">
        <v>5</v>
      </c>
      <c r="K3631" t="s">
        <v>32</v>
      </c>
      <c r="L3631" t="s">
        <v>20921</v>
      </c>
      <c r="M3631" t="s">
        <v>18492</v>
      </c>
      <c r="N3631">
        <v>51103</v>
      </c>
      <c r="O3631" t="s">
        <v>236</v>
      </c>
      <c r="P3631" t="s">
        <v>13</v>
      </c>
      <c r="Q3631" t="s">
        <v>3</v>
      </c>
      <c r="R3631" t="s">
        <v>25587</v>
      </c>
      <c r="S3631" t="s">
        <v>237</v>
      </c>
      <c r="T3631" t="s">
        <v>4518</v>
      </c>
      <c r="U3631" t="s">
        <v>4527</v>
      </c>
      <c r="V3631" t="s">
        <v>4527</v>
      </c>
      <c r="W3631" t="s">
        <v>25588</v>
      </c>
      <c r="X3631" t="s">
        <v>12045</v>
      </c>
      <c r="Y3631" s="536" t="s">
        <v>25589</v>
      </c>
      <c r="Z3631" s="536" t="s">
        <v>25590</v>
      </c>
      <c r="AA3631" s="493" t="s">
        <v>8324</v>
      </c>
      <c r="AB3631" s="493" t="s">
        <v>25591</v>
      </c>
      <c r="AC3631" s="493" t="s">
        <v>22321</v>
      </c>
      <c r="AD3631" s="493" t="s">
        <v>22322</v>
      </c>
      <c r="AE3631"/>
      <c r="AF3631" t="s">
        <v>20919</v>
      </c>
      <c r="AG3631"/>
      <c r="AH3631"/>
      <c r="AI3631" t="s">
        <v>20668</v>
      </c>
      <c r="AJ3631" t="s">
        <v>32</v>
      </c>
      <c r="AK3631" t="s">
        <v>515</v>
      </c>
      <c r="AL3631" t="s">
        <v>64</v>
      </c>
      <c r="AM3631" t="s">
        <v>4527</v>
      </c>
      <c r="AN3631">
        <v>11</v>
      </c>
    </row>
    <row r="3632" spans="4:40" ht="14.4" x14ac:dyDescent="0.3">
      <c r="D3632" t="str">
        <f>CONCATENATE(portada_F[[#This Row],[NIVEL]],".",portada_F[[#This Row],[CODINS]])</f>
        <v>1.02531</v>
      </c>
      <c r="E3632" s="444" t="s">
        <v>32700</v>
      </c>
      <c r="F3632" t="s">
        <v>4881</v>
      </c>
      <c r="G3632" t="s">
        <v>4880</v>
      </c>
      <c r="H3632" t="s">
        <v>4539</v>
      </c>
      <c r="I3632" t="s">
        <v>1762</v>
      </c>
      <c r="J3632" t="s">
        <v>1</v>
      </c>
      <c r="K3632" t="s">
        <v>32</v>
      </c>
      <c r="L3632" t="s">
        <v>20921</v>
      </c>
      <c r="M3632" t="s">
        <v>18492</v>
      </c>
      <c r="N3632">
        <v>50603</v>
      </c>
      <c r="O3632" t="s">
        <v>236</v>
      </c>
      <c r="P3632" t="s">
        <v>6</v>
      </c>
      <c r="Q3632" t="s">
        <v>3</v>
      </c>
      <c r="R3632" t="s">
        <v>16768</v>
      </c>
      <c r="S3632" t="s">
        <v>237</v>
      </c>
      <c r="T3632" t="s">
        <v>1762</v>
      </c>
      <c r="U3632" t="s">
        <v>51</v>
      </c>
      <c r="V3632" t="s">
        <v>4539</v>
      </c>
      <c r="W3632" t="s">
        <v>26241</v>
      </c>
      <c r="X3632" t="s">
        <v>12113</v>
      </c>
      <c r="Y3632" s="536" t="s">
        <v>26242</v>
      </c>
      <c r="Z3632" s="536" t="s">
        <v>26243</v>
      </c>
      <c r="AA3632" s="493" t="s">
        <v>20238</v>
      </c>
      <c r="AB3632" s="493" t="s">
        <v>26242</v>
      </c>
      <c r="AC3632" s="493" t="s">
        <v>19868</v>
      </c>
      <c r="AD3632" s="493" t="s">
        <v>22387</v>
      </c>
      <c r="AE3632"/>
      <c r="AF3632" t="s">
        <v>20919</v>
      </c>
      <c r="AG3632"/>
      <c r="AH3632"/>
      <c r="AI3632" t="s">
        <v>20668</v>
      </c>
      <c r="AJ3632" t="s">
        <v>32</v>
      </c>
      <c r="AK3632" t="s">
        <v>4879</v>
      </c>
      <c r="AL3632" t="s">
        <v>64</v>
      </c>
      <c r="AM3632" t="s">
        <v>4539</v>
      </c>
      <c r="AN3632">
        <v>10</v>
      </c>
    </row>
    <row r="3633" spans="4:40" ht="14.4" x14ac:dyDescent="0.3">
      <c r="D3633" t="str">
        <f>CONCATENATE(portada_F[[#This Row],[NIVEL]],".",portada_F[[#This Row],[CODINS]])</f>
        <v>1.00677</v>
      </c>
      <c r="E3633" s="444" t="s">
        <v>31044</v>
      </c>
      <c r="F3633" t="s">
        <v>1081</v>
      </c>
      <c r="G3633" t="s">
        <v>6825</v>
      </c>
      <c r="H3633" t="s">
        <v>7015</v>
      </c>
      <c r="I3633" t="s">
        <v>1762</v>
      </c>
      <c r="J3633" t="s">
        <v>1</v>
      </c>
      <c r="K3633" t="s">
        <v>32</v>
      </c>
      <c r="L3633" t="s">
        <v>20929</v>
      </c>
      <c r="M3633" t="s">
        <v>18492</v>
      </c>
      <c r="N3633">
        <v>50601</v>
      </c>
      <c r="O3633" t="s">
        <v>236</v>
      </c>
      <c r="P3633" t="s">
        <v>6</v>
      </c>
      <c r="Q3633" t="s">
        <v>1</v>
      </c>
      <c r="R3633" t="s">
        <v>16766</v>
      </c>
      <c r="S3633" t="s">
        <v>237</v>
      </c>
      <c r="T3633" t="s">
        <v>1762</v>
      </c>
      <c r="U3633" t="s">
        <v>1762</v>
      </c>
      <c r="V3633" t="s">
        <v>1762</v>
      </c>
      <c r="W3633" t="s">
        <v>7070</v>
      </c>
      <c r="X3633" t="s">
        <v>10436</v>
      </c>
      <c r="Y3633" s="536" t="s">
        <v>22388</v>
      </c>
      <c r="Z3633" s="536" t="s">
        <v>22388</v>
      </c>
      <c r="AA3633" s="493" t="s">
        <v>16423</v>
      </c>
      <c r="AB3633" s="493" t="s">
        <v>22388</v>
      </c>
      <c r="AC3633" s="493" t="s">
        <v>19868</v>
      </c>
      <c r="AD3633" s="493" t="s">
        <v>22387</v>
      </c>
      <c r="AE3633"/>
      <c r="AF3633" t="s">
        <v>20920</v>
      </c>
      <c r="AG3633"/>
      <c r="AH3633" t="s">
        <v>22389</v>
      </c>
      <c r="AI3633" t="s">
        <v>20668</v>
      </c>
      <c r="AJ3633" t="s">
        <v>35</v>
      </c>
      <c r="AK3633" t="s">
        <v>19693</v>
      </c>
      <c r="AL3633" t="s">
        <v>20934</v>
      </c>
      <c r="AM3633"/>
      <c r="AN3633">
        <v>70</v>
      </c>
    </row>
    <row r="3634" spans="4:40" ht="14.4" x14ac:dyDescent="0.3">
      <c r="D3634" t="str">
        <f>CONCATENATE(portada_F[[#This Row],[NIVEL]],".",portada_F[[#This Row],[CODINS]])</f>
        <v>1.03755</v>
      </c>
      <c r="E3634" s="444" t="s">
        <v>31044</v>
      </c>
      <c r="F3634" t="s">
        <v>7652</v>
      </c>
      <c r="G3634" t="s">
        <v>6825</v>
      </c>
      <c r="H3634" t="s">
        <v>28796</v>
      </c>
      <c r="I3634" t="s">
        <v>1762</v>
      </c>
      <c r="J3634" t="s">
        <v>1</v>
      </c>
      <c r="K3634" t="s">
        <v>32</v>
      </c>
      <c r="L3634" t="s">
        <v>20921</v>
      </c>
      <c r="M3634" t="s">
        <v>18492</v>
      </c>
      <c r="N3634">
        <v>50601</v>
      </c>
      <c r="O3634" t="s">
        <v>236</v>
      </c>
      <c r="P3634" t="s">
        <v>6</v>
      </c>
      <c r="Q3634" t="s">
        <v>1</v>
      </c>
      <c r="R3634" t="s">
        <v>16766</v>
      </c>
      <c r="S3634" t="s">
        <v>237</v>
      </c>
      <c r="T3634" t="s">
        <v>1762</v>
      </c>
      <c r="U3634" t="s">
        <v>1762</v>
      </c>
      <c r="V3634" t="s">
        <v>16422</v>
      </c>
      <c r="W3634" t="s">
        <v>28797</v>
      </c>
      <c r="X3634" t="s">
        <v>17653</v>
      </c>
      <c r="Y3634" s="536" t="s">
        <v>22388</v>
      </c>
      <c r="Z3634" s="536" t="s">
        <v>28798</v>
      </c>
      <c r="AA3634" s="493" t="s">
        <v>16423</v>
      </c>
      <c r="AB3634" s="493" t="s">
        <v>22388</v>
      </c>
      <c r="AC3634" s="493" t="s">
        <v>19868</v>
      </c>
      <c r="AD3634" s="493" t="s">
        <v>22387</v>
      </c>
      <c r="AE3634" t="s">
        <v>28173</v>
      </c>
      <c r="AF3634" t="s">
        <v>20919</v>
      </c>
      <c r="AG3634" t="s">
        <v>32</v>
      </c>
      <c r="AH3634" t="s">
        <v>19694</v>
      </c>
      <c r="AI3634" t="s">
        <v>28799</v>
      </c>
      <c r="AJ3634" t="s">
        <v>32</v>
      </c>
      <c r="AK3634" t="s">
        <v>1081</v>
      </c>
      <c r="AL3634" t="s">
        <v>32</v>
      </c>
      <c r="AM3634" t="s">
        <v>7015</v>
      </c>
      <c r="AN3634">
        <v>17</v>
      </c>
    </row>
    <row r="3635" spans="4:40" ht="14.4" x14ac:dyDescent="0.3">
      <c r="D3635" t="str">
        <f>CONCATENATE(portada_F[[#This Row],[NIVEL]],".",portada_F[[#This Row],[CODINS]])</f>
        <v>1.03966</v>
      </c>
      <c r="E3635" s="444" t="s">
        <v>31044</v>
      </c>
      <c r="F3635" t="s">
        <v>9996</v>
      </c>
      <c r="G3635" t="s">
        <v>6825</v>
      </c>
      <c r="H3635" t="s">
        <v>29210</v>
      </c>
      <c r="I3635" t="s">
        <v>1762</v>
      </c>
      <c r="J3635" t="s">
        <v>1</v>
      </c>
      <c r="K3635" t="s">
        <v>32</v>
      </c>
      <c r="L3635" t="s">
        <v>20921</v>
      </c>
      <c r="M3635" t="s">
        <v>18492</v>
      </c>
      <c r="N3635">
        <v>50601</v>
      </c>
      <c r="O3635" t="s">
        <v>236</v>
      </c>
      <c r="P3635" t="s">
        <v>6</v>
      </c>
      <c r="Q3635" t="s">
        <v>1</v>
      </c>
      <c r="R3635" t="s">
        <v>16766</v>
      </c>
      <c r="S3635" t="s">
        <v>237</v>
      </c>
      <c r="T3635" t="s">
        <v>1762</v>
      </c>
      <c r="U3635" t="s">
        <v>1762</v>
      </c>
      <c r="V3635" t="s">
        <v>1202</v>
      </c>
      <c r="W3635" t="s">
        <v>18332</v>
      </c>
      <c r="X3635" t="s">
        <v>17654</v>
      </c>
      <c r="Y3635" s="536" t="s">
        <v>29211</v>
      </c>
      <c r="Z3635" s="536"/>
      <c r="AA3635" s="493" t="s">
        <v>16423</v>
      </c>
      <c r="AB3635" s="493" t="s">
        <v>22388</v>
      </c>
      <c r="AC3635" s="493" t="s">
        <v>19868</v>
      </c>
      <c r="AD3635" s="493" t="s">
        <v>22387</v>
      </c>
      <c r="AE3635" t="s">
        <v>28173</v>
      </c>
      <c r="AF3635" t="s">
        <v>20919</v>
      </c>
      <c r="AG3635" t="s">
        <v>32</v>
      </c>
      <c r="AH3635" t="s">
        <v>19694</v>
      </c>
      <c r="AI3635" t="s">
        <v>29212</v>
      </c>
      <c r="AJ3635" t="s">
        <v>32</v>
      </c>
      <c r="AK3635" t="s">
        <v>1081</v>
      </c>
      <c r="AL3635" t="s">
        <v>32</v>
      </c>
      <c r="AM3635" t="s">
        <v>7015</v>
      </c>
      <c r="AN3635">
        <v>40</v>
      </c>
    </row>
    <row r="3636" spans="4:40" ht="14.4" x14ac:dyDescent="0.3">
      <c r="D3636" t="str">
        <f>CONCATENATE(portada_F[[#This Row],[NIVEL]],".",portada_F[[#This Row],[CODINS]])</f>
        <v>1.03062</v>
      </c>
      <c r="E3636" s="444" t="s">
        <v>33158</v>
      </c>
      <c r="F3636" t="s">
        <v>7738</v>
      </c>
      <c r="G3636" t="s">
        <v>20356</v>
      </c>
      <c r="H3636" t="s">
        <v>20357</v>
      </c>
      <c r="I3636" t="s">
        <v>1762</v>
      </c>
      <c r="J3636" t="s">
        <v>5</v>
      </c>
      <c r="K3636" t="s">
        <v>32</v>
      </c>
      <c r="L3636" t="s">
        <v>20921</v>
      </c>
      <c r="M3636" t="s">
        <v>18492</v>
      </c>
      <c r="N3636">
        <v>50702</v>
      </c>
      <c r="O3636" t="s">
        <v>236</v>
      </c>
      <c r="P3636" t="s">
        <v>7</v>
      </c>
      <c r="Q3636" t="s">
        <v>2</v>
      </c>
      <c r="R3636" t="s">
        <v>16771</v>
      </c>
      <c r="S3636" t="s">
        <v>237</v>
      </c>
      <c r="T3636" t="s">
        <v>22390</v>
      </c>
      <c r="U3636" t="s">
        <v>24513</v>
      </c>
      <c r="V3636" t="s">
        <v>8278</v>
      </c>
      <c r="W3636" t="s">
        <v>27333</v>
      </c>
      <c r="X3636" t="s">
        <v>27334</v>
      </c>
      <c r="Y3636" s="536" t="s">
        <v>27335</v>
      </c>
      <c r="Z3636" s="536"/>
      <c r="AA3636" s="493" t="s">
        <v>20358</v>
      </c>
      <c r="AB3636" s="493" t="s">
        <v>27335</v>
      </c>
      <c r="AC3636" s="493" t="s">
        <v>19776</v>
      </c>
      <c r="AD3636" s="493" t="s">
        <v>23566</v>
      </c>
      <c r="AE3636"/>
      <c r="AF3636" t="s">
        <v>20919</v>
      </c>
      <c r="AG3636"/>
      <c r="AH3636"/>
      <c r="AI3636" t="s">
        <v>20668</v>
      </c>
      <c r="AJ3636" t="s">
        <v>32</v>
      </c>
      <c r="AK3636" t="s">
        <v>20359</v>
      </c>
      <c r="AL3636" t="s">
        <v>64</v>
      </c>
      <c r="AM3636" t="s">
        <v>20357</v>
      </c>
      <c r="AN3636">
        <v>9</v>
      </c>
    </row>
    <row r="3637" spans="4:40" ht="14.4" x14ac:dyDescent="0.3">
      <c r="D3637" t="str">
        <f>CONCATENATE(portada_F[[#This Row],[NIVEL]],".",portada_F[[#This Row],[CODINS]])</f>
        <v>1.02245</v>
      </c>
      <c r="E3637" s="444" t="s">
        <v>32446</v>
      </c>
      <c r="F3637" t="s">
        <v>562</v>
      </c>
      <c r="G3637" t="s">
        <v>6594</v>
      </c>
      <c r="H3637" t="s">
        <v>6595</v>
      </c>
      <c r="I3637" t="s">
        <v>137</v>
      </c>
      <c r="J3637" t="s">
        <v>1</v>
      </c>
      <c r="K3637" t="s">
        <v>32</v>
      </c>
      <c r="L3637" t="s">
        <v>20921</v>
      </c>
      <c r="M3637" t="s">
        <v>18492</v>
      </c>
      <c r="N3637">
        <v>60108</v>
      </c>
      <c r="O3637" t="s">
        <v>136</v>
      </c>
      <c r="P3637" t="s">
        <v>1</v>
      </c>
      <c r="Q3637" t="s">
        <v>9</v>
      </c>
      <c r="R3637" t="s">
        <v>16800</v>
      </c>
      <c r="S3637" t="s">
        <v>137</v>
      </c>
      <c r="T3637" t="s">
        <v>137</v>
      </c>
      <c r="U3637" t="s">
        <v>2458</v>
      </c>
      <c r="V3637" t="s">
        <v>9845</v>
      </c>
      <c r="W3637" t="s">
        <v>7082</v>
      </c>
      <c r="X3637" t="s">
        <v>10849</v>
      </c>
      <c r="Y3637" s="536" t="s">
        <v>25655</v>
      </c>
      <c r="Z3637" s="536" t="s">
        <v>25655</v>
      </c>
      <c r="AA3637" s="493" t="s">
        <v>20192</v>
      </c>
      <c r="AB3637" s="493" t="s">
        <v>25655</v>
      </c>
      <c r="AC3637" s="493" t="s">
        <v>19875</v>
      </c>
      <c r="AD3637" s="493" t="s">
        <v>22406</v>
      </c>
      <c r="AE3637"/>
      <c r="AF3637" t="s">
        <v>20919</v>
      </c>
      <c r="AG3637"/>
      <c r="AH3637"/>
      <c r="AI3637" t="s">
        <v>20668</v>
      </c>
      <c r="AJ3637" t="s">
        <v>32</v>
      </c>
      <c r="AK3637" t="s">
        <v>7766</v>
      </c>
      <c r="AL3637" t="s">
        <v>64</v>
      </c>
      <c r="AM3637" t="s">
        <v>6595</v>
      </c>
      <c r="AN3637">
        <v>93</v>
      </c>
    </row>
    <row r="3638" spans="4:40" ht="14.4" x14ac:dyDescent="0.3">
      <c r="D3638" t="str">
        <f>CONCATENATE(portada_F[[#This Row],[NIVEL]],".",portada_F[[#This Row],[CODINS]])</f>
        <v>1.03717</v>
      </c>
      <c r="E3638" s="444" t="s">
        <v>33676</v>
      </c>
      <c r="F3638" t="s">
        <v>13852</v>
      </c>
      <c r="G3638" t="s">
        <v>13853</v>
      </c>
      <c r="H3638" t="s">
        <v>13854</v>
      </c>
      <c r="I3638" t="s">
        <v>4727</v>
      </c>
      <c r="J3638" t="s">
        <v>2</v>
      </c>
      <c r="K3638" t="s">
        <v>32</v>
      </c>
      <c r="L3638" t="s">
        <v>20921</v>
      </c>
      <c r="M3638" t="s">
        <v>18492</v>
      </c>
      <c r="N3638">
        <v>60111</v>
      </c>
      <c r="O3638" t="s">
        <v>136</v>
      </c>
      <c r="P3638" t="s">
        <v>1</v>
      </c>
      <c r="Q3638" t="s">
        <v>13</v>
      </c>
      <c r="R3638" t="s">
        <v>16802</v>
      </c>
      <c r="S3638" t="s">
        <v>137</v>
      </c>
      <c r="T3638" t="s">
        <v>137</v>
      </c>
      <c r="U3638" t="s">
        <v>3237</v>
      </c>
      <c r="V3638" t="s">
        <v>13854</v>
      </c>
      <c r="W3638" t="s">
        <v>24153</v>
      </c>
      <c r="X3638" t="s">
        <v>15156</v>
      </c>
      <c r="Y3638" s="536" t="s">
        <v>28714</v>
      </c>
      <c r="Z3638" s="536"/>
      <c r="AA3638" s="493" t="s">
        <v>20478</v>
      </c>
      <c r="AB3638" s="493" t="s">
        <v>28715</v>
      </c>
      <c r="AC3638" s="493" t="s">
        <v>22874</v>
      </c>
      <c r="AD3638" s="493" t="s">
        <v>22875</v>
      </c>
      <c r="AE3638"/>
      <c r="AF3638" t="s">
        <v>20919</v>
      </c>
      <c r="AG3638"/>
      <c r="AH3638"/>
      <c r="AI3638" t="s">
        <v>20668</v>
      </c>
      <c r="AJ3638" t="s">
        <v>32</v>
      </c>
      <c r="AK3638" t="s">
        <v>14512</v>
      </c>
      <c r="AL3638" t="s">
        <v>64</v>
      </c>
      <c r="AM3638" t="s">
        <v>13854</v>
      </c>
      <c r="AN3638">
        <v>3</v>
      </c>
    </row>
    <row r="3639" spans="4:40" ht="14.4" x14ac:dyDescent="0.3">
      <c r="D3639" t="str">
        <f>CONCATENATE(portada_F[[#This Row],[NIVEL]],".",portada_F[[#This Row],[CODINS]])</f>
        <v>1.04340</v>
      </c>
      <c r="E3639" s="444" t="s">
        <v>34164</v>
      </c>
      <c r="F3639" t="s">
        <v>13528</v>
      </c>
      <c r="G3639" t="s">
        <v>29992</v>
      </c>
      <c r="H3639" t="s">
        <v>674</v>
      </c>
      <c r="I3639" t="s">
        <v>4727</v>
      </c>
      <c r="J3639" t="s">
        <v>2</v>
      </c>
      <c r="K3639" t="s">
        <v>32</v>
      </c>
      <c r="L3639" t="s">
        <v>20921</v>
      </c>
      <c r="M3639" t="s">
        <v>18492</v>
      </c>
      <c r="N3639">
        <v>60105</v>
      </c>
      <c r="O3639" t="s">
        <v>136</v>
      </c>
      <c r="P3639" t="s">
        <v>1</v>
      </c>
      <c r="Q3639" t="s">
        <v>5</v>
      </c>
      <c r="R3639" t="s">
        <v>16797</v>
      </c>
      <c r="S3639" t="s">
        <v>137</v>
      </c>
      <c r="T3639" t="s">
        <v>137</v>
      </c>
      <c r="U3639" t="s">
        <v>5092</v>
      </c>
      <c r="V3639" t="s">
        <v>674</v>
      </c>
      <c r="W3639" t="s">
        <v>29993</v>
      </c>
      <c r="X3639" t="s">
        <v>29994</v>
      </c>
      <c r="Y3639" s="536" t="s">
        <v>29995</v>
      </c>
      <c r="Z3639" s="536"/>
      <c r="AA3639" s="493" t="s">
        <v>29996</v>
      </c>
      <c r="AB3639" s="493" t="s">
        <v>29997</v>
      </c>
      <c r="AC3639" s="493" t="s">
        <v>22874</v>
      </c>
      <c r="AD3639" s="493" t="s">
        <v>22875</v>
      </c>
      <c r="AE3639"/>
      <c r="AF3639" t="s">
        <v>20919</v>
      </c>
      <c r="AG3639"/>
      <c r="AH3639"/>
      <c r="AI3639" t="s">
        <v>20668</v>
      </c>
      <c r="AJ3639" t="s">
        <v>32</v>
      </c>
      <c r="AK3639" t="s">
        <v>14844</v>
      </c>
      <c r="AL3639" t="s">
        <v>64</v>
      </c>
      <c r="AM3639" t="s">
        <v>674</v>
      </c>
      <c r="AN3639">
        <v>2</v>
      </c>
    </row>
    <row r="3640" spans="4:40" ht="14.4" x14ac:dyDescent="0.3">
      <c r="D3640" t="str">
        <f>CONCATENATE(portada_F[[#This Row],[NIVEL]],".",portada_F[[#This Row],[CODINS]])</f>
        <v>1.03265</v>
      </c>
      <c r="E3640" s="444" t="s">
        <v>33328</v>
      </c>
      <c r="F3640" t="s">
        <v>6198</v>
      </c>
      <c r="G3640" t="s">
        <v>6601</v>
      </c>
      <c r="H3640" t="s">
        <v>3797</v>
      </c>
      <c r="I3640" t="s">
        <v>135</v>
      </c>
      <c r="J3640" t="s">
        <v>6</v>
      </c>
      <c r="K3640" t="s">
        <v>32</v>
      </c>
      <c r="L3640" t="s">
        <v>20921</v>
      </c>
      <c r="M3640" t="s">
        <v>18492</v>
      </c>
      <c r="N3640">
        <v>60802</v>
      </c>
      <c r="O3640" t="s">
        <v>136</v>
      </c>
      <c r="P3640" t="s">
        <v>9</v>
      </c>
      <c r="Q3640" t="s">
        <v>2</v>
      </c>
      <c r="R3640" t="s">
        <v>16835</v>
      </c>
      <c r="S3640" t="s">
        <v>137</v>
      </c>
      <c r="T3640" t="s">
        <v>22499</v>
      </c>
      <c r="U3640" t="s">
        <v>3327</v>
      </c>
      <c r="V3640" t="s">
        <v>3797</v>
      </c>
      <c r="W3640" t="s">
        <v>13339</v>
      </c>
      <c r="X3640" t="s">
        <v>11072</v>
      </c>
      <c r="Y3640" s="536" t="s">
        <v>27731</v>
      </c>
      <c r="Z3640" s="536" t="s">
        <v>25762</v>
      </c>
      <c r="AA3640" s="493" t="s">
        <v>19442</v>
      </c>
      <c r="AB3640" s="493" t="s">
        <v>27731</v>
      </c>
      <c r="AC3640" s="493" t="s">
        <v>19895</v>
      </c>
      <c r="AD3640" s="493" t="s">
        <v>22504</v>
      </c>
      <c r="AE3640"/>
      <c r="AF3640" t="s">
        <v>20919</v>
      </c>
      <c r="AG3640"/>
      <c r="AH3640"/>
      <c r="AI3640" t="s">
        <v>20668</v>
      </c>
      <c r="AJ3640" t="s">
        <v>32</v>
      </c>
      <c r="AK3640" t="s">
        <v>8022</v>
      </c>
      <c r="AL3640" t="s">
        <v>64</v>
      </c>
      <c r="AM3640" t="s">
        <v>3797</v>
      </c>
      <c r="AN3640">
        <v>19</v>
      </c>
    </row>
    <row r="3641" spans="4:40" ht="14.4" x14ac:dyDescent="0.3">
      <c r="D3641" t="str">
        <f>CONCATENATE(portada_F[[#This Row],[NIVEL]],".",portada_F[[#This Row],[CODINS]])</f>
        <v>1.03722</v>
      </c>
      <c r="E3641" s="444" t="s">
        <v>33681</v>
      </c>
      <c r="F3641" t="s">
        <v>7601</v>
      </c>
      <c r="G3641" t="s">
        <v>13865</v>
      </c>
      <c r="H3641" t="s">
        <v>13866</v>
      </c>
      <c r="I3641" t="s">
        <v>135</v>
      </c>
      <c r="J3641" t="s">
        <v>225</v>
      </c>
      <c r="K3641" t="s">
        <v>32</v>
      </c>
      <c r="L3641" t="s">
        <v>20921</v>
      </c>
      <c r="M3641" t="s">
        <v>18492</v>
      </c>
      <c r="N3641">
        <v>60704</v>
      </c>
      <c r="O3641" t="s">
        <v>136</v>
      </c>
      <c r="P3641" t="s">
        <v>7</v>
      </c>
      <c r="Q3641" t="s">
        <v>4</v>
      </c>
      <c r="R3641" t="s">
        <v>16833</v>
      </c>
      <c r="S3641" t="s">
        <v>137</v>
      </c>
      <c r="T3641" t="s">
        <v>138</v>
      </c>
      <c r="U3641" t="s">
        <v>1897</v>
      </c>
      <c r="V3641" t="s">
        <v>13866</v>
      </c>
      <c r="W3641" t="s">
        <v>19535</v>
      </c>
      <c r="X3641" t="s">
        <v>15160</v>
      </c>
      <c r="Y3641" s="536"/>
      <c r="Z3641" s="536"/>
      <c r="AA3641" s="493" t="s">
        <v>19534</v>
      </c>
      <c r="AB3641" s="493" t="s">
        <v>28727</v>
      </c>
      <c r="AC3641" s="493" t="s">
        <v>20251</v>
      </c>
      <c r="AD3641" s="493" t="s">
        <v>26382</v>
      </c>
      <c r="AE3641"/>
      <c r="AF3641" t="s">
        <v>20919</v>
      </c>
      <c r="AG3641"/>
      <c r="AH3641"/>
      <c r="AI3641" t="s">
        <v>20668</v>
      </c>
      <c r="AJ3641" t="s">
        <v>32</v>
      </c>
      <c r="AK3641" t="s">
        <v>14514</v>
      </c>
      <c r="AL3641" t="s">
        <v>64</v>
      </c>
      <c r="AM3641" t="s">
        <v>13866</v>
      </c>
      <c r="AN3641">
        <v>4</v>
      </c>
    </row>
    <row r="3642" spans="4:40" ht="14.4" x14ac:dyDescent="0.3">
      <c r="D3642" t="str">
        <f>CONCATENATE(portada_F[[#This Row],[NIVEL]],".",portada_F[[#This Row],[CODINS]])</f>
        <v>1.02703</v>
      </c>
      <c r="E3642" s="444" t="s">
        <v>32848</v>
      </c>
      <c r="F3642" t="s">
        <v>5485</v>
      </c>
      <c r="G3642" t="s">
        <v>6596</v>
      </c>
      <c r="H3642" t="s">
        <v>6597</v>
      </c>
      <c r="I3642" t="s">
        <v>13537</v>
      </c>
      <c r="J3642" t="s">
        <v>1</v>
      </c>
      <c r="K3642" t="s">
        <v>32</v>
      </c>
      <c r="L3642" t="s">
        <v>20921</v>
      </c>
      <c r="M3642" t="s">
        <v>18492</v>
      </c>
      <c r="N3642">
        <v>70401</v>
      </c>
      <c r="O3642" t="s">
        <v>87</v>
      </c>
      <c r="P3642" t="s">
        <v>4</v>
      </c>
      <c r="Q3642" t="s">
        <v>1</v>
      </c>
      <c r="R3642" t="s">
        <v>16860</v>
      </c>
      <c r="S3642" t="s">
        <v>17671</v>
      </c>
      <c r="T3642" t="s">
        <v>22595</v>
      </c>
      <c r="U3642" t="s">
        <v>22601</v>
      </c>
      <c r="V3642" t="s">
        <v>6597</v>
      </c>
      <c r="W3642" t="s">
        <v>19317</v>
      </c>
      <c r="X3642" t="s">
        <v>15067</v>
      </c>
      <c r="Y3642" s="536" t="s">
        <v>26607</v>
      </c>
      <c r="Z3642" s="536" t="s">
        <v>26607</v>
      </c>
      <c r="AA3642" s="493" t="s">
        <v>19316</v>
      </c>
      <c r="AB3642" s="493" t="s">
        <v>26608</v>
      </c>
      <c r="AC3642" s="493" t="s">
        <v>19909</v>
      </c>
      <c r="AD3642" s="493" t="s">
        <v>22606</v>
      </c>
      <c r="AE3642"/>
      <c r="AF3642" t="s">
        <v>20919</v>
      </c>
      <c r="AG3642"/>
      <c r="AH3642"/>
      <c r="AI3642" t="s">
        <v>20668</v>
      </c>
      <c r="AJ3642" t="s">
        <v>32</v>
      </c>
      <c r="AK3642" t="s">
        <v>7872</v>
      </c>
      <c r="AL3642" t="s">
        <v>64</v>
      </c>
      <c r="AM3642" t="s">
        <v>6597</v>
      </c>
      <c r="AN3642">
        <v>25</v>
      </c>
    </row>
    <row r="3643" spans="4:40" ht="14.4" x14ac:dyDescent="0.3">
      <c r="D3643" t="str">
        <f>CONCATENATE(portada_F[[#This Row],[NIVEL]],".",portada_F[[#This Row],[CODINS]])</f>
        <v>1.04234</v>
      </c>
      <c r="E3643" s="444" t="s">
        <v>34080</v>
      </c>
      <c r="F3643" t="s">
        <v>18652</v>
      </c>
      <c r="G3643" t="s">
        <v>18653</v>
      </c>
      <c r="H3643" t="s">
        <v>18654</v>
      </c>
      <c r="I3643" t="s">
        <v>13537</v>
      </c>
      <c r="J3643" t="s">
        <v>3</v>
      </c>
      <c r="K3643" t="s">
        <v>32</v>
      </c>
      <c r="L3643" t="s">
        <v>20921</v>
      </c>
      <c r="M3643" t="s">
        <v>18492</v>
      </c>
      <c r="N3643">
        <v>70404</v>
      </c>
      <c r="O3643" t="s">
        <v>87</v>
      </c>
      <c r="P3643" t="s">
        <v>4</v>
      </c>
      <c r="Q3643" t="s">
        <v>4</v>
      </c>
      <c r="R3643" t="s">
        <v>16863</v>
      </c>
      <c r="S3643" t="s">
        <v>17671</v>
      </c>
      <c r="T3643" t="s">
        <v>22595</v>
      </c>
      <c r="U3643" t="s">
        <v>22596</v>
      </c>
      <c r="V3643" t="s">
        <v>18654</v>
      </c>
      <c r="W3643" t="s">
        <v>19609</v>
      </c>
      <c r="X3643" t="s">
        <v>19608</v>
      </c>
      <c r="Y3643" s="536" t="s">
        <v>29744</v>
      </c>
      <c r="Z3643" s="536"/>
      <c r="AA3643" s="493" t="s">
        <v>29745</v>
      </c>
      <c r="AB3643" s="493" t="s">
        <v>29744</v>
      </c>
      <c r="AC3643" s="493" t="s">
        <v>20286</v>
      </c>
      <c r="AD3643" s="493" t="s">
        <v>26771</v>
      </c>
      <c r="AE3643"/>
      <c r="AF3643" t="s">
        <v>20919</v>
      </c>
      <c r="AG3643"/>
      <c r="AH3643"/>
      <c r="AI3643" t="s">
        <v>20668</v>
      </c>
      <c r="AJ3643" t="s">
        <v>32</v>
      </c>
      <c r="AK3643" t="s">
        <v>14847</v>
      </c>
      <c r="AL3643" t="s">
        <v>64</v>
      </c>
      <c r="AM3643" t="s">
        <v>18654</v>
      </c>
      <c r="AN3643">
        <v>6</v>
      </c>
    </row>
    <row r="3644" spans="4:40" ht="14.4" x14ac:dyDescent="0.3">
      <c r="D3644" t="str">
        <f>CONCATENATE(portada_F[[#This Row],[NIVEL]],".",portada_F[[#This Row],[CODINS]])</f>
        <v>1.03914</v>
      </c>
      <c r="E3644" s="444" t="s">
        <v>33833</v>
      </c>
      <c r="F3644" t="s">
        <v>14847</v>
      </c>
      <c r="G3644" t="s">
        <v>14846</v>
      </c>
      <c r="H3644" t="s">
        <v>14848</v>
      </c>
      <c r="I3644" t="s">
        <v>17671</v>
      </c>
      <c r="J3644" t="s">
        <v>10</v>
      </c>
      <c r="K3644" t="s">
        <v>32</v>
      </c>
      <c r="L3644" t="s">
        <v>20921</v>
      </c>
      <c r="M3644" t="s">
        <v>18492</v>
      </c>
      <c r="N3644">
        <v>70502</v>
      </c>
      <c r="O3644" t="s">
        <v>87</v>
      </c>
      <c r="P3644" t="s">
        <v>5</v>
      </c>
      <c r="Q3644" t="s">
        <v>2</v>
      </c>
      <c r="R3644" t="s">
        <v>16865</v>
      </c>
      <c r="S3644" t="s">
        <v>17671</v>
      </c>
      <c r="T3644" t="s">
        <v>3066</v>
      </c>
      <c r="U3644" t="s">
        <v>5849</v>
      </c>
      <c r="V3644" t="s">
        <v>15336</v>
      </c>
      <c r="W3644" t="s">
        <v>29111</v>
      </c>
      <c r="X3644" t="s">
        <v>19565</v>
      </c>
      <c r="Y3644" s="536"/>
      <c r="Z3644" s="536"/>
      <c r="AA3644" s="493" t="s">
        <v>19564</v>
      </c>
      <c r="AB3644" s="493" t="s">
        <v>29112</v>
      </c>
      <c r="AC3644" s="493" t="s">
        <v>19914</v>
      </c>
      <c r="AD3644" s="493" t="s">
        <v>22623</v>
      </c>
      <c r="AE3644"/>
      <c r="AF3644" t="s">
        <v>20919</v>
      </c>
      <c r="AG3644"/>
      <c r="AH3644"/>
      <c r="AI3644" t="s">
        <v>20668</v>
      </c>
      <c r="AJ3644" t="s">
        <v>32</v>
      </c>
      <c r="AK3644" t="s">
        <v>15359</v>
      </c>
      <c r="AL3644" t="s">
        <v>64</v>
      </c>
      <c r="AM3644" t="s">
        <v>14848</v>
      </c>
      <c r="AN3644">
        <v>4</v>
      </c>
    </row>
    <row r="3645" spans="4:40" ht="14.4" x14ac:dyDescent="0.3">
      <c r="D3645" t="str">
        <f>CONCATENATE(portada_F[[#This Row],[NIVEL]],".",portada_F[[#This Row],[CODINS]])</f>
        <v>1.02792</v>
      </c>
      <c r="E3645" s="444" t="s">
        <v>32930</v>
      </c>
      <c r="F3645" t="s">
        <v>5594</v>
      </c>
      <c r="G3645" t="s">
        <v>6591</v>
      </c>
      <c r="H3645" t="s">
        <v>6592</v>
      </c>
      <c r="I3645" t="s">
        <v>17671</v>
      </c>
      <c r="J3645" t="s">
        <v>6</v>
      </c>
      <c r="K3645" t="s">
        <v>32</v>
      </c>
      <c r="L3645" t="s">
        <v>20921</v>
      </c>
      <c r="M3645" t="s">
        <v>18492</v>
      </c>
      <c r="N3645">
        <v>70304</v>
      </c>
      <c r="O3645" t="s">
        <v>87</v>
      </c>
      <c r="P3645" t="s">
        <v>3</v>
      </c>
      <c r="Q3645" t="s">
        <v>4</v>
      </c>
      <c r="R3645" t="s">
        <v>16857</v>
      </c>
      <c r="S3645" t="s">
        <v>17671</v>
      </c>
      <c r="T3645" t="s">
        <v>21299</v>
      </c>
      <c r="U3645" t="s">
        <v>5871</v>
      </c>
      <c r="V3645" t="s">
        <v>6592</v>
      </c>
      <c r="W3645" t="s">
        <v>26798</v>
      </c>
      <c r="X3645" t="s">
        <v>13226</v>
      </c>
      <c r="Y3645" s="536" t="s">
        <v>26799</v>
      </c>
      <c r="Z3645" s="536"/>
      <c r="AA3645" s="493" t="s">
        <v>9844</v>
      </c>
      <c r="AB3645" s="493" t="s">
        <v>26799</v>
      </c>
      <c r="AC3645" s="493" t="s">
        <v>19948</v>
      </c>
      <c r="AD3645" s="493" t="s">
        <v>22959</v>
      </c>
      <c r="AE3645"/>
      <c r="AF3645" t="s">
        <v>20919</v>
      </c>
      <c r="AG3645"/>
      <c r="AH3645"/>
      <c r="AI3645" t="s">
        <v>20668</v>
      </c>
      <c r="AJ3645" t="s">
        <v>32</v>
      </c>
      <c r="AK3645" t="s">
        <v>7894</v>
      </c>
      <c r="AL3645" t="s">
        <v>64</v>
      </c>
      <c r="AM3645" t="s">
        <v>6592</v>
      </c>
      <c r="AN3645">
        <v>6</v>
      </c>
    </row>
    <row r="3646" spans="4:40" ht="14.4" x14ac:dyDescent="0.3">
      <c r="D3646" t="str">
        <f>CONCATENATE(portada_F[[#This Row],[NIVEL]],".",portada_F[[#This Row],[CODINS]])</f>
        <v>1.02244</v>
      </c>
      <c r="E3646" s="444" t="s">
        <v>32445</v>
      </c>
      <c r="F3646" t="s">
        <v>3103</v>
      </c>
      <c r="G3646" t="s">
        <v>6593</v>
      </c>
      <c r="H3646" t="s">
        <v>3893</v>
      </c>
      <c r="I3646" t="s">
        <v>17671</v>
      </c>
      <c r="J3646" t="s">
        <v>6</v>
      </c>
      <c r="K3646" t="s">
        <v>32</v>
      </c>
      <c r="L3646" t="s">
        <v>20921</v>
      </c>
      <c r="M3646" t="s">
        <v>18492</v>
      </c>
      <c r="N3646">
        <v>70306</v>
      </c>
      <c r="O3646" t="s">
        <v>87</v>
      </c>
      <c r="P3646" t="s">
        <v>3</v>
      </c>
      <c r="Q3646" t="s">
        <v>6</v>
      </c>
      <c r="R3646" t="s">
        <v>16858</v>
      </c>
      <c r="S3646" t="s">
        <v>17671</v>
      </c>
      <c r="T3646" t="s">
        <v>21299</v>
      </c>
      <c r="U3646" t="s">
        <v>23113</v>
      </c>
      <c r="V3646" t="s">
        <v>3893</v>
      </c>
      <c r="W3646" t="s">
        <v>25652</v>
      </c>
      <c r="X3646" t="s">
        <v>12050</v>
      </c>
      <c r="Y3646" s="536" t="s">
        <v>25653</v>
      </c>
      <c r="Z3646" s="536" t="s">
        <v>25653</v>
      </c>
      <c r="AA3646" s="493" t="s">
        <v>9802</v>
      </c>
      <c r="AB3646" s="493" t="s">
        <v>25654</v>
      </c>
      <c r="AC3646" s="493" t="s">
        <v>19948</v>
      </c>
      <c r="AD3646" s="493" t="s">
        <v>22959</v>
      </c>
      <c r="AE3646"/>
      <c r="AF3646" t="s">
        <v>20919</v>
      </c>
      <c r="AG3646"/>
      <c r="AH3646"/>
      <c r="AI3646" t="s">
        <v>20668</v>
      </c>
      <c r="AJ3646" t="s">
        <v>32</v>
      </c>
      <c r="AK3646" t="s">
        <v>7765</v>
      </c>
      <c r="AL3646" t="s">
        <v>64</v>
      </c>
      <c r="AM3646" t="s">
        <v>3893</v>
      </c>
      <c r="AN3646">
        <v>21</v>
      </c>
    </row>
    <row r="3647" spans="4:40" ht="14.4" x14ac:dyDescent="0.3">
      <c r="D3647" t="str">
        <f>CONCATENATE(portada_F[[#This Row],[NIVEL]],".",portada_F[[#This Row],[CODINS]])</f>
        <v>1.03083</v>
      </c>
      <c r="E3647" s="444" t="s">
        <v>33177</v>
      </c>
      <c r="F3647" t="s">
        <v>6002</v>
      </c>
      <c r="G3647" t="s">
        <v>6598</v>
      </c>
      <c r="H3647" t="s">
        <v>2855</v>
      </c>
      <c r="I3647" t="s">
        <v>13537</v>
      </c>
      <c r="J3647" t="s">
        <v>6</v>
      </c>
      <c r="K3647" t="s">
        <v>32</v>
      </c>
      <c r="L3647" t="s">
        <v>20921</v>
      </c>
      <c r="M3647" t="s">
        <v>18492</v>
      </c>
      <c r="N3647">
        <v>70503</v>
      </c>
      <c r="O3647" t="s">
        <v>87</v>
      </c>
      <c r="P3647" t="s">
        <v>5</v>
      </c>
      <c r="Q3647" t="s">
        <v>3</v>
      </c>
      <c r="R3647" t="s">
        <v>16866</v>
      </c>
      <c r="S3647" t="s">
        <v>17671</v>
      </c>
      <c r="T3647" t="s">
        <v>3066</v>
      </c>
      <c r="U3647" t="s">
        <v>22889</v>
      </c>
      <c r="V3647" t="s">
        <v>2855</v>
      </c>
      <c r="W3647" t="s">
        <v>9846</v>
      </c>
      <c r="X3647" t="s">
        <v>15841</v>
      </c>
      <c r="Y3647" s="536" t="s">
        <v>27386</v>
      </c>
      <c r="Z3647" s="536"/>
      <c r="AA3647" s="493" t="s">
        <v>15840</v>
      </c>
      <c r="AB3647" s="493" t="s">
        <v>27386</v>
      </c>
      <c r="AC3647" s="493" t="s">
        <v>20275</v>
      </c>
      <c r="AD3647" s="493" t="s">
        <v>26614</v>
      </c>
      <c r="AE3647"/>
      <c r="AF3647" t="s">
        <v>20919</v>
      </c>
      <c r="AG3647"/>
      <c r="AH3647"/>
      <c r="AI3647" t="s">
        <v>20668</v>
      </c>
      <c r="AJ3647" t="s">
        <v>32</v>
      </c>
      <c r="AK3647" t="s">
        <v>7973</v>
      </c>
      <c r="AL3647" t="s">
        <v>64</v>
      </c>
      <c r="AM3647" t="s">
        <v>2855</v>
      </c>
      <c r="AN3647">
        <v>6</v>
      </c>
    </row>
    <row r="3648" spans="4:40" ht="14.4" x14ac:dyDescent="0.3">
      <c r="D3648" t="str">
        <f>CONCATENATE(portada_F[[#This Row],[NIVEL]],".",portada_F[[#This Row],[CODINS]])</f>
        <v>1.03521</v>
      </c>
      <c r="E3648" s="444" t="s">
        <v>33530</v>
      </c>
      <c r="F3648" t="s">
        <v>12621</v>
      </c>
      <c r="G3648" t="s">
        <v>12622</v>
      </c>
      <c r="H3648" t="s">
        <v>4917</v>
      </c>
      <c r="I3648" t="s">
        <v>13537</v>
      </c>
      <c r="J3648" t="s">
        <v>6</v>
      </c>
      <c r="K3648" t="s">
        <v>32</v>
      </c>
      <c r="L3648" t="s">
        <v>20921</v>
      </c>
      <c r="M3648" t="s">
        <v>18492</v>
      </c>
      <c r="N3648">
        <v>70503</v>
      </c>
      <c r="O3648" t="s">
        <v>87</v>
      </c>
      <c r="P3648" t="s">
        <v>5</v>
      </c>
      <c r="Q3648" t="s">
        <v>3</v>
      </c>
      <c r="R3648" t="s">
        <v>16866</v>
      </c>
      <c r="S3648" t="s">
        <v>17671</v>
      </c>
      <c r="T3648" t="s">
        <v>3066</v>
      </c>
      <c r="U3648" t="s">
        <v>22889</v>
      </c>
      <c r="V3648" t="s">
        <v>4917</v>
      </c>
      <c r="W3648" t="s">
        <v>28272</v>
      </c>
      <c r="X3648" t="s">
        <v>28273</v>
      </c>
      <c r="Y3648" s="536" t="s">
        <v>28274</v>
      </c>
      <c r="Z3648" s="536"/>
      <c r="AA3648" s="493" t="s">
        <v>28275</v>
      </c>
      <c r="AB3648" s="493" t="s">
        <v>28274</v>
      </c>
      <c r="AC3648" s="493" t="s">
        <v>20275</v>
      </c>
      <c r="AD3648" s="493" t="s">
        <v>26614</v>
      </c>
      <c r="AE3648"/>
      <c r="AF3648" t="s">
        <v>20919</v>
      </c>
      <c r="AG3648"/>
      <c r="AH3648"/>
      <c r="AI3648" t="s">
        <v>20668</v>
      </c>
      <c r="AJ3648" t="s">
        <v>32</v>
      </c>
      <c r="AK3648" t="s">
        <v>13519</v>
      </c>
      <c r="AL3648" t="s">
        <v>64</v>
      </c>
      <c r="AM3648" t="s">
        <v>4917</v>
      </c>
      <c r="AN3648">
        <v>9</v>
      </c>
    </row>
    <row r="3649" spans="4:40" ht="14.4" x14ac:dyDescent="0.3">
      <c r="D3649" t="str">
        <f>CONCATENATE(portada_F[[#This Row],[NIVEL]],".",portada_F[[#This Row],[CODINS]])</f>
        <v>1.01014</v>
      </c>
      <c r="E3649" s="444" t="s">
        <v>31334</v>
      </c>
      <c r="F3649" t="s">
        <v>2713</v>
      </c>
      <c r="G3649" t="s">
        <v>6423</v>
      </c>
      <c r="H3649" t="s">
        <v>6424</v>
      </c>
      <c r="I3649" t="s">
        <v>17671</v>
      </c>
      <c r="J3649" t="s">
        <v>1</v>
      </c>
      <c r="K3649" t="s">
        <v>32</v>
      </c>
      <c r="L3649" t="s">
        <v>20921</v>
      </c>
      <c r="M3649" t="s">
        <v>18492</v>
      </c>
      <c r="N3649">
        <v>70101</v>
      </c>
      <c r="O3649" t="s">
        <v>87</v>
      </c>
      <c r="P3649" t="s">
        <v>1</v>
      </c>
      <c r="Q3649" t="s">
        <v>1</v>
      </c>
      <c r="R3649" t="s">
        <v>16845</v>
      </c>
      <c r="S3649" t="s">
        <v>17671</v>
      </c>
      <c r="T3649" t="s">
        <v>17671</v>
      </c>
      <c r="U3649" t="s">
        <v>17671</v>
      </c>
      <c r="V3649" t="s">
        <v>23100</v>
      </c>
      <c r="W3649" t="s">
        <v>17955</v>
      </c>
      <c r="X3649" t="s">
        <v>10522</v>
      </c>
      <c r="Y3649" s="536" t="s">
        <v>23101</v>
      </c>
      <c r="Z3649" s="536" t="s">
        <v>23101</v>
      </c>
      <c r="AA3649" s="493" t="s">
        <v>11327</v>
      </c>
      <c r="AB3649" s="493" t="s">
        <v>23102</v>
      </c>
      <c r="AC3649" s="493" t="s">
        <v>19902</v>
      </c>
      <c r="AD3649" s="493" t="s">
        <v>22536</v>
      </c>
      <c r="AE3649"/>
      <c r="AF3649" t="s">
        <v>20919</v>
      </c>
      <c r="AG3649"/>
      <c r="AH3649"/>
      <c r="AI3649" t="s">
        <v>20668</v>
      </c>
      <c r="AJ3649" t="s">
        <v>32</v>
      </c>
      <c r="AK3649" t="s">
        <v>7511</v>
      </c>
      <c r="AL3649" t="s">
        <v>64</v>
      </c>
      <c r="AM3649" t="s">
        <v>6424</v>
      </c>
      <c r="AN3649">
        <v>106</v>
      </c>
    </row>
    <row r="3650" spans="4:40" ht="14.4" x14ac:dyDescent="0.3">
      <c r="D3650" t="str">
        <f>CONCATENATE(portada_F[[#This Row],[NIVEL]],".",portada_F[[#This Row],[CODINS]])</f>
        <v>1.03828</v>
      </c>
      <c r="E3650" s="444" t="s">
        <v>33760</v>
      </c>
      <c r="F3650" t="s">
        <v>7655</v>
      </c>
      <c r="G3650" t="s">
        <v>14734</v>
      </c>
      <c r="H3650" t="s">
        <v>14735</v>
      </c>
      <c r="I3650" t="s">
        <v>17671</v>
      </c>
      <c r="J3650" t="s">
        <v>5</v>
      </c>
      <c r="K3650" t="s">
        <v>32</v>
      </c>
      <c r="L3650" t="s">
        <v>20921</v>
      </c>
      <c r="M3650" t="s">
        <v>18492</v>
      </c>
      <c r="N3650">
        <v>70307</v>
      </c>
      <c r="O3650" t="s">
        <v>87</v>
      </c>
      <c r="P3650" t="s">
        <v>3</v>
      </c>
      <c r="Q3650" t="s">
        <v>7</v>
      </c>
      <c r="R3650" t="s">
        <v>16859</v>
      </c>
      <c r="S3650" t="s">
        <v>17671</v>
      </c>
      <c r="T3650" t="s">
        <v>21299</v>
      </c>
      <c r="U3650" t="s">
        <v>21312</v>
      </c>
      <c r="V3650" t="s">
        <v>14735</v>
      </c>
      <c r="W3650" t="s">
        <v>15919</v>
      </c>
      <c r="X3650" t="s">
        <v>15256</v>
      </c>
      <c r="Y3650" s="536" t="s">
        <v>28938</v>
      </c>
      <c r="Z3650" s="536" t="s">
        <v>28939</v>
      </c>
      <c r="AA3650" s="493" t="s">
        <v>28940</v>
      </c>
      <c r="AB3650" s="493" t="s">
        <v>28938</v>
      </c>
      <c r="AC3650" s="493" t="s">
        <v>21316</v>
      </c>
      <c r="AD3650" s="493" t="s">
        <v>21317</v>
      </c>
      <c r="AE3650"/>
      <c r="AF3650" t="s">
        <v>20919</v>
      </c>
      <c r="AG3650"/>
      <c r="AH3650"/>
      <c r="AI3650" t="s">
        <v>20668</v>
      </c>
      <c r="AJ3650" t="s">
        <v>32</v>
      </c>
      <c r="AK3650" t="s">
        <v>14837</v>
      </c>
      <c r="AL3650" t="s">
        <v>64</v>
      </c>
      <c r="AM3650" t="s">
        <v>14735</v>
      </c>
      <c r="AN3650">
        <v>3</v>
      </c>
    </row>
    <row r="3651" spans="4:40" ht="14.4" x14ac:dyDescent="0.3">
      <c r="D3651" t="str">
        <f>CONCATENATE(portada_F[[#This Row],[NIVEL]],".",portada_F[[#This Row],[CODINS]])</f>
        <v>1.03070</v>
      </c>
      <c r="E3651" s="444" t="s">
        <v>33166</v>
      </c>
      <c r="F3651" t="s">
        <v>7483</v>
      </c>
      <c r="G3651" t="s">
        <v>20361</v>
      </c>
      <c r="H3651" t="s">
        <v>750</v>
      </c>
      <c r="I3651" t="s">
        <v>205</v>
      </c>
      <c r="J3651" t="s">
        <v>5</v>
      </c>
      <c r="K3651" t="s">
        <v>32</v>
      </c>
      <c r="L3651" t="s">
        <v>20921</v>
      </c>
      <c r="M3651" t="s">
        <v>18492</v>
      </c>
      <c r="N3651">
        <v>41004</v>
      </c>
      <c r="O3651" t="s">
        <v>206</v>
      </c>
      <c r="P3651" t="s">
        <v>11</v>
      </c>
      <c r="Q3651" t="s">
        <v>4</v>
      </c>
      <c r="R3651" t="s">
        <v>16738</v>
      </c>
      <c r="S3651" t="s">
        <v>207</v>
      </c>
      <c r="T3651" t="s">
        <v>205</v>
      </c>
      <c r="U3651" t="s">
        <v>26529</v>
      </c>
      <c r="V3651" t="s">
        <v>27358</v>
      </c>
      <c r="W3651" t="s">
        <v>27359</v>
      </c>
      <c r="X3651" t="s">
        <v>20362</v>
      </c>
      <c r="Y3651" s="536" t="s">
        <v>27360</v>
      </c>
      <c r="Z3651" s="536"/>
      <c r="AA3651" s="493" t="s">
        <v>27361</v>
      </c>
      <c r="AB3651" s="493" t="s">
        <v>27360</v>
      </c>
      <c r="AC3651" s="493" t="s">
        <v>9508</v>
      </c>
      <c r="AD3651" s="493" t="s">
        <v>23394</v>
      </c>
      <c r="AE3651"/>
      <c r="AF3651" t="s">
        <v>20919</v>
      </c>
      <c r="AG3651"/>
      <c r="AH3651"/>
      <c r="AI3651" t="s">
        <v>20668</v>
      </c>
      <c r="AJ3651" t="s">
        <v>32</v>
      </c>
      <c r="AK3651" t="s">
        <v>13884</v>
      </c>
      <c r="AL3651" t="s">
        <v>64</v>
      </c>
      <c r="AM3651" t="s">
        <v>750</v>
      </c>
      <c r="AN3651">
        <v>3</v>
      </c>
    </row>
    <row r="3652" spans="4:40" ht="14.4" x14ac:dyDescent="0.3">
      <c r="D3652" t="str">
        <f>CONCATENATE(portada_F[[#This Row],[NIVEL]],".",portada_F[[#This Row],[CODINS]])</f>
        <v>1.04004</v>
      </c>
      <c r="E3652" s="444" t="s">
        <v>33908</v>
      </c>
      <c r="F3652" t="s">
        <v>16067</v>
      </c>
      <c r="G3652" t="s">
        <v>16066</v>
      </c>
      <c r="H3652" t="s">
        <v>16068</v>
      </c>
      <c r="I3652" t="s">
        <v>3287</v>
      </c>
      <c r="J3652" t="s">
        <v>9</v>
      </c>
      <c r="K3652" t="s">
        <v>32</v>
      </c>
      <c r="L3652" t="s">
        <v>20921</v>
      </c>
      <c r="M3652" t="s">
        <v>18492</v>
      </c>
      <c r="N3652">
        <v>70203</v>
      </c>
      <c r="O3652" t="s">
        <v>87</v>
      </c>
      <c r="P3652" t="s">
        <v>2</v>
      </c>
      <c r="Q3652" t="s">
        <v>3</v>
      </c>
      <c r="R3652" t="s">
        <v>18395</v>
      </c>
      <c r="S3652" t="s">
        <v>17671</v>
      </c>
      <c r="T3652" t="s">
        <v>3288</v>
      </c>
      <c r="U3652" t="s">
        <v>22636</v>
      </c>
      <c r="V3652" t="s">
        <v>16069</v>
      </c>
      <c r="W3652" t="s">
        <v>29299</v>
      </c>
      <c r="X3652" t="s">
        <v>16070</v>
      </c>
      <c r="Y3652" s="536" t="s">
        <v>29300</v>
      </c>
      <c r="Z3652" s="536"/>
      <c r="AA3652" s="493" t="s">
        <v>19576</v>
      </c>
      <c r="AB3652" s="493" t="s">
        <v>29301</v>
      </c>
      <c r="AC3652" s="493" t="s">
        <v>19918</v>
      </c>
      <c r="AD3652" s="493" t="s">
        <v>25627</v>
      </c>
      <c r="AE3652"/>
      <c r="AF3652" t="s">
        <v>20919</v>
      </c>
      <c r="AG3652"/>
      <c r="AH3652"/>
      <c r="AI3652" t="s">
        <v>20668</v>
      </c>
      <c r="AJ3652" t="s">
        <v>32</v>
      </c>
      <c r="AK3652" t="s">
        <v>16071</v>
      </c>
      <c r="AL3652" t="s">
        <v>64</v>
      </c>
      <c r="AM3652" t="s">
        <v>16068</v>
      </c>
      <c r="AN3652">
        <v>5</v>
      </c>
    </row>
    <row r="3653" spans="4:40" ht="14.4" x14ac:dyDescent="0.3">
      <c r="D3653" t="str">
        <f>CONCATENATE(portada_F[[#This Row],[NIVEL]],".",portada_F[[#This Row],[CODINS]])</f>
        <v>1.04099</v>
      </c>
      <c r="E3653" s="444" t="s">
        <v>33988</v>
      </c>
      <c r="F3653" t="s">
        <v>17568</v>
      </c>
      <c r="G3653" t="s">
        <v>17569</v>
      </c>
      <c r="H3653" t="s">
        <v>17570</v>
      </c>
      <c r="I3653" t="s">
        <v>3287</v>
      </c>
      <c r="J3653" t="s">
        <v>7</v>
      </c>
      <c r="K3653" t="s">
        <v>32</v>
      </c>
      <c r="L3653" t="s">
        <v>20921</v>
      </c>
      <c r="M3653" t="s">
        <v>18492</v>
      </c>
      <c r="N3653">
        <v>70604</v>
      </c>
      <c r="O3653" t="s">
        <v>87</v>
      </c>
      <c r="P3653" t="s">
        <v>6</v>
      </c>
      <c r="Q3653" t="s">
        <v>4</v>
      </c>
      <c r="R3653" t="s">
        <v>16870</v>
      </c>
      <c r="S3653" t="s">
        <v>17671</v>
      </c>
      <c r="T3653" t="s">
        <v>2357</v>
      </c>
      <c r="U3653" t="s">
        <v>17937</v>
      </c>
      <c r="V3653" t="s">
        <v>17570</v>
      </c>
      <c r="W3653" t="s">
        <v>24383</v>
      </c>
      <c r="X3653" t="s">
        <v>17571</v>
      </c>
      <c r="Y3653" s="536" t="s">
        <v>29501</v>
      </c>
      <c r="Z3653" s="536"/>
      <c r="AA3653" s="493" t="s">
        <v>15783</v>
      </c>
      <c r="AB3653" s="493" t="s">
        <v>29501</v>
      </c>
      <c r="AC3653" s="493" t="s">
        <v>22661</v>
      </c>
      <c r="AD3653" s="493" t="s">
        <v>22658</v>
      </c>
      <c r="AE3653"/>
      <c r="AF3653" t="s">
        <v>20919</v>
      </c>
      <c r="AG3653"/>
      <c r="AH3653"/>
      <c r="AI3653" t="s">
        <v>20668</v>
      </c>
      <c r="AJ3653" t="s">
        <v>32</v>
      </c>
      <c r="AK3653" t="s">
        <v>15959</v>
      </c>
      <c r="AL3653" t="s">
        <v>64</v>
      </c>
      <c r="AM3653" t="s">
        <v>17570</v>
      </c>
      <c r="AN3653">
        <v>1</v>
      </c>
    </row>
    <row r="3654" spans="4:40" ht="14.4" x14ac:dyDescent="0.3">
      <c r="D3654" t="str">
        <f>CONCATENATE(portada_F[[#This Row],[NIVEL]],".",portada_F[[#This Row],[CODINS]])</f>
        <v>1.00766</v>
      </c>
      <c r="E3654" s="444" t="s">
        <v>31128</v>
      </c>
      <c r="F3654" t="s">
        <v>807</v>
      </c>
      <c r="G3654" t="s">
        <v>6831</v>
      </c>
      <c r="H3654" t="s">
        <v>17782</v>
      </c>
      <c r="I3654" t="s">
        <v>3287</v>
      </c>
      <c r="J3654" t="s">
        <v>1</v>
      </c>
      <c r="K3654" t="s">
        <v>32</v>
      </c>
      <c r="L3654" t="s">
        <v>20929</v>
      </c>
      <c r="M3654" t="s">
        <v>18492</v>
      </c>
      <c r="N3654">
        <v>70201</v>
      </c>
      <c r="O3654" t="s">
        <v>87</v>
      </c>
      <c r="P3654" t="s">
        <v>2</v>
      </c>
      <c r="Q3654" t="s">
        <v>1</v>
      </c>
      <c r="R3654" t="s">
        <v>16849</v>
      </c>
      <c r="S3654" t="s">
        <v>17671</v>
      </c>
      <c r="T3654" t="s">
        <v>3288</v>
      </c>
      <c r="U3654" t="s">
        <v>3287</v>
      </c>
      <c r="V3654" t="s">
        <v>3287</v>
      </c>
      <c r="W3654" t="s">
        <v>18865</v>
      </c>
      <c r="X3654" t="s">
        <v>14892</v>
      </c>
      <c r="Y3654" s="536" t="s">
        <v>22626</v>
      </c>
      <c r="Z3654" s="536"/>
      <c r="AA3654" s="493" t="s">
        <v>17933</v>
      </c>
      <c r="AB3654" s="493" t="s">
        <v>22626</v>
      </c>
      <c r="AC3654" s="493" t="s">
        <v>17099</v>
      </c>
      <c r="AD3654" s="493" t="s">
        <v>21461</v>
      </c>
      <c r="AE3654"/>
      <c r="AF3654" t="s">
        <v>20919</v>
      </c>
      <c r="AG3654"/>
      <c r="AH3654"/>
      <c r="AI3654" t="s">
        <v>20668</v>
      </c>
      <c r="AJ3654" t="s">
        <v>35</v>
      </c>
      <c r="AK3654" t="s">
        <v>19693</v>
      </c>
      <c r="AL3654" t="s">
        <v>20934</v>
      </c>
      <c r="AM3654"/>
      <c r="AN3654">
        <v>154</v>
      </c>
    </row>
    <row r="3655" spans="4:40" ht="14.4" x14ac:dyDescent="0.3">
      <c r="D3655" t="str">
        <f>CONCATENATE(portada_F[[#This Row],[NIVEL]],".",portada_F[[#This Row],[CODINS]])</f>
        <v>1.04182</v>
      </c>
      <c r="E3655" s="444" t="s">
        <v>34053</v>
      </c>
      <c r="F3655" t="s">
        <v>11142</v>
      </c>
      <c r="G3655" t="s">
        <v>17841</v>
      </c>
      <c r="H3655" t="s">
        <v>17842</v>
      </c>
      <c r="I3655" t="s">
        <v>3287</v>
      </c>
      <c r="J3655" t="s">
        <v>4</v>
      </c>
      <c r="K3655" t="s">
        <v>32</v>
      </c>
      <c r="L3655" t="s">
        <v>20921</v>
      </c>
      <c r="M3655" t="s">
        <v>18492</v>
      </c>
      <c r="N3655">
        <v>70602</v>
      </c>
      <c r="O3655" t="s">
        <v>87</v>
      </c>
      <c r="P3655" t="s">
        <v>6</v>
      </c>
      <c r="Q3655" t="s">
        <v>2</v>
      </c>
      <c r="R3655" t="s">
        <v>16868</v>
      </c>
      <c r="S3655" t="s">
        <v>17671</v>
      </c>
      <c r="T3655" t="s">
        <v>2357</v>
      </c>
      <c r="U3655" t="s">
        <v>830</v>
      </c>
      <c r="V3655" t="s">
        <v>18272</v>
      </c>
      <c r="W3655" t="s">
        <v>18274</v>
      </c>
      <c r="X3655" t="s">
        <v>18273</v>
      </c>
      <c r="Y3655" s="536" t="s">
        <v>29660</v>
      </c>
      <c r="Z3655" s="536"/>
      <c r="AA3655" s="493" t="s">
        <v>19601</v>
      </c>
      <c r="AB3655" s="493" t="s">
        <v>29660</v>
      </c>
      <c r="AC3655" s="493" t="s">
        <v>19921</v>
      </c>
      <c r="AD3655" s="493" t="s">
        <v>22653</v>
      </c>
      <c r="AE3655"/>
      <c r="AF3655" t="s">
        <v>20919</v>
      </c>
      <c r="AG3655"/>
      <c r="AH3655"/>
      <c r="AI3655" t="s">
        <v>20668</v>
      </c>
      <c r="AJ3655" t="s">
        <v>32</v>
      </c>
      <c r="AK3655" t="s">
        <v>15961</v>
      </c>
      <c r="AL3655" t="s">
        <v>64</v>
      </c>
      <c r="AM3655" t="s">
        <v>17842</v>
      </c>
      <c r="AN3655">
        <v>5</v>
      </c>
    </row>
    <row r="3656" spans="4:40" ht="14.4" x14ac:dyDescent="0.3">
      <c r="D3656" t="str">
        <f>CONCATENATE(portada_F[[#This Row],[NIVEL]],".",portada_F[[#This Row],[CODINS]])</f>
        <v>1.04255</v>
      </c>
      <c r="E3656" s="444" t="s">
        <v>34097</v>
      </c>
      <c r="F3656" t="s">
        <v>10050</v>
      </c>
      <c r="G3656" t="s">
        <v>18679</v>
      </c>
      <c r="H3656" t="s">
        <v>1459</v>
      </c>
      <c r="I3656" t="s">
        <v>1374</v>
      </c>
      <c r="J3656" t="s">
        <v>4</v>
      </c>
      <c r="K3656" t="s">
        <v>32</v>
      </c>
      <c r="L3656" t="s">
        <v>20921</v>
      </c>
      <c r="M3656" t="s">
        <v>18492</v>
      </c>
      <c r="N3656">
        <v>60901</v>
      </c>
      <c r="O3656" t="s">
        <v>136</v>
      </c>
      <c r="P3656" t="s">
        <v>10</v>
      </c>
      <c r="Q3656" t="s">
        <v>1</v>
      </c>
      <c r="R3656" t="s">
        <v>16838</v>
      </c>
      <c r="S3656" t="s">
        <v>137</v>
      </c>
      <c r="T3656" t="s">
        <v>570</v>
      </c>
      <c r="U3656" t="s">
        <v>570</v>
      </c>
      <c r="V3656" t="s">
        <v>1459</v>
      </c>
      <c r="W3656" t="s">
        <v>29776</v>
      </c>
      <c r="X3656" t="s">
        <v>19639</v>
      </c>
      <c r="Y3656" s="536" t="s">
        <v>29777</v>
      </c>
      <c r="Z3656" s="536" t="s">
        <v>29778</v>
      </c>
      <c r="AA3656" s="493" t="s">
        <v>19638</v>
      </c>
      <c r="AB3656" s="493" t="s">
        <v>29778</v>
      </c>
      <c r="AC3656" s="493" t="s">
        <v>19959</v>
      </c>
      <c r="AD3656" s="493" t="s">
        <v>22470</v>
      </c>
      <c r="AE3656"/>
      <c r="AF3656" t="s">
        <v>20919</v>
      </c>
      <c r="AG3656"/>
      <c r="AH3656"/>
      <c r="AI3656" t="s">
        <v>20668</v>
      </c>
      <c r="AJ3656" t="s">
        <v>32</v>
      </c>
      <c r="AK3656" t="s">
        <v>3400</v>
      </c>
      <c r="AL3656" t="s">
        <v>64</v>
      </c>
      <c r="AM3656" t="s">
        <v>1459</v>
      </c>
      <c r="AN3656">
        <v>1</v>
      </c>
    </row>
    <row r="3657" spans="4:40" ht="14.4" x14ac:dyDescent="0.3">
      <c r="D3657" t="str">
        <f>CONCATENATE(portada_F[[#This Row],[NIVEL]],".",portada_F[[#This Row],[CODINS]])</f>
        <v>1.03334</v>
      </c>
      <c r="E3657" s="444" t="s">
        <v>33386</v>
      </c>
      <c r="F3657" t="s">
        <v>7691</v>
      </c>
      <c r="G3657" t="s">
        <v>8325</v>
      </c>
      <c r="H3657" t="s">
        <v>8326</v>
      </c>
      <c r="I3657" t="s">
        <v>1374</v>
      </c>
      <c r="J3657" t="s">
        <v>5</v>
      </c>
      <c r="K3657" t="s">
        <v>32</v>
      </c>
      <c r="L3657" t="s">
        <v>20921</v>
      </c>
      <c r="M3657" t="s">
        <v>18492</v>
      </c>
      <c r="N3657">
        <v>61102</v>
      </c>
      <c r="O3657" t="s">
        <v>136</v>
      </c>
      <c r="P3657" t="s">
        <v>13</v>
      </c>
      <c r="Q3657" t="s">
        <v>2</v>
      </c>
      <c r="R3657" t="s">
        <v>16844</v>
      </c>
      <c r="S3657" t="s">
        <v>137</v>
      </c>
      <c r="T3657" t="s">
        <v>2228</v>
      </c>
      <c r="U3657" t="s">
        <v>2229</v>
      </c>
      <c r="V3657" t="s">
        <v>8327</v>
      </c>
      <c r="W3657" t="s">
        <v>27865</v>
      </c>
      <c r="X3657" t="s">
        <v>13331</v>
      </c>
      <c r="Y3657" s="536" t="s">
        <v>27866</v>
      </c>
      <c r="Z3657" s="536" t="s">
        <v>27867</v>
      </c>
      <c r="AA3657" s="493" t="s">
        <v>20417</v>
      </c>
      <c r="AB3657" s="493" t="s">
        <v>27867</v>
      </c>
      <c r="AC3657" s="493" t="s">
        <v>15739</v>
      </c>
      <c r="AD3657" s="493" t="s">
        <v>23027</v>
      </c>
      <c r="AE3657"/>
      <c r="AF3657" t="s">
        <v>20919</v>
      </c>
      <c r="AG3657"/>
      <c r="AH3657"/>
      <c r="AI3657" t="s">
        <v>20668</v>
      </c>
      <c r="AJ3657" t="s">
        <v>32</v>
      </c>
      <c r="AK3657" t="s">
        <v>8329</v>
      </c>
      <c r="AL3657" t="s">
        <v>64</v>
      </c>
      <c r="AM3657" t="s">
        <v>8326</v>
      </c>
      <c r="AN3657">
        <v>12</v>
      </c>
    </row>
    <row r="3658" spans="4:40" ht="14.4" x14ac:dyDescent="0.3">
      <c r="D3658" t="str">
        <f>CONCATENATE(portada_F[[#This Row],[NIVEL]],".",portada_F[[#This Row],[CODINS]])</f>
        <v>1.03649</v>
      </c>
      <c r="E3658" s="444" t="s">
        <v>33628</v>
      </c>
      <c r="F3658" t="s">
        <v>13774</v>
      </c>
      <c r="G3658" t="s">
        <v>13775</v>
      </c>
      <c r="H3658" t="s">
        <v>5402</v>
      </c>
      <c r="I3658" t="s">
        <v>17778</v>
      </c>
      <c r="J3658" t="s">
        <v>4</v>
      </c>
      <c r="K3658" t="s">
        <v>32</v>
      </c>
      <c r="L3658" t="s">
        <v>20921</v>
      </c>
      <c r="M3658" t="s">
        <v>18492</v>
      </c>
      <c r="N3658">
        <v>21304</v>
      </c>
      <c r="O3658" t="s">
        <v>35</v>
      </c>
      <c r="P3658" t="s">
        <v>15</v>
      </c>
      <c r="Q3658" t="s">
        <v>4</v>
      </c>
      <c r="R3658" t="s">
        <v>16636</v>
      </c>
      <c r="S3658" t="s">
        <v>83</v>
      </c>
      <c r="T3658" t="s">
        <v>198</v>
      </c>
      <c r="U3658" t="s">
        <v>4323</v>
      </c>
      <c r="V3658" t="s">
        <v>5402</v>
      </c>
      <c r="W3658" t="s">
        <v>28581</v>
      </c>
      <c r="X3658" t="s">
        <v>14402</v>
      </c>
      <c r="Y3658" s="536" t="s">
        <v>28582</v>
      </c>
      <c r="Z3658" s="536"/>
      <c r="AA3658" s="493" t="s">
        <v>20466</v>
      </c>
      <c r="AB3658" s="493" t="s">
        <v>28582</v>
      </c>
      <c r="AC3658" s="493" t="s">
        <v>19867</v>
      </c>
      <c r="AD3658" s="493" t="s">
        <v>22381</v>
      </c>
      <c r="AE3658"/>
      <c r="AF3658" t="s">
        <v>20919</v>
      </c>
      <c r="AG3658"/>
      <c r="AH3658"/>
      <c r="AI3658" t="s">
        <v>20668</v>
      </c>
      <c r="AJ3658" t="s">
        <v>32</v>
      </c>
      <c r="AK3658" t="s">
        <v>14490</v>
      </c>
      <c r="AL3658" t="s">
        <v>64</v>
      </c>
      <c r="AM3658" t="s">
        <v>5402</v>
      </c>
      <c r="AN3658">
        <v>5</v>
      </c>
    </row>
    <row r="3659" spans="4:40" ht="14.4" x14ac:dyDescent="0.3">
      <c r="D3659" t="str">
        <f>CONCATENATE(portada_F[[#This Row],[NIVEL]],".",portada_F[[#This Row],[CODINS]])</f>
        <v>1.01236</v>
      </c>
      <c r="E3659" s="444" t="s">
        <v>31522</v>
      </c>
      <c r="F3659" t="s">
        <v>3214</v>
      </c>
      <c r="G3659" t="s">
        <v>4846</v>
      </c>
      <c r="H3659" t="s">
        <v>4847</v>
      </c>
      <c r="I3659" t="s">
        <v>17778</v>
      </c>
      <c r="J3659" t="s">
        <v>4</v>
      </c>
      <c r="K3659" t="s">
        <v>32</v>
      </c>
      <c r="L3659" t="s">
        <v>20921</v>
      </c>
      <c r="M3659" t="s">
        <v>18492</v>
      </c>
      <c r="N3659">
        <v>50404</v>
      </c>
      <c r="O3659" t="s">
        <v>236</v>
      </c>
      <c r="P3659" t="s">
        <v>4</v>
      </c>
      <c r="Q3659" t="s">
        <v>4</v>
      </c>
      <c r="R3659" t="s">
        <v>16761</v>
      </c>
      <c r="S3659" t="s">
        <v>237</v>
      </c>
      <c r="T3659" t="s">
        <v>22295</v>
      </c>
      <c r="U3659" t="s">
        <v>4847</v>
      </c>
      <c r="V3659" t="s">
        <v>4847</v>
      </c>
      <c r="W3659" t="s">
        <v>4848</v>
      </c>
      <c r="X3659" t="s">
        <v>14928</v>
      </c>
      <c r="Y3659" s="536" t="s">
        <v>23544</v>
      </c>
      <c r="Z3659" s="536"/>
      <c r="AA3659" s="493" t="s">
        <v>18953</v>
      </c>
      <c r="AB3659" s="493" t="s">
        <v>23545</v>
      </c>
      <c r="AC3659" s="493" t="s">
        <v>19867</v>
      </c>
      <c r="AD3659" s="493" t="s">
        <v>22381</v>
      </c>
      <c r="AE3659"/>
      <c r="AF3659" t="s">
        <v>20919</v>
      </c>
      <c r="AG3659"/>
      <c r="AH3659"/>
      <c r="AI3659" t="s">
        <v>20668</v>
      </c>
      <c r="AJ3659" t="s">
        <v>32</v>
      </c>
      <c r="AK3659" t="s">
        <v>4649</v>
      </c>
      <c r="AL3659" t="s">
        <v>64</v>
      </c>
      <c r="AM3659" t="s">
        <v>4847</v>
      </c>
      <c r="AN3659">
        <v>30</v>
      </c>
    </row>
    <row r="3660" spans="4:40" ht="14.4" x14ac:dyDescent="0.3">
      <c r="D3660" t="str">
        <f>CONCATENATE(portada_F[[#This Row],[NIVEL]],".",portada_F[[#This Row],[CODINS]])</f>
        <v>1.01525</v>
      </c>
      <c r="E3660" s="444" t="s">
        <v>31802</v>
      </c>
      <c r="F3660" t="s">
        <v>200</v>
      </c>
      <c r="G3660" t="s">
        <v>6224</v>
      </c>
      <c r="H3660" t="s">
        <v>6225</v>
      </c>
      <c r="I3660" t="s">
        <v>3749</v>
      </c>
      <c r="J3660" t="s">
        <v>2</v>
      </c>
      <c r="K3660" t="s">
        <v>32</v>
      </c>
      <c r="L3660" t="s">
        <v>20921</v>
      </c>
      <c r="M3660" t="s">
        <v>18492</v>
      </c>
      <c r="N3660">
        <v>30501</v>
      </c>
      <c r="O3660" t="s">
        <v>64</v>
      </c>
      <c r="P3660" t="s">
        <v>5</v>
      </c>
      <c r="Q3660" t="s">
        <v>1</v>
      </c>
      <c r="R3660" t="s">
        <v>16675</v>
      </c>
      <c r="S3660" t="s">
        <v>242</v>
      </c>
      <c r="T3660" t="s">
        <v>3749</v>
      </c>
      <c r="U3660" t="s">
        <v>3749</v>
      </c>
      <c r="V3660" t="s">
        <v>6226</v>
      </c>
      <c r="W3660" t="s">
        <v>24175</v>
      </c>
      <c r="X3660" t="s">
        <v>10656</v>
      </c>
      <c r="Y3660" s="536" t="s">
        <v>24176</v>
      </c>
      <c r="Z3660" s="536"/>
      <c r="AA3660" s="493" t="s">
        <v>6227</v>
      </c>
      <c r="AB3660" s="493" t="s">
        <v>24177</v>
      </c>
      <c r="AC3660" s="493" t="s">
        <v>22038</v>
      </c>
      <c r="AD3660" s="493" t="s">
        <v>22030</v>
      </c>
      <c r="AE3660"/>
      <c r="AF3660" t="s">
        <v>20919</v>
      </c>
      <c r="AG3660"/>
      <c r="AH3660"/>
      <c r="AI3660" t="s">
        <v>20668</v>
      </c>
      <c r="AJ3660" t="s">
        <v>32</v>
      </c>
      <c r="AK3660" t="s">
        <v>7417</v>
      </c>
      <c r="AL3660" t="s">
        <v>64</v>
      </c>
      <c r="AM3660" t="s">
        <v>6225</v>
      </c>
      <c r="AN3660">
        <v>50</v>
      </c>
    </row>
    <row r="3661" spans="4:40" ht="14.4" x14ac:dyDescent="0.3">
      <c r="D3661" t="str">
        <f>CONCATENATE(portada_F[[#This Row],[NIVEL]],".",portada_F[[#This Row],[CODINS]])</f>
        <v>1.01803</v>
      </c>
      <c r="E3661" s="444" t="s">
        <v>32053</v>
      </c>
      <c r="F3661" t="s">
        <v>4317</v>
      </c>
      <c r="G3661" t="s">
        <v>6564</v>
      </c>
      <c r="H3661" t="s">
        <v>20124</v>
      </c>
      <c r="I3661" t="s">
        <v>3287</v>
      </c>
      <c r="J3661" t="s">
        <v>5</v>
      </c>
      <c r="K3661" t="s">
        <v>32</v>
      </c>
      <c r="L3661" t="s">
        <v>20921</v>
      </c>
      <c r="M3661" t="s">
        <v>18492</v>
      </c>
      <c r="N3661">
        <v>70204</v>
      </c>
      <c r="O3661" t="s">
        <v>87</v>
      </c>
      <c r="P3661" t="s">
        <v>2</v>
      </c>
      <c r="Q3661" t="s">
        <v>4</v>
      </c>
      <c r="R3661" t="s">
        <v>16851</v>
      </c>
      <c r="S3661" t="s">
        <v>17671</v>
      </c>
      <c r="T3661" t="s">
        <v>3288</v>
      </c>
      <c r="U3661" t="s">
        <v>3566</v>
      </c>
      <c r="V3661" t="s">
        <v>6565</v>
      </c>
      <c r="W3661" t="s">
        <v>9834</v>
      </c>
      <c r="X3661" t="s">
        <v>11938</v>
      </c>
      <c r="Y3661" s="536" t="s">
        <v>24757</v>
      </c>
      <c r="Z3661" s="536"/>
      <c r="AA3661" s="493" t="s">
        <v>20125</v>
      </c>
      <c r="AB3661" s="493" t="s">
        <v>24758</v>
      </c>
      <c r="AC3661" s="493" t="s">
        <v>22665</v>
      </c>
      <c r="AD3661" s="493" t="s">
        <v>22670</v>
      </c>
      <c r="AE3661"/>
      <c r="AF3661" t="s">
        <v>20919</v>
      </c>
      <c r="AG3661"/>
      <c r="AH3661"/>
      <c r="AI3661" t="s">
        <v>20668</v>
      </c>
      <c r="AJ3661" t="s">
        <v>32</v>
      </c>
      <c r="AK3661" t="s">
        <v>7655</v>
      </c>
      <c r="AL3661" t="s">
        <v>64</v>
      </c>
      <c r="AM3661" t="s">
        <v>20124</v>
      </c>
      <c r="AN3661">
        <v>20</v>
      </c>
    </row>
    <row r="3662" spans="4:40" ht="14.4" x14ac:dyDescent="0.3">
      <c r="D3662" t="str">
        <f>CONCATENATE(portada_F[[#This Row],[NIVEL]],".",portada_F[[#This Row],[CODINS]])</f>
        <v>1.03964</v>
      </c>
      <c r="E3662" s="444" t="s">
        <v>33874</v>
      </c>
      <c r="F3662" t="s">
        <v>15988</v>
      </c>
      <c r="G3662" t="s">
        <v>15987</v>
      </c>
      <c r="H3662" t="s">
        <v>15990</v>
      </c>
      <c r="I3662" t="s">
        <v>3749</v>
      </c>
      <c r="J3662" t="s">
        <v>6</v>
      </c>
      <c r="K3662" t="s">
        <v>32</v>
      </c>
      <c r="L3662" t="s">
        <v>20921</v>
      </c>
      <c r="M3662" t="s">
        <v>18492</v>
      </c>
      <c r="N3662">
        <v>30512</v>
      </c>
      <c r="O3662" t="s">
        <v>64</v>
      </c>
      <c r="P3662" t="s">
        <v>5</v>
      </c>
      <c r="Q3662" t="s">
        <v>14</v>
      </c>
      <c r="R3662" t="s">
        <v>19682</v>
      </c>
      <c r="S3662" t="s">
        <v>242</v>
      </c>
      <c r="T3662" t="s">
        <v>3749</v>
      </c>
      <c r="U3662" t="s">
        <v>25376</v>
      </c>
      <c r="V3662" t="s">
        <v>15989</v>
      </c>
      <c r="W3662" t="s">
        <v>29205</v>
      </c>
      <c r="X3662" t="s">
        <v>19569</v>
      </c>
      <c r="Y3662" s="536" t="s">
        <v>29206</v>
      </c>
      <c r="Z3662" s="536"/>
      <c r="AA3662" s="493" t="s">
        <v>18222</v>
      </c>
      <c r="AB3662" s="493" t="s">
        <v>29207</v>
      </c>
      <c r="AC3662" s="493" t="s">
        <v>19304</v>
      </c>
      <c r="AD3662" s="493" t="s">
        <v>22030</v>
      </c>
      <c r="AE3662"/>
      <c r="AF3662" t="s">
        <v>20919</v>
      </c>
      <c r="AG3662"/>
      <c r="AH3662"/>
      <c r="AI3662" t="s">
        <v>20668</v>
      </c>
      <c r="AJ3662" t="s">
        <v>32</v>
      </c>
      <c r="AK3662" t="s">
        <v>15367</v>
      </c>
      <c r="AL3662" t="s">
        <v>64</v>
      </c>
      <c r="AM3662" t="s">
        <v>15990</v>
      </c>
      <c r="AN3662">
        <v>7</v>
      </c>
    </row>
    <row r="3663" spans="4:40" ht="14.4" x14ac:dyDescent="0.3">
      <c r="D3663" t="str">
        <f>CONCATENATE(portada_F[[#This Row],[NIVEL]],".",portada_F[[#This Row],[CODINS]])</f>
        <v>1.03689</v>
      </c>
      <c r="E3663" s="444" t="s">
        <v>33661</v>
      </c>
      <c r="F3663" t="s">
        <v>7852</v>
      </c>
      <c r="G3663" t="s">
        <v>13827</v>
      </c>
      <c r="H3663" t="s">
        <v>13828</v>
      </c>
      <c r="I3663" t="s">
        <v>3749</v>
      </c>
      <c r="J3663" t="s">
        <v>6</v>
      </c>
      <c r="K3663" t="s">
        <v>32</v>
      </c>
      <c r="L3663" t="s">
        <v>20921</v>
      </c>
      <c r="M3663" t="s">
        <v>18492</v>
      </c>
      <c r="N3663">
        <v>30512</v>
      </c>
      <c r="O3663" t="s">
        <v>64</v>
      </c>
      <c r="P3663" t="s">
        <v>5</v>
      </c>
      <c r="Q3663" t="s">
        <v>14</v>
      </c>
      <c r="R3663" t="s">
        <v>19682</v>
      </c>
      <c r="S3663" t="s">
        <v>242</v>
      </c>
      <c r="T3663" t="s">
        <v>3749</v>
      </c>
      <c r="U3663" t="s">
        <v>25376</v>
      </c>
      <c r="V3663" t="s">
        <v>28675</v>
      </c>
      <c r="W3663" t="s">
        <v>28676</v>
      </c>
      <c r="X3663" t="s">
        <v>14434</v>
      </c>
      <c r="Y3663" s="536" t="s">
        <v>28677</v>
      </c>
      <c r="Z3663" s="536"/>
      <c r="AA3663" s="493" t="s">
        <v>20476</v>
      </c>
      <c r="AB3663" s="493" t="s">
        <v>28677</v>
      </c>
      <c r="AC3663" s="493" t="s">
        <v>19304</v>
      </c>
      <c r="AD3663" s="493" t="s">
        <v>22030</v>
      </c>
      <c r="AE3663"/>
      <c r="AF3663" t="s">
        <v>20919</v>
      </c>
      <c r="AG3663"/>
      <c r="AH3663"/>
      <c r="AI3663" t="s">
        <v>20668</v>
      </c>
      <c r="AJ3663" t="s">
        <v>32</v>
      </c>
      <c r="AK3663" t="s">
        <v>14508</v>
      </c>
      <c r="AL3663" t="s">
        <v>64</v>
      </c>
      <c r="AM3663" t="s">
        <v>13828</v>
      </c>
      <c r="AN3663">
        <v>4</v>
      </c>
    </row>
    <row r="3664" spans="4:40" ht="14.4" x14ac:dyDescent="0.3">
      <c r="D3664" t="str">
        <f>CONCATENATE(portada_F[[#This Row],[NIVEL]],".",portada_F[[#This Row],[CODINS]])</f>
        <v>1.02669</v>
      </c>
      <c r="E3664" s="444" t="s">
        <v>32814</v>
      </c>
      <c r="F3664" t="s">
        <v>5447</v>
      </c>
      <c r="G3664" t="s">
        <v>6606</v>
      </c>
      <c r="H3664" t="s">
        <v>6607</v>
      </c>
      <c r="I3664" t="s">
        <v>3749</v>
      </c>
      <c r="J3664" t="s">
        <v>7</v>
      </c>
      <c r="K3664" t="s">
        <v>32</v>
      </c>
      <c r="L3664" t="s">
        <v>20921</v>
      </c>
      <c r="M3664" t="s">
        <v>18492</v>
      </c>
      <c r="N3664">
        <v>30512</v>
      </c>
      <c r="O3664" t="s">
        <v>64</v>
      </c>
      <c r="P3664" t="s">
        <v>5</v>
      </c>
      <c r="Q3664" t="s">
        <v>14</v>
      </c>
      <c r="R3664" t="s">
        <v>19682</v>
      </c>
      <c r="S3664" t="s">
        <v>242</v>
      </c>
      <c r="T3664" t="s">
        <v>3749</v>
      </c>
      <c r="U3664" t="s">
        <v>25376</v>
      </c>
      <c r="V3664" t="s">
        <v>6608</v>
      </c>
      <c r="W3664" t="s">
        <v>26512</v>
      </c>
      <c r="X3664" t="s">
        <v>10941</v>
      </c>
      <c r="Y3664" s="536" t="s">
        <v>26513</v>
      </c>
      <c r="Z3664" s="536"/>
      <c r="AA3664" s="493" t="s">
        <v>19310</v>
      </c>
      <c r="AB3664" s="493" t="s">
        <v>26513</v>
      </c>
      <c r="AC3664" s="493" t="s">
        <v>7379</v>
      </c>
      <c r="AD3664" s="493" t="s">
        <v>22030</v>
      </c>
      <c r="AE3664"/>
      <c r="AF3664" t="s">
        <v>20919</v>
      </c>
      <c r="AG3664"/>
      <c r="AH3664"/>
      <c r="AI3664" t="s">
        <v>20668</v>
      </c>
      <c r="AJ3664" t="s">
        <v>32</v>
      </c>
      <c r="AK3664" t="s">
        <v>7861</v>
      </c>
      <c r="AL3664" t="s">
        <v>64</v>
      </c>
      <c r="AM3664" t="s">
        <v>6607</v>
      </c>
      <c r="AN3664">
        <v>18</v>
      </c>
    </row>
    <row r="3665" spans="4:40" ht="14.4" x14ac:dyDescent="0.3">
      <c r="D3665" t="str">
        <f>CONCATENATE(portada_F[[#This Row],[NIVEL]],".",portada_F[[#This Row],[CODINS]])</f>
        <v>1.03392</v>
      </c>
      <c r="E3665" s="444" t="s">
        <v>33442</v>
      </c>
      <c r="F3665" t="s">
        <v>8012</v>
      </c>
      <c r="G3665" t="s">
        <v>10333</v>
      </c>
      <c r="H3665" t="s">
        <v>10334</v>
      </c>
      <c r="I3665" t="s">
        <v>3749</v>
      </c>
      <c r="J3665" t="s">
        <v>6</v>
      </c>
      <c r="K3665" t="s">
        <v>32</v>
      </c>
      <c r="L3665" t="s">
        <v>20921</v>
      </c>
      <c r="M3665" t="s">
        <v>18492</v>
      </c>
      <c r="N3665">
        <v>30512</v>
      </c>
      <c r="O3665" t="s">
        <v>64</v>
      </c>
      <c r="P3665" t="s">
        <v>5</v>
      </c>
      <c r="Q3665" t="s">
        <v>14</v>
      </c>
      <c r="R3665" t="s">
        <v>19682</v>
      </c>
      <c r="S3665" t="s">
        <v>242</v>
      </c>
      <c r="T3665" t="s">
        <v>3749</v>
      </c>
      <c r="U3665" t="s">
        <v>25376</v>
      </c>
      <c r="V3665" t="s">
        <v>3894</v>
      </c>
      <c r="W3665" t="s">
        <v>27995</v>
      </c>
      <c r="X3665" t="s">
        <v>14269</v>
      </c>
      <c r="Y3665" s="536" t="s">
        <v>27996</v>
      </c>
      <c r="Z3665" s="536" t="s">
        <v>26511</v>
      </c>
      <c r="AA3665" s="493" t="s">
        <v>27997</v>
      </c>
      <c r="AB3665" s="493" t="s">
        <v>27998</v>
      </c>
      <c r="AC3665" s="493" t="s">
        <v>19304</v>
      </c>
      <c r="AD3665" s="493" t="s">
        <v>22030</v>
      </c>
      <c r="AE3665"/>
      <c r="AF3665" t="s">
        <v>20919</v>
      </c>
      <c r="AG3665"/>
      <c r="AH3665"/>
      <c r="AI3665" t="s">
        <v>20668</v>
      </c>
      <c r="AJ3665" t="s">
        <v>32</v>
      </c>
      <c r="AK3665" t="s">
        <v>12314</v>
      </c>
      <c r="AL3665" t="s">
        <v>64</v>
      </c>
      <c r="AM3665" t="s">
        <v>10334</v>
      </c>
      <c r="AN3665">
        <v>7</v>
      </c>
    </row>
    <row r="3666" spans="4:40" ht="14.4" x14ac:dyDescent="0.3">
      <c r="D3666" t="str">
        <f>CONCATENATE(portada_F[[#This Row],[NIVEL]],".",portada_F[[#This Row],[CODINS]])</f>
        <v>1.03685</v>
      </c>
      <c r="E3666" s="444" t="s">
        <v>33657</v>
      </c>
      <c r="F3666" t="s">
        <v>7565</v>
      </c>
      <c r="G3666" t="s">
        <v>13818</v>
      </c>
      <c r="H3666" t="s">
        <v>14502</v>
      </c>
      <c r="I3666" t="s">
        <v>3749</v>
      </c>
      <c r="J3666" t="s">
        <v>10</v>
      </c>
      <c r="K3666" t="s">
        <v>32</v>
      </c>
      <c r="L3666" t="s">
        <v>20921</v>
      </c>
      <c r="M3666" t="s">
        <v>18492</v>
      </c>
      <c r="N3666">
        <v>30512</v>
      </c>
      <c r="O3666" t="s">
        <v>64</v>
      </c>
      <c r="P3666" t="s">
        <v>5</v>
      </c>
      <c r="Q3666" t="s">
        <v>14</v>
      </c>
      <c r="R3666" t="s">
        <v>19682</v>
      </c>
      <c r="S3666" t="s">
        <v>242</v>
      </c>
      <c r="T3666" t="s">
        <v>3749</v>
      </c>
      <c r="U3666" t="s">
        <v>25376</v>
      </c>
      <c r="V3666" t="s">
        <v>14427</v>
      </c>
      <c r="W3666" t="s">
        <v>15152</v>
      </c>
      <c r="X3666" t="s">
        <v>15151</v>
      </c>
      <c r="Y3666" s="536" t="s">
        <v>28670</v>
      </c>
      <c r="Z3666" s="536"/>
      <c r="AA3666" s="493" t="s">
        <v>15877</v>
      </c>
      <c r="AB3666" s="493" t="s">
        <v>28670</v>
      </c>
      <c r="AC3666" s="493" t="s">
        <v>20343</v>
      </c>
      <c r="AD3666" s="493" t="s">
        <v>22030</v>
      </c>
      <c r="AE3666"/>
      <c r="AF3666" t="s">
        <v>20919</v>
      </c>
      <c r="AG3666"/>
      <c r="AH3666"/>
      <c r="AI3666" t="s">
        <v>20668</v>
      </c>
      <c r="AJ3666" t="s">
        <v>32</v>
      </c>
      <c r="AK3666" t="s">
        <v>14501</v>
      </c>
      <c r="AL3666" t="s">
        <v>64</v>
      </c>
      <c r="AM3666" t="s">
        <v>14502</v>
      </c>
      <c r="AN3666">
        <v>2</v>
      </c>
    </row>
    <row r="3667" spans="4:40" ht="14.4" x14ac:dyDescent="0.3">
      <c r="D3667" t="str">
        <f>CONCATENATE(portada_F[[#This Row],[NIVEL]],".",portada_F[[#This Row],[CODINS]])</f>
        <v>1.03438</v>
      </c>
      <c r="E3667" s="444" t="s">
        <v>33482</v>
      </c>
      <c r="F3667" t="s">
        <v>7496</v>
      </c>
      <c r="G3667" t="s">
        <v>11298</v>
      </c>
      <c r="H3667" t="s">
        <v>5034</v>
      </c>
      <c r="I3667" t="s">
        <v>3749</v>
      </c>
      <c r="J3667" t="s">
        <v>10</v>
      </c>
      <c r="K3667" t="s">
        <v>32</v>
      </c>
      <c r="L3667" t="s">
        <v>20921</v>
      </c>
      <c r="M3667" t="s">
        <v>18492</v>
      </c>
      <c r="N3667">
        <v>70102</v>
      </c>
      <c r="O3667" t="s">
        <v>87</v>
      </c>
      <c r="P3667" t="s">
        <v>1</v>
      </c>
      <c r="Q3667" t="s">
        <v>2</v>
      </c>
      <c r="R3667" t="s">
        <v>16846</v>
      </c>
      <c r="S3667" t="s">
        <v>17671</v>
      </c>
      <c r="T3667" t="s">
        <v>17671</v>
      </c>
      <c r="U3667" t="s">
        <v>22842</v>
      </c>
      <c r="V3667" t="s">
        <v>5034</v>
      </c>
      <c r="W3667" t="s">
        <v>28098</v>
      </c>
      <c r="X3667" t="s">
        <v>13380</v>
      </c>
      <c r="Y3667" s="536" t="s">
        <v>27933</v>
      </c>
      <c r="Z3667" s="536"/>
      <c r="AA3667" s="493" t="s">
        <v>20434</v>
      </c>
      <c r="AB3667" s="493" t="s">
        <v>28099</v>
      </c>
      <c r="AC3667" s="493" t="s">
        <v>20343</v>
      </c>
      <c r="AD3667" s="493" t="s">
        <v>28100</v>
      </c>
      <c r="AE3667"/>
      <c r="AF3667" t="s">
        <v>20919</v>
      </c>
      <c r="AG3667"/>
      <c r="AH3667"/>
      <c r="AI3667" t="s">
        <v>20668</v>
      </c>
      <c r="AJ3667" t="s">
        <v>32</v>
      </c>
      <c r="AK3667" t="s">
        <v>13502</v>
      </c>
      <c r="AL3667" t="s">
        <v>64</v>
      </c>
      <c r="AM3667" t="s">
        <v>5034</v>
      </c>
      <c r="AN3667">
        <v>7</v>
      </c>
    </row>
    <row r="3668" spans="4:40" ht="14.4" x14ac:dyDescent="0.3">
      <c r="D3668" t="str">
        <f>CONCATENATE(portada_F[[#This Row],[NIVEL]],".",portada_F[[#This Row],[CODINS]])</f>
        <v>1.03017</v>
      </c>
      <c r="E3668" s="444" t="s">
        <v>33123</v>
      </c>
      <c r="F3668" t="s">
        <v>5888</v>
      </c>
      <c r="G3668" t="s">
        <v>6604</v>
      </c>
      <c r="H3668" t="s">
        <v>6605</v>
      </c>
      <c r="I3668" t="s">
        <v>3749</v>
      </c>
      <c r="J3668" t="s">
        <v>7</v>
      </c>
      <c r="K3668" t="s">
        <v>32</v>
      </c>
      <c r="L3668" t="s">
        <v>20921</v>
      </c>
      <c r="M3668" t="s">
        <v>18492</v>
      </c>
      <c r="N3668">
        <v>30512</v>
      </c>
      <c r="O3668" t="s">
        <v>64</v>
      </c>
      <c r="P3668" t="s">
        <v>5</v>
      </c>
      <c r="Q3668" t="s">
        <v>14</v>
      </c>
      <c r="R3668" t="s">
        <v>19682</v>
      </c>
      <c r="S3668" t="s">
        <v>242</v>
      </c>
      <c r="T3668" t="s">
        <v>3749</v>
      </c>
      <c r="U3668" t="s">
        <v>25376</v>
      </c>
      <c r="V3668" t="s">
        <v>6605</v>
      </c>
      <c r="W3668" t="s">
        <v>10086</v>
      </c>
      <c r="X3668" t="s">
        <v>27243</v>
      </c>
      <c r="Y3668" s="536" t="s">
        <v>27244</v>
      </c>
      <c r="Z3668" s="536"/>
      <c r="AA3668" s="493" t="s">
        <v>10085</v>
      </c>
      <c r="AB3668" s="493" t="s">
        <v>27245</v>
      </c>
      <c r="AC3668" s="493" t="s">
        <v>7379</v>
      </c>
      <c r="AD3668" s="493" t="s">
        <v>22030</v>
      </c>
      <c r="AE3668"/>
      <c r="AF3668" t="s">
        <v>20919</v>
      </c>
      <c r="AG3668"/>
      <c r="AH3668"/>
      <c r="AI3668" t="s">
        <v>20668</v>
      </c>
      <c r="AJ3668" t="s">
        <v>32</v>
      </c>
      <c r="AK3668" t="s">
        <v>7949</v>
      </c>
      <c r="AL3668" t="s">
        <v>64</v>
      </c>
      <c r="AM3668" t="s">
        <v>6605</v>
      </c>
      <c r="AN3668">
        <v>15</v>
      </c>
    </row>
    <row r="3669" spans="4:40" ht="14.4" x14ac:dyDescent="0.3">
      <c r="D3669" t="str">
        <f>CONCATENATE(portada_F[[#This Row],[NIVEL]],".",portada_F[[#This Row],[CODINS]])</f>
        <v>1.03513</v>
      </c>
      <c r="E3669" s="444" t="s">
        <v>33525</v>
      </c>
      <c r="F3669" s="446" t="s">
        <v>12616</v>
      </c>
      <c r="G3669" t="s">
        <v>12617</v>
      </c>
      <c r="H3669" t="s">
        <v>12618</v>
      </c>
      <c r="I3669" t="s">
        <v>3749</v>
      </c>
      <c r="J3669" t="s">
        <v>6</v>
      </c>
      <c r="K3669" t="s">
        <v>32</v>
      </c>
      <c r="L3669" t="s">
        <v>20921</v>
      </c>
      <c r="M3669" t="s">
        <v>18492</v>
      </c>
      <c r="N3669">
        <v>70102</v>
      </c>
      <c r="O3669" t="s">
        <v>87</v>
      </c>
      <c r="P3669" t="s">
        <v>1</v>
      </c>
      <c r="Q3669" t="s">
        <v>2</v>
      </c>
      <c r="R3669" t="s">
        <v>16846</v>
      </c>
      <c r="S3669" t="s">
        <v>17671</v>
      </c>
      <c r="T3669" t="s">
        <v>17671</v>
      </c>
      <c r="U3669" t="s">
        <v>22842</v>
      </c>
      <c r="V3669" t="s">
        <v>12618</v>
      </c>
      <c r="W3669" t="s">
        <v>28257</v>
      </c>
      <c r="X3669" t="s">
        <v>14289</v>
      </c>
      <c r="Y3669" s="536" t="s">
        <v>28258</v>
      </c>
      <c r="Z3669" s="536"/>
      <c r="AA3669" s="493" t="s">
        <v>20437</v>
      </c>
      <c r="AB3669" s="493" t="s">
        <v>28259</v>
      </c>
      <c r="AC3669" s="493" t="s">
        <v>19304</v>
      </c>
      <c r="AD3669" s="493" t="s">
        <v>22030</v>
      </c>
      <c r="AE3669"/>
      <c r="AF3669" t="s">
        <v>20919</v>
      </c>
      <c r="AG3669"/>
      <c r="AH3669"/>
      <c r="AI3669" t="s">
        <v>20668</v>
      </c>
      <c r="AJ3669" t="s">
        <v>32</v>
      </c>
      <c r="AK3669" t="s">
        <v>13517</v>
      </c>
      <c r="AL3669" t="s">
        <v>64</v>
      </c>
      <c r="AM3669" t="s">
        <v>12618</v>
      </c>
      <c r="AN3669">
        <v>7</v>
      </c>
    </row>
    <row r="3670" spans="4:40" ht="14.4" x14ac:dyDescent="0.3">
      <c r="D3670" t="str">
        <f>CONCATENATE(portada_F[[#This Row],[NIVEL]],".",portada_F[[#This Row],[CODINS]])</f>
        <v>1.03390</v>
      </c>
      <c r="E3670" s="444" t="s">
        <v>33440</v>
      </c>
      <c r="F3670" t="s">
        <v>10330</v>
      </c>
      <c r="G3670" t="s">
        <v>10331</v>
      </c>
      <c r="H3670" t="s">
        <v>12338</v>
      </c>
      <c r="I3670" t="s">
        <v>3749</v>
      </c>
      <c r="J3670" t="s">
        <v>7</v>
      </c>
      <c r="K3670" t="s">
        <v>32</v>
      </c>
      <c r="L3670" t="s">
        <v>20921</v>
      </c>
      <c r="M3670" t="s">
        <v>18492</v>
      </c>
      <c r="N3670">
        <v>70102</v>
      </c>
      <c r="O3670" t="s">
        <v>87</v>
      </c>
      <c r="P3670" t="s">
        <v>1</v>
      </c>
      <c r="Q3670" t="s">
        <v>2</v>
      </c>
      <c r="R3670" t="s">
        <v>16846</v>
      </c>
      <c r="S3670" t="s">
        <v>17671</v>
      </c>
      <c r="T3670" t="s">
        <v>17671</v>
      </c>
      <c r="U3670" t="s">
        <v>22842</v>
      </c>
      <c r="V3670" t="s">
        <v>11124</v>
      </c>
      <c r="W3670" t="s">
        <v>11123</v>
      </c>
      <c r="X3670" t="s">
        <v>12282</v>
      </c>
      <c r="Y3670" s="536" t="s">
        <v>27991</v>
      </c>
      <c r="Z3670" s="536" t="s">
        <v>27992</v>
      </c>
      <c r="AA3670" s="493" t="s">
        <v>11125</v>
      </c>
      <c r="AB3670" s="493" t="s">
        <v>27992</v>
      </c>
      <c r="AC3670" s="493" t="s">
        <v>7379</v>
      </c>
      <c r="AD3670" s="493" t="s">
        <v>26132</v>
      </c>
      <c r="AE3670"/>
      <c r="AF3670" t="s">
        <v>20919</v>
      </c>
      <c r="AG3670"/>
      <c r="AH3670"/>
      <c r="AI3670" t="s">
        <v>20668</v>
      </c>
      <c r="AJ3670" t="s">
        <v>32</v>
      </c>
      <c r="AK3670" t="s">
        <v>12312</v>
      </c>
      <c r="AL3670" t="s">
        <v>64</v>
      </c>
      <c r="AM3670" t="s">
        <v>12338</v>
      </c>
      <c r="AN3670">
        <v>14</v>
      </c>
    </row>
    <row r="3671" spans="4:40" ht="14.4" x14ac:dyDescent="0.3">
      <c r="D3671" t="str">
        <f>CONCATENATE(portada_F[[#This Row],[NIVEL]],".",portada_F[[#This Row],[CODINS]])</f>
        <v>1.02751</v>
      </c>
      <c r="E3671" s="444" t="s">
        <v>32894</v>
      </c>
      <c r="F3671" t="s">
        <v>5552</v>
      </c>
      <c r="G3671" t="s">
        <v>6632</v>
      </c>
      <c r="H3671" t="s">
        <v>6633</v>
      </c>
      <c r="I3671" t="s">
        <v>360</v>
      </c>
      <c r="J3671" t="s">
        <v>6</v>
      </c>
      <c r="K3671" t="s">
        <v>32</v>
      </c>
      <c r="L3671" t="s">
        <v>20921</v>
      </c>
      <c r="M3671" t="s">
        <v>18492</v>
      </c>
      <c r="N3671">
        <v>11603</v>
      </c>
      <c r="O3671" t="s">
        <v>32</v>
      </c>
      <c r="P3671" t="s">
        <v>921</v>
      </c>
      <c r="Q3671" t="s">
        <v>3</v>
      </c>
      <c r="R3671" t="s">
        <v>16530</v>
      </c>
      <c r="S3671" t="s">
        <v>33</v>
      </c>
      <c r="T3671" t="s">
        <v>23066</v>
      </c>
      <c r="U3671" t="s">
        <v>25801</v>
      </c>
      <c r="V3671" t="s">
        <v>6633</v>
      </c>
      <c r="W3671" t="s">
        <v>9389</v>
      </c>
      <c r="X3671" t="s">
        <v>14176</v>
      </c>
      <c r="Y3671" s="536" t="s">
        <v>26707</v>
      </c>
      <c r="Z3671" s="536"/>
      <c r="AA3671" s="493" t="s">
        <v>26708</v>
      </c>
      <c r="AB3671" s="493" t="s">
        <v>26707</v>
      </c>
      <c r="AC3671" s="493" t="s">
        <v>19957</v>
      </c>
      <c r="AD3671" s="493" t="s">
        <v>23068</v>
      </c>
      <c r="AE3671"/>
      <c r="AF3671" t="s">
        <v>20919</v>
      </c>
      <c r="AG3671"/>
      <c r="AH3671"/>
      <c r="AI3671" t="s">
        <v>20668</v>
      </c>
      <c r="AJ3671" t="s">
        <v>32</v>
      </c>
      <c r="AK3671" t="s">
        <v>7886</v>
      </c>
      <c r="AL3671" t="s">
        <v>64</v>
      </c>
      <c r="AM3671" t="s">
        <v>6633</v>
      </c>
      <c r="AN3671">
        <v>10</v>
      </c>
    </row>
    <row r="3672" spans="4:40" ht="14.4" x14ac:dyDescent="0.3">
      <c r="D3672" t="str">
        <f>CONCATENATE(portada_F[[#This Row],[NIVEL]],".",portada_F[[#This Row],[CODINS]])</f>
        <v>1.04178</v>
      </c>
      <c r="E3672" s="444" t="s">
        <v>34050</v>
      </c>
      <c r="F3672" t="s">
        <v>12325</v>
      </c>
      <c r="G3672" t="s">
        <v>17838</v>
      </c>
      <c r="H3672" t="s">
        <v>17839</v>
      </c>
      <c r="I3672" t="s">
        <v>13536</v>
      </c>
      <c r="J3672" t="s">
        <v>13</v>
      </c>
      <c r="K3672" t="s">
        <v>32</v>
      </c>
      <c r="L3672" t="s">
        <v>20921</v>
      </c>
      <c r="M3672" t="s">
        <v>18492</v>
      </c>
      <c r="N3672">
        <v>60304</v>
      </c>
      <c r="O3672" t="s">
        <v>136</v>
      </c>
      <c r="P3672" t="s">
        <v>3</v>
      </c>
      <c r="Q3672" t="s">
        <v>4</v>
      </c>
      <c r="R3672" t="s">
        <v>16817</v>
      </c>
      <c r="S3672" t="s">
        <v>137</v>
      </c>
      <c r="T3672" t="s">
        <v>1636</v>
      </c>
      <c r="U3672" t="s">
        <v>1802</v>
      </c>
      <c r="V3672" t="s">
        <v>18266</v>
      </c>
      <c r="W3672" t="s">
        <v>18268</v>
      </c>
      <c r="X3672" t="s">
        <v>18267</v>
      </c>
      <c r="Y3672" s="536" t="s">
        <v>29654</v>
      </c>
      <c r="Z3672" s="536" t="s">
        <v>23157</v>
      </c>
      <c r="AA3672" s="493" t="s">
        <v>29655</v>
      </c>
      <c r="AB3672" s="493" t="s">
        <v>29654</v>
      </c>
      <c r="AC3672" s="493" t="s">
        <v>19970</v>
      </c>
      <c r="AD3672" s="493" t="s">
        <v>23157</v>
      </c>
      <c r="AE3672"/>
      <c r="AF3672" t="s">
        <v>20919</v>
      </c>
      <c r="AG3672"/>
      <c r="AH3672"/>
      <c r="AI3672" t="s">
        <v>20668</v>
      </c>
      <c r="AJ3672" t="s">
        <v>32</v>
      </c>
      <c r="AK3672" t="s">
        <v>16017</v>
      </c>
      <c r="AL3672" t="s">
        <v>64</v>
      </c>
      <c r="AM3672" t="s">
        <v>17839</v>
      </c>
      <c r="AN3672">
        <v>5</v>
      </c>
    </row>
    <row r="3673" spans="4:40" ht="14.4" x14ac:dyDescent="0.3">
      <c r="D3673" t="str">
        <f>CONCATENATE(portada_F[[#This Row],[NIVEL]],".",portada_F[[#This Row],[CODINS]])</f>
        <v>1.02720</v>
      </c>
      <c r="E3673" s="444" t="s">
        <v>32863</v>
      </c>
      <c r="F3673" t="s">
        <v>5512</v>
      </c>
      <c r="G3673" t="s">
        <v>6634</v>
      </c>
      <c r="H3673" t="s">
        <v>6635</v>
      </c>
      <c r="I3673" t="s">
        <v>17778</v>
      </c>
      <c r="J3673" t="s">
        <v>5</v>
      </c>
      <c r="K3673" t="s">
        <v>32</v>
      </c>
      <c r="L3673" t="s">
        <v>20921</v>
      </c>
      <c r="M3673" t="s">
        <v>18492</v>
      </c>
      <c r="N3673">
        <v>21501</v>
      </c>
      <c r="O3673" t="s">
        <v>35</v>
      </c>
      <c r="P3673" t="s">
        <v>202</v>
      </c>
      <c r="Q3673" t="s">
        <v>1</v>
      </c>
      <c r="R3673" t="s">
        <v>16645</v>
      </c>
      <c r="S3673" t="s">
        <v>83</v>
      </c>
      <c r="T3673" t="s">
        <v>203</v>
      </c>
      <c r="U3673" t="s">
        <v>159</v>
      </c>
      <c r="V3673" t="s">
        <v>6635</v>
      </c>
      <c r="W3673" t="s">
        <v>9862</v>
      </c>
      <c r="X3673" t="s">
        <v>26635</v>
      </c>
      <c r="Y3673" s="536"/>
      <c r="Z3673" s="536"/>
      <c r="AA3673" s="493" t="s">
        <v>20277</v>
      </c>
      <c r="AB3673" s="493" t="s">
        <v>26636</v>
      </c>
      <c r="AC3673" s="493" t="s">
        <v>19800</v>
      </c>
      <c r="AD3673" s="493" t="s">
        <v>21858</v>
      </c>
      <c r="AE3673"/>
      <c r="AF3673" t="s">
        <v>20919</v>
      </c>
      <c r="AG3673"/>
      <c r="AH3673"/>
      <c r="AI3673" t="s">
        <v>20668</v>
      </c>
      <c r="AJ3673" t="s">
        <v>32</v>
      </c>
      <c r="AK3673" t="s">
        <v>7879</v>
      </c>
      <c r="AL3673" t="s">
        <v>64</v>
      </c>
      <c r="AM3673" t="s">
        <v>6635</v>
      </c>
      <c r="AN3673">
        <v>15</v>
      </c>
    </row>
    <row r="3674" spans="4:40" ht="14.4" x14ac:dyDescent="0.3">
      <c r="D3674" t="str">
        <f>CONCATENATE(portada_F[[#This Row],[NIVEL]],".",portada_F[[#This Row],[CODINS]])</f>
        <v>1.02953</v>
      </c>
      <c r="E3674" s="444" t="s">
        <v>33069</v>
      </c>
      <c r="F3674" t="s">
        <v>5801</v>
      </c>
      <c r="G3674" t="s">
        <v>6643</v>
      </c>
      <c r="H3674" t="s">
        <v>567</v>
      </c>
      <c r="I3674" t="s">
        <v>4404</v>
      </c>
      <c r="J3674" t="s">
        <v>6</v>
      </c>
      <c r="K3674" t="s">
        <v>32</v>
      </c>
      <c r="L3674" t="s">
        <v>20921</v>
      </c>
      <c r="M3674" t="s">
        <v>18492</v>
      </c>
      <c r="N3674">
        <v>50206</v>
      </c>
      <c r="O3674" t="s">
        <v>236</v>
      </c>
      <c r="P3674" t="s">
        <v>2</v>
      </c>
      <c r="Q3674" t="s">
        <v>6</v>
      </c>
      <c r="R3674" t="s">
        <v>16749</v>
      </c>
      <c r="S3674" t="s">
        <v>237</v>
      </c>
      <c r="T3674" t="s">
        <v>4404</v>
      </c>
      <c r="U3674" t="s">
        <v>4449</v>
      </c>
      <c r="V3674" t="s">
        <v>567</v>
      </c>
      <c r="W3674" t="s">
        <v>18128</v>
      </c>
      <c r="X3674" t="s">
        <v>11018</v>
      </c>
      <c r="Y3674" s="536" t="s">
        <v>27119</v>
      </c>
      <c r="Z3674" s="536" t="s">
        <v>27120</v>
      </c>
      <c r="AA3674" s="493" t="s">
        <v>27121</v>
      </c>
      <c r="AB3674" s="493" t="s">
        <v>27120</v>
      </c>
      <c r="AC3674" s="493" t="s">
        <v>19857</v>
      </c>
      <c r="AD3674" s="493" t="s">
        <v>22325</v>
      </c>
      <c r="AE3674"/>
      <c r="AF3674" t="s">
        <v>20919</v>
      </c>
      <c r="AG3674"/>
      <c r="AH3674"/>
      <c r="AI3674" t="s">
        <v>20668</v>
      </c>
      <c r="AJ3674" t="s">
        <v>32</v>
      </c>
      <c r="AK3674" t="s">
        <v>7934</v>
      </c>
      <c r="AL3674" t="s">
        <v>64</v>
      </c>
      <c r="AM3674" t="s">
        <v>567</v>
      </c>
      <c r="AN3674">
        <v>52</v>
      </c>
    </row>
    <row r="3675" spans="4:40" ht="14.4" x14ac:dyDescent="0.3">
      <c r="D3675" t="str">
        <f>CONCATENATE(portada_F[[#This Row],[NIVEL]],".",portada_F[[#This Row],[CODINS]])</f>
        <v>1.03830</v>
      </c>
      <c r="E3675" s="444" t="s">
        <v>33762</v>
      </c>
      <c r="F3675" t="s">
        <v>7876</v>
      </c>
      <c r="G3675" t="s">
        <v>14738</v>
      </c>
      <c r="H3675" t="s">
        <v>14739</v>
      </c>
      <c r="I3675" t="s">
        <v>235</v>
      </c>
      <c r="J3675" t="s">
        <v>2</v>
      </c>
      <c r="K3675" t="s">
        <v>32</v>
      </c>
      <c r="L3675" t="s">
        <v>20921</v>
      </c>
      <c r="M3675" t="s">
        <v>18492</v>
      </c>
      <c r="N3675">
        <v>50303</v>
      </c>
      <c r="O3675" t="s">
        <v>236</v>
      </c>
      <c r="P3675" t="s">
        <v>3</v>
      </c>
      <c r="Q3675" t="s">
        <v>3</v>
      </c>
      <c r="R3675" t="s">
        <v>16753</v>
      </c>
      <c r="S3675" t="s">
        <v>237</v>
      </c>
      <c r="T3675" t="s">
        <v>235</v>
      </c>
      <c r="U3675" t="s">
        <v>22343</v>
      </c>
      <c r="V3675" t="s">
        <v>15258</v>
      </c>
      <c r="W3675" t="s">
        <v>28943</v>
      </c>
      <c r="X3675" t="s">
        <v>15259</v>
      </c>
      <c r="Y3675" s="536" t="s">
        <v>28944</v>
      </c>
      <c r="Z3675" s="536"/>
      <c r="AA3675" s="493" t="s">
        <v>15921</v>
      </c>
      <c r="AB3675" s="493" t="s">
        <v>28945</v>
      </c>
      <c r="AC3675" s="493" t="s">
        <v>19864</v>
      </c>
      <c r="AD3675" s="493" t="s">
        <v>22348</v>
      </c>
      <c r="AE3675"/>
      <c r="AF3675" t="s">
        <v>20919</v>
      </c>
      <c r="AG3675"/>
      <c r="AH3675"/>
      <c r="AI3675" t="s">
        <v>20668</v>
      </c>
      <c r="AJ3675" t="s">
        <v>32</v>
      </c>
      <c r="AK3675" t="s">
        <v>15350</v>
      </c>
      <c r="AL3675" t="s">
        <v>64</v>
      </c>
      <c r="AM3675" t="s">
        <v>14739</v>
      </c>
      <c r="AN3675">
        <v>8</v>
      </c>
    </row>
    <row r="3676" spans="4:40" ht="14.4" x14ac:dyDescent="0.3">
      <c r="D3676" t="str">
        <f>CONCATENATE(portada_F[[#This Row],[NIVEL]],".",portada_F[[#This Row],[CODINS]])</f>
        <v>1.00231</v>
      </c>
      <c r="E3676" s="444" t="s">
        <v>30637</v>
      </c>
      <c r="F3676" t="s">
        <v>699</v>
      </c>
      <c r="G3676" t="s">
        <v>6786</v>
      </c>
      <c r="H3676" t="s">
        <v>6992</v>
      </c>
      <c r="I3676" t="s">
        <v>41</v>
      </c>
      <c r="J3676" t="s">
        <v>6</v>
      </c>
      <c r="K3676" t="s">
        <v>32</v>
      </c>
      <c r="L3676" t="s">
        <v>20929</v>
      </c>
      <c r="M3676" t="s">
        <v>18492</v>
      </c>
      <c r="N3676">
        <v>11103</v>
      </c>
      <c r="O3676" t="s">
        <v>32</v>
      </c>
      <c r="P3676" t="s">
        <v>13</v>
      </c>
      <c r="Q3676" t="s">
        <v>3</v>
      </c>
      <c r="R3676" t="s">
        <v>16510</v>
      </c>
      <c r="S3676" t="s">
        <v>33</v>
      </c>
      <c r="T3676" t="s">
        <v>21368</v>
      </c>
      <c r="U3676" t="s">
        <v>21384</v>
      </c>
      <c r="V3676" t="s">
        <v>665</v>
      </c>
      <c r="W3676" t="s">
        <v>7106</v>
      </c>
      <c r="X3676" t="s">
        <v>11459</v>
      </c>
      <c r="Y3676" s="536" t="s">
        <v>21385</v>
      </c>
      <c r="Z3676" s="536"/>
      <c r="AA3676" s="493" t="s">
        <v>21386</v>
      </c>
      <c r="AB3676" s="493" t="s">
        <v>21385</v>
      </c>
      <c r="AC3676" s="493" t="s">
        <v>19735</v>
      </c>
      <c r="AD3676" s="493" t="s">
        <v>21371</v>
      </c>
      <c r="AE3676"/>
      <c r="AF3676" t="s">
        <v>20919</v>
      </c>
      <c r="AG3676"/>
      <c r="AH3676"/>
      <c r="AI3676" t="s">
        <v>20668</v>
      </c>
      <c r="AJ3676" t="s">
        <v>35</v>
      </c>
      <c r="AK3676" t="s">
        <v>19693</v>
      </c>
      <c r="AL3676" t="s">
        <v>20934</v>
      </c>
      <c r="AM3676"/>
      <c r="AN3676">
        <v>146</v>
      </c>
    </row>
    <row r="3677" spans="4:40" ht="14.4" x14ac:dyDescent="0.3">
      <c r="D3677" t="str">
        <f>CONCATENATE(portada_F[[#This Row],[NIVEL]],".",portada_F[[#This Row],[CODINS]])</f>
        <v>1.02430</v>
      </c>
      <c r="E3677" s="444" t="s">
        <v>32607</v>
      </c>
      <c r="F3677" t="s">
        <v>5187</v>
      </c>
      <c r="G3677" t="s">
        <v>6619</v>
      </c>
      <c r="H3677" t="s">
        <v>6620</v>
      </c>
      <c r="I3677" t="s">
        <v>137</v>
      </c>
      <c r="J3677" t="s">
        <v>1</v>
      </c>
      <c r="K3677" t="s">
        <v>32</v>
      </c>
      <c r="L3677" t="s">
        <v>20921</v>
      </c>
      <c r="M3677" t="s">
        <v>18492</v>
      </c>
      <c r="N3677">
        <v>60115</v>
      </c>
      <c r="O3677" t="s">
        <v>136</v>
      </c>
      <c r="P3677" t="s">
        <v>1</v>
      </c>
      <c r="Q3677" t="s">
        <v>202</v>
      </c>
      <c r="R3677" t="s">
        <v>16806</v>
      </c>
      <c r="S3677" t="s">
        <v>137</v>
      </c>
      <c r="T3677" t="s">
        <v>137</v>
      </c>
      <c r="U3677" t="s">
        <v>1380</v>
      </c>
      <c r="V3677" t="s">
        <v>9857</v>
      </c>
      <c r="W3677" t="s">
        <v>26021</v>
      </c>
      <c r="X3677" t="s">
        <v>15035</v>
      </c>
      <c r="Y3677" s="536" t="s">
        <v>26022</v>
      </c>
      <c r="Z3677" s="536" t="s">
        <v>26022</v>
      </c>
      <c r="AA3677" s="493" t="s">
        <v>17107</v>
      </c>
      <c r="AB3677" s="493" t="s">
        <v>26022</v>
      </c>
      <c r="AC3677" s="493" t="s">
        <v>19875</v>
      </c>
      <c r="AD3677" s="493" t="s">
        <v>22406</v>
      </c>
      <c r="AE3677"/>
      <c r="AF3677" t="s">
        <v>20919</v>
      </c>
      <c r="AG3677"/>
      <c r="AH3677"/>
      <c r="AI3677" t="s">
        <v>20668</v>
      </c>
      <c r="AJ3677" t="s">
        <v>32</v>
      </c>
      <c r="AK3677" t="s">
        <v>7809</v>
      </c>
      <c r="AL3677" t="s">
        <v>64</v>
      </c>
      <c r="AM3677" t="s">
        <v>6620</v>
      </c>
      <c r="AN3677">
        <v>60</v>
      </c>
    </row>
    <row r="3678" spans="4:40" ht="14.4" x14ac:dyDescent="0.3">
      <c r="D3678" t="str">
        <f>CONCATENATE(portada_F[[#This Row],[NIVEL]],".",portada_F[[#This Row],[CODINS]])</f>
        <v>1.03839</v>
      </c>
      <c r="E3678" s="444" t="s">
        <v>33771</v>
      </c>
      <c r="F3678" t="s">
        <v>9974</v>
      </c>
      <c r="G3678" t="s">
        <v>14755</v>
      </c>
      <c r="H3678" t="s">
        <v>14756</v>
      </c>
      <c r="I3678" t="s">
        <v>137</v>
      </c>
      <c r="J3678" t="s">
        <v>3</v>
      </c>
      <c r="K3678" t="s">
        <v>32</v>
      </c>
      <c r="L3678" t="s">
        <v>20921</v>
      </c>
      <c r="M3678" t="s">
        <v>18492</v>
      </c>
      <c r="N3678">
        <v>60103</v>
      </c>
      <c r="O3678" t="s">
        <v>136</v>
      </c>
      <c r="P3678" t="s">
        <v>1</v>
      </c>
      <c r="Q3678" t="s">
        <v>3</v>
      </c>
      <c r="R3678" t="s">
        <v>16795</v>
      </c>
      <c r="S3678" t="s">
        <v>137</v>
      </c>
      <c r="T3678" t="s">
        <v>137</v>
      </c>
      <c r="U3678" t="s">
        <v>5037</v>
      </c>
      <c r="V3678" t="s">
        <v>14756</v>
      </c>
      <c r="W3678" t="s">
        <v>15275</v>
      </c>
      <c r="X3678" t="s">
        <v>15274</v>
      </c>
      <c r="Y3678" s="536" t="s">
        <v>28962</v>
      </c>
      <c r="Z3678" s="536" t="s">
        <v>28963</v>
      </c>
      <c r="AA3678" s="493" t="s">
        <v>28964</v>
      </c>
      <c r="AB3678" s="493" t="s">
        <v>28965</v>
      </c>
      <c r="AC3678" s="493" t="s">
        <v>19939</v>
      </c>
      <c r="AD3678" s="493" t="s">
        <v>23435</v>
      </c>
      <c r="AE3678"/>
      <c r="AF3678" t="s">
        <v>20919</v>
      </c>
      <c r="AG3678"/>
      <c r="AH3678"/>
      <c r="AI3678" t="s">
        <v>20668</v>
      </c>
      <c r="AJ3678" t="s">
        <v>32</v>
      </c>
      <c r="AK3678" t="s">
        <v>15351</v>
      </c>
      <c r="AL3678" t="s">
        <v>64</v>
      </c>
      <c r="AM3678" t="s">
        <v>14756</v>
      </c>
      <c r="AN3678">
        <v>3</v>
      </c>
    </row>
    <row r="3679" spans="4:40" ht="14.4" x14ac:dyDescent="0.3">
      <c r="D3679" t="str">
        <f>CONCATENATE(portada_F[[#This Row],[NIVEL]],".",portada_F[[#This Row],[CODINS]])</f>
        <v>1.02532</v>
      </c>
      <c r="E3679" s="444" t="s">
        <v>32212</v>
      </c>
      <c r="F3679" t="s">
        <v>5293</v>
      </c>
      <c r="G3679" t="s">
        <v>6629</v>
      </c>
      <c r="H3679" t="s">
        <v>2912</v>
      </c>
      <c r="I3679" t="s">
        <v>3287</v>
      </c>
      <c r="J3679" t="s">
        <v>3</v>
      </c>
      <c r="K3679" t="s">
        <v>32</v>
      </c>
      <c r="L3679" t="s">
        <v>20921</v>
      </c>
      <c r="M3679" t="s">
        <v>18492</v>
      </c>
      <c r="N3679">
        <v>70205</v>
      </c>
      <c r="O3679" t="s">
        <v>87</v>
      </c>
      <c r="P3679" t="s">
        <v>2</v>
      </c>
      <c r="Q3679" t="s">
        <v>5</v>
      </c>
      <c r="R3679" t="s">
        <v>16852</v>
      </c>
      <c r="S3679" t="s">
        <v>17671</v>
      </c>
      <c r="T3679" t="s">
        <v>3288</v>
      </c>
      <c r="U3679" t="s">
        <v>3289</v>
      </c>
      <c r="V3679" t="s">
        <v>2912</v>
      </c>
      <c r="W3679" t="s">
        <v>9861</v>
      </c>
      <c r="X3679" t="s">
        <v>12114</v>
      </c>
      <c r="Y3679" s="536"/>
      <c r="Z3679" s="536"/>
      <c r="AA3679" s="493" t="s">
        <v>15729</v>
      </c>
      <c r="AB3679" s="493" t="s">
        <v>26244</v>
      </c>
      <c r="AC3679" s="493" t="s">
        <v>19919</v>
      </c>
      <c r="AD3679" s="493" t="s">
        <v>22644</v>
      </c>
      <c r="AE3679"/>
      <c r="AF3679" t="s">
        <v>20919</v>
      </c>
      <c r="AG3679"/>
      <c r="AH3679"/>
      <c r="AI3679" t="s">
        <v>20668</v>
      </c>
      <c r="AJ3679" t="s">
        <v>32</v>
      </c>
      <c r="AK3679" t="s">
        <v>7831</v>
      </c>
      <c r="AL3679" t="s">
        <v>64</v>
      </c>
      <c r="AM3679" t="s">
        <v>2912</v>
      </c>
      <c r="AN3679">
        <v>45</v>
      </c>
    </row>
    <row r="3680" spans="4:40" ht="14.4" x14ac:dyDescent="0.3">
      <c r="D3680" t="str">
        <f>CONCATENATE(portada_F[[#This Row],[NIVEL]],".",portada_F[[#This Row],[CODINS]])</f>
        <v>1.02533</v>
      </c>
      <c r="E3680" s="444" t="s">
        <v>32701</v>
      </c>
      <c r="F3680" t="s">
        <v>2845</v>
      </c>
      <c r="G3680" t="s">
        <v>6631</v>
      </c>
      <c r="H3680" t="s">
        <v>1638</v>
      </c>
      <c r="I3680" t="s">
        <v>3287</v>
      </c>
      <c r="J3680" t="s">
        <v>4</v>
      </c>
      <c r="K3680" t="s">
        <v>32</v>
      </c>
      <c r="L3680" t="s">
        <v>20921</v>
      </c>
      <c r="M3680" t="s">
        <v>18492</v>
      </c>
      <c r="N3680">
        <v>70601</v>
      </c>
      <c r="O3680" t="s">
        <v>87</v>
      </c>
      <c r="P3680" t="s">
        <v>6</v>
      </c>
      <c r="Q3680" t="s">
        <v>1</v>
      </c>
      <c r="R3680" t="s">
        <v>16867</v>
      </c>
      <c r="S3680" t="s">
        <v>17671</v>
      </c>
      <c r="T3680" t="s">
        <v>2357</v>
      </c>
      <c r="U3680" t="s">
        <v>2357</v>
      </c>
      <c r="V3680" t="s">
        <v>4093</v>
      </c>
      <c r="W3680" t="s">
        <v>19267</v>
      </c>
      <c r="X3680" t="s">
        <v>10906</v>
      </c>
      <c r="Y3680" s="536" t="s">
        <v>26245</v>
      </c>
      <c r="Z3680" s="536"/>
      <c r="AA3680" s="493" t="s">
        <v>17162</v>
      </c>
      <c r="AB3680" s="493" t="s">
        <v>26245</v>
      </c>
      <c r="AC3680" s="493" t="s">
        <v>19921</v>
      </c>
      <c r="AD3680" s="493" t="s">
        <v>22653</v>
      </c>
      <c r="AE3680"/>
      <c r="AF3680" t="s">
        <v>20919</v>
      </c>
      <c r="AG3680"/>
      <c r="AH3680"/>
      <c r="AI3680" t="s">
        <v>20668</v>
      </c>
      <c r="AJ3680" t="s">
        <v>32</v>
      </c>
      <c r="AK3680" t="s">
        <v>7832</v>
      </c>
      <c r="AL3680" t="s">
        <v>64</v>
      </c>
      <c r="AM3680" t="s">
        <v>1638</v>
      </c>
      <c r="AN3680">
        <v>41</v>
      </c>
    </row>
    <row r="3681" spans="4:40" ht="14.4" x14ac:dyDescent="0.3">
      <c r="D3681" t="str">
        <f>CONCATENATE(portada_F[[#This Row],[NIVEL]],".",portada_F[[#This Row],[CODINS]])</f>
        <v>1.02627</v>
      </c>
      <c r="E3681" s="444" t="s">
        <v>32777</v>
      </c>
      <c r="F3681" t="s">
        <v>5394</v>
      </c>
      <c r="G3681" t="s">
        <v>6630</v>
      </c>
      <c r="H3681" t="s">
        <v>7849</v>
      </c>
      <c r="I3681" t="s">
        <v>3287</v>
      </c>
      <c r="J3681" t="s">
        <v>6</v>
      </c>
      <c r="K3681" t="s">
        <v>32</v>
      </c>
      <c r="L3681" t="s">
        <v>20921</v>
      </c>
      <c r="M3681" t="s">
        <v>18492</v>
      </c>
      <c r="N3681">
        <v>70206</v>
      </c>
      <c r="O3681" t="s">
        <v>87</v>
      </c>
      <c r="P3681" t="s">
        <v>2</v>
      </c>
      <c r="Q3681" t="s">
        <v>6</v>
      </c>
      <c r="R3681" t="s">
        <v>16853</v>
      </c>
      <c r="S3681" t="s">
        <v>17671</v>
      </c>
      <c r="T3681" t="s">
        <v>3288</v>
      </c>
      <c r="U3681" t="s">
        <v>1863</v>
      </c>
      <c r="V3681" t="s">
        <v>539</v>
      </c>
      <c r="W3681" t="s">
        <v>26424</v>
      </c>
      <c r="X3681" t="s">
        <v>12140</v>
      </c>
      <c r="Y3681" s="536" t="s">
        <v>26425</v>
      </c>
      <c r="Z3681" s="536"/>
      <c r="AA3681" s="493" t="s">
        <v>20260</v>
      </c>
      <c r="AB3681" s="493" t="s">
        <v>26426</v>
      </c>
      <c r="AC3681" s="493" t="s">
        <v>19988</v>
      </c>
      <c r="AD3681" s="493" t="s">
        <v>23346</v>
      </c>
      <c r="AE3681"/>
      <c r="AF3681" t="s">
        <v>20919</v>
      </c>
      <c r="AG3681"/>
      <c r="AH3681"/>
      <c r="AI3681" t="s">
        <v>20668</v>
      </c>
      <c r="AJ3681" t="s">
        <v>32</v>
      </c>
      <c r="AK3681" t="s">
        <v>7848</v>
      </c>
      <c r="AL3681" t="s">
        <v>64</v>
      </c>
      <c r="AM3681" t="s">
        <v>7849</v>
      </c>
      <c r="AN3681">
        <v>23</v>
      </c>
    </row>
    <row r="3682" spans="4:40" ht="14.4" x14ac:dyDescent="0.3">
      <c r="D3682" t="str">
        <f>CONCATENATE(portada_F[[#This Row],[NIVEL]],".",portada_F[[#This Row],[CODINS]])</f>
        <v>1.02444</v>
      </c>
      <c r="E3682" s="444" t="s">
        <v>32620</v>
      </c>
      <c r="F3682" t="s">
        <v>6918</v>
      </c>
      <c r="G3682" t="s">
        <v>6622</v>
      </c>
      <c r="H3682" t="s">
        <v>2952</v>
      </c>
      <c r="I3682" t="s">
        <v>83</v>
      </c>
      <c r="J3682" t="s">
        <v>7</v>
      </c>
      <c r="K3682" t="s">
        <v>32</v>
      </c>
      <c r="L3682" t="s">
        <v>20921</v>
      </c>
      <c r="M3682" t="s">
        <v>18492</v>
      </c>
      <c r="N3682">
        <v>20805</v>
      </c>
      <c r="O3682" t="s">
        <v>35</v>
      </c>
      <c r="P3682" t="s">
        <v>9</v>
      </c>
      <c r="Q3682" t="s">
        <v>5</v>
      </c>
      <c r="R3682" t="s">
        <v>24083</v>
      </c>
      <c r="S3682" t="s">
        <v>83</v>
      </c>
      <c r="T3682" t="s">
        <v>578</v>
      </c>
      <c r="U3682" t="s">
        <v>2205</v>
      </c>
      <c r="V3682" t="s">
        <v>6623</v>
      </c>
      <c r="W3682" t="s">
        <v>9858</v>
      </c>
      <c r="X3682" t="s">
        <v>10887</v>
      </c>
      <c r="Y3682" s="536" t="s">
        <v>26055</v>
      </c>
      <c r="Z3682" s="536"/>
      <c r="AA3682" s="493" t="s">
        <v>6624</v>
      </c>
      <c r="AB3682" s="493" t="s">
        <v>26056</v>
      </c>
      <c r="AC3682" s="493" t="s">
        <v>12765</v>
      </c>
      <c r="AD3682" s="493" t="s">
        <v>21649</v>
      </c>
      <c r="AE3682"/>
      <c r="AF3682" t="s">
        <v>20919</v>
      </c>
      <c r="AG3682"/>
      <c r="AH3682"/>
      <c r="AI3682" t="s">
        <v>20668</v>
      </c>
      <c r="AJ3682" t="s">
        <v>32</v>
      </c>
      <c r="AK3682" t="s">
        <v>7816</v>
      </c>
      <c r="AL3682" t="s">
        <v>64</v>
      </c>
      <c r="AM3682" t="s">
        <v>2952</v>
      </c>
      <c r="AN3682">
        <v>22</v>
      </c>
    </row>
    <row r="3683" spans="4:40" ht="14.4" x14ac:dyDescent="0.3">
      <c r="D3683" t="str">
        <f>CONCATENATE(portada_F[[#This Row],[NIVEL]],".",portada_F[[#This Row],[CODINS]])</f>
        <v>1.02508</v>
      </c>
      <c r="E3683" s="444" t="s">
        <v>32680</v>
      </c>
      <c r="F3683" t="s">
        <v>2453</v>
      </c>
      <c r="G3683" t="s">
        <v>6625</v>
      </c>
      <c r="H3683" t="s">
        <v>2079</v>
      </c>
      <c r="I3683" t="s">
        <v>83</v>
      </c>
      <c r="J3683" t="s">
        <v>10</v>
      </c>
      <c r="K3683" t="s">
        <v>32</v>
      </c>
      <c r="L3683" t="s">
        <v>20921</v>
      </c>
      <c r="M3683" t="s">
        <v>18492</v>
      </c>
      <c r="N3683">
        <v>20904</v>
      </c>
      <c r="O3683" t="s">
        <v>35</v>
      </c>
      <c r="P3683" t="s">
        <v>10</v>
      </c>
      <c r="Q3683" t="s">
        <v>4</v>
      </c>
      <c r="R3683" t="s">
        <v>16613</v>
      </c>
      <c r="S3683" t="s">
        <v>83</v>
      </c>
      <c r="T3683" t="s">
        <v>2243</v>
      </c>
      <c r="U3683" t="s">
        <v>759</v>
      </c>
      <c r="V3683" t="s">
        <v>2079</v>
      </c>
      <c r="W3683" t="s">
        <v>9859</v>
      </c>
      <c r="X3683" t="s">
        <v>12110</v>
      </c>
      <c r="Y3683" s="536" t="s">
        <v>26197</v>
      </c>
      <c r="Z3683" s="536" t="s">
        <v>26198</v>
      </c>
      <c r="AA3683" s="493" t="s">
        <v>18080</v>
      </c>
      <c r="AB3683" s="493" t="s">
        <v>26198</v>
      </c>
      <c r="AC3683" s="493" t="s">
        <v>21713</v>
      </c>
      <c r="AD3683" s="493" t="s">
        <v>21714</v>
      </c>
      <c r="AE3683"/>
      <c r="AF3683" t="s">
        <v>20919</v>
      </c>
      <c r="AG3683"/>
      <c r="AH3683"/>
      <c r="AI3683" t="s">
        <v>20668</v>
      </c>
      <c r="AJ3683" t="s">
        <v>32</v>
      </c>
      <c r="AK3683" t="s">
        <v>7825</v>
      </c>
      <c r="AL3683" t="s">
        <v>64</v>
      </c>
      <c r="AM3683" t="s">
        <v>2079</v>
      </c>
      <c r="AN3683">
        <v>19</v>
      </c>
    </row>
    <row r="3684" spans="4:40" ht="14.4" x14ac:dyDescent="0.3">
      <c r="D3684" t="str">
        <f>CONCATENATE(portada_F[[#This Row],[NIVEL]],".",portada_F[[#This Row],[CODINS]])</f>
        <v>1.04095</v>
      </c>
      <c r="E3684" s="444" t="s">
        <v>33985</v>
      </c>
      <c r="F3684" t="s">
        <v>7947</v>
      </c>
      <c r="G3684" t="s">
        <v>17560</v>
      </c>
      <c r="H3684" t="s">
        <v>326</v>
      </c>
      <c r="I3684" t="s">
        <v>83</v>
      </c>
      <c r="J3684" t="s">
        <v>10</v>
      </c>
      <c r="K3684" t="s">
        <v>32</v>
      </c>
      <c r="L3684" t="s">
        <v>20921</v>
      </c>
      <c r="M3684" t="s">
        <v>18492</v>
      </c>
      <c r="N3684">
        <v>20401</v>
      </c>
      <c r="O3684" t="s">
        <v>35</v>
      </c>
      <c r="P3684" t="s">
        <v>4</v>
      </c>
      <c r="Q3684" t="s">
        <v>1</v>
      </c>
      <c r="R3684" t="s">
        <v>16583</v>
      </c>
      <c r="S3684" t="s">
        <v>83</v>
      </c>
      <c r="T3684" t="s">
        <v>2237</v>
      </c>
      <c r="U3684" t="s">
        <v>2237</v>
      </c>
      <c r="V3684" t="s">
        <v>326</v>
      </c>
      <c r="W3684" t="s">
        <v>21178</v>
      </c>
      <c r="X3684" t="s">
        <v>17562</v>
      </c>
      <c r="Y3684" s="536" t="s">
        <v>29492</v>
      </c>
      <c r="Z3684" s="536"/>
      <c r="AA3684" s="493" t="s">
        <v>17561</v>
      </c>
      <c r="AB3684" s="493" t="s">
        <v>29492</v>
      </c>
      <c r="AC3684" s="493" t="s">
        <v>21713</v>
      </c>
      <c r="AD3684" s="493" t="s">
        <v>21714</v>
      </c>
      <c r="AE3684"/>
      <c r="AF3684" t="s">
        <v>20919</v>
      </c>
      <c r="AG3684"/>
      <c r="AH3684"/>
      <c r="AI3684" t="s">
        <v>20668</v>
      </c>
      <c r="AJ3684" t="s">
        <v>32</v>
      </c>
      <c r="AK3684" t="s">
        <v>16011</v>
      </c>
      <c r="AL3684" t="s">
        <v>64</v>
      </c>
      <c r="AM3684" t="s">
        <v>326</v>
      </c>
      <c r="AN3684">
        <v>3</v>
      </c>
    </row>
    <row r="3685" spans="4:40" ht="14.4" x14ac:dyDescent="0.3">
      <c r="D3685" t="str">
        <f>CONCATENATE(portada_F[[#This Row],[NIVEL]],".",portada_F[[#This Row],[CODINS]])</f>
        <v>1.03213</v>
      </c>
      <c r="E3685" s="444" t="s">
        <v>33286</v>
      </c>
      <c r="F3685" t="s">
        <v>11233</v>
      </c>
      <c r="G3685" t="s">
        <v>11234</v>
      </c>
      <c r="H3685" t="s">
        <v>11235</v>
      </c>
      <c r="I3685" t="s">
        <v>224</v>
      </c>
      <c r="J3685" t="s">
        <v>14</v>
      </c>
      <c r="K3685" t="s">
        <v>32</v>
      </c>
      <c r="L3685" t="s">
        <v>20921</v>
      </c>
      <c r="M3685" t="s">
        <v>18492</v>
      </c>
      <c r="N3685">
        <v>21011</v>
      </c>
      <c r="O3685" t="s">
        <v>35</v>
      </c>
      <c r="P3685" t="s">
        <v>11</v>
      </c>
      <c r="Q3685" t="s">
        <v>13</v>
      </c>
      <c r="R3685" t="s">
        <v>16620</v>
      </c>
      <c r="S3685" t="s">
        <v>83</v>
      </c>
      <c r="T3685" t="s">
        <v>224</v>
      </c>
      <c r="U3685" t="s">
        <v>262</v>
      </c>
      <c r="V3685" t="s">
        <v>191</v>
      </c>
      <c r="W3685" t="s">
        <v>12252</v>
      </c>
      <c r="X3685" t="s">
        <v>13327</v>
      </c>
      <c r="Y3685" s="536" t="s">
        <v>27626</v>
      </c>
      <c r="Z3685" s="536" t="s">
        <v>27627</v>
      </c>
      <c r="AA3685" s="493" t="s">
        <v>13326</v>
      </c>
      <c r="AB3685" s="493" t="s">
        <v>27626</v>
      </c>
      <c r="AC3685" s="493" t="s">
        <v>20044</v>
      </c>
      <c r="AD3685" s="493" t="s">
        <v>23903</v>
      </c>
      <c r="AE3685"/>
      <c r="AF3685" t="s">
        <v>20919</v>
      </c>
      <c r="AG3685"/>
      <c r="AH3685"/>
      <c r="AI3685" t="s">
        <v>20668</v>
      </c>
      <c r="AJ3685" t="s">
        <v>32</v>
      </c>
      <c r="AK3685" t="s">
        <v>12310</v>
      </c>
      <c r="AL3685" t="s">
        <v>64</v>
      </c>
      <c r="AM3685" t="s">
        <v>11235</v>
      </c>
      <c r="AN3685">
        <v>5</v>
      </c>
    </row>
    <row r="3686" spans="4:40" ht="14.4" x14ac:dyDescent="0.3">
      <c r="D3686" t="str">
        <f>CONCATENATE(portada_F[[#This Row],[NIVEL]],".",portada_F[[#This Row],[CODINS]])</f>
        <v>1.02535</v>
      </c>
      <c r="E3686" s="444" t="s">
        <v>34220</v>
      </c>
      <c r="F3686" s="456" t="s">
        <v>3113</v>
      </c>
      <c r="G3686" s="445" t="s">
        <v>6636</v>
      </c>
      <c r="H3686" s="445" t="s">
        <v>6637</v>
      </c>
      <c r="I3686" s="445" t="s">
        <v>224</v>
      </c>
      <c r="J3686" s="445" t="s">
        <v>7</v>
      </c>
      <c r="K3686" t="s">
        <v>32</v>
      </c>
      <c r="L3686" t="s">
        <v>20921</v>
      </c>
      <c r="M3686" t="s">
        <v>18492</v>
      </c>
      <c r="N3686">
        <v>21011</v>
      </c>
      <c r="O3686" t="s">
        <v>35</v>
      </c>
      <c r="P3686" t="s">
        <v>11</v>
      </c>
      <c r="Q3686" t="s">
        <v>13</v>
      </c>
      <c r="R3686" t="s">
        <v>16620</v>
      </c>
      <c r="S3686" t="s">
        <v>83</v>
      </c>
      <c r="T3686" t="s">
        <v>224</v>
      </c>
      <c r="U3686" t="s">
        <v>262</v>
      </c>
      <c r="V3686" t="s">
        <v>6637</v>
      </c>
      <c r="W3686" t="s">
        <v>30377</v>
      </c>
      <c r="X3686" t="s">
        <v>12115</v>
      </c>
      <c r="Y3686" s="536" t="s">
        <v>30378</v>
      </c>
      <c r="Z3686" s="536" t="s">
        <v>30378</v>
      </c>
      <c r="AA3686" s="493" t="s">
        <v>20239</v>
      </c>
      <c r="AB3686" s="493" t="s">
        <v>30379</v>
      </c>
      <c r="AC3686" s="493" t="s">
        <v>19797</v>
      </c>
      <c r="AD3686" s="493" t="s">
        <v>21851</v>
      </c>
      <c r="AE3686"/>
      <c r="AF3686"/>
      <c r="AG3686"/>
      <c r="AH3686"/>
      <c r="AI3686" t="s">
        <v>20668</v>
      </c>
      <c r="AJ3686" s="445" t="s">
        <v>32</v>
      </c>
      <c r="AK3686" s="445" t="s">
        <v>7833</v>
      </c>
      <c r="AL3686" t="s">
        <v>64</v>
      </c>
      <c r="AM3686" s="445" t="s">
        <v>6637</v>
      </c>
      <c r="AN3686"/>
    </row>
    <row r="3687" spans="4:40" ht="14.4" x14ac:dyDescent="0.3">
      <c r="D3687" t="str">
        <f>CONCATENATE(portada_F[[#This Row],[NIVEL]],".",portada_F[[#This Row],[CODINS]])</f>
        <v>1.03256</v>
      </c>
      <c r="E3687" s="444" t="s">
        <v>33319</v>
      </c>
      <c r="F3687" t="s">
        <v>6191</v>
      </c>
      <c r="G3687" t="s">
        <v>6640</v>
      </c>
      <c r="H3687" t="s">
        <v>6641</v>
      </c>
      <c r="I3687" t="s">
        <v>235</v>
      </c>
      <c r="J3687" t="s">
        <v>3</v>
      </c>
      <c r="K3687" t="s">
        <v>32</v>
      </c>
      <c r="L3687" t="s">
        <v>20921</v>
      </c>
      <c r="M3687" t="s">
        <v>18492</v>
      </c>
      <c r="N3687">
        <v>50308</v>
      </c>
      <c r="O3687" t="s">
        <v>236</v>
      </c>
      <c r="P3687" t="s">
        <v>3</v>
      </c>
      <c r="Q3687" t="s">
        <v>9</v>
      </c>
      <c r="R3687" t="s">
        <v>16757</v>
      </c>
      <c r="S3687" t="s">
        <v>237</v>
      </c>
      <c r="T3687" t="s">
        <v>235</v>
      </c>
      <c r="U3687" t="s">
        <v>23509</v>
      </c>
      <c r="V3687" t="s">
        <v>6641</v>
      </c>
      <c r="W3687" t="s">
        <v>6642</v>
      </c>
      <c r="X3687" t="s">
        <v>17410</v>
      </c>
      <c r="Y3687" s="536" t="s">
        <v>27711</v>
      </c>
      <c r="Z3687" s="536" t="s">
        <v>27711</v>
      </c>
      <c r="AA3687" s="493" t="s">
        <v>18156</v>
      </c>
      <c r="AB3687" s="493" t="s">
        <v>27712</v>
      </c>
      <c r="AC3687" s="493" t="s">
        <v>19862</v>
      </c>
      <c r="AD3687" s="493" t="s">
        <v>23512</v>
      </c>
      <c r="AE3687"/>
      <c r="AF3687" t="s">
        <v>20919</v>
      </c>
      <c r="AG3687"/>
      <c r="AH3687"/>
      <c r="AI3687" t="s">
        <v>20668</v>
      </c>
      <c r="AJ3687" t="s">
        <v>32</v>
      </c>
      <c r="AK3687" t="s">
        <v>8019</v>
      </c>
      <c r="AL3687" t="s">
        <v>64</v>
      </c>
      <c r="AM3687" t="s">
        <v>6641</v>
      </c>
      <c r="AN3687">
        <v>9</v>
      </c>
    </row>
    <row r="3688" spans="4:40" ht="14.4" x14ac:dyDescent="0.3">
      <c r="D3688" t="str">
        <f>CONCATENATE(portada_F[[#This Row],[NIVEL]],".",portada_F[[#This Row],[CODINS]])</f>
        <v>1.00374</v>
      </c>
      <c r="E3688" s="444" t="s">
        <v>30769</v>
      </c>
      <c r="F3688" t="s">
        <v>1100</v>
      </c>
      <c r="G3688" t="s">
        <v>6794</v>
      </c>
      <c r="H3688" t="s">
        <v>7122</v>
      </c>
      <c r="I3688" t="s">
        <v>83</v>
      </c>
      <c r="J3688" t="s">
        <v>11</v>
      </c>
      <c r="K3688" t="s">
        <v>32</v>
      </c>
      <c r="L3688" t="s">
        <v>20929</v>
      </c>
      <c r="M3688" t="s">
        <v>18492</v>
      </c>
      <c r="N3688">
        <v>20301</v>
      </c>
      <c r="O3688" t="s">
        <v>35</v>
      </c>
      <c r="P3688" t="s">
        <v>3</v>
      </c>
      <c r="Q3688" t="s">
        <v>1</v>
      </c>
      <c r="R3688" t="s">
        <v>16576</v>
      </c>
      <c r="S3688" t="s">
        <v>83</v>
      </c>
      <c r="T3688" t="s">
        <v>678</v>
      </c>
      <c r="U3688" t="s">
        <v>678</v>
      </c>
      <c r="V3688" t="s">
        <v>678</v>
      </c>
      <c r="W3688" t="s">
        <v>21701</v>
      </c>
      <c r="X3688" t="s">
        <v>12685</v>
      </c>
      <c r="Y3688" s="536" t="s">
        <v>21702</v>
      </c>
      <c r="Z3688" s="536" t="s">
        <v>21702</v>
      </c>
      <c r="AA3688" s="493" t="s">
        <v>13922</v>
      </c>
      <c r="AB3688" s="493" t="s">
        <v>21703</v>
      </c>
      <c r="AC3688" s="493" t="s">
        <v>6318</v>
      </c>
      <c r="AD3688" s="493" t="s">
        <v>21659</v>
      </c>
      <c r="AE3688"/>
      <c r="AF3688" t="s">
        <v>20919</v>
      </c>
      <c r="AG3688"/>
      <c r="AH3688"/>
      <c r="AI3688" t="s">
        <v>20668</v>
      </c>
      <c r="AJ3688" t="s">
        <v>35</v>
      </c>
      <c r="AK3688" t="s">
        <v>19693</v>
      </c>
      <c r="AL3688" t="s">
        <v>20934</v>
      </c>
      <c r="AM3688"/>
      <c r="AN3688">
        <v>151</v>
      </c>
    </row>
    <row r="3689" spans="4:40" ht="14.4" x14ac:dyDescent="0.3">
      <c r="D3689" t="str">
        <f>CONCATENATE(portada_F[[#This Row],[NIVEL]],".",portada_F[[#This Row],[CODINS]])</f>
        <v>1.02432</v>
      </c>
      <c r="E3689" s="444" t="s">
        <v>32609</v>
      </c>
      <c r="F3689" t="s">
        <v>5087</v>
      </c>
      <c r="G3689" t="s">
        <v>6621</v>
      </c>
      <c r="H3689" t="s">
        <v>6204</v>
      </c>
      <c r="I3689" t="s">
        <v>137</v>
      </c>
      <c r="J3689" t="s">
        <v>9</v>
      </c>
      <c r="K3689" t="s">
        <v>32</v>
      </c>
      <c r="L3689" t="s">
        <v>20921</v>
      </c>
      <c r="M3689" t="s">
        <v>18492</v>
      </c>
      <c r="N3689">
        <v>60201</v>
      </c>
      <c r="O3689" t="s">
        <v>136</v>
      </c>
      <c r="P3689" t="s">
        <v>2</v>
      </c>
      <c r="Q3689" t="s">
        <v>1</v>
      </c>
      <c r="R3689" t="s">
        <v>16808</v>
      </c>
      <c r="S3689" t="s">
        <v>137</v>
      </c>
      <c r="T3689" t="s">
        <v>4895</v>
      </c>
      <c r="U3689" t="s">
        <v>5147</v>
      </c>
      <c r="V3689" t="s">
        <v>6204</v>
      </c>
      <c r="W3689" t="s">
        <v>14138</v>
      </c>
      <c r="X3689" t="s">
        <v>10882</v>
      </c>
      <c r="Y3689" s="536" t="s">
        <v>26025</v>
      </c>
      <c r="Z3689" s="536" t="s">
        <v>26026</v>
      </c>
      <c r="AA3689" s="493" t="s">
        <v>26027</v>
      </c>
      <c r="AB3689" s="493" t="s">
        <v>26026</v>
      </c>
      <c r="AC3689" s="493" t="s">
        <v>22449</v>
      </c>
      <c r="AD3689" s="493" t="s">
        <v>22450</v>
      </c>
      <c r="AE3689"/>
      <c r="AF3689" t="s">
        <v>20919</v>
      </c>
      <c r="AG3689"/>
      <c r="AH3689"/>
      <c r="AI3689" t="s">
        <v>20668</v>
      </c>
      <c r="AJ3689" t="s">
        <v>32</v>
      </c>
      <c r="AK3689" t="s">
        <v>7810</v>
      </c>
      <c r="AL3689" t="s">
        <v>64</v>
      </c>
      <c r="AM3689" t="s">
        <v>6204</v>
      </c>
      <c r="AN3689">
        <v>42</v>
      </c>
    </row>
    <row r="3690" spans="4:40" ht="14.4" x14ac:dyDescent="0.3">
      <c r="D3690" t="str">
        <f>CONCATENATE(portada_F[[#This Row],[NIVEL]],".",portada_F[[#This Row],[CODINS]])</f>
        <v>1.03154</v>
      </c>
      <c r="E3690" s="444" t="s">
        <v>33237</v>
      </c>
      <c r="F3690" t="s">
        <v>6110</v>
      </c>
      <c r="G3690" t="s">
        <v>6626</v>
      </c>
      <c r="H3690" t="s">
        <v>9860</v>
      </c>
      <c r="I3690" t="s">
        <v>13536</v>
      </c>
      <c r="J3690" t="s">
        <v>7</v>
      </c>
      <c r="K3690" t="s">
        <v>32</v>
      </c>
      <c r="L3690" t="s">
        <v>20921</v>
      </c>
      <c r="M3690" t="s">
        <v>18492</v>
      </c>
      <c r="N3690">
        <v>60502</v>
      </c>
      <c r="O3690" t="s">
        <v>136</v>
      </c>
      <c r="P3690" t="s">
        <v>5</v>
      </c>
      <c r="Q3690" t="s">
        <v>2</v>
      </c>
      <c r="R3690" t="s">
        <v>16826</v>
      </c>
      <c r="S3690" t="s">
        <v>137</v>
      </c>
      <c r="T3690" t="s">
        <v>22471</v>
      </c>
      <c r="U3690" t="s">
        <v>22478</v>
      </c>
      <c r="V3690" t="s">
        <v>18147</v>
      </c>
      <c r="W3690" t="s">
        <v>18148</v>
      </c>
      <c r="X3690" t="s">
        <v>14229</v>
      </c>
      <c r="Y3690" s="536" t="s">
        <v>22481</v>
      </c>
      <c r="Z3690" s="536" t="s">
        <v>27518</v>
      </c>
      <c r="AA3690" s="493" t="s">
        <v>27519</v>
      </c>
      <c r="AB3690" s="493" t="s">
        <v>27518</v>
      </c>
      <c r="AC3690" s="493" t="s">
        <v>19889</v>
      </c>
      <c r="AD3690" s="493" t="s">
        <v>22481</v>
      </c>
      <c r="AE3690"/>
      <c r="AF3690" t="s">
        <v>20919</v>
      </c>
      <c r="AG3690"/>
      <c r="AH3690"/>
      <c r="AI3690" t="s">
        <v>20668</v>
      </c>
      <c r="AJ3690" t="s">
        <v>32</v>
      </c>
      <c r="AK3690" t="s">
        <v>7999</v>
      </c>
      <c r="AL3690" t="s">
        <v>64</v>
      </c>
      <c r="AM3690" t="s">
        <v>9860</v>
      </c>
      <c r="AN3690">
        <v>7</v>
      </c>
    </row>
    <row r="3691" spans="4:40" ht="14.4" x14ac:dyDescent="0.3">
      <c r="D3691" t="str">
        <f>CONCATENATE(portada_F[[#This Row],[NIVEL]],".",portada_F[[#This Row],[CODINS]])</f>
        <v>1.00683</v>
      </c>
      <c r="E3691" s="444" t="s">
        <v>31050</v>
      </c>
      <c r="F3691" t="s">
        <v>1396</v>
      </c>
      <c r="G3691" t="s">
        <v>6826</v>
      </c>
      <c r="H3691" t="s">
        <v>7016</v>
      </c>
      <c r="I3691" t="s">
        <v>137</v>
      </c>
      <c r="J3691" t="s">
        <v>1</v>
      </c>
      <c r="K3691" t="s">
        <v>32</v>
      </c>
      <c r="L3691" t="s">
        <v>20929</v>
      </c>
      <c r="M3691" t="s">
        <v>18492</v>
      </c>
      <c r="N3691">
        <v>60115</v>
      </c>
      <c r="O3691" t="s">
        <v>136</v>
      </c>
      <c r="P3691" t="s">
        <v>1</v>
      </c>
      <c r="Q3691" t="s">
        <v>202</v>
      </c>
      <c r="R3691" t="s">
        <v>16806</v>
      </c>
      <c r="S3691" t="s">
        <v>137</v>
      </c>
      <c r="T3691" t="s">
        <v>137</v>
      </c>
      <c r="U3691" t="s">
        <v>1380</v>
      </c>
      <c r="V3691" t="s">
        <v>1380</v>
      </c>
      <c r="W3691" t="s">
        <v>22403</v>
      </c>
      <c r="X3691" t="s">
        <v>10438</v>
      </c>
      <c r="Y3691" s="536" t="s">
        <v>22404</v>
      </c>
      <c r="Z3691" s="536" t="s">
        <v>22404</v>
      </c>
      <c r="AA3691" s="493" t="s">
        <v>12652</v>
      </c>
      <c r="AB3691" s="493" t="s">
        <v>22405</v>
      </c>
      <c r="AC3691" s="493" t="s">
        <v>19875</v>
      </c>
      <c r="AD3691" s="493" t="s">
        <v>22406</v>
      </c>
      <c r="AE3691"/>
      <c r="AF3691" t="s">
        <v>20919</v>
      </c>
      <c r="AG3691"/>
      <c r="AH3691"/>
      <c r="AI3691" t="s">
        <v>20668</v>
      </c>
      <c r="AJ3691" t="s">
        <v>35</v>
      </c>
      <c r="AK3691" t="s">
        <v>19693</v>
      </c>
      <c r="AL3691" t="s">
        <v>20934</v>
      </c>
      <c r="AM3691"/>
      <c r="AN3691">
        <v>187</v>
      </c>
    </row>
    <row r="3692" spans="4:40" ht="14.4" x14ac:dyDescent="0.3">
      <c r="D3692" t="str">
        <f>CONCATENATE(portada_F[[#This Row],[NIVEL]],".",portada_F[[#This Row],[CODINS]])</f>
        <v>1.04148</v>
      </c>
      <c r="E3692" s="444" t="s">
        <v>34027</v>
      </c>
      <c r="F3692" t="s">
        <v>14519</v>
      </c>
      <c r="G3692" t="s">
        <v>17645</v>
      </c>
      <c r="H3692" t="s">
        <v>235</v>
      </c>
      <c r="I3692" t="s">
        <v>1167</v>
      </c>
      <c r="J3692" t="s">
        <v>5</v>
      </c>
      <c r="K3692" t="s">
        <v>32</v>
      </c>
      <c r="L3692" t="s">
        <v>20921</v>
      </c>
      <c r="M3692" t="s">
        <v>18492</v>
      </c>
      <c r="N3692">
        <v>11902</v>
      </c>
      <c r="O3692" t="s">
        <v>32</v>
      </c>
      <c r="P3692" t="s">
        <v>1168</v>
      </c>
      <c r="Q3692" t="s">
        <v>2</v>
      </c>
      <c r="R3692" t="s">
        <v>21531</v>
      </c>
      <c r="S3692" t="s">
        <v>33</v>
      </c>
      <c r="T3692" t="s">
        <v>1167</v>
      </c>
      <c r="U3692" t="s">
        <v>21532</v>
      </c>
      <c r="V3692" t="s">
        <v>235</v>
      </c>
      <c r="W3692" t="s">
        <v>29602</v>
      </c>
      <c r="X3692" t="s">
        <v>18235</v>
      </c>
      <c r="Y3692" s="536" t="s">
        <v>29603</v>
      </c>
      <c r="Z3692" s="536"/>
      <c r="AA3692" s="493" t="s">
        <v>17646</v>
      </c>
      <c r="AB3692" s="493" t="s">
        <v>20668</v>
      </c>
      <c r="AC3692" s="493" t="s">
        <v>19752</v>
      </c>
      <c r="AD3692" s="493" t="s">
        <v>21534</v>
      </c>
      <c r="AE3692"/>
      <c r="AF3692" t="s">
        <v>20919</v>
      </c>
      <c r="AG3692"/>
      <c r="AH3692"/>
      <c r="AI3692" t="s">
        <v>20668</v>
      </c>
      <c r="AJ3692" t="s">
        <v>32</v>
      </c>
      <c r="AK3692" t="s">
        <v>16025</v>
      </c>
      <c r="AL3692" t="s">
        <v>64</v>
      </c>
      <c r="AM3692" t="s">
        <v>235</v>
      </c>
      <c r="AN3692">
        <v>2</v>
      </c>
    </row>
    <row r="3693" spans="4:40" ht="14.4" x14ac:dyDescent="0.3">
      <c r="D3693" t="str">
        <f>CONCATENATE(portada_F[[#This Row],[NIVEL]],".",portada_F[[#This Row],[CODINS]])</f>
        <v>1.02840</v>
      </c>
      <c r="E3693" s="444" t="s">
        <v>32970</v>
      </c>
      <c r="F3693" t="s">
        <v>5665</v>
      </c>
      <c r="G3693" t="s">
        <v>6618</v>
      </c>
      <c r="H3693" t="s">
        <v>8359</v>
      </c>
      <c r="I3693" t="s">
        <v>235</v>
      </c>
      <c r="J3693" t="s">
        <v>6</v>
      </c>
      <c r="K3693" t="s">
        <v>32</v>
      </c>
      <c r="L3693" t="s">
        <v>20921</v>
      </c>
      <c r="M3693" t="s">
        <v>18492</v>
      </c>
      <c r="N3693">
        <v>50503</v>
      </c>
      <c r="O3693" t="s">
        <v>236</v>
      </c>
      <c r="P3693" t="s">
        <v>5</v>
      </c>
      <c r="Q3693" t="s">
        <v>3</v>
      </c>
      <c r="R3693" t="s">
        <v>16764</v>
      </c>
      <c r="S3693" t="s">
        <v>237</v>
      </c>
      <c r="T3693" t="s">
        <v>22353</v>
      </c>
      <c r="U3693" t="s">
        <v>4730</v>
      </c>
      <c r="V3693" t="s">
        <v>9855</v>
      </c>
      <c r="W3693" t="s">
        <v>9856</v>
      </c>
      <c r="X3693" t="s">
        <v>15805</v>
      </c>
      <c r="Y3693" s="536" t="s">
        <v>26888</v>
      </c>
      <c r="Z3693" s="536" t="s">
        <v>26888</v>
      </c>
      <c r="AA3693" s="493" t="s">
        <v>19361</v>
      </c>
      <c r="AB3693" s="493" t="s">
        <v>26889</v>
      </c>
      <c r="AC3693" s="493" t="s">
        <v>11360</v>
      </c>
      <c r="AD3693" s="493" t="s">
        <v>22358</v>
      </c>
      <c r="AE3693"/>
      <c r="AF3693" t="s">
        <v>20919</v>
      </c>
      <c r="AG3693"/>
      <c r="AH3693"/>
      <c r="AI3693" t="s">
        <v>20668</v>
      </c>
      <c r="AJ3693" t="s">
        <v>32</v>
      </c>
      <c r="AK3693" t="s">
        <v>7908</v>
      </c>
      <c r="AL3693" t="s">
        <v>64</v>
      </c>
      <c r="AM3693" t="s">
        <v>8359</v>
      </c>
      <c r="AN3693">
        <v>14</v>
      </c>
    </row>
    <row r="3694" spans="4:40" ht="14.4" x14ac:dyDescent="0.3">
      <c r="D3694" t="str">
        <f>CONCATENATE(portada_F[[#This Row],[NIVEL]],".",portada_F[[#This Row],[CODINS]])</f>
        <v>1.03075</v>
      </c>
      <c r="E3694" s="444" t="s">
        <v>33170</v>
      </c>
      <c r="F3694" t="s">
        <v>5987</v>
      </c>
      <c r="G3694" t="s">
        <v>6638</v>
      </c>
      <c r="H3694" t="s">
        <v>6639</v>
      </c>
      <c r="I3694" t="s">
        <v>205</v>
      </c>
      <c r="J3694" t="s">
        <v>1</v>
      </c>
      <c r="K3694" t="s">
        <v>32</v>
      </c>
      <c r="L3694" t="s">
        <v>20921</v>
      </c>
      <c r="M3694" t="s">
        <v>18492</v>
      </c>
      <c r="N3694">
        <v>41002</v>
      </c>
      <c r="O3694" t="s">
        <v>206</v>
      </c>
      <c r="P3694" t="s">
        <v>11</v>
      </c>
      <c r="Q3694" t="s">
        <v>2</v>
      </c>
      <c r="R3694" t="s">
        <v>16737</v>
      </c>
      <c r="S3694" t="s">
        <v>207</v>
      </c>
      <c r="T3694" t="s">
        <v>205</v>
      </c>
      <c r="U3694" t="s">
        <v>1941</v>
      </c>
      <c r="V3694" t="s">
        <v>6639</v>
      </c>
      <c r="W3694" t="s">
        <v>9863</v>
      </c>
      <c r="X3694" t="s">
        <v>12225</v>
      </c>
      <c r="Y3694" s="536" t="s">
        <v>27370</v>
      </c>
      <c r="Z3694" s="536" t="s">
        <v>22237</v>
      </c>
      <c r="AA3694" s="493" t="s">
        <v>19407</v>
      </c>
      <c r="AB3694" s="493" t="s">
        <v>27371</v>
      </c>
      <c r="AC3694" s="493" t="s">
        <v>19789</v>
      </c>
      <c r="AD3694" s="493" t="s">
        <v>22237</v>
      </c>
      <c r="AE3694"/>
      <c r="AF3694" t="s">
        <v>20919</v>
      </c>
      <c r="AG3694"/>
      <c r="AH3694"/>
      <c r="AI3694" t="s">
        <v>20668</v>
      </c>
      <c r="AJ3694" t="s">
        <v>32</v>
      </c>
      <c r="AK3694" t="s">
        <v>7970</v>
      </c>
      <c r="AL3694" t="s">
        <v>64</v>
      </c>
      <c r="AM3694" t="s">
        <v>6639</v>
      </c>
      <c r="AN3694">
        <v>22</v>
      </c>
    </row>
    <row r="3695" spans="4:40" ht="14.4" x14ac:dyDescent="0.3">
      <c r="D3695" t="str">
        <f>CONCATENATE(portada_F[[#This Row],[NIVEL]],".",portada_F[[#This Row],[CODINS]])</f>
        <v>1.00404</v>
      </c>
      <c r="E3695" s="444" t="s">
        <v>30799</v>
      </c>
      <c r="F3695" t="s">
        <v>1161</v>
      </c>
      <c r="G3695" t="s">
        <v>6801</v>
      </c>
      <c r="H3695" t="s">
        <v>12419</v>
      </c>
      <c r="I3695" t="s">
        <v>82</v>
      </c>
      <c r="J3695" t="s">
        <v>5</v>
      </c>
      <c r="K3695" t="s">
        <v>32</v>
      </c>
      <c r="L3695" t="s">
        <v>20929</v>
      </c>
      <c r="M3695" t="s">
        <v>18492</v>
      </c>
      <c r="N3695">
        <v>20601</v>
      </c>
      <c r="O3695" t="s">
        <v>35</v>
      </c>
      <c r="P3695" t="s">
        <v>6</v>
      </c>
      <c r="Q3695" t="s">
        <v>1</v>
      </c>
      <c r="R3695" t="s">
        <v>16595</v>
      </c>
      <c r="S3695" t="s">
        <v>83</v>
      </c>
      <c r="T3695" t="s">
        <v>785</v>
      </c>
      <c r="U3695" t="s">
        <v>785</v>
      </c>
      <c r="V3695" t="s">
        <v>785</v>
      </c>
      <c r="W3695" t="s">
        <v>21771</v>
      </c>
      <c r="X3695" t="s">
        <v>11523</v>
      </c>
      <c r="Y3695" s="536" t="s">
        <v>21772</v>
      </c>
      <c r="Z3695" s="536" t="s">
        <v>21773</v>
      </c>
      <c r="AA3695" s="493" t="s">
        <v>19784</v>
      </c>
      <c r="AB3695" s="493" t="s">
        <v>21774</v>
      </c>
      <c r="AC3695" s="493" t="s">
        <v>19783</v>
      </c>
      <c r="AD3695" s="493" t="s">
        <v>21766</v>
      </c>
      <c r="AE3695"/>
      <c r="AF3695" t="s">
        <v>20919</v>
      </c>
      <c r="AG3695"/>
      <c r="AH3695"/>
      <c r="AI3695" t="s">
        <v>20668</v>
      </c>
      <c r="AJ3695" t="s">
        <v>35</v>
      </c>
      <c r="AK3695" t="s">
        <v>19693</v>
      </c>
      <c r="AL3695" t="s">
        <v>20934</v>
      </c>
      <c r="AM3695"/>
      <c r="AN3695">
        <v>160</v>
      </c>
    </row>
    <row r="3696" spans="4:40" ht="14.4" x14ac:dyDescent="0.3">
      <c r="D3696" t="str">
        <f>CONCATENATE(portada_F[[#This Row],[NIVEL]],".",portada_F[[#This Row],[CODINS]])</f>
        <v>1.03214</v>
      </c>
      <c r="E3696" s="444" t="s">
        <v>33287</v>
      </c>
      <c r="F3696" t="s">
        <v>11236</v>
      </c>
      <c r="G3696" t="s">
        <v>11237</v>
      </c>
      <c r="H3696" t="s">
        <v>1520</v>
      </c>
      <c r="I3696" t="s">
        <v>205</v>
      </c>
      <c r="J3696" t="s">
        <v>3</v>
      </c>
      <c r="K3696" t="s">
        <v>32</v>
      </c>
      <c r="L3696" t="s">
        <v>20921</v>
      </c>
      <c r="M3696" t="s">
        <v>18492</v>
      </c>
      <c r="N3696">
        <v>41005</v>
      </c>
      <c r="O3696" t="s">
        <v>206</v>
      </c>
      <c r="P3696" t="s">
        <v>11</v>
      </c>
      <c r="Q3696" t="s">
        <v>5</v>
      </c>
      <c r="R3696" t="s">
        <v>16739</v>
      </c>
      <c r="S3696" t="s">
        <v>207</v>
      </c>
      <c r="T3696" t="s">
        <v>205</v>
      </c>
      <c r="U3696" t="s">
        <v>9039</v>
      </c>
      <c r="V3696" t="s">
        <v>1520</v>
      </c>
      <c r="W3696" t="s">
        <v>14243</v>
      </c>
      <c r="X3696" t="s">
        <v>13329</v>
      </c>
      <c r="Y3696" s="536" t="s">
        <v>23022</v>
      </c>
      <c r="Z3696" s="536" t="s">
        <v>23022</v>
      </c>
      <c r="AA3696" s="493" t="s">
        <v>19480</v>
      </c>
      <c r="AB3696" s="493" t="s">
        <v>26403</v>
      </c>
      <c r="AC3696" s="493" t="s">
        <v>19849</v>
      </c>
      <c r="AD3696" s="493" t="s">
        <v>23022</v>
      </c>
      <c r="AE3696"/>
      <c r="AF3696" t="s">
        <v>20919</v>
      </c>
      <c r="AG3696"/>
      <c r="AH3696"/>
      <c r="AI3696" t="s">
        <v>20668</v>
      </c>
      <c r="AJ3696" t="s">
        <v>32</v>
      </c>
      <c r="AK3696" t="s">
        <v>12311</v>
      </c>
      <c r="AL3696" t="s">
        <v>64</v>
      </c>
      <c r="AM3696" t="s">
        <v>1520</v>
      </c>
      <c r="AN3696">
        <v>13</v>
      </c>
    </row>
    <row r="3697" spans="4:40" ht="14.4" x14ac:dyDescent="0.3">
      <c r="D3697" t="str">
        <f>CONCATENATE(portada_F[[#This Row],[NIVEL]],".",portada_F[[#This Row],[CODINS]])</f>
        <v>1.02451</v>
      </c>
      <c r="E3697" s="444" t="s">
        <v>32627</v>
      </c>
      <c r="F3697" t="s">
        <v>4607</v>
      </c>
      <c r="G3697" t="s">
        <v>6341</v>
      </c>
      <c r="H3697" t="s">
        <v>8417</v>
      </c>
      <c r="I3697" t="s">
        <v>1167</v>
      </c>
      <c r="J3697" t="s">
        <v>3</v>
      </c>
      <c r="K3697" t="s">
        <v>32</v>
      </c>
      <c r="L3697" t="s">
        <v>20921</v>
      </c>
      <c r="M3697" t="s">
        <v>18492</v>
      </c>
      <c r="N3697">
        <v>11903</v>
      </c>
      <c r="O3697" t="s">
        <v>32</v>
      </c>
      <c r="P3697" t="s">
        <v>1168</v>
      </c>
      <c r="Q3697" t="s">
        <v>3</v>
      </c>
      <c r="R3697" t="s">
        <v>16540</v>
      </c>
      <c r="S3697" t="s">
        <v>33</v>
      </c>
      <c r="T3697" t="s">
        <v>1167</v>
      </c>
      <c r="U3697" t="s">
        <v>1290</v>
      </c>
      <c r="V3697" t="s">
        <v>539</v>
      </c>
      <c r="W3697" t="s">
        <v>26071</v>
      </c>
      <c r="X3697" t="s">
        <v>10888</v>
      </c>
      <c r="Y3697" s="536" t="s">
        <v>26072</v>
      </c>
      <c r="Z3697" s="536"/>
      <c r="AA3697" s="493" t="s">
        <v>19244</v>
      </c>
      <c r="AB3697" s="493" t="s">
        <v>26073</v>
      </c>
      <c r="AC3697" s="493" t="s">
        <v>19747</v>
      </c>
      <c r="AD3697" s="493" t="s">
        <v>21513</v>
      </c>
      <c r="AE3697"/>
      <c r="AF3697" t="s">
        <v>20919</v>
      </c>
      <c r="AG3697"/>
      <c r="AH3697"/>
      <c r="AI3697" t="s">
        <v>20668</v>
      </c>
      <c r="AJ3697" t="s">
        <v>32</v>
      </c>
      <c r="AK3697" t="s">
        <v>7817</v>
      </c>
      <c r="AL3697" t="s">
        <v>64</v>
      </c>
      <c r="AM3697" t="s">
        <v>8417</v>
      </c>
      <c r="AN3697">
        <v>54</v>
      </c>
    </row>
    <row r="3698" spans="4:40" ht="14.4" x14ac:dyDescent="0.3">
      <c r="D3698" t="str">
        <f>CONCATENATE(portada_F[[#This Row],[NIVEL]],".",portada_F[[#This Row],[CODINS]])</f>
        <v>1.02517</v>
      </c>
      <c r="E3698" s="444" t="s">
        <v>32688</v>
      </c>
      <c r="F3698" t="s">
        <v>5275</v>
      </c>
      <c r="G3698" t="s">
        <v>6836</v>
      </c>
      <c r="H3698" t="s">
        <v>14651</v>
      </c>
      <c r="I3698" t="s">
        <v>242</v>
      </c>
      <c r="J3698" t="s">
        <v>2</v>
      </c>
      <c r="K3698" t="s">
        <v>32</v>
      </c>
      <c r="L3698" t="s">
        <v>20929</v>
      </c>
      <c r="M3698" t="s">
        <v>11128</v>
      </c>
      <c r="N3698">
        <v>30106</v>
      </c>
      <c r="O3698" t="s">
        <v>64</v>
      </c>
      <c r="P3698" t="s">
        <v>1</v>
      </c>
      <c r="Q3698" t="s">
        <v>6</v>
      </c>
      <c r="R3698" t="s">
        <v>18370</v>
      </c>
      <c r="S3698" t="s">
        <v>242</v>
      </c>
      <c r="T3698" t="s">
        <v>242</v>
      </c>
      <c r="U3698" t="s">
        <v>21913</v>
      </c>
      <c r="V3698" t="s">
        <v>7044</v>
      </c>
      <c r="W3698" t="s">
        <v>7087</v>
      </c>
      <c r="X3698" t="s">
        <v>19262</v>
      </c>
      <c r="Y3698" s="536" t="s">
        <v>26212</v>
      </c>
      <c r="Z3698" s="536" t="s">
        <v>26213</v>
      </c>
      <c r="AA3698" s="493" t="s">
        <v>7086</v>
      </c>
      <c r="AB3698" s="493" t="s">
        <v>26212</v>
      </c>
      <c r="AC3698" s="493" t="s">
        <v>19807</v>
      </c>
      <c r="AD3698" s="493" t="s">
        <v>21906</v>
      </c>
      <c r="AE3698"/>
      <c r="AF3698" t="s">
        <v>20919</v>
      </c>
      <c r="AG3698"/>
      <c r="AH3698"/>
      <c r="AI3698" t="s">
        <v>20668</v>
      </c>
      <c r="AJ3698" t="s">
        <v>35</v>
      </c>
      <c r="AK3698" t="s">
        <v>19693</v>
      </c>
      <c r="AL3698" t="s">
        <v>20934</v>
      </c>
      <c r="AM3698"/>
      <c r="AN3698">
        <v>59</v>
      </c>
    </row>
    <row r="3699" spans="4:40" ht="14.4" x14ac:dyDescent="0.3">
      <c r="D3699" t="str">
        <f>CONCATENATE(portada_F[[#This Row],[NIVEL]],".",portada_F[[#This Row],[CODINS]])</f>
        <v>1.03460</v>
      </c>
      <c r="E3699" s="444" t="s">
        <v>33500</v>
      </c>
      <c r="F3699" t="s">
        <v>9916</v>
      </c>
      <c r="G3699" t="s">
        <v>12557</v>
      </c>
      <c r="H3699" t="s">
        <v>12558</v>
      </c>
      <c r="I3699" t="s">
        <v>13534</v>
      </c>
      <c r="J3699" t="s">
        <v>2</v>
      </c>
      <c r="K3699" t="s">
        <v>32</v>
      </c>
      <c r="L3699" t="s">
        <v>20921</v>
      </c>
      <c r="M3699" t="s">
        <v>18492</v>
      </c>
      <c r="N3699">
        <v>10101</v>
      </c>
      <c r="O3699" t="s">
        <v>32</v>
      </c>
      <c r="P3699" t="s">
        <v>1</v>
      </c>
      <c r="Q3699" t="s">
        <v>1</v>
      </c>
      <c r="R3699" t="s">
        <v>16440</v>
      </c>
      <c r="S3699" t="s">
        <v>33</v>
      </c>
      <c r="T3699" t="s">
        <v>33</v>
      </c>
      <c r="U3699" t="s">
        <v>18489</v>
      </c>
      <c r="V3699" t="s">
        <v>34</v>
      </c>
      <c r="W3699" t="s">
        <v>13398</v>
      </c>
      <c r="X3699" t="s">
        <v>13397</v>
      </c>
      <c r="Y3699" s="536" t="s">
        <v>28153</v>
      </c>
      <c r="Z3699" s="536" t="s">
        <v>28154</v>
      </c>
      <c r="AA3699" s="493" t="s">
        <v>28155</v>
      </c>
      <c r="AB3699" s="493" t="s">
        <v>28153</v>
      </c>
      <c r="AC3699" s="493" t="s">
        <v>18896</v>
      </c>
      <c r="AD3699" s="493" t="s">
        <v>20958</v>
      </c>
      <c r="AE3699"/>
      <c r="AF3699" t="s">
        <v>20919</v>
      </c>
      <c r="AG3699"/>
      <c r="AH3699"/>
      <c r="AI3699" t="s">
        <v>20668</v>
      </c>
      <c r="AJ3699" t="s">
        <v>32</v>
      </c>
      <c r="AK3699" t="s">
        <v>8399</v>
      </c>
      <c r="AL3699" t="s">
        <v>64</v>
      </c>
      <c r="AM3699" t="s">
        <v>12558</v>
      </c>
      <c r="AN3699">
        <v>24</v>
      </c>
    </row>
    <row r="3700" spans="4:40" ht="14.4" x14ac:dyDescent="0.3">
      <c r="D3700" t="str">
        <f>CONCATENATE(portada_F[[#This Row],[NIVEL]],".",portada_F[[#This Row],[CODINS]])</f>
        <v>1.03400</v>
      </c>
      <c r="E3700" s="444" t="s">
        <v>33450</v>
      </c>
      <c r="F3700" t="s">
        <v>11238</v>
      </c>
      <c r="G3700" t="s">
        <v>11239</v>
      </c>
      <c r="H3700" t="s">
        <v>3101</v>
      </c>
      <c r="I3700" t="s">
        <v>13536</v>
      </c>
      <c r="J3700" t="s">
        <v>11</v>
      </c>
      <c r="K3700" t="s">
        <v>32</v>
      </c>
      <c r="L3700" t="s">
        <v>20921</v>
      </c>
      <c r="M3700" t="s">
        <v>18492</v>
      </c>
      <c r="N3700">
        <v>60301</v>
      </c>
      <c r="O3700" t="s">
        <v>136</v>
      </c>
      <c r="P3700" t="s">
        <v>3</v>
      </c>
      <c r="Q3700" t="s">
        <v>1</v>
      </c>
      <c r="R3700" t="s">
        <v>16814</v>
      </c>
      <c r="S3700" t="s">
        <v>137</v>
      </c>
      <c r="T3700" t="s">
        <v>1636</v>
      </c>
      <c r="U3700" t="s">
        <v>1636</v>
      </c>
      <c r="V3700" t="s">
        <v>3101</v>
      </c>
      <c r="W3700" t="s">
        <v>28018</v>
      </c>
      <c r="X3700" t="s">
        <v>15880</v>
      </c>
      <c r="Y3700" s="536" t="s">
        <v>28019</v>
      </c>
      <c r="Z3700" s="536" t="s">
        <v>28020</v>
      </c>
      <c r="AA3700" s="493" t="s">
        <v>15879</v>
      </c>
      <c r="AB3700" s="493" t="s">
        <v>28020</v>
      </c>
      <c r="AC3700" s="493" t="s">
        <v>25260</v>
      </c>
      <c r="AD3700" s="493" t="s">
        <v>25261</v>
      </c>
      <c r="AE3700"/>
      <c r="AF3700" t="s">
        <v>20919</v>
      </c>
      <c r="AG3700"/>
      <c r="AH3700"/>
      <c r="AI3700" t="s">
        <v>20668</v>
      </c>
      <c r="AJ3700" t="s">
        <v>32</v>
      </c>
      <c r="AK3700" t="s">
        <v>12318</v>
      </c>
      <c r="AL3700" t="s">
        <v>64</v>
      </c>
      <c r="AM3700" t="s">
        <v>3101</v>
      </c>
      <c r="AN3700">
        <v>7</v>
      </c>
    </row>
    <row r="3701" spans="4:40" ht="14.4" x14ac:dyDescent="0.3">
      <c r="D3701" t="str">
        <f>CONCATENATE(portada_F[[#This Row],[NIVEL]],".",portada_F[[#This Row],[CODINS]])</f>
        <v>1.03035</v>
      </c>
      <c r="E3701" s="444" t="s">
        <v>33138</v>
      </c>
      <c r="F3701" t="s">
        <v>5917</v>
      </c>
      <c r="G3701" t="s">
        <v>6656</v>
      </c>
      <c r="H3701" t="s">
        <v>7030</v>
      </c>
      <c r="I3701" t="s">
        <v>205</v>
      </c>
      <c r="J3701" t="s">
        <v>5</v>
      </c>
      <c r="K3701" t="s">
        <v>32</v>
      </c>
      <c r="L3701" t="s">
        <v>20921</v>
      </c>
      <c r="M3701" t="s">
        <v>18492</v>
      </c>
      <c r="N3701">
        <v>41001</v>
      </c>
      <c r="O3701" t="s">
        <v>206</v>
      </c>
      <c r="P3701" t="s">
        <v>11</v>
      </c>
      <c r="Q3701" t="s">
        <v>1</v>
      </c>
      <c r="R3701" t="s">
        <v>16736</v>
      </c>
      <c r="S3701" t="s">
        <v>207</v>
      </c>
      <c r="T3701" t="s">
        <v>205</v>
      </c>
      <c r="U3701" t="s">
        <v>3312</v>
      </c>
      <c r="V3701" t="s">
        <v>18134</v>
      </c>
      <c r="W3701" t="s">
        <v>9787</v>
      </c>
      <c r="X3701" t="s">
        <v>13288</v>
      </c>
      <c r="Y3701" s="536" t="s">
        <v>23885</v>
      </c>
      <c r="Z3701" s="536" t="s">
        <v>27277</v>
      </c>
      <c r="AA3701" s="493" t="s">
        <v>19398</v>
      </c>
      <c r="AB3701" s="493" t="s">
        <v>27278</v>
      </c>
      <c r="AC3701" s="493" t="s">
        <v>9508</v>
      </c>
      <c r="AD3701" s="493" t="s">
        <v>23394</v>
      </c>
      <c r="AE3701"/>
      <c r="AF3701" t="s">
        <v>20919</v>
      </c>
      <c r="AG3701"/>
      <c r="AH3701"/>
      <c r="AI3701" t="s">
        <v>20668</v>
      </c>
      <c r="AJ3701" t="s">
        <v>32</v>
      </c>
      <c r="AK3701" t="s">
        <v>7956</v>
      </c>
      <c r="AL3701" t="s">
        <v>64</v>
      </c>
      <c r="AM3701" t="s">
        <v>7030</v>
      </c>
      <c r="AN3701">
        <v>11</v>
      </c>
    </row>
    <row r="3702" spans="4:40" ht="14.4" x14ac:dyDescent="0.3">
      <c r="D3702" t="str">
        <f>CONCATENATE(portada_F[[#This Row],[NIVEL]],".",portada_F[[#This Row],[CODINS]])</f>
        <v>1.03236</v>
      </c>
      <c r="E3702" s="444" t="s">
        <v>33305</v>
      </c>
      <c r="F3702" t="s">
        <v>6955</v>
      </c>
      <c r="G3702" t="s">
        <v>6647</v>
      </c>
      <c r="H3702" t="s">
        <v>6648</v>
      </c>
      <c r="I3702" t="s">
        <v>135</v>
      </c>
      <c r="J3702" t="s">
        <v>15</v>
      </c>
      <c r="K3702" t="s">
        <v>32</v>
      </c>
      <c r="L3702" t="s">
        <v>20921</v>
      </c>
      <c r="M3702" t="s">
        <v>18492</v>
      </c>
      <c r="N3702">
        <v>60804</v>
      </c>
      <c r="O3702" t="s">
        <v>136</v>
      </c>
      <c r="P3702" t="s">
        <v>9</v>
      </c>
      <c r="Q3702" t="s">
        <v>4</v>
      </c>
      <c r="R3702" t="s">
        <v>16836</v>
      </c>
      <c r="S3702" t="s">
        <v>137</v>
      </c>
      <c r="T3702" t="s">
        <v>22499</v>
      </c>
      <c r="U3702" t="s">
        <v>191</v>
      </c>
      <c r="V3702" t="s">
        <v>6649</v>
      </c>
      <c r="W3702" t="s">
        <v>27673</v>
      </c>
      <c r="X3702" t="s">
        <v>12257</v>
      </c>
      <c r="Y3702" s="536" t="s">
        <v>27674</v>
      </c>
      <c r="Z3702" s="536"/>
      <c r="AA3702" s="493" t="s">
        <v>19438</v>
      </c>
      <c r="AB3702" s="493" t="s">
        <v>27675</v>
      </c>
      <c r="AC3702" s="493" t="s">
        <v>13182</v>
      </c>
      <c r="AD3702" s="493" t="s">
        <v>24842</v>
      </c>
      <c r="AE3702"/>
      <c r="AF3702" t="s">
        <v>20919</v>
      </c>
      <c r="AG3702"/>
      <c r="AH3702"/>
      <c r="AI3702" t="s">
        <v>20668</v>
      </c>
      <c r="AJ3702" t="s">
        <v>32</v>
      </c>
      <c r="AK3702" t="s">
        <v>8017</v>
      </c>
      <c r="AL3702" t="s">
        <v>64</v>
      </c>
      <c r="AM3702" t="s">
        <v>6648</v>
      </c>
      <c r="AN3702">
        <v>5</v>
      </c>
    </row>
    <row r="3703" spans="4:40" ht="14.4" x14ac:dyDescent="0.3">
      <c r="D3703" t="str">
        <f>CONCATENATE(portada_F[[#This Row],[NIVEL]],".",portada_F[[#This Row],[CODINS]])</f>
        <v>1.03152</v>
      </c>
      <c r="E3703" s="444" t="s">
        <v>33235</v>
      </c>
      <c r="F3703" t="s">
        <v>6105</v>
      </c>
      <c r="G3703" t="s">
        <v>6650</v>
      </c>
      <c r="H3703" t="s">
        <v>7031</v>
      </c>
      <c r="I3703" t="s">
        <v>3287</v>
      </c>
      <c r="J3703" t="s">
        <v>9</v>
      </c>
      <c r="K3703" t="s">
        <v>32</v>
      </c>
      <c r="L3703" t="s">
        <v>20921</v>
      </c>
      <c r="M3703" t="s">
        <v>18492</v>
      </c>
      <c r="N3703">
        <v>70203</v>
      </c>
      <c r="O3703" t="s">
        <v>87</v>
      </c>
      <c r="P3703" t="s">
        <v>2</v>
      </c>
      <c r="Q3703" t="s">
        <v>3</v>
      </c>
      <c r="R3703" t="s">
        <v>18395</v>
      </c>
      <c r="S3703" t="s">
        <v>17671</v>
      </c>
      <c r="T3703" t="s">
        <v>3288</v>
      </c>
      <c r="U3703" t="s">
        <v>22636</v>
      </c>
      <c r="V3703" t="s">
        <v>6651</v>
      </c>
      <c r="W3703" t="s">
        <v>18146</v>
      </c>
      <c r="X3703" t="s">
        <v>12243</v>
      </c>
      <c r="Y3703" s="536" t="s">
        <v>27511</v>
      </c>
      <c r="Z3703" s="536" t="s">
        <v>27512</v>
      </c>
      <c r="AA3703" s="493" t="s">
        <v>11048</v>
      </c>
      <c r="AB3703" s="493" t="s">
        <v>27513</v>
      </c>
      <c r="AC3703" s="493" t="s">
        <v>19918</v>
      </c>
      <c r="AD3703" s="493" t="s">
        <v>22641</v>
      </c>
      <c r="AE3703"/>
      <c r="AF3703" t="s">
        <v>20919</v>
      </c>
      <c r="AG3703"/>
      <c r="AH3703"/>
      <c r="AI3703" t="s">
        <v>20668</v>
      </c>
      <c r="AJ3703" t="s">
        <v>32</v>
      </c>
      <c r="AK3703" t="s">
        <v>7996</v>
      </c>
      <c r="AL3703" t="s">
        <v>64</v>
      </c>
      <c r="AM3703" t="s">
        <v>7031</v>
      </c>
      <c r="AN3703">
        <v>4</v>
      </c>
    </row>
    <row r="3704" spans="4:40" ht="14.4" x14ac:dyDescent="0.3">
      <c r="D3704" t="str">
        <f>CONCATENATE(portada_F[[#This Row],[NIVEL]],".",portada_F[[#This Row],[CODINS]])</f>
        <v>1.04279</v>
      </c>
      <c r="E3704" s="444" t="s">
        <v>34117</v>
      </c>
      <c r="F3704" t="s">
        <v>16270</v>
      </c>
      <c r="G3704" t="s">
        <v>18704</v>
      </c>
      <c r="H3704" t="s">
        <v>18705</v>
      </c>
      <c r="I3704" t="s">
        <v>135</v>
      </c>
      <c r="J3704" t="s">
        <v>225</v>
      </c>
      <c r="K3704" t="s">
        <v>32</v>
      </c>
      <c r="L3704" t="s">
        <v>20921</v>
      </c>
      <c r="M3704" t="s">
        <v>18492</v>
      </c>
      <c r="N3704">
        <v>61004</v>
      </c>
      <c r="O3704" t="s">
        <v>136</v>
      </c>
      <c r="P3704" t="s">
        <v>11</v>
      </c>
      <c r="Q3704" t="s">
        <v>4</v>
      </c>
      <c r="R3704" t="s">
        <v>16842</v>
      </c>
      <c r="S3704" t="s">
        <v>137</v>
      </c>
      <c r="T3704" t="s">
        <v>22515</v>
      </c>
      <c r="U3704" t="s">
        <v>5598</v>
      </c>
      <c r="V3704" t="s">
        <v>18705</v>
      </c>
      <c r="W3704" t="s">
        <v>18705</v>
      </c>
      <c r="X3704" t="s">
        <v>29818</v>
      </c>
      <c r="Y3704" s="536"/>
      <c r="Z3704" s="536"/>
      <c r="AA3704" s="493" t="s">
        <v>20580</v>
      </c>
      <c r="AB3704" s="493" t="s">
        <v>29819</v>
      </c>
      <c r="AC3704" s="493" t="s">
        <v>20251</v>
      </c>
      <c r="AD3704" s="493" t="s">
        <v>26382</v>
      </c>
      <c r="AE3704"/>
      <c r="AF3704" t="s">
        <v>20919</v>
      </c>
      <c r="AG3704"/>
      <c r="AH3704"/>
      <c r="AI3704" t="s">
        <v>20668</v>
      </c>
      <c r="AJ3704" t="s">
        <v>32</v>
      </c>
      <c r="AK3704" t="s">
        <v>16148</v>
      </c>
      <c r="AL3704" t="s">
        <v>64</v>
      </c>
      <c r="AM3704" t="s">
        <v>18705</v>
      </c>
      <c r="AN3704">
        <v>3</v>
      </c>
    </row>
    <row r="3705" spans="4:40" ht="14.4" x14ac:dyDescent="0.3">
      <c r="D3705" t="str">
        <f>CONCATENATE(portada_F[[#This Row],[NIVEL]],".",portada_F[[#This Row],[CODINS]])</f>
        <v>1.03851</v>
      </c>
      <c r="E3705" s="444" t="s">
        <v>33782</v>
      </c>
      <c r="F3705" t="s">
        <v>14775</v>
      </c>
      <c r="G3705" t="s">
        <v>20501</v>
      </c>
      <c r="H3705" t="s">
        <v>20502</v>
      </c>
      <c r="I3705" t="s">
        <v>47</v>
      </c>
      <c r="J3705" t="s">
        <v>3</v>
      </c>
      <c r="K3705" t="s">
        <v>32</v>
      </c>
      <c r="L3705" t="s">
        <v>20921</v>
      </c>
      <c r="M3705" t="s">
        <v>18492</v>
      </c>
      <c r="N3705">
        <v>10602</v>
      </c>
      <c r="O3705" t="s">
        <v>32</v>
      </c>
      <c r="P3705" t="s">
        <v>6</v>
      </c>
      <c r="Q3705" t="s">
        <v>2</v>
      </c>
      <c r="R3705" t="s">
        <v>16479</v>
      </c>
      <c r="S3705" t="s">
        <v>33</v>
      </c>
      <c r="T3705" t="s">
        <v>521</v>
      </c>
      <c r="U3705" t="s">
        <v>538</v>
      </c>
      <c r="V3705" t="s">
        <v>20502</v>
      </c>
      <c r="W3705" t="s">
        <v>28990</v>
      </c>
      <c r="X3705" t="s">
        <v>20504</v>
      </c>
      <c r="Y3705" s="536" t="s">
        <v>28991</v>
      </c>
      <c r="Z3705" s="536"/>
      <c r="AA3705" s="493" t="s">
        <v>20503</v>
      </c>
      <c r="AB3705" s="493" t="s">
        <v>28992</v>
      </c>
      <c r="AC3705" s="493" t="s">
        <v>18461</v>
      </c>
      <c r="AD3705" s="493" t="s">
        <v>21111</v>
      </c>
      <c r="AE3705"/>
      <c r="AF3705" t="s">
        <v>20919</v>
      </c>
      <c r="AG3705"/>
      <c r="AH3705"/>
      <c r="AI3705" t="s">
        <v>20668</v>
      </c>
      <c r="AJ3705" t="s">
        <v>32</v>
      </c>
      <c r="AK3705" t="s">
        <v>15353</v>
      </c>
      <c r="AL3705" t="s">
        <v>64</v>
      </c>
      <c r="AM3705" t="s">
        <v>20502</v>
      </c>
      <c r="AN3705">
        <v>2</v>
      </c>
    </row>
    <row r="3706" spans="4:40" ht="14.4" x14ac:dyDescent="0.3">
      <c r="D3706" t="str">
        <f>CONCATENATE(portada_F[[#This Row],[NIVEL]],".",portada_F[[#This Row],[CODINS]])</f>
        <v>1.00092</v>
      </c>
      <c r="E3706" s="444" t="s">
        <v>30523</v>
      </c>
      <c r="F3706" t="s">
        <v>299</v>
      </c>
      <c r="G3706" t="s">
        <v>6764</v>
      </c>
      <c r="H3706" t="s">
        <v>12403</v>
      </c>
      <c r="I3706" t="s">
        <v>13533</v>
      </c>
      <c r="J3706" t="s">
        <v>2</v>
      </c>
      <c r="K3706" t="s">
        <v>32</v>
      </c>
      <c r="L3706" t="s">
        <v>20929</v>
      </c>
      <c r="M3706" t="s">
        <v>18492</v>
      </c>
      <c r="N3706">
        <v>10109</v>
      </c>
      <c r="O3706" t="s">
        <v>32</v>
      </c>
      <c r="P3706" t="s">
        <v>1</v>
      </c>
      <c r="Q3706" t="s">
        <v>10</v>
      </c>
      <c r="R3706" t="s">
        <v>16448</v>
      </c>
      <c r="S3706" t="s">
        <v>33</v>
      </c>
      <c r="T3706" t="s">
        <v>33</v>
      </c>
      <c r="U3706" t="s">
        <v>219</v>
      </c>
      <c r="V3706" t="s">
        <v>12644</v>
      </c>
      <c r="W3706" t="s">
        <v>3766</v>
      </c>
      <c r="X3706" t="s">
        <v>12645</v>
      </c>
      <c r="Y3706" s="536" t="s">
        <v>21093</v>
      </c>
      <c r="Z3706" s="536" t="s">
        <v>21093</v>
      </c>
      <c r="AA3706" s="493" t="s">
        <v>19709</v>
      </c>
      <c r="AB3706" s="493" t="s">
        <v>21093</v>
      </c>
      <c r="AC3706" s="493" t="s">
        <v>19710</v>
      </c>
      <c r="AD3706" s="493" t="s">
        <v>21082</v>
      </c>
      <c r="AE3706"/>
      <c r="AF3706" t="s">
        <v>20919</v>
      </c>
      <c r="AG3706"/>
      <c r="AH3706"/>
      <c r="AI3706" t="s">
        <v>20668</v>
      </c>
      <c r="AJ3706" t="s">
        <v>35</v>
      </c>
      <c r="AK3706" t="s">
        <v>19693</v>
      </c>
      <c r="AL3706" t="s">
        <v>20934</v>
      </c>
      <c r="AM3706"/>
      <c r="AN3706">
        <v>210</v>
      </c>
    </row>
    <row r="3707" spans="4:40" ht="14.4" x14ac:dyDescent="0.3">
      <c r="D3707" t="str">
        <f>CONCATENATE(portada_F[[#This Row],[NIVEL]],".",portada_F[[#This Row],[CODINS]])</f>
        <v>1.00213</v>
      </c>
      <c r="E3707" s="444" t="s">
        <v>30622</v>
      </c>
      <c r="F3707" t="s">
        <v>652</v>
      </c>
      <c r="G3707" t="s">
        <v>6783</v>
      </c>
      <c r="H3707" t="s">
        <v>9106</v>
      </c>
      <c r="I3707" t="s">
        <v>41</v>
      </c>
      <c r="J3707" t="s">
        <v>2</v>
      </c>
      <c r="K3707" t="s">
        <v>32</v>
      </c>
      <c r="L3707" t="s">
        <v>20929</v>
      </c>
      <c r="M3707" t="s">
        <v>18492</v>
      </c>
      <c r="N3707">
        <v>10807</v>
      </c>
      <c r="O3707" t="s">
        <v>32</v>
      </c>
      <c r="P3707" t="s">
        <v>9</v>
      </c>
      <c r="Q3707" t="s">
        <v>7</v>
      </c>
      <c r="R3707" t="s">
        <v>16496</v>
      </c>
      <c r="S3707" t="s">
        <v>33</v>
      </c>
      <c r="T3707" t="s">
        <v>21302</v>
      </c>
      <c r="U3707" t="s">
        <v>21303</v>
      </c>
      <c r="V3707" t="s">
        <v>7037</v>
      </c>
      <c r="W3707" t="s">
        <v>7054</v>
      </c>
      <c r="X3707" t="s">
        <v>11456</v>
      </c>
      <c r="Y3707" s="536" t="s">
        <v>21339</v>
      </c>
      <c r="Z3707" s="536" t="s">
        <v>21339</v>
      </c>
      <c r="AA3707" s="493" t="s">
        <v>13903</v>
      </c>
      <c r="AB3707" s="493" t="s">
        <v>21339</v>
      </c>
      <c r="AC3707" s="493" t="s">
        <v>19730</v>
      </c>
      <c r="AD3707" s="493" t="s">
        <v>21306</v>
      </c>
      <c r="AE3707"/>
      <c r="AF3707" t="s">
        <v>20919</v>
      </c>
      <c r="AG3707"/>
      <c r="AH3707"/>
      <c r="AI3707" t="s">
        <v>20668</v>
      </c>
      <c r="AJ3707" t="s">
        <v>35</v>
      </c>
      <c r="AK3707" t="s">
        <v>19693</v>
      </c>
      <c r="AL3707" t="s">
        <v>20934</v>
      </c>
      <c r="AM3707"/>
      <c r="AN3707">
        <v>227</v>
      </c>
    </row>
    <row r="3708" spans="4:40" ht="14.4" x14ac:dyDescent="0.3">
      <c r="D3708" t="str">
        <f>CONCATENATE(portada_F[[#This Row],[NIVEL]],".",portada_F[[#This Row],[CODINS]])</f>
        <v>1.02737</v>
      </c>
      <c r="E3708" s="444" t="s">
        <v>32880</v>
      </c>
      <c r="F3708" t="s">
        <v>5535</v>
      </c>
      <c r="G3708" t="s">
        <v>6667</v>
      </c>
      <c r="H3708" t="s">
        <v>778</v>
      </c>
      <c r="I3708" t="s">
        <v>1167</v>
      </c>
      <c r="J3708" t="s">
        <v>5</v>
      </c>
      <c r="K3708" t="s">
        <v>32</v>
      </c>
      <c r="L3708" t="s">
        <v>20921</v>
      </c>
      <c r="M3708" t="s">
        <v>18492</v>
      </c>
      <c r="N3708">
        <v>11904</v>
      </c>
      <c r="O3708" t="s">
        <v>32</v>
      </c>
      <c r="P3708" t="s">
        <v>1168</v>
      </c>
      <c r="Q3708" t="s">
        <v>4</v>
      </c>
      <c r="R3708" t="s">
        <v>16541</v>
      </c>
      <c r="S3708" t="s">
        <v>33</v>
      </c>
      <c r="T3708" t="s">
        <v>1167</v>
      </c>
      <c r="U3708" t="s">
        <v>1271</v>
      </c>
      <c r="V3708" t="s">
        <v>778</v>
      </c>
      <c r="W3708" t="s">
        <v>26672</v>
      </c>
      <c r="X3708" t="s">
        <v>10964</v>
      </c>
      <c r="Y3708" s="536" t="s">
        <v>26673</v>
      </c>
      <c r="Z3708" s="536"/>
      <c r="AA3708" s="493" t="s">
        <v>19325</v>
      </c>
      <c r="AB3708" s="493" t="s">
        <v>26673</v>
      </c>
      <c r="AC3708" s="493" t="s">
        <v>19752</v>
      </c>
      <c r="AD3708" s="493" t="s">
        <v>21534</v>
      </c>
      <c r="AE3708"/>
      <c r="AF3708" t="s">
        <v>20919</v>
      </c>
      <c r="AG3708"/>
      <c r="AH3708"/>
      <c r="AI3708" t="s">
        <v>20668</v>
      </c>
      <c r="AJ3708" t="s">
        <v>32</v>
      </c>
      <c r="AK3708" t="s">
        <v>7884</v>
      </c>
      <c r="AL3708" t="s">
        <v>64</v>
      </c>
      <c r="AM3708" t="s">
        <v>778</v>
      </c>
      <c r="AN3708">
        <v>8</v>
      </c>
    </row>
    <row r="3709" spans="4:40" ht="14.4" x14ac:dyDescent="0.3">
      <c r="D3709" t="str">
        <f>CONCATENATE(portada_F[[#This Row],[NIVEL]],".",portada_F[[#This Row],[CODINS]])</f>
        <v>1.04137</v>
      </c>
      <c r="E3709" s="444" t="s">
        <v>34018</v>
      </c>
      <c r="F3709" t="s">
        <v>17629</v>
      </c>
      <c r="G3709" t="s">
        <v>17630</v>
      </c>
      <c r="H3709" t="s">
        <v>665</v>
      </c>
      <c r="I3709" t="s">
        <v>82</v>
      </c>
      <c r="J3709" t="s">
        <v>2</v>
      </c>
      <c r="K3709" t="s">
        <v>32</v>
      </c>
      <c r="L3709" t="s">
        <v>20921</v>
      </c>
      <c r="M3709" t="s">
        <v>18492</v>
      </c>
      <c r="N3709">
        <v>20210</v>
      </c>
      <c r="O3709" t="s">
        <v>35</v>
      </c>
      <c r="P3709" t="s">
        <v>2</v>
      </c>
      <c r="Q3709" t="s">
        <v>11</v>
      </c>
      <c r="R3709" t="s">
        <v>16572</v>
      </c>
      <c r="S3709" t="s">
        <v>83</v>
      </c>
      <c r="T3709" t="s">
        <v>84</v>
      </c>
      <c r="U3709" t="s">
        <v>2418</v>
      </c>
      <c r="V3709" t="s">
        <v>665</v>
      </c>
      <c r="W3709" t="s">
        <v>29582</v>
      </c>
      <c r="X3709" t="s">
        <v>17632</v>
      </c>
      <c r="Y3709" s="536" t="s">
        <v>29583</v>
      </c>
      <c r="Z3709" s="536"/>
      <c r="AA3709" s="493" t="s">
        <v>17631</v>
      </c>
      <c r="AB3709" s="493" t="s">
        <v>29584</v>
      </c>
      <c r="AC3709" s="493" t="s">
        <v>19781</v>
      </c>
      <c r="AD3709" s="493" t="s">
        <v>21751</v>
      </c>
      <c r="AE3709"/>
      <c r="AF3709" t="s">
        <v>20919</v>
      </c>
      <c r="AG3709"/>
      <c r="AH3709"/>
      <c r="AI3709" t="s">
        <v>20668</v>
      </c>
      <c r="AJ3709" t="s">
        <v>32</v>
      </c>
      <c r="AK3709" t="s">
        <v>16152</v>
      </c>
      <c r="AL3709" t="s">
        <v>64</v>
      </c>
      <c r="AM3709" t="s">
        <v>665</v>
      </c>
      <c r="AN3709">
        <v>6</v>
      </c>
    </row>
    <row r="3710" spans="4:40" ht="14.4" x14ac:dyDescent="0.3">
      <c r="D3710" t="str">
        <f>CONCATENATE(portada_F[[#This Row],[NIVEL]],".",portada_F[[#This Row],[CODINS]])</f>
        <v>1.03687</v>
      </c>
      <c r="E3710" s="444" t="s">
        <v>33659</v>
      </c>
      <c r="F3710" t="s">
        <v>13821</v>
      </c>
      <c r="G3710" t="s">
        <v>13822</v>
      </c>
      <c r="H3710" t="s">
        <v>14506</v>
      </c>
      <c r="I3710" t="s">
        <v>3749</v>
      </c>
      <c r="J3710" t="s">
        <v>7</v>
      </c>
      <c r="K3710" t="s">
        <v>32</v>
      </c>
      <c r="L3710" t="s">
        <v>20921</v>
      </c>
      <c r="M3710" t="s">
        <v>18492</v>
      </c>
      <c r="N3710">
        <v>70102</v>
      </c>
      <c r="O3710" t="s">
        <v>87</v>
      </c>
      <c r="P3710" t="s">
        <v>1</v>
      </c>
      <c r="Q3710" t="s">
        <v>2</v>
      </c>
      <c r="R3710" t="s">
        <v>16846</v>
      </c>
      <c r="S3710" t="s">
        <v>17671</v>
      </c>
      <c r="T3710" t="s">
        <v>17671</v>
      </c>
      <c r="U3710" t="s">
        <v>22842</v>
      </c>
      <c r="V3710" t="s">
        <v>13823</v>
      </c>
      <c r="W3710" t="s">
        <v>14431</v>
      </c>
      <c r="X3710" t="s">
        <v>15907</v>
      </c>
      <c r="Y3710" s="536" t="s">
        <v>28672</v>
      </c>
      <c r="Z3710" s="536"/>
      <c r="AA3710" s="493" t="s">
        <v>28673</v>
      </c>
      <c r="AB3710" s="493" t="s">
        <v>28672</v>
      </c>
      <c r="AC3710" s="493" t="s">
        <v>7379</v>
      </c>
      <c r="AD3710" s="493" t="s">
        <v>26132</v>
      </c>
      <c r="AE3710"/>
      <c r="AF3710" t="s">
        <v>20919</v>
      </c>
      <c r="AG3710"/>
      <c r="AH3710"/>
      <c r="AI3710" t="s">
        <v>20668</v>
      </c>
      <c r="AJ3710" t="s">
        <v>32</v>
      </c>
      <c r="AK3710" t="s">
        <v>14505</v>
      </c>
      <c r="AL3710" t="s">
        <v>64</v>
      </c>
      <c r="AM3710" t="s">
        <v>14506</v>
      </c>
      <c r="AN3710">
        <v>8</v>
      </c>
    </row>
    <row r="3711" spans="4:40" ht="14.4" x14ac:dyDescent="0.3">
      <c r="D3711" t="str">
        <f>CONCATENATE(portada_F[[#This Row],[NIVEL]],".",portada_F[[#This Row],[CODINS]])</f>
        <v>1.02615</v>
      </c>
      <c r="E3711" s="444" t="s">
        <v>32767</v>
      </c>
      <c r="F3711" t="s">
        <v>5377</v>
      </c>
      <c r="G3711" t="s">
        <v>6659</v>
      </c>
      <c r="H3711" t="s">
        <v>5248</v>
      </c>
      <c r="I3711" t="s">
        <v>205</v>
      </c>
      <c r="J3711" t="s">
        <v>4</v>
      </c>
      <c r="K3711" t="s">
        <v>32</v>
      </c>
      <c r="L3711" t="s">
        <v>20921</v>
      </c>
      <c r="M3711" t="s">
        <v>18492</v>
      </c>
      <c r="N3711">
        <v>41003</v>
      </c>
      <c r="O3711" t="s">
        <v>206</v>
      </c>
      <c r="P3711" t="s">
        <v>11</v>
      </c>
      <c r="Q3711" t="s">
        <v>3</v>
      </c>
      <c r="R3711" t="s">
        <v>18379</v>
      </c>
      <c r="S3711" t="s">
        <v>207</v>
      </c>
      <c r="T3711" t="s">
        <v>205</v>
      </c>
      <c r="U3711" t="s">
        <v>4147</v>
      </c>
      <c r="V3711" t="s">
        <v>5248</v>
      </c>
      <c r="W3711" t="s">
        <v>26400</v>
      </c>
      <c r="X3711" t="s">
        <v>14159</v>
      </c>
      <c r="Y3711" s="536" t="s">
        <v>26401</v>
      </c>
      <c r="Z3711" s="536"/>
      <c r="AA3711" s="493" t="s">
        <v>26402</v>
      </c>
      <c r="AB3711" s="493" t="s">
        <v>26403</v>
      </c>
      <c r="AC3711" s="493" t="s">
        <v>17885</v>
      </c>
      <c r="AD3711" s="493" t="s">
        <v>22242</v>
      </c>
      <c r="AE3711"/>
      <c r="AF3711" t="s">
        <v>20919</v>
      </c>
      <c r="AG3711"/>
      <c r="AH3711"/>
      <c r="AI3711" t="s">
        <v>20668</v>
      </c>
      <c r="AJ3711" t="s">
        <v>32</v>
      </c>
      <c r="AK3711" t="s">
        <v>7846</v>
      </c>
      <c r="AL3711" t="s">
        <v>64</v>
      </c>
      <c r="AM3711" t="s">
        <v>5248</v>
      </c>
      <c r="AN3711">
        <v>5</v>
      </c>
    </row>
    <row r="3712" spans="4:40" ht="14.4" x14ac:dyDescent="0.3">
      <c r="D3712" t="str">
        <f>CONCATENATE(portada_F[[#This Row],[NIVEL]],".",portada_F[[#This Row],[CODINS]])</f>
        <v>1.02862</v>
      </c>
      <c r="E3712" s="444" t="s">
        <v>32991</v>
      </c>
      <c r="F3712" t="s">
        <v>5694</v>
      </c>
      <c r="G3712" t="s">
        <v>6660</v>
      </c>
      <c r="H3712" t="s">
        <v>6661</v>
      </c>
      <c r="I3712" t="s">
        <v>889</v>
      </c>
      <c r="J3712" t="s">
        <v>3</v>
      </c>
      <c r="K3712" t="s">
        <v>32</v>
      </c>
      <c r="L3712" t="s">
        <v>20921</v>
      </c>
      <c r="M3712" t="s">
        <v>18492</v>
      </c>
      <c r="N3712">
        <v>50401</v>
      </c>
      <c r="O3712" t="s">
        <v>236</v>
      </c>
      <c r="P3712" t="s">
        <v>4</v>
      </c>
      <c r="Q3712" t="s">
        <v>1</v>
      </c>
      <c r="R3712" t="s">
        <v>16759</v>
      </c>
      <c r="S3712" t="s">
        <v>237</v>
      </c>
      <c r="T3712" t="s">
        <v>22295</v>
      </c>
      <c r="U3712" t="s">
        <v>22295</v>
      </c>
      <c r="V3712" t="s">
        <v>6661</v>
      </c>
      <c r="W3712" t="s">
        <v>19367</v>
      </c>
      <c r="X3712" t="s">
        <v>13247</v>
      </c>
      <c r="Y3712" s="536" t="s">
        <v>26931</v>
      </c>
      <c r="Z3712" s="536"/>
      <c r="AA3712" s="493" t="s">
        <v>15918</v>
      </c>
      <c r="AB3712" s="493" t="s">
        <v>26932</v>
      </c>
      <c r="AC3712" s="493" t="s">
        <v>18830</v>
      </c>
      <c r="AD3712" s="493" t="s">
        <v>24432</v>
      </c>
      <c r="AE3712"/>
      <c r="AF3712" t="s">
        <v>20919</v>
      </c>
      <c r="AG3712"/>
      <c r="AH3712"/>
      <c r="AI3712" t="s">
        <v>20668</v>
      </c>
      <c r="AJ3712" t="s">
        <v>32</v>
      </c>
      <c r="AK3712" t="s">
        <v>7914</v>
      </c>
      <c r="AL3712" t="s">
        <v>64</v>
      </c>
      <c r="AM3712" t="s">
        <v>6661</v>
      </c>
      <c r="AN3712">
        <v>18</v>
      </c>
    </row>
    <row r="3713" spans="4:40" ht="14.4" x14ac:dyDescent="0.3">
      <c r="D3713" t="str">
        <f>CONCATENATE(portada_F[[#This Row],[NIVEL]],".",portada_F[[#This Row],[CODINS]])</f>
        <v>1.02609</v>
      </c>
      <c r="E3713" s="444" t="s">
        <v>32763</v>
      </c>
      <c r="F3713" t="s">
        <v>5368</v>
      </c>
      <c r="G3713" t="s">
        <v>6645</v>
      </c>
      <c r="H3713" t="s">
        <v>6646</v>
      </c>
      <c r="I3713" t="s">
        <v>135</v>
      </c>
      <c r="J3713" t="s">
        <v>4</v>
      </c>
      <c r="K3713" t="s">
        <v>32</v>
      </c>
      <c r="L3713" t="s">
        <v>20921</v>
      </c>
      <c r="M3713" t="s">
        <v>18492</v>
      </c>
      <c r="N3713">
        <v>60703</v>
      </c>
      <c r="O3713" t="s">
        <v>136</v>
      </c>
      <c r="P3713" t="s">
        <v>7</v>
      </c>
      <c r="Q3713" t="s">
        <v>3</v>
      </c>
      <c r="R3713" t="s">
        <v>16832</v>
      </c>
      <c r="S3713" t="s">
        <v>137</v>
      </c>
      <c r="T3713" t="s">
        <v>138</v>
      </c>
      <c r="U3713" t="s">
        <v>22494</v>
      </c>
      <c r="V3713" t="s">
        <v>5441</v>
      </c>
      <c r="W3713" t="s">
        <v>26390</v>
      </c>
      <c r="X3713" t="s">
        <v>12134</v>
      </c>
      <c r="Y3713" s="536" t="s">
        <v>26391</v>
      </c>
      <c r="Z3713" s="536"/>
      <c r="AA3713" s="493" t="s">
        <v>19293</v>
      </c>
      <c r="AB3713" s="493" t="s">
        <v>26392</v>
      </c>
      <c r="AC3713" s="493" t="s">
        <v>19893</v>
      </c>
      <c r="AD3713" s="493" t="s">
        <v>22498</v>
      </c>
      <c r="AE3713"/>
      <c r="AF3713" t="s">
        <v>20919</v>
      </c>
      <c r="AG3713"/>
      <c r="AH3713"/>
      <c r="AI3713" t="s">
        <v>20668</v>
      </c>
      <c r="AJ3713" t="s">
        <v>32</v>
      </c>
      <c r="AK3713" t="s">
        <v>7844</v>
      </c>
      <c r="AL3713" t="s">
        <v>64</v>
      </c>
      <c r="AM3713" t="s">
        <v>6646</v>
      </c>
      <c r="AN3713">
        <v>14</v>
      </c>
    </row>
    <row r="3714" spans="4:40" ht="14.4" x14ac:dyDescent="0.3">
      <c r="D3714" t="str">
        <f>CONCATENATE(portada_F[[#This Row],[NIVEL]],".",portada_F[[#This Row],[CODINS]])</f>
        <v>1.01730</v>
      </c>
      <c r="E3714" s="444" t="s">
        <v>31990</v>
      </c>
      <c r="F3714" t="s">
        <v>7613</v>
      </c>
      <c r="G3714" t="s">
        <v>9099</v>
      </c>
      <c r="H3714" t="s">
        <v>1229</v>
      </c>
      <c r="I3714" t="s">
        <v>1374</v>
      </c>
      <c r="J3714" t="s">
        <v>2</v>
      </c>
      <c r="K3714" t="s">
        <v>32</v>
      </c>
      <c r="L3714" t="s">
        <v>20921</v>
      </c>
      <c r="M3714" t="s">
        <v>18492</v>
      </c>
      <c r="N3714">
        <v>60603</v>
      </c>
      <c r="O3714" t="s">
        <v>136</v>
      </c>
      <c r="P3714" t="s">
        <v>6</v>
      </c>
      <c r="Q3714" t="s">
        <v>3</v>
      </c>
      <c r="R3714" t="s">
        <v>20990</v>
      </c>
      <c r="S3714" t="s">
        <v>137</v>
      </c>
      <c r="T3714" t="s">
        <v>20991</v>
      </c>
      <c r="U3714" t="s">
        <v>5204</v>
      </c>
      <c r="V3714" t="s">
        <v>9866</v>
      </c>
      <c r="W3714" t="s">
        <v>9866</v>
      </c>
      <c r="X3714" t="s">
        <v>11923</v>
      </c>
      <c r="Y3714" s="536" t="s">
        <v>24604</v>
      </c>
      <c r="Z3714" s="536"/>
      <c r="AA3714" s="493" t="s">
        <v>24605</v>
      </c>
      <c r="AB3714" s="493" t="s">
        <v>24606</v>
      </c>
      <c r="AC3714" s="493" t="s">
        <v>15625</v>
      </c>
      <c r="AD3714" s="493" t="s">
        <v>21322</v>
      </c>
      <c r="AE3714"/>
      <c r="AF3714" t="s">
        <v>20919</v>
      </c>
      <c r="AG3714"/>
      <c r="AH3714"/>
      <c r="AI3714" t="s">
        <v>20668</v>
      </c>
      <c r="AJ3714" t="s">
        <v>32</v>
      </c>
      <c r="AK3714" t="s">
        <v>9868</v>
      </c>
      <c r="AL3714" t="s">
        <v>64</v>
      </c>
      <c r="AM3714" t="s">
        <v>1229</v>
      </c>
      <c r="AN3714">
        <v>3</v>
      </c>
    </row>
    <row r="3715" spans="4:40" ht="14.4" x14ac:dyDescent="0.3">
      <c r="D3715" t="str">
        <f>CONCATENATE(portada_F[[#This Row],[NIVEL]],".",portada_F[[#This Row],[CODINS]])</f>
        <v>1.03076</v>
      </c>
      <c r="E3715" s="444" t="s">
        <v>33171</v>
      </c>
      <c r="F3715" t="s">
        <v>7458</v>
      </c>
      <c r="G3715" t="s">
        <v>11230</v>
      </c>
      <c r="H3715" t="s">
        <v>778</v>
      </c>
      <c r="I3715" t="s">
        <v>205</v>
      </c>
      <c r="J3715" t="s">
        <v>1</v>
      </c>
      <c r="K3715" t="s">
        <v>32</v>
      </c>
      <c r="L3715" t="s">
        <v>20921</v>
      </c>
      <c r="M3715" t="s">
        <v>18492</v>
      </c>
      <c r="N3715">
        <v>41001</v>
      </c>
      <c r="O3715" t="s">
        <v>206</v>
      </c>
      <c r="P3715" t="s">
        <v>11</v>
      </c>
      <c r="Q3715" t="s">
        <v>1</v>
      </c>
      <c r="R3715" t="s">
        <v>16736</v>
      </c>
      <c r="S3715" t="s">
        <v>207</v>
      </c>
      <c r="T3715" t="s">
        <v>205</v>
      </c>
      <c r="U3715" t="s">
        <v>3312</v>
      </c>
      <c r="V3715" t="s">
        <v>778</v>
      </c>
      <c r="W3715" t="s">
        <v>12227</v>
      </c>
      <c r="X3715" t="s">
        <v>12226</v>
      </c>
      <c r="Y3715" s="536" t="s">
        <v>27372</v>
      </c>
      <c r="Z3715" s="536"/>
      <c r="AA3715" s="493" t="s">
        <v>27373</v>
      </c>
      <c r="AB3715" s="493" t="s">
        <v>27374</v>
      </c>
      <c r="AC3715" s="493" t="s">
        <v>19789</v>
      </c>
      <c r="AD3715" s="493" t="s">
        <v>22237</v>
      </c>
      <c r="AE3715"/>
      <c r="AF3715" t="s">
        <v>20919</v>
      </c>
      <c r="AG3715"/>
      <c r="AH3715"/>
      <c r="AI3715" t="s">
        <v>20668</v>
      </c>
      <c r="AJ3715" t="s">
        <v>32</v>
      </c>
      <c r="AK3715" t="s">
        <v>12309</v>
      </c>
      <c r="AL3715" t="s">
        <v>64</v>
      </c>
      <c r="AM3715" t="s">
        <v>778</v>
      </c>
      <c r="AN3715">
        <v>5</v>
      </c>
    </row>
    <row r="3716" spans="4:40" ht="14.4" x14ac:dyDescent="0.3">
      <c r="D3716" t="str">
        <f>CONCATENATE(portada_F[[#This Row],[NIVEL]],".",portada_F[[#This Row],[CODINS]])</f>
        <v>1.02757</v>
      </c>
      <c r="E3716" s="444" t="s">
        <v>32900</v>
      </c>
      <c r="F3716" t="s">
        <v>5563</v>
      </c>
      <c r="G3716" t="s">
        <v>6662</v>
      </c>
      <c r="H3716" t="s">
        <v>6663</v>
      </c>
      <c r="I3716" t="s">
        <v>889</v>
      </c>
      <c r="J3716" t="s">
        <v>2</v>
      </c>
      <c r="K3716" t="s">
        <v>32</v>
      </c>
      <c r="L3716" t="s">
        <v>20921</v>
      </c>
      <c r="M3716" t="s">
        <v>18492</v>
      </c>
      <c r="N3716">
        <v>50101</v>
      </c>
      <c r="O3716" t="s">
        <v>236</v>
      </c>
      <c r="P3716" t="s">
        <v>1</v>
      </c>
      <c r="Q3716" t="s">
        <v>1</v>
      </c>
      <c r="R3716" t="s">
        <v>16740</v>
      </c>
      <c r="S3716" t="s">
        <v>237</v>
      </c>
      <c r="T3716" t="s">
        <v>889</v>
      </c>
      <c r="U3716" t="s">
        <v>889</v>
      </c>
      <c r="V3716" t="s">
        <v>18710</v>
      </c>
      <c r="W3716" t="s">
        <v>17339</v>
      </c>
      <c r="X3716" t="s">
        <v>12168</v>
      </c>
      <c r="Y3716" s="536" t="s">
        <v>26723</v>
      </c>
      <c r="Z3716" s="536"/>
      <c r="AA3716" s="493" t="s">
        <v>26724</v>
      </c>
      <c r="AB3716" s="493" t="s">
        <v>26725</v>
      </c>
      <c r="AC3716" s="493" t="s">
        <v>19872</v>
      </c>
      <c r="AD3716" s="493" t="s">
        <v>22277</v>
      </c>
      <c r="AE3716"/>
      <c r="AF3716" t="s">
        <v>20919</v>
      </c>
      <c r="AG3716"/>
      <c r="AH3716"/>
      <c r="AI3716" t="s">
        <v>20668</v>
      </c>
      <c r="AJ3716" t="s">
        <v>32</v>
      </c>
      <c r="AK3716" t="s">
        <v>7887</v>
      </c>
      <c r="AL3716" t="s">
        <v>64</v>
      </c>
      <c r="AM3716" t="s">
        <v>6663</v>
      </c>
      <c r="AN3716">
        <v>37</v>
      </c>
    </row>
    <row r="3717" spans="4:40" ht="14.4" x14ac:dyDescent="0.3">
      <c r="D3717" t="str">
        <f>CONCATENATE(portada_F[[#This Row],[NIVEL]],".",portada_F[[#This Row],[CODINS]])</f>
        <v>1.02635</v>
      </c>
      <c r="E3717" s="444" t="s">
        <v>32785</v>
      </c>
      <c r="F3717" t="s">
        <v>5409</v>
      </c>
      <c r="G3717" t="s">
        <v>6652</v>
      </c>
      <c r="H3717" t="s">
        <v>6653</v>
      </c>
      <c r="I3717" t="s">
        <v>3287</v>
      </c>
      <c r="J3717" t="s">
        <v>9</v>
      </c>
      <c r="K3717" t="s">
        <v>32</v>
      </c>
      <c r="L3717" t="s">
        <v>20921</v>
      </c>
      <c r="M3717" t="s">
        <v>18492</v>
      </c>
      <c r="N3717">
        <v>70203</v>
      </c>
      <c r="O3717" t="s">
        <v>87</v>
      </c>
      <c r="P3717" t="s">
        <v>2</v>
      </c>
      <c r="Q3717" t="s">
        <v>3</v>
      </c>
      <c r="R3717" t="s">
        <v>18395</v>
      </c>
      <c r="S3717" t="s">
        <v>17671</v>
      </c>
      <c r="T3717" t="s">
        <v>3288</v>
      </c>
      <c r="U3717" t="s">
        <v>22636</v>
      </c>
      <c r="V3717" t="s">
        <v>6654</v>
      </c>
      <c r="W3717" t="s">
        <v>9865</v>
      </c>
      <c r="X3717" t="s">
        <v>12141</v>
      </c>
      <c r="Y3717" s="536" t="s">
        <v>26441</v>
      </c>
      <c r="Z3717" s="536"/>
      <c r="AA3717" s="493" t="s">
        <v>17298</v>
      </c>
      <c r="AB3717" s="493" t="s">
        <v>26442</v>
      </c>
      <c r="AC3717" s="493" t="s">
        <v>19918</v>
      </c>
      <c r="AD3717" s="493" t="s">
        <v>22641</v>
      </c>
      <c r="AE3717"/>
      <c r="AF3717" t="s">
        <v>20919</v>
      </c>
      <c r="AG3717"/>
      <c r="AH3717"/>
      <c r="AI3717" t="s">
        <v>20668</v>
      </c>
      <c r="AJ3717" t="s">
        <v>32</v>
      </c>
      <c r="AK3717" t="s">
        <v>7853</v>
      </c>
      <c r="AL3717" t="s">
        <v>64</v>
      </c>
      <c r="AM3717" t="s">
        <v>6653</v>
      </c>
      <c r="AN3717">
        <v>9</v>
      </c>
    </row>
    <row r="3718" spans="4:40" ht="14.4" x14ac:dyDescent="0.3">
      <c r="D3718" t="str">
        <f>CONCATENATE(portada_F[[#This Row],[NIVEL]],".",portada_F[[#This Row],[CODINS]])</f>
        <v>1.03069</v>
      </c>
      <c r="E3718" s="444" t="s">
        <v>33165</v>
      </c>
      <c r="F3718" t="s">
        <v>12521</v>
      </c>
      <c r="G3718" t="s">
        <v>12522</v>
      </c>
      <c r="H3718" t="s">
        <v>210</v>
      </c>
      <c r="I3718" t="s">
        <v>205</v>
      </c>
      <c r="J3718" t="s">
        <v>5</v>
      </c>
      <c r="K3718" t="s">
        <v>32</v>
      </c>
      <c r="L3718" t="s">
        <v>20921</v>
      </c>
      <c r="M3718" t="s">
        <v>18492</v>
      </c>
      <c r="N3718">
        <v>70203</v>
      </c>
      <c r="O3718" t="s">
        <v>87</v>
      </c>
      <c r="P3718" t="s">
        <v>2</v>
      </c>
      <c r="Q3718" t="s">
        <v>3</v>
      </c>
      <c r="R3718" t="s">
        <v>18395</v>
      </c>
      <c r="S3718" t="s">
        <v>17671</v>
      </c>
      <c r="T3718" t="s">
        <v>3288</v>
      </c>
      <c r="U3718" t="s">
        <v>22636</v>
      </c>
      <c r="V3718" t="s">
        <v>210</v>
      </c>
      <c r="W3718" t="s">
        <v>27354</v>
      </c>
      <c r="X3718" t="s">
        <v>13300</v>
      </c>
      <c r="Y3718" s="536" t="s">
        <v>27355</v>
      </c>
      <c r="Z3718" s="536"/>
      <c r="AA3718" s="493" t="s">
        <v>27356</v>
      </c>
      <c r="AB3718" s="493" t="s">
        <v>27357</v>
      </c>
      <c r="AC3718" s="493" t="s">
        <v>9508</v>
      </c>
      <c r="AD3718" s="493" t="s">
        <v>23394</v>
      </c>
      <c r="AE3718"/>
      <c r="AF3718" t="s">
        <v>20919</v>
      </c>
      <c r="AG3718"/>
      <c r="AH3718"/>
      <c r="AI3718" t="s">
        <v>20668</v>
      </c>
      <c r="AJ3718" t="s">
        <v>32</v>
      </c>
      <c r="AK3718" t="s">
        <v>13495</v>
      </c>
      <c r="AL3718" t="s">
        <v>64</v>
      </c>
      <c r="AM3718" t="s">
        <v>210</v>
      </c>
      <c r="AN3718">
        <v>6</v>
      </c>
    </row>
    <row r="3719" spans="4:40" ht="14.4" x14ac:dyDescent="0.3">
      <c r="D3719" t="str">
        <f>CONCATENATE(portada_F[[#This Row],[NIVEL]],".",portada_F[[#This Row],[CODINS]])</f>
        <v>1.03725</v>
      </c>
      <c r="E3719" s="444" t="s">
        <v>33684</v>
      </c>
      <c r="F3719" t="s">
        <v>7602</v>
      </c>
      <c r="G3719" t="s">
        <v>13873</v>
      </c>
      <c r="H3719" t="s">
        <v>14668</v>
      </c>
      <c r="I3719" t="s">
        <v>135</v>
      </c>
      <c r="J3719" t="s">
        <v>15</v>
      </c>
      <c r="K3719" t="s">
        <v>32</v>
      </c>
      <c r="L3719" t="s">
        <v>20921</v>
      </c>
      <c r="M3719" t="s">
        <v>18492</v>
      </c>
      <c r="N3719">
        <v>60804</v>
      </c>
      <c r="O3719" t="s">
        <v>136</v>
      </c>
      <c r="P3719" t="s">
        <v>9</v>
      </c>
      <c r="Q3719" t="s">
        <v>4</v>
      </c>
      <c r="R3719" t="s">
        <v>16836</v>
      </c>
      <c r="S3719" t="s">
        <v>137</v>
      </c>
      <c r="T3719" t="s">
        <v>22499</v>
      </c>
      <c r="U3719" t="s">
        <v>191</v>
      </c>
      <c r="V3719" t="s">
        <v>13874</v>
      </c>
      <c r="W3719" t="s">
        <v>28731</v>
      </c>
      <c r="X3719" t="s">
        <v>15163</v>
      </c>
      <c r="Y3719" s="536" t="s">
        <v>28732</v>
      </c>
      <c r="Z3719" s="536"/>
      <c r="AA3719" s="493" t="s">
        <v>20480</v>
      </c>
      <c r="AB3719" s="493" t="s">
        <v>28732</v>
      </c>
      <c r="AC3719" s="493" t="s">
        <v>13182</v>
      </c>
      <c r="AD3719" s="493" t="s">
        <v>24842</v>
      </c>
      <c r="AE3719"/>
      <c r="AF3719" t="s">
        <v>20919</v>
      </c>
      <c r="AG3719"/>
      <c r="AH3719"/>
      <c r="AI3719" t="s">
        <v>20668</v>
      </c>
      <c r="AJ3719" t="s">
        <v>32</v>
      </c>
      <c r="AK3719" t="s">
        <v>14516</v>
      </c>
      <c r="AL3719" t="s">
        <v>64</v>
      </c>
      <c r="AM3719" t="s">
        <v>14668</v>
      </c>
      <c r="AN3719">
        <v>2</v>
      </c>
    </row>
    <row r="3720" spans="4:40" ht="14.4" x14ac:dyDescent="0.3">
      <c r="D3720" t="str">
        <f>CONCATENATE(portada_F[[#This Row],[NIVEL]],".",portada_F[[#This Row],[CODINS]])</f>
        <v>1.02611</v>
      </c>
      <c r="E3720" s="444" t="s">
        <v>32765</v>
      </c>
      <c r="F3720" t="s">
        <v>5373</v>
      </c>
      <c r="G3720" t="s">
        <v>6664</v>
      </c>
      <c r="H3720" t="s">
        <v>539</v>
      </c>
      <c r="I3720" s="448" t="s">
        <v>17778</v>
      </c>
      <c r="J3720" s="448" t="s">
        <v>11</v>
      </c>
      <c r="K3720" t="s">
        <v>32</v>
      </c>
      <c r="L3720" t="s">
        <v>20921</v>
      </c>
      <c r="M3720" t="s">
        <v>18492</v>
      </c>
      <c r="N3720">
        <v>21403</v>
      </c>
      <c r="O3720" t="s">
        <v>35</v>
      </c>
      <c r="P3720" t="s">
        <v>225</v>
      </c>
      <c r="Q3720" t="s">
        <v>3</v>
      </c>
      <c r="R3720" t="s">
        <v>16643</v>
      </c>
      <c r="S3720" t="s">
        <v>83</v>
      </c>
      <c r="T3720" t="s">
        <v>226</v>
      </c>
      <c r="U3720" t="s">
        <v>22925</v>
      </c>
      <c r="V3720" t="s">
        <v>539</v>
      </c>
      <c r="W3720" t="s">
        <v>10930</v>
      </c>
      <c r="X3720" t="s">
        <v>12136</v>
      </c>
      <c r="Y3720" s="536" t="s">
        <v>26396</v>
      </c>
      <c r="Z3720" s="536" t="s">
        <v>26397</v>
      </c>
      <c r="AA3720" s="493" t="s">
        <v>15641</v>
      </c>
      <c r="AB3720" s="493" t="s">
        <v>26398</v>
      </c>
      <c r="AC3720" s="493" t="s">
        <v>12753</v>
      </c>
      <c r="AD3720" s="493" t="s">
        <v>22928</v>
      </c>
      <c r="AE3720"/>
      <c r="AF3720" t="s">
        <v>20919</v>
      </c>
      <c r="AG3720"/>
      <c r="AH3720"/>
      <c r="AI3720" t="s">
        <v>20668</v>
      </c>
      <c r="AJ3720" t="s">
        <v>32</v>
      </c>
      <c r="AK3720" t="s">
        <v>7845</v>
      </c>
      <c r="AL3720" t="s">
        <v>64</v>
      </c>
      <c r="AM3720" t="s">
        <v>539</v>
      </c>
      <c r="AN3720">
        <v>28</v>
      </c>
    </row>
    <row r="3721" spans="4:40" ht="14.4" x14ac:dyDescent="0.3">
      <c r="D3721" t="str">
        <f>CONCATENATE(portada_F[[#This Row],[NIVEL]],".",portada_F[[#This Row],[CODINS]])</f>
        <v>1.02612</v>
      </c>
      <c r="E3721" s="444" t="s">
        <v>32766</v>
      </c>
      <c r="F3721" t="s">
        <v>13583</v>
      </c>
      <c r="G3721" t="s">
        <v>13584</v>
      </c>
      <c r="H3721" t="s">
        <v>1380</v>
      </c>
      <c r="I3721" t="s">
        <v>1762</v>
      </c>
      <c r="J3721" t="s">
        <v>3</v>
      </c>
      <c r="K3721" t="s">
        <v>32</v>
      </c>
      <c r="L3721" t="s">
        <v>20921</v>
      </c>
      <c r="M3721" t="s">
        <v>18492</v>
      </c>
      <c r="N3721">
        <v>50803</v>
      </c>
      <c r="O3721" t="s">
        <v>236</v>
      </c>
      <c r="P3721" t="s">
        <v>9</v>
      </c>
      <c r="Q3721" t="s">
        <v>3</v>
      </c>
      <c r="R3721" t="s">
        <v>16775</v>
      </c>
      <c r="S3721" t="s">
        <v>237</v>
      </c>
      <c r="T3721" t="s">
        <v>2947</v>
      </c>
      <c r="U3721" t="s">
        <v>4964</v>
      </c>
      <c r="V3721" t="s">
        <v>1380</v>
      </c>
      <c r="W3721" t="s">
        <v>14158</v>
      </c>
      <c r="X3721" t="s">
        <v>14157</v>
      </c>
      <c r="Y3721" s="536" t="s">
        <v>26399</v>
      </c>
      <c r="Z3721" s="536" t="s">
        <v>22399</v>
      </c>
      <c r="AA3721" s="493" t="s">
        <v>20253</v>
      </c>
      <c r="AB3721" s="493" t="s">
        <v>20668</v>
      </c>
      <c r="AC3721" s="493" t="s">
        <v>19873</v>
      </c>
      <c r="AD3721" s="493" t="s">
        <v>22399</v>
      </c>
      <c r="AE3721"/>
      <c r="AF3721" t="s">
        <v>20919</v>
      </c>
      <c r="AG3721"/>
      <c r="AH3721"/>
      <c r="AI3721" t="s">
        <v>20668</v>
      </c>
      <c r="AJ3721" t="s">
        <v>32</v>
      </c>
      <c r="AK3721" t="s">
        <v>14460</v>
      </c>
      <c r="AL3721" t="s">
        <v>64</v>
      </c>
      <c r="AM3721" t="s">
        <v>1380</v>
      </c>
      <c r="AN3721">
        <v>7</v>
      </c>
    </row>
    <row r="3722" spans="4:40" ht="14.4" x14ac:dyDescent="0.3">
      <c r="D3722" t="str">
        <f>CONCATENATE(portada_F[[#This Row],[NIVEL]],".",portada_F[[#This Row],[CODINS]])</f>
        <v>1.02616</v>
      </c>
      <c r="E3722" s="444" t="s">
        <v>32768</v>
      </c>
      <c r="F3722" t="s">
        <v>5380</v>
      </c>
      <c r="G3722" t="s">
        <v>6655</v>
      </c>
      <c r="H3722" t="s">
        <v>122</v>
      </c>
      <c r="I3722" t="s">
        <v>571</v>
      </c>
      <c r="J3722" t="s">
        <v>1</v>
      </c>
      <c r="K3722" t="s">
        <v>32</v>
      </c>
      <c r="L3722" t="s">
        <v>20921</v>
      </c>
      <c r="M3722" t="s">
        <v>18492</v>
      </c>
      <c r="N3722">
        <v>10502</v>
      </c>
      <c r="O3722" t="s">
        <v>32</v>
      </c>
      <c r="P3722" t="s">
        <v>5</v>
      </c>
      <c r="Q3722" t="s">
        <v>2</v>
      </c>
      <c r="R3722" t="s">
        <v>16476</v>
      </c>
      <c r="S3722" t="s">
        <v>33</v>
      </c>
      <c r="T3722" t="s">
        <v>20978</v>
      </c>
      <c r="U3722" t="s">
        <v>1387</v>
      </c>
      <c r="V3722" t="s">
        <v>122</v>
      </c>
      <c r="W3722" t="s">
        <v>19295</v>
      </c>
      <c r="X3722" t="s">
        <v>14160</v>
      </c>
      <c r="Y3722" s="536" t="s">
        <v>26404</v>
      </c>
      <c r="Z3722" s="536" t="s">
        <v>26404</v>
      </c>
      <c r="AA3722" s="493" t="s">
        <v>20254</v>
      </c>
      <c r="AB3722" s="493" t="s">
        <v>26405</v>
      </c>
      <c r="AC3722" s="493" t="s">
        <v>19697</v>
      </c>
      <c r="AD3722" s="493" t="s">
        <v>26406</v>
      </c>
      <c r="AE3722"/>
      <c r="AF3722" t="s">
        <v>20919</v>
      </c>
      <c r="AG3722"/>
      <c r="AH3722"/>
      <c r="AI3722" t="s">
        <v>20668</v>
      </c>
      <c r="AJ3722" t="s">
        <v>32</v>
      </c>
      <c r="AK3722" t="s">
        <v>7847</v>
      </c>
      <c r="AL3722" t="s">
        <v>64</v>
      </c>
      <c r="AM3722" t="s">
        <v>122</v>
      </c>
      <c r="AN3722">
        <v>13</v>
      </c>
    </row>
    <row r="3723" spans="4:40" ht="14.4" x14ac:dyDescent="0.3">
      <c r="D3723" t="str">
        <f>CONCATENATE(portada_F[[#This Row],[NIVEL]],".",portada_F[[#This Row],[CODINS]])</f>
        <v>1.03011</v>
      </c>
      <c r="E3723" s="444" t="s">
        <v>33117</v>
      </c>
      <c r="F3723" t="s">
        <v>13607</v>
      </c>
      <c r="G3723" t="s">
        <v>13608</v>
      </c>
      <c r="H3723" t="s">
        <v>859</v>
      </c>
      <c r="I3723" t="s">
        <v>13537</v>
      </c>
      <c r="J3723" t="s">
        <v>5</v>
      </c>
      <c r="K3723" t="s">
        <v>32</v>
      </c>
      <c r="L3723" t="s">
        <v>20921</v>
      </c>
      <c r="M3723" t="s">
        <v>18492</v>
      </c>
      <c r="N3723">
        <v>70102</v>
      </c>
      <c r="O3723" t="s">
        <v>87</v>
      </c>
      <c r="P3723" t="s">
        <v>1</v>
      </c>
      <c r="Q3723" t="s">
        <v>2</v>
      </c>
      <c r="R3723" t="s">
        <v>16846</v>
      </c>
      <c r="S3723" t="s">
        <v>17671</v>
      </c>
      <c r="T3723" t="s">
        <v>17671</v>
      </c>
      <c r="U3723" t="s">
        <v>22842</v>
      </c>
      <c r="V3723" t="s">
        <v>859</v>
      </c>
      <c r="W3723" t="s">
        <v>15835</v>
      </c>
      <c r="X3723" t="s">
        <v>15104</v>
      </c>
      <c r="Y3723" s="536" t="s">
        <v>27230</v>
      </c>
      <c r="Z3723" s="536"/>
      <c r="AA3723" s="493" t="s">
        <v>18132</v>
      </c>
      <c r="AB3723" s="493" t="s">
        <v>27230</v>
      </c>
      <c r="AC3723" s="493" t="s">
        <v>9709</v>
      </c>
      <c r="AD3723" s="493" t="s">
        <v>24468</v>
      </c>
      <c r="AE3723"/>
      <c r="AF3723" t="s">
        <v>20919</v>
      </c>
      <c r="AG3723"/>
      <c r="AH3723"/>
      <c r="AI3723" t="s">
        <v>20668</v>
      </c>
      <c r="AJ3723" t="s">
        <v>32</v>
      </c>
      <c r="AK3723" t="s">
        <v>14463</v>
      </c>
      <c r="AL3723" t="s">
        <v>64</v>
      </c>
      <c r="AM3723" t="s">
        <v>859</v>
      </c>
      <c r="AN3723">
        <v>13</v>
      </c>
    </row>
    <row r="3724" spans="4:40" ht="14.4" x14ac:dyDescent="0.3">
      <c r="D3724" t="str">
        <f>CONCATENATE(portada_F[[#This Row],[NIVEL]],".",portada_F[[#This Row],[CODINS]])</f>
        <v>1.02963</v>
      </c>
      <c r="E3724" s="444" t="s">
        <v>33074</v>
      </c>
      <c r="F3724" t="s">
        <v>5811</v>
      </c>
      <c r="G3724" t="s">
        <v>6657</v>
      </c>
      <c r="H3724" t="s">
        <v>365</v>
      </c>
      <c r="I3724" t="s">
        <v>205</v>
      </c>
      <c r="J3724" t="s">
        <v>2</v>
      </c>
      <c r="K3724" t="s">
        <v>32</v>
      </c>
      <c r="L3724" t="s">
        <v>20921</v>
      </c>
      <c r="M3724" t="s">
        <v>18492</v>
      </c>
      <c r="N3724">
        <v>41003</v>
      </c>
      <c r="O3724" t="s">
        <v>206</v>
      </c>
      <c r="P3724" t="s">
        <v>11</v>
      </c>
      <c r="Q3724" t="s">
        <v>3</v>
      </c>
      <c r="R3724" t="s">
        <v>18379</v>
      </c>
      <c r="S3724" t="s">
        <v>207</v>
      </c>
      <c r="T3724" t="s">
        <v>205</v>
      </c>
      <c r="U3724" t="s">
        <v>4147</v>
      </c>
      <c r="V3724" t="s">
        <v>365</v>
      </c>
      <c r="W3724" t="s">
        <v>6658</v>
      </c>
      <c r="X3724" t="s">
        <v>12200</v>
      </c>
      <c r="Y3724" s="536" t="s">
        <v>27133</v>
      </c>
      <c r="Z3724" s="536" t="s">
        <v>27134</v>
      </c>
      <c r="AA3724" s="493" t="s">
        <v>16059</v>
      </c>
      <c r="AB3724" s="493" t="s">
        <v>27135</v>
      </c>
      <c r="AC3724" s="493" t="s">
        <v>19850</v>
      </c>
      <c r="AD3724" s="493" t="s">
        <v>22249</v>
      </c>
      <c r="AE3724"/>
      <c r="AF3724" t="s">
        <v>20919</v>
      </c>
      <c r="AG3724"/>
      <c r="AH3724"/>
      <c r="AI3724" t="s">
        <v>20668</v>
      </c>
      <c r="AJ3724" t="s">
        <v>32</v>
      </c>
      <c r="AK3724" t="s">
        <v>7937</v>
      </c>
      <c r="AL3724" t="s">
        <v>64</v>
      </c>
      <c r="AM3724" t="s">
        <v>365</v>
      </c>
      <c r="AN3724">
        <v>26</v>
      </c>
    </row>
    <row r="3725" spans="4:40" ht="14.4" x14ac:dyDescent="0.3">
      <c r="D3725" t="str">
        <f>CONCATENATE(portada_F[[#This Row],[NIVEL]],".",portada_F[[#This Row],[CODINS]])</f>
        <v>1.00929</v>
      </c>
      <c r="E3725" s="444" t="s">
        <v>31259</v>
      </c>
      <c r="F3725" t="s">
        <v>2492</v>
      </c>
      <c r="G3725" t="s">
        <v>6834</v>
      </c>
      <c r="H3725" t="s">
        <v>7024</v>
      </c>
      <c r="I3725" t="s">
        <v>47</v>
      </c>
      <c r="J3725" t="s">
        <v>2</v>
      </c>
      <c r="K3725" t="s">
        <v>32</v>
      </c>
      <c r="L3725" t="s">
        <v>20929</v>
      </c>
      <c r="M3725" t="s">
        <v>18492</v>
      </c>
      <c r="N3725">
        <v>10302</v>
      </c>
      <c r="O3725" t="s">
        <v>32</v>
      </c>
      <c r="P3725" t="s">
        <v>3</v>
      </c>
      <c r="Q3725" t="s">
        <v>2</v>
      </c>
      <c r="R3725" t="s">
        <v>16455</v>
      </c>
      <c r="S3725" t="s">
        <v>33</v>
      </c>
      <c r="T3725" t="s">
        <v>47</v>
      </c>
      <c r="U3725" t="s">
        <v>51</v>
      </c>
      <c r="V3725" t="s">
        <v>7184</v>
      </c>
      <c r="W3725" t="s">
        <v>22940</v>
      </c>
      <c r="X3725" t="s">
        <v>11698</v>
      </c>
      <c r="Y3725" s="536" t="s">
        <v>22941</v>
      </c>
      <c r="Z3725" s="536" t="s">
        <v>22941</v>
      </c>
      <c r="AA3725" s="493" t="s">
        <v>17731</v>
      </c>
      <c r="AB3725" s="493" t="s">
        <v>22942</v>
      </c>
      <c r="AC3725" s="493" t="s">
        <v>21161</v>
      </c>
      <c r="AD3725" s="493" t="s">
        <v>21162</v>
      </c>
      <c r="AE3725"/>
      <c r="AF3725" t="s">
        <v>20919</v>
      </c>
      <c r="AG3725"/>
      <c r="AH3725"/>
      <c r="AI3725" t="s">
        <v>20668</v>
      </c>
      <c r="AJ3725" t="s">
        <v>35</v>
      </c>
      <c r="AK3725" t="s">
        <v>19693</v>
      </c>
      <c r="AL3725" t="s">
        <v>20934</v>
      </c>
      <c r="AM3725"/>
      <c r="AN3725">
        <v>170</v>
      </c>
    </row>
    <row r="3726" spans="4:40" ht="14.4" x14ac:dyDescent="0.3">
      <c r="D3726" t="str">
        <f>CONCATENATE(portada_F[[#This Row],[NIVEL]],".",portada_F[[#This Row],[CODINS]])</f>
        <v>1.00265</v>
      </c>
      <c r="E3726" s="444" t="s">
        <v>30665</v>
      </c>
      <c r="F3726" t="s">
        <v>119</v>
      </c>
      <c r="G3726" t="s">
        <v>6790</v>
      </c>
      <c r="H3726" t="s">
        <v>6995</v>
      </c>
      <c r="I3726" t="s">
        <v>41</v>
      </c>
      <c r="J3726" t="s">
        <v>3</v>
      </c>
      <c r="K3726" t="s">
        <v>32</v>
      </c>
      <c r="L3726" t="s">
        <v>20929</v>
      </c>
      <c r="M3726" t="s">
        <v>18492</v>
      </c>
      <c r="N3726">
        <v>11504</v>
      </c>
      <c r="O3726" t="s">
        <v>32</v>
      </c>
      <c r="P3726" t="s">
        <v>202</v>
      </c>
      <c r="Q3726" t="s">
        <v>4</v>
      </c>
      <c r="R3726" t="s">
        <v>16527</v>
      </c>
      <c r="S3726" t="s">
        <v>33</v>
      </c>
      <c r="T3726" t="s">
        <v>21409</v>
      </c>
      <c r="U3726" t="s">
        <v>159</v>
      </c>
      <c r="V3726" t="s">
        <v>159</v>
      </c>
      <c r="W3726" t="s">
        <v>467</v>
      </c>
      <c r="X3726" t="s">
        <v>11474</v>
      </c>
      <c r="Y3726" s="536" t="s">
        <v>21452</v>
      </c>
      <c r="Z3726" s="536"/>
      <c r="AA3726" s="493" t="s">
        <v>18754</v>
      </c>
      <c r="AB3726" s="493" t="s">
        <v>21452</v>
      </c>
      <c r="AC3726" s="493" t="s">
        <v>7047</v>
      </c>
      <c r="AD3726" s="493" t="s">
        <v>21413</v>
      </c>
      <c r="AE3726"/>
      <c r="AF3726" t="s">
        <v>20919</v>
      </c>
      <c r="AG3726"/>
      <c r="AH3726"/>
      <c r="AI3726" t="s">
        <v>20668</v>
      </c>
      <c r="AJ3726" t="s">
        <v>35</v>
      </c>
      <c r="AK3726" t="s">
        <v>19693</v>
      </c>
      <c r="AL3726" t="s">
        <v>20934</v>
      </c>
      <c r="AM3726"/>
      <c r="AN3726">
        <v>117</v>
      </c>
    </row>
    <row r="3727" spans="4:40" ht="14.4" x14ac:dyDescent="0.3">
      <c r="D3727" t="str">
        <f>CONCATENATE(portada_F[[#This Row],[NIVEL]],".",portada_F[[#This Row],[CODINS]])</f>
        <v>1.00390</v>
      </c>
      <c r="E3727" s="444" t="s">
        <v>30785</v>
      </c>
      <c r="F3727" t="s">
        <v>1129</v>
      </c>
      <c r="G3727" t="s">
        <v>6798</v>
      </c>
      <c r="H3727" t="s">
        <v>12417</v>
      </c>
      <c r="I3727" t="s">
        <v>82</v>
      </c>
      <c r="J3727" t="s">
        <v>1</v>
      </c>
      <c r="K3727" t="s">
        <v>32</v>
      </c>
      <c r="L3727" t="s">
        <v>20929</v>
      </c>
      <c r="M3727" t="s">
        <v>18492</v>
      </c>
      <c r="N3727">
        <v>20201</v>
      </c>
      <c r="O3727" t="s">
        <v>35</v>
      </c>
      <c r="P3727" t="s">
        <v>2</v>
      </c>
      <c r="Q3727" t="s">
        <v>1</v>
      </c>
      <c r="R3727" t="s">
        <v>16564</v>
      </c>
      <c r="S3727" t="s">
        <v>83</v>
      </c>
      <c r="T3727" t="s">
        <v>84</v>
      </c>
      <c r="U3727" t="s">
        <v>84</v>
      </c>
      <c r="V3727" t="s">
        <v>2376</v>
      </c>
      <c r="W3727" t="s">
        <v>2377</v>
      </c>
      <c r="X3727" t="s">
        <v>21742</v>
      </c>
      <c r="Y3727" s="536" t="s">
        <v>21743</v>
      </c>
      <c r="Z3727" s="536" t="s">
        <v>21743</v>
      </c>
      <c r="AA3727" s="493" t="s">
        <v>21744</v>
      </c>
      <c r="AB3727" s="493" t="s">
        <v>21743</v>
      </c>
      <c r="AC3727" s="493" t="s">
        <v>19778</v>
      </c>
      <c r="AD3727" s="493" t="s">
        <v>21738</v>
      </c>
      <c r="AE3727"/>
      <c r="AF3727" t="s">
        <v>20920</v>
      </c>
      <c r="AG3727"/>
      <c r="AH3727" t="s">
        <v>7928</v>
      </c>
      <c r="AI3727" t="s">
        <v>20668</v>
      </c>
      <c r="AJ3727" t="s">
        <v>35</v>
      </c>
      <c r="AK3727" t="s">
        <v>19693</v>
      </c>
      <c r="AL3727" t="s">
        <v>20934</v>
      </c>
      <c r="AM3727"/>
      <c r="AN3727">
        <v>108</v>
      </c>
    </row>
    <row r="3728" spans="4:40" ht="14.4" x14ac:dyDescent="0.3">
      <c r="D3728" t="str">
        <f>CONCATENATE(portada_F[[#This Row],[NIVEL]],".",portada_F[[#This Row],[CODINS]])</f>
        <v>1.03515</v>
      </c>
      <c r="E3728" s="444" t="s">
        <v>30785</v>
      </c>
      <c r="F3728" t="s">
        <v>7928</v>
      </c>
      <c r="G3728" t="s">
        <v>6798</v>
      </c>
      <c r="H3728" t="s">
        <v>28262</v>
      </c>
      <c r="I3728" t="s">
        <v>82</v>
      </c>
      <c r="J3728" t="s">
        <v>1</v>
      </c>
      <c r="K3728" t="s">
        <v>32</v>
      </c>
      <c r="L3728" t="s">
        <v>20921</v>
      </c>
      <c r="M3728" t="s">
        <v>18492</v>
      </c>
      <c r="N3728">
        <v>20201</v>
      </c>
      <c r="O3728" t="s">
        <v>35</v>
      </c>
      <c r="P3728" t="s">
        <v>2</v>
      </c>
      <c r="Q3728" t="s">
        <v>1</v>
      </c>
      <c r="R3728" t="s">
        <v>16564</v>
      </c>
      <c r="S3728" t="s">
        <v>83</v>
      </c>
      <c r="T3728" t="s">
        <v>84</v>
      </c>
      <c r="U3728" t="s">
        <v>84</v>
      </c>
      <c r="V3728" t="s">
        <v>2376</v>
      </c>
      <c r="W3728" t="s">
        <v>28263</v>
      </c>
      <c r="X3728" t="s">
        <v>16392</v>
      </c>
      <c r="Y3728" s="536" t="s">
        <v>28264</v>
      </c>
      <c r="Z3728" s="536" t="s">
        <v>21743</v>
      </c>
      <c r="AA3728" s="493" t="s">
        <v>21744</v>
      </c>
      <c r="AB3728" s="493" t="s">
        <v>21743</v>
      </c>
      <c r="AC3728" s="493" t="s">
        <v>19778</v>
      </c>
      <c r="AD3728" s="493" t="s">
        <v>21738</v>
      </c>
      <c r="AE3728" t="s">
        <v>28173</v>
      </c>
      <c r="AF3728" t="s">
        <v>20919</v>
      </c>
      <c r="AG3728" t="s">
        <v>32</v>
      </c>
      <c r="AH3728" t="s">
        <v>19694</v>
      </c>
      <c r="AI3728" t="s">
        <v>28265</v>
      </c>
      <c r="AJ3728" t="s">
        <v>32</v>
      </c>
      <c r="AK3728" t="s">
        <v>1129</v>
      </c>
      <c r="AL3728" t="s">
        <v>32</v>
      </c>
      <c r="AM3728" t="s">
        <v>12417</v>
      </c>
      <c r="AN3728">
        <v>32</v>
      </c>
    </row>
    <row r="3729" spans="4:40" ht="14.4" x14ac:dyDescent="0.3">
      <c r="D3729" t="str">
        <f>CONCATENATE(portada_F[[#This Row],[NIVEL]],".",portada_F[[#This Row],[CODINS]])</f>
        <v>1.03010</v>
      </c>
      <c r="E3729" s="444" t="s">
        <v>33116</v>
      </c>
      <c r="F3729" t="s">
        <v>5883</v>
      </c>
      <c r="G3729" t="s">
        <v>6684</v>
      </c>
      <c r="H3729" t="s">
        <v>6685</v>
      </c>
      <c r="I3729" t="s">
        <v>17671</v>
      </c>
      <c r="J3729" t="s">
        <v>9</v>
      </c>
      <c r="K3729" t="s">
        <v>32</v>
      </c>
      <c r="L3729" t="s">
        <v>20921</v>
      </c>
      <c r="M3729" t="s">
        <v>18492</v>
      </c>
      <c r="N3729">
        <v>70403</v>
      </c>
      <c r="O3729" t="s">
        <v>87</v>
      </c>
      <c r="P3729" t="s">
        <v>4</v>
      </c>
      <c r="Q3729" t="s">
        <v>3</v>
      </c>
      <c r="R3729" t="s">
        <v>16862</v>
      </c>
      <c r="S3729" t="s">
        <v>17671</v>
      </c>
      <c r="T3729" t="s">
        <v>22595</v>
      </c>
      <c r="U3729" t="s">
        <v>5929</v>
      </c>
      <c r="V3729" t="s">
        <v>6685</v>
      </c>
      <c r="W3729" t="s">
        <v>27225</v>
      </c>
      <c r="X3729" t="s">
        <v>15834</v>
      </c>
      <c r="Y3729" s="536" t="s">
        <v>27226</v>
      </c>
      <c r="Z3729" s="536" t="s">
        <v>27227</v>
      </c>
      <c r="AA3729" s="493" t="s">
        <v>20340</v>
      </c>
      <c r="AB3729" s="493" t="s">
        <v>27228</v>
      </c>
      <c r="AC3729" s="493" t="s">
        <v>19911</v>
      </c>
      <c r="AD3729" s="493" t="s">
        <v>27229</v>
      </c>
      <c r="AE3729"/>
      <c r="AF3729" t="s">
        <v>20919</v>
      </c>
      <c r="AG3729"/>
      <c r="AH3729"/>
      <c r="AI3729" t="s">
        <v>20668</v>
      </c>
      <c r="AJ3729" t="s">
        <v>32</v>
      </c>
      <c r="AK3729" t="s">
        <v>7947</v>
      </c>
      <c r="AL3729" t="s">
        <v>64</v>
      </c>
      <c r="AM3729" t="s">
        <v>6685</v>
      </c>
      <c r="AN3729">
        <v>13</v>
      </c>
    </row>
    <row r="3730" spans="4:40" ht="14.4" x14ac:dyDescent="0.3">
      <c r="D3730" t="str">
        <f>CONCATENATE(portada_F[[#This Row],[NIVEL]],".",portada_F[[#This Row],[CODINS]])</f>
        <v>1.02868</v>
      </c>
      <c r="E3730" s="444" t="s">
        <v>32997</v>
      </c>
      <c r="F3730" t="s">
        <v>14661</v>
      </c>
      <c r="G3730" t="s">
        <v>14660</v>
      </c>
      <c r="H3730" t="s">
        <v>14662</v>
      </c>
      <c r="I3730" t="s">
        <v>17778</v>
      </c>
      <c r="J3730" t="s">
        <v>9</v>
      </c>
      <c r="K3730" t="s">
        <v>32</v>
      </c>
      <c r="L3730" t="s">
        <v>20921</v>
      </c>
      <c r="M3730" t="s">
        <v>18492</v>
      </c>
      <c r="N3730">
        <v>21301</v>
      </c>
      <c r="O3730" t="s">
        <v>35</v>
      </c>
      <c r="P3730" t="s">
        <v>15</v>
      </c>
      <c r="Q3730" t="s">
        <v>1</v>
      </c>
      <c r="R3730" t="s">
        <v>16634</v>
      </c>
      <c r="S3730" t="s">
        <v>83</v>
      </c>
      <c r="T3730" t="s">
        <v>198</v>
      </c>
      <c r="U3730" t="s">
        <v>198</v>
      </c>
      <c r="V3730" t="s">
        <v>14662</v>
      </c>
      <c r="W3730" t="s">
        <v>15088</v>
      </c>
      <c r="X3730" t="s">
        <v>15087</v>
      </c>
      <c r="Y3730" s="536"/>
      <c r="Z3730" s="536"/>
      <c r="AA3730" s="493" t="s">
        <v>26946</v>
      </c>
      <c r="AB3730" s="493" t="s">
        <v>26947</v>
      </c>
      <c r="AC3730" s="493" t="s">
        <v>20005</v>
      </c>
      <c r="AD3730" s="493" t="s">
        <v>23505</v>
      </c>
      <c r="AE3730"/>
      <c r="AF3730" t="s">
        <v>20919</v>
      </c>
      <c r="AG3730"/>
      <c r="AH3730"/>
      <c r="AI3730" t="s">
        <v>20668</v>
      </c>
      <c r="AJ3730" t="s">
        <v>32</v>
      </c>
      <c r="AK3730" t="s">
        <v>15345</v>
      </c>
      <c r="AL3730" t="s">
        <v>64</v>
      </c>
      <c r="AM3730" t="s">
        <v>14662</v>
      </c>
      <c r="AN3730">
        <v>4</v>
      </c>
    </row>
    <row r="3731" spans="4:40" ht="14.4" x14ac:dyDescent="0.3">
      <c r="D3731" t="str">
        <f>CONCATENATE(portada_F[[#This Row],[NIVEL]],".",portada_F[[#This Row],[CODINS]])</f>
        <v>1.03027</v>
      </c>
      <c r="E3731" s="444" t="s">
        <v>33131</v>
      </c>
      <c r="F3731" t="s">
        <v>5905</v>
      </c>
      <c r="G3731" t="s">
        <v>6681</v>
      </c>
      <c r="H3731" t="s">
        <v>1174</v>
      </c>
      <c r="I3731" t="s">
        <v>17778</v>
      </c>
      <c r="J3731" t="s">
        <v>9</v>
      </c>
      <c r="K3731" t="s">
        <v>32</v>
      </c>
      <c r="L3731" t="s">
        <v>20921</v>
      </c>
      <c r="M3731" t="s">
        <v>18492</v>
      </c>
      <c r="N3731">
        <v>21301</v>
      </c>
      <c r="O3731" t="s">
        <v>35</v>
      </c>
      <c r="P3731" t="s">
        <v>15</v>
      </c>
      <c r="Q3731" t="s">
        <v>1</v>
      </c>
      <c r="R3731" t="s">
        <v>16634</v>
      </c>
      <c r="S3731" t="s">
        <v>83</v>
      </c>
      <c r="T3731" t="s">
        <v>198</v>
      </c>
      <c r="U3731" t="s">
        <v>198</v>
      </c>
      <c r="V3731" t="s">
        <v>1174</v>
      </c>
      <c r="W3731" t="s">
        <v>27257</v>
      </c>
      <c r="X3731" t="s">
        <v>11031</v>
      </c>
      <c r="Y3731" s="536" t="s">
        <v>27258</v>
      </c>
      <c r="Z3731" s="536" t="s">
        <v>27259</v>
      </c>
      <c r="AA3731" s="493" t="s">
        <v>15838</v>
      </c>
      <c r="AB3731" s="493" t="s">
        <v>27260</v>
      </c>
      <c r="AC3731" s="493" t="s">
        <v>20005</v>
      </c>
      <c r="AD3731" s="493" t="s">
        <v>23505</v>
      </c>
      <c r="AE3731"/>
      <c r="AF3731" t="s">
        <v>20919</v>
      </c>
      <c r="AG3731"/>
      <c r="AH3731"/>
      <c r="AI3731" t="s">
        <v>20668</v>
      </c>
      <c r="AJ3731" t="s">
        <v>32</v>
      </c>
      <c r="AK3731" t="s">
        <v>7953</v>
      </c>
      <c r="AL3731" t="s">
        <v>64</v>
      </c>
      <c r="AM3731" t="s">
        <v>1174</v>
      </c>
      <c r="AN3731">
        <v>8</v>
      </c>
    </row>
    <row r="3732" spans="4:40" ht="14.4" x14ac:dyDescent="0.3">
      <c r="D3732" t="str">
        <f>CONCATENATE(portada_F[[#This Row],[NIVEL]],".",portada_F[[#This Row],[CODINS]])</f>
        <v>1.03643</v>
      </c>
      <c r="E3732" s="444" t="s">
        <v>33622</v>
      </c>
      <c r="F3732" t="s">
        <v>7776</v>
      </c>
      <c r="G3732" t="s">
        <v>13767</v>
      </c>
      <c r="H3732" t="s">
        <v>2854</v>
      </c>
      <c r="I3732" t="s">
        <v>17778</v>
      </c>
      <c r="J3732" t="s">
        <v>1</v>
      </c>
      <c r="K3732" t="s">
        <v>32</v>
      </c>
      <c r="L3732" t="s">
        <v>20921</v>
      </c>
      <c r="M3732" t="s">
        <v>18492</v>
      </c>
      <c r="N3732">
        <v>21301</v>
      </c>
      <c r="O3732" t="s">
        <v>35</v>
      </c>
      <c r="P3732" t="s">
        <v>15</v>
      </c>
      <c r="Q3732" t="s">
        <v>1</v>
      </c>
      <c r="R3732" t="s">
        <v>16634</v>
      </c>
      <c r="S3732" t="s">
        <v>83</v>
      </c>
      <c r="T3732" t="s">
        <v>198</v>
      </c>
      <c r="U3732" t="s">
        <v>198</v>
      </c>
      <c r="V3732" t="s">
        <v>2854</v>
      </c>
      <c r="W3732" t="s">
        <v>14391</v>
      </c>
      <c r="X3732" t="s">
        <v>17445</v>
      </c>
      <c r="Y3732" s="536" t="s">
        <v>28563</v>
      </c>
      <c r="Z3732" s="536"/>
      <c r="AA3732" s="493" t="s">
        <v>19517</v>
      </c>
      <c r="AB3732" s="493" t="s">
        <v>28564</v>
      </c>
      <c r="AC3732" s="493" t="s">
        <v>19866</v>
      </c>
      <c r="AD3732" s="493" t="s">
        <v>22379</v>
      </c>
      <c r="AE3732"/>
      <c r="AF3732" t="s">
        <v>20919</v>
      </c>
      <c r="AG3732"/>
      <c r="AH3732"/>
      <c r="AI3732" t="s">
        <v>20668</v>
      </c>
      <c r="AJ3732" t="s">
        <v>32</v>
      </c>
      <c r="AK3732" t="s">
        <v>14487</v>
      </c>
      <c r="AL3732" t="s">
        <v>64</v>
      </c>
      <c r="AM3732" t="s">
        <v>2854</v>
      </c>
      <c r="AN3732">
        <v>15</v>
      </c>
    </row>
    <row r="3733" spans="4:40" ht="14.4" x14ac:dyDescent="0.3">
      <c r="D3733" t="str">
        <f>CONCATENATE(portada_F[[#This Row],[NIVEL]],".",portada_F[[#This Row],[CODINS]])</f>
        <v>1.02893</v>
      </c>
      <c r="E3733" s="444" t="s">
        <v>33019</v>
      </c>
      <c r="F3733" t="s">
        <v>5727</v>
      </c>
      <c r="G3733" t="s">
        <v>6691</v>
      </c>
      <c r="H3733" t="s">
        <v>17360</v>
      </c>
      <c r="I3733" t="s">
        <v>3287</v>
      </c>
      <c r="J3733" t="s">
        <v>6</v>
      </c>
      <c r="K3733" t="s">
        <v>32</v>
      </c>
      <c r="L3733" t="s">
        <v>20921</v>
      </c>
      <c r="M3733" t="s">
        <v>18492</v>
      </c>
      <c r="N3733">
        <v>70205</v>
      </c>
      <c r="O3733" t="s">
        <v>87</v>
      </c>
      <c r="P3733" t="s">
        <v>2</v>
      </c>
      <c r="Q3733" t="s">
        <v>5</v>
      </c>
      <c r="R3733" t="s">
        <v>16852</v>
      </c>
      <c r="S3733" t="s">
        <v>17671</v>
      </c>
      <c r="T3733" t="s">
        <v>3288</v>
      </c>
      <c r="U3733" t="s">
        <v>3289</v>
      </c>
      <c r="V3733" t="s">
        <v>17360</v>
      </c>
      <c r="W3733" t="s">
        <v>26997</v>
      </c>
      <c r="X3733" t="s">
        <v>12193</v>
      </c>
      <c r="Y3733" s="536" t="s">
        <v>26998</v>
      </c>
      <c r="Z3733" s="536"/>
      <c r="AA3733" s="493" t="s">
        <v>19988</v>
      </c>
      <c r="AB3733" s="493" t="s">
        <v>26999</v>
      </c>
      <c r="AC3733" s="493" t="s">
        <v>19988</v>
      </c>
      <c r="AD3733" s="493" t="s">
        <v>23346</v>
      </c>
      <c r="AE3733"/>
      <c r="AF3733" t="s">
        <v>20919</v>
      </c>
      <c r="AG3733"/>
      <c r="AH3733"/>
      <c r="AI3733" t="s">
        <v>20668</v>
      </c>
      <c r="AJ3733" t="s">
        <v>32</v>
      </c>
      <c r="AK3733" t="s">
        <v>7921</v>
      </c>
      <c r="AL3733" t="s">
        <v>64</v>
      </c>
      <c r="AM3733" t="s">
        <v>17360</v>
      </c>
      <c r="AN3733">
        <v>11</v>
      </c>
    </row>
    <row r="3734" spans="4:40" ht="14.4" x14ac:dyDescent="0.3">
      <c r="D3734" t="str">
        <f>CONCATENATE(portada_F[[#This Row],[NIVEL]],".",portada_F[[#This Row],[CODINS]])</f>
        <v>1.03016</v>
      </c>
      <c r="E3734" s="444" t="s">
        <v>33122</v>
      </c>
      <c r="F3734" t="s">
        <v>5887</v>
      </c>
      <c r="G3734" t="s">
        <v>6671</v>
      </c>
      <c r="H3734" t="s">
        <v>5605</v>
      </c>
      <c r="I3734" t="s">
        <v>3749</v>
      </c>
      <c r="J3734" t="s">
        <v>7</v>
      </c>
      <c r="K3734" t="s">
        <v>32</v>
      </c>
      <c r="L3734" t="s">
        <v>20921</v>
      </c>
      <c r="M3734" t="s">
        <v>18492</v>
      </c>
      <c r="N3734">
        <v>30512</v>
      </c>
      <c r="O3734" t="s">
        <v>64</v>
      </c>
      <c r="P3734" t="s">
        <v>5</v>
      </c>
      <c r="Q3734" t="s">
        <v>14</v>
      </c>
      <c r="R3734" t="s">
        <v>19682</v>
      </c>
      <c r="S3734" t="s">
        <v>242</v>
      </c>
      <c r="T3734" t="s">
        <v>3749</v>
      </c>
      <c r="U3734" t="s">
        <v>25376</v>
      </c>
      <c r="V3734" t="s">
        <v>20342</v>
      </c>
      <c r="W3734" t="s">
        <v>27240</v>
      </c>
      <c r="X3734" t="s">
        <v>12212</v>
      </c>
      <c r="Y3734" s="536" t="s">
        <v>27241</v>
      </c>
      <c r="Z3734" s="536"/>
      <c r="AA3734" s="493" t="s">
        <v>19395</v>
      </c>
      <c r="AB3734" s="493" t="s">
        <v>27242</v>
      </c>
      <c r="AC3734" s="493" t="s">
        <v>7379</v>
      </c>
      <c r="AD3734" s="493" t="s">
        <v>26132</v>
      </c>
      <c r="AE3734"/>
      <c r="AF3734" t="s">
        <v>20919</v>
      </c>
      <c r="AG3734"/>
      <c r="AH3734"/>
      <c r="AI3734" t="s">
        <v>20668</v>
      </c>
      <c r="AJ3734" t="s">
        <v>32</v>
      </c>
      <c r="AK3734" t="s">
        <v>7948</v>
      </c>
      <c r="AL3734" t="s">
        <v>64</v>
      </c>
      <c r="AM3734" t="s">
        <v>5605</v>
      </c>
      <c r="AN3734">
        <v>14</v>
      </c>
    </row>
    <row r="3735" spans="4:40" ht="14.4" x14ac:dyDescent="0.3">
      <c r="D3735" t="str">
        <f>CONCATENATE(portada_F[[#This Row],[NIVEL]],".",portada_F[[#This Row],[CODINS]])</f>
        <v>1.04336</v>
      </c>
      <c r="E3735" s="444" t="s">
        <v>34160</v>
      </c>
      <c r="F3735" t="s">
        <v>29964</v>
      </c>
      <c r="G3735" t="s">
        <v>29965</v>
      </c>
      <c r="H3735" t="s">
        <v>29966</v>
      </c>
      <c r="I3735" t="s">
        <v>3749</v>
      </c>
      <c r="J3735" t="s">
        <v>7</v>
      </c>
      <c r="K3735" t="s">
        <v>32</v>
      </c>
      <c r="L3735" t="s">
        <v>20921</v>
      </c>
      <c r="M3735" t="s">
        <v>18492</v>
      </c>
      <c r="N3735">
        <v>70102</v>
      </c>
      <c r="O3735" t="s">
        <v>87</v>
      </c>
      <c r="P3735" t="s">
        <v>1</v>
      </c>
      <c r="Q3735" t="s">
        <v>2</v>
      </c>
      <c r="R3735" t="s">
        <v>16846</v>
      </c>
      <c r="S3735" t="s">
        <v>17671</v>
      </c>
      <c r="T3735" t="s">
        <v>17671</v>
      </c>
      <c r="U3735" t="s">
        <v>22842</v>
      </c>
      <c r="V3735" t="s">
        <v>29966</v>
      </c>
      <c r="W3735" t="s">
        <v>29967</v>
      </c>
      <c r="X3735" t="s">
        <v>29968</v>
      </c>
      <c r="Y3735" s="536" t="s">
        <v>29969</v>
      </c>
      <c r="Z3735" s="536"/>
      <c r="AA3735" s="493" t="s">
        <v>29970</v>
      </c>
      <c r="AB3735" s="493" t="s">
        <v>29969</v>
      </c>
      <c r="AC3735" s="493" t="s">
        <v>7379</v>
      </c>
      <c r="AD3735" s="493" t="s">
        <v>22030</v>
      </c>
      <c r="AE3735"/>
      <c r="AF3735" t="s">
        <v>20919</v>
      </c>
      <c r="AG3735"/>
      <c r="AH3735"/>
      <c r="AI3735" t="s">
        <v>20668</v>
      </c>
      <c r="AJ3735" t="s">
        <v>32</v>
      </c>
      <c r="AK3735" t="s">
        <v>16876</v>
      </c>
      <c r="AL3735" t="s">
        <v>64</v>
      </c>
      <c r="AM3735" t="s">
        <v>29966</v>
      </c>
      <c r="AN3735">
        <v>2</v>
      </c>
    </row>
    <row r="3736" spans="4:40" ht="14.4" x14ac:dyDescent="0.3">
      <c r="D3736" t="str">
        <f>CONCATENATE(portada_F[[#This Row],[NIVEL]],".",portada_F[[#This Row],[CODINS]])</f>
        <v>1.03123</v>
      </c>
      <c r="E3736" s="444" t="s">
        <v>33213</v>
      </c>
      <c r="F3736" t="s">
        <v>6061</v>
      </c>
      <c r="G3736" t="s">
        <v>6670</v>
      </c>
      <c r="H3736" t="s">
        <v>6339</v>
      </c>
      <c r="I3736" t="s">
        <v>3749</v>
      </c>
      <c r="J3736" t="s">
        <v>10</v>
      </c>
      <c r="K3736" t="s">
        <v>32</v>
      </c>
      <c r="L3736" t="s">
        <v>20921</v>
      </c>
      <c r="M3736" t="s">
        <v>18492</v>
      </c>
      <c r="N3736">
        <v>30512</v>
      </c>
      <c r="O3736" t="s">
        <v>64</v>
      </c>
      <c r="P3736" t="s">
        <v>5</v>
      </c>
      <c r="Q3736" t="s">
        <v>14</v>
      </c>
      <c r="R3736" t="s">
        <v>19682</v>
      </c>
      <c r="S3736" t="s">
        <v>242</v>
      </c>
      <c r="T3736" t="s">
        <v>3749</v>
      </c>
      <c r="U3736" t="s">
        <v>25376</v>
      </c>
      <c r="V3736" t="s">
        <v>7043</v>
      </c>
      <c r="W3736" t="s">
        <v>27466</v>
      </c>
      <c r="X3736" t="s">
        <v>20373</v>
      </c>
      <c r="Y3736" s="536" t="s">
        <v>27467</v>
      </c>
      <c r="Z3736" s="536"/>
      <c r="AA3736" s="493" t="s">
        <v>20372</v>
      </c>
      <c r="AB3736" s="493" t="s">
        <v>27468</v>
      </c>
      <c r="AC3736" s="493" t="s">
        <v>20343</v>
      </c>
      <c r="AD3736" s="493" t="s">
        <v>27250</v>
      </c>
      <c r="AE3736"/>
      <c r="AF3736" t="s">
        <v>20919</v>
      </c>
      <c r="AG3736"/>
      <c r="AH3736"/>
      <c r="AI3736" t="s">
        <v>20668</v>
      </c>
      <c r="AJ3736" t="s">
        <v>32</v>
      </c>
      <c r="AK3736" t="s">
        <v>7987</v>
      </c>
      <c r="AL3736" t="s">
        <v>64</v>
      </c>
      <c r="AM3736" t="s">
        <v>6339</v>
      </c>
      <c r="AN3736">
        <v>7</v>
      </c>
    </row>
    <row r="3737" spans="4:40" ht="14.4" x14ac:dyDescent="0.3">
      <c r="D3737" t="str">
        <f>CONCATENATE(portada_F[[#This Row],[NIVEL]],".",portada_F[[#This Row],[CODINS]])</f>
        <v>1.02973</v>
      </c>
      <c r="E3737" s="444" t="s">
        <v>33084</v>
      </c>
      <c r="F3737" t="s">
        <v>7347</v>
      </c>
      <c r="G3737" t="s">
        <v>11224</v>
      </c>
      <c r="H3737" t="s">
        <v>122</v>
      </c>
      <c r="I3737" t="s">
        <v>1167</v>
      </c>
      <c r="J3737" t="s">
        <v>6</v>
      </c>
      <c r="K3737" t="s">
        <v>32</v>
      </c>
      <c r="L3737" t="s">
        <v>20921</v>
      </c>
      <c r="M3737" t="s">
        <v>18492</v>
      </c>
      <c r="N3737">
        <v>11908</v>
      </c>
      <c r="O3737" t="s">
        <v>32</v>
      </c>
      <c r="P3737" t="s">
        <v>1168</v>
      </c>
      <c r="Q3737" t="s">
        <v>9</v>
      </c>
      <c r="R3737" t="s">
        <v>16545</v>
      </c>
      <c r="S3737" t="s">
        <v>33</v>
      </c>
      <c r="T3737" t="s">
        <v>1167</v>
      </c>
      <c r="U3737" t="s">
        <v>21538</v>
      </c>
      <c r="V3737" t="s">
        <v>122</v>
      </c>
      <c r="W3737" t="s">
        <v>12201</v>
      </c>
      <c r="X3737" t="s">
        <v>14212</v>
      </c>
      <c r="Y3737" s="536"/>
      <c r="Z3737" s="536"/>
      <c r="AA3737" s="493" t="s">
        <v>19388</v>
      </c>
      <c r="AB3737" s="493" t="s">
        <v>27157</v>
      </c>
      <c r="AC3737" s="493" t="s">
        <v>19754</v>
      </c>
      <c r="AD3737" s="493" t="s">
        <v>21540</v>
      </c>
      <c r="AE3737"/>
      <c r="AF3737" t="s">
        <v>20919</v>
      </c>
      <c r="AG3737"/>
      <c r="AH3737"/>
      <c r="AI3737" t="s">
        <v>20668</v>
      </c>
      <c r="AJ3737" t="s">
        <v>32</v>
      </c>
      <c r="AK3737" t="s">
        <v>12306</v>
      </c>
      <c r="AL3737" t="s">
        <v>64</v>
      </c>
      <c r="AM3737" t="s">
        <v>122</v>
      </c>
      <c r="AN3737">
        <v>5</v>
      </c>
    </row>
    <row r="3738" spans="4:40" ht="14.4" x14ac:dyDescent="0.3">
      <c r="D3738" t="str">
        <f>CONCATENATE(portada_F[[#This Row],[NIVEL]],".",portada_F[[#This Row],[CODINS]])</f>
        <v>1.02915</v>
      </c>
      <c r="E3738" s="444" t="s">
        <v>33038</v>
      </c>
      <c r="F3738" t="s">
        <v>5760</v>
      </c>
      <c r="G3738" t="s">
        <v>6644</v>
      </c>
      <c r="H3738" t="s">
        <v>3330</v>
      </c>
      <c r="I3738" t="s">
        <v>224</v>
      </c>
      <c r="J3738" t="s">
        <v>4</v>
      </c>
      <c r="K3738" t="s">
        <v>32</v>
      </c>
      <c r="L3738" t="s">
        <v>20921</v>
      </c>
      <c r="M3738" t="s">
        <v>18492</v>
      </c>
      <c r="N3738">
        <v>21004</v>
      </c>
      <c r="O3738" t="s">
        <v>35</v>
      </c>
      <c r="P3738" t="s">
        <v>11</v>
      </c>
      <c r="Q3738" t="s">
        <v>4</v>
      </c>
      <c r="R3738" t="s">
        <v>21834</v>
      </c>
      <c r="S3738" t="s">
        <v>83</v>
      </c>
      <c r="T3738" t="s">
        <v>224</v>
      </c>
      <c r="U3738" t="s">
        <v>2843</v>
      </c>
      <c r="V3738" t="s">
        <v>3330</v>
      </c>
      <c r="W3738" t="s">
        <v>9864</v>
      </c>
      <c r="X3738" t="s">
        <v>11007</v>
      </c>
      <c r="Y3738" s="536" t="s">
        <v>27043</v>
      </c>
      <c r="Z3738" s="536" t="s">
        <v>27044</v>
      </c>
      <c r="AA3738" s="493" t="s">
        <v>20321</v>
      </c>
      <c r="AB3738" s="493" t="s">
        <v>27045</v>
      </c>
      <c r="AC3738" s="493" t="s">
        <v>19793</v>
      </c>
      <c r="AD3738" s="493" t="s">
        <v>21838</v>
      </c>
      <c r="AE3738"/>
      <c r="AF3738" t="s">
        <v>20919</v>
      </c>
      <c r="AG3738"/>
      <c r="AH3738"/>
      <c r="AI3738" t="s">
        <v>20668</v>
      </c>
      <c r="AJ3738" t="s">
        <v>32</v>
      </c>
      <c r="AK3738" t="s">
        <v>7927</v>
      </c>
      <c r="AL3738" t="s">
        <v>64</v>
      </c>
      <c r="AM3738" t="s">
        <v>3330</v>
      </c>
      <c r="AN3738">
        <v>51</v>
      </c>
    </row>
    <row r="3739" spans="4:40" ht="14.4" x14ac:dyDescent="0.3">
      <c r="D3739" t="str">
        <f>CONCATENATE(portada_F[[#This Row],[NIVEL]],".",portada_F[[#This Row],[CODINS]])</f>
        <v>1.02680</v>
      </c>
      <c r="E3739" s="444" t="s">
        <v>32825</v>
      </c>
      <c r="F3739" t="s">
        <v>5458</v>
      </c>
      <c r="G3739" t="s">
        <v>6677</v>
      </c>
      <c r="H3739" t="s">
        <v>2408</v>
      </c>
      <c r="I3739" t="s">
        <v>889</v>
      </c>
      <c r="J3739" t="s">
        <v>2</v>
      </c>
      <c r="K3739" t="s">
        <v>32</v>
      </c>
      <c r="L3739" t="s">
        <v>20921</v>
      </c>
      <c r="M3739" t="s">
        <v>18492</v>
      </c>
      <c r="N3739">
        <v>50101</v>
      </c>
      <c r="O3739" t="s">
        <v>236</v>
      </c>
      <c r="P3739" t="s">
        <v>1</v>
      </c>
      <c r="Q3739" t="s">
        <v>1</v>
      </c>
      <c r="R3739" t="s">
        <v>16740</v>
      </c>
      <c r="S3739" t="s">
        <v>237</v>
      </c>
      <c r="T3739" t="s">
        <v>889</v>
      </c>
      <c r="U3739" t="s">
        <v>889</v>
      </c>
      <c r="V3739" t="s">
        <v>2408</v>
      </c>
      <c r="W3739" t="s">
        <v>26544</v>
      </c>
      <c r="X3739" t="s">
        <v>12155</v>
      </c>
      <c r="Y3739" s="536" t="s">
        <v>26545</v>
      </c>
      <c r="Z3739" s="536"/>
      <c r="AA3739" s="493" t="s">
        <v>26546</v>
      </c>
      <c r="AB3739" s="493" t="s">
        <v>26545</v>
      </c>
      <c r="AC3739" s="493" t="s">
        <v>19872</v>
      </c>
      <c r="AD3739" s="493" t="s">
        <v>22277</v>
      </c>
      <c r="AE3739"/>
      <c r="AF3739" t="s">
        <v>20919</v>
      </c>
      <c r="AG3739"/>
      <c r="AH3739"/>
      <c r="AI3739" t="s">
        <v>20668</v>
      </c>
      <c r="AJ3739" t="s">
        <v>32</v>
      </c>
      <c r="AK3739" t="s">
        <v>7864</v>
      </c>
      <c r="AL3739" t="s">
        <v>64</v>
      </c>
      <c r="AM3739" t="s">
        <v>2408</v>
      </c>
      <c r="AN3739">
        <v>9</v>
      </c>
    </row>
    <row r="3740" spans="4:40" ht="14.4" x14ac:dyDescent="0.3">
      <c r="D3740" t="str">
        <f>CONCATENATE(portada_F[[#This Row],[NIVEL]],".",portada_F[[#This Row],[CODINS]])</f>
        <v>1.03107</v>
      </c>
      <c r="E3740" s="444" t="s">
        <v>33199</v>
      </c>
      <c r="F3740" t="s">
        <v>7764</v>
      </c>
      <c r="G3740" t="s">
        <v>17792</v>
      </c>
      <c r="H3740" t="s">
        <v>1185</v>
      </c>
      <c r="I3740" t="s">
        <v>13536</v>
      </c>
      <c r="J3740" t="s">
        <v>10</v>
      </c>
      <c r="K3740" t="s">
        <v>32</v>
      </c>
      <c r="L3740" t="s">
        <v>20921</v>
      </c>
      <c r="M3740" t="s">
        <v>18492</v>
      </c>
      <c r="N3740">
        <v>60505</v>
      </c>
      <c r="O3740" t="s">
        <v>136</v>
      </c>
      <c r="P3740" t="s">
        <v>5</v>
      </c>
      <c r="Q3740" t="s">
        <v>5</v>
      </c>
      <c r="R3740" t="s">
        <v>16829</v>
      </c>
      <c r="S3740" t="s">
        <v>137</v>
      </c>
      <c r="T3740" t="s">
        <v>22471</v>
      </c>
      <c r="U3740" t="s">
        <v>5299</v>
      </c>
      <c r="V3740" t="s">
        <v>1185</v>
      </c>
      <c r="W3740" t="s">
        <v>27435</v>
      </c>
      <c r="X3740" t="s">
        <v>18142</v>
      </c>
      <c r="Y3740" s="536" t="s">
        <v>27436</v>
      </c>
      <c r="Z3740" s="536" t="s">
        <v>27437</v>
      </c>
      <c r="AA3740" s="493" t="s">
        <v>18170</v>
      </c>
      <c r="AB3740" s="493" t="s">
        <v>27438</v>
      </c>
      <c r="AC3740" s="493" t="s">
        <v>19898</v>
      </c>
      <c r="AD3740" s="493" t="s">
        <v>27437</v>
      </c>
      <c r="AE3740"/>
      <c r="AF3740" t="s">
        <v>20919</v>
      </c>
      <c r="AG3740"/>
      <c r="AH3740"/>
      <c r="AI3740" t="s">
        <v>20668</v>
      </c>
      <c r="AJ3740" t="s">
        <v>32</v>
      </c>
      <c r="AK3740" t="s">
        <v>17537</v>
      </c>
      <c r="AL3740" t="s">
        <v>64</v>
      </c>
      <c r="AM3740" t="s">
        <v>1185</v>
      </c>
      <c r="AN3740">
        <v>6</v>
      </c>
    </row>
    <row r="3741" spans="4:40" ht="14.4" x14ac:dyDescent="0.3">
      <c r="D3741" t="str">
        <f>CONCATENATE(portada_F[[#This Row],[NIVEL]],".",portada_F[[#This Row],[CODINS]])</f>
        <v>1.00399</v>
      </c>
      <c r="E3741" s="444" t="s">
        <v>30794</v>
      </c>
      <c r="F3741" t="s">
        <v>1151</v>
      </c>
      <c r="G3741" t="s">
        <v>6800</v>
      </c>
      <c r="H3741" t="s">
        <v>12418</v>
      </c>
      <c r="I3741" t="s">
        <v>82</v>
      </c>
      <c r="J3741" t="s">
        <v>4</v>
      </c>
      <c r="K3741" t="s">
        <v>32</v>
      </c>
      <c r="L3741" t="s">
        <v>20929</v>
      </c>
      <c r="M3741" t="s">
        <v>18492</v>
      </c>
      <c r="N3741">
        <v>21201</v>
      </c>
      <c r="O3741" t="s">
        <v>35</v>
      </c>
      <c r="P3741" t="s">
        <v>14</v>
      </c>
      <c r="Q3741" t="s">
        <v>1</v>
      </c>
      <c r="R3741" t="s">
        <v>16629</v>
      </c>
      <c r="S3741" t="s">
        <v>83</v>
      </c>
      <c r="T3741" t="s">
        <v>21758</v>
      </c>
      <c r="U3741" t="s">
        <v>2499</v>
      </c>
      <c r="V3741" t="s">
        <v>2499</v>
      </c>
      <c r="W3741" t="s">
        <v>18769</v>
      </c>
      <c r="X3741" t="s">
        <v>11520</v>
      </c>
      <c r="Y3741" s="536" t="s">
        <v>21759</v>
      </c>
      <c r="Z3741" s="536" t="s">
        <v>21760</v>
      </c>
      <c r="AA3741" s="493" t="s">
        <v>8331</v>
      </c>
      <c r="AB3741" s="493" t="s">
        <v>21759</v>
      </c>
      <c r="AC3741" s="493" t="s">
        <v>19782</v>
      </c>
      <c r="AD3741" s="493" t="s">
        <v>21761</v>
      </c>
      <c r="AE3741"/>
      <c r="AF3741" t="s">
        <v>20919</v>
      </c>
      <c r="AG3741"/>
      <c r="AH3741"/>
      <c r="AI3741" t="s">
        <v>20668</v>
      </c>
      <c r="AJ3741" t="s">
        <v>35</v>
      </c>
      <c r="AK3741" t="s">
        <v>19693</v>
      </c>
      <c r="AL3741" t="s">
        <v>20934</v>
      </c>
      <c r="AM3741"/>
      <c r="AN3741">
        <v>103</v>
      </c>
    </row>
    <row r="3742" spans="4:40" ht="14.4" x14ac:dyDescent="0.3">
      <c r="D3742" t="str">
        <f>CONCATENATE(portada_F[[#This Row],[NIVEL]],".",portada_F[[#This Row],[CODINS]])</f>
        <v>1.03684</v>
      </c>
      <c r="E3742" s="444" t="s">
        <v>33656</v>
      </c>
      <c r="F3742" s="446" t="s">
        <v>8013</v>
      </c>
      <c r="G3742" t="s">
        <v>28664</v>
      </c>
      <c r="H3742" t="s">
        <v>28665</v>
      </c>
      <c r="I3742" t="s">
        <v>3749</v>
      </c>
      <c r="J3742" t="s">
        <v>10</v>
      </c>
      <c r="K3742" t="s">
        <v>32</v>
      </c>
      <c r="L3742" t="s">
        <v>20921</v>
      </c>
      <c r="M3742" t="s">
        <v>18492</v>
      </c>
      <c r="N3742">
        <v>30512</v>
      </c>
      <c r="O3742" t="s">
        <v>64</v>
      </c>
      <c r="P3742" t="s">
        <v>5</v>
      </c>
      <c r="Q3742" t="s">
        <v>14</v>
      </c>
      <c r="R3742" t="s">
        <v>19682</v>
      </c>
      <c r="S3742" t="s">
        <v>242</v>
      </c>
      <c r="T3742" t="s">
        <v>3749</v>
      </c>
      <c r="U3742" t="s">
        <v>25376</v>
      </c>
      <c r="V3742" t="s">
        <v>28665</v>
      </c>
      <c r="W3742" t="s">
        <v>28666</v>
      </c>
      <c r="X3742" t="s">
        <v>28667</v>
      </c>
      <c r="Y3742" s="536"/>
      <c r="Z3742" s="536"/>
      <c r="AA3742" s="493" t="s">
        <v>28668</v>
      </c>
      <c r="AB3742" s="493" t="s">
        <v>28669</v>
      </c>
      <c r="AC3742" s="493" t="s">
        <v>20343</v>
      </c>
      <c r="AD3742" s="493" t="s">
        <v>22030</v>
      </c>
      <c r="AE3742"/>
      <c r="AF3742" t="s">
        <v>20919</v>
      </c>
      <c r="AG3742"/>
      <c r="AH3742"/>
      <c r="AI3742" t="s">
        <v>20668</v>
      </c>
      <c r="AJ3742" t="s">
        <v>32</v>
      </c>
      <c r="AK3742" t="s">
        <v>17512</v>
      </c>
      <c r="AL3742" t="s">
        <v>64</v>
      </c>
      <c r="AM3742" t="s">
        <v>28665</v>
      </c>
      <c r="AN3742">
        <v>3</v>
      </c>
    </row>
    <row r="3743" spans="4:40" ht="14.4" x14ac:dyDescent="0.3">
      <c r="D3743" t="str">
        <f>CONCATENATE(portada_F[[#This Row],[NIVEL]],".",portada_F[[#This Row],[CODINS]])</f>
        <v>1.03437</v>
      </c>
      <c r="E3743" s="444" t="s">
        <v>33481</v>
      </c>
      <c r="F3743" t="s">
        <v>7863</v>
      </c>
      <c r="G3743" t="s">
        <v>11296</v>
      </c>
      <c r="H3743" t="s">
        <v>13501</v>
      </c>
      <c r="I3743" t="s">
        <v>3749</v>
      </c>
      <c r="J3743" t="s">
        <v>6</v>
      </c>
      <c r="K3743" t="s">
        <v>32</v>
      </c>
      <c r="L3743" t="s">
        <v>20921</v>
      </c>
      <c r="M3743" t="s">
        <v>18492</v>
      </c>
      <c r="N3743">
        <v>70301</v>
      </c>
      <c r="O3743" t="s">
        <v>87</v>
      </c>
      <c r="P3743" t="s">
        <v>3</v>
      </c>
      <c r="Q3743" t="s">
        <v>1</v>
      </c>
      <c r="R3743" t="s">
        <v>16854</v>
      </c>
      <c r="S3743" t="s">
        <v>17671</v>
      </c>
      <c r="T3743" t="s">
        <v>21299</v>
      </c>
      <c r="U3743" t="s">
        <v>21299</v>
      </c>
      <c r="V3743" t="s">
        <v>11297</v>
      </c>
      <c r="W3743" t="s">
        <v>20433</v>
      </c>
      <c r="X3743" t="s">
        <v>13379</v>
      </c>
      <c r="Y3743" s="536" t="s">
        <v>28096</v>
      </c>
      <c r="Z3743" s="536"/>
      <c r="AA3743" s="493" t="s">
        <v>19475</v>
      </c>
      <c r="AB3743" s="493" t="s">
        <v>28097</v>
      </c>
      <c r="AC3743" s="493" t="s">
        <v>19304</v>
      </c>
      <c r="AD3743" s="493" t="s">
        <v>22030</v>
      </c>
      <c r="AE3743"/>
      <c r="AF3743" t="s">
        <v>20919</v>
      </c>
      <c r="AG3743"/>
      <c r="AH3743"/>
      <c r="AI3743" t="s">
        <v>20668</v>
      </c>
      <c r="AJ3743" t="s">
        <v>32</v>
      </c>
      <c r="AK3743" t="s">
        <v>13500</v>
      </c>
      <c r="AL3743" t="s">
        <v>64</v>
      </c>
      <c r="AM3743" t="s">
        <v>13501</v>
      </c>
      <c r="AN3743">
        <v>5</v>
      </c>
    </row>
    <row r="3744" spans="4:40" ht="14.4" x14ac:dyDescent="0.3">
      <c r="D3744" t="str">
        <f>CONCATENATE(portada_F[[#This Row],[NIVEL]],".",portada_F[[#This Row],[CODINS]])</f>
        <v>1.03435</v>
      </c>
      <c r="E3744" s="444" t="s">
        <v>33479</v>
      </c>
      <c r="F3744" t="s">
        <v>7643</v>
      </c>
      <c r="G3744" t="s">
        <v>11292</v>
      </c>
      <c r="H3744" t="s">
        <v>11293</v>
      </c>
      <c r="I3744" t="s">
        <v>3749</v>
      </c>
      <c r="J3744" t="s">
        <v>6</v>
      </c>
      <c r="K3744" t="s">
        <v>32</v>
      </c>
      <c r="L3744" t="s">
        <v>20921</v>
      </c>
      <c r="M3744" t="s">
        <v>18492</v>
      </c>
      <c r="N3744">
        <v>30512</v>
      </c>
      <c r="O3744" t="s">
        <v>64</v>
      </c>
      <c r="P3744" t="s">
        <v>5</v>
      </c>
      <c r="Q3744" t="s">
        <v>14</v>
      </c>
      <c r="R3744" t="s">
        <v>19682</v>
      </c>
      <c r="S3744" t="s">
        <v>242</v>
      </c>
      <c r="T3744" t="s">
        <v>3749</v>
      </c>
      <c r="U3744" t="s">
        <v>25376</v>
      </c>
      <c r="V3744" t="s">
        <v>11315</v>
      </c>
      <c r="W3744" t="s">
        <v>28090</v>
      </c>
      <c r="X3744" t="s">
        <v>15882</v>
      </c>
      <c r="Y3744" s="536" t="s">
        <v>28091</v>
      </c>
      <c r="Z3744" s="536"/>
      <c r="AA3744" s="493" t="s">
        <v>15881</v>
      </c>
      <c r="AB3744" s="493" t="s">
        <v>28092</v>
      </c>
      <c r="AC3744" s="493" t="s">
        <v>19304</v>
      </c>
      <c r="AD3744" s="493" t="s">
        <v>22030</v>
      </c>
      <c r="AE3744"/>
      <c r="AF3744" t="s">
        <v>20919</v>
      </c>
      <c r="AG3744"/>
      <c r="AH3744"/>
      <c r="AI3744" t="s">
        <v>20668</v>
      </c>
      <c r="AJ3744" t="s">
        <v>32</v>
      </c>
      <c r="AK3744" t="s">
        <v>13499</v>
      </c>
      <c r="AL3744" t="s">
        <v>64</v>
      </c>
      <c r="AM3744" t="s">
        <v>11293</v>
      </c>
      <c r="AN3744">
        <v>6</v>
      </c>
    </row>
    <row r="3745" spans="3:42" ht="14.4" x14ac:dyDescent="0.3">
      <c r="D3745" t="str">
        <f>CONCATENATE(portada_F[[#This Row],[NIVEL]],".",portada_F[[#This Row],[CODINS]])</f>
        <v>1.03869</v>
      </c>
      <c r="E3745" s="444" t="s">
        <v>33796</v>
      </c>
      <c r="F3745" t="s">
        <v>14515</v>
      </c>
      <c r="G3745" t="s">
        <v>14793</v>
      </c>
      <c r="H3745" t="s">
        <v>14794</v>
      </c>
      <c r="I3745" t="s">
        <v>3749</v>
      </c>
      <c r="J3745" t="s">
        <v>7</v>
      </c>
      <c r="K3745" t="s">
        <v>32</v>
      </c>
      <c r="L3745" t="s">
        <v>20921</v>
      </c>
      <c r="M3745" t="s">
        <v>18492</v>
      </c>
      <c r="N3745">
        <v>30512</v>
      </c>
      <c r="O3745" t="s">
        <v>64</v>
      </c>
      <c r="P3745" t="s">
        <v>5</v>
      </c>
      <c r="Q3745" t="s">
        <v>14</v>
      </c>
      <c r="R3745" t="s">
        <v>19682</v>
      </c>
      <c r="S3745" t="s">
        <v>242</v>
      </c>
      <c r="T3745" t="s">
        <v>3749</v>
      </c>
      <c r="U3745" t="s">
        <v>25376</v>
      </c>
      <c r="V3745" t="s">
        <v>14794</v>
      </c>
      <c r="W3745" t="s">
        <v>29030</v>
      </c>
      <c r="X3745" t="s">
        <v>15311</v>
      </c>
      <c r="Y3745" s="536" t="s">
        <v>29031</v>
      </c>
      <c r="Z3745" s="536"/>
      <c r="AA3745" s="493" t="s">
        <v>20509</v>
      </c>
      <c r="AB3745" s="493" t="s">
        <v>29031</v>
      </c>
      <c r="AC3745" s="493" t="s">
        <v>7379</v>
      </c>
      <c r="AD3745" s="493" t="s">
        <v>26132</v>
      </c>
      <c r="AE3745"/>
      <c r="AF3745" t="s">
        <v>20919</v>
      </c>
      <c r="AG3745"/>
      <c r="AH3745"/>
      <c r="AI3745" t="s">
        <v>20668</v>
      </c>
      <c r="AJ3745" t="s">
        <v>32</v>
      </c>
      <c r="AK3745" t="s">
        <v>15356</v>
      </c>
      <c r="AL3745" t="s">
        <v>64</v>
      </c>
      <c r="AM3745" t="s">
        <v>14794</v>
      </c>
      <c r="AN3745">
        <v>4</v>
      </c>
    </row>
    <row r="3746" spans="3:42" ht="14.4" x14ac:dyDescent="0.3">
      <c r="D3746" t="str">
        <f>CONCATENATE(portada_F[[#This Row],[NIVEL]],".",portada_F[[#This Row],[CODINS]])</f>
        <v>1.02879</v>
      </c>
      <c r="E3746" s="444" t="s">
        <v>33007</v>
      </c>
      <c r="F3746" t="s">
        <v>5712</v>
      </c>
      <c r="G3746" t="s">
        <v>6686</v>
      </c>
      <c r="H3746" t="s">
        <v>1949</v>
      </c>
      <c r="I3746" t="s">
        <v>137</v>
      </c>
      <c r="J3746" t="s">
        <v>5</v>
      </c>
      <c r="K3746" t="s">
        <v>32</v>
      </c>
      <c r="L3746" t="s">
        <v>20921</v>
      </c>
      <c r="M3746" t="s">
        <v>18492</v>
      </c>
      <c r="N3746">
        <v>60112</v>
      </c>
      <c r="O3746" t="s">
        <v>136</v>
      </c>
      <c r="P3746" t="s">
        <v>1</v>
      </c>
      <c r="Q3746" t="s">
        <v>14</v>
      </c>
      <c r="R3746" t="s">
        <v>16803</v>
      </c>
      <c r="S3746" t="s">
        <v>137</v>
      </c>
      <c r="T3746" t="s">
        <v>137</v>
      </c>
      <c r="U3746" t="s">
        <v>4987</v>
      </c>
      <c r="V3746" t="s">
        <v>1949</v>
      </c>
      <c r="W3746" t="s">
        <v>9872</v>
      </c>
      <c r="X3746" t="s">
        <v>13251</v>
      </c>
      <c r="Y3746" s="536" t="s">
        <v>26968</v>
      </c>
      <c r="Z3746" s="536" t="s">
        <v>26969</v>
      </c>
      <c r="AA3746" s="493" t="s">
        <v>20312</v>
      </c>
      <c r="AB3746" s="493" t="s">
        <v>26970</v>
      </c>
      <c r="AC3746" s="493" t="s">
        <v>19877</v>
      </c>
      <c r="AD3746" s="493" t="s">
        <v>22417</v>
      </c>
      <c r="AE3746"/>
      <c r="AF3746" t="s">
        <v>20919</v>
      </c>
      <c r="AG3746"/>
      <c r="AH3746"/>
      <c r="AI3746" t="s">
        <v>20668</v>
      </c>
      <c r="AJ3746" t="s">
        <v>32</v>
      </c>
      <c r="AK3746" t="s">
        <v>7919</v>
      </c>
      <c r="AL3746" t="s">
        <v>64</v>
      </c>
      <c r="AM3746" t="s">
        <v>1949</v>
      </c>
      <c r="AN3746">
        <v>110</v>
      </c>
    </row>
    <row r="3747" spans="3:42" ht="14.4" x14ac:dyDescent="0.3">
      <c r="D3747" t="str">
        <f>CONCATENATE(portada_F[[#This Row],[NIVEL]],".",portada_F[[#This Row],[CODINS]])</f>
        <v>1.02802</v>
      </c>
      <c r="E3747" s="444" t="s">
        <v>32939</v>
      </c>
      <c r="F3747" t="s">
        <v>5613</v>
      </c>
      <c r="G3747" t="s">
        <v>6682</v>
      </c>
      <c r="H3747" t="s">
        <v>6683</v>
      </c>
      <c r="I3747" t="s">
        <v>13537</v>
      </c>
      <c r="J3747" t="s">
        <v>1</v>
      </c>
      <c r="K3747" t="s">
        <v>32</v>
      </c>
      <c r="L3747" t="s">
        <v>20921</v>
      </c>
      <c r="M3747" t="s">
        <v>18492</v>
      </c>
      <c r="N3747">
        <v>70401</v>
      </c>
      <c r="O3747" t="s">
        <v>87</v>
      </c>
      <c r="P3747" t="s">
        <v>4</v>
      </c>
      <c r="Q3747" t="s">
        <v>1</v>
      </c>
      <c r="R3747" t="s">
        <v>16860</v>
      </c>
      <c r="S3747" t="s">
        <v>17671</v>
      </c>
      <c r="T3747" t="s">
        <v>22595</v>
      </c>
      <c r="U3747" t="s">
        <v>22601</v>
      </c>
      <c r="V3747" t="s">
        <v>6683</v>
      </c>
      <c r="W3747" t="s">
        <v>19349</v>
      </c>
      <c r="X3747" t="s">
        <v>12175</v>
      </c>
      <c r="Y3747" s="536" t="s">
        <v>26821</v>
      </c>
      <c r="Z3747" s="536"/>
      <c r="AA3747" s="493" t="s">
        <v>19348</v>
      </c>
      <c r="AB3747" s="493" t="s">
        <v>26821</v>
      </c>
      <c r="AC3747" s="493" t="s">
        <v>19909</v>
      </c>
      <c r="AD3747" s="493" t="s">
        <v>22606</v>
      </c>
      <c r="AE3747"/>
      <c r="AF3747" t="s">
        <v>20919</v>
      </c>
      <c r="AG3747"/>
      <c r="AH3747"/>
      <c r="AI3747" t="s">
        <v>20668</v>
      </c>
      <c r="AJ3747" t="s">
        <v>32</v>
      </c>
      <c r="AK3747" t="s">
        <v>7898</v>
      </c>
      <c r="AL3747" t="s">
        <v>64</v>
      </c>
      <c r="AM3747" t="s">
        <v>6683</v>
      </c>
      <c r="AN3747">
        <v>2</v>
      </c>
    </row>
    <row r="3748" spans="3:42" ht="14.4" x14ac:dyDescent="0.3">
      <c r="D3748" t="str">
        <f>CONCATENATE(portada_F[[#This Row],[NIVEL]],".",portada_F[[#This Row],[CODINS]])</f>
        <v>1.03688</v>
      </c>
      <c r="E3748" s="444" t="s">
        <v>33660</v>
      </c>
      <c r="F3748" t="s">
        <v>13824</v>
      </c>
      <c r="G3748" t="s">
        <v>13825</v>
      </c>
      <c r="H3748" t="s">
        <v>13826</v>
      </c>
      <c r="I3748" t="s">
        <v>3749</v>
      </c>
      <c r="J3748" t="s">
        <v>7</v>
      </c>
      <c r="K3748" t="s">
        <v>32</v>
      </c>
      <c r="L3748" t="s">
        <v>20921</v>
      </c>
      <c r="M3748" t="s">
        <v>18492</v>
      </c>
      <c r="N3748">
        <v>70102</v>
      </c>
      <c r="O3748" t="s">
        <v>87</v>
      </c>
      <c r="P3748" t="s">
        <v>1</v>
      </c>
      <c r="Q3748" t="s">
        <v>2</v>
      </c>
      <c r="R3748" t="s">
        <v>16846</v>
      </c>
      <c r="S3748" t="s">
        <v>17671</v>
      </c>
      <c r="T3748" t="s">
        <v>17671</v>
      </c>
      <c r="U3748" t="s">
        <v>22842</v>
      </c>
      <c r="V3748" t="s">
        <v>14432</v>
      </c>
      <c r="W3748" t="s">
        <v>14433</v>
      </c>
      <c r="X3748" t="s">
        <v>19527</v>
      </c>
      <c r="Y3748" s="536" t="s">
        <v>28674</v>
      </c>
      <c r="Z3748" s="536"/>
      <c r="AA3748" s="493" t="s">
        <v>19526</v>
      </c>
      <c r="AB3748" s="493" t="s">
        <v>28674</v>
      </c>
      <c r="AC3748" s="493" t="s">
        <v>7379</v>
      </c>
      <c r="AD3748" s="493" t="s">
        <v>26132</v>
      </c>
      <c r="AE3748"/>
      <c r="AF3748" t="s">
        <v>20919</v>
      </c>
      <c r="AG3748"/>
      <c r="AH3748"/>
      <c r="AI3748" t="s">
        <v>20668</v>
      </c>
      <c r="AJ3748" t="s">
        <v>32</v>
      </c>
      <c r="AK3748" t="s">
        <v>14507</v>
      </c>
      <c r="AL3748" t="s">
        <v>64</v>
      </c>
      <c r="AM3748" t="s">
        <v>13826</v>
      </c>
      <c r="AN3748">
        <v>6</v>
      </c>
    </row>
    <row r="3749" spans="3:42" ht="14.4" x14ac:dyDescent="0.3">
      <c r="D3749" t="str">
        <f>CONCATENATE(portada_F[[#This Row],[NIVEL]],".",portada_F[[#This Row],[CODINS]])</f>
        <v>1.03058</v>
      </c>
      <c r="E3749" s="444" t="s">
        <v>33155</v>
      </c>
      <c r="F3749" t="s">
        <v>5952</v>
      </c>
      <c r="G3749" t="s">
        <v>6668</v>
      </c>
      <c r="H3749" t="s">
        <v>6669</v>
      </c>
      <c r="I3749" t="s">
        <v>3749</v>
      </c>
      <c r="J3749" t="s">
        <v>7</v>
      </c>
      <c r="K3749" t="s">
        <v>32</v>
      </c>
      <c r="L3749" t="s">
        <v>20921</v>
      </c>
      <c r="M3749" t="s">
        <v>18492</v>
      </c>
      <c r="N3749">
        <v>30512</v>
      </c>
      <c r="O3749" t="s">
        <v>64</v>
      </c>
      <c r="P3749" t="s">
        <v>5</v>
      </c>
      <c r="Q3749" t="s">
        <v>14</v>
      </c>
      <c r="R3749" t="s">
        <v>19682</v>
      </c>
      <c r="S3749" t="s">
        <v>242</v>
      </c>
      <c r="T3749" t="s">
        <v>3749</v>
      </c>
      <c r="U3749" t="s">
        <v>25376</v>
      </c>
      <c r="V3749" t="s">
        <v>1072</v>
      </c>
      <c r="W3749" t="s">
        <v>27323</v>
      </c>
      <c r="X3749" t="s">
        <v>27324</v>
      </c>
      <c r="Y3749" s="536" t="s">
        <v>27325</v>
      </c>
      <c r="Z3749" s="536" t="s">
        <v>27326</v>
      </c>
      <c r="AA3749" s="493" t="s">
        <v>20350</v>
      </c>
      <c r="AB3749" s="493" t="s">
        <v>27326</v>
      </c>
      <c r="AC3749" s="493" t="s">
        <v>7379</v>
      </c>
      <c r="AD3749" s="493" t="s">
        <v>22030</v>
      </c>
      <c r="AE3749"/>
      <c r="AF3749" t="s">
        <v>20919</v>
      </c>
      <c r="AG3749"/>
      <c r="AH3749"/>
      <c r="AI3749" t="s">
        <v>20668</v>
      </c>
      <c r="AJ3749" t="s">
        <v>32</v>
      </c>
      <c r="AK3749" t="s">
        <v>7963</v>
      </c>
      <c r="AL3749" t="s">
        <v>64</v>
      </c>
      <c r="AM3749" t="s">
        <v>6669</v>
      </c>
      <c r="AN3749">
        <v>7</v>
      </c>
    </row>
    <row r="3750" spans="3:42" ht="14.4" x14ac:dyDescent="0.3">
      <c r="D3750" t="str">
        <f>CONCATENATE(portada_F[[#This Row],[NIVEL]],".",portada_F[[#This Row],[CODINS]])</f>
        <v>1.03676</v>
      </c>
      <c r="E3750" s="444" t="s">
        <v>33649</v>
      </c>
      <c r="F3750" t="s">
        <v>17795</v>
      </c>
      <c r="G3750" t="s">
        <v>17796</v>
      </c>
      <c r="H3750" t="s">
        <v>17797</v>
      </c>
      <c r="I3750" t="s">
        <v>3749</v>
      </c>
      <c r="J3750" t="s">
        <v>10</v>
      </c>
      <c r="K3750" t="s">
        <v>32</v>
      </c>
      <c r="L3750" t="s">
        <v>20921</v>
      </c>
      <c r="M3750" t="s">
        <v>18492</v>
      </c>
      <c r="N3750">
        <v>30512</v>
      </c>
      <c r="O3750" t="s">
        <v>64</v>
      </c>
      <c r="P3750" t="s">
        <v>5</v>
      </c>
      <c r="Q3750" t="s">
        <v>14</v>
      </c>
      <c r="R3750" t="s">
        <v>19682</v>
      </c>
      <c r="S3750" t="s">
        <v>242</v>
      </c>
      <c r="T3750" t="s">
        <v>3749</v>
      </c>
      <c r="U3750" t="s">
        <v>25376</v>
      </c>
      <c r="V3750" t="s">
        <v>18188</v>
      </c>
      <c r="W3750" t="s">
        <v>28646</v>
      </c>
      <c r="X3750" t="s">
        <v>19523</v>
      </c>
      <c r="Y3750" s="536" t="s">
        <v>28647</v>
      </c>
      <c r="Z3750" s="536"/>
      <c r="AA3750" s="493" t="s">
        <v>19522</v>
      </c>
      <c r="AB3750" s="493" t="s">
        <v>28648</v>
      </c>
      <c r="AC3750" s="493" t="s">
        <v>20343</v>
      </c>
      <c r="AD3750" s="493" t="s">
        <v>22030</v>
      </c>
      <c r="AE3750"/>
      <c r="AF3750" t="s">
        <v>20919</v>
      </c>
      <c r="AG3750"/>
      <c r="AH3750"/>
      <c r="AI3750" t="s">
        <v>20668</v>
      </c>
      <c r="AJ3750" t="s">
        <v>32</v>
      </c>
      <c r="AK3750" t="s">
        <v>17501</v>
      </c>
      <c r="AL3750" t="s">
        <v>64</v>
      </c>
      <c r="AM3750" t="s">
        <v>17797</v>
      </c>
      <c r="AN3750">
        <v>4</v>
      </c>
    </row>
    <row r="3751" spans="3:42" ht="14.4" x14ac:dyDescent="0.3">
      <c r="D3751" t="str">
        <f>CONCATENATE(portada_F[[#This Row],[NIVEL]],".",portada_F[[#This Row],[CODINS]])</f>
        <v>1.03030</v>
      </c>
      <c r="E3751" s="444" t="s">
        <v>33134</v>
      </c>
      <c r="F3751" t="s">
        <v>5908</v>
      </c>
      <c r="G3751" t="s">
        <v>6689</v>
      </c>
      <c r="H3751" t="s">
        <v>8212</v>
      </c>
      <c r="I3751" t="s">
        <v>3287</v>
      </c>
      <c r="J3751" t="s">
        <v>6</v>
      </c>
      <c r="K3751" t="s">
        <v>32</v>
      </c>
      <c r="L3751" t="s">
        <v>20921</v>
      </c>
      <c r="M3751" t="s">
        <v>18492</v>
      </c>
      <c r="N3751">
        <v>70205</v>
      </c>
      <c r="O3751" t="s">
        <v>87</v>
      </c>
      <c r="P3751" t="s">
        <v>2</v>
      </c>
      <c r="Q3751" t="s">
        <v>5</v>
      </c>
      <c r="R3751" t="s">
        <v>16852</v>
      </c>
      <c r="S3751" t="s">
        <v>17671</v>
      </c>
      <c r="T3751" t="s">
        <v>3288</v>
      </c>
      <c r="U3751" t="s">
        <v>3289</v>
      </c>
      <c r="V3751" t="s">
        <v>6690</v>
      </c>
      <c r="W3751" t="s">
        <v>27264</v>
      </c>
      <c r="X3751" t="s">
        <v>15106</v>
      </c>
      <c r="Y3751" s="536" t="s">
        <v>27265</v>
      </c>
      <c r="Z3751" s="536"/>
      <c r="AA3751" s="493" t="s">
        <v>27266</v>
      </c>
      <c r="AB3751" s="493" t="s">
        <v>20668</v>
      </c>
      <c r="AC3751" s="493" t="s">
        <v>19988</v>
      </c>
      <c r="AD3751" s="493" t="s">
        <v>23346</v>
      </c>
      <c r="AE3751"/>
      <c r="AF3751" t="s">
        <v>20919</v>
      </c>
      <c r="AG3751"/>
      <c r="AH3751"/>
      <c r="AI3751" t="s">
        <v>20668</v>
      </c>
      <c r="AJ3751" t="s">
        <v>32</v>
      </c>
      <c r="AK3751" t="s">
        <v>7954</v>
      </c>
      <c r="AL3751" t="s">
        <v>64</v>
      </c>
      <c r="AM3751" t="s">
        <v>8212</v>
      </c>
      <c r="AN3751">
        <v>9</v>
      </c>
    </row>
    <row r="3752" spans="3:42" ht="14.4" x14ac:dyDescent="0.3">
      <c r="D3752" t="str">
        <f>CONCATENATE(portada_F[[#This Row],[NIVEL]],".",portada_F[[#This Row],[CODINS]])</f>
        <v>1.02872</v>
      </c>
      <c r="E3752" s="444" t="s">
        <v>33001</v>
      </c>
      <c r="F3752" t="s">
        <v>5704</v>
      </c>
      <c r="G3752" t="s">
        <v>6676</v>
      </c>
      <c r="H3752" t="s">
        <v>567</v>
      </c>
      <c r="I3752" t="s">
        <v>82</v>
      </c>
      <c r="J3752" t="s">
        <v>7</v>
      </c>
      <c r="K3752" t="s">
        <v>32</v>
      </c>
      <c r="L3752" t="s">
        <v>20921</v>
      </c>
      <c r="M3752" t="s">
        <v>18492</v>
      </c>
      <c r="N3752">
        <v>21101</v>
      </c>
      <c r="O3752" t="s">
        <v>35</v>
      </c>
      <c r="P3752" t="s">
        <v>13</v>
      </c>
      <c r="Q3752" t="s">
        <v>1</v>
      </c>
      <c r="R3752" t="s">
        <v>16623</v>
      </c>
      <c r="S3752" t="s">
        <v>83</v>
      </c>
      <c r="T3752" t="s">
        <v>1736</v>
      </c>
      <c r="U3752" t="s">
        <v>1736</v>
      </c>
      <c r="V3752" t="s">
        <v>567</v>
      </c>
      <c r="W3752" t="s">
        <v>19370</v>
      </c>
      <c r="X3752" t="s">
        <v>10999</v>
      </c>
      <c r="Y3752" s="536" t="s">
        <v>26954</v>
      </c>
      <c r="Z3752" s="536"/>
      <c r="AA3752" s="493" t="s">
        <v>11393</v>
      </c>
      <c r="AB3752" s="493" t="s">
        <v>26954</v>
      </c>
      <c r="AC3752" s="493" t="s">
        <v>19788</v>
      </c>
      <c r="AD3752" s="493" t="s">
        <v>21798</v>
      </c>
      <c r="AE3752"/>
      <c r="AF3752" t="s">
        <v>20919</v>
      </c>
      <c r="AG3752"/>
      <c r="AH3752"/>
      <c r="AI3752" t="s">
        <v>20668</v>
      </c>
      <c r="AJ3752" t="s">
        <v>32</v>
      </c>
      <c r="AK3752" t="s">
        <v>7917</v>
      </c>
      <c r="AL3752" t="s">
        <v>64</v>
      </c>
      <c r="AM3752" t="s">
        <v>567</v>
      </c>
      <c r="AN3752">
        <v>47</v>
      </c>
    </row>
    <row r="3753" spans="3:42" ht="14.4" x14ac:dyDescent="0.3">
      <c r="D3753" t="str">
        <f>CONCATENATE(portada_F[[#This Row],[NIVEL]],".",portada_F[[#This Row],[CODINS]])</f>
        <v>1.03540</v>
      </c>
      <c r="E3753" s="444" t="s">
        <v>33543</v>
      </c>
      <c r="F3753" t="s">
        <v>7843</v>
      </c>
      <c r="G3753" t="s">
        <v>13640</v>
      </c>
      <c r="H3753" t="s">
        <v>13641</v>
      </c>
      <c r="I3753" t="s">
        <v>205</v>
      </c>
      <c r="J3753" t="s">
        <v>1</v>
      </c>
      <c r="K3753" t="s">
        <v>32</v>
      </c>
      <c r="L3753" t="s">
        <v>20921</v>
      </c>
      <c r="M3753" t="s">
        <v>18492</v>
      </c>
      <c r="N3753">
        <v>21602</v>
      </c>
      <c r="O3753" t="s">
        <v>35</v>
      </c>
      <c r="P3753" t="s">
        <v>921</v>
      </c>
      <c r="Q3753" t="s">
        <v>2</v>
      </c>
      <c r="R3753" t="s">
        <v>16650</v>
      </c>
      <c r="S3753" t="s">
        <v>83</v>
      </c>
      <c r="T3753" t="s">
        <v>2686</v>
      </c>
      <c r="U3753" t="s">
        <v>2114</v>
      </c>
      <c r="V3753" t="s">
        <v>13641</v>
      </c>
      <c r="W3753" t="s">
        <v>474</v>
      </c>
      <c r="X3753" t="s">
        <v>18173</v>
      </c>
      <c r="Y3753" s="536" t="s">
        <v>28313</v>
      </c>
      <c r="Z3753" s="536"/>
      <c r="AA3753" s="493" t="s">
        <v>14303</v>
      </c>
      <c r="AB3753" s="493" t="s">
        <v>28313</v>
      </c>
      <c r="AC3753" s="493" t="s">
        <v>19789</v>
      </c>
      <c r="AD3753" s="493" t="s">
        <v>22237</v>
      </c>
      <c r="AE3753"/>
      <c r="AF3753" t="s">
        <v>20919</v>
      </c>
      <c r="AG3753"/>
      <c r="AH3753"/>
      <c r="AI3753" t="s">
        <v>20668</v>
      </c>
      <c r="AJ3753" t="s">
        <v>32</v>
      </c>
      <c r="AK3753" t="s">
        <v>14467</v>
      </c>
      <c r="AL3753" t="s">
        <v>64</v>
      </c>
      <c r="AM3753" t="s">
        <v>13641</v>
      </c>
      <c r="AN3753">
        <v>6</v>
      </c>
    </row>
    <row r="3754" spans="3:42" ht="14.4" x14ac:dyDescent="0.3">
      <c r="D3754" t="str">
        <f>CONCATENATE(portada_F[[#This Row],[NIVEL]],".",portada_F[[#This Row],[CODINS]])</f>
        <v>1.02844</v>
      </c>
      <c r="E3754" s="444" t="s">
        <v>32973</v>
      </c>
      <c r="F3754" t="s">
        <v>5675</v>
      </c>
      <c r="G3754" t="s">
        <v>6675</v>
      </c>
      <c r="H3754" t="s">
        <v>6253</v>
      </c>
      <c r="I3754" t="s">
        <v>3749</v>
      </c>
      <c r="J3754" t="s">
        <v>1</v>
      </c>
      <c r="K3754" t="s">
        <v>32</v>
      </c>
      <c r="L3754" t="s">
        <v>20921</v>
      </c>
      <c r="M3754" t="s">
        <v>18492</v>
      </c>
      <c r="N3754">
        <v>30401</v>
      </c>
      <c r="O3754" t="s">
        <v>64</v>
      </c>
      <c r="P3754" t="s">
        <v>4</v>
      </c>
      <c r="Q3754" t="s">
        <v>1</v>
      </c>
      <c r="R3754" t="s">
        <v>16672</v>
      </c>
      <c r="S3754" t="s">
        <v>242</v>
      </c>
      <c r="T3754" t="s">
        <v>3750</v>
      </c>
      <c r="U3754" t="s">
        <v>3756</v>
      </c>
      <c r="V3754" t="s">
        <v>6253</v>
      </c>
      <c r="W3754" t="s">
        <v>9871</v>
      </c>
      <c r="X3754" t="s">
        <v>10992</v>
      </c>
      <c r="Y3754" s="536" t="s">
        <v>26893</v>
      </c>
      <c r="Z3754" s="536" t="s">
        <v>24050</v>
      </c>
      <c r="AA3754" s="493" t="s">
        <v>26894</v>
      </c>
      <c r="AB3754" s="493" t="s">
        <v>26895</v>
      </c>
      <c r="AC3754" s="493" t="s">
        <v>3791</v>
      </c>
      <c r="AD3754" s="493" t="s">
        <v>22027</v>
      </c>
      <c r="AE3754"/>
      <c r="AF3754" t="s">
        <v>20919</v>
      </c>
      <c r="AG3754"/>
      <c r="AH3754"/>
      <c r="AI3754" t="s">
        <v>20668</v>
      </c>
      <c r="AJ3754" t="s">
        <v>32</v>
      </c>
      <c r="AK3754" t="s">
        <v>7910</v>
      </c>
      <c r="AL3754" t="s">
        <v>64</v>
      </c>
      <c r="AM3754" t="s">
        <v>6253</v>
      </c>
      <c r="AN3754">
        <v>19</v>
      </c>
    </row>
    <row r="3755" spans="3:42" ht="14.4" x14ac:dyDescent="0.3">
      <c r="D3755" t="str">
        <f>CONCATENATE(portada_F[[#This Row],[NIVEL]],".",portada_F[[#This Row],[CODINS]])</f>
        <v>1.02937</v>
      </c>
      <c r="E3755" s="444" t="s">
        <v>33055</v>
      </c>
      <c r="F3755" t="s">
        <v>6937</v>
      </c>
      <c r="G3755" t="s">
        <v>6672</v>
      </c>
      <c r="H3755" t="s">
        <v>6673</v>
      </c>
      <c r="I3755" t="s">
        <v>3749</v>
      </c>
      <c r="J3755" t="s">
        <v>1</v>
      </c>
      <c r="K3755" t="s">
        <v>32</v>
      </c>
      <c r="L3755" t="s">
        <v>20921</v>
      </c>
      <c r="M3755" t="s">
        <v>18492</v>
      </c>
      <c r="N3755">
        <v>30402</v>
      </c>
      <c r="O3755" t="s">
        <v>64</v>
      </c>
      <c r="P3755" t="s">
        <v>4</v>
      </c>
      <c r="Q3755" t="s">
        <v>2</v>
      </c>
      <c r="R3755" t="s">
        <v>16673</v>
      </c>
      <c r="S3755" t="s">
        <v>242</v>
      </c>
      <c r="T3755" t="s">
        <v>3750</v>
      </c>
      <c r="U3755" t="s">
        <v>3751</v>
      </c>
      <c r="V3755" t="s">
        <v>9869</v>
      </c>
      <c r="W3755" t="s">
        <v>9870</v>
      </c>
      <c r="X3755" t="s">
        <v>13266</v>
      </c>
      <c r="Y3755" s="536" t="s">
        <v>27086</v>
      </c>
      <c r="Z3755" s="536" t="s">
        <v>27087</v>
      </c>
      <c r="AA3755" s="493" t="s">
        <v>10577</v>
      </c>
      <c r="AB3755" s="493" t="s">
        <v>27087</v>
      </c>
      <c r="AC3755" s="493" t="s">
        <v>3791</v>
      </c>
      <c r="AD3755" s="493" t="s">
        <v>27088</v>
      </c>
      <c r="AE3755"/>
      <c r="AF3755" t="s">
        <v>20919</v>
      </c>
      <c r="AG3755"/>
      <c r="AH3755"/>
      <c r="AI3755" t="s">
        <v>20668</v>
      </c>
      <c r="AJ3755" t="s">
        <v>32</v>
      </c>
      <c r="AK3755" t="s">
        <v>7930</v>
      </c>
      <c r="AL3755" t="s">
        <v>64</v>
      </c>
      <c r="AM3755" t="s">
        <v>6673</v>
      </c>
      <c r="AN3755">
        <v>8</v>
      </c>
    </row>
    <row r="3756" spans="3:42" ht="14.4" x14ac:dyDescent="0.3">
      <c r="C3756" s="433" t="s">
        <v>29867</v>
      </c>
      <c r="D3756" t="str">
        <f>CONCATENATE(portada_F[[#This Row],[NIVEL]],".",portada_F[[#This Row],[CODINS]])</f>
        <v>1.02991</v>
      </c>
      <c r="E3756" s="444" t="s">
        <v>33100</v>
      </c>
      <c r="F3756" t="s">
        <v>5857</v>
      </c>
      <c r="G3756" t="s">
        <v>6687</v>
      </c>
      <c r="H3756" t="s">
        <v>337</v>
      </c>
      <c r="I3756" t="s">
        <v>3287</v>
      </c>
      <c r="J3756" t="s">
        <v>6</v>
      </c>
      <c r="K3756" t="s">
        <v>32</v>
      </c>
      <c r="L3756" t="s">
        <v>20921</v>
      </c>
      <c r="M3756" t="s">
        <v>18492</v>
      </c>
      <c r="N3756">
        <v>70205</v>
      </c>
      <c r="O3756" t="s">
        <v>87</v>
      </c>
      <c r="P3756" t="s">
        <v>2</v>
      </c>
      <c r="Q3756" t="s">
        <v>5</v>
      </c>
      <c r="R3756" t="s">
        <v>16852</v>
      </c>
      <c r="S3756" t="s">
        <v>17671</v>
      </c>
      <c r="T3756" t="s">
        <v>3288</v>
      </c>
      <c r="U3756" t="s">
        <v>3289</v>
      </c>
      <c r="V3756" t="s">
        <v>6688</v>
      </c>
      <c r="W3756" t="s">
        <v>27192</v>
      </c>
      <c r="X3756" t="s">
        <v>12206</v>
      </c>
      <c r="Y3756" s="536" t="s">
        <v>27193</v>
      </c>
      <c r="Z3756" s="536"/>
      <c r="AA3756" s="493" t="s">
        <v>19393</v>
      </c>
      <c r="AB3756" s="493" t="s">
        <v>27194</v>
      </c>
      <c r="AC3756" s="493" t="s">
        <v>19988</v>
      </c>
      <c r="AD3756" s="493" t="s">
        <v>23346</v>
      </c>
      <c r="AE3756"/>
      <c r="AF3756" t="s">
        <v>20919</v>
      </c>
      <c r="AG3756"/>
      <c r="AH3756"/>
      <c r="AI3756" t="s">
        <v>20668</v>
      </c>
      <c r="AJ3756" t="s">
        <v>32</v>
      </c>
      <c r="AK3756" t="s">
        <v>7942</v>
      </c>
      <c r="AL3756" t="s">
        <v>64</v>
      </c>
      <c r="AM3756" t="s">
        <v>337</v>
      </c>
      <c r="AN3756">
        <v>8</v>
      </c>
      <c r="AP3756" s="433" t="s">
        <v>29868</v>
      </c>
    </row>
    <row r="3757" spans="3:42" ht="14.4" x14ac:dyDescent="0.3">
      <c r="D3757" t="str">
        <f>CONCATENATE(portada_F[[#This Row],[NIVEL]],".",portada_F[[#This Row],[CODINS]])</f>
        <v>1.04002</v>
      </c>
      <c r="E3757" s="444" t="s">
        <v>33907</v>
      </c>
      <c r="F3757" t="s">
        <v>12310</v>
      </c>
      <c r="G3757" t="s">
        <v>16060</v>
      </c>
      <c r="H3757" t="s">
        <v>6193</v>
      </c>
      <c r="I3757" t="s">
        <v>3287</v>
      </c>
      <c r="J3757" t="s">
        <v>6</v>
      </c>
      <c r="K3757" t="s">
        <v>32</v>
      </c>
      <c r="L3757" t="s">
        <v>20921</v>
      </c>
      <c r="M3757" t="s">
        <v>18492</v>
      </c>
      <c r="N3757">
        <v>70203</v>
      </c>
      <c r="O3757" t="s">
        <v>87</v>
      </c>
      <c r="P3757" t="s">
        <v>2</v>
      </c>
      <c r="Q3757" t="s">
        <v>3</v>
      </c>
      <c r="R3757" t="s">
        <v>18395</v>
      </c>
      <c r="S3757" t="s">
        <v>17671</v>
      </c>
      <c r="T3757" t="s">
        <v>3288</v>
      </c>
      <c r="U3757" t="s">
        <v>22636</v>
      </c>
      <c r="V3757" t="s">
        <v>16061</v>
      </c>
      <c r="W3757" t="s">
        <v>16064</v>
      </c>
      <c r="X3757" t="s">
        <v>16063</v>
      </c>
      <c r="Y3757" s="536" t="s">
        <v>29297</v>
      </c>
      <c r="Z3757" s="536"/>
      <c r="AA3757" s="493" t="s">
        <v>16062</v>
      </c>
      <c r="AB3757" s="493" t="s">
        <v>29298</v>
      </c>
      <c r="AC3757" s="493" t="s">
        <v>19988</v>
      </c>
      <c r="AD3757" s="493" t="s">
        <v>23346</v>
      </c>
      <c r="AE3757"/>
      <c r="AF3757" t="s">
        <v>20919</v>
      </c>
      <c r="AG3757"/>
      <c r="AH3757"/>
      <c r="AI3757" t="s">
        <v>20668</v>
      </c>
      <c r="AJ3757" t="s">
        <v>32</v>
      </c>
      <c r="AK3757" t="s">
        <v>16065</v>
      </c>
      <c r="AL3757" t="s">
        <v>64</v>
      </c>
      <c r="AM3757" t="s">
        <v>6193</v>
      </c>
      <c r="AN3757">
        <v>2</v>
      </c>
    </row>
    <row r="3758" spans="3:42" ht="14.4" x14ac:dyDescent="0.3">
      <c r="D3758" t="str">
        <f>CONCATENATE(portada_F[[#This Row],[NIVEL]],".",portada_F[[#This Row],[CODINS]])</f>
        <v>1.02932</v>
      </c>
      <c r="E3758" s="444" t="s">
        <v>33051</v>
      </c>
      <c r="F3758" t="s">
        <v>6936</v>
      </c>
      <c r="G3758" t="s">
        <v>6678</v>
      </c>
      <c r="H3758" t="s">
        <v>6679</v>
      </c>
      <c r="I3758" t="s">
        <v>1374</v>
      </c>
      <c r="J3758" t="s">
        <v>1</v>
      </c>
      <c r="K3758" t="s">
        <v>32</v>
      </c>
      <c r="L3758" t="s">
        <v>20921</v>
      </c>
      <c r="M3758" t="s">
        <v>18492</v>
      </c>
      <c r="N3758">
        <v>60601</v>
      </c>
      <c r="O3758" t="s">
        <v>136</v>
      </c>
      <c r="P3758" t="s">
        <v>6</v>
      </c>
      <c r="Q3758" t="s">
        <v>1</v>
      </c>
      <c r="R3758" t="s">
        <v>22456</v>
      </c>
      <c r="S3758" t="s">
        <v>137</v>
      </c>
      <c r="T3758" t="s">
        <v>20991</v>
      </c>
      <c r="U3758" t="s">
        <v>20991</v>
      </c>
      <c r="V3758" t="s">
        <v>6277</v>
      </c>
      <c r="W3758" t="s">
        <v>27075</v>
      </c>
      <c r="X3758" t="s">
        <v>27076</v>
      </c>
      <c r="Y3758" s="536" t="s">
        <v>27077</v>
      </c>
      <c r="Z3758" s="536"/>
      <c r="AA3758" s="493" t="s">
        <v>27078</v>
      </c>
      <c r="AB3758" s="493" t="s">
        <v>27079</v>
      </c>
      <c r="AC3758" s="493" t="s">
        <v>19699</v>
      </c>
      <c r="AD3758" s="493" t="s">
        <v>20994</v>
      </c>
      <c r="AE3758"/>
      <c r="AF3758" t="s">
        <v>20919</v>
      </c>
      <c r="AG3758"/>
      <c r="AH3758"/>
      <c r="AI3758" t="s">
        <v>20668</v>
      </c>
      <c r="AJ3758" t="s">
        <v>32</v>
      </c>
      <c r="AK3758" t="s">
        <v>7929</v>
      </c>
      <c r="AL3758" t="s">
        <v>64</v>
      </c>
      <c r="AM3758" t="s">
        <v>6679</v>
      </c>
      <c r="AN3758">
        <v>36</v>
      </c>
    </row>
    <row r="3759" spans="3:42" ht="14.4" x14ac:dyDescent="0.3">
      <c r="D3759" t="str">
        <f>CONCATENATE(portada_F[[#This Row],[NIVEL]],".",portada_F[[#This Row],[CODINS]])</f>
        <v>1.03064</v>
      </c>
      <c r="E3759" s="444" t="s">
        <v>33160</v>
      </c>
      <c r="F3759" t="s">
        <v>5966</v>
      </c>
      <c r="G3759" t="s">
        <v>6680</v>
      </c>
      <c r="H3759" t="s">
        <v>5248</v>
      </c>
      <c r="I3759" t="s">
        <v>135</v>
      </c>
      <c r="J3759" t="s">
        <v>3</v>
      </c>
      <c r="K3759" t="s">
        <v>32</v>
      </c>
      <c r="L3759" t="s">
        <v>20921</v>
      </c>
      <c r="M3759" t="s">
        <v>18492</v>
      </c>
      <c r="N3759">
        <v>61301</v>
      </c>
      <c r="O3759" t="s">
        <v>136</v>
      </c>
      <c r="P3759" t="s">
        <v>15</v>
      </c>
      <c r="Q3759" t="s">
        <v>1</v>
      </c>
      <c r="R3759" t="s">
        <v>18394</v>
      </c>
      <c r="S3759" t="s">
        <v>137</v>
      </c>
      <c r="T3759" t="s">
        <v>139</v>
      </c>
      <c r="U3759" t="s">
        <v>139</v>
      </c>
      <c r="V3759" t="s">
        <v>13296</v>
      </c>
      <c r="W3759" t="s">
        <v>13298</v>
      </c>
      <c r="X3759" t="s">
        <v>11033</v>
      </c>
      <c r="Y3759" s="536" t="s">
        <v>27339</v>
      </c>
      <c r="Z3759" s="536" t="s">
        <v>22492</v>
      </c>
      <c r="AA3759" s="493" t="s">
        <v>13297</v>
      </c>
      <c r="AB3759" s="493" t="s">
        <v>27340</v>
      </c>
      <c r="AC3759" s="493" t="s">
        <v>19891</v>
      </c>
      <c r="AD3759" s="493" t="s">
        <v>22492</v>
      </c>
      <c r="AE3759"/>
      <c r="AF3759" t="s">
        <v>20919</v>
      </c>
      <c r="AG3759"/>
      <c r="AH3759"/>
      <c r="AI3759" t="s">
        <v>20668</v>
      </c>
      <c r="AJ3759" t="s">
        <v>32</v>
      </c>
      <c r="AK3759" t="s">
        <v>7965</v>
      </c>
      <c r="AL3759" t="s">
        <v>64</v>
      </c>
      <c r="AM3759" t="s">
        <v>5248</v>
      </c>
      <c r="AN3759">
        <v>14</v>
      </c>
    </row>
    <row r="3760" spans="3:42" ht="14.4" x14ac:dyDescent="0.3">
      <c r="D3760" t="str">
        <f>CONCATENATE(portada_F[[#This Row],[NIVEL]],".",portada_F[[#This Row],[CODINS]])</f>
        <v>1.03505</v>
      </c>
      <c r="E3760" s="444" t="s">
        <v>33518</v>
      </c>
      <c r="F3760" t="s">
        <v>7699</v>
      </c>
      <c r="G3760" t="s">
        <v>12600</v>
      </c>
      <c r="H3760" t="s">
        <v>12601</v>
      </c>
      <c r="I3760" t="s">
        <v>13536</v>
      </c>
      <c r="J3760" t="s">
        <v>14</v>
      </c>
      <c r="K3760" t="s">
        <v>32</v>
      </c>
      <c r="L3760" t="s">
        <v>20921</v>
      </c>
      <c r="M3760" t="s">
        <v>18492</v>
      </c>
      <c r="N3760">
        <v>60301</v>
      </c>
      <c r="O3760" t="s">
        <v>136</v>
      </c>
      <c r="P3760" t="s">
        <v>3</v>
      </c>
      <c r="Q3760" t="s">
        <v>1</v>
      </c>
      <c r="R3760" t="s">
        <v>16814</v>
      </c>
      <c r="S3760" t="s">
        <v>137</v>
      </c>
      <c r="T3760" t="s">
        <v>1636</v>
      </c>
      <c r="U3760" t="s">
        <v>1636</v>
      </c>
      <c r="V3760" t="s">
        <v>12601</v>
      </c>
      <c r="W3760" t="s">
        <v>28241</v>
      </c>
      <c r="X3760" t="s">
        <v>19487</v>
      </c>
      <c r="Y3760" s="536" t="s">
        <v>28242</v>
      </c>
      <c r="Z3760" s="536"/>
      <c r="AA3760" s="493" t="s">
        <v>28243</v>
      </c>
      <c r="AB3760" s="493" t="s">
        <v>28242</v>
      </c>
      <c r="AC3760" s="493" t="s">
        <v>20057</v>
      </c>
      <c r="AD3760" s="493" t="s">
        <v>25274</v>
      </c>
      <c r="AE3760"/>
      <c r="AF3760" t="s">
        <v>20919</v>
      </c>
      <c r="AG3760"/>
      <c r="AH3760"/>
      <c r="AI3760" t="s">
        <v>20668</v>
      </c>
      <c r="AJ3760" t="s">
        <v>32</v>
      </c>
      <c r="AK3760" t="s">
        <v>13512</v>
      </c>
      <c r="AL3760" t="s">
        <v>64</v>
      </c>
      <c r="AM3760" t="s">
        <v>12601</v>
      </c>
      <c r="AN3760">
        <v>11</v>
      </c>
    </row>
    <row r="3761" spans="4:40" ht="14.4" x14ac:dyDescent="0.3">
      <c r="D3761" t="str">
        <f>CONCATENATE(portada_F[[#This Row],[NIVEL]],".",portada_F[[#This Row],[CODINS]])</f>
        <v>1.03686</v>
      </c>
      <c r="E3761" s="444" t="s">
        <v>33658</v>
      </c>
      <c r="F3761" t="s">
        <v>13819</v>
      </c>
      <c r="G3761" t="s">
        <v>13820</v>
      </c>
      <c r="H3761" t="s">
        <v>14504</v>
      </c>
      <c r="I3761" t="s">
        <v>3749</v>
      </c>
      <c r="J3761" t="s">
        <v>7</v>
      </c>
      <c r="K3761" t="s">
        <v>32</v>
      </c>
      <c r="L3761" t="s">
        <v>20921</v>
      </c>
      <c r="M3761" t="s">
        <v>18492</v>
      </c>
      <c r="N3761">
        <v>70102</v>
      </c>
      <c r="O3761" t="s">
        <v>87</v>
      </c>
      <c r="P3761" t="s">
        <v>1</v>
      </c>
      <c r="Q3761" t="s">
        <v>2</v>
      </c>
      <c r="R3761" t="s">
        <v>16846</v>
      </c>
      <c r="S3761" t="s">
        <v>17671</v>
      </c>
      <c r="T3761" t="s">
        <v>17671</v>
      </c>
      <c r="U3761" t="s">
        <v>22842</v>
      </c>
      <c r="V3761" t="s">
        <v>14428</v>
      </c>
      <c r="W3761" t="s">
        <v>28671</v>
      </c>
      <c r="X3761" t="s">
        <v>14429</v>
      </c>
      <c r="Y3761" s="536"/>
      <c r="Z3761" s="536"/>
      <c r="AA3761" s="493" t="s">
        <v>20431</v>
      </c>
      <c r="AB3761" s="493" t="s">
        <v>28060</v>
      </c>
      <c r="AC3761" s="493" t="s">
        <v>7379</v>
      </c>
      <c r="AD3761" s="493" t="s">
        <v>22030</v>
      </c>
      <c r="AE3761"/>
      <c r="AF3761" t="s">
        <v>20919</v>
      </c>
      <c r="AG3761"/>
      <c r="AH3761"/>
      <c r="AI3761" t="s">
        <v>20668</v>
      </c>
      <c r="AJ3761" t="s">
        <v>32</v>
      </c>
      <c r="AK3761" t="s">
        <v>14503</v>
      </c>
      <c r="AL3761" t="s">
        <v>64</v>
      </c>
      <c r="AM3761" t="s">
        <v>14504</v>
      </c>
      <c r="AN3761">
        <v>11</v>
      </c>
    </row>
    <row r="3762" spans="4:40" ht="14.4" x14ac:dyDescent="0.3">
      <c r="D3762" t="str">
        <f>CONCATENATE(portada_F[[#This Row],[NIVEL]],".",portada_F[[#This Row],[CODINS]])</f>
        <v>1.03398</v>
      </c>
      <c r="E3762" s="444" t="s">
        <v>33448</v>
      </c>
      <c r="F3762" t="s">
        <v>10341</v>
      </c>
      <c r="G3762" t="s">
        <v>10342</v>
      </c>
      <c r="H3762" t="s">
        <v>10343</v>
      </c>
      <c r="I3762" t="s">
        <v>3749</v>
      </c>
      <c r="J3762" t="s">
        <v>10</v>
      </c>
      <c r="K3762" t="s">
        <v>32</v>
      </c>
      <c r="L3762" t="s">
        <v>20921</v>
      </c>
      <c r="M3762" t="s">
        <v>18492</v>
      </c>
      <c r="N3762">
        <v>30512</v>
      </c>
      <c r="O3762" t="s">
        <v>64</v>
      </c>
      <c r="P3762" t="s">
        <v>5</v>
      </c>
      <c r="Q3762" t="s">
        <v>14</v>
      </c>
      <c r="R3762" t="s">
        <v>19682</v>
      </c>
      <c r="S3762" t="s">
        <v>242</v>
      </c>
      <c r="T3762" t="s">
        <v>3749</v>
      </c>
      <c r="U3762" t="s">
        <v>25376</v>
      </c>
      <c r="V3762" t="s">
        <v>10343</v>
      </c>
      <c r="W3762" t="s">
        <v>28014</v>
      </c>
      <c r="X3762" t="s">
        <v>13368</v>
      </c>
      <c r="Y3762" s="536" t="s">
        <v>28015</v>
      </c>
      <c r="Z3762" s="536"/>
      <c r="AA3762" s="493" t="s">
        <v>15150</v>
      </c>
      <c r="AB3762" s="493" t="s">
        <v>28016</v>
      </c>
      <c r="AC3762" s="493" t="s">
        <v>20343</v>
      </c>
      <c r="AD3762" s="493" t="s">
        <v>22030</v>
      </c>
      <c r="AE3762"/>
      <c r="AF3762" t="s">
        <v>20919</v>
      </c>
      <c r="AG3762"/>
      <c r="AH3762"/>
      <c r="AI3762" t="s">
        <v>20668</v>
      </c>
      <c r="AJ3762" t="s">
        <v>32</v>
      </c>
      <c r="AK3762" t="s">
        <v>12316</v>
      </c>
      <c r="AL3762" t="s">
        <v>64</v>
      </c>
      <c r="AM3762" t="s">
        <v>10343</v>
      </c>
      <c r="AN3762">
        <v>2</v>
      </c>
    </row>
    <row r="3763" spans="4:40" ht="14.4" x14ac:dyDescent="0.3">
      <c r="D3763" t="str">
        <f>CONCATENATE(portada_F[[#This Row],[NIVEL]],".",portada_F[[#This Row],[CODINS]])</f>
        <v>1.04165</v>
      </c>
      <c r="E3763" s="444" t="s">
        <v>34041</v>
      </c>
      <c r="F3763" t="s">
        <v>17821</v>
      </c>
      <c r="G3763" t="s">
        <v>17822</v>
      </c>
      <c r="H3763" t="s">
        <v>17823</v>
      </c>
      <c r="I3763" t="s">
        <v>3749</v>
      </c>
      <c r="J3763" t="s">
        <v>6</v>
      </c>
      <c r="K3763" t="s">
        <v>32</v>
      </c>
      <c r="L3763" t="s">
        <v>20921</v>
      </c>
      <c r="M3763" t="s">
        <v>18492</v>
      </c>
      <c r="N3763">
        <v>70102</v>
      </c>
      <c r="O3763" t="s">
        <v>87</v>
      </c>
      <c r="P3763" t="s">
        <v>1</v>
      </c>
      <c r="Q3763" t="s">
        <v>2</v>
      </c>
      <c r="R3763" t="s">
        <v>16846</v>
      </c>
      <c r="S3763" t="s">
        <v>17671</v>
      </c>
      <c r="T3763" t="s">
        <v>17671</v>
      </c>
      <c r="U3763" t="s">
        <v>22842</v>
      </c>
      <c r="V3763" t="s">
        <v>17823</v>
      </c>
      <c r="W3763" t="s">
        <v>18252</v>
      </c>
      <c r="X3763" t="s">
        <v>18251</v>
      </c>
      <c r="Y3763" s="536" t="s">
        <v>27932</v>
      </c>
      <c r="Z3763" s="536"/>
      <c r="AA3763" s="493" t="s">
        <v>29629</v>
      </c>
      <c r="AB3763" s="493" t="s">
        <v>29630</v>
      </c>
      <c r="AC3763" s="493" t="s">
        <v>19304</v>
      </c>
      <c r="AD3763" s="493" t="s">
        <v>26511</v>
      </c>
      <c r="AE3763"/>
      <c r="AF3763" t="s">
        <v>20919</v>
      </c>
      <c r="AG3763"/>
      <c r="AH3763"/>
      <c r="AI3763" t="s">
        <v>20668</v>
      </c>
      <c r="AJ3763" t="s">
        <v>32</v>
      </c>
      <c r="AK3763" t="s">
        <v>16882</v>
      </c>
      <c r="AL3763" t="s">
        <v>64</v>
      </c>
      <c r="AM3763" t="s">
        <v>17823</v>
      </c>
      <c r="AN3763">
        <v>6</v>
      </c>
    </row>
    <row r="3764" spans="4:40" ht="14.4" x14ac:dyDescent="0.3">
      <c r="D3764" t="str">
        <f>CONCATENATE(portada_F[[#This Row],[NIVEL]],".",portada_F[[#This Row],[CODINS]])</f>
        <v>1.03170</v>
      </c>
      <c r="E3764" s="444" t="s">
        <v>33252</v>
      </c>
      <c r="F3764" t="s">
        <v>6133</v>
      </c>
      <c r="G3764" t="s">
        <v>6704</v>
      </c>
      <c r="H3764" t="s">
        <v>6705</v>
      </c>
      <c r="I3764" t="s">
        <v>13537</v>
      </c>
      <c r="J3764" t="s">
        <v>6</v>
      </c>
      <c r="K3764" t="s">
        <v>32</v>
      </c>
      <c r="L3764" t="s">
        <v>20921</v>
      </c>
      <c r="M3764" t="s">
        <v>18492</v>
      </c>
      <c r="N3764">
        <v>70503</v>
      </c>
      <c r="O3764" t="s">
        <v>87</v>
      </c>
      <c r="P3764" t="s">
        <v>5</v>
      </c>
      <c r="Q3764" t="s">
        <v>3</v>
      </c>
      <c r="R3764" t="s">
        <v>16866</v>
      </c>
      <c r="S3764" t="s">
        <v>17671</v>
      </c>
      <c r="T3764" t="s">
        <v>3066</v>
      </c>
      <c r="U3764" t="s">
        <v>22889</v>
      </c>
      <c r="V3764" t="s">
        <v>6705</v>
      </c>
      <c r="W3764" t="s">
        <v>9876</v>
      </c>
      <c r="X3764" t="s">
        <v>17398</v>
      </c>
      <c r="Y3764" s="536" t="s">
        <v>27549</v>
      </c>
      <c r="Z3764" s="536"/>
      <c r="AA3764" s="493" t="s">
        <v>19426</v>
      </c>
      <c r="AB3764" s="493" t="s">
        <v>27549</v>
      </c>
      <c r="AC3764" s="493" t="s">
        <v>20275</v>
      </c>
      <c r="AD3764" s="493" t="s">
        <v>26614</v>
      </c>
      <c r="AE3764"/>
      <c r="AF3764" t="s">
        <v>20919</v>
      </c>
      <c r="AG3764"/>
      <c r="AH3764"/>
      <c r="AI3764" t="s">
        <v>20668</v>
      </c>
      <c r="AJ3764" t="s">
        <v>32</v>
      </c>
      <c r="AK3764" t="s">
        <v>8001</v>
      </c>
      <c r="AL3764" t="s">
        <v>64</v>
      </c>
      <c r="AM3764" t="s">
        <v>6705</v>
      </c>
      <c r="AN3764">
        <v>9</v>
      </c>
    </row>
    <row r="3765" spans="4:40" ht="14.4" x14ac:dyDescent="0.3">
      <c r="D3765" t="str">
        <f>CONCATENATE(portada_F[[#This Row],[NIVEL]],".",portada_F[[#This Row],[CODINS]])</f>
        <v>1.03042</v>
      </c>
      <c r="E3765" s="444" t="s">
        <v>33144</v>
      </c>
      <c r="F3765" t="s">
        <v>5930</v>
      </c>
      <c r="G3765" t="s">
        <v>6706</v>
      </c>
      <c r="H3765" t="s">
        <v>17379</v>
      </c>
      <c r="I3765" t="s">
        <v>13537</v>
      </c>
      <c r="J3765" t="s">
        <v>4</v>
      </c>
      <c r="K3765" t="s">
        <v>32</v>
      </c>
      <c r="L3765" t="s">
        <v>20921</v>
      </c>
      <c r="M3765" t="s">
        <v>18492</v>
      </c>
      <c r="N3765">
        <v>70401</v>
      </c>
      <c r="O3765" t="s">
        <v>87</v>
      </c>
      <c r="P3765" t="s">
        <v>4</v>
      </c>
      <c r="Q3765" t="s">
        <v>1</v>
      </c>
      <c r="R3765" t="s">
        <v>16860</v>
      </c>
      <c r="S3765" t="s">
        <v>17671</v>
      </c>
      <c r="T3765" t="s">
        <v>22595</v>
      </c>
      <c r="U3765" t="s">
        <v>22601</v>
      </c>
      <c r="V3765" t="s">
        <v>18137</v>
      </c>
      <c r="W3765" t="s">
        <v>27291</v>
      </c>
      <c r="X3765" t="s">
        <v>17380</v>
      </c>
      <c r="Y3765" s="536" t="s">
        <v>27292</v>
      </c>
      <c r="Z3765" s="536"/>
      <c r="AA3765" s="493" t="s">
        <v>27293</v>
      </c>
      <c r="AB3765" s="493" t="s">
        <v>27294</v>
      </c>
      <c r="AC3765" s="493" t="s">
        <v>20294</v>
      </c>
      <c r="AD3765" s="493" t="s">
        <v>26811</v>
      </c>
      <c r="AE3765"/>
      <c r="AF3765" t="s">
        <v>20919</v>
      </c>
      <c r="AG3765"/>
      <c r="AH3765"/>
      <c r="AI3765" t="s">
        <v>20668</v>
      </c>
      <c r="AJ3765" t="s">
        <v>32</v>
      </c>
      <c r="AK3765" t="s">
        <v>7960</v>
      </c>
      <c r="AL3765" t="s">
        <v>64</v>
      </c>
      <c r="AM3765" t="s">
        <v>17379</v>
      </c>
      <c r="AN3765">
        <v>5</v>
      </c>
    </row>
    <row r="3766" spans="4:40" ht="14.4" x14ac:dyDescent="0.3">
      <c r="D3766" t="str">
        <f>CONCATENATE(portada_F[[#This Row],[NIVEL]],".",portada_F[[#This Row],[CODINS]])</f>
        <v>1.00394</v>
      </c>
      <c r="E3766" s="444" t="s">
        <v>30789</v>
      </c>
      <c r="F3766" t="s">
        <v>1136</v>
      </c>
      <c r="G3766" t="s">
        <v>6799</v>
      </c>
      <c r="H3766" t="s">
        <v>7001</v>
      </c>
      <c r="I3766" t="s">
        <v>82</v>
      </c>
      <c r="J3766" t="s">
        <v>2</v>
      </c>
      <c r="K3766" t="s">
        <v>32</v>
      </c>
      <c r="L3766" t="s">
        <v>20929</v>
      </c>
      <c r="M3766" t="s">
        <v>18492</v>
      </c>
      <c r="N3766">
        <v>20203</v>
      </c>
      <c r="O3766" t="s">
        <v>35</v>
      </c>
      <c r="P3766" t="s">
        <v>2</v>
      </c>
      <c r="Q3766" t="s">
        <v>3</v>
      </c>
      <c r="R3766" t="s">
        <v>16566</v>
      </c>
      <c r="S3766" t="s">
        <v>83</v>
      </c>
      <c r="T3766" t="s">
        <v>84</v>
      </c>
      <c r="U3766" t="s">
        <v>173</v>
      </c>
      <c r="V3766" t="s">
        <v>173</v>
      </c>
      <c r="W3766" t="s">
        <v>21749</v>
      </c>
      <c r="X3766" t="s">
        <v>11518</v>
      </c>
      <c r="Y3766" s="536" t="s">
        <v>21750</v>
      </c>
      <c r="Z3766" s="536"/>
      <c r="AA3766" s="493" t="s">
        <v>7061</v>
      </c>
      <c r="AB3766" s="493" t="s">
        <v>21750</v>
      </c>
      <c r="AC3766" s="493" t="s">
        <v>19781</v>
      </c>
      <c r="AD3766" s="493" t="s">
        <v>21751</v>
      </c>
      <c r="AE3766"/>
      <c r="AF3766" t="s">
        <v>20919</v>
      </c>
      <c r="AG3766"/>
      <c r="AH3766"/>
      <c r="AI3766" t="s">
        <v>20668</v>
      </c>
      <c r="AJ3766" t="s">
        <v>35</v>
      </c>
      <c r="AK3766" t="s">
        <v>19693</v>
      </c>
      <c r="AL3766" t="s">
        <v>20934</v>
      </c>
      <c r="AM3766"/>
      <c r="AN3766">
        <v>97</v>
      </c>
    </row>
    <row r="3767" spans="4:40" ht="14.4" x14ac:dyDescent="0.3">
      <c r="D3767" t="str">
        <f>CONCATENATE(portada_F[[#This Row],[NIVEL]],".",portada_F[[#This Row],[CODINS]])</f>
        <v>1.00661</v>
      </c>
      <c r="E3767" s="444" t="s">
        <v>31031</v>
      </c>
      <c r="F3767" t="s">
        <v>1847</v>
      </c>
      <c r="G3767" t="s">
        <v>6823</v>
      </c>
      <c r="H3767" t="s">
        <v>10156</v>
      </c>
      <c r="I3767" t="s">
        <v>235</v>
      </c>
      <c r="J3767" t="s">
        <v>1</v>
      </c>
      <c r="K3767" t="s">
        <v>32</v>
      </c>
      <c r="L3767" t="s">
        <v>20929</v>
      </c>
      <c r="M3767" t="s">
        <v>18492</v>
      </c>
      <c r="N3767">
        <v>50301</v>
      </c>
      <c r="O3767" t="s">
        <v>236</v>
      </c>
      <c r="P3767" t="s">
        <v>3</v>
      </c>
      <c r="Q3767" t="s">
        <v>1</v>
      </c>
      <c r="R3767" t="s">
        <v>16751</v>
      </c>
      <c r="S3767" t="s">
        <v>237</v>
      </c>
      <c r="T3767" t="s">
        <v>235</v>
      </c>
      <c r="U3767" t="s">
        <v>235</v>
      </c>
      <c r="V3767" t="s">
        <v>235</v>
      </c>
      <c r="W3767" t="s">
        <v>7068</v>
      </c>
      <c r="X3767" t="s">
        <v>14882</v>
      </c>
      <c r="Y3767" s="536" t="s">
        <v>22341</v>
      </c>
      <c r="Z3767" s="536" t="s">
        <v>22341</v>
      </c>
      <c r="AA3767" s="493" t="s">
        <v>10431</v>
      </c>
      <c r="AB3767" s="493" t="s">
        <v>22342</v>
      </c>
      <c r="AC3767" s="493" t="s">
        <v>19861</v>
      </c>
      <c r="AD3767" s="493" t="s">
        <v>22335</v>
      </c>
      <c r="AE3767"/>
      <c r="AF3767" t="s">
        <v>20920</v>
      </c>
      <c r="AG3767"/>
      <c r="AH3767" t="s">
        <v>16194</v>
      </c>
      <c r="AI3767" t="s">
        <v>20668</v>
      </c>
      <c r="AJ3767" t="s">
        <v>35</v>
      </c>
      <c r="AK3767" t="s">
        <v>19693</v>
      </c>
      <c r="AL3767" t="s">
        <v>20934</v>
      </c>
      <c r="AM3767"/>
      <c r="AN3767">
        <v>178</v>
      </c>
    </row>
    <row r="3768" spans="4:40" ht="14.4" x14ac:dyDescent="0.3">
      <c r="D3768" t="str">
        <f>CONCATENATE(portada_F[[#This Row],[NIVEL]],".",portada_F[[#This Row],[CODINS]])</f>
        <v>1.04346</v>
      </c>
      <c r="E3768" s="444" t="s">
        <v>31031</v>
      </c>
      <c r="F3768" t="s">
        <v>16194</v>
      </c>
      <c r="G3768" t="s">
        <v>6823</v>
      </c>
      <c r="H3768" t="s">
        <v>30027</v>
      </c>
      <c r="I3768" t="s">
        <v>235</v>
      </c>
      <c r="J3768" t="s">
        <v>1</v>
      </c>
      <c r="K3768" t="s">
        <v>32</v>
      </c>
      <c r="L3768" t="s">
        <v>20921</v>
      </c>
      <c r="M3768" t="s">
        <v>18492</v>
      </c>
      <c r="N3768">
        <v>50301</v>
      </c>
      <c r="O3768" t="s">
        <v>236</v>
      </c>
      <c r="P3768" t="s">
        <v>3</v>
      </c>
      <c r="Q3768" t="s">
        <v>1</v>
      </c>
      <c r="R3768" t="s">
        <v>16751</v>
      </c>
      <c r="S3768" t="s">
        <v>237</v>
      </c>
      <c r="T3768" t="s">
        <v>235</v>
      </c>
      <c r="U3768" t="s">
        <v>235</v>
      </c>
      <c r="V3768" t="s">
        <v>235</v>
      </c>
      <c r="W3768" t="s">
        <v>30028</v>
      </c>
      <c r="X3768" t="s">
        <v>30029</v>
      </c>
      <c r="Y3768" s="536" t="s">
        <v>29930</v>
      </c>
      <c r="Z3768" s="536" t="s">
        <v>22341</v>
      </c>
      <c r="AA3768" s="493" t="s">
        <v>30030</v>
      </c>
      <c r="AB3768" s="493" t="s">
        <v>22341</v>
      </c>
      <c r="AC3768" s="493" t="s">
        <v>19861</v>
      </c>
      <c r="AD3768" s="493" t="s">
        <v>22335</v>
      </c>
      <c r="AE3768" t="s">
        <v>28173</v>
      </c>
      <c r="AF3768" t="s">
        <v>20919</v>
      </c>
      <c r="AG3768" t="s">
        <v>32</v>
      </c>
      <c r="AH3768" t="s">
        <v>19694</v>
      </c>
      <c r="AI3768" t="s">
        <v>30031</v>
      </c>
      <c r="AJ3768" t="s">
        <v>32</v>
      </c>
      <c r="AK3768" t="s">
        <v>1847</v>
      </c>
      <c r="AL3768" t="s">
        <v>32</v>
      </c>
      <c r="AM3768" t="s">
        <v>10156</v>
      </c>
      <c r="AN3768">
        <v>13</v>
      </c>
    </row>
    <row r="3769" spans="4:40" ht="14.4" x14ac:dyDescent="0.3">
      <c r="D3769" t="str">
        <f>CONCATENATE(portada_F[[#This Row],[NIVEL]],".",portada_F[[#This Row],[CODINS]])</f>
        <v>1.03682</v>
      </c>
      <c r="E3769" s="444" t="s">
        <v>33655</v>
      </c>
      <c r="F3769" t="s">
        <v>15986</v>
      </c>
      <c r="G3769" t="s">
        <v>17798</v>
      </c>
      <c r="H3769" t="s">
        <v>17799</v>
      </c>
      <c r="I3769" t="s">
        <v>3749</v>
      </c>
      <c r="J3769" t="s">
        <v>10</v>
      </c>
      <c r="K3769" t="s">
        <v>32</v>
      </c>
      <c r="L3769" t="s">
        <v>20921</v>
      </c>
      <c r="M3769" t="s">
        <v>18492</v>
      </c>
      <c r="N3769">
        <v>30502</v>
      </c>
      <c r="O3769" t="s">
        <v>64</v>
      </c>
      <c r="P3769" t="s">
        <v>5</v>
      </c>
      <c r="Q3769" t="s">
        <v>2</v>
      </c>
      <c r="R3769" t="s">
        <v>16676</v>
      </c>
      <c r="S3769" t="s">
        <v>242</v>
      </c>
      <c r="T3769" t="s">
        <v>3749</v>
      </c>
      <c r="U3769" t="s">
        <v>1617</v>
      </c>
      <c r="V3769" t="s">
        <v>18188</v>
      </c>
      <c r="W3769" t="s">
        <v>28662</v>
      </c>
      <c r="X3769" t="s">
        <v>18191</v>
      </c>
      <c r="Y3769" s="536" t="s">
        <v>28663</v>
      </c>
      <c r="Z3769" s="536"/>
      <c r="AA3769" s="493" t="s">
        <v>18190</v>
      </c>
      <c r="AB3769" s="493" t="s">
        <v>28663</v>
      </c>
      <c r="AC3769" s="493" t="s">
        <v>20343</v>
      </c>
      <c r="AD3769" s="493" t="s">
        <v>27250</v>
      </c>
      <c r="AE3769"/>
      <c r="AF3769" t="s">
        <v>20919</v>
      </c>
      <c r="AG3769"/>
      <c r="AH3769"/>
      <c r="AI3769" t="s">
        <v>20668</v>
      </c>
      <c r="AJ3769" t="s">
        <v>32</v>
      </c>
      <c r="AK3769" t="s">
        <v>16881</v>
      </c>
      <c r="AL3769" t="s">
        <v>64</v>
      </c>
      <c r="AM3769" t="s">
        <v>17799</v>
      </c>
      <c r="AN3769">
        <v>8</v>
      </c>
    </row>
    <row r="3770" spans="4:40" ht="14.4" x14ac:dyDescent="0.3">
      <c r="D3770" t="str">
        <f>CONCATENATE(portada_F[[#This Row],[NIVEL]],".",portada_F[[#This Row],[CODINS]])</f>
        <v>1.03898</v>
      </c>
      <c r="E3770" s="444" t="s">
        <v>33820</v>
      </c>
      <c r="F3770" t="s">
        <v>12303</v>
      </c>
      <c r="G3770" t="s">
        <v>14827</v>
      </c>
      <c r="H3770" t="s">
        <v>3515</v>
      </c>
      <c r="I3770" t="s">
        <v>205</v>
      </c>
      <c r="J3770" t="s">
        <v>3</v>
      </c>
      <c r="K3770" t="s">
        <v>32</v>
      </c>
      <c r="L3770" t="s">
        <v>20921</v>
      </c>
      <c r="M3770" t="s">
        <v>18492</v>
      </c>
      <c r="N3770">
        <v>41005</v>
      </c>
      <c r="O3770" t="s">
        <v>206</v>
      </c>
      <c r="P3770" t="s">
        <v>11</v>
      </c>
      <c r="Q3770" t="s">
        <v>5</v>
      </c>
      <c r="R3770" t="s">
        <v>16739</v>
      </c>
      <c r="S3770" t="s">
        <v>207</v>
      </c>
      <c r="T3770" t="s">
        <v>205</v>
      </c>
      <c r="U3770" t="s">
        <v>9039</v>
      </c>
      <c r="V3770" t="s">
        <v>3515</v>
      </c>
      <c r="W3770" t="s">
        <v>29074</v>
      </c>
      <c r="X3770" t="s">
        <v>15937</v>
      </c>
      <c r="Y3770" s="536" t="s">
        <v>29075</v>
      </c>
      <c r="Z3770" s="536" t="s">
        <v>29076</v>
      </c>
      <c r="AA3770" s="493" t="s">
        <v>19561</v>
      </c>
      <c r="AB3770" s="493" t="s">
        <v>29076</v>
      </c>
      <c r="AC3770" s="493" t="s">
        <v>19849</v>
      </c>
      <c r="AD3770" s="493" t="s">
        <v>22234</v>
      </c>
      <c r="AE3770"/>
      <c r="AF3770" t="s">
        <v>20919</v>
      </c>
      <c r="AG3770"/>
      <c r="AH3770"/>
      <c r="AI3770" t="s">
        <v>20668</v>
      </c>
      <c r="AJ3770" t="s">
        <v>32</v>
      </c>
      <c r="AK3770" t="s">
        <v>204</v>
      </c>
      <c r="AL3770" t="s">
        <v>64</v>
      </c>
      <c r="AM3770" t="s">
        <v>3515</v>
      </c>
      <c r="AN3770">
        <v>4</v>
      </c>
    </row>
    <row r="3771" spans="4:40" ht="14.4" x14ac:dyDescent="0.3">
      <c r="D3771" t="str">
        <f>CONCATENATE(portada_F[[#This Row],[NIVEL]],".",portada_F[[#This Row],[CODINS]])</f>
        <v>1.03862</v>
      </c>
      <c r="E3771" s="444" t="s">
        <v>33790</v>
      </c>
      <c r="F3771" t="s">
        <v>13514</v>
      </c>
      <c r="G3771" t="s">
        <v>14788</v>
      </c>
      <c r="H3771" t="s">
        <v>14789</v>
      </c>
      <c r="I3771" t="s">
        <v>3749</v>
      </c>
      <c r="J3771" t="s">
        <v>6</v>
      </c>
      <c r="K3771" t="s">
        <v>32</v>
      </c>
      <c r="L3771" t="s">
        <v>20921</v>
      </c>
      <c r="M3771" t="s">
        <v>18492</v>
      </c>
      <c r="N3771">
        <v>30512</v>
      </c>
      <c r="O3771" t="s">
        <v>64</v>
      </c>
      <c r="P3771" t="s">
        <v>5</v>
      </c>
      <c r="Q3771" t="s">
        <v>14</v>
      </c>
      <c r="R3771" t="s">
        <v>19682</v>
      </c>
      <c r="S3771" t="s">
        <v>242</v>
      </c>
      <c r="T3771" t="s">
        <v>3749</v>
      </c>
      <c r="U3771" t="s">
        <v>25376</v>
      </c>
      <c r="V3771" t="s">
        <v>29010</v>
      </c>
      <c r="W3771" t="s">
        <v>29011</v>
      </c>
      <c r="X3771" t="s">
        <v>29012</v>
      </c>
      <c r="Y3771" s="536" t="s">
        <v>29013</v>
      </c>
      <c r="Z3771" s="536"/>
      <c r="AA3771" s="493" t="s">
        <v>15306</v>
      </c>
      <c r="AB3771" s="493" t="s">
        <v>29013</v>
      </c>
      <c r="AC3771" s="493" t="s">
        <v>19304</v>
      </c>
      <c r="AD3771" s="493" t="s">
        <v>22030</v>
      </c>
      <c r="AE3771"/>
      <c r="AF3771" t="s">
        <v>20919</v>
      </c>
      <c r="AG3771"/>
      <c r="AH3771"/>
      <c r="AI3771" t="s">
        <v>20668</v>
      </c>
      <c r="AJ3771" t="s">
        <v>32</v>
      </c>
      <c r="AK3771" t="s">
        <v>15355</v>
      </c>
      <c r="AL3771" t="s">
        <v>64</v>
      </c>
      <c r="AM3771" t="s">
        <v>14789</v>
      </c>
      <c r="AN3771">
        <v>5</v>
      </c>
    </row>
    <row r="3772" spans="4:40" ht="14.4" x14ac:dyDescent="0.3">
      <c r="D3772" t="str">
        <f>CONCATENATE(portada_F[[#This Row],[NIVEL]],".",portada_F[[#This Row],[CODINS]])</f>
        <v>1.02962</v>
      </c>
      <c r="E3772" s="444" t="s">
        <v>33073</v>
      </c>
      <c r="F3772" t="s">
        <v>5807</v>
      </c>
      <c r="G3772" t="s">
        <v>6698</v>
      </c>
      <c r="H3772" t="s">
        <v>13600</v>
      </c>
      <c r="I3772" t="s">
        <v>242</v>
      </c>
      <c r="J3772" t="s">
        <v>2</v>
      </c>
      <c r="K3772" t="s">
        <v>32</v>
      </c>
      <c r="L3772" t="s">
        <v>20921</v>
      </c>
      <c r="M3772" t="s">
        <v>18492</v>
      </c>
      <c r="N3772">
        <v>30104</v>
      </c>
      <c r="O3772" t="s">
        <v>64</v>
      </c>
      <c r="P3772" t="s">
        <v>1</v>
      </c>
      <c r="Q3772" t="s">
        <v>4</v>
      </c>
      <c r="R3772" t="s">
        <v>16655</v>
      </c>
      <c r="S3772" t="s">
        <v>242</v>
      </c>
      <c r="T3772" t="s">
        <v>242</v>
      </c>
      <c r="U3772" t="s">
        <v>3472</v>
      </c>
      <c r="V3772" t="s">
        <v>6699</v>
      </c>
      <c r="W3772" t="s">
        <v>27130</v>
      </c>
      <c r="X3772" t="s">
        <v>13274</v>
      </c>
      <c r="Y3772" s="536" t="s">
        <v>27131</v>
      </c>
      <c r="Z3772" s="536" t="s">
        <v>27132</v>
      </c>
      <c r="AA3772" s="493" t="s">
        <v>18129</v>
      </c>
      <c r="AB3772" s="493" t="s">
        <v>27131</v>
      </c>
      <c r="AC3772" s="493" t="s">
        <v>19807</v>
      </c>
      <c r="AD3772" s="493" t="s">
        <v>21906</v>
      </c>
      <c r="AE3772"/>
      <c r="AF3772" t="s">
        <v>20919</v>
      </c>
      <c r="AG3772"/>
      <c r="AH3772"/>
      <c r="AI3772" t="s">
        <v>20668</v>
      </c>
      <c r="AJ3772" t="s">
        <v>32</v>
      </c>
      <c r="AK3772" t="s">
        <v>7936</v>
      </c>
      <c r="AL3772" t="s">
        <v>64</v>
      </c>
      <c r="AM3772" t="s">
        <v>13600</v>
      </c>
      <c r="AN3772">
        <v>26</v>
      </c>
    </row>
    <row r="3773" spans="4:40" ht="14.4" x14ac:dyDescent="0.3">
      <c r="D3773" t="str">
        <f>CONCATENATE(portada_F[[#This Row],[NIVEL]],".",portada_F[[#This Row],[CODINS]])</f>
        <v>1.03697</v>
      </c>
      <c r="E3773" s="444" t="s">
        <v>33073</v>
      </c>
      <c r="F3773" t="s">
        <v>7579</v>
      </c>
      <c r="G3773" t="s">
        <v>6698</v>
      </c>
      <c r="H3773" t="s">
        <v>28692</v>
      </c>
      <c r="I3773" t="s">
        <v>242</v>
      </c>
      <c r="J3773" t="s">
        <v>2</v>
      </c>
      <c r="K3773" t="s">
        <v>32</v>
      </c>
      <c r="L3773" t="s">
        <v>20921</v>
      </c>
      <c r="M3773" t="s">
        <v>18492</v>
      </c>
      <c r="N3773">
        <v>30104</v>
      </c>
      <c r="O3773" t="s">
        <v>64</v>
      </c>
      <c r="P3773" t="s">
        <v>1</v>
      </c>
      <c r="Q3773" t="s">
        <v>4</v>
      </c>
      <c r="R3773" t="s">
        <v>16655</v>
      </c>
      <c r="S3773" t="s">
        <v>242</v>
      </c>
      <c r="T3773" t="s">
        <v>242</v>
      </c>
      <c r="U3773" t="s">
        <v>3472</v>
      </c>
      <c r="V3773" t="s">
        <v>13600</v>
      </c>
      <c r="W3773" t="s">
        <v>16415</v>
      </c>
      <c r="X3773" t="s">
        <v>16414</v>
      </c>
      <c r="Y3773" s="536" t="s">
        <v>28693</v>
      </c>
      <c r="Z3773" s="536" t="s">
        <v>27131</v>
      </c>
      <c r="AA3773" s="493" t="s">
        <v>18129</v>
      </c>
      <c r="AB3773" s="493" t="s">
        <v>27131</v>
      </c>
      <c r="AC3773" s="493" t="s">
        <v>19807</v>
      </c>
      <c r="AD3773" s="493" t="s">
        <v>21906</v>
      </c>
      <c r="AE3773" t="s">
        <v>28173</v>
      </c>
      <c r="AF3773" t="s">
        <v>20919</v>
      </c>
      <c r="AG3773" t="s">
        <v>64</v>
      </c>
      <c r="AH3773" t="s">
        <v>19694</v>
      </c>
      <c r="AI3773" t="s">
        <v>28694</v>
      </c>
      <c r="AJ3773" t="s">
        <v>32</v>
      </c>
      <c r="AK3773" t="s">
        <v>7936</v>
      </c>
      <c r="AL3773" t="s">
        <v>64</v>
      </c>
      <c r="AM3773" t="s">
        <v>13600</v>
      </c>
      <c r="AN3773">
        <v>11</v>
      </c>
    </row>
    <row r="3774" spans="4:40" ht="14.4" x14ac:dyDescent="0.3">
      <c r="D3774" t="str">
        <f>CONCATENATE(portada_F[[#This Row],[NIVEL]],".",portada_F[[#This Row],[CODINS]])</f>
        <v>1.03738</v>
      </c>
      <c r="E3774" s="444" t="s">
        <v>33696</v>
      </c>
      <c r="F3774" t="s">
        <v>7623</v>
      </c>
      <c r="G3774" t="s">
        <v>13893</v>
      </c>
      <c r="H3774" t="s">
        <v>13894</v>
      </c>
      <c r="I3774" t="s">
        <v>3749</v>
      </c>
      <c r="J3774" t="s">
        <v>9</v>
      </c>
      <c r="K3774" t="s">
        <v>32</v>
      </c>
      <c r="L3774" t="s">
        <v>20921</v>
      </c>
      <c r="M3774" t="s">
        <v>18492</v>
      </c>
      <c r="N3774">
        <v>30505</v>
      </c>
      <c r="O3774" t="s">
        <v>64</v>
      </c>
      <c r="P3774" t="s">
        <v>5</v>
      </c>
      <c r="Q3774" t="s">
        <v>5</v>
      </c>
      <c r="R3774" t="s">
        <v>16679</v>
      </c>
      <c r="S3774" t="s">
        <v>242</v>
      </c>
      <c r="T3774" t="s">
        <v>3749</v>
      </c>
      <c r="U3774" t="s">
        <v>567</v>
      </c>
      <c r="V3774" t="s">
        <v>3768</v>
      </c>
      <c r="W3774" t="s">
        <v>15175</v>
      </c>
      <c r="X3774" t="s">
        <v>15174</v>
      </c>
      <c r="Y3774" s="536" t="s">
        <v>23652</v>
      </c>
      <c r="Z3774" s="536"/>
      <c r="AA3774" s="493" t="s">
        <v>20482</v>
      </c>
      <c r="AB3774" s="493" t="s">
        <v>28759</v>
      </c>
      <c r="AC3774" s="493" t="s">
        <v>19541</v>
      </c>
      <c r="AD3774" s="493" t="s">
        <v>22048</v>
      </c>
      <c r="AE3774"/>
      <c r="AF3774" t="s">
        <v>20919</v>
      </c>
      <c r="AG3774"/>
      <c r="AH3774"/>
      <c r="AI3774" t="s">
        <v>20668</v>
      </c>
      <c r="AJ3774" t="s">
        <v>32</v>
      </c>
      <c r="AK3774" t="s">
        <v>14520</v>
      </c>
      <c r="AL3774" t="s">
        <v>64</v>
      </c>
      <c r="AM3774" t="s">
        <v>13894</v>
      </c>
      <c r="AN3774">
        <v>7</v>
      </c>
    </row>
    <row r="3775" spans="4:40" ht="14.4" x14ac:dyDescent="0.3">
      <c r="D3775" t="str">
        <f>CONCATENATE(portada_F[[#This Row],[NIVEL]],".",portada_F[[#This Row],[CODINS]])</f>
        <v>1.03172</v>
      </c>
      <c r="E3775" s="444" t="s">
        <v>33253</v>
      </c>
      <c r="F3775" t="s">
        <v>6137</v>
      </c>
      <c r="G3775" t="s">
        <v>17399</v>
      </c>
      <c r="H3775" t="s">
        <v>17400</v>
      </c>
      <c r="I3775" t="s">
        <v>13537</v>
      </c>
      <c r="J3775" t="s">
        <v>6</v>
      </c>
      <c r="K3775" t="s">
        <v>32</v>
      </c>
      <c r="L3775" t="s">
        <v>20921</v>
      </c>
      <c r="M3775" t="s">
        <v>18492</v>
      </c>
      <c r="N3775">
        <v>70501</v>
      </c>
      <c r="O3775" t="s">
        <v>87</v>
      </c>
      <c r="P3775" t="s">
        <v>5</v>
      </c>
      <c r="Q3775" t="s">
        <v>1</v>
      </c>
      <c r="R3775" t="s">
        <v>16864</v>
      </c>
      <c r="S3775" t="s">
        <v>17671</v>
      </c>
      <c r="T3775" t="s">
        <v>3066</v>
      </c>
      <c r="U3775" t="s">
        <v>3066</v>
      </c>
      <c r="V3775" t="s">
        <v>17400</v>
      </c>
      <c r="W3775" t="s">
        <v>19428</v>
      </c>
      <c r="X3775" t="s">
        <v>19427</v>
      </c>
      <c r="Y3775" s="536" t="s">
        <v>27550</v>
      </c>
      <c r="Z3775" s="536"/>
      <c r="AA3775" s="493" t="s">
        <v>17401</v>
      </c>
      <c r="AB3775" s="493" t="s">
        <v>27550</v>
      </c>
      <c r="AC3775" s="493" t="s">
        <v>20275</v>
      </c>
      <c r="AD3775" s="493" t="s">
        <v>26614</v>
      </c>
      <c r="AE3775"/>
      <c r="AF3775" t="s">
        <v>20919</v>
      </c>
      <c r="AG3775"/>
      <c r="AH3775"/>
      <c r="AI3775" t="s">
        <v>20668</v>
      </c>
      <c r="AJ3775" t="s">
        <v>32</v>
      </c>
      <c r="AK3775" t="s">
        <v>17402</v>
      </c>
      <c r="AL3775" t="s">
        <v>64</v>
      </c>
      <c r="AM3775" t="s">
        <v>17400</v>
      </c>
      <c r="AN3775">
        <v>5</v>
      </c>
    </row>
    <row r="3776" spans="4:40" ht="14.4" x14ac:dyDescent="0.3">
      <c r="D3776" t="str">
        <f>CONCATENATE(portada_F[[#This Row],[NIVEL]],".",portada_F[[#This Row],[CODINS]])</f>
        <v>1.03413</v>
      </c>
      <c r="E3776" s="444" t="s">
        <v>33463</v>
      </c>
      <c r="F3776" t="s">
        <v>11264</v>
      </c>
      <c r="G3776" t="s">
        <v>11265</v>
      </c>
      <c r="H3776" t="s">
        <v>11266</v>
      </c>
      <c r="I3776" t="s">
        <v>3749</v>
      </c>
      <c r="J3776" t="s">
        <v>7</v>
      </c>
      <c r="K3776" t="s">
        <v>32</v>
      </c>
      <c r="L3776" t="s">
        <v>20921</v>
      </c>
      <c r="M3776" t="s">
        <v>18492</v>
      </c>
      <c r="N3776">
        <v>70102</v>
      </c>
      <c r="O3776" t="s">
        <v>87</v>
      </c>
      <c r="P3776" t="s">
        <v>1</v>
      </c>
      <c r="Q3776" t="s">
        <v>2</v>
      </c>
      <c r="R3776" t="s">
        <v>16846</v>
      </c>
      <c r="S3776" t="s">
        <v>17671</v>
      </c>
      <c r="T3776" t="s">
        <v>17671</v>
      </c>
      <c r="U3776" t="s">
        <v>22842</v>
      </c>
      <c r="V3776" t="s">
        <v>11266</v>
      </c>
      <c r="W3776" t="s">
        <v>12214</v>
      </c>
      <c r="X3776" t="s">
        <v>15127</v>
      </c>
      <c r="Y3776" s="536" t="s">
        <v>28053</v>
      </c>
      <c r="Z3776" s="536"/>
      <c r="AA3776" s="493" t="s">
        <v>28054</v>
      </c>
      <c r="AB3776" s="493" t="s">
        <v>28055</v>
      </c>
      <c r="AC3776" s="493" t="s">
        <v>7379</v>
      </c>
      <c r="AD3776" s="493" t="s">
        <v>28056</v>
      </c>
      <c r="AE3776"/>
      <c r="AF3776" t="s">
        <v>20919</v>
      </c>
      <c r="AG3776"/>
      <c r="AH3776"/>
      <c r="AI3776" t="s">
        <v>20668</v>
      </c>
      <c r="AJ3776" t="s">
        <v>32</v>
      </c>
      <c r="AK3776" t="s">
        <v>12323</v>
      </c>
      <c r="AL3776" t="s">
        <v>64</v>
      </c>
      <c r="AM3776" t="s">
        <v>11266</v>
      </c>
      <c r="AN3776">
        <v>3</v>
      </c>
    </row>
    <row r="3777" spans="4:40" ht="14.4" x14ac:dyDescent="0.3">
      <c r="D3777" t="str">
        <f>CONCATENATE(portada_F[[#This Row],[NIVEL]],".",portada_F[[#This Row],[CODINS]])</f>
        <v>1.02984</v>
      </c>
      <c r="E3777" s="444" t="s">
        <v>33094</v>
      </c>
      <c r="F3777" t="s">
        <v>5843</v>
      </c>
      <c r="G3777" t="s">
        <v>6701</v>
      </c>
      <c r="H3777" t="s">
        <v>929</v>
      </c>
      <c r="I3777" t="s">
        <v>224</v>
      </c>
      <c r="J3777" t="s">
        <v>1</v>
      </c>
      <c r="K3777" t="s">
        <v>32</v>
      </c>
      <c r="L3777" t="s">
        <v>20921</v>
      </c>
      <c r="M3777" t="s">
        <v>18492</v>
      </c>
      <c r="N3777">
        <v>21005</v>
      </c>
      <c r="O3777" t="s">
        <v>35</v>
      </c>
      <c r="P3777" t="s">
        <v>11</v>
      </c>
      <c r="Q3777" t="s">
        <v>5</v>
      </c>
      <c r="R3777" t="s">
        <v>16617</v>
      </c>
      <c r="S3777" t="s">
        <v>83</v>
      </c>
      <c r="T3777" t="s">
        <v>224</v>
      </c>
      <c r="U3777" t="s">
        <v>2671</v>
      </c>
      <c r="V3777" t="s">
        <v>929</v>
      </c>
      <c r="W3777" t="s">
        <v>27177</v>
      </c>
      <c r="X3777" t="s">
        <v>12205</v>
      </c>
      <c r="Y3777" s="536" t="s">
        <v>27178</v>
      </c>
      <c r="Z3777" s="536"/>
      <c r="AA3777" s="493" t="s">
        <v>14960</v>
      </c>
      <c r="AB3777" s="493" t="s">
        <v>27178</v>
      </c>
      <c r="AC3777" s="493" t="s">
        <v>21801</v>
      </c>
      <c r="AD3777" s="493" t="s">
        <v>21802</v>
      </c>
      <c r="AE3777"/>
      <c r="AF3777" t="s">
        <v>20919</v>
      </c>
      <c r="AG3777"/>
      <c r="AH3777"/>
      <c r="AI3777" t="s">
        <v>20668</v>
      </c>
      <c r="AJ3777" t="s">
        <v>32</v>
      </c>
      <c r="AK3777" t="s">
        <v>7940</v>
      </c>
      <c r="AL3777" t="s">
        <v>64</v>
      </c>
      <c r="AM3777" t="s">
        <v>929</v>
      </c>
      <c r="AN3777">
        <v>53</v>
      </c>
    </row>
    <row r="3778" spans="4:40" ht="14.4" x14ac:dyDescent="0.3">
      <c r="D3778" t="str">
        <f>CONCATENATE(portada_F[[#This Row],[NIVEL]],".",portada_F[[#This Row],[CODINS]])</f>
        <v>1.03737</v>
      </c>
      <c r="E3778" s="444" t="s">
        <v>33695</v>
      </c>
      <c r="F3778" t="s">
        <v>9963</v>
      </c>
      <c r="G3778" t="s">
        <v>13891</v>
      </c>
      <c r="H3778" t="s">
        <v>13892</v>
      </c>
      <c r="I3778" t="s">
        <v>3749</v>
      </c>
      <c r="J3778" t="s">
        <v>10</v>
      </c>
      <c r="K3778" t="s">
        <v>32</v>
      </c>
      <c r="L3778" t="s">
        <v>20921</v>
      </c>
      <c r="M3778" t="s">
        <v>18492</v>
      </c>
      <c r="N3778">
        <v>70102</v>
      </c>
      <c r="O3778" t="s">
        <v>87</v>
      </c>
      <c r="P3778" t="s">
        <v>1</v>
      </c>
      <c r="Q3778" t="s">
        <v>2</v>
      </c>
      <c r="R3778" t="s">
        <v>16846</v>
      </c>
      <c r="S3778" t="s">
        <v>17671</v>
      </c>
      <c r="T3778" t="s">
        <v>17671</v>
      </c>
      <c r="U3778" t="s">
        <v>22842</v>
      </c>
      <c r="V3778" t="s">
        <v>14458</v>
      </c>
      <c r="W3778" t="s">
        <v>18201</v>
      </c>
      <c r="X3778" t="s">
        <v>18200</v>
      </c>
      <c r="Y3778" s="536" t="s">
        <v>28758</v>
      </c>
      <c r="Z3778" s="536"/>
      <c r="AA3778" s="493" t="s">
        <v>11390</v>
      </c>
      <c r="AB3778" s="493" t="s">
        <v>28758</v>
      </c>
      <c r="AC3778" s="493" t="s">
        <v>20343</v>
      </c>
      <c r="AD3778" s="493" t="s">
        <v>27250</v>
      </c>
      <c r="AE3778"/>
      <c r="AF3778" t="s">
        <v>20919</v>
      </c>
      <c r="AG3778"/>
      <c r="AH3778"/>
      <c r="AI3778" t="s">
        <v>20668</v>
      </c>
      <c r="AJ3778" t="s">
        <v>32</v>
      </c>
      <c r="AK3778" t="s">
        <v>14519</v>
      </c>
      <c r="AL3778" t="s">
        <v>64</v>
      </c>
      <c r="AM3778" t="s">
        <v>13892</v>
      </c>
      <c r="AN3778">
        <v>13</v>
      </c>
    </row>
    <row r="3779" spans="4:40" ht="14.4" x14ac:dyDescent="0.3">
      <c r="D3779" t="str">
        <f>CONCATENATE(portada_F[[#This Row],[NIVEL]],".",portada_F[[#This Row],[CODINS]])</f>
        <v>1.03563</v>
      </c>
      <c r="E3779" s="444" t="s">
        <v>33559</v>
      </c>
      <c r="F3779" t="s">
        <v>11095</v>
      </c>
      <c r="G3779" t="s">
        <v>13661</v>
      </c>
      <c r="H3779" t="s">
        <v>13662</v>
      </c>
      <c r="I3779" t="s">
        <v>135</v>
      </c>
      <c r="J3779" t="s">
        <v>225</v>
      </c>
      <c r="K3779" t="s">
        <v>32</v>
      </c>
      <c r="L3779" t="s">
        <v>20921</v>
      </c>
      <c r="M3779" t="s">
        <v>18492</v>
      </c>
      <c r="N3779">
        <v>60704</v>
      </c>
      <c r="O3779" t="s">
        <v>136</v>
      </c>
      <c r="P3779" t="s">
        <v>7</v>
      </c>
      <c r="Q3779" t="s">
        <v>4</v>
      </c>
      <c r="R3779" t="s">
        <v>16833</v>
      </c>
      <c r="S3779" t="s">
        <v>137</v>
      </c>
      <c r="T3779" t="s">
        <v>138</v>
      </c>
      <c r="U3779" t="s">
        <v>1897</v>
      </c>
      <c r="V3779" t="s">
        <v>14318</v>
      </c>
      <c r="W3779" t="s">
        <v>28373</v>
      </c>
      <c r="X3779" t="s">
        <v>14319</v>
      </c>
      <c r="Y3779" s="536" t="s">
        <v>28374</v>
      </c>
      <c r="Z3779" s="536"/>
      <c r="AA3779" s="493" t="s">
        <v>13178</v>
      </c>
      <c r="AB3779" s="493" t="s">
        <v>28375</v>
      </c>
      <c r="AC3779" s="493" t="s">
        <v>20251</v>
      </c>
      <c r="AD3779" s="493" t="s">
        <v>28376</v>
      </c>
      <c r="AE3779"/>
      <c r="AF3779" t="s">
        <v>20919</v>
      </c>
      <c r="AG3779"/>
      <c r="AH3779"/>
      <c r="AI3779" t="s">
        <v>20668</v>
      </c>
      <c r="AJ3779" t="s">
        <v>32</v>
      </c>
      <c r="AK3779" t="s">
        <v>14471</v>
      </c>
      <c r="AL3779" t="s">
        <v>64</v>
      </c>
      <c r="AM3779" t="s">
        <v>13662</v>
      </c>
      <c r="AN3779">
        <v>7</v>
      </c>
    </row>
    <row r="3780" spans="4:40" ht="14.4" x14ac:dyDescent="0.3">
      <c r="D3780" t="str">
        <f>CONCATENATE(portada_F[[#This Row],[NIVEL]],".",portada_F[[#This Row],[CODINS]])</f>
        <v>1.03119</v>
      </c>
      <c r="E3780" s="444" t="s">
        <v>33209</v>
      </c>
      <c r="F3780" t="s">
        <v>6056</v>
      </c>
      <c r="G3780" t="s">
        <v>6707</v>
      </c>
      <c r="H3780" t="s">
        <v>1566</v>
      </c>
      <c r="I3780" t="s">
        <v>17671</v>
      </c>
      <c r="J3780" t="s">
        <v>3</v>
      </c>
      <c r="K3780" t="s">
        <v>32</v>
      </c>
      <c r="L3780" t="s">
        <v>20921</v>
      </c>
      <c r="M3780" t="s">
        <v>18492</v>
      </c>
      <c r="N3780">
        <v>70102</v>
      </c>
      <c r="O3780" t="s">
        <v>87</v>
      </c>
      <c r="P3780" t="s">
        <v>1</v>
      </c>
      <c r="Q3780" t="s">
        <v>2</v>
      </c>
      <c r="R3780" t="s">
        <v>16846</v>
      </c>
      <c r="S3780" t="s">
        <v>17671</v>
      </c>
      <c r="T3780" t="s">
        <v>17671</v>
      </c>
      <c r="U3780" t="s">
        <v>22842</v>
      </c>
      <c r="V3780" t="s">
        <v>1566</v>
      </c>
      <c r="W3780" t="s">
        <v>27456</v>
      </c>
      <c r="X3780" t="s">
        <v>19418</v>
      </c>
      <c r="Y3780" s="536"/>
      <c r="Z3780" s="536"/>
      <c r="AA3780" s="493" t="s">
        <v>19417</v>
      </c>
      <c r="AB3780" s="493" t="s">
        <v>27457</v>
      </c>
      <c r="AC3780" s="493" t="s">
        <v>19968</v>
      </c>
      <c r="AD3780" s="493" t="s">
        <v>23138</v>
      </c>
      <c r="AE3780"/>
      <c r="AF3780" t="s">
        <v>20919</v>
      </c>
      <c r="AG3780"/>
      <c r="AH3780"/>
      <c r="AI3780" t="s">
        <v>20668</v>
      </c>
      <c r="AJ3780" t="s">
        <v>32</v>
      </c>
      <c r="AK3780" t="s">
        <v>7985</v>
      </c>
      <c r="AL3780" t="s">
        <v>64</v>
      </c>
      <c r="AM3780" t="s">
        <v>1566</v>
      </c>
      <c r="AN3780">
        <v>3</v>
      </c>
    </row>
    <row r="3781" spans="4:40" ht="14.4" x14ac:dyDescent="0.3">
      <c r="D3781" t="str">
        <f>CONCATENATE(portada_F[[#This Row],[NIVEL]],".",portada_F[[#This Row],[CODINS]])</f>
        <v>1.02982</v>
      </c>
      <c r="E3781" s="444" t="s">
        <v>33092</v>
      </c>
      <c r="F3781" t="s">
        <v>5838</v>
      </c>
      <c r="G3781" t="s">
        <v>6700</v>
      </c>
      <c r="H3781" t="s">
        <v>9874</v>
      </c>
      <c r="I3781" t="s">
        <v>13536</v>
      </c>
      <c r="J3781" t="s">
        <v>1</v>
      </c>
      <c r="K3781" t="s">
        <v>32</v>
      </c>
      <c r="L3781" t="s">
        <v>20921</v>
      </c>
      <c r="M3781" t="s">
        <v>18492</v>
      </c>
      <c r="N3781">
        <v>60301</v>
      </c>
      <c r="O3781" t="s">
        <v>136</v>
      </c>
      <c r="P3781" t="s">
        <v>3</v>
      </c>
      <c r="Q3781" t="s">
        <v>1</v>
      </c>
      <c r="R3781" t="s">
        <v>16814</v>
      </c>
      <c r="S3781" t="s">
        <v>137</v>
      </c>
      <c r="T3781" t="s">
        <v>1636</v>
      </c>
      <c r="U3781" t="s">
        <v>1636</v>
      </c>
      <c r="V3781" t="s">
        <v>1669</v>
      </c>
      <c r="W3781" t="s">
        <v>19391</v>
      </c>
      <c r="X3781" t="s">
        <v>15827</v>
      </c>
      <c r="Y3781" s="536" t="s">
        <v>27172</v>
      </c>
      <c r="Z3781" s="536"/>
      <c r="AA3781" s="493" t="s">
        <v>19390</v>
      </c>
      <c r="AB3781" s="493" t="s">
        <v>27173</v>
      </c>
      <c r="AC3781" s="493" t="s">
        <v>21553</v>
      </c>
      <c r="AD3781" s="493" t="s">
        <v>27174</v>
      </c>
      <c r="AE3781"/>
      <c r="AF3781" t="s">
        <v>20919</v>
      </c>
      <c r="AG3781"/>
      <c r="AH3781"/>
      <c r="AI3781" t="s">
        <v>20668</v>
      </c>
      <c r="AJ3781" t="s">
        <v>32</v>
      </c>
      <c r="AK3781" t="s">
        <v>7939</v>
      </c>
      <c r="AL3781" t="s">
        <v>64</v>
      </c>
      <c r="AM3781" t="s">
        <v>9874</v>
      </c>
      <c r="AN3781">
        <v>40</v>
      </c>
    </row>
    <row r="3782" spans="4:40" ht="14.4" x14ac:dyDescent="0.3">
      <c r="D3782" t="str">
        <f>CONCATENATE(portada_F[[#This Row],[NIVEL]],".",portada_F[[#This Row],[CODINS]])</f>
        <v>1.03071</v>
      </c>
      <c r="E3782" s="444" t="s">
        <v>33167</v>
      </c>
      <c r="F3782" t="s">
        <v>5980</v>
      </c>
      <c r="G3782" t="s">
        <v>6702</v>
      </c>
      <c r="H3782" t="s">
        <v>6703</v>
      </c>
      <c r="I3782" t="s">
        <v>3287</v>
      </c>
      <c r="J3782" t="s">
        <v>9</v>
      </c>
      <c r="K3782" t="s">
        <v>32</v>
      </c>
      <c r="L3782" t="s">
        <v>20921</v>
      </c>
      <c r="M3782" t="s">
        <v>18492</v>
      </c>
      <c r="N3782">
        <v>70203</v>
      </c>
      <c r="O3782" t="s">
        <v>87</v>
      </c>
      <c r="P3782" t="s">
        <v>2</v>
      </c>
      <c r="Q3782" t="s">
        <v>3</v>
      </c>
      <c r="R3782" t="s">
        <v>18395</v>
      </c>
      <c r="S3782" t="s">
        <v>17671</v>
      </c>
      <c r="T3782" t="s">
        <v>3288</v>
      </c>
      <c r="U3782" t="s">
        <v>22636</v>
      </c>
      <c r="V3782" t="s">
        <v>6703</v>
      </c>
      <c r="W3782" t="s">
        <v>27362</v>
      </c>
      <c r="X3782" t="s">
        <v>9875</v>
      </c>
      <c r="Y3782" s="536" t="s">
        <v>27363</v>
      </c>
      <c r="Z3782" s="536" t="s">
        <v>27364</v>
      </c>
      <c r="AA3782" s="493" t="s">
        <v>17382</v>
      </c>
      <c r="AB3782" s="493" t="s">
        <v>27364</v>
      </c>
      <c r="AC3782" s="493" t="s">
        <v>19918</v>
      </c>
      <c r="AD3782" s="493" t="s">
        <v>26234</v>
      </c>
      <c r="AE3782"/>
      <c r="AF3782" t="s">
        <v>20919</v>
      </c>
      <c r="AG3782"/>
      <c r="AH3782"/>
      <c r="AI3782" t="s">
        <v>20668</v>
      </c>
      <c r="AJ3782" t="s">
        <v>32</v>
      </c>
      <c r="AK3782" t="s">
        <v>7967</v>
      </c>
      <c r="AL3782" t="s">
        <v>64</v>
      </c>
      <c r="AM3782" t="s">
        <v>6703</v>
      </c>
      <c r="AN3782">
        <v>13</v>
      </c>
    </row>
    <row r="3783" spans="4:40" ht="14.4" x14ac:dyDescent="0.3">
      <c r="D3783" t="str">
        <f>CONCATENATE(portada_F[[#This Row],[NIVEL]],".",portada_F[[#This Row],[CODINS]])</f>
        <v>1.03736</v>
      </c>
      <c r="E3783" s="444" t="s">
        <v>33694</v>
      </c>
      <c r="F3783" t="s">
        <v>13888</v>
      </c>
      <c r="G3783" t="s">
        <v>13889</v>
      </c>
      <c r="H3783" t="s">
        <v>13890</v>
      </c>
      <c r="I3783" t="s">
        <v>3749</v>
      </c>
      <c r="J3783" t="s">
        <v>10</v>
      </c>
      <c r="K3783" t="s">
        <v>32</v>
      </c>
      <c r="L3783" t="s">
        <v>20921</v>
      </c>
      <c r="M3783" t="s">
        <v>18492</v>
      </c>
      <c r="N3783">
        <v>30512</v>
      </c>
      <c r="O3783" t="s">
        <v>64</v>
      </c>
      <c r="P3783" t="s">
        <v>5</v>
      </c>
      <c r="Q3783" t="s">
        <v>14</v>
      </c>
      <c r="R3783" t="s">
        <v>19682</v>
      </c>
      <c r="S3783" t="s">
        <v>242</v>
      </c>
      <c r="T3783" t="s">
        <v>3749</v>
      </c>
      <c r="U3783" t="s">
        <v>25376</v>
      </c>
      <c r="V3783" t="s">
        <v>13890</v>
      </c>
      <c r="W3783" t="s">
        <v>20481</v>
      </c>
      <c r="X3783" t="s">
        <v>15911</v>
      </c>
      <c r="Y3783" s="536" t="s">
        <v>28757</v>
      </c>
      <c r="Z3783" s="536"/>
      <c r="AA3783" s="493" t="s">
        <v>18199</v>
      </c>
      <c r="AB3783" s="493" t="s">
        <v>28757</v>
      </c>
      <c r="AC3783" s="493" t="s">
        <v>20343</v>
      </c>
      <c r="AD3783" s="493" t="s">
        <v>27250</v>
      </c>
      <c r="AE3783"/>
      <c r="AF3783" t="s">
        <v>20919</v>
      </c>
      <c r="AG3783"/>
      <c r="AH3783"/>
      <c r="AI3783" t="s">
        <v>20668</v>
      </c>
      <c r="AJ3783" t="s">
        <v>32</v>
      </c>
      <c r="AK3783" t="s">
        <v>14518</v>
      </c>
      <c r="AL3783" t="s">
        <v>64</v>
      </c>
      <c r="AM3783" t="s">
        <v>13890</v>
      </c>
      <c r="AN3783">
        <v>23</v>
      </c>
    </row>
    <row r="3784" spans="4:40" ht="14.4" x14ac:dyDescent="0.3">
      <c r="D3784" t="str">
        <f>CONCATENATE(portada_F[[#This Row],[NIVEL]],".",portada_F[[#This Row],[CODINS]])</f>
        <v>1.03094</v>
      </c>
      <c r="E3784" s="444" t="s">
        <v>33187</v>
      </c>
      <c r="F3784" t="s">
        <v>6019</v>
      </c>
      <c r="G3784" t="s">
        <v>6696</v>
      </c>
      <c r="H3784" t="s">
        <v>6697</v>
      </c>
      <c r="I3784" t="s">
        <v>4404</v>
      </c>
      <c r="J3784" t="s">
        <v>2</v>
      </c>
      <c r="K3784" t="s">
        <v>32</v>
      </c>
      <c r="L3784" t="s">
        <v>20921</v>
      </c>
      <c r="M3784" t="s">
        <v>18492</v>
      </c>
      <c r="N3784">
        <v>50207</v>
      </c>
      <c r="O3784" t="s">
        <v>236</v>
      </c>
      <c r="P3784" t="s">
        <v>2</v>
      </c>
      <c r="Q3784" t="s">
        <v>7</v>
      </c>
      <c r="R3784" t="s">
        <v>16750</v>
      </c>
      <c r="S3784" t="s">
        <v>237</v>
      </c>
      <c r="T3784" t="s">
        <v>4404</v>
      </c>
      <c r="U3784" t="s">
        <v>25108</v>
      </c>
      <c r="V3784" t="s">
        <v>6697</v>
      </c>
      <c r="W3784" t="s">
        <v>18140</v>
      </c>
      <c r="X3784" t="s">
        <v>18139</v>
      </c>
      <c r="Y3784" s="536" t="s">
        <v>27408</v>
      </c>
      <c r="Z3784" s="536"/>
      <c r="AA3784" s="493" t="s">
        <v>9873</v>
      </c>
      <c r="AB3784" s="493" t="s">
        <v>27409</v>
      </c>
      <c r="AC3784" s="493" t="s">
        <v>23585</v>
      </c>
      <c r="AD3784" s="493" t="s">
        <v>23586</v>
      </c>
      <c r="AE3784"/>
      <c r="AF3784" t="s">
        <v>20919</v>
      </c>
      <c r="AG3784"/>
      <c r="AH3784"/>
      <c r="AI3784" t="s">
        <v>20668</v>
      </c>
      <c r="AJ3784" t="s">
        <v>32</v>
      </c>
      <c r="AK3784" t="s">
        <v>7977</v>
      </c>
      <c r="AL3784" t="s">
        <v>64</v>
      </c>
      <c r="AM3784" t="s">
        <v>6697</v>
      </c>
      <c r="AN3784">
        <v>14</v>
      </c>
    </row>
    <row r="3785" spans="4:40" ht="14.4" x14ac:dyDescent="0.3">
      <c r="D3785" t="str">
        <f>CONCATENATE(portada_F[[#This Row],[NIVEL]],".",portada_F[[#This Row],[CODINS]])</f>
        <v>1.03089</v>
      </c>
      <c r="E3785" s="444" t="s">
        <v>33182</v>
      </c>
      <c r="F3785" t="s">
        <v>6012</v>
      </c>
      <c r="G3785" t="s">
        <v>6694</v>
      </c>
      <c r="H3785" t="s">
        <v>6695</v>
      </c>
      <c r="I3785" t="s">
        <v>4727</v>
      </c>
      <c r="J3785" t="s">
        <v>1</v>
      </c>
      <c r="K3785" t="s">
        <v>32</v>
      </c>
      <c r="L3785" t="s">
        <v>20921</v>
      </c>
      <c r="M3785" t="s">
        <v>18492</v>
      </c>
      <c r="N3785">
        <v>60105</v>
      </c>
      <c r="O3785" t="s">
        <v>136</v>
      </c>
      <c r="P3785" t="s">
        <v>1</v>
      </c>
      <c r="Q3785" t="s">
        <v>5</v>
      </c>
      <c r="R3785" t="s">
        <v>16797</v>
      </c>
      <c r="S3785" t="s">
        <v>137</v>
      </c>
      <c r="T3785" t="s">
        <v>137</v>
      </c>
      <c r="U3785" t="s">
        <v>5092</v>
      </c>
      <c r="V3785" t="s">
        <v>6695</v>
      </c>
      <c r="W3785" t="s">
        <v>27396</v>
      </c>
      <c r="X3785" t="s">
        <v>12230</v>
      </c>
      <c r="Y3785" s="536" t="s">
        <v>27397</v>
      </c>
      <c r="Z3785" s="536"/>
      <c r="AA3785" s="493" t="s">
        <v>17947</v>
      </c>
      <c r="AB3785" s="493" t="s">
        <v>27397</v>
      </c>
      <c r="AC3785" s="493" t="s">
        <v>19880</v>
      </c>
      <c r="AD3785" s="493" t="s">
        <v>22439</v>
      </c>
      <c r="AE3785"/>
      <c r="AF3785" t="s">
        <v>20919</v>
      </c>
      <c r="AG3785"/>
      <c r="AH3785"/>
      <c r="AI3785" t="s">
        <v>20668</v>
      </c>
      <c r="AJ3785" t="s">
        <v>32</v>
      </c>
      <c r="AK3785" t="s">
        <v>7975</v>
      </c>
      <c r="AL3785" t="s">
        <v>64</v>
      </c>
      <c r="AM3785" t="s">
        <v>6695</v>
      </c>
      <c r="AN3785">
        <v>40</v>
      </c>
    </row>
    <row r="3786" spans="4:40" ht="14.4" x14ac:dyDescent="0.3">
      <c r="D3786" t="str">
        <f>CONCATENATE(portada_F[[#This Row],[NIVEL]],".",portada_F[[#This Row],[CODINS]])</f>
        <v>1.03176</v>
      </c>
      <c r="E3786" s="444" t="s">
        <v>33257</v>
      </c>
      <c r="F3786" t="s">
        <v>13615</v>
      </c>
      <c r="G3786" t="s">
        <v>13616</v>
      </c>
      <c r="H3786" t="s">
        <v>13617</v>
      </c>
      <c r="I3786" t="s">
        <v>1762</v>
      </c>
      <c r="J3786" t="s">
        <v>4</v>
      </c>
      <c r="K3786" t="s">
        <v>32</v>
      </c>
      <c r="L3786" t="s">
        <v>20921</v>
      </c>
      <c r="M3786" t="s">
        <v>18492</v>
      </c>
      <c r="N3786">
        <v>50704</v>
      </c>
      <c r="O3786" t="s">
        <v>236</v>
      </c>
      <c r="P3786" t="s">
        <v>7</v>
      </c>
      <c r="Q3786" t="s">
        <v>4</v>
      </c>
      <c r="R3786" t="s">
        <v>16773</v>
      </c>
      <c r="S3786" t="s">
        <v>237</v>
      </c>
      <c r="T3786" t="s">
        <v>22390</v>
      </c>
      <c r="U3786" t="s">
        <v>1863</v>
      </c>
      <c r="V3786" t="s">
        <v>13617</v>
      </c>
      <c r="W3786" t="s">
        <v>27558</v>
      </c>
      <c r="X3786" t="s">
        <v>18152</v>
      </c>
      <c r="Y3786" s="536" t="s">
        <v>27559</v>
      </c>
      <c r="Z3786" s="536"/>
      <c r="AA3786" s="493" t="s">
        <v>20380</v>
      </c>
      <c r="AB3786" s="493" t="s">
        <v>27560</v>
      </c>
      <c r="AC3786" s="493" t="s">
        <v>19871</v>
      </c>
      <c r="AD3786" s="493" t="s">
        <v>22392</v>
      </c>
      <c r="AE3786"/>
      <c r="AF3786" t="s">
        <v>20919</v>
      </c>
      <c r="AG3786"/>
      <c r="AH3786"/>
      <c r="AI3786" t="s">
        <v>20668</v>
      </c>
      <c r="AJ3786" t="s">
        <v>32</v>
      </c>
      <c r="AK3786" t="s">
        <v>14464</v>
      </c>
      <c r="AL3786" t="s">
        <v>64</v>
      </c>
      <c r="AM3786" t="s">
        <v>13617</v>
      </c>
      <c r="AN3786">
        <v>5</v>
      </c>
    </row>
    <row r="3787" spans="4:40" ht="14.4" x14ac:dyDescent="0.3">
      <c r="D3787" t="str">
        <f>CONCATENATE(portada_F[[#This Row],[NIVEL]],".",portada_F[[#This Row],[CODINS]])</f>
        <v>1.03045</v>
      </c>
      <c r="E3787" s="444" t="s">
        <v>33146</v>
      </c>
      <c r="F3787" t="s">
        <v>5936</v>
      </c>
      <c r="G3787" t="s">
        <v>6627</v>
      </c>
      <c r="H3787" t="s">
        <v>6628</v>
      </c>
      <c r="I3787" t="s">
        <v>1374</v>
      </c>
      <c r="J3787" t="s">
        <v>4</v>
      </c>
      <c r="K3787" t="s">
        <v>32</v>
      </c>
      <c r="L3787" t="s">
        <v>20921</v>
      </c>
      <c r="M3787" t="s">
        <v>18492</v>
      </c>
      <c r="N3787">
        <v>60901</v>
      </c>
      <c r="O3787" t="s">
        <v>136</v>
      </c>
      <c r="P3787" t="s">
        <v>10</v>
      </c>
      <c r="Q3787" t="s">
        <v>1</v>
      </c>
      <c r="R3787" t="s">
        <v>16838</v>
      </c>
      <c r="S3787" t="s">
        <v>137</v>
      </c>
      <c r="T3787" t="s">
        <v>570</v>
      </c>
      <c r="U3787" t="s">
        <v>570</v>
      </c>
      <c r="V3787" t="s">
        <v>13290</v>
      </c>
      <c r="W3787" t="s">
        <v>27298</v>
      </c>
      <c r="X3787" t="s">
        <v>12221</v>
      </c>
      <c r="Y3787" s="536" t="s">
        <v>27299</v>
      </c>
      <c r="Z3787" s="536"/>
      <c r="AA3787" s="493" t="s">
        <v>13218</v>
      </c>
      <c r="AB3787" s="493" t="s">
        <v>27300</v>
      </c>
      <c r="AC3787" s="493" t="s">
        <v>19959</v>
      </c>
      <c r="AD3787" s="493" t="s">
        <v>22470</v>
      </c>
      <c r="AE3787"/>
      <c r="AF3787" t="s">
        <v>20919</v>
      </c>
      <c r="AG3787"/>
      <c r="AH3787"/>
      <c r="AI3787" t="s">
        <v>20668</v>
      </c>
      <c r="AJ3787" t="s">
        <v>32</v>
      </c>
      <c r="AK3787" t="s">
        <v>7961</v>
      </c>
      <c r="AL3787" t="s">
        <v>64</v>
      </c>
      <c r="AM3787" t="s">
        <v>6628</v>
      </c>
      <c r="AN3787">
        <v>18</v>
      </c>
    </row>
    <row r="3788" spans="4:40" ht="14.4" x14ac:dyDescent="0.3">
      <c r="D3788" t="str">
        <f>CONCATENATE(portada_F[[#This Row],[NIVEL]],".",portada_F[[#This Row],[CODINS]])</f>
        <v>1.03380</v>
      </c>
      <c r="E3788" s="444" t="s">
        <v>33430</v>
      </c>
      <c r="F3788" t="s">
        <v>7701</v>
      </c>
      <c r="G3788" t="s">
        <v>10315</v>
      </c>
      <c r="H3788" t="s">
        <v>10316</v>
      </c>
      <c r="I3788" t="s">
        <v>13536</v>
      </c>
      <c r="J3788" t="s">
        <v>10</v>
      </c>
      <c r="K3788" t="s">
        <v>32</v>
      </c>
      <c r="L3788" t="s">
        <v>20921</v>
      </c>
      <c r="M3788" t="s">
        <v>18492</v>
      </c>
      <c r="N3788">
        <v>60505</v>
      </c>
      <c r="O3788" t="s">
        <v>136</v>
      </c>
      <c r="P3788" t="s">
        <v>5</v>
      </c>
      <c r="Q3788" t="s">
        <v>5</v>
      </c>
      <c r="R3788" t="s">
        <v>16829</v>
      </c>
      <c r="S3788" t="s">
        <v>137</v>
      </c>
      <c r="T3788" t="s">
        <v>22471</v>
      </c>
      <c r="U3788" t="s">
        <v>5299</v>
      </c>
      <c r="V3788" t="s">
        <v>10316</v>
      </c>
      <c r="W3788" t="s">
        <v>27966</v>
      </c>
      <c r="X3788" t="s">
        <v>13363</v>
      </c>
      <c r="Y3788" s="536" t="s">
        <v>27967</v>
      </c>
      <c r="Z3788" s="536"/>
      <c r="AA3788" s="493" t="s">
        <v>11387</v>
      </c>
      <c r="AB3788" s="493" t="s">
        <v>27968</v>
      </c>
      <c r="AC3788" s="493" t="s">
        <v>19898</v>
      </c>
      <c r="AD3788" s="493" t="s">
        <v>23359</v>
      </c>
      <c r="AE3788"/>
      <c r="AF3788" t="s">
        <v>20919</v>
      </c>
      <c r="AG3788"/>
      <c r="AH3788"/>
      <c r="AI3788" t="s">
        <v>20668</v>
      </c>
      <c r="AJ3788" t="s">
        <v>32</v>
      </c>
      <c r="AK3788" t="s">
        <v>11116</v>
      </c>
      <c r="AL3788" t="s">
        <v>64</v>
      </c>
      <c r="AM3788" t="s">
        <v>10316</v>
      </c>
      <c r="AN3788">
        <v>5</v>
      </c>
    </row>
    <row r="3789" spans="4:40" ht="14.4" x14ac:dyDescent="0.3">
      <c r="D3789" t="str">
        <f>CONCATENATE(portada_F[[#This Row],[NIVEL]],".",portada_F[[#This Row],[CODINS]])</f>
        <v>1.03090</v>
      </c>
      <c r="E3789" s="444" t="s">
        <v>33183</v>
      </c>
      <c r="F3789" t="s">
        <v>6014</v>
      </c>
      <c r="G3789" t="s">
        <v>6692</v>
      </c>
      <c r="H3789" t="s">
        <v>6693</v>
      </c>
      <c r="I3789" t="s">
        <v>4727</v>
      </c>
      <c r="J3789" t="s">
        <v>2</v>
      </c>
      <c r="K3789" t="s">
        <v>32</v>
      </c>
      <c r="L3789" t="s">
        <v>20921</v>
      </c>
      <c r="M3789" t="s">
        <v>18492</v>
      </c>
      <c r="N3789">
        <v>60111</v>
      </c>
      <c r="O3789" t="s">
        <v>136</v>
      </c>
      <c r="P3789" t="s">
        <v>1</v>
      </c>
      <c r="Q3789" t="s">
        <v>13</v>
      </c>
      <c r="R3789" t="s">
        <v>16802</v>
      </c>
      <c r="S3789" t="s">
        <v>137</v>
      </c>
      <c r="T3789" t="s">
        <v>137</v>
      </c>
      <c r="U3789" t="s">
        <v>3237</v>
      </c>
      <c r="V3789" t="s">
        <v>6693</v>
      </c>
      <c r="W3789" t="s">
        <v>27398</v>
      </c>
      <c r="X3789" t="s">
        <v>13303</v>
      </c>
      <c r="Y3789" s="536" t="s">
        <v>27399</v>
      </c>
      <c r="Z3789" s="536" t="s">
        <v>27400</v>
      </c>
      <c r="AA3789" s="493" t="s">
        <v>20365</v>
      </c>
      <c r="AB3789" s="493" t="s">
        <v>27401</v>
      </c>
      <c r="AC3789" s="493" t="s">
        <v>22874</v>
      </c>
      <c r="AD3789" s="493" t="s">
        <v>22875</v>
      </c>
      <c r="AE3789"/>
      <c r="AF3789" t="s">
        <v>20919</v>
      </c>
      <c r="AG3789"/>
      <c r="AH3789"/>
      <c r="AI3789" t="s">
        <v>20668</v>
      </c>
      <c r="AJ3789" t="s">
        <v>32</v>
      </c>
      <c r="AK3789" t="s">
        <v>7976</v>
      </c>
      <c r="AL3789" t="s">
        <v>64</v>
      </c>
      <c r="AM3789" t="s">
        <v>6693</v>
      </c>
      <c r="AN3789">
        <v>19</v>
      </c>
    </row>
    <row r="3790" spans="4:40" ht="14.4" x14ac:dyDescent="0.3">
      <c r="D3790" t="str">
        <f>CONCATENATE(portada_F[[#This Row],[NIVEL]],".",portada_F[[#This Row],[CODINS]])</f>
        <v>1.03444</v>
      </c>
      <c r="E3790" s="444" t="s">
        <v>33488</v>
      </c>
      <c r="F3790" t="s">
        <v>9911</v>
      </c>
      <c r="G3790" t="s">
        <v>12534</v>
      </c>
      <c r="H3790" t="s">
        <v>8274</v>
      </c>
      <c r="I3790" t="s">
        <v>137</v>
      </c>
      <c r="J3790" t="s">
        <v>5</v>
      </c>
      <c r="K3790" t="s">
        <v>32</v>
      </c>
      <c r="L3790" t="s">
        <v>20921</v>
      </c>
      <c r="M3790" t="s">
        <v>18492</v>
      </c>
      <c r="N3790">
        <v>60101</v>
      </c>
      <c r="O3790" t="s">
        <v>136</v>
      </c>
      <c r="P3790" t="s">
        <v>1</v>
      </c>
      <c r="Q3790" t="s">
        <v>1</v>
      </c>
      <c r="R3790" t="s">
        <v>16793</v>
      </c>
      <c r="S3790" t="s">
        <v>137</v>
      </c>
      <c r="T3790" t="s">
        <v>137</v>
      </c>
      <c r="U3790" t="s">
        <v>137</v>
      </c>
      <c r="V3790" t="s">
        <v>8274</v>
      </c>
      <c r="W3790" t="s">
        <v>13383</v>
      </c>
      <c r="X3790" t="s">
        <v>15128</v>
      </c>
      <c r="Y3790" s="536" t="s">
        <v>22417</v>
      </c>
      <c r="Z3790" s="536"/>
      <c r="AA3790" s="493" t="s">
        <v>18168</v>
      </c>
      <c r="AB3790" s="493" t="s">
        <v>28119</v>
      </c>
      <c r="AC3790" s="493" t="s">
        <v>19877</v>
      </c>
      <c r="AD3790" s="493" t="s">
        <v>22417</v>
      </c>
      <c r="AE3790"/>
      <c r="AF3790" t="s">
        <v>20919</v>
      </c>
      <c r="AG3790"/>
      <c r="AH3790"/>
      <c r="AI3790" t="s">
        <v>20668</v>
      </c>
      <c r="AJ3790" t="s">
        <v>32</v>
      </c>
      <c r="AK3790" t="s">
        <v>13503</v>
      </c>
      <c r="AL3790" t="s">
        <v>64</v>
      </c>
      <c r="AM3790" t="s">
        <v>8274</v>
      </c>
      <c r="AN3790">
        <v>2</v>
      </c>
    </row>
    <row r="3791" spans="4:40" ht="14.4" x14ac:dyDescent="0.3">
      <c r="D3791" t="str">
        <f>CONCATENATE(portada_F[[#This Row],[NIVEL]],".",portada_F[[#This Row],[CODINS]])</f>
        <v>1.03616</v>
      </c>
      <c r="E3791" s="444" t="s">
        <v>33603</v>
      </c>
      <c r="F3791" t="s">
        <v>9940</v>
      </c>
      <c r="G3791" t="s">
        <v>13729</v>
      </c>
      <c r="H3791" t="s">
        <v>1469</v>
      </c>
      <c r="I3791" t="s">
        <v>13536</v>
      </c>
      <c r="J3791" t="s">
        <v>14</v>
      </c>
      <c r="K3791" t="s">
        <v>32</v>
      </c>
      <c r="L3791" t="s">
        <v>20921</v>
      </c>
      <c r="M3791" t="s">
        <v>18492</v>
      </c>
      <c r="N3791">
        <v>60301</v>
      </c>
      <c r="O3791" t="s">
        <v>136</v>
      </c>
      <c r="P3791" t="s">
        <v>3</v>
      </c>
      <c r="Q3791" t="s">
        <v>1</v>
      </c>
      <c r="R3791" t="s">
        <v>16814</v>
      </c>
      <c r="S3791" t="s">
        <v>137</v>
      </c>
      <c r="T3791" t="s">
        <v>1636</v>
      </c>
      <c r="U3791" t="s">
        <v>1636</v>
      </c>
      <c r="V3791" t="s">
        <v>1469</v>
      </c>
      <c r="W3791" t="s">
        <v>28499</v>
      </c>
      <c r="X3791" t="s">
        <v>15146</v>
      </c>
      <c r="Y3791" s="536" t="s">
        <v>28500</v>
      </c>
      <c r="Z3791" s="536"/>
      <c r="AA3791" s="493" t="s">
        <v>19513</v>
      </c>
      <c r="AB3791" s="493" t="s">
        <v>28500</v>
      </c>
      <c r="AC3791" s="493" t="s">
        <v>20057</v>
      </c>
      <c r="AD3791" s="493" t="s">
        <v>25274</v>
      </c>
      <c r="AE3791"/>
      <c r="AF3791" t="s">
        <v>20919</v>
      </c>
      <c r="AG3791"/>
      <c r="AH3791"/>
      <c r="AI3791" t="s">
        <v>20668</v>
      </c>
      <c r="AJ3791" t="s">
        <v>32</v>
      </c>
      <c r="AK3791" t="s">
        <v>14479</v>
      </c>
      <c r="AL3791" t="s">
        <v>64</v>
      </c>
      <c r="AM3791" t="s">
        <v>1469</v>
      </c>
      <c r="AN3791">
        <v>6</v>
      </c>
    </row>
    <row r="3792" spans="4:40" ht="14.4" x14ac:dyDescent="0.3">
      <c r="D3792" t="str">
        <f>CONCATENATE(portada_F[[#This Row],[NIVEL]],".",portada_F[[#This Row],[CODINS]])</f>
        <v>1.03138</v>
      </c>
      <c r="E3792" s="444" t="s">
        <v>33224</v>
      </c>
      <c r="F3792" t="s">
        <v>6084</v>
      </c>
      <c r="G3792" t="s">
        <v>6710</v>
      </c>
      <c r="H3792" t="s">
        <v>6711</v>
      </c>
      <c r="I3792" t="s">
        <v>242</v>
      </c>
      <c r="J3792" t="s">
        <v>2</v>
      </c>
      <c r="K3792" t="s">
        <v>32</v>
      </c>
      <c r="L3792" t="s">
        <v>20921</v>
      </c>
      <c r="M3792" t="s">
        <v>18492</v>
      </c>
      <c r="N3792">
        <v>30110</v>
      </c>
      <c r="O3792" t="s">
        <v>64</v>
      </c>
      <c r="P3792" t="s">
        <v>1</v>
      </c>
      <c r="Q3792" t="s">
        <v>11</v>
      </c>
      <c r="R3792" t="s">
        <v>16658</v>
      </c>
      <c r="S3792" t="s">
        <v>242</v>
      </c>
      <c r="T3792" t="s">
        <v>242</v>
      </c>
      <c r="U3792" t="s">
        <v>908</v>
      </c>
      <c r="V3792" t="s">
        <v>272</v>
      </c>
      <c r="W3792" t="s">
        <v>9877</v>
      </c>
      <c r="X3792" t="s">
        <v>12237</v>
      </c>
      <c r="Y3792" s="536" t="s">
        <v>27492</v>
      </c>
      <c r="Z3792" s="536" t="s">
        <v>27492</v>
      </c>
      <c r="AA3792" s="493" t="s">
        <v>19422</v>
      </c>
      <c r="AB3792" s="493" t="s">
        <v>27493</v>
      </c>
      <c r="AC3792" s="493" t="s">
        <v>19807</v>
      </c>
      <c r="AD3792" s="493" t="s">
        <v>21906</v>
      </c>
      <c r="AE3792"/>
      <c r="AF3792" t="s">
        <v>20919</v>
      </c>
      <c r="AG3792"/>
      <c r="AH3792"/>
      <c r="AI3792" t="s">
        <v>20668</v>
      </c>
      <c r="AJ3792" t="s">
        <v>32</v>
      </c>
      <c r="AK3792" t="s">
        <v>7992</v>
      </c>
      <c r="AL3792" t="s">
        <v>64</v>
      </c>
      <c r="AM3792" t="s">
        <v>6711</v>
      </c>
      <c r="AN3792">
        <v>8</v>
      </c>
    </row>
    <row r="3793" spans="4:40" ht="14.4" x14ac:dyDescent="0.3">
      <c r="D3793" t="str">
        <f>CONCATENATE(portada_F[[#This Row],[NIVEL]],".",portada_F[[#This Row],[CODINS]])</f>
        <v>1.03354</v>
      </c>
      <c r="E3793" s="444" t="s">
        <v>33405</v>
      </c>
      <c r="F3793" t="s">
        <v>8270</v>
      </c>
      <c r="G3793" t="s">
        <v>10111</v>
      </c>
      <c r="H3793" t="s">
        <v>10112</v>
      </c>
      <c r="I3793" t="s">
        <v>13537</v>
      </c>
      <c r="J3793" t="s">
        <v>3</v>
      </c>
      <c r="K3793" t="s">
        <v>32</v>
      </c>
      <c r="L3793" t="s">
        <v>20921</v>
      </c>
      <c r="M3793" t="s">
        <v>18492</v>
      </c>
      <c r="N3793">
        <v>70404</v>
      </c>
      <c r="O3793" t="s">
        <v>87</v>
      </c>
      <c r="P3793" t="s">
        <v>4</v>
      </c>
      <c r="Q3793" t="s">
        <v>4</v>
      </c>
      <c r="R3793" t="s">
        <v>16863</v>
      </c>
      <c r="S3793" t="s">
        <v>17671</v>
      </c>
      <c r="T3793" t="s">
        <v>22595</v>
      </c>
      <c r="U3793" t="s">
        <v>22596</v>
      </c>
      <c r="V3793" t="s">
        <v>958</v>
      </c>
      <c r="W3793" t="s">
        <v>27911</v>
      </c>
      <c r="X3793" t="s">
        <v>19461</v>
      </c>
      <c r="Y3793" s="536" t="s">
        <v>27912</v>
      </c>
      <c r="Z3793" s="536"/>
      <c r="AA3793" s="493" t="s">
        <v>19460</v>
      </c>
      <c r="AB3793" s="493" t="s">
        <v>27912</v>
      </c>
      <c r="AC3793" s="493" t="s">
        <v>20286</v>
      </c>
      <c r="AD3793" s="493" t="s">
        <v>26771</v>
      </c>
      <c r="AE3793"/>
      <c r="AF3793" t="s">
        <v>20919</v>
      </c>
      <c r="AG3793"/>
      <c r="AH3793"/>
      <c r="AI3793" t="s">
        <v>20668</v>
      </c>
      <c r="AJ3793" t="s">
        <v>32</v>
      </c>
      <c r="AK3793" t="s">
        <v>10120</v>
      </c>
      <c r="AL3793" t="s">
        <v>64</v>
      </c>
      <c r="AM3793" t="s">
        <v>10112</v>
      </c>
      <c r="AN3793">
        <v>3</v>
      </c>
    </row>
    <row r="3794" spans="4:40" ht="14.4" x14ac:dyDescent="0.3">
      <c r="D3794" t="str">
        <f>CONCATENATE(portada_F[[#This Row],[NIVEL]],".",portada_F[[#This Row],[CODINS]])</f>
        <v>1.03109</v>
      </c>
      <c r="E3794" s="444" t="s">
        <v>33201</v>
      </c>
      <c r="F3794" t="s">
        <v>6041</v>
      </c>
      <c r="G3794" t="s">
        <v>6713</v>
      </c>
      <c r="H3794" t="s">
        <v>799</v>
      </c>
      <c r="I3794" t="s">
        <v>17671</v>
      </c>
      <c r="J3794" t="s">
        <v>9</v>
      </c>
      <c r="K3794" t="s">
        <v>32</v>
      </c>
      <c r="L3794" t="s">
        <v>20921</v>
      </c>
      <c r="M3794" t="s">
        <v>18492</v>
      </c>
      <c r="N3794">
        <v>70402</v>
      </c>
      <c r="O3794" t="s">
        <v>87</v>
      </c>
      <c r="P3794" t="s">
        <v>4</v>
      </c>
      <c r="Q3794" t="s">
        <v>2</v>
      </c>
      <c r="R3794" t="s">
        <v>16861</v>
      </c>
      <c r="S3794" t="s">
        <v>17671</v>
      </c>
      <c r="T3794" t="s">
        <v>22595</v>
      </c>
      <c r="U3794" t="s">
        <v>5924</v>
      </c>
      <c r="V3794" t="s">
        <v>799</v>
      </c>
      <c r="W3794" t="s">
        <v>27440</v>
      </c>
      <c r="X3794" t="s">
        <v>15843</v>
      </c>
      <c r="Y3794" s="536" t="s">
        <v>27441</v>
      </c>
      <c r="Z3794" s="536"/>
      <c r="AA3794" s="493" t="s">
        <v>17389</v>
      </c>
      <c r="AB3794" s="493" t="s">
        <v>27441</v>
      </c>
      <c r="AC3794" s="493" t="s">
        <v>19911</v>
      </c>
      <c r="AD3794" s="493" t="s">
        <v>22611</v>
      </c>
      <c r="AE3794"/>
      <c r="AF3794" t="s">
        <v>20919</v>
      </c>
      <c r="AG3794"/>
      <c r="AH3794"/>
      <c r="AI3794" t="s">
        <v>20668</v>
      </c>
      <c r="AJ3794" t="s">
        <v>32</v>
      </c>
      <c r="AK3794" t="s">
        <v>7983</v>
      </c>
      <c r="AL3794" t="s">
        <v>64</v>
      </c>
      <c r="AM3794" t="s">
        <v>799</v>
      </c>
      <c r="AN3794">
        <v>33</v>
      </c>
    </row>
    <row r="3795" spans="4:40" ht="14.4" x14ac:dyDescent="0.3">
      <c r="D3795" t="str">
        <f>CONCATENATE(portada_F[[#This Row],[NIVEL]],".",portada_F[[#This Row],[CODINS]])</f>
        <v>1.03681</v>
      </c>
      <c r="E3795" s="444" t="s">
        <v>33654</v>
      </c>
      <c r="F3795" t="s">
        <v>12307</v>
      </c>
      <c r="G3795" t="s">
        <v>13816</v>
      </c>
      <c r="H3795" t="s">
        <v>13817</v>
      </c>
      <c r="I3795" t="s">
        <v>3749</v>
      </c>
      <c r="J3795" t="s">
        <v>10</v>
      </c>
      <c r="K3795" t="s">
        <v>32</v>
      </c>
      <c r="L3795" t="s">
        <v>20921</v>
      </c>
      <c r="M3795" t="s">
        <v>18492</v>
      </c>
      <c r="N3795">
        <v>30512</v>
      </c>
      <c r="O3795" t="s">
        <v>64</v>
      </c>
      <c r="P3795" t="s">
        <v>5</v>
      </c>
      <c r="Q3795" t="s">
        <v>14</v>
      </c>
      <c r="R3795" t="s">
        <v>19682</v>
      </c>
      <c r="S3795" t="s">
        <v>242</v>
      </c>
      <c r="T3795" t="s">
        <v>3749</v>
      </c>
      <c r="U3795" t="s">
        <v>25376</v>
      </c>
      <c r="V3795" t="s">
        <v>14426</v>
      </c>
      <c r="W3795" t="s">
        <v>28658</v>
      </c>
      <c r="X3795" t="s">
        <v>19524</v>
      </c>
      <c r="Y3795" s="536" t="s">
        <v>28659</v>
      </c>
      <c r="Z3795" s="536"/>
      <c r="AA3795" s="493" t="s">
        <v>28660</v>
      </c>
      <c r="AB3795" s="493" t="s">
        <v>28661</v>
      </c>
      <c r="AC3795" s="493" t="s">
        <v>20343</v>
      </c>
      <c r="AD3795" s="493" t="s">
        <v>28100</v>
      </c>
      <c r="AE3795"/>
      <c r="AF3795" t="s">
        <v>20919</v>
      </c>
      <c r="AG3795"/>
      <c r="AH3795"/>
      <c r="AI3795" t="s">
        <v>20668</v>
      </c>
      <c r="AJ3795" t="s">
        <v>32</v>
      </c>
      <c r="AK3795" t="s">
        <v>14499</v>
      </c>
      <c r="AL3795" t="s">
        <v>64</v>
      </c>
      <c r="AM3795" t="s">
        <v>13817</v>
      </c>
      <c r="AN3795">
        <v>5</v>
      </c>
    </row>
    <row r="3796" spans="4:40" ht="14.4" x14ac:dyDescent="0.3">
      <c r="D3796" t="str">
        <f>CONCATENATE(portada_F[[#This Row],[NIVEL]],".",portada_F[[#This Row],[CODINS]])</f>
        <v>1.03153</v>
      </c>
      <c r="E3796" s="444" t="s">
        <v>33236</v>
      </c>
      <c r="F3796" t="s">
        <v>6108</v>
      </c>
      <c r="G3796" t="s">
        <v>6712</v>
      </c>
      <c r="H3796" t="s">
        <v>7998</v>
      </c>
      <c r="I3796" t="s">
        <v>137</v>
      </c>
      <c r="J3796" t="s">
        <v>2</v>
      </c>
      <c r="K3796" t="s">
        <v>32</v>
      </c>
      <c r="L3796" t="s">
        <v>20921</v>
      </c>
      <c r="M3796" t="s">
        <v>18492</v>
      </c>
      <c r="N3796">
        <v>60102</v>
      </c>
      <c r="O3796" t="s">
        <v>136</v>
      </c>
      <c r="P3796" t="s">
        <v>1</v>
      </c>
      <c r="Q3796" t="s">
        <v>2</v>
      </c>
      <c r="R3796" t="s">
        <v>16794</v>
      </c>
      <c r="S3796" t="s">
        <v>137</v>
      </c>
      <c r="T3796" t="s">
        <v>137</v>
      </c>
      <c r="U3796" t="s">
        <v>5008</v>
      </c>
      <c r="V3796" t="s">
        <v>7998</v>
      </c>
      <c r="W3796" t="s">
        <v>12245</v>
      </c>
      <c r="X3796" t="s">
        <v>12244</v>
      </c>
      <c r="Y3796" s="536" t="s">
        <v>27514</v>
      </c>
      <c r="Z3796" s="536" t="s">
        <v>27515</v>
      </c>
      <c r="AA3796" s="493" t="s">
        <v>27516</v>
      </c>
      <c r="AB3796" s="493" t="s">
        <v>27517</v>
      </c>
      <c r="AC3796" s="493" t="s">
        <v>20140</v>
      </c>
      <c r="AD3796" s="493" t="s">
        <v>25906</v>
      </c>
      <c r="AE3796"/>
      <c r="AF3796" t="s">
        <v>20919</v>
      </c>
      <c r="AG3796"/>
      <c r="AH3796"/>
      <c r="AI3796" t="s">
        <v>20668</v>
      </c>
      <c r="AJ3796" t="s">
        <v>32</v>
      </c>
      <c r="AK3796" t="s">
        <v>7997</v>
      </c>
      <c r="AL3796" t="s">
        <v>64</v>
      </c>
      <c r="AM3796" t="s">
        <v>7998</v>
      </c>
      <c r="AN3796">
        <v>21</v>
      </c>
    </row>
    <row r="3797" spans="4:40" ht="14.4" x14ac:dyDescent="0.3">
      <c r="D3797" t="str">
        <f>CONCATENATE(portada_F[[#This Row],[NIVEL]],".",portada_F[[#This Row],[CODINS]])</f>
        <v>1.03416</v>
      </c>
      <c r="E3797" s="444" t="s">
        <v>33465</v>
      </c>
      <c r="F3797" s="446" t="s">
        <v>7568</v>
      </c>
      <c r="G3797" t="s">
        <v>11270</v>
      </c>
      <c r="H3797" t="s">
        <v>11271</v>
      </c>
      <c r="I3797" t="s">
        <v>3749</v>
      </c>
      <c r="J3797" t="s">
        <v>6</v>
      </c>
      <c r="K3797" t="s">
        <v>32</v>
      </c>
      <c r="L3797" t="s">
        <v>20921</v>
      </c>
      <c r="M3797" t="s">
        <v>18492</v>
      </c>
      <c r="N3797">
        <v>30512</v>
      </c>
      <c r="O3797" t="s">
        <v>64</v>
      </c>
      <c r="P3797" t="s">
        <v>5</v>
      </c>
      <c r="Q3797" t="s">
        <v>14</v>
      </c>
      <c r="R3797" t="s">
        <v>19682</v>
      </c>
      <c r="S3797" t="s">
        <v>242</v>
      </c>
      <c r="T3797" t="s">
        <v>3749</v>
      </c>
      <c r="U3797" t="s">
        <v>25376</v>
      </c>
      <c r="V3797" t="s">
        <v>11313</v>
      </c>
      <c r="W3797" t="s">
        <v>12297</v>
      </c>
      <c r="X3797" t="s">
        <v>18167</v>
      </c>
      <c r="Y3797" s="536" t="s">
        <v>28058</v>
      </c>
      <c r="Z3797" s="536"/>
      <c r="AA3797" s="493" t="s">
        <v>28059</v>
      </c>
      <c r="AB3797" s="493" t="s">
        <v>28060</v>
      </c>
      <c r="AC3797" s="493" t="s">
        <v>19304</v>
      </c>
      <c r="AD3797" s="493" t="s">
        <v>22030</v>
      </c>
      <c r="AE3797"/>
      <c r="AF3797" t="s">
        <v>20919</v>
      </c>
      <c r="AG3797"/>
      <c r="AH3797"/>
      <c r="AI3797" t="s">
        <v>20668</v>
      </c>
      <c r="AJ3797" t="s">
        <v>32</v>
      </c>
      <c r="AK3797" t="s">
        <v>12325</v>
      </c>
      <c r="AL3797" t="s">
        <v>64</v>
      </c>
      <c r="AM3797" t="s">
        <v>11271</v>
      </c>
      <c r="AN3797">
        <v>5</v>
      </c>
    </row>
    <row r="3798" spans="4:40" ht="14.4" x14ac:dyDescent="0.3">
      <c r="D3798" t="str">
        <f>CONCATENATE(portada_F[[#This Row],[NIVEL]],".",portada_F[[#This Row],[CODINS]])</f>
        <v>1.00382</v>
      </c>
      <c r="E3798" s="444" t="s">
        <v>30777</v>
      </c>
      <c r="F3798" t="s">
        <v>1119</v>
      </c>
      <c r="G3798" t="s">
        <v>6796</v>
      </c>
      <c r="H3798" t="s">
        <v>17053</v>
      </c>
      <c r="I3798" t="s">
        <v>83</v>
      </c>
      <c r="J3798" t="s">
        <v>10</v>
      </c>
      <c r="K3798" t="s">
        <v>32</v>
      </c>
      <c r="L3798" t="s">
        <v>20929</v>
      </c>
      <c r="M3798" t="s">
        <v>18492</v>
      </c>
      <c r="N3798">
        <v>20901</v>
      </c>
      <c r="O3798" t="s">
        <v>35</v>
      </c>
      <c r="P3798" t="s">
        <v>10</v>
      </c>
      <c r="Q3798" t="s">
        <v>1</v>
      </c>
      <c r="R3798" t="s">
        <v>16612</v>
      </c>
      <c r="S3798" t="s">
        <v>83</v>
      </c>
      <c r="T3798" t="s">
        <v>2243</v>
      </c>
      <c r="U3798" t="s">
        <v>2243</v>
      </c>
      <c r="V3798" t="s">
        <v>7038</v>
      </c>
      <c r="W3798" t="s">
        <v>7123</v>
      </c>
      <c r="X3798" t="s">
        <v>14873</v>
      </c>
      <c r="Y3798" s="536" t="s">
        <v>21722</v>
      </c>
      <c r="Z3798" s="536"/>
      <c r="AA3798" s="493" t="s">
        <v>15564</v>
      </c>
      <c r="AB3798" s="493" t="s">
        <v>21722</v>
      </c>
      <c r="AC3798" s="493" t="s">
        <v>21713</v>
      </c>
      <c r="AD3798" s="493" t="s">
        <v>21714</v>
      </c>
      <c r="AE3798"/>
      <c r="AF3798" t="s">
        <v>20919</v>
      </c>
      <c r="AG3798"/>
      <c r="AH3798"/>
      <c r="AI3798" t="s">
        <v>20668</v>
      </c>
      <c r="AJ3798" t="s">
        <v>35</v>
      </c>
      <c r="AK3798" t="s">
        <v>19693</v>
      </c>
      <c r="AL3798" t="s">
        <v>20934</v>
      </c>
      <c r="AM3798"/>
      <c r="AN3798">
        <v>147</v>
      </c>
    </row>
    <row r="3799" spans="4:40" ht="14.4" x14ac:dyDescent="0.3">
      <c r="D3799" t="str">
        <f>CONCATENATE(portada_F[[#This Row],[NIVEL]],".",portada_F[[#This Row],[CODINS]])</f>
        <v>1.03369</v>
      </c>
      <c r="E3799" s="444" t="s">
        <v>33419</v>
      </c>
      <c r="F3799" t="s">
        <v>7885</v>
      </c>
      <c r="G3799" t="s">
        <v>10296</v>
      </c>
      <c r="H3799" t="s">
        <v>10297</v>
      </c>
      <c r="I3799" t="s">
        <v>13537</v>
      </c>
      <c r="J3799" t="s">
        <v>3</v>
      </c>
      <c r="K3799" t="s">
        <v>32</v>
      </c>
      <c r="L3799" t="s">
        <v>20921</v>
      </c>
      <c r="M3799" t="s">
        <v>18492</v>
      </c>
      <c r="N3799">
        <v>70404</v>
      </c>
      <c r="O3799" t="s">
        <v>87</v>
      </c>
      <c r="P3799" t="s">
        <v>4</v>
      </c>
      <c r="Q3799" t="s">
        <v>4</v>
      </c>
      <c r="R3799" t="s">
        <v>16863</v>
      </c>
      <c r="S3799" t="s">
        <v>17671</v>
      </c>
      <c r="T3799" t="s">
        <v>22595</v>
      </c>
      <c r="U3799" t="s">
        <v>22596</v>
      </c>
      <c r="V3799" t="s">
        <v>11105</v>
      </c>
      <c r="W3799" t="s">
        <v>11107</v>
      </c>
      <c r="X3799" t="s">
        <v>18165</v>
      </c>
      <c r="Y3799" s="536" t="s">
        <v>27941</v>
      </c>
      <c r="Z3799" s="536"/>
      <c r="AA3799" s="493" t="s">
        <v>11106</v>
      </c>
      <c r="AB3799" s="493" t="s">
        <v>27942</v>
      </c>
      <c r="AC3799" s="493" t="s">
        <v>20286</v>
      </c>
      <c r="AD3799" s="493" t="s">
        <v>26771</v>
      </c>
      <c r="AE3799"/>
      <c r="AF3799" t="s">
        <v>20919</v>
      </c>
      <c r="AG3799"/>
      <c r="AH3799"/>
      <c r="AI3799" t="s">
        <v>20668</v>
      </c>
      <c r="AJ3799" t="s">
        <v>32</v>
      </c>
      <c r="AK3799" t="s">
        <v>11108</v>
      </c>
      <c r="AL3799" t="s">
        <v>64</v>
      </c>
      <c r="AM3799" t="s">
        <v>10297</v>
      </c>
      <c r="AN3799">
        <v>6</v>
      </c>
    </row>
    <row r="3800" spans="4:40" ht="14.4" x14ac:dyDescent="0.3">
      <c r="D3800" t="str">
        <f>CONCATENATE(portada_F[[#This Row],[NIVEL]],".",portada_F[[#This Row],[CODINS]])</f>
        <v>1.03509</v>
      </c>
      <c r="E3800" s="444" t="s">
        <v>33521</v>
      </c>
      <c r="F3800" t="s">
        <v>7480</v>
      </c>
      <c r="G3800" t="s">
        <v>12606</v>
      </c>
      <c r="H3800" t="s">
        <v>12607</v>
      </c>
      <c r="I3800" t="s">
        <v>13537</v>
      </c>
      <c r="J3800" t="s">
        <v>2</v>
      </c>
      <c r="K3800" t="s">
        <v>32</v>
      </c>
      <c r="L3800" t="s">
        <v>20921</v>
      </c>
      <c r="M3800" t="s">
        <v>18492</v>
      </c>
      <c r="N3800">
        <v>70404</v>
      </c>
      <c r="O3800" t="s">
        <v>87</v>
      </c>
      <c r="P3800" t="s">
        <v>4</v>
      </c>
      <c r="Q3800" t="s">
        <v>4</v>
      </c>
      <c r="R3800" t="s">
        <v>16863</v>
      </c>
      <c r="S3800" t="s">
        <v>17671</v>
      </c>
      <c r="T3800" t="s">
        <v>22595</v>
      </c>
      <c r="U3800" t="s">
        <v>22596</v>
      </c>
      <c r="V3800" t="s">
        <v>12607</v>
      </c>
      <c r="W3800" t="s">
        <v>28251</v>
      </c>
      <c r="X3800" t="s">
        <v>14284</v>
      </c>
      <c r="Y3800" s="536" t="s">
        <v>28252</v>
      </c>
      <c r="Z3800" s="536"/>
      <c r="AA3800" s="493" t="s">
        <v>15886</v>
      </c>
      <c r="AB3800" s="493" t="s">
        <v>28252</v>
      </c>
      <c r="AC3800" s="493" t="s">
        <v>19908</v>
      </c>
      <c r="AD3800" s="493" t="s">
        <v>22600</v>
      </c>
      <c r="AE3800"/>
      <c r="AF3800" t="s">
        <v>20919</v>
      </c>
      <c r="AG3800"/>
      <c r="AH3800"/>
      <c r="AI3800" t="s">
        <v>20668</v>
      </c>
      <c r="AJ3800" t="s">
        <v>32</v>
      </c>
      <c r="AK3800" t="s">
        <v>13513</v>
      </c>
      <c r="AL3800" t="s">
        <v>64</v>
      </c>
      <c r="AM3800" t="s">
        <v>12607</v>
      </c>
      <c r="AN3800">
        <v>3</v>
      </c>
    </row>
    <row r="3801" spans="4:40" ht="14.4" x14ac:dyDescent="0.3">
      <c r="D3801" t="str">
        <f>CONCATENATE(portada_F[[#This Row],[NIVEL]],".",portada_F[[#This Row],[CODINS]])</f>
        <v>1.03845</v>
      </c>
      <c r="E3801" s="444" t="s">
        <v>33776</v>
      </c>
      <c r="F3801" t="s">
        <v>14767</v>
      </c>
      <c r="G3801" t="s">
        <v>14766</v>
      </c>
      <c r="H3801" t="s">
        <v>14768</v>
      </c>
      <c r="I3801" t="s">
        <v>1374</v>
      </c>
      <c r="J3801" t="s">
        <v>1</v>
      </c>
      <c r="K3801" t="s">
        <v>32</v>
      </c>
      <c r="L3801" t="s">
        <v>20921</v>
      </c>
      <c r="M3801" t="s">
        <v>18492</v>
      </c>
      <c r="N3801">
        <v>60601</v>
      </c>
      <c r="O3801" t="s">
        <v>136</v>
      </c>
      <c r="P3801" t="s">
        <v>6</v>
      </c>
      <c r="Q3801" t="s">
        <v>1</v>
      </c>
      <c r="R3801" t="s">
        <v>22456</v>
      </c>
      <c r="S3801" t="s">
        <v>137</v>
      </c>
      <c r="T3801" t="s">
        <v>20991</v>
      </c>
      <c r="U3801" t="s">
        <v>20991</v>
      </c>
      <c r="V3801" t="s">
        <v>14768</v>
      </c>
      <c r="W3801" t="s">
        <v>15285</v>
      </c>
      <c r="X3801" t="s">
        <v>15284</v>
      </c>
      <c r="Y3801" s="536" t="s">
        <v>28973</v>
      </c>
      <c r="Z3801" s="536"/>
      <c r="AA3801" s="493" t="s">
        <v>28974</v>
      </c>
      <c r="AB3801" s="493" t="s">
        <v>28975</v>
      </c>
      <c r="AC3801" s="493" t="s">
        <v>19699</v>
      </c>
      <c r="AD3801" s="493" t="s">
        <v>20994</v>
      </c>
      <c r="AE3801"/>
      <c r="AF3801" t="s">
        <v>20919</v>
      </c>
      <c r="AG3801"/>
      <c r="AH3801"/>
      <c r="AI3801" t="s">
        <v>20668</v>
      </c>
      <c r="AJ3801" t="s">
        <v>32</v>
      </c>
      <c r="AK3801" t="s">
        <v>15352</v>
      </c>
      <c r="AL3801" t="s">
        <v>64</v>
      </c>
      <c r="AM3801" t="s">
        <v>14768</v>
      </c>
      <c r="AN3801">
        <v>10</v>
      </c>
    </row>
    <row r="3802" spans="4:40" ht="14.4" x14ac:dyDescent="0.3">
      <c r="D3802" t="str">
        <f>CONCATENATE(portada_F[[#This Row],[NIVEL]],".",portada_F[[#This Row],[CODINS]])</f>
        <v>1.01401</v>
      </c>
      <c r="E3802" s="444" t="s">
        <v>31684</v>
      </c>
      <c r="F3802" t="s">
        <v>3516</v>
      </c>
      <c r="G3802" t="s">
        <v>6835</v>
      </c>
      <c r="H3802" t="s">
        <v>7025</v>
      </c>
      <c r="I3802" t="s">
        <v>13533</v>
      </c>
      <c r="J3802" t="s">
        <v>5</v>
      </c>
      <c r="K3802" t="s">
        <v>32</v>
      </c>
      <c r="L3802" t="s">
        <v>20929</v>
      </c>
      <c r="M3802" t="s">
        <v>18492</v>
      </c>
      <c r="N3802">
        <v>10107</v>
      </c>
      <c r="O3802" t="s">
        <v>32</v>
      </c>
      <c r="P3802" t="s">
        <v>1</v>
      </c>
      <c r="Q3802" t="s">
        <v>7</v>
      </c>
      <c r="R3802" t="s">
        <v>16446</v>
      </c>
      <c r="S3802" t="s">
        <v>33</v>
      </c>
      <c r="T3802" t="s">
        <v>33</v>
      </c>
      <c r="U3802" t="s">
        <v>21044</v>
      </c>
      <c r="V3802" t="s">
        <v>7040</v>
      </c>
      <c r="W3802" t="s">
        <v>19003</v>
      </c>
      <c r="X3802" t="s">
        <v>14011</v>
      </c>
      <c r="Y3802" s="536" t="s">
        <v>23904</v>
      </c>
      <c r="Z3802" s="536" t="s">
        <v>23905</v>
      </c>
      <c r="AA3802" s="493" t="s">
        <v>19002</v>
      </c>
      <c r="AB3802" s="493" t="s">
        <v>23904</v>
      </c>
      <c r="AC3802" s="493" t="s">
        <v>19706</v>
      </c>
      <c r="AD3802" s="493" t="s">
        <v>21043</v>
      </c>
      <c r="AE3802"/>
      <c r="AF3802" t="s">
        <v>20919</v>
      </c>
      <c r="AG3802"/>
      <c r="AH3802"/>
      <c r="AI3802" t="s">
        <v>20668</v>
      </c>
      <c r="AJ3802" t="s">
        <v>35</v>
      </c>
      <c r="AK3802" t="s">
        <v>19693</v>
      </c>
      <c r="AL3802" t="s">
        <v>20934</v>
      </c>
      <c r="AM3802"/>
      <c r="AN3802">
        <v>538</v>
      </c>
    </row>
    <row r="3803" spans="4:40" ht="14.4" x14ac:dyDescent="0.3">
      <c r="D3803" t="str">
        <f>CONCATENATE(portada_F[[#This Row],[NIVEL]],".",portada_F[[#This Row],[CODINS]])</f>
        <v>1.03326</v>
      </c>
      <c r="E3803" s="444" t="s">
        <v>33378</v>
      </c>
      <c r="F3803" t="s">
        <v>7966</v>
      </c>
      <c r="G3803" t="s">
        <v>8209</v>
      </c>
      <c r="H3803" t="s">
        <v>8210</v>
      </c>
      <c r="I3803" t="s">
        <v>13536</v>
      </c>
      <c r="J3803" t="s">
        <v>2</v>
      </c>
      <c r="K3803" t="s">
        <v>32</v>
      </c>
      <c r="L3803" t="s">
        <v>20921</v>
      </c>
      <c r="M3803" t="s">
        <v>18492</v>
      </c>
      <c r="N3803">
        <v>60302</v>
      </c>
      <c r="O3803" t="s">
        <v>136</v>
      </c>
      <c r="P3803" t="s">
        <v>3</v>
      </c>
      <c r="Q3803" t="s">
        <v>2</v>
      </c>
      <c r="R3803" t="s">
        <v>16815</v>
      </c>
      <c r="S3803" t="s">
        <v>137</v>
      </c>
      <c r="T3803" t="s">
        <v>1636</v>
      </c>
      <c r="U3803" t="s">
        <v>1753</v>
      </c>
      <c r="V3803" t="s">
        <v>8210</v>
      </c>
      <c r="W3803" t="s">
        <v>27844</v>
      </c>
      <c r="X3803" t="s">
        <v>12270</v>
      </c>
      <c r="Y3803" s="536" t="s">
        <v>27845</v>
      </c>
      <c r="Z3803" s="536" t="s">
        <v>21560</v>
      </c>
      <c r="AA3803" s="493" t="s">
        <v>19453</v>
      </c>
      <c r="AB3803" s="493" t="s">
        <v>27846</v>
      </c>
      <c r="AC3803" s="493" t="s">
        <v>19758</v>
      </c>
      <c r="AD3803" s="493" t="s">
        <v>21565</v>
      </c>
      <c r="AE3803"/>
      <c r="AF3803" t="s">
        <v>20919</v>
      </c>
      <c r="AG3803"/>
      <c r="AH3803"/>
      <c r="AI3803" t="s">
        <v>20668</v>
      </c>
      <c r="AJ3803" t="s">
        <v>32</v>
      </c>
      <c r="AK3803" t="s">
        <v>8211</v>
      </c>
      <c r="AL3803" t="s">
        <v>64</v>
      </c>
      <c r="AM3803" t="s">
        <v>8210</v>
      </c>
      <c r="AN3803">
        <v>6</v>
      </c>
    </row>
    <row r="3804" spans="4:40" ht="14.4" x14ac:dyDescent="0.3">
      <c r="D3804" t="str">
        <f>CONCATENATE(portada_F[[#This Row],[NIVEL]],".",portada_F[[#This Row],[CODINS]])</f>
        <v>1.03127</v>
      </c>
      <c r="E3804" s="444" t="s">
        <v>33215</v>
      </c>
      <c r="F3804" t="s">
        <v>6069</v>
      </c>
      <c r="G3804" t="s">
        <v>6715</v>
      </c>
      <c r="H3804" t="s">
        <v>8212</v>
      </c>
      <c r="I3804" t="s">
        <v>205</v>
      </c>
      <c r="J3804" t="s">
        <v>5</v>
      </c>
      <c r="K3804" t="s">
        <v>32</v>
      </c>
      <c r="L3804" t="s">
        <v>20921</v>
      </c>
      <c r="M3804" t="s">
        <v>18492</v>
      </c>
      <c r="N3804">
        <v>41001</v>
      </c>
      <c r="O3804" t="s">
        <v>206</v>
      </c>
      <c r="P3804" t="s">
        <v>11</v>
      </c>
      <c r="Q3804" t="s">
        <v>1</v>
      </c>
      <c r="R3804" t="s">
        <v>16736</v>
      </c>
      <c r="S3804" t="s">
        <v>207</v>
      </c>
      <c r="T3804" t="s">
        <v>205</v>
      </c>
      <c r="U3804" t="s">
        <v>3312</v>
      </c>
      <c r="V3804" t="s">
        <v>8212</v>
      </c>
      <c r="W3804" t="s">
        <v>27470</v>
      </c>
      <c r="X3804" t="s">
        <v>12235</v>
      </c>
      <c r="Y3804" s="536" t="s">
        <v>27471</v>
      </c>
      <c r="Z3804" s="536" t="s">
        <v>27472</v>
      </c>
      <c r="AA3804" s="493" t="s">
        <v>20374</v>
      </c>
      <c r="AB3804" s="493" t="s">
        <v>27472</v>
      </c>
      <c r="AC3804" s="493" t="s">
        <v>9508</v>
      </c>
      <c r="AD3804" s="493" t="s">
        <v>27473</v>
      </c>
      <c r="AE3804"/>
      <c r="AF3804" t="s">
        <v>20919</v>
      </c>
      <c r="AG3804"/>
      <c r="AH3804"/>
      <c r="AI3804" t="s">
        <v>20668</v>
      </c>
      <c r="AJ3804" t="s">
        <v>32</v>
      </c>
      <c r="AK3804" t="s">
        <v>7988</v>
      </c>
      <c r="AL3804" t="s">
        <v>64</v>
      </c>
      <c r="AM3804" t="s">
        <v>8212</v>
      </c>
      <c r="AN3804">
        <v>12</v>
      </c>
    </row>
    <row r="3805" spans="4:40" ht="14.4" x14ac:dyDescent="0.3">
      <c r="D3805" t="str">
        <f>CONCATENATE(portada_F[[#This Row],[NIVEL]],".",portada_F[[#This Row],[CODINS]])</f>
        <v>1.03633</v>
      </c>
      <c r="E3805" s="444" t="s">
        <v>33614</v>
      </c>
      <c r="F3805" t="s">
        <v>7544</v>
      </c>
      <c r="G3805" t="s">
        <v>13752</v>
      </c>
      <c r="H3805" t="s">
        <v>13753</v>
      </c>
      <c r="I3805" t="s">
        <v>13537</v>
      </c>
      <c r="J3805" t="s">
        <v>5</v>
      </c>
      <c r="K3805" t="s">
        <v>32</v>
      </c>
      <c r="L3805" t="s">
        <v>20921</v>
      </c>
      <c r="M3805" t="s">
        <v>18492</v>
      </c>
      <c r="N3805">
        <v>70102</v>
      </c>
      <c r="O3805" t="s">
        <v>87</v>
      </c>
      <c r="P3805" t="s">
        <v>1</v>
      </c>
      <c r="Q3805" t="s">
        <v>2</v>
      </c>
      <c r="R3805" t="s">
        <v>16846</v>
      </c>
      <c r="S3805" t="s">
        <v>17671</v>
      </c>
      <c r="T3805" t="s">
        <v>17671</v>
      </c>
      <c r="U3805" t="s">
        <v>22842</v>
      </c>
      <c r="V3805" t="s">
        <v>13753</v>
      </c>
      <c r="W3805" t="s">
        <v>14382</v>
      </c>
      <c r="X3805" t="s">
        <v>15901</v>
      </c>
      <c r="Y3805" s="536" t="s">
        <v>28540</v>
      </c>
      <c r="Z3805" s="536" t="s">
        <v>28541</v>
      </c>
      <c r="AA3805" s="493" t="s">
        <v>28542</v>
      </c>
      <c r="AB3805" s="493" t="s">
        <v>28543</v>
      </c>
      <c r="AC3805" s="493" t="s">
        <v>9709</v>
      </c>
      <c r="AD3805" s="493" t="s">
        <v>24468</v>
      </c>
      <c r="AE3805"/>
      <c r="AF3805" t="s">
        <v>20919</v>
      </c>
      <c r="AG3805"/>
      <c r="AH3805"/>
      <c r="AI3805" t="s">
        <v>20668</v>
      </c>
      <c r="AJ3805" t="s">
        <v>32</v>
      </c>
      <c r="AK3805" t="s">
        <v>14484</v>
      </c>
      <c r="AL3805" t="s">
        <v>64</v>
      </c>
      <c r="AM3805" t="s">
        <v>13753</v>
      </c>
      <c r="AN3805">
        <v>12</v>
      </c>
    </row>
    <row r="3806" spans="4:40" ht="14.4" x14ac:dyDescent="0.3">
      <c r="D3806" t="str">
        <f>CONCATENATE(portada_F[[#This Row],[NIVEL]],".",portada_F[[#This Row],[CODINS]])</f>
        <v>1.00474</v>
      </c>
      <c r="E3806" s="444" t="s">
        <v>30864</v>
      </c>
      <c r="F3806" t="s">
        <v>6860</v>
      </c>
      <c r="G3806" t="s">
        <v>6807</v>
      </c>
      <c r="H3806" t="s">
        <v>7004</v>
      </c>
      <c r="I3806" t="s">
        <v>242</v>
      </c>
      <c r="J3806" t="s">
        <v>2</v>
      </c>
      <c r="K3806" t="s">
        <v>32</v>
      </c>
      <c r="L3806" t="s">
        <v>20929</v>
      </c>
      <c r="M3806" t="s">
        <v>18492</v>
      </c>
      <c r="N3806">
        <v>30104</v>
      </c>
      <c r="O3806" t="s">
        <v>64</v>
      </c>
      <c r="P3806" t="s">
        <v>1</v>
      </c>
      <c r="Q3806" t="s">
        <v>4</v>
      </c>
      <c r="R3806" t="s">
        <v>16655</v>
      </c>
      <c r="S3806" t="s">
        <v>242</v>
      </c>
      <c r="T3806" t="s">
        <v>242</v>
      </c>
      <c r="U3806" t="s">
        <v>3472</v>
      </c>
      <c r="V3806" t="s">
        <v>3472</v>
      </c>
      <c r="W3806" t="s">
        <v>18791</v>
      </c>
      <c r="X3806" t="s">
        <v>11548</v>
      </c>
      <c r="Y3806" s="536" t="s">
        <v>21930</v>
      </c>
      <c r="Z3806" s="536" t="s">
        <v>21931</v>
      </c>
      <c r="AA3806" s="493" t="s">
        <v>7064</v>
      </c>
      <c r="AB3806" s="493" t="s">
        <v>21931</v>
      </c>
      <c r="AC3806" s="493" t="s">
        <v>19807</v>
      </c>
      <c r="AD3806" s="493" t="s">
        <v>21906</v>
      </c>
      <c r="AE3806"/>
      <c r="AF3806" t="s">
        <v>20920</v>
      </c>
      <c r="AG3806"/>
      <c r="AH3806" t="s">
        <v>7806</v>
      </c>
      <c r="AI3806" t="s">
        <v>20668</v>
      </c>
      <c r="AJ3806" t="s">
        <v>35</v>
      </c>
      <c r="AK3806" t="s">
        <v>19693</v>
      </c>
      <c r="AL3806" t="s">
        <v>20934</v>
      </c>
      <c r="AM3806"/>
      <c r="AN3806">
        <v>170</v>
      </c>
    </row>
    <row r="3807" spans="4:40" ht="14.4" x14ac:dyDescent="0.3">
      <c r="D3807" t="str">
        <f>CONCATENATE(portada_F[[#This Row],[NIVEL]],".",portada_F[[#This Row],[CODINS]])</f>
        <v>1.03762</v>
      </c>
      <c r="E3807" s="444" t="s">
        <v>30864</v>
      </c>
      <c r="F3807" t="s">
        <v>7806</v>
      </c>
      <c r="G3807" t="s">
        <v>6807</v>
      </c>
      <c r="H3807" t="s">
        <v>28808</v>
      </c>
      <c r="I3807" t="s">
        <v>242</v>
      </c>
      <c r="J3807" t="s">
        <v>2</v>
      </c>
      <c r="K3807" t="s">
        <v>32</v>
      </c>
      <c r="L3807" t="s">
        <v>20921</v>
      </c>
      <c r="M3807" t="s">
        <v>18492</v>
      </c>
      <c r="N3807">
        <v>30104</v>
      </c>
      <c r="O3807" t="s">
        <v>64</v>
      </c>
      <c r="P3807" t="s">
        <v>1</v>
      </c>
      <c r="Q3807" t="s">
        <v>4</v>
      </c>
      <c r="R3807" t="s">
        <v>16655</v>
      </c>
      <c r="S3807" t="s">
        <v>242</v>
      </c>
      <c r="T3807" t="s">
        <v>242</v>
      </c>
      <c r="U3807" t="s">
        <v>3472</v>
      </c>
      <c r="V3807" t="s">
        <v>16425</v>
      </c>
      <c r="W3807" t="s">
        <v>28809</v>
      </c>
      <c r="X3807" t="s">
        <v>11548</v>
      </c>
      <c r="Y3807" s="536" t="s">
        <v>21931</v>
      </c>
      <c r="Z3807" s="536" t="s">
        <v>21930</v>
      </c>
      <c r="AA3807" s="493" t="s">
        <v>7064</v>
      </c>
      <c r="AB3807" s="493" t="s">
        <v>21931</v>
      </c>
      <c r="AC3807" s="493" t="s">
        <v>19807</v>
      </c>
      <c r="AD3807" s="493" t="s">
        <v>21906</v>
      </c>
      <c r="AE3807" t="s">
        <v>28173</v>
      </c>
      <c r="AF3807" t="s">
        <v>20919</v>
      </c>
      <c r="AG3807" t="s">
        <v>32</v>
      </c>
      <c r="AH3807" t="s">
        <v>19694</v>
      </c>
      <c r="AI3807" t="s">
        <v>28810</v>
      </c>
      <c r="AJ3807" t="s">
        <v>32</v>
      </c>
      <c r="AK3807" t="s">
        <v>6860</v>
      </c>
      <c r="AL3807" t="s">
        <v>32</v>
      </c>
      <c r="AM3807" t="s">
        <v>7004</v>
      </c>
      <c r="AN3807">
        <v>20</v>
      </c>
    </row>
    <row r="3808" spans="4:40" ht="14.4" x14ac:dyDescent="0.3">
      <c r="D3808" t="str">
        <f>CONCATENATE(portada_F[[#This Row],[NIVEL]],".",portada_F[[#This Row],[CODINS]])</f>
        <v>1.03128</v>
      </c>
      <c r="E3808" s="444" t="s">
        <v>33216</v>
      </c>
      <c r="F3808" t="s">
        <v>6070</v>
      </c>
      <c r="G3808" t="s">
        <v>6716</v>
      </c>
      <c r="H3808" t="s">
        <v>4521</v>
      </c>
      <c r="I3808" t="s">
        <v>224</v>
      </c>
      <c r="J3808" t="s">
        <v>1</v>
      </c>
      <c r="K3808" t="s">
        <v>32</v>
      </c>
      <c r="L3808" t="s">
        <v>20921</v>
      </c>
      <c r="M3808" t="s">
        <v>18492</v>
      </c>
      <c r="N3808">
        <v>21005</v>
      </c>
      <c r="O3808" t="s">
        <v>35</v>
      </c>
      <c r="P3808" t="s">
        <v>11</v>
      </c>
      <c r="Q3808" t="s">
        <v>5</v>
      </c>
      <c r="R3808" t="s">
        <v>16617</v>
      </c>
      <c r="S3808" t="s">
        <v>83</v>
      </c>
      <c r="T3808" t="s">
        <v>224</v>
      </c>
      <c r="U3808" t="s">
        <v>2671</v>
      </c>
      <c r="V3808" t="s">
        <v>5138</v>
      </c>
      <c r="W3808" t="s">
        <v>9878</v>
      </c>
      <c r="X3808" t="s">
        <v>12236</v>
      </c>
      <c r="Y3808" s="536" t="s">
        <v>27428</v>
      </c>
      <c r="Z3808" s="536"/>
      <c r="AA3808" s="493" t="s">
        <v>14228</v>
      </c>
      <c r="AB3808" s="493" t="s">
        <v>27474</v>
      </c>
      <c r="AC3808" s="493" t="s">
        <v>21801</v>
      </c>
      <c r="AD3808" s="493" t="s">
        <v>21802</v>
      </c>
      <c r="AE3808"/>
      <c r="AF3808" t="s">
        <v>20919</v>
      </c>
      <c r="AG3808"/>
      <c r="AH3808"/>
      <c r="AI3808" t="s">
        <v>20668</v>
      </c>
      <c r="AJ3808" t="s">
        <v>32</v>
      </c>
      <c r="AK3808" t="s">
        <v>7989</v>
      </c>
      <c r="AL3808" t="s">
        <v>64</v>
      </c>
      <c r="AM3808" t="s">
        <v>4521</v>
      </c>
      <c r="AN3808">
        <v>3</v>
      </c>
    </row>
    <row r="3809" spans="4:40" ht="14.4" x14ac:dyDescent="0.3">
      <c r="D3809" t="str">
        <f>CONCATENATE(portada_F[[#This Row],[NIVEL]],".",portada_F[[#This Row],[CODINS]])</f>
        <v>1.00376</v>
      </c>
      <c r="E3809" s="444" t="s">
        <v>30771</v>
      </c>
      <c r="F3809" t="s">
        <v>1106</v>
      </c>
      <c r="G3809" t="s">
        <v>6795</v>
      </c>
      <c r="H3809" t="s">
        <v>7000</v>
      </c>
      <c r="I3809" t="s">
        <v>83</v>
      </c>
      <c r="J3809" t="s">
        <v>7</v>
      </c>
      <c r="K3809" t="s">
        <v>32</v>
      </c>
      <c r="L3809" t="s">
        <v>20929</v>
      </c>
      <c r="M3809" t="s">
        <v>18492</v>
      </c>
      <c r="N3809">
        <v>20801</v>
      </c>
      <c r="O3809" t="s">
        <v>35</v>
      </c>
      <c r="P3809" t="s">
        <v>9</v>
      </c>
      <c r="Q3809" t="s">
        <v>1</v>
      </c>
      <c r="R3809" t="s">
        <v>16608</v>
      </c>
      <c r="S3809" t="s">
        <v>83</v>
      </c>
      <c r="T3809" t="s">
        <v>578</v>
      </c>
      <c r="U3809" t="s">
        <v>674</v>
      </c>
      <c r="V3809" t="s">
        <v>674</v>
      </c>
      <c r="W3809" t="s">
        <v>7059</v>
      </c>
      <c r="X3809" t="s">
        <v>21706</v>
      </c>
      <c r="Y3809" s="536" t="s">
        <v>21707</v>
      </c>
      <c r="Z3809" s="536" t="s">
        <v>21707</v>
      </c>
      <c r="AA3809" s="493" t="s">
        <v>19774</v>
      </c>
      <c r="AB3809" s="493" t="s">
        <v>21708</v>
      </c>
      <c r="AC3809" s="493" t="s">
        <v>12765</v>
      </c>
      <c r="AD3809" s="493" t="s">
        <v>21649</v>
      </c>
      <c r="AE3809"/>
      <c r="AF3809" t="s">
        <v>20919</v>
      </c>
      <c r="AG3809"/>
      <c r="AH3809"/>
      <c r="AI3809" t="s">
        <v>20668</v>
      </c>
      <c r="AJ3809" t="s">
        <v>35</v>
      </c>
      <c r="AK3809" t="s">
        <v>19693</v>
      </c>
      <c r="AL3809" t="s">
        <v>20934</v>
      </c>
      <c r="AM3809"/>
      <c r="AN3809">
        <v>152</v>
      </c>
    </row>
    <row r="3810" spans="4:40" ht="14.4" x14ac:dyDescent="0.3">
      <c r="D3810" t="str">
        <f>CONCATENATE(portada_F[[#This Row],[NIVEL]],".",portada_F[[#This Row],[CODINS]])</f>
        <v>1.04271</v>
      </c>
      <c r="E3810" s="444" t="s">
        <v>34111</v>
      </c>
      <c r="F3810" t="s">
        <v>18700</v>
      </c>
      <c r="G3810" t="s">
        <v>18701</v>
      </c>
      <c r="H3810" t="s">
        <v>18702</v>
      </c>
      <c r="I3810" t="s">
        <v>224</v>
      </c>
      <c r="J3810" t="s">
        <v>14</v>
      </c>
      <c r="K3810" t="s">
        <v>32</v>
      </c>
      <c r="L3810" t="s">
        <v>20921</v>
      </c>
      <c r="M3810" t="s">
        <v>18492</v>
      </c>
      <c r="N3810">
        <v>21011</v>
      </c>
      <c r="O3810" t="s">
        <v>35</v>
      </c>
      <c r="P3810" t="s">
        <v>11</v>
      </c>
      <c r="Q3810" t="s">
        <v>13</v>
      </c>
      <c r="R3810" t="s">
        <v>16620</v>
      </c>
      <c r="S3810" t="s">
        <v>83</v>
      </c>
      <c r="T3810" t="s">
        <v>224</v>
      </c>
      <c r="U3810" t="s">
        <v>262</v>
      </c>
      <c r="V3810" t="s">
        <v>18702</v>
      </c>
      <c r="W3810" t="s">
        <v>19663</v>
      </c>
      <c r="X3810" t="s">
        <v>19662</v>
      </c>
      <c r="Y3810" s="536" t="s">
        <v>23903</v>
      </c>
      <c r="Z3810" s="536" t="s">
        <v>29801</v>
      </c>
      <c r="AA3810" s="493" t="s">
        <v>19661</v>
      </c>
      <c r="AB3810" s="493" t="s">
        <v>29802</v>
      </c>
      <c r="AC3810" s="493" t="s">
        <v>20044</v>
      </c>
      <c r="AD3810" s="493" t="s">
        <v>23903</v>
      </c>
      <c r="AE3810"/>
      <c r="AF3810" t="s">
        <v>20919</v>
      </c>
      <c r="AG3810"/>
      <c r="AH3810"/>
      <c r="AI3810" t="s">
        <v>20668</v>
      </c>
      <c r="AJ3810" t="s">
        <v>32</v>
      </c>
      <c r="AK3810" t="s">
        <v>18325</v>
      </c>
      <c r="AL3810" t="s">
        <v>64</v>
      </c>
      <c r="AM3810" t="s">
        <v>18702</v>
      </c>
      <c r="AN3810">
        <v>15</v>
      </c>
    </row>
    <row r="3811" spans="4:40" ht="14.4" x14ac:dyDescent="0.3">
      <c r="D3811" t="str">
        <f>CONCATENATE(portada_F[[#This Row],[NIVEL]],".",portada_F[[#This Row],[CODINS]])</f>
        <v>1.03383</v>
      </c>
      <c r="E3811" s="444" t="s">
        <v>33433</v>
      </c>
      <c r="F3811" t="s">
        <v>7476</v>
      </c>
      <c r="G3811" t="s">
        <v>10320</v>
      </c>
      <c r="H3811" t="s">
        <v>10321</v>
      </c>
      <c r="I3811" t="s">
        <v>3749</v>
      </c>
      <c r="J3811" t="s">
        <v>7</v>
      </c>
      <c r="K3811" t="s">
        <v>32</v>
      </c>
      <c r="L3811" t="s">
        <v>20921</v>
      </c>
      <c r="M3811" t="s">
        <v>18492</v>
      </c>
      <c r="N3811">
        <v>30512</v>
      </c>
      <c r="O3811" t="s">
        <v>64</v>
      </c>
      <c r="P3811" t="s">
        <v>5</v>
      </c>
      <c r="Q3811" t="s">
        <v>14</v>
      </c>
      <c r="R3811" t="s">
        <v>19682</v>
      </c>
      <c r="S3811" t="s">
        <v>242</v>
      </c>
      <c r="T3811" t="s">
        <v>3749</v>
      </c>
      <c r="U3811" t="s">
        <v>25376</v>
      </c>
      <c r="V3811" t="s">
        <v>10321</v>
      </c>
      <c r="W3811" t="s">
        <v>11120</v>
      </c>
      <c r="X3811" t="s">
        <v>11119</v>
      </c>
      <c r="Y3811" s="536"/>
      <c r="Z3811" s="536"/>
      <c r="AA3811" s="493" t="s">
        <v>15875</v>
      </c>
      <c r="AB3811" s="493" t="s">
        <v>27972</v>
      </c>
      <c r="AC3811" s="493" t="s">
        <v>7379</v>
      </c>
      <c r="AD3811" s="493" t="s">
        <v>22030</v>
      </c>
      <c r="AE3811"/>
      <c r="AF3811" t="s">
        <v>20919</v>
      </c>
      <c r="AG3811"/>
      <c r="AH3811"/>
      <c r="AI3811" t="s">
        <v>20668</v>
      </c>
      <c r="AJ3811" t="s">
        <v>32</v>
      </c>
      <c r="AK3811" t="s">
        <v>11121</v>
      </c>
      <c r="AL3811" t="s">
        <v>64</v>
      </c>
      <c r="AM3811" t="s">
        <v>10321</v>
      </c>
      <c r="AN3811">
        <v>13</v>
      </c>
    </row>
    <row r="3812" spans="4:40" ht="14.4" x14ac:dyDescent="0.3">
      <c r="D3812" t="str">
        <f>CONCATENATE(portada_F[[#This Row],[NIVEL]],".",portada_F[[#This Row],[CODINS]])</f>
        <v>1.03680</v>
      </c>
      <c r="E3812" s="444" t="s">
        <v>33653</v>
      </c>
      <c r="F3812" t="s">
        <v>7562</v>
      </c>
      <c r="G3812" t="s">
        <v>13814</v>
      </c>
      <c r="H3812" t="s">
        <v>13815</v>
      </c>
      <c r="I3812" t="s">
        <v>3749</v>
      </c>
      <c r="J3812" t="s">
        <v>10</v>
      </c>
      <c r="K3812" t="s">
        <v>32</v>
      </c>
      <c r="L3812" t="s">
        <v>20921</v>
      </c>
      <c r="M3812" t="s">
        <v>18492</v>
      </c>
      <c r="N3812">
        <v>30512</v>
      </c>
      <c r="O3812" t="s">
        <v>64</v>
      </c>
      <c r="P3812" t="s">
        <v>5</v>
      </c>
      <c r="Q3812" t="s">
        <v>14</v>
      </c>
      <c r="R3812" t="s">
        <v>19682</v>
      </c>
      <c r="S3812" t="s">
        <v>242</v>
      </c>
      <c r="T3812" t="s">
        <v>3749</v>
      </c>
      <c r="U3812" t="s">
        <v>25376</v>
      </c>
      <c r="V3812" t="s">
        <v>13815</v>
      </c>
      <c r="W3812" t="s">
        <v>28654</v>
      </c>
      <c r="X3812" t="s">
        <v>14425</v>
      </c>
      <c r="Y3812" s="536" t="s">
        <v>28655</v>
      </c>
      <c r="Z3812" s="536"/>
      <c r="AA3812" s="493" t="s">
        <v>28656</v>
      </c>
      <c r="AB3812" s="493" t="s">
        <v>28657</v>
      </c>
      <c r="AC3812" s="493" t="s">
        <v>20343</v>
      </c>
      <c r="AD3812" s="493" t="s">
        <v>27250</v>
      </c>
      <c r="AE3812"/>
      <c r="AF3812" t="s">
        <v>20919</v>
      </c>
      <c r="AG3812"/>
      <c r="AH3812"/>
      <c r="AI3812" t="s">
        <v>20668</v>
      </c>
      <c r="AJ3812" t="s">
        <v>32</v>
      </c>
      <c r="AK3812" t="s">
        <v>14498</v>
      </c>
      <c r="AL3812" t="s">
        <v>64</v>
      </c>
      <c r="AM3812" t="s">
        <v>13815</v>
      </c>
      <c r="AN3812">
        <v>3</v>
      </c>
    </row>
    <row r="3813" spans="4:40" ht="14.4" x14ac:dyDescent="0.3">
      <c r="D3813" t="str">
        <f>CONCATENATE(portada_F[[#This Row],[NIVEL]],".",portada_F[[#This Row],[CODINS]])</f>
        <v>1.04167</v>
      </c>
      <c r="E3813" s="444" t="s">
        <v>34043</v>
      </c>
      <c r="F3813" t="s">
        <v>7992</v>
      </c>
      <c r="G3813" t="s">
        <v>17827</v>
      </c>
      <c r="H3813" t="s">
        <v>17828</v>
      </c>
      <c r="I3813" t="s">
        <v>3749</v>
      </c>
      <c r="J3813" t="s">
        <v>10</v>
      </c>
      <c r="K3813" t="s">
        <v>32</v>
      </c>
      <c r="L3813" t="s">
        <v>20921</v>
      </c>
      <c r="M3813" t="s">
        <v>18492</v>
      </c>
      <c r="N3813">
        <v>30512</v>
      </c>
      <c r="O3813" t="s">
        <v>64</v>
      </c>
      <c r="P3813" t="s">
        <v>5</v>
      </c>
      <c r="Q3813" t="s">
        <v>14</v>
      </c>
      <c r="R3813" t="s">
        <v>19682</v>
      </c>
      <c r="S3813" t="s">
        <v>242</v>
      </c>
      <c r="T3813" t="s">
        <v>3749</v>
      </c>
      <c r="U3813" t="s">
        <v>25376</v>
      </c>
      <c r="V3813" t="s">
        <v>17828</v>
      </c>
      <c r="W3813" t="s">
        <v>29634</v>
      </c>
      <c r="X3813" t="s">
        <v>18254</v>
      </c>
      <c r="Y3813" s="536" t="s">
        <v>29635</v>
      </c>
      <c r="Z3813" s="536"/>
      <c r="AA3813" s="493" t="s">
        <v>19599</v>
      </c>
      <c r="AB3813" s="493" t="s">
        <v>29636</v>
      </c>
      <c r="AC3813" s="493" t="s">
        <v>20343</v>
      </c>
      <c r="AD3813" s="493" t="s">
        <v>27250</v>
      </c>
      <c r="AE3813"/>
      <c r="AF3813" t="s">
        <v>20919</v>
      </c>
      <c r="AG3813"/>
      <c r="AH3813"/>
      <c r="AI3813" t="s">
        <v>20668</v>
      </c>
      <c r="AJ3813" t="s">
        <v>32</v>
      </c>
      <c r="AK3813" t="s">
        <v>17849</v>
      </c>
      <c r="AL3813" t="s">
        <v>64</v>
      </c>
      <c r="AM3813" t="s">
        <v>17828</v>
      </c>
      <c r="AN3813">
        <v>3</v>
      </c>
    </row>
    <row r="3814" spans="4:40" ht="14.4" x14ac:dyDescent="0.3">
      <c r="D3814" t="str">
        <f>CONCATENATE(portada_F[[#This Row],[NIVEL]],".",portada_F[[#This Row],[CODINS]])</f>
        <v>1.04314</v>
      </c>
      <c r="E3814" s="444" t="s">
        <v>34143</v>
      </c>
      <c r="F3814" t="s">
        <v>11152</v>
      </c>
      <c r="G3814" t="s">
        <v>20660</v>
      </c>
      <c r="H3814" t="s">
        <v>20661</v>
      </c>
      <c r="I3814" t="s">
        <v>3749</v>
      </c>
      <c r="J3814" t="s">
        <v>6</v>
      </c>
      <c r="K3814" t="s">
        <v>32</v>
      </c>
      <c r="L3814" t="s">
        <v>20921</v>
      </c>
      <c r="M3814" t="s">
        <v>18492</v>
      </c>
      <c r="N3814">
        <v>30512</v>
      </c>
      <c r="O3814" t="s">
        <v>64</v>
      </c>
      <c r="P3814" t="s">
        <v>5</v>
      </c>
      <c r="Q3814" t="s">
        <v>14</v>
      </c>
      <c r="R3814" t="s">
        <v>19682</v>
      </c>
      <c r="S3814" t="s">
        <v>242</v>
      </c>
      <c r="T3814" t="s">
        <v>3749</v>
      </c>
      <c r="U3814" t="s">
        <v>25376</v>
      </c>
      <c r="V3814" t="s">
        <v>20662</v>
      </c>
      <c r="W3814" t="s">
        <v>29891</v>
      </c>
      <c r="X3814" t="s">
        <v>20663</v>
      </c>
      <c r="Y3814" s="536"/>
      <c r="Z3814" s="536"/>
      <c r="AA3814" s="493" t="s">
        <v>29892</v>
      </c>
      <c r="AB3814" s="493" t="s">
        <v>29893</v>
      </c>
      <c r="AC3814" s="493" t="s">
        <v>19304</v>
      </c>
      <c r="AD3814" s="493" t="s">
        <v>22030</v>
      </c>
      <c r="AE3814"/>
      <c r="AF3814" t="s">
        <v>20919</v>
      </c>
      <c r="AG3814"/>
      <c r="AH3814"/>
      <c r="AI3814" t="s">
        <v>20668</v>
      </c>
      <c r="AJ3814" t="s">
        <v>32</v>
      </c>
      <c r="AK3814" t="s">
        <v>17668</v>
      </c>
      <c r="AL3814" t="s">
        <v>64</v>
      </c>
      <c r="AM3814" t="s">
        <v>20661</v>
      </c>
      <c r="AN3814">
        <v>3</v>
      </c>
    </row>
    <row r="3815" spans="4:40" ht="14.4" x14ac:dyDescent="0.3">
      <c r="D3815" t="str">
        <f>CONCATENATE(portada_F[[#This Row],[NIVEL]],".",portada_F[[#This Row],[CODINS]])</f>
        <v>1.04166</v>
      </c>
      <c r="E3815" s="444" t="s">
        <v>34042</v>
      </c>
      <c r="F3815" s="446" t="s">
        <v>17824</v>
      </c>
      <c r="G3815" t="s">
        <v>17825</v>
      </c>
      <c r="H3815" t="s">
        <v>17826</v>
      </c>
      <c r="I3815" t="s">
        <v>3749</v>
      </c>
      <c r="J3815" t="s">
        <v>7</v>
      </c>
      <c r="K3815" t="s">
        <v>32</v>
      </c>
      <c r="L3815" t="s">
        <v>20921</v>
      </c>
      <c r="M3815" t="s">
        <v>18492</v>
      </c>
      <c r="N3815">
        <v>70102</v>
      </c>
      <c r="O3815" t="s">
        <v>87</v>
      </c>
      <c r="P3815" t="s">
        <v>1</v>
      </c>
      <c r="Q3815" t="s">
        <v>2</v>
      </c>
      <c r="R3815" t="s">
        <v>16846</v>
      </c>
      <c r="S3815" t="s">
        <v>17671</v>
      </c>
      <c r="T3815" t="s">
        <v>17671</v>
      </c>
      <c r="U3815" t="s">
        <v>22842</v>
      </c>
      <c r="V3815" t="s">
        <v>18253</v>
      </c>
      <c r="W3815" t="s">
        <v>29631</v>
      </c>
      <c r="X3815" t="s">
        <v>20561</v>
      </c>
      <c r="Y3815" s="536" t="s">
        <v>29632</v>
      </c>
      <c r="Z3815" s="536"/>
      <c r="AA3815" s="493" t="s">
        <v>29633</v>
      </c>
      <c r="AB3815" s="493" t="s">
        <v>29632</v>
      </c>
      <c r="AC3815" s="493" t="s">
        <v>7379</v>
      </c>
      <c r="AD3815" s="493" t="s">
        <v>22030</v>
      </c>
      <c r="AE3815"/>
      <c r="AF3815" t="s">
        <v>20919</v>
      </c>
      <c r="AG3815"/>
      <c r="AH3815"/>
      <c r="AI3815" t="s">
        <v>20668</v>
      </c>
      <c r="AJ3815" t="s">
        <v>32</v>
      </c>
      <c r="AK3815" t="s">
        <v>18316</v>
      </c>
      <c r="AL3815" t="s">
        <v>64</v>
      </c>
      <c r="AM3815" t="s">
        <v>17826</v>
      </c>
      <c r="AN3815">
        <v>5</v>
      </c>
    </row>
    <row r="3816" spans="4:40" ht="14.4" x14ac:dyDescent="0.3">
      <c r="D3816" t="str">
        <f>CONCATENATE(portada_F[[#This Row],[NIVEL]],".",portada_F[[#This Row],[CODINS]])</f>
        <v>1.00327</v>
      </c>
      <c r="E3816" s="444" t="s">
        <v>30723</v>
      </c>
      <c r="F3816" t="s">
        <v>948</v>
      </c>
      <c r="G3816" t="s">
        <v>6793</v>
      </c>
      <c r="H3816" t="s">
        <v>6997</v>
      </c>
      <c r="I3816" t="s">
        <v>83</v>
      </c>
      <c r="J3816" t="s">
        <v>2</v>
      </c>
      <c r="K3816" t="s">
        <v>32</v>
      </c>
      <c r="L3816" t="s">
        <v>20929</v>
      </c>
      <c r="M3816" t="s">
        <v>18492</v>
      </c>
      <c r="N3816">
        <v>20110</v>
      </c>
      <c r="O3816" t="s">
        <v>35</v>
      </c>
      <c r="P3816" t="s">
        <v>1</v>
      </c>
      <c r="Q3816" t="s">
        <v>11</v>
      </c>
      <c r="R3816" t="s">
        <v>16559</v>
      </c>
      <c r="S3816" t="s">
        <v>83</v>
      </c>
      <c r="T3816" t="s">
        <v>83</v>
      </c>
      <c r="U3816" t="s">
        <v>47</v>
      </c>
      <c r="V3816" t="s">
        <v>47</v>
      </c>
      <c r="W3816" t="s">
        <v>7120</v>
      </c>
      <c r="X3816" t="s">
        <v>11490</v>
      </c>
      <c r="Y3816" s="536" t="s">
        <v>21592</v>
      </c>
      <c r="Z3816" s="536" t="s">
        <v>21592</v>
      </c>
      <c r="AA3816" s="493" t="s">
        <v>19762</v>
      </c>
      <c r="AB3816" s="493" t="s">
        <v>21592</v>
      </c>
      <c r="AC3816" s="493" t="s">
        <v>19761</v>
      </c>
      <c r="AD3816" s="493" t="s">
        <v>21570</v>
      </c>
      <c r="AE3816"/>
      <c r="AF3816" t="s">
        <v>20919</v>
      </c>
      <c r="AG3816"/>
      <c r="AH3816"/>
      <c r="AI3816" t="s">
        <v>20668</v>
      </c>
      <c r="AJ3816" t="s">
        <v>35</v>
      </c>
      <c r="AK3816" t="s">
        <v>19693</v>
      </c>
      <c r="AL3816" t="s">
        <v>20934</v>
      </c>
      <c r="AM3816"/>
      <c r="AN3816">
        <v>143</v>
      </c>
    </row>
    <row r="3817" spans="4:40" ht="14.4" x14ac:dyDescent="0.3">
      <c r="D3817" t="str">
        <f>CONCATENATE(portada_F[[#This Row],[NIVEL]],".",portada_F[[#This Row],[CODINS]])</f>
        <v>1.03130</v>
      </c>
      <c r="E3817" s="444" t="s">
        <v>33217</v>
      </c>
      <c r="F3817" t="s">
        <v>6072</v>
      </c>
      <c r="G3817" t="s">
        <v>6717</v>
      </c>
      <c r="H3817" t="s">
        <v>6718</v>
      </c>
      <c r="I3817" t="s">
        <v>242</v>
      </c>
      <c r="J3817" t="s">
        <v>3</v>
      </c>
      <c r="K3817" t="s">
        <v>32</v>
      </c>
      <c r="L3817" t="s">
        <v>20921</v>
      </c>
      <c r="M3817" t="s">
        <v>18492</v>
      </c>
      <c r="N3817">
        <v>30802</v>
      </c>
      <c r="O3817" t="s">
        <v>64</v>
      </c>
      <c r="P3817" t="s">
        <v>9</v>
      </c>
      <c r="Q3817" t="s">
        <v>2</v>
      </c>
      <c r="R3817" t="s">
        <v>16694</v>
      </c>
      <c r="S3817" t="s">
        <v>242</v>
      </c>
      <c r="T3817" t="s">
        <v>21934</v>
      </c>
      <c r="U3817" t="s">
        <v>272</v>
      </c>
      <c r="V3817" t="s">
        <v>27475</v>
      </c>
      <c r="W3817" t="s">
        <v>6719</v>
      </c>
      <c r="X3817" t="s">
        <v>17390</v>
      </c>
      <c r="Y3817" s="536" t="s">
        <v>27476</v>
      </c>
      <c r="Z3817" s="536"/>
      <c r="AA3817" s="493" t="s">
        <v>17062</v>
      </c>
      <c r="AB3817" s="493" t="s">
        <v>27476</v>
      </c>
      <c r="AC3817" s="493" t="s">
        <v>21937</v>
      </c>
      <c r="AD3817" s="493" t="s">
        <v>21938</v>
      </c>
      <c r="AE3817"/>
      <c r="AF3817" t="s">
        <v>20919</v>
      </c>
      <c r="AG3817"/>
      <c r="AH3817"/>
      <c r="AI3817" t="s">
        <v>20668</v>
      </c>
      <c r="AJ3817" t="s">
        <v>32</v>
      </c>
      <c r="AK3817" t="s">
        <v>7990</v>
      </c>
      <c r="AL3817" t="s">
        <v>64</v>
      </c>
      <c r="AM3817" t="s">
        <v>6718</v>
      </c>
      <c r="AN3817">
        <v>1</v>
      </c>
    </row>
    <row r="3818" spans="4:40" ht="14.4" x14ac:dyDescent="0.3">
      <c r="D3818" t="str">
        <f>CONCATENATE(portada_F[[#This Row],[NIVEL]],".",portada_F[[#This Row],[CODINS]])</f>
        <v>1.03678</v>
      </c>
      <c r="E3818" s="444" t="s">
        <v>33651</v>
      </c>
      <c r="F3818" t="s">
        <v>9954</v>
      </c>
      <c r="G3818" t="s">
        <v>13810</v>
      </c>
      <c r="H3818" t="s">
        <v>13811</v>
      </c>
      <c r="I3818" t="s">
        <v>3749</v>
      </c>
      <c r="J3818" t="s">
        <v>10</v>
      </c>
      <c r="K3818" t="s">
        <v>32</v>
      </c>
      <c r="L3818" t="s">
        <v>20921</v>
      </c>
      <c r="M3818" t="s">
        <v>18492</v>
      </c>
      <c r="N3818">
        <v>70102</v>
      </c>
      <c r="O3818" t="s">
        <v>87</v>
      </c>
      <c r="P3818" t="s">
        <v>1</v>
      </c>
      <c r="Q3818" t="s">
        <v>2</v>
      </c>
      <c r="R3818" t="s">
        <v>16846</v>
      </c>
      <c r="S3818" t="s">
        <v>17671</v>
      </c>
      <c r="T3818" t="s">
        <v>17671</v>
      </c>
      <c r="U3818" t="s">
        <v>22842</v>
      </c>
      <c r="V3818" t="s">
        <v>14423</v>
      </c>
      <c r="W3818" t="s">
        <v>14424</v>
      </c>
      <c r="X3818" t="s">
        <v>20474</v>
      </c>
      <c r="Y3818" s="536" t="s">
        <v>28258</v>
      </c>
      <c r="Z3818" s="536"/>
      <c r="AA3818" s="493" t="s">
        <v>18172</v>
      </c>
      <c r="AB3818" s="493" t="s">
        <v>28258</v>
      </c>
      <c r="AC3818" s="493" t="s">
        <v>20343</v>
      </c>
      <c r="AD3818" s="493" t="s">
        <v>22030</v>
      </c>
      <c r="AE3818"/>
      <c r="AF3818" t="s">
        <v>20919</v>
      </c>
      <c r="AG3818"/>
      <c r="AH3818"/>
      <c r="AI3818" t="s">
        <v>20668</v>
      </c>
      <c r="AJ3818" t="s">
        <v>32</v>
      </c>
      <c r="AK3818" t="s">
        <v>14496</v>
      </c>
      <c r="AL3818" t="s">
        <v>64</v>
      </c>
      <c r="AM3818" t="s">
        <v>13811</v>
      </c>
      <c r="AN3818">
        <v>15</v>
      </c>
    </row>
    <row r="3819" spans="4:40" ht="14.4" x14ac:dyDescent="0.3">
      <c r="D3819" t="str">
        <f>CONCATENATE(portada_F[[#This Row],[NIVEL]],".",portada_F[[#This Row],[CODINS]])</f>
        <v>1.03185</v>
      </c>
      <c r="E3819" s="444" t="s">
        <v>33265</v>
      </c>
      <c r="F3819" t="s">
        <v>6155</v>
      </c>
      <c r="G3819" t="s">
        <v>6720</v>
      </c>
      <c r="H3819" t="s">
        <v>6721</v>
      </c>
      <c r="I3819" t="s">
        <v>224</v>
      </c>
      <c r="J3819" t="s">
        <v>225</v>
      </c>
      <c r="K3819" t="s">
        <v>32</v>
      </c>
      <c r="L3819" t="s">
        <v>20921</v>
      </c>
      <c r="M3819" t="s">
        <v>18492</v>
      </c>
      <c r="N3819">
        <v>21001</v>
      </c>
      <c r="O3819" t="s">
        <v>35</v>
      </c>
      <c r="P3819" t="s">
        <v>11</v>
      </c>
      <c r="Q3819" t="s">
        <v>1</v>
      </c>
      <c r="R3819" t="s">
        <v>16614</v>
      </c>
      <c r="S3819" t="s">
        <v>83</v>
      </c>
      <c r="T3819" t="s">
        <v>224</v>
      </c>
      <c r="U3819" t="s">
        <v>2798</v>
      </c>
      <c r="V3819" t="s">
        <v>6721</v>
      </c>
      <c r="W3819" t="s">
        <v>9880</v>
      </c>
      <c r="X3819" t="s">
        <v>12249</v>
      </c>
      <c r="Y3819" s="536" t="s">
        <v>27578</v>
      </c>
      <c r="Z3819" s="536" t="s">
        <v>27578</v>
      </c>
      <c r="AA3819" s="493" t="s">
        <v>9879</v>
      </c>
      <c r="AB3819" s="493" t="s">
        <v>27579</v>
      </c>
      <c r="AC3819" s="493" t="s">
        <v>19792</v>
      </c>
      <c r="AD3819" s="493" t="s">
        <v>21823</v>
      </c>
      <c r="AE3819"/>
      <c r="AF3819" t="s">
        <v>20919</v>
      </c>
      <c r="AG3819"/>
      <c r="AH3819"/>
      <c r="AI3819" t="s">
        <v>20668</v>
      </c>
      <c r="AJ3819" t="s">
        <v>32</v>
      </c>
      <c r="AK3819" t="s">
        <v>8007</v>
      </c>
      <c r="AL3819" t="s">
        <v>64</v>
      </c>
      <c r="AM3819" t="s">
        <v>6721</v>
      </c>
      <c r="AN3819">
        <v>35</v>
      </c>
    </row>
    <row r="3820" spans="4:40" ht="14.4" x14ac:dyDescent="0.3">
      <c r="D3820" t="str">
        <f>CONCATENATE(portada_F[[#This Row],[NIVEL]],".",portada_F[[#This Row],[CODINS]])</f>
        <v>1.04146</v>
      </c>
      <c r="E3820" s="444" t="s">
        <v>34025</v>
      </c>
      <c r="F3820" t="s">
        <v>7960</v>
      </c>
      <c r="G3820" t="s">
        <v>17641</v>
      </c>
      <c r="H3820" t="s">
        <v>70</v>
      </c>
      <c r="I3820" t="s">
        <v>13537</v>
      </c>
      <c r="J3820" t="s">
        <v>4</v>
      </c>
      <c r="K3820" t="s">
        <v>32</v>
      </c>
      <c r="L3820" t="s">
        <v>20921</v>
      </c>
      <c r="M3820" t="s">
        <v>18492</v>
      </c>
      <c r="N3820">
        <v>70401</v>
      </c>
      <c r="O3820" t="s">
        <v>87</v>
      </c>
      <c r="P3820" t="s">
        <v>4</v>
      </c>
      <c r="Q3820" t="s">
        <v>1</v>
      </c>
      <c r="R3820" t="s">
        <v>16860</v>
      </c>
      <c r="S3820" t="s">
        <v>17671</v>
      </c>
      <c r="T3820" t="s">
        <v>22595</v>
      </c>
      <c r="U3820" t="s">
        <v>22601</v>
      </c>
      <c r="V3820" t="s">
        <v>70</v>
      </c>
      <c r="W3820" t="s">
        <v>19597</v>
      </c>
      <c r="X3820" t="s">
        <v>18232</v>
      </c>
      <c r="Y3820" s="536"/>
      <c r="Z3820" s="536"/>
      <c r="AA3820" s="493" t="s">
        <v>17642</v>
      </c>
      <c r="AB3820" s="493" t="s">
        <v>20668</v>
      </c>
      <c r="AC3820" s="493" t="s">
        <v>20294</v>
      </c>
      <c r="AD3820" s="493" t="s">
        <v>26811</v>
      </c>
      <c r="AE3820"/>
      <c r="AF3820" t="s">
        <v>20919</v>
      </c>
      <c r="AG3820"/>
      <c r="AH3820"/>
      <c r="AI3820" t="s">
        <v>20668</v>
      </c>
      <c r="AJ3820" t="s">
        <v>32</v>
      </c>
      <c r="AK3820" t="s">
        <v>17643</v>
      </c>
      <c r="AL3820" t="s">
        <v>64</v>
      </c>
      <c r="AM3820" t="s">
        <v>70</v>
      </c>
      <c r="AN3820">
        <v>3</v>
      </c>
    </row>
    <row r="3821" spans="4:40" ht="14.4" x14ac:dyDescent="0.3">
      <c r="D3821" t="str">
        <f>CONCATENATE(portada_F[[#This Row],[NIVEL]],".",portada_F[[#This Row],[CODINS]])</f>
        <v>1.03163</v>
      </c>
      <c r="E3821" s="444" t="s">
        <v>33245</v>
      </c>
      <c r="F3821" t="s">
        <v>6120</v>
      </c>
      <c r="G3821" t="s">
        <v>6722</v>
      </c>
      <c r="H3821" t="s">
        <v>6723</v>
      </c>
      <c r="I3821" t="s">
        <v>235</v>
      </c>
      <c r="J3821" t="s">
        <v>3</v>
      </c>
      <c r="K3821" t="s">
        <v>32</v>
      </c>
      <c r="L3821" t="s">
        <v>20921</v>
      </c>
      <c r="M3821" t="s">
        <v>18492</v>
      </c>
      <c r="N3821">
        <v>50309</v>
      </c>
      <c r="O3821" t="s">
        <v>236</v>
      </c>
      <c r="P3821" t="s">
        <v>3</v>
      </c>
      <c r="Q3821" t="s">
        <v>10</v>
      </c>
      <c r="R3821" t="s">
        <v>16758</v>
      </c>
      <c r="S3821" t="s">
        <v>237</v>
      </c>
      <c r="T3821" t="s">
        <v>235</v>
      </c>
      <c r="U3821" t="s">
        <v>4683</v>
      </c>
      <c r="V3821" t="s">
        <v>2088</v>
      </c>
      <c r="W3821" t="s">
        <v>27534</v>
      </c>
      <c r="X3821" t="s">
        <v>11049</v>
      </c>
      <c r="Y3821" s="536" t="s">
        <v>27535</v>
      </c>
      <c r="Z3821" s="536" t="s">
        <v>27535</v>
      </c>
      <c r="AA3821" s="493" t="s">
        <v>18149</v>
      </c>
      <c r="AB3821" s="493" t="s">
        <v>27535</v>
      </c>
      <c r="AC3821" s="493" t="s">
        <v>19862</v>
      </c>
      <c r="AD3821" s="493" t="s">
        <v>23512</v>
      </c>
      <c r="AE3821"/>
      <c r="AF3821" t="s">
        <v>20919</v>
      </c>
      <c r="AG3821"/>
      <c r="AH3821"/>
      <c r="AI3821" t="s">
        <v>20668</v>
      </c>
      <c r="AJ3821" t="s">
        <v>32</v>
      </c>
      <c r="AK3821" t="s">
        <v>8000</v>
      </c>
      <c r="AL3821" t="s">
        <v>64</v>
      </c>
      <c r="AM3821" t="s">
        <v>6723</v>
      </c>
      <c r="AN3821">
        <v>18</v>
      </c>
    </row>
    <row r="3822" spans="4:40" ht="14.4" x14ac:dyDescent="0.3">
      <c r="D3822" t="str">
        <f>CONCATENATE(portada_F[[#This Row],[NIVEL]],".",portada_F[[#This Row],[CODINS]])</f>
        <v>1.02224</v>
      </c>
      <c r="E3822" s="444" t="s">
        <v>32428</v>
      </c>
      <c r="F3822" t="s">
        <v>10078</v>
      </c>
      <c r="G3822" t="s">
        <v>10079</v>
      </c>
      <c r="H3822" t="s">
        <v>10080</v>
      </c>
      <c r="I3822" t="s">
        <v>13536</v>
      </c>
      <c r="J3822" t="s">
        <v>14</v>
      </c>
      <c r="K3822" t="s">
        <v>32</v>
      </c>
      <c r="L3822" t="s">
        <v>20921</v>
      </c>
      <c r="M3822" t="s">
        <v>18492</v>
      </c>
      <c r="N3822">
        <v>60301</v>
      </c>
      <c r="O3822" t="s">
        <v>136</v>
      </c>
      <c r="P3822" t="s">
        <v>3</v>
      </c>
      <c r="Q3822" t="s">
        <v>1</v>
      </c>
      <c r="R3822" t="s">
        <v>16814</v>
      </c>
      <c r="S3822" t="s">
        <v>137</v>
      </c>
      <c r="T3822" t="s">
        <v>1636</v>
      </c>
      <c r="U3822" t="s">
        <v>1636</v>
      </c>
      <c r="V3822" t="s">
        <v>10080</v>
      </c>
      <c r="W3822" t="s">
        <v>10082</v>
      </c>
      <c r="X3822" t="s">
        <v>10846</v>
      </c>
      <c r="Y3822" s="536" t="s">
        <v>24032</v>
      </c>
      <c r="Z3822" s="536" t="s">
        <v>25613</v>
      </c>
      <c r="AA3822" s="493" t="s">
        <v>10081</v>
      </c>
      <c r="AB3822" s="493" t="s">
        <v>25613</v>
      </c>
      <c r="AC3822" s="493" t="s">
        <v>20057</v>
      </c>
      <c r="AD3822" s="493" t="s">
        <v>25274</v>
      </c>
      <c r="AE3822"/>
      <c r="AF3822" t="s">
        <v>20919</v>
      </c>
      <c r="AG3822"/>
      <c r="AH3822"/>
      <c r="AI3822" t="s">
        <v>20668</v>
      </c>
      <c r="AJ3822" t="s">
        <v>32</v>
      </c>
      <c r="AK3822" t="s">
        <v>10117</v>
      </c>
      <c r="AL3822" t="s">
        <v>64</v>
      </c>
      <c r="AM3822" t="s">
        <v>10080</v>
      </c>
      <c r="AN3822">
        <v>28</v>
      </c>
    </row>
    <row r="3823" spans="4:40" ht="14.4" x14ac:dyDescent="0.3">
      <c r="D3823" t="str">
        <f>CONCATENATE(portada_F[[#This Row],[NIVEL]],".",portada_F[[#This Row],[CODINS]])</f>
        <v>1.03630</v>
      </c>
      <c r="E3823" s="444" t="s">
        <v>33611</v>
      </c>
      <c r="F3823" t="s">
        <v>7543</v>
      </c>
      <c r="G3823" t="s">
        <v>13745</v>
      </c>
      <c r="H3823" t="s">
        <v>13746</v>
      </c>
      <c r="I3823" t="s">
        <v>13537</v>
      </c>
      <c r="J3823" t="s">
        <v>6</v>
      </c>
      <c r="K3823" t="s">
        <v>32</v>
      </c>
      <c r="L3823" t="s">
        <v>20921</v>
      </c>
      <c r="M3823" t="s">
        <v>18492</v>
      </c>
      <c r="N3823">
        <v>70501</v>
      </c>
      <c r="O3823" t="s">
        <v>87</v>
      </c>
      <c r="P3823" t="s">
        <v>5</v>
      </c>
      <c r="Q3823" t="s">
        <v>1</v>
      </c>
      <c r="R3823" t="s">
        <v>16864</v>
      </c>
      <c r="S3823" t="s">
        <v>17671</v>
      </c>
      <c r="T3823" t="s">
        <v>3066</v>
      </c>
      <c r="U3823" t="s">
        <v>3066</v>
      </c>
      <c r="V3823" t="s">
        <v>13746</v>
      </c>
      <c r="W3823" t="s">
        <v>14376</v>
      </c>
      <c r="X3823" t="s">
        <v>18181</v>
      </c>
      <c r="Y3823" s="536" t="s">
        <v>28537</v>
      </c>
      <c r="Z3823" s="536"/>
      <c r="AA3823" s="493" t="s">
        <v>14375</v>
      </c>
      <c r="AB3823" s="493" t="s">
        <v>28537</v>
      </c>
      <c r="AC3823" s="493" t="s">
        <v>20275</v>
      </c>
      <c r="AD3823" s="493" t="s">
        <v>26614</v>
      </c>
      <c r="AE3823"/>
      <c r="AF3823" t="s">
        <v>20919</v>
      </c>
      <c r="AG3823"/>
      <c r="AH3823"/>
      <c r="AI3823" t="s">
        <v>20668</v>
      </c>
      <c r="AJ3823" t="s">
        <v>32</v>
      </c>
      <c r="AK3823" t="s">
        <v>14482</v>
      </c>
      <c r="AL3823" t="s">
        <v>64</v>
      </c>
      <c r="AM3823" t="s">
        <v>13746</v>
      </c>
      <c r="AN3823">
        <v>9</v>
      </c>
    </row>
    <row r="3824" spans="4:40" ht="14.4" x14ac:dyDescent="0.3">
      <c r="D3824" t="str">
        <f>CONCATENATE(portada_F[[#This Row],[NIVEL]],".",portada_F[[#This Row],[CODINS]])</f>
        <v>1.03261</v>
      </c>
      <c r="E3824" s="444" t="s">
        <v>33324</v>
      </c>
      <c r="F3824" t="s">
        <v>6197</v>
      </c>
      <c r="G3824" t="s">
        <v>6724</v>
      </c>
      <c r="H3824" t="s">
        <v>1459</v>
      </c>
      <c r="I3824" s="448" t="s">
        <v>17778</v>
      </c>
      <c r="J3824" s="448" t="s">
        <v>10</v>
      </c>
      <c r="K3824" t="s">
        <v>32</v>
      </c>
      <c r="L3824" t="s">
        <v>20921</v>
      </c>
      <c r="M3824" t="s">
        <v>18492</v>
      </c>
      <c r="N3824">
        <v>21401</v>
      </c>
      <c r="O3824" t="s">
        <v>35</v>
      </c>
      <c r="P3824" t="s">
        <v>225</v>
      </c>
      <c r="Q3824" t="s">
        <v>1</v>
      </c>
      <c r="R3824" t="s">
        <v>16641</v>
      </c>
      <c r="S3824" t="s">
        <v>83</v>
      </c>
      <c r="T3824" t="s">
        <v>226</v>
      </c>
      <c r="U3824" t="s">
        <v>226</v>
      </c>
      <c r="V3824" t="s">
        <v>1459</v>
      </c>
      <c r="W3824" t="s">
        <v>27721</v>
      </c>
      <c r="X3824" t="s">
        <v>12259</v>
      </c>
      <c r="Y3824" s="536"/>
      <c r="Z3824" s="536"/>
      <c r="AA3824" s="493" t="s">
        <v>6725</v>
      </c>
      <c r="AB3824" s="493" t="s">
        <v>27722</v>
      </c>
      <c r="AC3824" s="493" t="s">
        <v>21855</v>
      </c>
      <c r="AD3824" s="493" t="s">
        <v>21856</v>
      </c>
      <c r="AE3824"/>
      <c r="AF3824" t="s">
        <v>20919</v>
      </c>
      <c r="AG3824"/>
      <c r="AH3824"/>
      <c r="AI3824" t="s">
        <v>20668</v>
      </c>
      <c r="AJ3824" t="s">
        <v>32</v>
      </c>
      <c r="AK3824" t="s">
        <v>8021</v>
      </c>
      <c r="AL3824" t="s">
        <v>64</v>
      </c>
      <c r="AM3824" t="s">
        <v>1459</v>
      </c>
      <c r="AN3824">
        <v>43</v>
      </c>
    </row>
    <row r="3825" spans="4:40" ht="14.4" x14ac:dyDescent="0.3">
      <c r="D3825" t="str">
        <f>CONCATENATE(portada_F[[#This Row],[NIVEL]],".",portada_F[[#This Row],[CODINS]])</f>
        <v>1.03379</v>
      </c>
      <c r="E3825" s="444" t="s">
        <v>33429</v>
      </c>
      <c r="F3825" t="s">
        <v>10312</v>
      </c>
      <c r="G3825" t="s">
        <v>10313</v>
      </c>
      <c r="H3825" t="s">
        <v>10314</v>
      </c>
      <c r="I3825" t="s">
        <v>13536</v>
      </c>
      <c r="J3825" t="s">
        <v>225</v>
      </c>
      <c r="K3825" t="s">
        <v>32</v>
      </c>
      <c r="L3825" t="s">
        <v>20921</v>
      </c>
      <c r="M3825" t="s">
        <v>18492</v>
      </c>
      <c r="N3825">
        <v>60301</v>
      </c>
      <c r="O3825" t="s">
        <v>136</v>
      </c>
      <c r="P3825" t="s">
        <v>3</v>
      </c>
      <c r="Q3825" t="s">
        <v>1</v>
      </c>
      <c r="R3825" t="s">
        <v>16814</v>
      </c>
      <c r="S3825" t="s">
        <v>137</v>
      </c>
      <c r="T3825" t="s">
        <v>1636</v>
      </c>
      <c r="U3825" t="s">
        <v>1636</v>
      </c>
      <c r="V3825" t="s">
        <v>10314</v>
      </c>
      <c r="W3825" t="s">
        <v>19465</v>
      </c>
      <c r="X3825" t="s">
        <v>13362</v>
      </c>
      <c r="Y3825" s="536" t="s">
        <v>27965</v>
      </c>
      <c r="Z3825" s="536"/>
      <c r="AA3825" s="493" t="s">
        <v>19464</v>
      </c>
      <c r="AB3825" s="493" t="s">
        <v>27965</v>
      </c>
      <c r="AC3825" s="493" t="s">
        <v>20428</v>
      </c>
      <c r="AD3825" s="493" t="s">
        <v>25274</v>
      </c>
      <c r="AE3825"/>
      <c r="AF3825" t="s">
        <v>20919</v>
      </c>
      <c r="AG3825"/>
      <c r="AH3825"/>
      <c r="AI3825" t="s">
        <v>20668</v>
      </c>
      <c r="AJ3825" t="s">
        <v>32</v>
      </c>
      <c r="AK3825" t="s">
        <v>11115</v>
      </c>
      <c r="AL3825" t="s">
        <v>64</v>
      </c>
      <c r="AM3825" t="s">
        <v>10314</v>
      </c>
      <c r="AN3825">
        <v>5</v>
      </c>
    </row>
    <row r="3826" spans="4:40" ht="14.4" x14ac:dyDescent="0.3">
      <c r="D3826" t="str">
        <f>CONCATENATE(portada_F[[#This Row],[NIVEL]],".",portada_F[[#This Row],[CODINS]])</f>
        <v>1.03270</v>
      </c>
      <c r="E3826" s="444" t="s">
        <v>33331</v>
      </c>
      <c r="F3826" t="s">
        <v>6203</v>
      </c>
      <c r="G3826" t="s">
        <v>6732</v>
      </c>
      <c r="H3826" t="s">
        <v>9884</v>
      </c>
      <c r="I3826" t="s">
        <v>83</v>
      </c>
      <c r="J3826" t="s">
        <v>10</v>
      </c>
      <c r="K3826" t="s">
        <v>32</v>
      </c>
      <c r="L3826" t="s">
        <v>20921</v>
      </c>
      <c r="M3826" t="s">
        <v>18492</v>
      </c>
      <c r="N3826">
        <v>20904</v>
      </c>
      <c r="O3826" t="s">
        <v>35</v>
      </c>
      <c r="P3826" t="s">
        <v>10</v>
      </c>
      <c r="Q3826" t="s">
        <v>4</v>
      </c>
      <c r="R3826" t="s">
        <v>16613</v>
      </c>
      <c r="S3826" t="s">
        <v>83</v>
      </c>
      <c r="T3826" t="s">
        <v>2243</v>
      </c>
      <c r="U3826" t="s">
        <v>759</v>
      </c>
      <c r="V3826" t="s">
        <v>6733</v>
      </c>
      <c r="W3826" t="s">
        <v>9885</v>
      </c>
      <c r="X3826" t="s">
        <v>12262</v>
      </c>
      <c r="Y3826" s="536" t="s">
        <v>27734</v>
      </c>
      <c r="Z3826" s="536"/>
      <c r="AA3826" s="493" t="s">
        <v>27735</v>
      </c>
      <c r="AB3826" s="493" t="s">
        <v>27736</v>
      </c>
      <c r="AC3826" s="493" t="s">
        <v>21713</v>
      </c>
      <c r="AD3826" s="493" t="s">
        <v>21714</v>
      </c>
      <c r="AE3826"/>
      <c r="AF3826" t="s">
        <v>20919</v>
      </c>
      <c r="AG3826"/>
      <c r="AH3826"/>
      <c r="AI3826" t="s">
        <v>20668</v>
      </c>
      <c r="AJ3826" t="s">
        <v>32</v>
      </c>
      <c r="AK3826" t="s">
        <v>8024</v>
      </c>
      <c r="AL3826" t="s">
        <v>64</v>
      </c>
      <c r="AM3826" t="s">
        <v>9884</v>
      </c>
      <c r="AN3826">
        <v>34</v>
      </c>
    </row>
    <row r="3827" spans="4:40" ht="14.4" x14ac:dyDescent="0.3">
      <c r="D3827" t="str">
        <f>CONCATENATE(portada_F[[#This Row],[NIVEL]],".",portada_F[[#This Row],[CODINS]])</f>
        <v>1.03497</v>
      </c>
      <c r="E3827" s="444" t="s">
        <v>33512</v>
      </c>
      <c r="F3827" t="s">
        <v>12586</v>
      </c>
      <c r="G3827" t="s">
        <v>12587</v>
      </c>
      <c r="H3827" t="s">
        <v>12588</v>
      </c>
      <c r="I3827" t="s">
        <v>13537</v>
      </c>
      <c r="J3827" t="s">
        <v>6</v>
      </c>
      <c r="K3827" t="s">
        <v>32</v>
      </c>
      <c r="L3827" t="s">
        <v>20921</v>
      </c>
      <c r="M3827" t="s">
        <v>18492</v>
      </c>
      <c r="N3827">
        <v>70503</v>
      </c>
      <c r="O3827" t="s">
        <v>87</v>
      </c>
      <c r="P3827" t="s">
        <v>5</v>
      </c>
      <c r="Q3827" t="s">
        <v>3</v>
      </c>
      <c r="R3827" t="s">
        <v>16866</v>
      </c>
      <c r="S3827" t="s">
        <v>17671</v>
      </c>
      <c r="T3827" t="s">
        <v>3066</v>
      </c>
      <c r="U3827" t="s">
        <v>22889</v>
      </c>
      <c r="V3827" t="s">
        <v>12588</v>
      </c>
      <c r="W3827" t="s">
        <v>14276</v>
      </c>
      <c r="X3827" t="s">
        <v>19485</v>
      </c>
      <c r="Y3827" s="536" t="s">
        <v>28227</v>
      </c>
      <c r="Z3827" s="536"/>
      <c r="AA3827" s="493" t="s">
        <v>17397</v>
      </c>
      <c r="AB3827" s="493" t="s">
        <v>28227</v>
      </c>
      <c r="AC3827" s="493" t="s">
        <v>20275</v>
      </c>
      <c r="AD3827" s="493" t="s">
        <v>26614</v>
      </c>
      <c r="AE3827"/>
      <c r="AF3827" t="s">
        <v>20919</v>
      </c>
      <c r="AG3827"/>
      <c r="AH3827"/>
      <c r="AI3827" t="s">
        <v>20668</v>
      </c>
      <c r="AJ3827" t="s">
        <v>32</v>
      </c>
      <c r="AK3827" t="s">
        <v>13508</v>
      </c>
      <c r="AL3827" t="s">
        <v>64</v>
      </c>
      <c r="AM3827" t="s">
        <v>12588</v>
      </c>
      <c r="AN3827">
        <v>5</v>
      </c>
    </row>
    <row r="3828" spans="4:40" ht="14.4" x14ac:dyDescent="0.3">
      <c r="D3828" t="str">
        <f>CONCATENATE(portada_F[[#This Row],[NIVEL]],".",portada_F[[#This Row],[CODINS]])</f>
        <v>1.03032</v>
      </c>
      <c r="E3828" s="444" t="s">
        <v>33136</v>
      </c>
      <c r="F3828" t="s">
        <v>5911</v>
      </c>
      <c r="G3828" t="s">
        <v>6708</v>
      </c>
      <c r="H3828" t="s">
        <v>11227</v>
      </c>
      <c r="I3828" t="s">
        <v>207</v>
      </c>
      <c r="J3828" t="s">
        <v>1</v>
      </c>
      <c r="K3828" t="s">
        <v>32</v>
      </c>
      <c r="L3828" t="s">
        <v>20921</v>
      </c>
      <c r="M3828" t="s">
        <v>11128</v>
      </c>
      <c r="N3828">
        <v>40901</v>
      </c>
      <c r="O3828" t="s">
        <v>206</v>
      </c>
      <c r="P3828" t="s">
        <v>10</v>
      </c>
      <c r="Q3828" t="s">
        <v>1</v>
      </c>
      <c r="R3828" t="s">
        <v>16735</v>
      </c>
      <c r="S3828" t="s">
        <v>207</v>
      </c>
      <c r="T3828" t="s">
        <v>1085</v>
      </c>
      <c r="U3828" t="s">
        <v>1085</v>
      </c>
      <c r="V3828" t="s">
        <v>62</v>
      </c>
      <c r="W3828" t="s">
        <v>20347</v>
      </c>
      <c r="X3828" t="s">
        <v>6709</v>
      </c>
      <c r="Y3828" s="536" t="s">
        <v>27270</v>
      </c>
      <c r="Z3828" s="536" t="s">
        <v>27271</v>
      </c>
      <c r="AA3828" s="493" t="s">
        <v>27272</v>
      </c>
      <c r="AB3828" s="493" t="s">
        <v>27273</v>
      </c>
      <c r="AC3828" s="493" t="s">
        <v>18822</v>
      </c>
      <c r="AD3828" s="493" t="s">
        <v>22081</v>
      </c>
      <c r="AE3828"/>
      <c r="AF3828" t="s">
        <v>20919</v>
      </c>
      <c r="AG3828"/>
      <c r="AH3828"/>
      <c r="AI3828" t="s">
        <v>20668</v>
      </c>
      <c r="AJ3828" t="s">
        <v>32</v>
      </c>
      <c r="AK3828" t="s">
        <v>7955</v>
      </c>
      <c r="AL3828" t="s">
        <v>64</v>
      </c>
      <c r="AM3828" t="s">
        <v>11227</v>
      </c>
      <c r="AN3828">
        <v>38</v>
      </c>
    </row>
    <row r="3829" spans="4:40" ht="14.4" x14ac:dyDescent="0.3">
      <c r="D3829" t="str">
        <f>CONCATENATE(portada_F[[#This Row],[NIVEL]],".",portada_F[[#This Row],[CODINS]])</f>
        <v>1.03653</v>
      </c>
      <c r="E3829" s="444" t="s">
        <v>33632</v>
      </c>
      <c r="F3829" t="s">
        <v>11099</v>
      </c>
      <c r="G3829" t="s">
        <v>13781</v>
      </c>
      <c r="H3829" t="s">
        <v>13782</v>
      </c>
      <c r="I3829" t="s">
        <v>17778</v>
      </c>
      <c r="J3829" t="s">
        <v>5</v>
      </c>
      <c r="K3829" t="s">
        <v>32</v>
      </c>
      <c r="L3829" t="s">
        <v>20921</v>
      </c>
      <c r="M3829" t="s">
        <v>18492</v>
      </c>
      <c r="N3829">
        <v>21501</v>
      </c>
      <c r="O3829" t="s">
        <v>35</v>
      </c>
      <c r="P3829" t="s">
        <v>202</v>
      </c>
      <c r="Q3829" t="s">
        <v>1</v>
      </c>
      <c r="R3829" t="s">
        <v>16645</v>
      </c>
      <c r="S3829" t="s">
        <v>83</v>
      </c>
      <c r="T3829" t="s">
        <v>203</v>
      </c>
      <c r="U3829" t="s">
        <v>159</v>
      </c>
      <c r="V3829" t="s">
        <v>13782</v>
      </c>
      <c r="W3829" t="s">
        <v>28595</v>
      </c>
      <c r="X3829" t="s">
        <v>15904</v>
      </c>
      <c r="Y3829" s="536" t="s">
        <v>28596</v>
      </c>
      <c r="Z3829" s="536"/>
      <c r="AA3829" s="493" t="s">
        <v>15147</v>
      </c>
      <c r="AB3829" s="493" t="s">
        <v>28597</v>
      </c>
      <c r="AC3829" s="493" t="s">
        <v>19800</v>
      </c>
      <c r="AD3829" s="493" t="s">
        <v>21858</v>
      </c>
      <c r="AE3829"/>
      <c r="AF3829" t="s">
        <v>20919</v>
      </c>
      <c r="AG3829"/>
      <c r="AH3829"/>
      <c r="AI3829" t="s">
        <v>20668</v>
      </c>
      <c r="AJ3829" t="s">
        <v>32</v>
      </c>
      <c r="AK3829" t="s">
        <v>14492</v>
      </c>
      <c r="AL3829" t="s">
        <v>64</v>
      </c>
      <c r="AM3829" t="s">
        <v>13782</v>
      </c>
      <c r="AN3829">
        <v>5</v>
      </c>
    </row>
    <row r="3830" spans="4:40" ht="14.4" x14ac:dyDescent="0.3">
      <c r="D3830" t="str">
        <f>CONCATENATE(portada_F[[#This Row],[NIVEL]],".",portada_F[[#This Row],[CODINS]])</f>
        <v>1.03215</v>
      </c>
      <c r="E3830" s="444" t="s">
        <v>33288</v>
      </c>
      <c r="F3830" t="s">
        <v>6943</v>
      </c>
      <c r="G3830" t="s">
        <v>6726</v>
      </c>
      <c r="H3830" t="s">
        <v>8011</v>
      </c>
      <c r="I3830" t="s">
        <v>135</v>
      </c>
      <c r="J3830" t="s">
        <v>15</v>
      </c>
      <c r="K3830" t="s">
        <v>32</v>
      </c>
      <c r="L3830" t="s">
        <v>20921</v>
      </c>
      <c r="M3830" t="s">
        <v>18492</v>
      </c>
      <c r="N3830">
        <v>60804</v>
      </c>
      <c r="O3830" t="s">
        <v>136</v>
      </c>
      <c r="P3830" t="s">
        <v>9</v>
      </c>
      <c r="Q3830" t="s">
        <v>4</v>
      </c>
      <c r="R3830" t="s">
        <v>16836</v>
      </c>
      <c r="S3830" t="s">
        <v>137</v>
      </c>
      <c r="T3830" t="s">
        <v>22499</v>
      </c>
      <c r="U3830" t="s">
        <v>191</v>
      </c>
      <c r="V3830" t="s">
        <v>9882</v>
      </c>
      <c r="W3830" t="s">
        <v>27628</v>
      </c>
      <c r="X3830" t="s">
        <v>12253</v>
      </c>
      <c r="Y3830" s="536"/>
      <c r="Z3830" s="536"/>
      <c r="AA3830" s="493" t="s">
        <v>27629</v>
      </c>
      <c r="AB3830" s="493" t="s">
        <v>27630</v>
      </c>
      <c r="AC3830" s="493" t="s">
        <v>13182</v>
      </c>
      <c r="AD3830" s="493" t="s">
        <v>24842</v>
      </c>
      <c r="AE3830"/>
      <c r="AF3830" t="s">
        <v>20919</v>
      </c>
      <c r="AG3830"/>
      <c r="AH3830"/>
      <c r="AI3830" t="s">
        <v>20668</v>
      </c>
      <c r="AJ3830" t="s">
        <v>32</v>
      </c>
      <c r="AK3830" t="s">
        <v>8010</v>
      </c>
      <c r="AL3830" t="s">
        <v>64</v>
      </c>
      <c r="AM3830" t="s">
        <v>8011</v>
      </c>
      <c r="AN3830">
        <v>14</v>
      </c>
    </row>
    <row r="3831" spans="4:40" ht="14.4" x14ac:dyDescent="0.3">
      <c r="D3831" t="str">
        <f>CONCATENATE(portada_F[[#This Row],[NIVEL]],".",portada_F[[#This Row],[CODINS]])</f>
        <v>1.03504</v>
      </c>
      <c r="E3831" s="444" t="s">
        <v>33517</v>
      </c>
      <c r="F3831" t="s">
        <v>7982</v>
      </c>
      <c r="G3831" t="s">
        <v>12598</v>
      </c>
      <c r="H3831" t="s">
        <v>12599</v>
      </c>
      <c r="I3831" t="s">
        <v>13536</v>
      </c>
      <c r="J3831" t="s">
        <v>14</v>
      </c>
      <c r="K3831" t="s">
        <v>32</v>
      </c>
      <c r="L3831" t="s">
        <v>20921</v>
      </c>
      <c r="M3831" t="s">
        <v>18492</v>
      </c>
      <c r="N3831">
        <v>60301</v>
      </c>
      <c r="O3831" t="s">
        <v>136</v>
      </c>
      <c r="P3831" t="s">
        <v>3</v>
      </c>
      <c r="Q3831" t="s">
        <v>1</v>
      </c>
      <c r="R3831" t="s">
        <v>16814</v>
      </c>
      <c r="S3831" t="s">
        <v>137</v>
      </c>
      <c r="T3831" t="s">
        <v>1636</v>
      </c>
      <c r="U3831" t="s">
        <v>1636</v>
      </c>
      <c r="V3831" t="s">
        <v>1508</v>
      </c>
      <c r="W3831" t="s">
        <v>14281</v>
      </c>
      <c r="X3831" t="s">
        <v>14280</v>
      </c>
      <c r="Y3831" s="536" t="s">
        <v>28238</v>
      </c>
      <c r="Z3831" s="536" t="s">
        <v>28239</v>
      </c>
      <c r="AA3831" s="493" t="s">
        <v>28240</v>
      </c>
      <c r="AB3831" s="493" t="s">
        <v>28239</v>
      </c>
      <c r="AC3831" s="493" t="s">
        <v>20057</v>
      </c>
      <c r="AD3831" s="493" t="s">
        <v>24032</v>
      </c>
      <c r="AE3831"/>
      <c r="AF3831" t="s">
        <v>20919</v>
      </c>
      <c r="AG3831"/>
      <c r="AH3831"/>
      <c r="AI3831" t="s">
        <v>20668</v>
      </c>
      <c r="AJ3831" t="s">
        <v>32</v>
      </c>
      <c r="AK3831" t="s">
        <v>13511</v>
      </c>
      <c r="AL3831" t="s">
        <v>64</v>
      </c>
      <c r="AM3831" t="s">
        <v>12599</v>
      </c>
      <c r="AN3831">
        <v>11</v>
      </c>
    </row>
    <row r="3832" spans="4:40" ht="14.4" x14ac:dyDescent="0.3">
      <c r="D3832" t="str">
        <f>CONCATENATE(portada_F[[#This Row],[NIVEL]],".",portada_F[[#This Row],[CODINS]])</f>
        <v>1.03998</v>
      </c>
      <c r="E3832" s="444" t="s">
        <v>33903</v>
      </c>
      <c r="F3832" s="446" t="s">
        <v>7832</v>
      </c>
      <c r="G3832" t="s">
        <v>16048</v>
      </c>
      <c r="H3832" t="s">
        <v>16049</v>
      </c>
      <c r="I3832" t="s">
        <v>13537</v>
      </c>
      <c r="J3832" t="s">
        <v>5</v>
      </c>
      <c r="K3832" t="s">
        <v>32</v>
      </c>
      <c r="L3832" t="s">
        <v>20921</v>
      </c>
      <c r="M3832" t="s">
        <v>18492</v>
      </c>
      <c r="N3832">
        <v>70102</v>
      </c>
      <c r="O3832" t="s">
        <v>87</v>
      </c>
      <c r="P3832" t="s">
        <v>1</v>
      </c>
      <c r="Q3832" t="s">
        <v>2</v>
      </c>
      <c r="R3832" t="s">
        <v>16846</v>
      </c>
      <c r="S3832" t="s">
        <v>17671</v>
      </c>
      <c r="T3832" t="s">
        <v>17671</v>
      </c>
      <c r="U3832" t="s">
        <v>22842</v>
      </c>
      <c r="V3832" t="s">
        <v>16049</v>
      </c>
      <c r="W3832" t="s">
        <v>16050</v>
      </c>
      <c r="X3832" t="s">
        <v>17489</v>
      </c>
      <c r="Y3832" s="536"/>
      <c r="Z3832" s="536"/>
      <c r="AA3832" s="493" t="s">
        <v>29285</v>
      </c>
      <c r="AB3832" s="493" t="s">
        <v>29286</v>
      </c>
      <c r="AC3832" s="493" t="s">
        <v>9709</v>
      </c>
      <c r="AD3832" s="493" t="s">
        <v>24468</v>
      </c>
      <c r="AE3832"/>
      <c r="AF3832" t="s">
        <v>20919</v>
      </c>
      <c r="AG3832"/>
      <c r="AH3832"/>
      <c r="AI3832" t="s">
        <v>20668</v>
      </c>
      <c r="AJ3832" t="s">
        <v>32</v>
      </c>
      <c r="AK3832" t="s">
        <v>16051</v>
      </c>
      <c r="AL3832" t="s">
        <v>64</v>
      </c>
      <c r="AM3832" t="s">
        <v>16049</v>
      </c>
      <c r="AN3832">
        <v>5</v>
      </c>
    </row>
    <row r="3833" spans="4:40" ht="14.4" x14ac:dyDescent="0.3">
      <c r="D3833" t="str">
        <f>CONCATENATE(portada_F[[#This Row],[NIVEL]],".",portada_F[[#This Row],[CODINS]])</f>
        <v>1.03498</v>
      </c>
      <c r="E3833" s="444" t="s">
        <v>33513</v>
      </c>
      <c r="F3833" t="s">
        <v>12589</v>
      </c>
      <c r="G3833" t="s">
        <v>12590</v>
      </c>
      <c r="H3833" t="s">
        <v>17432</v>
      </c>
      <c r="I3833" t="s">
        <v>13537</v>
      </c>
      <c r="J3833" t="s">
        <v>5</v>
      </c>
      <c r="K3833" t="s">
        <v>32</v>
      </c>
      <c r="L3833" t="s">
        <v>20921</v>
      </c>
      <c r="M3833" t="s">
        <v>18492</v>
      </c>
      <c r="N3833">
        <v>70102</v>
      </c>
      <c r="O3833" t="s">
        <v>87</v>
      </c>
      <c r="P3833" t="s">
        <v>1</v>
      </c>
      <c r="Q3833" t="s">
        <v>2</v>
      </c>
      <c r="R3833" t="s">
        <v>16846</v>
      </c>
      <c r="S3833" t="s">
        <v>17671</v>
      </c>
      <c r="T3833" t="s">
        <v>17671</v>
      </c>
      <c r="U3833" t="s">
        <v>22842</v>
      </c>
      <c r="V3833" t="s">
        <v>17431</v>
      </c>
      <c r="W3833" t="s">
        <v>28228</v>
      </c>
      <c r="X3833" t="s">
        <v>15885</v>
      </c>
      <c r="Y3833" s="536"/>
      <c r="Z3833" s="536"/>
      <c r="AA3833" s="493" t="s">
        <v>28229</v>
      </c>
      <c r="AB3833" s="493" t="s">
        <v>28230</v>
      </c>
      <c r="AC3833" s="493" t="s">
        <v>9709</v>
      </c>
      <c r="AD3833" s="493" t="s">
        <v>24468</v>
      </c>
      <c r="AE3833"/>
      <c r="AF3833" t="s">
        <v>20919</v>
      </c>
      <c r="AG3833"/>
      <c r="AH3833"/>
      <c r="AI3833" t="s">
        <v>20668</v>
      </c>
      <c r="AJ3833" t="s">
        <v>32</v>
      </c>
      <c r="AK3833" t="s">
        <v>13509</v>
      </c>
      <c r="AL3833" t="s">
        <v>64</v>
      </c>
      <c r="AM3833" t="s">
        <v>17432</v>
      </c>
      <c r="AN3833">
        <v>6</v>
      </c>
    </row>
    <row r="3834" spans="4:40" ht="14.4" x14ac:dyDescent="0.3">
      <c r="D3834" t="str">
        <f>CONCATENATE(portada_F[[#This Row],[NIVEL]],".",portada_F[[#This Row],[CODINS]])</f>
        <v>1.04111</v>
      </c>
      <c r="E3834" s="444" t="s">
        <v>33996</v>
      </c>
      <c r="F3834" t="s">
        <v>10023</v>
      </c>
      <c r="G3834" t="s">
        <v>17586</v>
      </c>
      <c r="H3834" t="s">
        <v>17587</v>
      </c>
      <c r="I3834" t="s">
        <v>13537</v>
      </c>
      <c r="J3834" t="s">
        <v>5</v>
      </c>
      <c r="K3834" t="s">
        <v>32</v>
      </c>
      <c r="L3834" t="s">
        <v>20921</v>
      </c>
      <c r="M3834" t="s">
        <v>18492</v>
      </c>
      <c r="N3834">
        <v>70102</v>
      </c>
      <c r="O3834" t="s">
        <v>87</v>
      </c>
      <c r="P3834" t="s">
        <v>1</v>
      </c>
      <c r="Q3834" t="s">
        <v>2</v>
      </c>
      <c r="R3834" t="s">
        <v>16846</v>
      </c>
      <c r="S3834" t="s">
        <v>17671</v>
      </c>
      <c r="T3834" t="s">
        <v>17671</v>
      </c>
      <c r="U3834" t="s">
        <v>22842</v>
      </c>
      <c r="V3834" t="s">
        <v>17587</v>
      </c>
      <c r="W3834" t="s">
        <v>17589</v>
      </c>
      <c r="X3834" t="s">
        <v>17588</v>
      </c>
      <c r="Y3834" s="536"/>
      <c r="Z3834" s="536"/>
      <c r="AA3834" s="493" t="s">
        <v>20233</v>
      </c>
      <c r="AB3834" s="493" t="s">
        <v>29524</v>
      </c>
      <c r="AC3834" s="493" t="s">
        <v>9709</v>
      </c>
      <c r="AD3834" s="493" t="s">
        <v>24468</v>
      </c>
      <c r="AE3834"/>
      <c r="AF3834" t="s">
        <v>20919</v>
      </c>
      <c r="AG3834"/>
      <c r="AH3834"/>
      <c r="AI3834" t="s">
        <v>20668</v>
      </c>
      <c r="AJ3834" t="s">
        <v>32</v>
      </c>
      <c r="AK3834" t="s">
        <v>17590</v>
      </c>
      <c r="AL3834" t="s">
        <v>64</v>
      </c>
      <c r="AM3834" t="s">
        <v>17587</v>
      </c>
      <c r="AN3834">
        <v>14</v>
      </c>
    </row>
    <row r="3835" spans="4:40" ht="14.4" x14ac:dyDescent="0.3">
      <c r="D3835" t="str">
        <f>CONCATENATE(portada_F[[#This Row],[NIVEL]],".",portada_F[[#This Row],[CODINS]])</f>
        <v>1.03632</v>
      </c>
      <c r="E3835" s="444" t="s">
        <v>33613</v>
      </c>
      <c r="F3835" t="s">
        <v>13749</v>
      </c>
      <c r="G3835" t="s">
        <v>13750</v>
      </c>
      <c r="H3835" t="s">
        <v>13751</v>
      </c>
      <c r="I3835" t="s">
        <v>13537</v>
      </c>
      <c r="J3835" t="s">
        <v>5</v>
      </c>
      <c r="K3835" t="s">
        <v>32</v>
      </c>
      <c r="L3835" t="s">
        <v>20921</v>
      </c>
      <c r="M3835" t="s">
        <v>18492</v>
      </c>
      <c r="N3835">
        <v>70102</v>
      </c>
      <c r="O3835" t="s">
        <v>87</v>
      </c>
      <c r="P3835" t="s">
        <v>1</v>
      </c>
      <c r="Q3835" t="s">
        <v>2</v>
      </c>
      <c r="R3835" t="s">
        <v>16846</v>
      </c>
      <c r="S3835" t="s">
        <v>17671</v>
      </c>
      <c r="T3835" t="s">
        <v>17671</v>
      </c>
      <c r="U3835" t="s">
        <v>22842</v>
      </c>
      <c r="V3835" t="s">
        <v>13751</v>
      </c>
      <c r="W3835" t="s">
        <v>14381</v>
      </c>
      <c r="X3835" t="s">
        <v>15900</v>
      </c>
      <c r="Y3835" s="536"/>
      <c r="Z3835" s="536"/>
      <c r="AA3835" s="493" t="s">
        <v>14380</v>
      </c>
      <c r="AB3835" s="493" t="s">
        <v>28539</v>
      </c>
      <c r="AC3835" s="493" t="s">
        <v>9709</v>
      </c>
      <c r="AD3835" s="493" t="s">
        <v>24468</v>
      </c>
      <c r="AE3835"/>
      <c r="AF3835" t="s">
        <v>20919</v>
      </c>
      <c r="AG3835"/>
      <c r="AH3835"/>
      <c r="AI3835" t="s">
        <v>20668</v>
      </c>
      <c r="AJ3835" t="s">
        <v>32</v>
      </c>
      <c r="AK3835" t="s">
        <v>14483</v>
      </c>
      <c r="AL3835" t="s">
        <v>64</v>
      </c>
      <c r="AM3835" t="s">
        <v>13751</v>
      </c>
      <c r="AN3835">
        <v>10</v>
      </c>
    </row>
    <row r="3836" spans="4:40" ht="14.4" x14ac:dyDescent="0.3">
      <c r="D3836" t="str">
        <f>CONCATENATE(portada_F[[#This Row],[NIVEL]],".",portada_F[[#This Row],[CODINS]])</f>
        <v>1.04318</v>
      </c>
      <c r="E3836" s="444" t="s">
        <v>34146</v>
      </c>
      <c r="F3836" s="446" t="s">
        <v>15348</v>
      </c>
      <c r="G3836" t="s">
        <v>20670</v>
      </c>
      <c r="H3836" t="s">
        <v>20671</v>
      </c>
      <c r="I3836" t="s">
        <v>13537</v>
      </c>
      <c r="J3836" t="s">
        <v>5</v>
      </c>
      <c r="K3836" t="s">
        <v>32</v>
      </c>
      <c r="L3836" t="s">
        <v>20921</v>
      </c>
      <c r="M3836" t="s">
        <v>18492</v>
      </c>
      <c r="N3836">
        <v>70404</v>
      </c>
      <c r="O3836" t="s">
        <v>87</v>
      </c>
      <c r="P3836" t="s">
        <v>4</v>
      </c>
      <c r="Q3836" t="s">
        <v>4</v>
      </c>
      <c r="R3836" t="s">
        <v>16863</v>
      </c>
      <c r="S3836" t="s">
        <v>17671</v>
      </c>
      <c r="T3836" t="s">
        <v>22595</v>
      </c>
      <c r="U3836" t="s">
        <v>22596</v>
      </c>
      <c r="V3836" t="s">
        <v>20674</v>
      </c>
      <c r="W3836" t="s">
        <v>29898</v>
      </c>
      <c r="X3836" t="s">
        <v>20673</v>
      </c>
      <c r="Y3836" s="536" t="s">
        <v>29899</v>
      </c>
      <c r="Z3836" s="536"/>
      <c r="AA3836" s="493" t="s">
        <v>20672</v>
      </c>
      <c r="AB3836" s="493" t="s">
        <v>29899</v>
      </c>
      <c r="AC3836" s="493" t="s">
        <v>9709</v>
      </c>
      <c r="AD3836" s="493" t="s">
        <v>24468</v>
      </c>
      <c r="AE3836"/>
      <c r="AF3836" t="s">
        <v>20919</v>
      </c>
      <c r="AG3836"/>
      <c r="AH3836"/>
      <c r="AI3836" t="s">
        <v>20668</v>
      </c>
      <c r="AJ3836" t="s">
        <v>32</v>
      </c>
      <c r="AK3836" t="s">
        <v>18672</v>
      </c>
      <c r="AL3836" t="s">
        <v>64</v>
      </c>
      <c r="AM3836" t="s">
        <v>20671</v>
      </c>
      <c r="AN3836">
        <v>14</v>
      </c>
    </row>
    <row r="3837" spans="4:40" ht="14.4" x14ac:dyDescent="0.3">
      <c r="D3837" t="str">
        <f>CONCATENATE(portada_F[[#This Row],[NIVEL]],".",portada_F[[#This Row],[CODINS]])</f>
        <v>1.03227</v>
      </c>
      <c r="E3837" s="444" t="s">
        <v>33299</v>
      </c>
      <c r="F3837" t="s">
        <v>6952</v>
      </c>
      <c r="G3837" t="s">
        <v>6728</v>
      </c>
      <c r="H3837" t="s">
        <v>6729</v>
      </c>
      <c r="I3837" t="s">
        <v>13537</v>
      </c>
      <c r="J3837" t="s">
        <v>5</v>
      </c>
      <c r="K3837" t="s">
        <v>32</v>
      </c>
      <c r="L3837" t="s">
        <v>20921</v>
      </c>
      <c r="M3837" t="s">
        <v>18492</v>
      </c>
      <c r="N3837">
        <v>70102</v>
      </c>
      <c r="O3837" t="s">
        <v>87</v>
      </c>
      <c r="P3837" t="s">
        <v>1</v>
      </c>
      <c r="Q3837" t="s">
        <v>2</v>
      </c>
      <c r="R3837" t="s">
        <v>16846</v>
      </c>
      <c r="S3837" t="s">
        <v>17671</v>
      </c>
      <c r="T3837" t="s">
        <v>17671</v>
      </c>
      <c r="U3837" t="s">
        <v>22842</v>
      </c>
      <c r="V3837" t="s">
        <v>6729</v>
      </c>
      <c r="W3837" t="s">
        <v>19437</v>
      </c>
      <c r="X3837" t="s">
        <v>14245</v>
      </c>
      <c r="Y3837" s="536" t="s">
        <v>27659</v>
      </c>
      <c r="Z3837" s="536"/>
      <c r="AA3837" s="493" t="s">
        <v>19436</v>
      </c>
      <c r="AB3837" s="493" t="s">
        <v>27659</v>
      </c>
      <c r="AC3837" s="493" t="s">
        <v>9709</v>
      </c>
      <c r="AD3837" s="493" t="s">
        <v>24468</v>
      </c>
      <c r="AE3837"/>
      <c r="AF3837" t="s">
        <v>20919</v>
      </c>
      <c r="AG3837"/>
      <c r="AH3837"/>
      <c r="AI3837" t="s">
        <v>20668</v>
      </c>
      <c r="AJ3837" t="s">
        <v>32</v>
      </c>
      <c r="AK3837" t="s">
        <v>8015</v>
      </c>
      <c r="AL3837" t="s">
        <v>64</v>
      </c>
      <c r="AM3837" t="s">
        <v>6729</v>
      </c>
      <c r="AN3837">
        <v>13</v>
      </c>
    </row>
    <row r="3838" spans="4:40" ht="14.4" x14ac:dyDescent="0.3">
      <c r="D3838" t="str">
        <f>CONCATENATE(portada_F[[#This Row],[NIVEL]],".",portada_F[[#This Row],[CODINS]])</f>
        <v>1.03239</v>
      </c>
      <c r="E3838" s="444" t="s">
        <v>33308</v>
      </c>
      <c r="F3838" t="s">
        <v>6957</v>
      </c>
      <c r="G3838" t="s">
        <v>6730</v>
      </c>
      <c r="H3838" t="s">
        <v>6731</v>
      </c>
      <c r="I3838" t="s">
        <v>17671</v>
      </c>
      <c r="J3838" t="s">
        <v>3</v>
      </c>
      <c r="K3838" t="s">
        <v>32</v>
      </c>
      <c r="L3838" t="s">
        <v>20921</v>
      </c>
      <c r="M3838" t="s">
        <v>18492</v>
      </c>
      <c r="N3838">
        <v>70102</v>
      </c>
      <c r="O3838" t="s">
        <v>87</v>
      </c>
      <c r="P3838" t="s">
        <v>1</v>
      </c>
      <c r="Q3838" t="s">
        <v>2</v>
      </c>
      <c r="R3838" t="s">
        <v>16846</v>
      </c>
      <c r="S3838" t="s">
        <v>17671</v>
      </c>
      <c r="T3838" t="s">
        <v>17671</v>
      </c>
      <c r="U3838" t="s">
        <v>22842</v>
      </c>
      <c r="V3838" t="s">
        <v>6731</v>
      </c>
      <c r="W3838" t="s">
        <v>9883</v>
      </c>
      <c r="X3838" t="s">
        <v>13334</v>
      </c>
      <c r="Y3838" s="536" t="s">
        <v>27681</v>
      </c>
      <c r="Z3838" s="536"/>
      <c r="AA3838" s="493" t="s">
        <v>27682</v>
      </c>
      <c r="AB3838" s="493" t="s">
        <v>27683</v>
      </c>
      <c r="AC3838" s="493" t="s">
        <v>19968</v>
      </c>
      <c r="AD3838" s="493" t="s">
        <v>23138</v>
      </c>
      <c r="AE3838"/>
      <c r="AF3838" t="s">
        <v>20919</v>
      </c>
      <c r="AG3838"/>
      <c r="AH3838"/>
      <c r="AI3838" t="s">
        <v>20668</v>
      </c>
      <c r="AJ3838" t="s">
        <v>32</v>
      </c>
      <c r="AK3838" t="s">
        <v>8018</v>
      </c>
      <c r="AL3838" t="s">
        <v>64</v>
      </c>
      <c r="AM3838" t="s">
        <v>6731</v>
      </c>
      <c r="AN3838">
        <v>16</v>
      </c>
    </row>
    <row r="3839" spans="4:40" ht="14.4" x14ac:dyDescent="0.3">
      <c r="D3839" t="str">
        <f>CONCATENATE(portada_F[[#This Row],[NIVEL]],".",portada_F[[#This Row],[CODINS]])</f>
        <v>1.03229</v>
      </c>
      <c r="E3839" s="444" t="s">
        <v>33300</v>
      </c>
      <c r="F3839" t="s">
        <v>18640</v>
      </c>
      <c r="G3839" t="s">
        <v>18641</v>
      </c>
      <c r="H3839" t="s">
        <v>18642</v>
      </c>
      <c r="I3839" t="s">
        <v>13537</v>
      </c>
      <c r="J3839" t="s">
        <v>4</v>
      </c>
      <c r="K3839" t="s">
        <v>32</v>
      </c>
      <c r="L3839" t="s">
        <v>20921</v>
      </c>
      <c r="M3839" t="s">
        <v>18492</v>
      </c>
      <c r="N3839">
        <v>70404</v>
      </c>
      <c r="O3839" t="s">
        <v>87</v>
      </c>
      <c r="P3839" t="s">
        <v>4</v>
      </c>
      <c r="Q3839" t="s">
        <v>4</v>
      </c>
      <c r="R3839" t="s">
        <v>16863</v>
      </c>
      <c r="S3839" t="s">
        <v>17671</v>
      </c>
      <c r="T3839" t="s">
        <v>22595</v>
      </c>
      <c r="U3839" t="s">
        <v>22596</v>
      </c>
      <c r="V3839" t="s">
        <v>20392</v>
      </c>
      <c r="W3839" t="s">
        <v>27660</v>
      </c>
      <c r="X3839" t="s">
        <v>20394</v>
      </c>
      <c r="Y3839" s="536" t="s">
        <v>27661</v>
      </c>
      <c r="Z3839" s="536" t="s">
        <v>27662</v>
      </c>
      <c r="AA3839" s="493" t="s">
        <v>20393</v>
      </c>
      <c r="AB3839" s="493" t="s">
        <v>27663</v>
      </c>
      <c r="AC3839" s="493" t="s">
        <v>20294</v>
      </c>
      <c r="AD3839" s="493" t="s">
        <v>26811</v>
      </c>
      <c r="AE3839"/>
      <c r="AF3839" t="s">
        <v>20919</v>
      </c>
      <c r="AG3839"/>
      <c r="AH3839"/>
      <c r="AI3839" t="s">
        <v>20668</v>
      </c>
      <c r="AJ3839" t="s">
        <v>32</v>
      </c>
      <c r="AK3839" t="s">
        <v>18660</v>
      </c>
      <c r="AL3839" t="s">
        <v>64</v>
      </c>
      <c r="AM3839" t="s">
        <v>18642</v>
      </c>
      <c r="AN3839">
        <v>7</v>
      </c>
    </row>
    <row r="3840" spans="4:40" ht="14.4" x14ac:dyDescent="0.3">
      <c r="D3840" t="str">
        <f>CONCATENATE(portada_F[[#This Row],[NIVEL]],".",portada_F[[#This Row],[CODINS]])</f>
        <v>1.03231</v>
      </c>
      <c r="E3840" s="444" t="s">
        <v>33301</v>
      </c>
      <c r="F3840" t="s">
        <v>9898</v>
      </c>
      <c r="G3840" t="s">
        <v>18643</v>
      </c>
      <c r="H3840" t="s">
        <v>18644</v>
      </c>
      <c r="I3840" t="s">
        <v>13537</v>
      </c>
      <c r="J3840" t="s">
        <v>4</v>
      </c>
      <c r="K3840" t="s">
        <v>32</v>
      </c>
      <c r="L3840" t="s">
        <v>20921</v>
      </c>
      <c r="M3840" t="s">
        <v>18492</v>
      </c>
      <c r="N3840">
        <v>70404</v>
      </c>
      <c r="O3840" t="s">
        <v>87</v>
      </c>
      <c r="P3840" t="s">
        <v>4</v>
      </c>
      <c r="Q3840" t="s">
        <v>4</v>
      </c>
      <c r="R3840" t="s">
        <v>16863</v>
      </c>
      <c r="S3840" t="s">
        <v>17671</v>
      </c>
      <c r="T3840" t="s">
        <v>22595</v>
      </c>
      <c r="U3840" t="s">
        <v>22596</v>
      </c>
      <c r="V3840" t="s">
        <v>20395</v>
      </c>
      <c r="W3840" t="s">
        <v>27664</v>
      </c>
      <c r="X3840" t="s">
        <v>20397</v>
      </c>
      <c r="Y3840" s="536" t="s">
        <v>27665</v>
      </c>
      <c r="Z3840" s="536" t="s">
        <v>27666</v>
      </c>
      <c r="AA3840" s="493" t="s">
        <v>20396</v>
      </c>
      <c r="AB3840" s="493" t="s">
        <v>27665</v>
      </c>
      <c r="AC3840" s="493" t="s">
        <v>20294</v>
      </c>
      <c r="AD3840" s="493" t="s">
        <v>26811</v>
      </c>
      <c r="AE3840"/>
      <c r="AF3840" t="s">
        <v>20919</v>
      </c>
      <c r="AG3840"/>
      <c r="AH3840"/>
      <c r="AI3840" t="s">
        <v>20668</v>
      </c>
      <c r="AJ3840" t="s">
        <v>32</v>
      </c>
      <c r="AK3840" t="s">
        <v>18659</v>
      </c>
      <c r="AL3840" t="s">
        <v>64</v>
      </c>
      <c r="AM3840" t="s">
        <v>18644</v>
      </c>
      <c r="AN3840">
        <v>7</v>
      </c>
    </row>
    <row r="3841" spans="4:40" ht="14.4" x14ac:dyDescent="0.3">
      <c r="D3841" t="str">
        <f>CONCATENATE(portada_F[[#This Row],[NIVEL]],".",portada_F[[#This Row],[CODINS]])</f>
        <v>1.04282</v>
      </c>
      <c r="E3841" s="444" t="s">
        <v>34120</v>
      </c>
      <c r="F3841" t="s">
        <v>10062</v>
      </c>
      <c r="G3841" t="s">
        <v>18706</v>
      </c>
      <c r="H3841" t="s">
        <v>18707</v>
      </c>
      <c r="I3841" t="s">
        <v>13537</v>
      </c>
      <c r="J3841" t="s">
        <v>4</v>
      </c>
      <c r="K3841" t="s">
        <v>32</v>
      </c>
      <c r="L3841" t="s">
        <v>20921</v>
      </c>
      <c r="M3841" t="s">
        <v>18492</v>
      </c>
      <c r="N3841">
        <v>70404</v>
      </c>
      <c r="O3841" t="s">
        <v>87</v>
      </c>
      <c r="P3841" t="s">
        <v>4</v>
      </c>
      <c r="Q3841" t="s">
        <v>4</v>
      </c>
      <c r="R3841" t="s">
        <v>16863</v>
      </c>
      <c r="S3841" t="s">
        <v>17671</v>
      </c>
      <c r="T3841" t="s">
        <v>22595</v>
      </c>
      <c r="U3841" t="s">
        <v>22596</v>
      </c>
      <c r="V3841" t="s">
        <v>20581</v>
      </c>
      <c r="W3841" t="s">
        <v>20584</v>
      </c>
      <c r="X3841" t="s">
        <v>20583</v>
      </c>
      <c r="Y3841" s="536"/>
      <c r="Z3841" s="536"/>
      <c r="AA3841" s="493" t="s">
        <v>20582</v>
      </c>
      <c r="AB3841" s="493" t="s">
        <v>29827</v>
      </c>
      <c r="AC3841" s="493" t="s">
        <v>20294</v>
      </c>
      <c r="AD3841" s="493" t="s">
        <v>26811</v>
      </c>
      <c r="AE3841"/>
      <c r="AF3841" t="s">
        <v>20919</v>
      </c>
      <c r="AG3841"/>
      <c r="AH3841"/>
      <c r="AI3841" t="s">
        <v>20668</v>
      </c>
      <c r="AJ3841" t="s">
        <v>32</v>
      </c>
      <c r="AK3841" t="s">
        <v>18655</v>
      </c>
      <c r="AL3841" t="s">
        <v>64</v>
      </c>
      <c r="AM3841" t="s">
        <v>18707</v>
      </c>
      <c r="AN3841">
        <v>8</v>
      </c>
    </row>
    <row r="3842" spans="4:40" ht="14.4" x14ac:dyDescent="0.3">
      <c r="D3842" t="str">
        <f>CONCATENATE(portada_F[[#This Row],[NIVEL]],".",portada_F[[#This Row],[CODINS]])</f>
        <v>1.03512</v>
      </c>
      <c r="E3842" s="444" t="s">
        <v>33524</v>
      </c>
      <c r="F3842" t="s">
        <v>12613</v>
      </c>
      <c r="G3842" t="s">
        <v>12614</v>
      </c>
      <c r="H3842" t="s">
        <v>12615</v>
      </c>
      <c r="I3842" t="s">
        <v>3749</v>
      </c>
      <c r="J3842" t="s">
        <v>6</v>
      </c>
      <c r="K3842" t="s">
        <v>32</v>
      </c>
      <c r="L3842" t="s">
        <v>20921</v>
      </c>
      <c r="M3842" t="s">
        <v>18492</v>
      </c>
      <c r="N3842">
        <v>70102</v>
      </c>
      <c r="O3842" t="s">
        <v>87</v>
      </c>
      <c r="P3842" t="s">
        <v>1</v>
      </c>
      <c r="Q3842" t="s">
        <v>2</v>
      </c>
      <c r="R3842" t="s">
        <v>16846</v>
      </c>
      <c r="S3842" t="s">
        <v>17671</v>
      </c>
      <c r="T3842" t="s">
        <v>17671</v>
      </c>
      <c r="U3842" t="s">
        <v>22842</v>
      </c>
      <c r="V3842" t="s">
        <v>12615</v>
      </c>
      <c r="W3842" t="s">
        <v>28255</v>
      </c>
      <c r="X3842" t="s">
        <v>14288</v>
      </c>
      <c r="Y3842" s="536" t="s">
        <v>28256</v>
      </c>
      <c r="Z3842" s="536"/>
      <c r="AA3842" s="493" t="s">
        <v>15136</v>
      </c>
      <c r="AB3842" s="493" t="s">
        <v>28256</v>
      </c>
      <c r="AC3842" s="493" t="s">
        <v>19304</v>
      </c>
      <c r="AD3842" s="493" t="s">
        <v>22030</v>
      </c>
      <c r="AE3842"/>
      <c r="AF3842" t="s">
        <v>20919</v>
      </c>
      <c r="AG3842"/>
      <c r="AH3842"/>
      <c r="AI3842" t="s">
        <v>20668</v>
      </c>
      <c r="AJ3842" t="s">
        <v>32</v>
      </c>
      <c r="AK3842" t="s">
        <v>13516</v>
      </c>
      <c r="AL3842" t="s">
        <v>64</v>
      </c>
      <c r="AM3842" t="s">
        <v>12615</v>
      </c>
      <c r="AN3842">
        <v>13</v>
      </c>
    </row>
    <row r="3843" spans="4:40" ht="14.4" x14ac:dyDescent="0.3">
      <c r="D3843" t="str">
        <f>CONCATENATE(portada_F[[#This Row],[NIVEL]],".",portada_F[[#This Row],[CODINS]])</f>
        <v>1.03477</v>
      </c>
      <c r="E3843" s="444" t="s">
        <v>33509</v>
      </c>
      <c r="F3843" t="s">
        <v>9921</v>
      </c>
      <c r="G3843" t="s">
        <v>12578</v>
      </c>
      <c r="H3843" t="s">
        <v>12579</v>
      </c>
      <c r="I3843" t="s">
        <v>3749</v>
      </c>
      <c r="J3843" t="s">
        <v>6</v>
      </c>
      <c r="K3843" t="s">
        <v>32</v>
      </c>
      <c r="L3843" t="s">
        <v>20921</v>
      </c>
      <c r="M3843" t="s">
        <v>18492</v>
      </c>
      <c r="N3843">
        <v>70102</v>
      </c>
      <c r="O3843" t="s">
        <v>87</v>
      </c>
      <c r="P3843" t="s">
        <v>1</v>
      </c>
      <c r="Q3843" t="s">
        <v>2</v>
      </c>
      <c r="R3843" t="s">
        <v>16846</v>
      </c>
      <c r="S3843" t="s">
        <v>17671</v>
      </c>
      <c r="T3843" t="s">
        <v>17671</v>
      </c>
      <c r="U3843" t="s">
        <v>22842</v>
      </c>
      <c r="V3843" t="s">
        <v>12579</v>
      </c>
      <c r="W3843" t="s">
        <v>13415</v>
      </c>
      <c r="X3843" t="s">
        <v>13414</v>
      </c>
      <c r="Y3843" s="536"/>
      <c r="Z3843" s="536"/>
      <c r="AA3843" s="493" t="s">
        <v>28184</v>
      </c>
      <c r="AB3843" s="493" t="s">
        <v>28185</v>
      </c>
      <c r="AC3843" s="493" t="s">
        <v>19304</v>
      </c>
      <c r="AD3843" s="493" t="s">
        <v>22030</v>
      </c>
      <c r="AE3843"/>
      <c r="AF3843" t="s">
        <v>20919</v>
      </c>
      <c r="AG3843"/>
      <c r="AH3843"/>
      <c r="AI3843" t="s">
        <v>20668</v>
      </c>
      <c r="AJ3843" t="s">
        <v>32</v>
      </c>
      <c r="AK3843" t="s">
        <v>13507</v>
      </c>
      <c r="AL3843" t="s">
        <v>64</v>
      </c>
      <c r="AM3843" t="s">
        <v>12579</v>
      </c>
      <c r="AN3843">
        <v>8</v>
      </c>
    </row>
    <row r="3844" spans="4:40" ht="14.4" x14ac:dyDescent="0.3">
      <c r="D3844" t="str">
        <f>CONCATENATE(portada_F[[#This Row],[NIVEL]],".",portada_F[[#This Row],[CODINS]])</f>
        <v>1.03861</v>
      </c>
      <c r="E3844" s="444" t="s">
        <v>33789</v>
      </c>
      <c r="F3844" t="s">
        <v>7950</v>
      </c>
      <c r="G3844" t="s">
        <v>14786</v>
      </c>
      <c r="H3844" t="s">
        <v>14787</v>
      </c>
      <c r="I3844" t="s">
        <v>3749</v>
      </c>
      <c r="J3844" t="s">
        <v>6</v>
      </c>
      <c r="K3844" t="s">
        <v>32</v>
      </c>
      <c r="L3844" t="s">
        <v>20921</v>
      </c>
      <c r="M3844" t="s">
        <v>18492</v>
      </c>
      <c r="N3844">
        <v>30512</v>
      </c>
      <c r="O3844" t="s">
        <v>64</v>
      </c>
      <c r="P3844" t="s">
        <v>5</v>
      </c>
      <c r="Q3844" t="s">
        <v>14</v>
      </c>
      <c r="R3844" t="s">
        <v>19682</v>
      </c>
      <c r="S3844" t="s">
        <v>242</v>
      </c>
      <c r="T3844" t="s">
        <v>3749</v>
      </c>
      <c r="U3844" t="s">
        <v>25376</v>
      </c>
      <c r="V3844" t="s">
        <v>15303</v>
      </c>
      <c r="W3844" t="s">
        <v>15305</v>
      </c>
      <c r="X3844" t="s">
        <v>18214</v>
      </c>
      <c r="Y3844" s="536" t="s">
        <v>29009</v>
      </c>
      <c r="Z3844" s="536"/>
      <c r="AA3844" s="493" t="s">
        <v>15304</v>
      </c>
      <c r="AB3844" s="493" t="s">
        <v>29009</v>
      </c>
      <c r="AC3844" s="493" t="s">
        <v>19304</v>
      </c>
      <c r="AD3844" s="493" t="s">
        <v>26511</v>
      </c>
      <c r="AE3844"/>
      <c r="AF3844" t="s">
        <v>20919</v>
      </c>
      <c r="AG3844"/>
      <c r="AH3844"/>
      <c r="AI3844" t="s">
        <v>20668</v>
      </c>
      <c r="AJ3844" t="s">
        <v>32</v>
      </c>
      <c r="AK3844" t="s">
        <v>15354</v>
      </c>
      <c r="AL3844" t="s">
        <v>64</v>
      </c>
      <c r="AM3844" t="s">
        <v>14787</v>
      </c>
      <c r="AN3844">
        <v>10</v>
      </c>
    </row>
    <row r="3845" spans="4:40" ht="14.4" x14ac:dyDescent="0.3">
      <c r="D3845" t="str">
        <f>CONCATENATE(portada_F[[#This Row],[NIVEL]],".",portada_F[[#This Row],[CODINS]])</f>
        <v>1.03679</v>
      </c>
      <c r="E3845" s="444" t="s">
        <v>33652</v>
      </c>
      <c r="F3845" t="s">
        <v>9955</v>
      </c>
      <c r="G3845" t="s">
        <v>13812</v>
      </c>
      <c r="H3845" t="s">
        <v>13813</v>
      </c>
      <c r="I3845" t="s">
        <v>3749</v>
      </c>
      <c r="J3845" t="s">
        <v>10</v>
      </c>
      <c r="K3845" t="s">
        <v>32</v>
      </c>
      <c r="L3845" t="s">
        <v>20921</v>
      </c>
      <c r="M3845" t="s">
        <v>18492</v>
      </c>
      <c r="N3845">
        <v>70102</v>
      </c>
      <c r="O3845" t="s">
        <v>87</v>
      </c>
      <c r="P3845" t="s">
        <v>1</v>
      </c>
      <c r="Q3845" t="s">
        <v>2</v>
      </c>
      <c r="R3845" t="s">
        <v>16846</v>
      </c>
      <c r="S3845" t="s">
        <v>17671</v>
      </c>
      <c r="T3845" t="s">
        <v>17671</v>
      </c>
      <c r="U3845" t="s">
        <v>22842</v>
      </c>
      <c r="V3845" t="s">
        <v>4379</v>
      </c>
      <c r="W3845" t="s">
        <v>28652</v>
      </c>
      <c r="X3845" t="s">
        <v>18189</v>
      </c>
      <c r="Y3845" s="536" t="s">
        <v>28653</v>
      </c>
      <c r="Z3845" s="536"/>
      <c r="AA3845" s="493" t="s">
        <v>20475</v>
      </c>
      <c r="AB3845" s="493" t="s">
        <v>28653</v>
      </c>
      <c r="AC3845" s="493" t="s">
        <v>20343</v>
      </c>
      <c r="AD3845" s="493" t="s">
        <v>22030</v>
      </c>
      <c r="AE3845"/>
      <c r="AF3845" t="s">
        <v>20919</v>
      </c>
      <c r="AG3845"/>
      <c r="AH3845"/>
      <c r="AI3845" t="s">
        <v>20668</v>
      </c>
      <c r="AJ3845" t="s">
        <v>32</v>
      </c>
      <c r="AK3845" t="s">
        <v>14497</v>
      </c>
      <c r="AL3845" t="s">
        <v>64</v>
      </c>
      <c r="AM3845" t="s">
        <v>13813</v>
      </c>
      <c r="AN3845">
        <v>10</v>
      </c>
    </row>
    <row r="3846" spans="4:40" ht="14.4" x14ac:dyDescent="0.3">
      <c r="D3846" t="str">
        <f>CONCATENATE(portada_F[[#This Row],[NIVEL]],".",portada_F[[#This Row],[CODINS]])</f>
        <v>1.03226</v>
      </c>
      <c r="E3846" s="444" t="s">
        <v>33298</v>
      </c>
      <c r="F3846" t="s">
        <v>6951</v>
      </c>
      <c r="G3846" t="s">
        <v>6727</v>
      </c>
      <c r="H3846" t="s">
        <v>17793</v>
      </c>
      <c r="I3846" t="s">
        <v>13536</v>
      </c>
      <c r="J3846" t="s">
        <v>225</v>
      </c>
      <c r="K3846" t="s">
        <v>32</v>
      </c>
      <c r="L3846" t="s">
        <v>20921</v>
      </c>
      <c r="M3846" t="s">
        <v>18492</v>
      </c>
      <c r="N3846">
        <v>60301</v>
      </c>
      <c r="O3846" t="s">
        <v>136</v>
      </c>
      <c r="P3846" t="s">
        <v>3</v>
      </c>
      <c r="Q3846" t="s">
        <v>1</v>
      </c>
      <c r="R3846" t="s">
        <v>16814</v>
      </c>
      <c r="S3846" t="s">
        <v>137</v>
      </c>
      <c r="T3846" t="s">
        <v>1636</v>
      </c>
      <c r="U3846" t="s">
        <v>1636</v>
      </c>
      <c r="V3846" t="s">
        <v>6714</v>
      </c>
      <c r="W3846" t="s">
        <v>27654</v>
      </c>
      <c r="X3846" t="s">
        <v>27655</v>
      </c>
      <c r="Y3846" s="536" t="s">
        <v>27656</v>
      </c>
      <c r="Z3846" s="536"/>
      <c r="AA3846" s="493" t="s">
        <v>27657</v>
      </c>
      <c r="AB3846" s="493" t="s">
        <v>27658</v>
      </c>
      <c r="AC3846" s="493" t="s">
        <v>20428</v>
      </c>
      <c r="AD3846" s="493" t="s">
        <v>24034</v>
      </c>
      <c r="AE3846"/>
      <c r="AF3846" t="s">
        <v>20919</v>
      </c>
      <c r="AG3846"/>
      <c r="AH3846"/>
      <c r="AI3846" t="s">
        <v>20668</v>
      </c>
      <c r="AJ3846" t="s">
        <v>32</v>
      </c>
      <c r="AK3846" t="s">
        <v>8014</v>
      </c>
      <c r="AL3846" t="s">
        <v>64</v>
      </c>
      <c r="AM3846" t="s">
        <v>17793</v>
      </c>
      <c r="AN3846">
        <v>7</v>
      </c>
    </row>
    <row r="3847" spans="4:40" ht="14.4" x14ac:dyDescent="0.3">
      <c r="D3847" t="str">
        <f>CONCATENATE(portada_F[[#This Row],[NIVEL]],".",portada_F[[#This Row],[CODINS]])</f>
        <v>1.03615</v>
      </c>
      <c r="E3847" s="444" t="s">
        <v>33602</v>
      </c>
      <c r="F3847" t="s">
        <v>13726</v>
      </c>
      <c r="G3847" t="s">
        <v>13727</v>
      </c>
      <c r="H3847" t="s">
        <v>13728</v>
      </c>
      <c r="I3847" t="s">
        <v>13536</v>
      </c>
      <c r="J3847" t="s">
        <v>14</v>
      </c>
      <c r="K3847" t="s">
        <v>32</v>
      </c>
      <c r="L3847" t="s">
        <v>20921</v>
      </c>
      <c r="M3847" t="s">
        <v>18492</v>
      </c>
      <c r="N3847">
        <v>60301</v>
      </c>
      <c r="O3847" t="s">
        <v>136</v>
      </c>
      <c r="P3847" t="s">
        <v>3</v>
      </c>
      <c r="Q3847" t="s">
        <v>1</v>
      </c>
      <c r="R3847" t="s">
        <v>16814</v>
      </c>
      <c r="S3847" t="s">
        <v>137</v>
      </c>
      <c r="T3847" t="s">
        <v>1636</v>
      </c>
      <c r="U3847" t="s">
        <v>1636</v>
      </c>
      <c r="V3847" t="s">
        <v>1724</v>
      </c>
      <c r="W3847" t="s">
        <v>28496</v>
      </c>
      <c r="X3847" t="s">
        <v>15899</v>
      </c>
      <c r="Y3847" s="536" t="s">
        <v>28497</v>
      </c>
      <c r="Z3847" s="536"/>
      <c r="AA3847" s="493" t="s">
        <v>15898</v>
      </c>
      <c r="AB3847" s="493" t="s">
        <v>28498</v>
      </c>
      <c r="AC3847" s="493" t="s">
        <v>20057</v>
      </c>
      <c r="AD3847" s="493" t="s">
        <v>25274</v>
      </c>
      <c r="AE3847"/>
      <c r="AF3847" t="s">
        <v>20919</v>
      </c>
      <c r="AG3847"/>
      <c r="AH3847"/>
      <c r="AI3847" t="s">
        <v>20668</v>
      </c>
      <c r="AJ3847" t="s">
        <v>32</v>
      </c>
      <c r="AK3847" t="s">
        <v>14478</v>
      </c>
      <c r="AL3847" t="s">
        <v>64</v>
      </c>
      <c r="AM3847" t="s">
        <v>13728</v>
      </c>
      <c r="AN3847">
        <v>5</v>
      </c>
    </row>
    <row r="3848" spans="4:40" ht="14.4" x14ac:dyDescent="0.3">
      <c r="D3848" t="str">
        <f>CONCATENATE(portada_F[[#This Row],[NIVEL]],".",portada_F[[#This Row],[CODINS]])</f>
        <v>1.04054</v>
      </c>
      <c r="E3848" s="444" t="s">
        <v>33950</v>
      </c>
      <c r="F3848" t="s">
        <v>14463</v>
      </c>
      <c r="G3848" t="s">
        <v>16137</v>
      </c>
      <c r="H3848" t="s">
        <v>16138</v>
      </c>
      <c r="I3848" t="s">
        <v>3287</v>
      </c>
      <c r="J3848" t="s">
        <v>9</v>
      </c>
      <c r="K3848" t="s">
        <v>32</v>
      </c>
      <c r="L3848" t="s">
        <v>20921</v>
      </c>
      <c r="M3848" t="s">
        <v>18492</v>
      </c>
      <c r="N3848">
        <v>70203</v>
      </c>
      <c r="O3848" t="s">
        <v>87</v>
      </c>
      <c r="P3848" t="s">
        <v>2</v>
      </c>
      <c r="Q3848" t="s">
        <v>3</v>
      </c>
      <c r="R3848" t="s">
        <v>18395</v>
      </c>
      <c r="S3848" t="s">
        <v>17671</v>
      </c>
      <c r="T3848" t="s">
        <v>3288</v>
      </c>
      <c r="U3848" t="s">
        <v>22636</v>
      </c>
      <c r="V3848" t="s">
        <v>16138</v>
      </c>
      <c r="W3848" t="s">
        <v>29402</v>
      </c>
      <c r="X3848" t="s">
        <v>16140</v>
      </c>
      <c r="Y3848" s="536" t="s">
        <v>29403</v>
      </c>
      <c r="Z3848" s="536"/>
      <c r="AA3848" s="493" t="s">
        <v>19584</v>
      </c>
      <c r="AB3848" s="493" t="s">
        <v>29404</v>
      </c>
      <c r="AC3848" s="493" t="s">
        <v>19918</v>
      </c>
      <c r="AD3848" s="493" t="s">
        <v>25627</v>
      </c>
      <c r="AE3848"/>
      <c r="AF3848" t="s">
        <v>20919</v>
      </c>
      <c r="AG3848"/>
      <c r="AH3848"/>
      <c r="AI3848" t="s">
        <v>20668</v>
      </c>
      <c r="AJ3848" t="s">
        <v>32</v>
      </c>
      <c r="AK3848" t="s">
        <v>16141</v>
      </c>
      <c r="AL3848" t="s">
        <v>64</v>
      </c>
      <c r="AM3848" t="s">
        <v>16138</v>
      </c>
      <c r="AN3848">
        <v>8</v>
      </c>
    </row>
    <row r="3849" spans="4:40" ht="14.4" x14ac:dyDescent="0.3">
      <c r="D3849" t="str">
        <f>CONCATENATE(portada_F[[#This Row],[NIVEL]],".",portada_F[[#This Row],[CODINS]])</f>
        <v>1.03677</v>
      </c>
      <c r="E3849" s="444" t="s">
        <v>33650</v>
      </c>
      <c r="F3849" t="s">
        <v>9953</v>
      </c>
      <c r="G3849" t="s">
        <v>13808</v>
      </c>
      <c r="H3849" t="s">
        <v>13809</v>
      </c>
      <c r="I3849" t="s">
        <v>3749</v>
      </c>
      <c r="J3849" t="s">
        <v>10</v>
      </c>
      <c r="K3849" t="s">
        <v>32</v>
      </c>
      <c r="L3849" t="s">
        <v>20921</v>
      </c>
      <c r="M3849" t="s">
        <v>18492</v>
      </c>
      <c r="N3849">
        <v>30512</v>
      </c>
      <c r="O3849" t="s">
        <v>64</v>
      </c>
      <c r="P3849" t="s">
        <v>5</v>
      </c>
      <c r="Q3849" t="s">
        <v>14</v>
      </c>
      <c r="R3849" t="s">
        <v>19682</v>
      </c>
      <c r="S3849" t="s">
        <v>242</v>
      </c>
      <c r="T3849" t="s">
        <v>3749</v>
      </c>
      <c r="U3849" t="s">
        <v>25376</v>
      </c>
      <c r="V3849" t="s">
        <v>5681</v>
      </c>
      <c r="W3849" t="s">
        <v>28649</v>
      </c>
      <c r="X3849" t="s">
        <v>15149</v>
      </c>
      <c r="Y3849" s="536"/>
      <c r="Z3849" s="536"/>
      <c r="AA3849" s="493" t="s">
        <v>28650</v>
      </c>
      <c r="AB3849" s="493" t="s">
        <v>28651</v>
      </c>
      <c r="AC3849" s="493" t="s">
        <v>20343</v>
      </c>
      <c r="AD3849" s="493" t="s">
        <v>22030</v>
      </c>
      <c r="AE3849"/>
      <c r="AF3849" t="s">
        <v>20919</v>
      </c>
      <c r="AG3849"/>
      <c r="AH3849"/>
      <c r="AI3849" t="s">
        <v>20668</v>
      </c>
      <c r="AJ3849" t="s">
        <v>32</v>
      </c>
      <c r="AK3849" t="s">
        <v>14495</v>
      </c>
      <c r="AL3849" t="s">
        <v>64</v>
      </c>
      <c r="AM3849" t="s">
        <v>13809</v>
      </c>
      <c r="AN3849">
        <v>2</v>
      </c>
    </row>
    <row r="3850" spans="4:40" ht="14.4" x14ac:dyDescent="0.3">
      <c r="D3850" t="str">
        <f>CONCATENATE(portada_F[[#This Row],[NIVEL]],".",portada_F[[#This Row],[CODINS]])</f>
        <v>1.03333</v>
      </c>
      <c r="E3850" s="444" t="s">
        <v>33385</v>
      </c>
      <c r="F3850" t="s">
        <v>7438</v>
      </c>
      <c r="G3850" t="s">
        <v>8332</v>
      </c>
      <c r="H3850" t="s">
        <v>8333</v>
      </c>
      <c r="I3850" t="s">
        <v>3287</v>
      </c>
      <c r="J3850" t="s">
        <v>5</v>
      </c>
      <c r="K3850" t="s">
        <v>32</v>
      </c>
      <c r="L3850" t="s">
        <v>20921</v>
      </c>
      <c r="M3850" t="s">
        <v>18492</v>
      </c>
      <c r="N3850">
        <v>70202</v>
      </c>
      <c r="O3850" t="s">
        <v>87</v>
      </c>
      <c r="P3850" t="s">
        <v>2</v>
      </c>
      <c r="Q3850" t="s">
        <v>2</v>
      </c>
      <c r="R3850" t="s">
        <v>16850</v>
      </c>
      <c r="S3850" t="s">
        <v>17671</v>
      </c>
      <c r="T3850" t="s">
        <v>3288</v>
      </c>
      <c r="U3850" t="s">
        <v>3750</v>
      </c>
      <c r="V3850" t="s">
        <v>8333</v>
      </c>
      <c r="W3850" t="s">
        <v>20416</v>
      </c>
      <c r="X3850" t="s">
        <v>11085</v>
      </c>
      <c r="Y3850" s="536" t="s">
        <v>27863</v>
      </c>
      <c r="Z3850" s="536"/>
      <c r="AA3850" s="493" t="s">
        <v>27864</v>
      </c>
      <c r="AB3850" s="493" t="s">
        <v>27863</v>
      </c>
      <c r="AC3850" s="493" t="s">
        <v>22665</v>
      </c>
      <c r="AD3850" s="493" t="s">
        <v>22926</v>
      </c>
      <c r="AE3850"/>
      <c r="AF3850" t="s">
        <v>20919</v>
      </c>
      <c r="AG3850"/>
      <c r="AH3850"/>
      <c r="AI3850" t="s">
        <v>20668</v>
      </c>
      <c r="AJ3850" t="s">
        <v>32</v>
      </c>
      <c r="AK3850" t="s">
        <v>8334</v>
      </c>
      <c r="AL3850" t="s">
        <v>64</v>
      </c>
      <c r="AM3850" t="s">
        <v>8333</v>
      </c>
      <c r="AN3850">
        <v>3</v>
      </c>
    </row>
    <row r="3851" spans="4:40" ht="14.4" x14ac:dyDescent="0.3">
      <c r="D3851" t="str">
        <f>CONCATENATE(portada_F[[#This Row],[NIVEL]],".",portada_F[[#This Row],[CODINS]])</f>
        <v>1.03319</v>
      </c>
      <c r="E3851" s="444" t="s">
        <v>33372</v>
      </c>
      <c r="F3851" t="s">
        <v>8336</v>
      </c>
      <c r="G3851" t="s">
        <v>8335</v>
      </c>
      <c r="H3851" t="s">
        <v>3559</v>
      </c>
      <c r="I3851" t="s">
        <v>571</v>
      </c>
      <c r="J3851" t="s">
        <v>1</v>
      </c>
      <c r="K3851" t="s">
        <v>32</v>
      </c>
      <c r="L3851" t="s">
        <v>20921</v>
      </c>
      <c r="M3851" t="s">
        <v>18492</v>
      </c>
      <c r="N3851">
        <v>10501</v>
      </c>
      <c r="O3851" t="s">
        <v>32</v>
      </c>
      <c r="P3851" t="s">
        <v>5</v>
      </c>
      <c r="Q3851" t="s">
        <v>1</v>
      </c>
      <c r="R3851" t="s">
        <v>16475</v>
      </c>
      <c r="S3851" t="s">
        <v>33</v>
      </c>
      <c r="T3851" t="s">
        <v>20978</v>
      </c>
      <c r="U3851" t="s">
        <v>1242</v>
      </c>
      <c r="V3851" t="s">
        <v>1563</v>
      </c>
      <c r="W3851" t="s">
        <v>19451</v>
      </c>
      <c r="X3851" t="s">
        <v>18162</v>
      </c>
      <c r="Y3851" s="536" t="s">
        <v>27832</v>
      </c>
      <c r="Z3851" s="536" t="s">
        <v>27832</v>
      </c>
      <c r="AA3851" s="493" t="s">
        <v>19450</v>
      </c>
      <c r="AB3851" s="493" t="s">
        <v>27832</v>
      </c>
      <c r="AC3851" s="493" t="s">
        <v>19697</v>
      </c>
      <c r="AD3851" s="493" t="s">
        <v>20982</v>
      </c>
      <c r="AE3851"/>
      <c r="AF3851" t="s">
        <v>20919</v>
      </c>
      <c r="AG3851"/>
      <c r="AH3851"/>
      <c r="AI3851" t="s">
        <v>20668</v>
      </c>
      <c r="AJ3851" t="s">
        <v>32</v>
      </c>
      <c r="AK3851" t="s">
        <v>8337</v>
      </c>
      <c r="AL3851" t="s">
        <v>64</v>
      </c>
      <c r="AM3851" t="s">
        <v>3559</v>
      </c>
      <c r="AN3851">
        <v>53</v>
      </c>
    </row>
    <row r="3852" spans="4:40" ht="14.4" x14ac:dyDescent="0.3">
      <c r="D3852" t="str">
        <f>CONCATENATE(portada_F[[#This Row],[NIVEL]],".",portada_F[[#This Row],[CODINS]])</f>
        <v>1.03774</v>
      </c>
      <c r="E3852" s="444" t="s">
        <v>33715</v>
      </c>
      <c r="F3852" t="s">
        <v>9965</v>
      </c>
      <c r="G3852" t="s">
        <v>14677</v>
      </c>
      <c r="H3852" t="s">
        <v>2898</v>
      </c>
      <c r="I3852" t="s">
        <v>4727</v>
      </c>
      <c r="J3852" t="s">
        <v>2</v>
      </c>
      <c r="K3852" t="s">
        <v>32</v>
      </c>
      <c r="L3852" t="s">
        <v>20921</v>
      </c>
      <c r="M3852" t="s">
        <v>18492</v>
      </c>
      <c r="N3852">
        <v>60111</v>
      </c>
      <c r="O3852" t="s">
        <v>136</v>
      </c>
      <c r="P3852" t="s">
        <v>1</v>
      </c>
      <c r="Q3852" t="s">
        <v>13</v>
      </c>
      <c r="R3852" t="s">
        <v>16802</v>
      </c>
      <c r="S3852" t="s">
        <v>137</v>
      </c>
      <c r="T3852" t="s">
        <v>137</v>
      </c>
      <c r="U3852" t="s">
        <v>3237</v>
      </c>
      <c r="V3852" t="s">
        <v>2898</v>
      </c>
      <c r="W3852" t="s">
        <v>15185</v>
      </c>
      <c r="X3852" t="s">
        <v>15184</v>
      </c>
      <c r="Y3852" s="536" t="s">
        <v>28837</v>
      </c>
      <c r="Z3852" s="536" t="s">
        <v>28838</v>
      </c>
      <c r="AA3852" s="493" t="s">
        <v>19544</v>
      </c>
      <c r="AB3852" s="493" t="s">
        <v>28837</v>
      </c>
      <c r="AC3852" s="493" t="s">
        <v>22874</v>
      </c>
      <c r="AD3852" s="493" t="s">
        <v>22875</v>
      </c>
      <c r="AE3852"/>
      <c r="AF3852" t="s">
        <v>20919</v>
      </c>
      <c r="AG3852"/>
      <c r="AH3852"/>
      <c r="AI3852" t="s">
        <v>20668</v>
      </c>
      <c r="AJ3852" t="s">
        <v>32</v>
      </c>
      <c r="AK3852" t="s">
        <v>15346</v>
      </c>
      <c r="AL3852" t="s">
        <v>64</v>
      </c>
      <c r="AM3852" t="s">
        <v>2898</v>
      </c>
      <c r="AN3852">
        <v>5</v>
      </c>
    </row>
    <row r="3853" spans="4:40" ht="14.4" x14ac:dyDescent="0.3">
      <c r="D3853" t="str">
        <f>CONCATENATE(portada_F[[#This Row],[NIVEL]],".",portada_F[[#This Row],[CODINS]])</f>
        <v>1.03324</v>
      </c>
      <c r="E3853" s="444" t="s">
        <v>33376</v>
      </c>
      <c r="F3853" s="457" t="s">
        <v>8339</v>
      </c>
      <c r="G3853" s="457" t="s">
        <v>8338</v>
      </c>
      <c r="H3853" s="457" t="s">
        <v>8340</v>
      </c>
      <c r="I3853" s="457" t="s">
        <v>1167</v>
      </c>
      <c r="J3853" s="457" t="s">
        <v>6</v>
      </c>
      <c r="K3853" t="s">
        <v>32</v>
      </c>
      <c r="L3853" t="s">
        <v>20921</v>
      </c>
      <c r="M3853" t="s">
        <v>18492</v>
      </c>
      <c r="N3853" s="457">
        <v>11908</v>
      </c>
      <c r="O3853" s="457" t="s">
        <v>32</v>
      </c>
      <c r="P3853" s="457" t="s">
        <v>1168</v>
      </c>
      <c r="Q3853" s="457" t="s">
        <v>9</v>
      </c>
      <c r="R3853" s="457" t="s">
        <v>16545</v>
      </c>
      <c r="S3853" s="457" t="s">
        <v>33</v>
      </c>
      <c r="T3853" s="457" t="s">
        <v>1167</v>
      </c>
      <c r="U3853" s="457" t="s">
        <v>21538</v>
      </c>
      <c r="V3853" s="457" t="s">
        <v>8340</v>
      </c>
      <c r="W3853" s="457" t="s">
        <v>27839</v>
      </c>
      <c r="X3853" s="457" t="s">
        <v>12269</v>
      </c>
      <c r="Y3853" s="536" t="s">
        <v>27840</v>
      </c>
      <c r="Z3853" s="536"/>
      <c r="AA3853" s="496" t="s">
        <v>14254</v>
      </c>
      <c r="AB3853" s="496" t="s">
        <v>27841</v>
      </c>
      <c r="AC3853" s="496" t="s">
        <v>19754</v>
      </c>
      <c r="AD3853" s="496" t="s">
        <v>21540</v>
      </c>
      <c r="AE3853"/>
      <c r="AF3853" t="s">
        <v>20919</v>
      </c>
      <c r="AG3853"/>
      <c r="AH3853"/>
      <c r="AI3853" t="s">
        <v>20668</v>
      </c>
      <c r="AJ3853" t="s">
        <v>32</v>
      </c>
      <c r="AK3853" s="457" t="s">
        <v>8341</v>
      </c>
      <c r="AL3853" t="s">
        <v>64</v>
      </c>
      <c r="AM3853" s="457" t="s">
        <v>8340</v>
      </c>
      <c r="AN3853">
        <v>19</v>
      </c>
    </row>
    <row r="3854" spans="4:40" ht="14.4" x14ac:dyDescent="0.3">
      <c r="D3854" t="str">
        <f>CONCATENATE(portada_F[[#This Row],[NIVEL]],".",portada_F[[#This Row],[CODINS]])</f>
        <v>1.01734</v>
      </c>
      <c r="E3854" s="444" t="s">
        <v>31993</v>
      </c>
      <c r="F3854" s="457" t="s">
        <v>7527</v>
      </c>
      <c r="G3854" s="468" t="s">
        <v>9100</v>
      </c>
      <c r="H3854" s="468" t="s">
        <v>441</v>
      </c>
      <c r="I3854" s="481" t="s">
        <v>17778</v>
      </c>
      <c r="J3854" s="481" t="s">
        <v>10</v>
      </c>
      <c r="K3854" t="s">
        <v>32</v>
      </c>
      <c r="L3854" t="s">
        <v>20921</v>
      </c>
      <c r="M3854" t="s">
        <v>18492</v>
      </c>
      <c r="N3854" s="457">
        <v>21401</v>
      </c>
      <c r="O3854" s="457" t="s">
        <v>35</v>
      </c>
      <c r="P3854" s="457" t="s">
        <v>225</v>
      </c>
      <c r="Q3854" s="457" t="s">
        <v>1</v>
      </c>
      <c r="R3854" s="457" t="s">
        <v>16641</v>
      </c>
      <c r="S3854" s="457" t="s">
        <v>83</v>
      </c>
      <c r="T3854" s="457" t="s">
        <v>226</v>
      </c>
      <c r="U3854" s="457" t="s">
        <v>226</v>
      </c>
      <c r="V3854" s="457" t="s">
        <v>441</v>
      </c>
      <c r="W3854" s="457" t="s">
        <v>9886</v>
      </c>
      <c r="X3854" s="457" t="s">
        <v>15681</v>
      </c>
      <c r="Y3854" s="536" t="s">
        <v>24612</v>
      </c>
      <c r="Z3854" s="536" t="s">
        <v>24612</v>
      </c>
      <c r="AA3854" s="496" t="s">
        <v>24613</v>
      </c>
      <c r="AB3854" s="496" t="s">
        <v>24614</v>
      </c>
      <c r="AC3854" s="496" t="s">
        <v>21855</v>
      </c>
      <c r="AD3854" s="496" t="s">
        <v>21856</v>
      </c>
      <c r="AE3854"/>
      <c r="AF3854" t="s">
        <v>20919</v>
      </c>
      <c r="AG3854"/>
      <c r="AH3854"/>
      <c r="AI3854" t="s">
        <v>20668</v>
      </c>
      <c r="AJ3854" t="s">
        <v>32</v>
      </c>
      <c r="AK3854" s="457" t="s">
        <v>9887</v>
      </c>
      <c r="AL3854" t="s">
        <v>64</v>
      </c>
      <c r="AM3854" s="468" t="s">
        <v>441</v>
      </c>
      <c r="AN3854">
        <v>28</v>
      </c>
    </row>
    <row r="3855" spans="4:40" ht="14.4" x14ac:dyDescent="0.3">
      <c r="D3855" t="str">
        <f>CONCATENATE(portada_F[[#This Row],[NIVEL]],".",portada_F[[#This Row],[CODINS]])</f>
        <v>1.03320</v>
      </c>
      <c r="E3855" s="444" t="s">
        <v>33373</v>
      </c>
      <c r="F3855" s="457" t="s">
        <v>8343</v>
      </c>
      <c r="G3855" s="468" t="s">
        <v>8342</v>
      </c>
      <c r="H3855" s="468" t="s">
        <v>8344</v>
      </c>
      <c r="I3855" s="448" t="s">
        <v>17778</v>
      </c>
      <c r="J3855" s="448" t="s">
        <v>10</v>
      </c>
      <c r="K3855" t="s">
        <v>32</v>
      </c>
      <c r="L3855" t="s">
        <v>20921</v>
      </c>
      <c r="M3855" s="457" t="s">
        <v>18492</v>
      </c>
      <c r="N3855" s="457">
        <v>21401</v>
      </c>
      <c r="O3855" s="457" t="s">
        <v>35</v>
      </c>
      <c r="P3855" s="457" t="s">
        <v>225</v>
      </c>
      <c r="Q3855" s="457" t="s">
        <v>1</v>
      </c>
      <c r="R3855" s="457" t="s">
        <v>16641</v>
      </c>
      <c r="S3855" s="457" t="s">
        <v>83</v>
      </c>
      <c r="T3855" s="457" t="s">
        <v>226</v>
      </c>
      <c r="U3855" s="457" t="s">
        <v>226</v>
      </c>
      <c r="V3855" s="457" t="s">
        <v>9890</v>
      </c>
      <c r="W3855" s="457" t="s">
        <v>13349</v>
      </c>
      <c r="X3855" s="457" t="s">
        <v>12268</v>
      </c>
      <c r="Y3855" s="536" t="s">
        <v>27833</v>
      </c>
      <c r="Z3855" s="536" t="s">
        <v>27834</v>
      </c>
      <c r="AA3855" s="496" t="s">
        <v>14164</v>
      </c>
      <c r="AB3855" s="496" t="s">
        <v>27835</v>
      </c>
      <c r="AC3855" s="496" t="s">
        <v>21855</v>
      </c>
      <c r="AD3855" s="496" t="s">
        <v>21856</v>
      </c>
      <c r="AE3855"/>
      <c r="AF3855" t="s">
        <v>20919</v>
      </c>
      <c r="AG3855"/>
      <c r="AH3855"/>
      <c r="AI3855" t="s">
        <v>20668</v>
      </c>
      <c r="AJ3855" t="s">
        <v>32</v>
      </c>
      <c r="AK3855" s="457" t="s">
        <v>8345</v>
      </c>
      <c r="AL3855" t="s">
        <v>64</v>
      </c>
      <c r="AM3855" t="s">
        <v>8344</v>
      </c>
      <c r="AN3855">
        <v>31</v>
      </c>
    </row>
    <row r="3856" spans="4:40" ht="14.4" x14ac:dyDescent="0.3">
      <c r="D3856" t="str">
        <f>CONCATENATE(portada_F[[#This Row],[NIVEL]],".",portada_F[[#This Row],[CODINS]])</f>
        <v>1.04315</v>
      </c>
      <c r="E3856" s="444" t="s">
        <v>34144</v>
      </c>
      <c r="F3856" t="s">
        <v>11155</v>
      </c>
      <c r="G3856" s="468" t="s">
        <v>20664</v>
      </c>
      <c r="H3856" s="468" t="s">
        <v>18236</v>
      </c>
      <c r="I3856" s="457" t="s">
        <v>13537</v>
      </c>
      <c r="J3856" s="457" t="s">
        <v>4</v>
      </c>
      <c r="K3856" t="s">
        <v>32</v>
      </c>
      <c r="L3856" t="s">
        <v>20921</v>
      </c>
      <c r="M3856" s="457" t="s">
        <v>18492</v>
      </c>
      <c r="N3856" s="457">
        <v>70401</v>
      </c>
      <c r="O3856" s="457" t="s">
        <v>87</v>
      </c>
      <c r="P3856" s="457" t="s">
        <v>4</v>
      </c>
      <c r="Q3856" s="457" t="s">
        <v>1</v>
      </c>
      <c r="R3856" s="457" t="s">
        <v>16860</v>
      </c>
      <c r="S3856" s="457" t="s">
        <v>17671</v>
      </c>
      <c r="T3856" s="457" t="s">
        <v>22595</v>
      </c>
      <c r="U3856" s="457" t="s">
        <v>22601</v>
      </c>
      <c r="V3856" s="457" t="s">
        <v>18236</v>
      </c>
      <c r="W3856" s="457" t="s">
        <v>29894</v>
      </c>
      <c r="X3856" s="457" t="s">
        <v>29895</v>
      </c>
      <c r="Y3856" s="536"/>
      <c r="Z3856" s="536"/>
      <c r="AA3856" s="496" t="s">
        <v>20665</v>
      </c>
      <c r="AB3856" s="496" t="s">
        <v>29896</v>
      </c>
      <c r="AC3856" s="496" t="s">
        <v>20294</v>
      </c>
      <c r="AD3856" s="496" t="s">
        <v>26811</v>
      </c>
      <c r="AE3856"/>
      <c r="AF3856" t="s">
        <v>20919</v>
      </c>
      <c r="AG3856"/>
      <c r="AH3856"/>
      <c r="AI3856" t="s">
        <v>20668</v>
      </c>
      <c r="AJ3856" t="s">
        <v>32</v>
      </c>
      <c r="AK3856" s="457" t="s">
        <v>20597</v>
      </c>
      <c r="AL3856" t="s">
        <v>64</v>
      </c>
      <c r="AM3856" s="457" t="s">
        <v>18236</v>
      </c>
      <c r="AN3856">
        <v>7</v>
      </c>
    </row>
    <row r="3857" spans="4:50" s="435" customFormat="1" ht="14.4" x14ac:dyDescent="0.3">
      <c r="D3857" t="str">
        <f>CONCATENATE(portada_F[[#This Row],[NIVEL]],".",portada_F[[#This Row],[CODINS]])</f>
        <v>1.03522</v>
      </c>
      <c r="E3857" s="444" t="s">
        <v>33531</v>
      </c>
      <c r="F3857" t="s">
        <v>7935</v>
      </c>
      <c r="G3857" t="s">
        <v>12623</v>
      </c>
      <c r="H3857" t="s">
        <v>12624</v>
      </c>
      <c r="I3857" t="s">
        <v>13537</v>
      </c>
      <c r="J3857" t="s">
        <v>6</v>
      </c>
      <c r="K3857" t="s">
        <v>32</v>
      </c>
      <c r="L3857" t="s">
        <v>20921</v>
      </c>
      <c r="M3857" t="s">
        <v>18492</v>
      </c>
      <c r="N3857">
        <v>70302</v>
      </c>
      <c r="O3857" t="s">
        <v>87</v>
      </c>
      <c r="P3857" t="s">
        <v>3</v>
      </c>
      <c r="Q3857" t="s">
        <v>2</v>
      </c>
      <c r="R3857" t="s">
        <v>16855</v>
      </c>
      <c r="S3857" t="s">
        <v>17671</v>
      </c>
      <c r="T3857" t="s">
        <v>21299</v>
      </c>
      <c r="U3857" t="s">
        <v>1338</v>
      </c>
      <c r="V3857" t="s">
        <v>12624</v>
      </c>
      <c r="W3857" t="s">
        <v>14291</v>
      </c>
      <c r="X3857" t="s">
        <v>15139</v>
      </c>
      <c r="Y3857" s="536" t="s">
        <v>28276</v>
      </c>
      <c r="Z3857" s="536"/>
      <c r="AA3857" s="493" t="s">
        <v>15138</v>
      </c>
      <c r="AB3857" s="493" t="s">
        <v>28277</v>
      </c>
      <c r="AC3857" s="493" t="s">
        <v>20275</v>
      </c>
      <c r="AD3857" s="493" t="s">
        <v>26614</v>
      </c>
      <c r="AE3857"/>
      <c r="AF3857" t="s">
        <v>20919</v>
      </c>
      <c r="AG3857"/>
      <c r="AH3857"/>
      <c r="AI3857" t="s">
        <v>20668</v>
      </c>
      <c r="AJ3857" t="s">
        <v>32</v>
      </c>
      <c r="AK3857" t="s">
        <v>13520</v>
      </c>
      <c r="AL3857" t="s">
        <v>64</v>
      </c>
      <c r="AM3857" t="s">
        <v>12624</v>
      </c>
      <c r="AN3857">
        <v>4</v>
      </c>
    </row>
    <row r="3858" spans="4:50" s="438" customFormat="1" ht="14.4" x14ac:dyDescent="0.3">
      <c r="D3858" t="str">
        <f>CONCATENATE(portada_F[[#This Row],[NIVEL]],".",portada_F[[#This Row],[CODINS]])</f>
        <v>1.03316</v>
      </c>
      <c r="E3858" s="444" t="s">
        <v>33369</v>
      </c>
      <c r="F3858" t="s">
        <v>8347</v>
      </c>
      <c r="G3858" s="468" t="s">
        <v>8346</v>
      </c>
      <c r="H3858" s="468" t="s">
        <v>8348</v>
      </c>
      <c r="I3858" s="457" t="s">
        <v>3749</v>
      </c>
      <c r="J3858" s="457" t="s">
        <v>1</v>
      </c>
      <c r="K3858" t="s">
        <v>32</v>
      </c>
      <c r="L3858" t="s">
        <v>20921</v>
      </c>
      <c r="M3858" s="457" t="s">
        <v>18492</v>
      </c>
      <c r="N3858" s="457">
        <v>30403</v>
      </c>
      <c r="O3858" s="457" t="s">
        <v>64</v>
      </c>
      <c r="P3858" s="457" t="s">
        <v>4</v>
      </c>
      <c r="Q3858" s="457" t="s">
        <v>3</v>
      </c>
      <c r="R3858" s="457" t="s">
        <v>16674</v>
      </c>
      <c r="S3858" s="457" t="s">
        <v>242</v>
      </c>
      <c r="T3858" s="457" t="s">
        <v>3750</v>
      </c>
      <c r="U3858" s="457" t="s">
        <v>1642</v>
      </c>
      <c r="V3858" s="457" t="s">
        <v>8348</v>
      </c>
      <c r="W3858" s="457" t="s">
        <v>9888</v>
      </c>
      <c r="X3858" s="457" t="s">
        <v>17414</v>
      </c>
      <c r="Y3858" s="536" t="s">
        <v>27825</v>
      </c>
      <c r="Z3858" s="536"/>
      <c r="AA3858" s="496" t="s">
        <v>15123</v>
      </c>
      <c r="AB3858" s="496" t="s">
        <v>27825</v>
      </c>
      <c r="AC3858" s="496" t="s">
        <v>3791</v>
      </c>
      <c r="AD3858" s="496" t="s">
        <v>22033</v>
      </c>
      <c r="AE3858"/>
      <c r="AF3858" t="s">
        <v>20919</v>
      </c>
      <c r="AG3858"/>
      <c r="AH3858"/>
      <c r="AI3858" t="s">
        <v>20668</v>
      </c>
      <c r="AJ3858" t="s">
        <v>32</v>
      </c>
      <c r="AK3858" t="s">
        <v>8349</v>
      </c>
      <c r="AL3858" t="s">
        <v>64</v>
      </c>
      <c r="AM3858" s="457" t="s">
        <v>8348</v>
      </c>
      <c r="AN3858">
        <v>21</v>
      </c>
    </row>
    <row r="3859" spans="4:50" ht="14.4" x14ac:dyDescent="0.3">
      <c r="D3859" t="str">
        <f>CONCATENATE(portada_F[[#This Row],[NIVEL]],".",portada_F[[#This Row],[CODINS]])</f>
        <v>1.01994</v>
      </c>
      <c r="E3859" s="444" t="s">
        <v>32224</v>
      </c>
      <c r="F3859" s="457" t="s">
        <v>7932</v>
      </c>
      <c r="G3859" s="457" t="s">
        <v>9101</v>
      </c>
      <c r="H3859" s="457" t="s">
        <v>9891</v>
      </c>
      <c r="I3859" s="457" t="s">
        <v>82</v>
      </c>
      <c r="J3859" s="457" t="s">
        <v>10</v>
      </c>
      <c r="K3859" t="s">
        <v>32</v>
      </c>
      <c r="L3859" t="s">
        <v>20921</v>
      </c>
      <c r="M3859" s="457" t="s">
        <v>18492</v>
      </c>
      <c r="N3859" s="457">
        <v>20213</v>
      </c>
      <c r="O3859" s="457" t="s">
        <v>35</v>
      </c>
      <c r="P3859" s="457" t="s">
        <v>2</v>
      </c>
      <c r="Q3859" s="457" t="s">
        <v>15</v>
      </c>
      <c r="R3859" s="457" t="s">
        <v>21843</v>
      </c>
      <c r="S3859" s="457" t="s">
        <v>83</v>
      </c>
      <c r="T3859" s="457" t="s">
        <v>84</v>
      </c>
      <c r="U3859" s="457" t="s">
        <v>1443</v>
      </c>
      <c r="V3859" s="457" t="s">
        <v>9891</v>
      </c>
      <c r="W3859" s="457" t="s">
        <v>25134</v>
      </c>
      <c r="X3859" s="457" t="s">
        <v>10796</v>
      </c>
      <c r="Y3859" s="536" t="s">
        <v>25135</v>
      </c>
      <c r="Z3859" s="536" t="s">
        <v>25136</v>
      </c>
      <c r="AA3859" s="496" t="s">
        <v>18032</v>
      </c>
      <c r="AB3859" s="496" t="s">
        <v>25137</v>
      </c>
      <c r="AC3859" s="496" t="s">
        <v>19795</v>
      </c>
      <c r="AD3859" s="496" t="s">
        <v>21847</v>
      </c>
      <c r="AE3859"/>
      <c r="AF3859" t="s">
        <v>20919</v>
      </c>
      <c r="AG3859"/>
      <c r="AH3859"/>
      <c r="AI3859" t="s">
        <v>20668</v>
      </c>
      <c r="AJ3859" t="s">
        <v>32</v>
      </c>
      <c r="AK3859" s="457" t="s">
        <v>9892</v>
      </c>
      <c r="AL3859" t="s">
        <v>64</v>
      </c>
      <c r="AM3859" s="457" t="s">
        <v>9891</v>
      </c>
      <c r="AN3859">
        <v>9</v>
      </c>
      <c r="AO3859" s="432"/>
      <c r="AP3859" s="432"/>
      <c r="AQ3859" s="432"/>
      <c r="AR3859" s="432"/>
      <c r="AS3859" s="432"/>
      <c r="AT3859" s="432"/>
      <c r="AU3859" s="432"/>
      <c r="AV3859" s="432"/>
      <c r="AW3859" s="432"/>
      <c r="AX3859" s="432"/>
    </row>
    <row r="3860" spans="4:50" ht="14.4" x14ac:dyDescent="0.3">
      <c r="D3860" t="str">
        <f>CONCATENATE(portada_F[[#This Row],[NIVEL]],".",portada_F[[#This Row],[CODINS]])</f>
        <v>1.03368</v>
      </c>
      <c r="E3860" s="444" t="s">
        <v>33418</v>
      </c>
      <c r="F3860" s="457" t="s">
        <v>9906</v>
      </c>
      <c r="G3860" s="468" t="s">
        <v>10295</v>
      </c>
      <c r="H3860" s="468" t="s">
        <v>1598</v>
      </c>
      <c r="I3860" s="457" t="s">
        <v>83</v>
      </c>
      <c r="J3860" s="457" t="s">
        <v>10</v>
      </c>
      <c r="K3860" t="s">
        <v>32</v>
      </c>
      <c r="L3860" t="s">
        <v>20921</v>
      </c>
      <c r="M3860" s="457" t="s">
        <v>18492</v>
      </c>
      <c r="N3860" s="457">
        <v>20904</v>
      </c>
      <c r="O3860" s="457" t="s">
        <v>35</v>
      </c>
      <c r="P3860" s="457" t="s">
        <v>10</v>
      </c>
      <c r="Q3860" s="457" t="s">
        <v>4</v>
      </c>
      <c r="R3860" s="457" t="s">
        <v>16613</v>
      </c>
      <c r="S3860" s="457" t="s">
        <v>83</v>
      </c>
      <c r="T3860" s="457" t="s">
        <v>2243</v>
      </c>
      <c r="U3860" s="457" t="s">
        <v>759</v>
      </c>
      <c r="V3860" s="457" t="s">
        <v>1598</v>
      </c>
      <c r="W3860" s="457" t="s">
        <v>11103</v>
      </c>
      <c r="X3860" s="457" t="s">
        <v>12275</v>
      </c>
      <c r="Y3860" s="536" t="s">
        <v>27939</v>
      </c>
      <c r="Z3860" s="536"/>
      <c r="AA3860" s="496" t="s">
        <v>11385</v>
      </c>
      <c r="AB3860" s="496" t="s">
        <v>27940</v>
      </c>
      <c r="AC3860" s="496" t="s">
        <v>21713</v>
      </c>
      <c r="AD3860" s="496" t="s">
        <v>21714</v>
      </c>
      <c r="AE3860"/>
      <c r="AF3860" t="s">
        <v>20919</v>
      </c>
      <c r="AG3860"/>
      <c r="AH3860"/>
      <c r="AI3860" t="s">
        <v>20668</v>
      </c>
      <c r="AJ3860" t="s">
        <v>32</v>
      </c>
      <c r="AK3860" s="457" t="s">
        <v>11104</v>
      </c>
      <c r="AL3860" t="s">
        <v>64</v>
      </c>
      <c r="AM3860" s="457" t="s">
        <v>1598</v>
      </c>
      <c r="AN3860">
        <v>11</v>
      </c>
      <c r="AO3860" s="432"/>
      <c r="AP3860" s="432"/>
      <c r="AQ3860" s="432"/>
      <c r="AR3860" s="432"/>
      <c r="AS3860" s="432"/>
      <c r="AT3860" s="432"/>
      <c r="AU3860" s="432"/>
      <c r="AV3860" s="432"/>
      <c r="AW3860" s="432"/>
      <c r="AX3860" s="432"/>
    </row>
    <row r="3861" spans="4:50" ht="14.4" x14ac:dyDescent="0.3">
      <c r="D3861" t="str">
        <f>CONCATENATE(portada_F[[#This Row],[NIVEL]],".",portada_F[[#This Row],[CODINS]])</f>
        <v>1.03476</v>
      </c>
      <c r="E3861" s="444" t="s">
        <v>33508</v>
      </c>
      <c r="F3861" t="s">
        <v>12575</v>
      </c>
      <c r="G3861" t="s">
        <v>12576</v>
      </c>
      <c r="H3861" s="468" t="s">
        <v>12577</v>
      </c>
      <c r="I3861" s="457" t="s">
        <v>889</v>
      </c>
      <c r="J3861" s="457" t="s">
        <v>1</v>
      </c>
      <c r="K3861" t="s">
        <v>32</v>
      </c>
      <c r="L3861" t="s">
        <v>20921</v>
      </c>
      <c r="M3861" s="457" t="s">
        <v>18492</v>
      </c>
      <c r="N3861" s="457">
        <v>51003</v>
      </c>
      <c r="O3861" s="457" t="s">
        <v>236</v>
      </c>
      <c r="P3861" s="457" t="s">
        <v>11</v>
      </c>
      <c r="Q3861" s="457" t="s">
        <v>3</v>
      </c>
      <c r="R3861" s="457" t="s">
        <v>19685</v>
      </c>
      <c r="S3861" s="457" t="s">
        <v>237</v>
      </c>
      <c r="T3861" s="457" t="s">
        <v>754</v>
      </c>
      <c r="U3861" s="457" t="s">
        <v>2119</v>
      </c>
      <c r="V3861" s="457" t="s">
        <v>12577</v>
      </c>
      <c r="W3861" s="457" t="s">
        <v>28182</v>
      </c>
      <c r="X3861" s="457" t="s">
        <v>13413</v>
      </c>
      <c r="Y3861" s="536" t="s">
        <v>28183</v>
      </c>
      <c r="Z3861" s="536" t="s">
        <v>22256</v>
      </c>
      <c r="AA3861" s="496" t="s">
        <v>20436</v>
      </c>
      <c r="AB3861" s="496" t="s">
        <v>20668</v>
      </c>
      <c r="AC3861" s="496" t="s">
        <v>22255</v>
      </c>
      <c r="AD3861" s="496" t="s">
        <v>22256</v>
      </c>
      <c r="AE3861"/>
      <c r="AF3861" t="s">
        <v>20919</v>
      </c>
      <c r="AG3861"/>
      <c r="AH3861"/>
      <c r="AI3861" t="s">
        <v>20668</v>
      </c>
      <c r="AJ3861" t="s">
        <v>32</v>
      </c>
      <c r="AK3861" s="457" t="s">
        <v>13506</v>
      </c>
      <c r="AL3861" t="s">
        <v>64</v>
      </c>
      <c r="AM3861" s="457" t="s">
        <v>12577</v>
      </c>
      <c r="AN3861">
        <v>5</v>
      </c>
    </row>
    <row r="3862" spans="4:50" ht="14.4" x14ac:dyDescent="0.3">
      <c r="D3862" t="str">
        <f>CONCATENATE(portada_F[[#This Row],[NIVEL]],".",portada_F[[#This Row],[CODINS]])</f>
        <v>1.03371</v>
      </c>
      <c r="E3862" s="444" t="s">
        <v>33421</v>
      </c>
      <c r="F3862" s="463" t="s">
        <v>10301</v>
      </c>
      <c r="G3862" s="463" t="s">
        <v>10302</v>
      </c>
      <c r="H3862" s="463" t="s">
        <v>3233</v>
      </c>
      <c r="I3862" s="457" t="s">
        <v>224</v>
      </c>
      <c r="J3862" s="463" t="s">
        <v>9</v>
      </c>
      <c r="K3862" s="463" t="s">
        <v>32</v>
      </c>
      <c r="L3862" s="463" t="s">
        <v>20921</v>
      </c>
      <c r="M3862" s="463" t="s">
        <v>18492</v>
      </c>
      <c r="N3862" s="457">
        <v>21013</v>
      </c>
      <c r="O3862" s="457" t="s">
        <v>35</v>
      </c>
      <c r="P3862" s="457" t="s">
        <v>11</v>
      </c>
      <c r="Q3862" s="457" t="s">
        <v>15</v>
      </c>
      <c r="R3862" s="457" t="s">
        <v>16622</v>
      </c>
      <c r="S3862" s="457" t="s">
        <v>83</v>
      </c>
      <c r="T3862" s="457" t="s">
        <v>224</v>
      </c>
      <c r="U3862" s="457" t="s">
        <v>271</v>
      </c>
      <c r="V3862" s="457" t="s">
        <v>3233</v>
      </c>
      <c r="W3862" t="s">
        <v>27945</v>
      </c>
      <c r="X3862" t="s">
        <v>12276</v>
      </c>
      <c r="Y3862" s="536" t="s">
        <v>27946</v>
      </c>
      <c r="Z3862" s="536"/>
      <c r="AA3862" s="499" t="s">
        <v>20425</v>
      </c>
      <c r="AB3862" s="499" t="s">
        <v>27947</v>
      </c>
      <c r="AC3862" s="499" t="s">
        <v>19798</v>
      </c>
      <c r="AD3862" s="499" t="s">
        <v>21853</v>
      </c>
      <c r="AE3862" s="463"/>
      <c r="AF3862" s="463" t="s">
        <v>20919</v>
      </c>
      <c r="AG3862" s="463"/>
      <c r="AH3862" s="463"/>
      <c r="AI3862" s="463" t="s">
        <v>20668</v>
      </c>
      <c r="AJ3862" s="463" t="s">
        <v>32</v>
      </c>
      <c r="AK3862" s="463" t="s">
        <v>11109</v>
      </c>
      <c r="AL3862" s="463" t="s">
        <v>64</v>
      </c>
      <c r="AM3862" s="463" t="s">
        <v>3233</v>
      </c>
      <c r="AN3862">
        <v>9</v>
      </c>
    </row>
    <row r="3863" spans="4:50" ht="14.4" x14ac:dyDescent="0.3">
      <c r="D3863" t="str">
        <f>CONCATENATE(portada_F[[#This Row],[NIVEL]],".",portada_F[[#This Row],[CODINS]])</f>
        <v>1.03803</v>
      </c>
      <c r="E3863" s="444" t="s">
        <v>33741</v>
      </c>
      <c r="F3863" s="457" t="s">
        <v>9970</v>
      </c>
      <c r="G3863" s="457" t="s">
        <v>14713</v>
      </c>
      <c r="H3863" s="457" t="s">
        <v>1287</v>
      </c>
      <c r="I3863" s="457" t="s">
        <v>13536</v>
      </c>
      <c r="J3863" s="457" t="s">
        <v>2</v>
      </c>
      <c r="K3863" s="463" t="s">
        <v>32</v>
      </c>
      <c r="L3863" s="463" t="s">
        <v>20921</v>
      </c>
      <c r="M3863" s="457" t="s">
        <v>18492</v>
      </c>
      <c r="N3863" s="457">
        <v>60302</v>
      </c>
      <c r="O3863" s="457" t="s">
        <v>136</v>
      </c>
      <c r="P3863" s="457" t="s">
        <v>3</v>
      </c>
      <c r="Q3863" s="457" t="s">
        <v>2</v>
      </c>
      <c r="R3863" s="457" t="s">
        <v>16815</v>
      </c>
      <c r="S3863" s="457" t="s">
        <v>137</v>
      </c>
      <c r="T3863" s="457" t="s">
        <v>1636</v>
      </c>
      <c r="U3863" s="457" t="s">
        <v>1753</v>
      </c>
      <c r="V3863" t="s">
        <v>70</v>
      </c>
      <c r="W3863" t="s">
        <v>15230</v>
      </c>
      <c r="X3863" t="s">
        <v>15229</v>
      </c>
      <c r="Y3863" s="536" t="s">
        <v>28889</v>
      </c>
      <c r="Z3863" s="536" t="s">
        <v>25575</v>
      </c>
      <c r="AA3863" s="496" t="s">
        <v>19548</v>
      </c>
      <c r="AB3863" s="496" t="s">
        <v>28890</v>
      </c>
      <c r="AC3863" s="496" t="s">
        <v>19758</v>
      </c>
      <c r="AD3863" s="496" t="s">
        <v>24032</v>
      </c>
      <c r="AE3863"/>
      <c r="AF3863" t="s">
        <v>20919</v>
      </c>
      <c r="AG3863"/>
      <c r="AH3863"/>
      <c r="AI3863" t="s">
        <v>20668</v>
      </c>
      <c r="AJ3863" t="s">
        <v>32</v>
      </c>
      <c r="AK3863" s="457" t="s">
        <v>15348</v>
      </c>
      <c r="AL3863" t="s">
        <v>64</v>
      </c>
      <c r="AM3863" s="457" t="s">
        <v>1287</v>
      </c>
      <c r="AN3863">
        <v>5</v>
      </c>
    </row>
    <row r="3864" spans="4:50" ht="14.4" x14ac:dyDescent="0.3">
      <c r="D3864" t="str">
        <f>CONCATENATE(portada_F[[#This Row],[NIVEL]],".",portada_F[[#This Row],[CODINS]])</f>
        <v>1.03467</v>
      </c>
      <c r="E3864" s="444" t="s">
        <v>33504</v>
      </c>
      <c r="F3864" t="s">
        <v>7638</v>
      </c>
      <c r="G3864" s="457" t="s">
        <v>12566</v>
      </c>
      <c r="H3864" s="457" t="s">
        <v>12567</v>
      </c>
      <c r="I3864" s="457" t="s">
        <v>224</v>
      </c>
      <c r="J3864" s="457" t="s">
        <v>5</v>
      </c>
      <c r="K3864" s="463" t="s">
        <v>32</v>
      </c>
      <c r="L3864" s="463" t="s">
        <v>20921</v>
      </c>
      <c r="M3864" s="457" t="s">
        <v>18492</v>
      </c>
      <c r="N3864" s="457">
        <v>21006</v>
      </c>
      <c r="O3864" s="457" t="s">
        <v>35</v>
      </c>
      <c r="P3864" s="457" t="s">
        <v>11</v>
      </c>
      <c r="Q3864" s="457" t="s">
        <v>6</v>
      </c>
      <c r="R3864" s="457" t="s">
        <v>16618</v>
      </c>
      <c r="S3864" s="457" t="s">
        <v>83</v>
      </c>
      <c r="T3864" s="457" t="s">
        <v>224</v>
      </c>
      <c r="U3864" s="457" t="s">
        <v>2903</v>
      </c>
      <c r="V3864" s="457" t="s">
        <v>13405</v>
      </c>
      <c r="W3864" s="457" t="s">
        <v>13407</v>
      </c>
      <c r="X3864" s="457" t="s">
        <v>13406</v>
      </c>
      <c r="Y3864" s="536"/>
      <c r="Z3864" s="536"/>
      <c r="AA3864" s="496" t="s">
        <v>14275</v>
      </c>
      <c r="AB3864" s="496" t="s">
        <v>28164</v>
      </c>
      <c r="AC3864" s="496" t="s">
        <v>19794</v>
      </c>
      <c r="AD3864" s="496" t="s">
        <v>21841</v>
      </c>
      <c r="AE3864"/>
      <c r="AF3864" t="s">
        <v>20919</v>
      </c>
      <c r="AG3864"/>
      <c r="AH3864"/>
      <c r="AI3864" t="s">
        <v>20668</v>
      </c>
      <c r="AJ3864" t="s">
        <v>32</v>
      </c>
      <c r="AK3864" t="s">
        <v>13505</v>
      </c>
      <c r="AL3864" t="s">
        <v>64</v>
      </c>
      <c r="AM3864" s="457" t="s">
        <v>12567</v>
      </c>
      <c r="AN3864">
        <v>14</v>
      </c>
    </row>
    <row r="3865" spans="4:50" ht="14.4" x14ac:dyDescent="0.3">
      <c r="D3865" t="str">
        <f>CONCATENATE(portada_F[[#This Row],[NIVEL]],".",portada_F[[#This Row],[CODINS]])</f>
        <v>1.03543</v>
      </c>
      <c r="E3865" s="444" t="s">
        <v>33546</v>
      </c>
      <c r="F3865" t="s">
        <v>28322</v>
      </c>
      <c r="G3865" t="s">
        <v>28323</v>
      </c>
      <c r="H3865" s="468" t="s">
        <v>28324</v>
      </c>
      <c r="I3865" s="468" t="s">
        <v>205</v>
      </c>
      <c r="J3865" s="468" t="s">
        <v>3</v>
      </c>
      <c r="K3865" s="471" t="s">
        <v>32</v>
      </c>
      <c r="L3865" s="471" t="s">
        <v>20921</v>
      </c>
      <c r="M3865" s="468" t="s">
        <v>18492</v>
      </c>
      <c r="N3865" s="468">
        <v>41002</v>
      </c>
      <c r="O3865" s="468" t="s">
        <v>206</v>
      </c>
      <c r="P3865" s="468" t="s">
        <v>11</v>
      </c>
      <c r="Q3865" s="468" t="s">
        <v>2</v>
      </c>
      <c r="R3865" s="468" t="s">
        <v>16737</v>
      </c>
      <c r="S3865" s="468" t="s">
        <v>207</v>
      </c>
      <c r="T3865" s="468" t="s">
        <v>205</v>
      </c>
      <c r="U3865" s="468" t="s">
        <v>1941</v>
      </c>
      <c r="V3865" s="468" t="s">
        <v>28325</v>
      </c>
      <c r="W3865" t="s">
        <v>28326</v>
      </c>
      <c r="X3865" s="468" t="s">
        <v>28327</v>
      </c>
      <c r="Y3865" s="536" t="s">
        <v>23022</v>
      </c>
      <c r="Z3865" s="536"/>
      <c r="AA3865" s="493" t="s">
        <v>28328</v>
      </c>
      <c r="AB3865" s="493" t="s">
        <v>28329</v>
      </c>
      <c r="AC3865" s="493" t="s">
        <v>19849</v>
      </c>
      <c r="AD3865" s="493" t="s">
        <v>23022</v>
      </c>
      <c r="AE3865"/>
      <c r="AF3865" t="s">
        <v>20919</v>
      </c>
      <c r="AG3865"/>
      <c r="AH3865"/>
      <c r="AI3865" t="s">
        <v>20668</v>
      </c>
      <c r="AJ3865" t="s">
        <v>32</v>
      </c>
      <c r="AK3865" s="468" t="s">
        <v>6894</v>
      </c>
      <c r="AL3865" t="s">
        <v>64</v>
      </c>
      <c r="AM3865" s="468" t="s">
        <v>28324</v>
      </c>
      <c r="AN3865">
        <v>3</v>
      </c>
    </row>
    <row r="3866" spans="4:50" ht="14.4" x14ac:dyDescent="0.3">
      <c r="D3866" t="str">
        <f>CONCATENATE(portada_F[[#This Row],[NIVEL]],".",portada_F[[#This Row],[CODINS]])</f>
        <v>1.03375</v>
      </c>
      <c r="E3866" s="444" t="s">
        <v>33425</v>
      </c>
      <c r="F3866" t="s">
        <v>7880</v>
      </c>
      <c r="G3866" t="s">
        <v>10305</v>
      </c>
      <c r="H3866" t="s">
        <v>10306</v>
      </c>
      <c r="I3866" t="s">
        <v>17671</v>
      </c>
      <c r="J3866" t="s">
        <v>7</v>
      </c>
      <c r="K3866" s="471" t="s">
        <v>32</v>
      </c>
      <c r="L3866" s="471" t="s">
        <v>20921</v>
      </c>
      <c r="M3866" t="s">
        <v>18492</v>
      </c>
      <c r="N3866">
        <v>70103</v>
      </c>
      <c r="O3866" t="s">
        <v>87</v>
      </c>
      <c r="P3866" t="s">
        <v>1</v>
      </c>
      <c r="Q3866" t="s">
        <v>3</v>
      </c>
      <c r="R3866" t="s">
        <v>16847</v>
      </c>
      <c r="S3866" t="s">
        <v>17671</v>
      </c>
      <c r="T3866" t="s">
        <v>17671</v>
      </c>
      <c r="U3866" t="s">
        <v>88</v>
      </c>
      <c r="V3866" t="s">
        <v>10306</v>
      </c>
      <c r="W3866" t="s">
        <v>13361</v>
      </c>
      <c r="X3866" t="s">
        <v>17417</v>
      </c>
      <c r="Y3866" s="536"/>
      <c r="Z3866" s="536"/>
      <c r="AA3866" s="493" t="s">
        <v>19463</v>
      </c>
      <c r="AB3866" s="493" t="s">
        <v>27958</v>
      </c>
      <c r="AC3866" s="493" t="s">
        <v>19961</v>
      </c>
      <c r="AD3866" s="493" t="s">
        <v>23105</v>
      </c>
      <c r="AE3866"/>
      <c r="AF3866" t="s">
        <v>20919</v>
      </c>
      <c r="AG3866"/>
      <c r="AH3866"/>
      <c r="AI3866" t="s">
        <v>20668</v>
      </c>
      <c r="AJ3866" t="s">
        <v>32</v>
      </c>
      <c r="AK3866" t="s">
        <v>11110</v>
      </c>
      <c r="AL3866" t="s">
        <v>64</v>
      </c>
      <c r="AM3866" t="s">
        <v>10306</v>
      </c>
      <c r="AN3866">
        <v>3</v>
      </c>
    </row>
    <row r="3867" spans="4:50" ht="14.4" x14ac:dyDescent="0.3">
      <c r="D3867" t="str">
        <f>CONCATENATE(portada_F[[#This Row],[NIVEL]],".",portada_F[[#This Row],[CODINS]])</f>
        <v>1.04204</v>
      </c>
      <c r="E3867" s="444" t="s">
        <v>34063</v>
      </c>
      <c r="F3867" s="457" t="s">
        <v>8211</v>
      </c>
      <c r="G3867" s="468" t="s">
        <v>17855</v>
      </c>
      <c r="H3867" s="468" t="s">
        <v>17856</v>
      </c>
      <c r="I3867" s="457" t="s">
        <v>135</v>
      </c>
      <c r="J3867" s="457" t="s">
        <v>15</v>
      </c>
      <c r="K3867" s="471" t="s">
        <v>32</v>
      </c>
      <c r="L3867" t="s">
        <v>20921</v>
      </c>
      <c r="M3867" s="457" t="s">
        <v>18492</v>
      </c>
      <c r="N3867" s="457">
        <v>60804</v>
      </c>
      <c r="O3867" s="457" t="s">
        <v>136</v>
      </c>
      <c r="P3867" s="457" t="s">
        <v>9</v>
      </c>
      <c r="Q3867" s="457" t="s">
        <v>4</v>
      </c>
      <c r="R3867" s="457" t="s">
        <v>16836</v>
      </c>
      <c r="S3867" s="457" t="s">
        <v>137</v>
      </c>
      <c r="T3867" s="457" t="s">
        <v>22499</v>
      </c>
      <c r="U3867" s="457" t="s">
        <v>191</v>
      </c>
      <c r="V3867" s="457" t="s">
        <v>190</v>
      </c>
      <c r="W3867" s="457" t="s">
        <v>19603</v>
      </c>
      <c r="X3867" s="457" t="s">
        <v>18289</v>
      </c>
      <c r="Y3867" s="536" t="s">
        <v>29700</v>
      </c>
      <c r="Z3867" s="536"/>
      <c r="AA3867" s="496" t="s">
        <v>18288</v>
      </c>
      <c r="AB3867" s="496" t="s">
        <v>29700</v>
      </c>
      <c r="AC3867" s="496" t="s">
        <v>13182</v>
      </c>
      <c r="AD3867" s="496" t="s">
        <v>24842</v>
      </c>
      <c r="AE3867"/>
      <c r="AF3867" t="s">
        <v>20919</v>
      </c>
      <c r="AG3867"/>
      <c r="AH3867"/>
      <c r="AI3867" t="s">
        <v>20668</v>
      </c>
      <c r="AJ3867" t="s">
        <v>32</v>
      </c>
      <c r="AK3867" s="468" t="s">
        <v>18318</v>
      </c>
      <c r="AL3867" t="s">
        <v>64</v>
      </c>
      <c r="AM3867" s="457" t="s">
        <v>17856</v>
      </c>
      <c r="AN3867">
        <v>4</v>
      </c>
    </row>
    <row r="3868" spans="4:50" ht="14.4" x14ac:dyDescent="0.3">
      <c r="D3868" t="str">
        <f>CONCATENATE(portada_F[[#This Row],[NIVEL]],".",portada_F[[#This Row],[CODINS]])</f>
        <v>1.03526</v>
      </c>
      <c r="E3868" s="444" t="s">
        <v>33532</v>
      </c>
      <c r="F3868" t="s">
        <v>13631</v>
      </c>
      <c r="G3868" s="468" t="s">
        <v>13632</v>
      </c>
      <c r="H3868" s="468" t="s">
        <v>13633</v>
      </c>
      <c r="I3868" s="468" t="s">
        <v>13534</v>
      </c>
      <c r="J3868" s="468" t="s">
        <v>6</v>
      </c>
      <c r="K3868" s="471" t="s">
        <v>32</v>
      </c>
      <c r="L3868" t="s">
        <v>20929</v>
      </c>
      <c r="M3868" s="468" t="s">
        <v>18492</v>
      </c>
      <c r="N3868" s="468">
        <v>11001</v>
      </c>
      <c r="O3868" s="468" t="s">
        <v>32</v>
      </c>
      <c r="P3868" s="468" t="s">
        <v>11</v>
      </c>
      <c r="Q3868" s="468" t="s">
        <v>1</v>
      </c>
      <c r="R3868" s="468" t="s">
        <v>16503</v>
      </c>
      <c r="S3868" s="468" t="s">
        <v>33</v>
      </c>
      <c r="T3868" s="468" t="s">
        <v>249</v>
      </c>
      <c r="U3868" s="468" t="s">
        <v>249</v>
      </c>
      <c r="V3868" s="468" t="s">
        <v>14292</v>
      </c>
      <c r="W3868" t="s">
        <v>14295</v>
      </c>
      <c r="X3868" t="s">
        <v>14294</v>
      </c>
      <c r="Y3868" s="536" t="s">
        <v>28285</v>
      </c>
      <c r="Z3868" s="536"/>
      <c r="AA3868" s="493" t="s">
        <v>20438</v>
      </c>
      <c r="AB3868" s="493" t="s">
        <v>28286</v>
      </c>
      <c r="AC3868" s="493" t="s">
        <v>21116</v>
      </c>
      <c r="AD3868" s="493" t="s">
        <v>21117</v>
      </c>
      <c r="AE3868"/>
      <c r="AF3868" t="s">
        <v>20919</v>
      </c>
      <c r="AG3868"/>
      <c r="AH3868"/>
      <c r="AI3868" t="s">
        <v>20668</v>
      </c>
      <c r="AJ3868" t="s">
        <v>35</v>
      </c>
      <c r="AK3868" s="468" t="s">
        <v>19693</v>
      </c>
      <c r="AL3868" t="s">
        <v>20934</v>
      </c>
      <c r="AM3868" s="468"/>
      <c r="AN3868">
        <v>20</v>
      </c>
    </row>
    <row r="3869" spans="4:50" ht="14.4" x14ac:dyDescent="0.3">
      <c r="D3869" t="str">
        <f>CONCATENATE(portada_F[[#This Row],[NIVEL]],".",portada_F[[#This Row],[CODINS]])</f>
        <v>1.04247</v>
      </c>
      <c r="E3869" s="444" t="s">
        <v>34090</v>
      </c>
      <c r="F3869" s="457" t="s">
        <v>13516</v>
      </c>
      <c r="G3869" s="457" t="s">
        <v>18668</v>
      </c>
      <c r="H3869" s="457" t="s">
        <v>18669</v>
      </c>
      <c r="I3869" s="457" t="s">
        <v>135</v>
      </c>
      <c r="J3869" s="457" t="s">
        <v>15</v>
      </c>
      <c r="K3869" s="471" t="s">
        <v>32</v>
      </c>
      <c r="L3869" t="s">
        <v>20921</v>
      </c>
      <c r="M3869" s="457" t="s">
        <v>18492</v>
      </c>
      <c r="N3869" s="457">
        <v>60307</v>
      </c>
      <c r="O3869" s="457" t="s">
        <v>136</v>
      </c>
      <c r="P3869" s="457" t="s">
        <v>3</v>
      </c>
      <c r="Q3869" s="457" t="s">
        <v>7</v>
      </c>
      <c r="R3869" s="457" t="s">
        <v>16820</v>
      </c>
      <c r="S3869" s="457" t="s">
        <v>137</v>
      </c>
      <c r="T3869" s="457" t="s">
        <v>1636</v>
      </c>
      <c r="U3869" s="457" t="s">
        <v>1808</v>
      </c>
      <c r="V3869" s="457" t="s">
        <v>18715</v>
      </c>
      <c r="W3869" s="457" t="s">
        <v>19623</v>
      </c>
      <c r="X3869" s="457" t="s">
        <v>19622</v>
      </c>
      <c r="Y3869" s="536"/>
      <c r="Z3869" s="536"/>
      <c r="AA3869" s="496" t="s">
        <v>15909</v>
      </c>
      <c r="AB3869" s="496" t="s">
        <v>29767</v>
      </c>
      <c r="AC3869" s="496" t="s">
        <v>13182</v>
      </c>
      <c r="AD3869" s="496" t="s">
        <v>24842</v>
      </c>
      <c r="AE3869"/>
      <c r="AF3869" t="s">
        <v>20919</v>
      </c>
      <c r="AG3869"/>
      <c r="AH3869"/>
      <c r="AI3869" t="s">
        <v>20668</v>
      </c>
      <c r="AJ3869" t="s">
        <v>32</v>
      </c>
      <c r="AK3869" s="457" t="s">
        <v>19667</v>
      </c>
      <c r="AL3869" t="s">
        <v>64</v>
      </c>
      <c r="AM3869" s="457" t="s">
        <v>18669</v>
      </c>
      <c r="AN3869">
        <v>14</v>
      </c>
    </row>
    <row r="3870" spans="4:50" ht="14.4" x14ac:dyDescent="0.3">
      <c r="D3870" t="str">
        <f>CONCATENATE(portada_F[[#This Row],[NIVEL]],".",portada_F[[#This Row],[CODINS]])</f>
        <v>1.04157</v>
      </c>
      <c r="E3870" s="444" t="s">
        <v>34034</v>
      </c>
      <c r="F3870" t="s">
        <v>17809</v>
      </c>
      <c r="G3870" t="s">
        <v>17810</v>
      </c>
      <c r="H3870" t="s">
        <v>17811</v>
      </c>
      <c r="I3870" t="s">
        <v>13537</v>
      </c>
      <c r="J3870" t="s">
        <v>5</v>
      </c>
      <c r="K3870" t="s">
        <v>32</v>
      </c>
      <c r="L3870" t="s">
        <v>20921</v>
      </c>
      <c r="M3870" t="s">
        <v>18492</v>
      </c>
      <c r="N3870">
        <v>70102</v>
      </c>
      <c r="O3870" t="s">
        <v>87</v>
      </c>
      <c r="P3870" t="s">
        <v>1</v>
      </c>
      <c r="Q3870" t="s">
        <v>2</v>
      </c>
      <c r="R3870" t="s">
        <v>16846</v>
      </c>
      <c r="S3870" t="s">
        <v>17671</v>
      </c>
      <c r="T3870" t="s">
        <v>17671</v>
      </c>
      <c r="U3870" t="s">
        <v>22842</v>
      </c>
      <c r="V3870" t="s">
        <v>18236</v>
      </c>
      <c r="W3870" t="s">
        <v>18239</v>
      </c>
      <c r="X3870" t="s">
        <v>18238</v>
      </c>
      <c r="Y3870" s="536" t="s">
        <v>29621</v>
      </c>
      <c r="Z3870" s="536"/>
      <c r="AA3870" s="493" t="s">
        <v>18237</v>
      </c>
      <c r="AB3870" s="493" t="s">
        <v>29621</v>
      </c>
      <c r="AC3870" s="493" t="s">
        <v>9709</v>
      </c>
      <c r="AD3870" s="493" t="s">
        <v>24468</v>
      </c>
      <c r="AE3870"/>
      <c r="AF3870" t="s">
        <v>20919</v>
      </c>
      <c r="AG3870"/>
      <c r="AH3870"/>
      <c r="AI3870" t="s">
        <v>20668</v>
      </c>
      <c r="AJ3870" t="s">
        <v>32</v>
      </c>
      <c r="AK3870" t="s">
        <v>18315</v>
      </c>
      <c r="AL3870" t="s">
        <v>64</v>
      </c>
      <c r="AM3870" t="s">
        <v>17811</v>
      </c>
      <c r="AN3870">
        <v>3</v>
      </c>
    </row>
    <row r="3871" spans="4:50" ht="14.4" x14ac:dyDescent="0.3">
      <c r="D3871" t="str">
        <f>CONCATENATE(portada_F[[#This Row],[NIVEL]],".",portada_F[[#This Row],[CODINS]])</f>
        <v>1.04227</v>
      </c>
      <c r="E3871" s="444" t="s">
        <v>34075</v>
      </c>
      <c r="F3871" s="471" t="s">
        <v>14492</v>
      </c>
      <c r="G3871" s="471" t="s">
        <v>17872</v>
      </c>
      <c r="H3871" s="471" t="s">
        <v>17873</v>
      </c>
      <c r="I3871" s="463" t="s">
        <v>13537</v>
      </c>
      <c r="J3871" s="463" t="s">
        <v>5</v>
      </c>
      <c r="K3871" s="463" t="s">
        <v>32</v>
      </c>
      <c r="L3871" t="s">
        <v>20921</v>
      </c>
      <c r="M3871" s="463" t="s">
        <v>18492</v>
      </c>
      <c r="N3871">
        <v>70102</v>
      </c>
      <c r="O3871" t="s">
        <v>87</v>
      </c>
      <c r="P3871" t="s">
        <v>1</v>
      </c>
      <c r="Q3871" t="s">
        <v>2</v>
      </c>
      <c r="R3871" s="463" t="s">
        <v>16846</v>
      </c>
      <c r="S3871" s="463" t="s">
        <v>17671</v>
      </c>
      <c r="T3871" s="463" t="s">
        <v>17671</v>
      </c>
      <c r="U3871" s="463" t="s">
        <v>22842</v>
      </c>
      <c r="V3871" s="463" t="s">
        <v>17873</v>
      </c>
      <c r="W3871" s="463" t="s">
        <v>18308</v>
      </c>
      <c r="X3871" s="463" t="s">
        <v>19606</v>
      </c>
      <c r="Y3871" s="536"/>
      <c r="Z3871" s="536"/>
      <c r="AA3871" s="499" t="s">
        <v>18307</v>
      </c>
      <c r="AB3871" s="493" t="s">
        <v>29733</v>
      </c>
      <c r="AC3871" s="493" t="s">
        <v>9709</v>
      </c>
      <c r="AD3871" s="493" t="s">
        <v>24468</v>
      </c>
      <c r="AE3871"/>
      <c r="AF3871" t="s">
        <v>20919</v>
      </c>
      <c r="AG3871"/>
      <c r="AH3871"/>
      <c r="AI3871" t="s">
        <v>20668</v>
      </c>
      <c r="AJ3871" s="463" t="s">
        <v>32</v>
      </c>
      <c r="AK3871" s="463" t="s">
        <v>18320</v>
      </c>
      <c r="AL3871" s="463" t="s">
        <v>64</v>
      </c>
      <c r="AM3871" t="s">
        <v>17873</v>
      </c>
      <c r="AN3871">
        <v>4</v>
      </c>
    </row>
    <row r="3872" spans="4:50" ht="14.4" x14ac:dyDescent="0.3">
      <c r="D3872" t="str">
        <f>CONCATENATE(portada_F[[#This Row],[NIVEL]],".",portada_F[[#This Row],[CODINS]])</f>
        <v>1.04412</v>
      </c>
      <c r="E3872" s="450" t="s">
        <v>34233</v>
      </c>
      <c r="F3872" s="475" t="s">
        <v>20840</v>
      </c>
      <c r="G3872" s="465" t="s">
        <v>30440</v>
      </c>
      <c r="H3872" s="464" t="s">
        <v>30441</v>
      </c>
      <c r="I3872" s="464" t="s">
        <v>135</v>
      </c>
      <c r="J3872" s="464" t="s">
        <v>225</v>
      </c>
      <c r="K3872" s="1" t="s">
        <v>32</v>
      </c>
      <c r="L3872" t="s">
        <v>20921</v>
      </c>
      <c r="M3872" s="459" t="s">
        <v>18492</v>
      </c>
      <c r="N3872" s="459">
        <v>60704</v>
      </c>
      <c r="O3872" s="459" t="s">
        <v>136</v>
      </c>
      <c r="P3872" s="459" t="s">
        <v>7</v>
      </c>
      <c r="Q3872" s="459" t="s">
        <v>4</v>
      </c>
      <c r="R3872" s="459" t="s">
        <v>16833</v>
      </c>
      <c r="S3872" s="459" t="s">
        <v>137</v>
      </c>
      <c r="T3872" s="459" t="s">
        <v>138</v>
      </c>
      <c r="U3872" s="459" t="s">
        <v>1897</v>
      </c>
      <c r="V3872" s="459" t="s">
        <v>30442</v>
      </c>
      <c r="W3872" s="457"/>
      <c r="X3872" s="457"/>
      <c r="Y3872" s="536"/>
      <c r="Z3872" s="536"/>
      <c r="AA3872" s="457"/>
      <c r="AB3872" s="457"/>
      <c r="AC3872" s="457"/>
      <c r="AD3872" s="457"/>
      <c r="AE3872"/>
      <c r="AF3872"/>
      <c r="AG3872"/>
      <c r="AH3872"/>
      <c r="AI3872" t="s">
        <v>20668</v>
      </c>
      <c r="AJ3872" s="454" t="s">
        <v>32</v>
      </c>
      <c r="AK3872" s="462" t="s">
        <v>30443</v>
      </c>
      <c r="AL3872" s="454" t="s">
        <v>64</v>
      </c>
      <c r="AM3872" s="460" t="s">
        <v>30441</v>
      </c>
      <c r="AN3872"/>
    </row>
  </sheetData>
  <sheetProtection algorithmName="SHA-512" hashValue="0/ybhiOLY264udClC5RVYnEdBkzB4LnQGisOlkx9/tnA9e29tlt/GVCV0d2uM5MYb0SDVdZWWgew1TLat4lyUw==" saltValue="Comk5uXZykWu+wTvspzj1A==" spinCount="100000" sheet="1" objects="1" scenarios="1" sort="0" autoFilter="0" pivotTables="0"/>
  <conditionalFormatting sqref="F3869">
    <cfRule type="duplicateValues" dxfId="68" priority="5"/>
  </conditionalFormatting>
  <conditionalFormatting sqref="F3872">
    <cfRule type="duplicateValues" dxfId="67" priority="16"/>
  </conditionalFormatting>
  <conditionalFormatting sqref="H3866">
    <cfRule type="duplicateValues" dxfId="66" priority="14"/>
  </conditionalFormatting>
  <conditionalFormatting sqref="AK2981">
    <cfRule type="duplicateValues" dxfId="65" priority="3"/>
  </conditionalFormatting>
  <conditionalFormatting sqref="AK3853:AK3854">
    <cfRule type="duplicateValues" dxfId="64" priority="10"/>
  </conditionalFormatting>
  <conditionalFormatting sqref="AK3855">
    <cfRule type="duplicateValues" dxfId="63" priority="9"/>
  </conditionalFormatting>
  <conditionalFormatting sqref="AK3856">
    <cfRule type="duplicateValues" dxfId="62" priority="8"/>
  </conditionalFormatting>
  <conditionalFormatting sqref="AK3859:AK3860">
    <cfRule type="duplicateValues" dxfId="61" priority="11"/>
  </conditionalFormatting>
  <conditionalFormatting sqref="AK3861">
    <cfRule type="duplicateValues" dxfId="60" priority="12"/>
  </conditionalFormatting>
  <conditionalFormatting sqref="AK3863">
    <cfRule type="duplicateValues" dxfId="59" priority="13"/>
  </conditionalFormatting>
  <conditionalFormatting sqref="AK3865">
    <cfRule type="duplicateValues" dxfId="58" priority="7"/>
  </conditionalFormatting>
  <conditionalFormatting sqref="AK3867">
    <cfRule type="duplicateValues" dxfId="57" priority="15"/>
  </conditionalFormatting>
  <conditionalFormatting sqref="AK3868">
    <cfRule type="duplicateValues" dxfId="56" priority="6"/>
  </conditionalFormatting>
  <conditionalFormatting sqref="AK3869">
    <cfRule type="duplicateValues" dxfId="55" priority="4"/>
  </conditionalFormatting>
  <conditionalFormatting sqref="AK3872">
    <cfRule type="duplicateValues" dxfId="54" priority="1"/>
  </conditionalFormatting>
  <conditionalFormatting sqref="AM2981">
    <cfRule type="duplicateValues" dxfId="53" priority="2"/>
  </conditionalFormatting>
  <hyperlinks>
    <hyperlink ref="X2408" r:id="rId1" xr:uid="{1A709D25-045E-45FE-9D5B-52C4898699AF}"/>
  </hyperlinks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4DA2-1DD5-4E8D-AAA0-6DA71C4C6338}">
  <sheetPr codeName="Hoja8">
    <tabColor rgb="FFFFC000"/>
  </sheetPr>
  <dimension ref="A1:AN493"/>
  <sheetViews>
    <sheetView zoomScale="90" zoomScaleNormal="90" workbookViewId="0">
      <selection activeCell="D1" sqref="D1:D493"/>
    </sheetView>
  </sheetViews>
  <sheetFormatPr baseColWidth="10" defaultColWidth="11.44140625" defaultRowHeight="12" x14ac:dyDescent="0.25"/>
  <cols>
    <col min="1" max="1" width="7.6640625" style="420" customWidth="1"/>
    <col min="2" max="2" width="38.6640625" style="420" customWidth="1"/>
    <col min="3" max="3" width="7.5546875" style="420" customWidth="1"/>
    <col min="4" max="4" width="50" style="420" bestFit="1" customWidth="1"/>
    <col min="5" max="10" width="11.44140625" style="420"/>
    <col min="11" max="11" width="19.44140625" style="420" bestFit="1" customWidth="1"/>
    <col min="12" max="12" width="11.44140625" style="420"/>
    <col min="13" max="13" width="5.21875" style="525" customWidth="1"/>
    <col min="14" max="40" width="7.33203125" style="420" customWidth="1"/>
    <col min="41" max="16384" width="11.44140625" style="420"/>
  </cols>
  <sheetData>
    <row r="1" spans="1:40" ht="19.8" customHeight="1" x14ac:dyDescent="0.3">
      <c r="A1" s="428" t="s">
        <v>9042</v>
      </c>
      <c r="B1" s="429" t="s">
        <v>17659</v>
      </c>
      <c r="C1" s="429"/>
      <c r="D1" s="429" t="s">
        <v>17659</v>
      </c>
      <c r="E1" s="428" t="s">
        <v>9042</v>
      </c>
      <c r="W1" s="637" t="s">
        <v>34268</v>
      </c>
      <c r="X1" s="637" t="s">
        <v>34269</v>
      </c>
    </row>
    <row r="2" spans="1:40" ht="13.8" x14ac:dyDescent="0.3">
      <c r="A2" s="430">
        <v>10101</v>
      </c>
      <c r="B2" s="430" t="s">
        <v>16440</v>
      </c>
      <c r="C2" s="430"/>
      <c r="D2" s="430" t="s">
        <v>16440</v>
      </c>
      <c r="E2" s="430">
        <v>10101</v>
      </c>
      <c r="H2" s="537" t="s">
        <v>8376</v>
      </c>
      <c r="K2" s="526" t="s">
        <v>34270</v>
      </c>
      <c r="L2" s="527" t="s">
        <v>34271</v>
      </c>
      <c r="M2" s="528"/>
      <c r="N2" s="529" t="s">
        <v>34272</v>
      </c>
      <c r="O2" s="529" t="s">
        <v>34273</v>
      </c>
      <c r="P2" s="529" t="s">
        <v>34274</v>
      </c>
      <c r="Q2" s="529" t="s">
        <v>47</v>
      </c>
      <c r="R2" s="529" t="s">
        <v>360</v>
      </c>
      <c r="S2" s="529" t="s">
        <v>34275</v>
      </c>
      <c r="T2" s="529" t="s">
        <v>34276</v>
      </c>
      <c r="U2" s="529" t="s">
        <v>83</v>
      </c>
      <c r="V2" s="529" t="s">
        <v>82</v>
      </c>
      <c r="W2" s="637"/>
      <c r="X2" s="637"/>
      <c r="Y2" s="529" t="s">
        <v>242</v>
      </c>
      <c r="Z2" s="529" t="s">
        <v>3749</v>
      </c>
      <c r="AA2" s="420" t="s">
        <v>207</v>
      </c>
      <c r="AB2" s="420" t="s">
        <v>205</v>
      </c>
      <c r="AC2" s="420" t="s">
        <v>889</v>
      </c>
      <c r="AD2" s="420" t="s">
        <v>4404</v>
      </c>
      <c r="AE2" s="420" t="s">
        <v>34277</v>
      </c>
      <c r="AF2" s="420" t="s">
        <v>1762</v>
      </c>
      <c r="AG2" s="420" t="s">
        <v>137</v>
      </c>
      <c r="AH2" s="420" t="s">
        <v>135</v>
      </c>
      <c r="AI2" s="420" t="s">
        <v>1374</v>
      </c>
      <c r="AJ2" s="420" t="s">
        <v>34278</v>
      </c>
      <c r="AK2" s="420" t="s">
        <v>4727</v>
      </c>
      <c r="AL2" s="420" t="s">
        <v>17671</v>
      </c>
      <c r="AM2" s="420" t="s">
        <v>3287</v>
      </c>
      <c r="AN2" s="420" t="s">
        <v>13537</v>
      </c>
    </row>
    <row r="3" spans="1:40" ht="14.4" x14ac:dyDescent="0.3">
      <c r="A3" s="430">
        <v>10102</v>
      </c>
      <c r="B3" s="430" t="s">
        <v>16441</v>
      </c>
      <c r="C3" s="430"/>
      <c r="D3" s="430" t="s">
        <v>16441</v>
      </c>
      <c r="E3" s="430">
        <v>10102</v>
      </c>
      <c r="H3" s="537" t="s">
        <v>8377</v>
      </c>
      <c r="K3" s="530" t="s">
        <v>34272</v>
      </c>
      <c r="L3" s="531" t="s">
        <v>34279</v>
      </c>
      <c r="N3" s="532" t="s">
        <v>1</v>
      </c>
      <c r="O3" s="532" t="s">
        <v>1</v>
      </c>
      <c r="P3" s="532" t="s">
        <v>1</v>
      </c>
      <c r="Q3" s="532" t="s">
        <v>1</v>
      </c>
      <c r="R3" s="532" t="s">
        <v>1</v>
      </c>
      <c r="S3" s="532" t="s">
        <v>1</v>
      </c>
      <c r="T3" s="532" t="s">
        <v>1</v>
      </c>
      <c r="U3" s="532" t="s">
        <v>1</v>
      </c>
      <c r="V3" s="532" t="s">
        <v>1</v>
      </c>
      <c r="W3" s="532" t="s">
        <v>1</v>
      </c>
      <c r="X3" s="532" t="s">
        <v>1</v>
      </c>
      <c r="Y3" s="532" t="s">
        <v>1</v>
      </c>
      <c r="Z3" s="532" t="s">
        <v>1</v>
      </c>
      <c r="AA3" s="532" t="s">
        <v>1</v>
      </c>
      <c r="AB3" s="532" t="s">
        <v>1</v>
      </c>
      <c r="AC3" s="532" t="s">
        <v>1</v>
      </c>
      <c r="AD3" s="532" t="s">
        <v>1</v>
      </c>
      <c r="AE3" s="532" t="s">
        <v>1</v>
      </c>
      <c r="AF3" s="532" t="s">
        <v>1</v>
      </c>
      <c r="AG3" s="532" t="s">
        <v>1</v>
      </c>
      <c r="AH3" s="532" t="s">
        <v>1</v>
      </c>
      <c r="AI3" s="532" t="s">
        <v>1</v>
      </c>
      <c r="AJ3" s="532" t="s">
        <v>1</v>
      </c>
      <c r="AK3" s="532" t="s">
        <v>1</v>
      </c>
      <c r="AL3" s="532" t="s">
        <v>1</v>
      </c>
      <c r="AM3" s="532" t="s">
        <v>1</v>
      </c>
      <c r="AN3" s="532" t="s">
        <v>1</v>
      </c>
    </row>
    <row r="4" spans="1:40" ht="14.4" x14ac:dyDescent="0.3">
      <c r="A4" s="430">
        <v>10103</v>
      </c>
      <c r="B4" s="430" t="s">
        <v>16442</v>
      </c>
      <c r="C4" s="430"/>
      <c r="D4" s="430" t="s">
        <v>16442</v>
      </c>
      <c r="E4" s="430">
        <v>10103</v>
      </c>
      <c r="K4" s="530" t="s">
        <v>34273</v>
      </c>
      <c r="L4" s="531" t="s">
        <v>34279</v>
      </c>
      <c r="N4" s="532" t="s">
        <v>2</v>
      </c>
      <c r="O4" s="532" t="s">
        <v>2</v>
      </c>
      <c r="P4" s="532" t="s">
        <v>2</v>
      </c>
      <c r="Q4" s="532" t="s">
        <v>2</v>
      </c>
      <c r="R4" s="532" t="s">
        <v>2</v>
      </c>
      <c r="S4" s="532" t="s">
        <v>2</v>
      </c>
      <c r="T4" s="532" t="s">
        <v>2</v>
      </c>
      <c r="U4" s="532" t="s">
        <v>2</v>
      </c>
      <c r="V4" s="532" t="s">
        <v>2</v>
      </c>
      <c r="W4" s="532" t="s">
        <v>2</v>
      </c>
      <c r="X4" s="532" t="s">
        <v>2</v>
      </c>
      <c r="Y4" s="532" t="s">
        <v>2</v>
      </c>
      <c r="Z4" s="532" t="s">
        <v>2</v>
      </c>
      <c r="AA4" s="532" t="s">
        <v>2</v>
      </c>
      <c r="AB4" s="532" t="s">
        <v>2</v>
      </c>
      <c r="AC4" s="532" t="s">
        <v>2</v>
      </c>
      <c r="AD4" s="532" t="s">
        <v>2</v>
      </c>
      <c r="AE4" s="532" t="s">
        <v>2</v>
      </c>
      <c r="AF4" s="532" t="s">
        <v>2</v>
      </c>
      <c r="AG4" s="532" t="s">
        <v>2</v>
      </c>
      <c r="AH4" s="532" t="s">
        <v>2</v>
      </c>
      <c r="AI4" s="532" t="s">
        <v>2</v>
      </c>
      <c r="AJ4" s="532" t="s">
        <v>2</v>
      </c>
      <c r="AK4" s="532" t="s">
        <v>2</v>
      </c>
      <c r="AL4" s="532" t="s">
        <v>2</v>
      </c>
      <c r="AM4" s="532" t="s">
        <v>2</v>
      </c>
      <c r="AN4" s="532" t="s">
        <v>2</v>
      </c>
    </row>
    <row r="5" spans="1:40" ht="14.4" x14ac:dyDescent="0.3">
      <c r="A5" s="430">
        <v>10104</v>
      </c>
      <c r="B5" s="430" t="s">
        <v>16443</v>
      </c>
      <c r="C5" s="430"/>
      <c r="D5" s="430" t="s">
        <v>16443</v>
      </c>
      <c r="E5" s="430">
        <v>10104</v>
      </c>
      <c r="K5" s="530" t="s">
        <v>34274</v>
      </c>
      <c r="L5" s="531" t="s">
        <v>34280</v>
      </c>
      <c r="N5" s="532" t="s">
        <v>3</v>
      </c>
      <c r="O5" s="532" t="s">
        <v>3</v>
      </c>
      <c r="P5" s="532" t="s">
        <v>3</v>
      </c>
      <c r="Q5" s="532" t="s">
        <v>3</v>
      </c>
      <c r="R5" s="532" t="s">
        <v>3</v>
      </c>
      <c r="S5" s="532" t="s">
        <v>3</v>
      </c>
      <c r="T5" s="532" t="s">
        <v>3</v>
      </c>
      <c r="U5" s="532" t="s">
        <v>3</v>
      </c>
      <c r="V5" s="532" t="s">
        <v>3</v>
      </c>
      <c r="W5" s="532" t="s">
        <v>3</v>
      </c>
      <c r="X5" s="532" t="s">
        <v>3</v>
      </c>
      <c r="Y5" s="532" t="s">
        <v>3</v>
      </c>
      <c r="Z5" s="532" t="s">
        <v>3</v>
      </c>
      <c r="AA5" s="532" t="s">
        <v>3</v>
      </c>
      <c r="AB5" s="532" t="s">
        <v>3</v>
      </c>
      <c r="AC5" s="532" t="s">
        <v>3</v>
      </c>
      <c r="AD5" s="532" t="s">
        <v>3</v>
      </c>
      <c r="AE5" s="532" t="s">
        <v>3</v>
      </c>
      <c r="AF5" s="532" t="s">
        <v>3</v>
      </c>
      <c r="AG5" s="532" t="s">
        <v>3</v>
      </c>
      <c r="AH5" s="532" t="s">
        <v>3</v>
      </c>
      <c r="AI5" s="532" t="s">
        <v>3</v>
      </c>
      <c r="AJ5" s="532" t="s">
        <v>3</v>
      </c>
      <c r="AK5" s="532" t="s">
        <v>3</v>
      </c>
      <c r="AL5" s="532" t="s">
        <v>3</v>
      </c>
      <c r="AM5" s="532" t="s">
        <v>3</v>
      </c>
      <c r="AN5" s="532" t="s">
        <v>3</v>
      </c>
    </row>
    <row r="6" spans="1:40" ht="14.4" x14ac:dyDescent="0.3">
      <c r="A6" s="430">
        <v>10105</v>
      </c>
      <c r="B6" s="430" t="s">
        <v>16444</v>
      </c>
      <c r="C6" s="430"/>
      <c r="D6" s="430" t="s">
        <v>16444</v>
      </c>
      <c r="E6" s="430">
        <v>10105</v>
      </c>
      <c r="H6" s="147" t="s">
        <v>10141</v>
      </c>
      <c r="K6" s="530" t="s">
        <v>47</v>
      </c>
      <c r="L6" s="531" t="s">
        <v>34281</v>
      </c>
      <c r="N6" s="532" t="s">
        <v>4</v>
      </c>
      <c r="O6" s="532" t="s">
        <v>4</v>
      </c>
      <c r="P6" s="532" t="s">
        <v>4</v>
      </c>
      <c r="Q6" s="532" t="s">
        <v>4</v>
      </c>
      <c r="R6" s="532" t="s">
        <v>4</v>
      </c>
      <c r="S6" s="532" t="s">
        <v>4</v>
      </c>
      <c r="U6" s="532" t="s">
        <v>4</v>
      </c>
      <c r="V6" s="532" t="s">
        <v>4</v>
      </c>
      <c r="W6" s="532" t="s">
        <v>4</v>
      </c>
      <c r="X6" s="532" t="s">
        <v>4</v>
      </c>
      <c r="Y6" s="532" t="s">
        <v>4</v>
      </c>
      <c r="Z6" s="532" t="s">
        <v>4</v>
      </c>
      <c r="AA6" s="532" t="s">
        <v>4</v>
      </c>
      <c r="AB6" s="532" t="s">
        <v>4</v>
      </c>
      <c r="AC6" s="532" t="s">
        <v>4</v>
      </c>
      <c r="AD6" s="532" t="s">
        <v>4</v>
      </c>
      <c r="AE6" s="532" t="s">
        <v>4</v>
      </c>
      <c r="AF6" s="532" t="s">
        <v>4</v>
      </c>
      <c r="AG6" s="532" t="s">
        <v>4</v>
      </c>
      <c r="AH6" s="532" t="s">
        <v>4</v>
      </c>
      <c r="AI6" s="532" t="s">
        <v>4</v>
      </c>
      <c r="AJ6" s="532" t="s">
        <v>4</v>
      </c>
      <c r="AK6" s="532" t="s">
        <v>4</v>
      </c>
      <c r="AL6" s="532" t="s">
        <v>4</v>
      </c>
      <c r="AM6" s="532" t="s">
        <v>4</v>
      </c>
      <c r="AN6" s="532" t="s">
        <v>4</v>
      </c>
    </row>
    <row r="7" spans="1:40" ht="14.4" x14ac:dyDescent="0.3">
      <c r="A7" s="430">
        <v>10106</v>
      </c>
      <c r="B7" s="430" t="s">
        <v>16445</v>
      </c>
      <c r="C7" s="430"/>
      <c r="D7" s="430" t="s">
        <v>16445</v>
      </c>
      <c r="E7" s="430">
        <v>10106</v>
      </c>
      <c r="K7" s="530" t="s">
        <v>360</v>
      </c>
      <c r="L7" s="531" t="s">
        <v>34281</v>
      </c>
      <c r="N7" s="532" t="s">
        <v>5</v>
      </c>
      <c r="O7" s="532" t="s">
        <v>5</v>
      </c>
      <c r="P7" s="532" t="s">
        <v>5</v>
      </c>
      <c r="Q7" s="532" t="s">
        <v>5</v>
      </c>
      <c r="R7" s="532" t="s">
        <v>5</v>
      </c>
      <c r="S7" s="532" t="s">
        <v>5</v>
      </c>
      <c r="U7" s="532" t="s">
        <v>5</v>
      </c>
      <c r="V7" s="532" t="s">
        <v>5</v>
      </c>
      <c r="W7" s="532" t="s">
        <v>5</v>
      </c>
      <c r="X7" s="532" t="s">
        <v>5</v>
      </c>
      <c r="Y7" s="532" t="s">
        <v>5</v>
      </c>
      <c r="Z7" s="532" t="s">
        <v>5</v>
      </c>
      <c r="AA7" s="532" t="s">
        <v>5</v>
      </c>
      <c r="AB7" s="532" t="s">
        <v>5</v>
      </c>
      <c r="AC7" s="532" t="s">
        <v>5</v>
      </c>
      <c r="AD7" s="532" t="s">
        <v>5</v>
      </c>
      <c r="AE7" s="532" t="s">
        <v>5</v>
      </c>
      <c r="AF7" s="532" t="s">
        <v>5</v>
      </c>
      <c r="AG7" s="532" t="s">
        <v>5</v>
      </c>
      <c r="AH7" s="532" t="s">
        <v>5</v>
      </c>
      <c r="AI7" s="532" t="s">
        <v>5</v>
      </c>
      <c r="AJ7" s="532" t="s">
        <v>5</v>
      </c>
      <c r="AL7" s="532" t="s">
        <v>5</v>
      </c>
      <c r="AM7" s="532" t="s">
        <v>5</v>
      </c>
      <c r="AN7" s="532" t="s">
        <v>5</v>
      </c>
    </row>
    <row r="8" spans="1:40" ht="14.4" x14ac:dyDescent="0.3">
      <c r="A8" s="430">
        <v>10107</v>
      </c>
      <c r="B8" s="430" t="s">
        <v>16446</v>
      </c>
      <c r="C8" s="430"/>
      <c r="D8" s="430" t="s">
        <v>16446</v>
      </c>
      <c r="E8" s="430">
        <v>10107</v>
      </c>
      <c r="K8" s="530" t="s">
        <v>34275</v>
      </c>
      <c r="L8" s="531" t="s">
        <v>34282</v>
      </c>
      <c r="N8" s="532" t="s">
        <v>6</v>
      </c>
      <c r="O8" s="532" t="s">
        <v>6</v>
      </c>
      <c r="Q8" s="532" t="s">
        <v>6</v>
      </c>
      <c r="R8" s="532" t="s">
        <v>6</v>
      </c>
      <c r="S8" s="532" t="s">
        <v>6</v>
      </c>
      <c r="U8" s="532" t="s">
        <v>6</v>
      </c>
      <c r="V8" s="532" t="s">
        <v>6</v>
      </c>
      <c r="W8" s="532" t="s">
        <v>6</v>
      </c>
      <c r="X8" s="532" t="s">
        <v>6</v>
      </c>
      <c r="Y8" s="532" t="s">
        <v>6</v>
      </c>
      <c r="Z8" s="532" t="s">
        <v>6</v>
      </c>
      <c r="AA8" s="532" t="s">
        <v>6</v>
      </c>
      <c r="AD8" s="532" t="s">
        <v>6</v>
      </c>
      <c r="AE8" s="532" t="s">
        <v>6</v>
      </c>
      <c r="AG8" s="532" t="s">
        <v>6</v>
      </c>
      <c r="AH8" s="532" t="s">
        <v>6</v>
      </c>
      <c r="AI8" s="532" t="s">
        <v>6</v>
      </c>
      <c r="AJ8" s="532" t="s">
        <v>6</v>
      </c>
      <c r="AL8" s="532" t="s">
        <v>6</v>
      </c>
      <c r="AM8" s="532" t="s">
        <v>6</v>
      </c>
      <c r="AN8" s="532" t="s">
        <v>6</v>
      </c>
    </row>
    <row r="9" spans="1:40" ht="14.4" x14ac:dyDescent="0.3">
      <c r="A9" s="430">
        <v>10108</v>
      </c>
      <c r="B9" s="430" t="s">
        <v>16447</v>
      </c>
      <c r="C9" s="430"/>
      <c r="D9" s="430" t="s">
        <v>16447</v>
      </c>
      <c r="E9" s="430">
        <v>10108</v>
      </c>
      <c r="K9" s="530" t="s">
        <v>34276</v>
      </c>
      <c r="L9" s="531" t="s">
        <v>34283</v>
      </c>
      <c r="Q9" s="532" t="s">
        <v>7</v>
      </c>
      <c r="R9" s="532" t="s">
        <v>7</v>
      </c>
      <c r="S9" s="532" t="s">
        <v>7</v>
      </c>
      <c r="U9" s="532" t="s">
        <v>7</v>
      </c>
      <c r="V9" s="532" t="s">
        <v>7</v>
      </c>
      <c r="W9" s="532" t="s">
        <v>7</v>
      </c>
      <c r="X9" s="532" t="s">
        <v>7</v>
      </c>
      <c r="Y9" s="532" t="s">
        <v>7</v>
      </c>
      <c r="Z9" s="532" t="s">
        <v>7</v>
      </c>
      <c r="AA9" s="532" t="s">
        <v>7</v>
      </c>
      <c r="AD9" s="532" t="s">
        <v>7</v>
      </c>
      <c r="AE9" s="532" t="s">
        <v>7</v>
      </c>
      <c r="AG9" s="532" t="s">
        <v>7</v>
      </c>
      <c r="AH9" s="532" t="s">
        <v>7</v>
      </c>
      <c r="AJ9" s="532" t="s">
        <v>7</v>
      </c>
      <c r="AL9" s="532" t="s">
        <v>7</v>
      </c>
      <c r="AM9" s="532" t="s">
        <v>7</v>
      </c>
    </row>
    <row r="10" spans="1:40" ht="14.4" x14ac:dyDescent="0.3">
      <c r="A10" s="430">
        <v>10109</v>
      </c>
      <c r="B10" s="430" t="s">
        <v>16448</v>
      </c>
      <c r="C10" s="430"/>
      <c r="D10" s="430" t="s">
        <v>16448</v>
      </c>
      <c r="E10" s="430">
        <v>10109</v>
      </c>
      <c r="K10" s="530" t="s">
        <v>83</v>
      </c>
      <c r="L10" s="531" t="s">
        <v>34282</v>
      </c>
      <c r="S10" s="532" t="s">
        <v>9</v>
      </c>
      <c r="U10" s="532" t="s">
        <v>9</v>
      </c>
      <c r="V10" s="532" t="s">
        <v>9</v>
      </c>
      <c r="W10" s="532" t="s">
        <v>9</v>
      </c>
      <c r="X10" s="532" t="s">
        <v>9</v>
      </c>
      <c r="Y10" s="532" t="s">
        <v>9</v>
      </c>
      <c r="Z10" s="532" t="s">
        <v>9</v>
      </c>
      <c r="AD10" s="532" t="s">
        <v>9</v>
      </c>
      <c r="AG10" s="532" t="s">
        <v>9</v>
      </c>
      <c r="AH10" s="532" t="s">
        <v>9</v>
      </c>
      <c r="AJ10" s="532" t="s">
        <v>9</v>
      </c>
      <c r="AL10" s="532" t="s">
        <v>9</v>
      </c>
      <c r="AM10" s="532" t="s">
        <v>9</v>
      </c>
    </row>
    <row r="11" spans="1:40" ht="13.8" customHeight="1" x14ac:dyDescent="0.3">
      <c r="A11" s="430">
        <v>10110</v>
      </c>
      <c r="B11" s="430" t="s">
        <v>16449</v>
      </c>
      <c r="C11" s="430"/>
      <c r="D11" s="430" t="s">
        <v>16449</v>
      </c>
      <c r="E11" s="430">
        <v>10110</v>
      </c>
      <c r="K11" s="530" t="s">
        <v>82</v>
      </c>
      <c r="L11" s="531" t="s">
        <v>34284</v>
      </c>
      <c r="S11" s="532" t="s">
        <v>10</v>
      </c>
      <c r="U11" s="532" t="s">
        <v>10</v>
      </c>
      <c r="V11" s="532" t="s">
        <v>10</v>
      </c>
      <c r="W11" s="532" t="s">
        <v>13</v>
      </c>
      <c r="X11" s="532" t="s">
        <v>10</v>
      </c>
      <c r="Z11" s="532" t="s">
        <v>10</v>
      </c>
      <c r="AH11" s="532" t="s">
        <v>10</v>
      </c>
      <c r="AJ11" s="532" t="s">
        <v>10</v>
      </c>
      <c r="AL11" s="532" t="s">
        <v>10</v>
      </c>
    </row>
    <row r="12" spans="1:40" ht="14.4" x14ac:dyDescent="0.3">
      <c r="A12" s="430">
        <v>10111</v>
      </c>
      <c r="B12" s="430" t="s">
        <v>16450</v>
      </c>
      <c r="C12" s="430"/>
      <c r="D12" s="430" t="s">
        <v>16450</v>
      </c>
      <c r="E12" s="430">
        <v>10111</v>
      </c>
      <c r="K12" s="530" t="s">
        <v>34268</v>
      </c>
      <c r="L12" s="533" t="s">
        <v>34285</v>
      </c>
      <c r="S12" s="532" t="s">
        <v>11</v>
      </c>
      <c r="U12" s="532" t="s">
        <v>11</v>
      </c>
      <c r="W12" s="532" t="s">
        <v>14</v>
      </c>
      <c r="X12" s="532" t="s">
        <v>11</v>
      </c>
      <c r="AH12" s="532" t="s">
        <v>11</v>
      </c>
      <c r="AJ12" s="532" t="s">
        <v>11</v>
      </c>
    </row>
    <row r="13" spans="1:40" ht="14.4" x14ac:dyDescent="0.3">
      <c r="A13" s="430">
        <v>10201</v>
      </c>
      <c r="B13" s="430" t="s">
        <v>16451</v>
      </c>
      <c r="C13" s="430"/>
      <c r="D13" s="430" t="s">
        <v>16451</v>
      </c>
      <c r="E13" s="430">
        <v>10201</v>
      </c>
      <c r="K13" s="530" t="s">
        <v>34269</v>
      </c>
      <c r="L13" s="533" t="s">
        <v>34286</v>
      </c>
      <c r="W13" s="532" t="s">
        <v>15</v>
      </c>
      <c r="AH13" s="532" t="s">
        <v>13</v>
      </c>
      <c r="AJ13" s="532" t="s">
        <v>13</v>
      </c>
    </row>
    <row r="14" spans="1:40" ht="14.4" x14ac:dyDescent="0.3">
      <c r="A14" s="430">
        <v>10202</v>
      </c>
      <c r="B14" s="430" t="s">
        <v>16452</v>
      </c>
      <c r="C14" s="430"/>
      <c r="D14" s="430" t="s">
        <v>16452</v>
      </c>
      <c r="E14" s="430">
        <v>10202</v>
      </c>
      <c r="K14" s="530" t="s">
        <v>242</v>
      </c>
      <c r="L14" s="531" t="s">
        <v>34286</v>
      </c>
      <c r="W14" s="532" t="s">
        <v>225</v>
      </c>
      <c r="AH14" s="532" t="s">
        <v>14</v>
      </c>
      <c r="AJ14" s="532" t="s">
        <v>14</v>
      </c>
    </row>
    <row r="15" spans="1:40" ht="14.4" x14ac:dyDescent="0.3">
      <c r="A15" s="430">
        <v>10203</v>
      </c>
      <c r="B15" s="430" t="s">
        <v>16453</v>
      </c>
      <c r="C15" s="430"/>
      <c r="D15" s="430" t="s">
        <v>16453</v>
      </c>
      <c r="E15" s="430">
        <v>10203</v>
      </c>
      <c r="K15" s="530" t="s">
        <v>3749</v>
      </c>
      <c r="L15" s="531" t="s">
        <v>34284</v>
      </c>
      <c r="AH15" s="532" t="s">
        <v>15</v>
      </c>
      <c r="AJ15" s="532" t="s">
        <v>15</v>
      </c>
    </row>
    <row r="16" spans="1:40" ht="14.4" x14ac:dyDescent="0.3">
      <c r="A16" s="430">
        <v>10301</v>
      </c>
      <c r="B16" s="430" t="s">
        <v>16454</v>
      </c>
      <c r="C16" s="430"/>
      <c r="D16" s="430" t="s">
        <v>16454</v>
      </c>
      <c r="E16" s="430">
        <v>10301</v>
      </c>
      <c r="K16" s="530" t="s">
        <v>207</v>
      </c>
      <c r="L16" s="531" t="s">
        <v>34281</v>
      </c>
      <c r="AH16" s="532" t="s">
        <v>225</v>
      </c>
      <c r="AJ16" s="532" t="s">
        <v>225</v>
      </c>
    </row>
    <row r="17" spans="1:26" ht="14.4" x14ac:dyDescent="0.3">
      <c r="A17" s="430">
        <v>10302</v>
      </c>
      <c r="B17" s="430" t="s">
        <v>16455</v>
      </c>
      <c r="C17" s="430"/>
      <c r="D17" s="430" t="s">
        <v>16455</v>
      </c>
      <c r="E17" s="430">
        <v>10302</v>
      </c>
      <c r="K17" s="530" t="s">
        <v>205</v>
      </c>
      <c r="L17" s="534" t="s">
        <v>34280</v>
      </c>
      <c r="M17" s="535"/>
      <c r="N17" s="536"/>
      <c r="O17" s="536"/>
      <c r="P17" s="536"/>
      <c r="Q17" s="536"/>
      <c r="R17" s="536"/>
      <c r="S17" s="536"/>
      <c r="T17" s="536"/>
      <c r="U17" s="536"/>
      <c r="V17" s="536"/>
      <c r="W17" s="536"/>
      <c r="X17" s="536"/>
      <c r="Y17" s="536"/>
      <c r="Z17" s="536"/>
    </row>
    <row r="18" spans="1:26" ht="14.4" x14ac:dyDescent="0.3">
      <c r="A18" s="430">
        <v>10303</v>
      </c>
      <c r="B18" s="430" t="s">
        <v>16456</v>
      </c>
      <c r="C18" s="430"/>
      <c r="D18" s="430" t="s">
        <v>16456</v>
      </c>
      <c r="E18" s="430">
        <v>10303</v>
      </c>
      <c r="K18" s="530" t="s">
        <v>889</v>
      </c>
      <c r="L18" s="534" t="s">
        <v>34280</v>
      </c>
      <c r="M18" s="535"/>
      <c r="N18" s="536"/>
      <c r="O18" s="536"/>
      <c r="P18" s="536"/>
      <c r="Q18" s="536"/>
      <c r="R18" s="536"/>
      <c r="S18" s="536"/>
      <c r="T18" s="536"/>
      <c r="U18" s="536"/>
      <c r="V18" s="536"/>
      <c r="W18" s="536"/>
      <c r="X18" s="536"/>
      <c r="Y18" s="536"/>
      <c r="Z18" s="536"/>
    </row>
    <row r="19" spans="1:26" ht="14.4" x14ac:dyDescent="0.3">
      <c r="A19" s="430">
        <v>10304</v>
      </c>
      <c r="B19" s="430" t="s">
        <v>16457</v>
      </c>
      <c r="C19" s="430"/>
      <c r="D19" s="430" t="s">
        <v>16457</v>
      </c>
      <c r="E19" s="430">
        <v>10304</v>
      </c>
      <c r="K19" s="530" t="s">
        <v>4404</v>
      </c>
      <c r="L19" s="534" t="s">
        <v>34286</v>
      </c>
      <c r="M19" s="535"/>
      <c r="N19" s="536"/>
      <c r="O19" s="536"/>
      <c r="P19" s="536"/>
      <c r="Q19" s="536"/>
      <c r="R19" s="536"/>
      <c r="S19" s="536"/>
      <c r="T19" s="536"/>
      <c r="U19" s="536"/>
      <c r="V19" s="536"/>
      <c r="W19" s="536"/>
      <c r="X19" s="536"/>
      <c r="Y19" s="536"/>
      <c r="Z19" s="536"/>
    </row>
    <row r="20" spans="1:26" ht="14.4" x14ac:dyDescent="0.3">
      <c r="A20" s="430">
        <v>10305</v>
      </c>
      <c r="B20" s="430" t="s">
        <v>16458</v>
      </c>
      <c r="C20" s="430"/>
      <c r="D20" s="430" t="s">
        <v>16458</v>
      </c>
      <c r="E20" s="430">
        <v>10305</v>
      </c>
      <c r="K20" s="530" t="s">
        <v>34277</v>
      </c>
      <c r="L20" s="534" t="s">
        <v>34281</v>
      </c>
      <c r="M20" s="535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  <c r="Z20" s="536"/>
    </row>
    <row r="21" spans="1:26" ht="14.4" x14ac:dyDescent="0.3">
      <c r="A21" s="430">
        <v>10306</v>
      </c>
      <c r="B21" s="430" t="s">
        <v>16459</v>
      </c>
      <c r="C21" s="430"/>
      <c r="D21" s="430" t="s">
        <v>16459</v>
      </c>
      <c r="E21" s="430">
        <v>10306</v>
      </c>
      <c r="K21" s="530" t="s">
        <v>1762</v>
      </c>
      <c r="L21" s="534" t="s">
        <v>34280</v>
      </c>
      <c r="M21" s="535"/>
      <c r="N21" s="536"/>
      <c r="O21" s="536"/>
      <c r="P21" s="536"/>
      <c r="Q21" s="536"/>
      <c r="R21" s="536"/>
      <c r="S21" s="536"/>
      <c r="T21" s="536"/>
      <c r="U21" s="536"/>
      <c r="V21" s="536"/>
      <c r="W21" s="536"/>
      <c r="X21" s="536"/>
      <c r="Y21" s="536"/>
      <c r="Z21" s="536"/>
    </row>
    <row r="22" spans="1:26" ht="14.4" x14ac:dyDescent="0.3">
      <c r="A22" s="430">
        <v>10307</v>
      </c>
      <c r="B22" s="430" t="s">
        <v>16460</v>
      </c>
      <c r="C22" s="430"/>
      <c r="D22" s="430" t="s">
        <v>16460</v>
      </c>
      <c r="E22" s="430">
        <v>10307</v>
      </c>
      <c r="K22" s="530" t="s">
        <v>137</v>
      </c>
      <c r="L22" s="534" t="s">
        <v>34286</v>
      </c>
      <c r="M22" s="535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</row>
    <row r="23" spans="1:26" ht="14.4" x14ac:dyDescent="0.3">
      <c r="A23" s="430">
        <v>10308</v>
      </c>
      <c r="B23" s="430" t="s">
        <v>16461</v>
      </c>
      <c r="C23" s="430"/>
      <c r="D23" s="430" t="s">
        <v>16461</v>
      </c>
      <c r="E23" s="430">
        <v>10308</v>
      </c>
      <c r="K23" s="530" t="s">
        <v>135</v>
      </c>
      <c r="L23" s="534" t="s">
        <v>34285</v>
      </c>
      <c r="M23" s="535"/>
      <c r="N23" s="536"/>
      <c r="O23" s="536"/>
      <c r="P23" s="536"/>
      <c r="Q23" s="536"/>
      <c r="R23" s="536"/>
      <c r="S23" s="536"/>
      <c r="T23" s="536"/>
      <c r="U23" s="536"/>
      <c r="V23" s="536"/>
      <c r="W23" s="536"/>
      <c r="X23" s="536"/>
      <c r="Y23" s="536"/>
      <c r="Z23" s="536"/>
    </row>
    <row r="24" spans="1:26" ht="14.4" x14ac:dyDescent="0.3">
      <c r="A24" s="430">
        <v>10309</v>
      </c>
      <c r="B24" s="430" t="s">
        <v>16462</v>
      </c>
      <c r="C24" s="430"/>
      <c r="D24" s="430" t="s">
        <v>16462</v>
      </c>
      <c r="E24" s="430">
        <v>10309</v>
      </c>
      <c r="K24" s="530" t="s">
        <v>1374</v>
      </c>
      <c r="L24" s="534" t="s">
        <v>34279</v>
      </c>
      <c r="M24" s="535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</row>
    <row r="25" spans="1:26" ht="14.4" x14ac:dyDescent="0.3">
      <c r="A25" s="430">
        <v>10310</v>
      </c>
      <c r="B25" s="430" t="s">
        <v>16463</v>
      </c>
      <c r="C25" s="430"/>
      <c r="D25" s="430" t="s">
        <v>16463</v>
      </c>
      <c r="E25" s="430">
        <v>10310</v>
      </c>
      <c r="K25" s="530" t="s">
        <v>34278</v>
      </c>
      <c r="L25" s="534" t="s">
        <v>34285</v>
      </c>
      <c r="M25" s="535"/>
      <c r="N25" s="536"/>
      <c r="O25" s="536"/>
      <c r="P25" s="536"/>
      <c r="Q25" s="536"/>
      <c r="R25" s="536"/>
      <c r="S25" s="536"/>
      <c r="T25" s="536"/>
      <c r="U25" s="536"/>
      <c r="V25" s="536"/>
      <c r="W25" s="536"/>
      <c r="X25" s="536"/>
      <c r="Y25" s="536"/>
      <c r="Z25" s="536"/>
    </row>
    <row r="26" spans="1:26" ht="14.4" x14ac:dyDescent="0.3">
      <c r="A26" s="430">
        <v>10311</v>
      </c>
      <c r="B26" s="430" t="s">
        <v>16464</v>
      </c>
      <c r="C26" s="430"/>
      <c r="D26" s="430" t="s">
        <v>16464</v>
      </c>
      <c r="E26" s="430">
        <v>10311</v>
      </c>
      <c r="K26" s="530" t="s">
        <v>4727</v>
      </c>
      <c r="L26" s="534" t="s">
        <v>34287</v>
      </c>
      <c r="M26" s="535"/>
      <c r="N26" s="536"/>
      <c r="O26" s="536"/>
      <c r="P26" s="536"/>
      <c r="Q26" s="536"/>
      <c r="R26" s="536"/>
      <c r="S26" s="536"/>
      <c r="T26" s="536"/>
      <c r="U26" s="536"/>
      <c r="V26" s="536"/>
      <c r="W26" s="536"/>
      <c r="X26" s="536"/>
      <c r="Y26" s="536"/>
      <c r="Z26" s="536"/>
    </row>
    <row r="27" spans="1:26" ht="14.4" x14ac:dyDescent="0.3">
      <c r="A27" s="430">
        <v>10312</v>
      </c>
      <c r="B27" s="430" t="s">
        <v>16465</v>
      </c>
      <c r="C27" s="430"/>
      <c r="D27" s="430" t="s">
        <v>16465</v>
      </c>
      <c r="E27" s="430">
        <v>10312</v>
      </c>
      <c r="K27" s="530" t="s">
        <v>17671</v>
      </c>
      <c r="L27" s="534" t="s">
        <v>34284</v>
      </c>
      <c r="M27" s="535"/>
      <c r="N27" s="536"/>
      <c r="O27" s="536"/>
      <c r="P27" s="536"/>
      <c r="Q27" s="536"/>
      <c r="R27" s="536"/>
      <c r="S27" s="536"/>
      <c r="T27" s="536"/>
      <c r="U27" s="536"/>
      <c r="V27" s="536"/>
      <c r="W27" s="536"/>
      <c r="X27" s="536"/>
      <c r="Y27" s="536"/>
      <c r="Z27" s="536"/>
    </row>
    <row r="28" spans="1:26" ht="14.4" x14ac:dyDescent="0.3">
      <c r="A28" s="430">
        <v>10313</v>
      </c>
      <c r="B28" s="430" t="s">
        <v>16466</v>
      </c>
      <c r="C28" s="430"/>
      <c r="D28" s="430" t="s">
        <v>16466</v>
      </c>
      <c r="E28" s="430">
        <v>10313</v>
      </c>
      <c r="K28" s="530" t="s">
        <v>3287</v>
      </c>
      <c r="L28" s="534" t="s">
        <v>34286</v>
      </c>
      <c r="M28" s="535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</row>
    <row r="29" spans="1:26" ht="14.4" x14ac:dyDescent="0.3">
      <c r="A29" s="430">
        <v>10401</v>
      </c>
      <c r="B29" s="430" t="s">
        <v>16467</v>
      </c>
      <c r="C29" s="430"/>
      <c r="D29" s="430" t="s">
        <v>16467</v>
      </c>
      <c r="E29" s="430">
        <v>10401</v>
      </c>
      <c r="K29" s="530" t="s">
        <v>13537</v>
      </c>
      <c r="L29" s="534" t="s">
        <v>34279</v>
      </c>
      <c r="M29" s="535"/>
      <c r="N29" s="536"/>
      <c r="O29" s="536"/>
      <c r="P29" s="536"/>
      <c r="Q29" s="536"/>
      <c r="R29" s="536"/>
      <c r="S29" s="536"/>
      <c r="T29" s="536"/>
      <c r="U29" s="536"/>
      <c r="V29" s="536"/>
      <c r="W29" s="536"/>
      <c r="X29" s="536"/>
      <c r="Y29" s="536"/>
      <c r="Z29" s="536"/>
    </row>
    <row r="30" spans="1:26" ht="13.8" x14ac:dyDescent="0.3">
      <c r="A30" s="430">
        <v>10402</v>
      </c>
      <c r="B30" s="430" t="s">
        <v>16468</v>
      </c>
      <c r="C30" s="430"/>
      <c r="D30" s="430" t="s">
        <v>16468</v>
      </c>
      <c r="E30" s="430">
        <v>10402</v>
      </c>
    </row>
    <row r="31" spans="1:26" ht="13.8" x14ac:dyDescent="0.3">
      <c r="A31" s="430">
        <v>10403</v>
      </c>
      <c r="B31" s="430" t="s">
        <v>16469</v>
      </c>
      <c r="C31" s="430"/>
      <c r="D31" s="430" t="s">
        <v>16469</v>
      </c>
      <c r="E31" s="430">
        <v>10403</v>
      </c>
    </row>
    <row r="32" spans="1:26" ht="13.8" x14ac:dyDescent="0.3">
      <c r="A32" s="430">
        <v>10404</v>
      </c>
      <c r="B32" s="430" t="s">
        <v>16470</v>
      </c>
      <c r="C32" s="430"/>
      <c r="D32" s="430" t="s">
        <v>16470</v>
      </c>
      <c r="E32" s="430">
        <v>10404</v>
      </c>
    </row>
    <row r="33" spans="1:5" ht="13.8" x14ac:dyDescent="0.3">
      <c r="A33" s="430">
        <v>10405</v>
      </c>
      <c r="B33" s="430" t="s">
        <v>16471</v>
      </c>
      <c r="C33" s="430"/>
      <c r="D33" s="430" t="s">
        <v>16471</v>
      </c>
      <c r="E33" s="430">
        <v>10405</v>
      </c>
    </row>
    <row r="34" spans="1:5" ht="13.8" x14ac:dyDescent="0.3">
      <c r="A34" s="430">
        <v>10406</v>
      </c>
      <c r="B34" s="430" t="s">
        <v>20890</v>
      </c>
      <c r="C34" s="430"/>
      <c r="D34" s="430" t="s">
        <v>20890</v>
      </c>
      <c r="E34" s="430">
        <v>10406</v>
      </c>
    </row>
    <row r="35" spans="1:5" ht="13.8" x14ac:dyDescent="0.3">
      <c r="A35" s="430">
        <v>10407</v>
      </c>
      <c r="B35" s="430" t="s">
        <v>16472</v>
      </c>
      <c r="C35" s="430"/>
      <c r="D35" s="430" t="s">
        <v>16472</v>
      </c>
      <c r="E35" s="430">
        <v>10407</v>
      </c>
    </row>
    <row r="36" spans="1:5" ht="13.8" x14ac:dyDescent="0.3">
      <c r="A36" s="430">
        <v>10408</v>
      </c>
      <c r="B36" s="430" t="s">
        <v>16473</v>
      </c>
      <c r="C36" s="430"/>
      <c r="D36" s="430" t="s">
        <v>16473</v>
      </c>
      <c r="E36" s="430">
        <v>10408</v>
      </c>
    </row>
    <row r="37" spans="1:5" ht="13.8" x14ac:dyDescent="0.3">
      <c r="A37" s="430">
        <v>10409</v>
      </c>
      <c r="B37" s="430" t="s">
        <v>16474</v>
      </c>
      <c r="C37" s="430"/>
      <c r="D37" s="430" t="s">
        <v>16474</v>
      </c>
      <c r="E37" s="430">
        <v>10409</v>
      </c>
    </row>
    <row r="38" spans="1:5" ht="13.8" x14ac:dyDescent="0.3">
      <c r="A38" s="430">
        <v>10501</v>
      </c>
      <c r="B38" s="430" t="s">
        <v>16475</v>
      </c>
      <c r="C38" s="430"/>
      <c r="D38" s="430" t="s">
        <v>16475</v>
      </c>
      <c r="E38" s="430">
        <v>10501</v>
      </c>
    </row>
    <row r="39" spans="1:5" ht="13.8" x14ac:dyDescent="0.3">
      <c r="A39" s="430">
        <v>10502</v>
      </c>
      <c r="B39" s="430" t="s">
        <v>16476</v>
      </c>
      <c r="C39" s="430"/>
      <c r="D39" s="430" t="s">
        <v>16476</v>
      </c>
      <c r="E39" s="430">
        <v>10502</v>
      </c>
    </row>
    <row r="40" spans="1:5" ht="13.8" x14ac:dyDescent="0.3">
      <c r="A40" s="430">
        <v>10503</v>
      </c>
      <c r="B40" s="430" t="s">
        <v>16477</v>
      </c>
      <c r="C40" s="430"/>
      <c r="D40" s="430" t="s">
        <v>16477</v>
      </c>
      <c r="E40" s="430">
        <v>10503</v>
      </c>
    </row>
    <row r="41" spans="1:5" ht="13.8" x14ac:dyDescent="0.3">
      <c r="A41" s="430">
        <v>10601</v>
      </c>
      <c r="B41" s="430" t="s">
        <v>16478</v>
      </c>
      <c r="C41" s="430"/>
      <c r="D41" s="430" t="s">
        <v>16478</v>
      </c>
      <c r="E41" s="430">
        <v>10601</v>
      </c>
    </row>
    <row r="42" spans="1:5" ht="13.8" x14ac:dyDescent="0.3">
      <c r="A42" s="430">
        <v>10602</v>
      </c>
      <c r="B42" s="430" t="s">
        <v>16479</v>
      </c>
      <c r="C42" s="430"/>
      <c r="D42" s="430" t="s">
        <v>16479</v>
      </c>
      <c r="E42" s="430">
        <v>10602</v>
      </c>
    </row>
    <row r="43" spans="1:5" ht="13.8" x14ac:dyDescent="0.3">
      <c r="A43" s="430">
        <v>10603</v>
      </c>
      <c r="B43" s="430" t="s">
        <v>16480</v>
      </c>
      <c r="C43" s="430"/>
      <c r="D43" s="430" t="s">
        <v>16480</v>
      </c>
      <c r="E43" s="430">
        <v>10603</v>
      </c>
    </row>
    <row r="44" spans="1:5" ht="13.8" x14ac:dyDescent="0.3">
      <c r="A44" s="430">
        <v>10604</v>
      </c>
      <c r="B44" s="430" t="s">
        <v>16481</v>
      </c>
      <c r="C44" s="430"/>
      <c r="D44" s="430" t="s">
        <v>16481</v>
      </c>
      <c r="E44" s="430">
        <v>10604</v>
      </c>
    </row>
    <row r="45" spans="1:5" ht="13.8" x14ac:dyDescent="0.3">
      <c r="A45" s="430">
        <v>10605</v>
      </c>
      <c r="B45" s="430" t="s">
        <v>16482</v>
      </c>
      <c r="C45" s="430"/>
      <c r="D45" s="430" t="s">
        <v>16482</v>
      </c>
      <c r="E45" s="430">
        <v>10605</v>
      </c>
    </row>
    <row r="46" spans="1:5" ht="13.8" x14ac:dyDescent="0.3">
      <c r="A46" s="430">
        <v>10606</v>
      </c>
      <c r="B46" s="430" t="s">
        <v>16483</v>
      </c>
      <c r="C46" s="430"/>
      <c r="D46" s="430" t="s">
        <v>16483</v>
      </c>
      <c r="E46" s="430">
        <v>10606</v>
      </c>
    </row>
    <row r="47" spans="1:5" ht="13.8" x14ac:dyDescent="0.3">
      <c r="A47" s="430">
        <v>10607</v>
      </c>
      <c r="B47" s="430" t="s">
        <v>16484</v>
      </c>
      <c r="C47" s="430"/>
      <c r="D47" s="430" t="s">
        <v>16484</v>
      </c>
      <c r="E47" s="430">
        <v>10607</v>
      </c>
    </row>
    <row r="48" spans="1:5" ht="13.8" x14ac:dyDescent="0.3">
      <c r="A48" s="430">
        <v>10701</v>
      </c>
      <c r="B48" s="430" t="s">
        <v>16485</v>
      </c>
      <c r="C48" s="430"/>
      <c r="D48" s="430" t="s">
        <v>16485</v>
      </c>
      <c r="E48" s="430">
        <v>10701</v>
      </c>
    </row>
    <row r="49" spans="1:5" ht="13.8" x14ac:dyDescent="0.3">
      <c r="A49" s="430">
        <v>10702</v>
      </c>
      <c r="B49" s="430" t="s">
        <v>16486</v>
      </c>
      <c r="C49" s="430"/>
      <c r="D49" s="430" t="s">
        <v>16486</v>
      </c>
      <c r="E49" s="430">
        <v>10702</v>
      </c>
    </row>
    <row r="50" spans="1:5" ht="13.8" x14ac:dyDescent="0.3">
      <c r="A50" s="430">
        <v>10703</v>
      </c>
      <c r="B50" s="430" t="s">
        <v>16487</v>
      </c>
      <c r="C50" s="430"/>
      <c r="D50" s="430" t="s">
        <v>16487</v>
      </c>
      <c r="E50" s="430">
        <v>10703</v>
      </c>
    </row>
    <row r="51" spans="1:5" ht="13.8" x14ac:dyDescent="0.3">
      <c r="A51" s="430">
        <v>10704</v>
      </c>
      <c r="B51" s="430" t="s">
        <v>18348</v>
      </c>
      <c r="C51" s="430"/>
      <c r="D51" s="430" t="s">
        <v>18348</v>
      </c>
      <c r="E51" s="430">
        <v>10704</v>
      </c>
    </row>
    <row r="52" spans="1:5" ht="13.8" x14ac:dyDescent="0.3">
      <c r="A52" s="430">
        <v>10705</v>
      </c>
      <c r="B52" s="430" t="s">
        <v>16488</v>
      </c>
      <c r="C52" s="430"/>
      <c r="D52" s="430" t="s">
        <v>16488</v>
      </c>
      <c r="E52" s="430">
        <v>10705</v>
      </c>
    </row>
    <row r="53" spans="1:5" ht="13.8" x14ac:dyDescent="0.3">
      <c r="A53" s="430">
        <v>10706</v>
      </c>
      <c r="B53" s="430" t="s">
        <v>16489</v>
      </c>
      <c r="C53" s="430"/>
      <c r="D53" s="430" t="s">
        <v>16489</v>
      </c>
      <c r="E53" s="430">
        <v>10706</v>
      </c>
    </row>
    <row r="54" spans="1:5" ht="13.8" x14ac:dyDescent="0.3">
      <c r="A54" s="430">
        <v>10707</v>
      </c>
      <c r="B54" s="430" t="s">
        <v>16490</v>
      </c>
      <c r="C54" s="430"/>
      <c r="D54" s="430" t="s">
        <v>16490</v>
      </c>
      <c r="E54" s="430">
        <v>10707</v>
      </c>
    </row>
    <row r="55" spans="1:5" ht="13.8" x14ac:dyDescent="0.3">
      <c r="A55" s="430">
        <v>10801</v>
      </c>
      <c r="B55" s="430" t="s">
        <v>16491</v>
      </c>
      <c r="C55" s="430"/>
      <c r="D55" s="430" t="s">
        <v>16491</v>
      </c>
      <c r="E55" s="430">
        <v>10801</v>
      </c>
    </row>
    <row r="56" spans="1:5" ht="13.8" x14ac:dyDescent="0.3">
      <c r="A56" s="430">
        <v>10802</v>
      </c>
      <c r="B56" s="430" t="s">
        <v>18349</v>
      </c>
      <c r="C56" s="430"/>
      <c r="D56" s="430" t="s">
        <v>18349</v>
      </c>
      <c r="E56" s="430">
        <v>10802</v>
      </c>
    </row>
    <row r="57" spans="1:5" ht="13.8" x14ac:dyDescent="0.3">
      <c r="A57" s="430">
        <v>10803</v>
      </c>
      <c r="B57" s="430" t="s">
        <v>16492</v>
      </c>
      <c r="C57" s="430"/>
      <c r="D57" s="430" t="s">
        <v>16492</v>
      </c>
      <c r="E57" s="430">
        <v>10803</v>
      </c>
    </row>
    <row r="58" spans="1:5" ht="13.8" x14ac:dyDescent="0.3">
      <c r="A58" s="430">
        <v>10804</v>
      </c>
      <c r="B58" s="430" t="s">
        <v>16493</v>
      </c>
      <c r="C58" s="430"/>
      <c r="D58" s="430" t="s">
        <v>16493</v>
      </c>
      <c r="E58" s="430">
        <v>10804</v>
      </c>
    </row>
    <row r="59" spans="1:5" ht="13.8" x14ac:dyDescent="0.3">
      <c r="A59" s="430">
        <v>10805</v>
      </c>
      <c r="B59" s="430" t="s">
        <v>16494</v>
      </c>
      <c r="C59" s="430"/>
      <c r="D59" s="430" t="s">
        <v>16494</v>
      </c>
      <c r="E59" s="430">
        <v>10805</v>
      </c>
    </row>
    <row r="60" spans="1:5" ht="13.8" x14ac:dyDescent="0.3">
      <c r="A60" s="430">
        <v>10806</v>
      </c>
      <c r="B60" s="430" t="s">
        <v>16495</v>
      </c>
      <c r="C60" s="430"/>
      <c r="D60" s="430" t="s">
        <v>16495</v>
      </c>
      <c r="E60" s="430">
        <v>10806</v>
      </c>
    </row>
    <row r="61" spans="1:5" ht="13.8" x14ac:dyDescent="0.3">
      <c r="A61" s="430">
        <v>10807</v>
      </c>
      <c r="B61" s="430" t="s">
        <v>16496</v>
      </c>
      <c r="C61" s="430"/>
      <c r="D61" s="430" t="s">
        <v>16496</v>
      </c>
      <c r="E61" s="430">
        <v>10807</v>
      </c>
    </row>
    <row r="62" spans="1:5" ht="13.8" x14ac:dyDescent="0.3">
      <c r="A62" s="430">
        <v>10901</v>
      </c>
      <c r="B62" s="430" t="s">
        <v>16497</v>
      </c>
      <c r="C62" s="430"/>
      <c r="D62" s="430" t="s">
        <v>16497</v>
      </c>
      <c r="E62" s="430">
        <v>10901</v>
      </c>
    </row>
    <row r="63" spans="1:5" ht="13.8" x14ac:dyDescent="0.3">
      <c r="A63" s="430">
        <v>10902</v>
      </c>
      <c r="B63" s="430" t="s">
        <v>16498</v>
      </c>
      <c r="C63" s="430"/>
      <c r="D63" s="430" t="s">
        <v>16498</v>
      </c>
      <c r="E63" s="430">
        <v>10902</v>
      </c>
    </row>
    <row r="64" spans="1:5" ht="13.8" x14ac:dyDescent="0.3">
      <c r="A64" s="430">
        <v>10903</v>
      </c>
      <c r="B64" s="430" t="s">
        <v>16499</v>
      </c>
      <c r="C64" s="430"/>
      <c r="D64" s="430" t="s">
        <v>16499</v>
      </c>
      <c r="E64" s="430">
        <v>10903</v>
      </c>
    </row>
    <row r="65" spans="1:5" ht="13.8" x14ac:dyDescent="0.3">
      <c r="A65" s="430">
        <v>10904</v>
      </c>
      <c r="B65" s="430" t="s">
        <v>16500</v>
      </c>
      <c r="C65" s="430"/>
      <c r="D65" s="430" t="s">
        <v>16500</v>
      </c>
      <c r="E65" s="430">
        <v>10904</v>
      </c>
    </row>
    <row r="66" spans="1:5" ht="13.8" x14ac:dyDescent="0.3">
      <c r="A66" s="430">
        <v>10905</v>
      </c>
      <c r="B66" s="430" t="s">
        <v>16501</v>
      </c>
      <c r="C66" s="430"/>
      <c r="D66" s="430" t="s">
        <v>16501</v>
      </c>
      <c r="E66" s="430">
        <v>10905</v>
      </c>
    </row>
    <row r="67" spans="1:5" ht="13.8" x14ac:dyDescent="0.3">
      <c r="A67" s="430">
        <v>10906</v>
      </c>
      <c r="B67" s="430" t="s">
        <v>16502</v>
      </c>
      <c r="C67" s="430"/>
      <c r="D67" s="430" t="s">
        <v>16502</v>
      </c>
      <c r="E67" s="430">
        <v>10906</v>
      </c>
    </row>
    <row r="68" spans="1:5" ht="13.8" x14ac:dyDescent="0.3">
      <c r="A68" s="430">
        <v>11001</v>
      </c>
      <c r="B68" s="430" t="s">
        <v>16503</v>
      </c>
      <c r="C68" s="430"/>
      <c r="D68" s="430" t="s">
        <v>16503</v>
      </c>
      <c r="E68" s="430">
        <v>11001</v>
      </c>
    </row>
    <row r="69" spans="1:5" ht="13.8" x14ac:dyDescent="0.3">
      <c r="A69" s="430">
        <v>11002</v>
      </c>
      <c r="B69" s="430" t="s">
        <v>16504</v>
      </c>
      <c r="C69" s="430"/>
      <c r="D69" s="430" t="s">
        <v>16504</v>
      </c>
      <c r="E69" s="430">
        <v>11002</v>
      </c>
    </row>
    <row r="70" spans="1:5" ht="13.8" x14ac:dyDescent="0.3">
      <c r="A70" s="430">
        <v>11003</v>
      </c>
      <c r="B70" s="430" t="s">
        <v>16505</v>
      </c>
      <c r="C70" s="430"/>
      <c r="D70" s="430" t="s">
        <v>16505</v>
      </c>
      <c r="E70" s="430">
        <v>11003</v>
      </c>
    </row>
    <row r="71" spans="1:5" ht="13.8" x14ac:dyDescent="0.3">
      <c r="A71" s="430">
        <v>11004</v>
      </c>
      <c r="B71" s="430" t="s">
        <v>16506</v>
      </c>
      <c r="C71" s="430"/>
      <c r="D71" s="430" t="s">
        <v>16506</v>
      </c>
      <c r="E71" s="430">
        <v>11004</v>
      </c>
    </row>
    <row r="72" spans="1:5" ht="13.8" x14ac:dyDescent="0.3">
      <c r="A72" s="431">
        <v>11005</v>
      </c>
      <c r="B72" s="430" t="s">
        <v>16507</v>
      </c>
      <c r="C72" s="430"/>
      <c r="D72" s="430" t="s">
        <v>16507</v>
      </c>
      <c r="E72" s="431">
        <v>11005</v>
      </c>
    </row>
    <row r="73" spans="1:5" ht="13.8" x14ac:dyDescent="0.3">
      <c r="A73" s="430">
        <v>11101</v>
      </c>
      <c r="B73" s="430" t="s">
        <v>16508</v>
      </c>
      <c r="C73" s="430"/>
      <c r="D73" s="430" t="s">
        <v>16508</v>
      </c>
      <c r="E73" s="430">
        <v>11101</v>
      </c>
    </row>
    <row r="74" spans="1:5" ht="13.8" x14ac:dyDescent="0.3">
      <c r="A74" s="430">
        <v>11102</v>
      </c>
      <c r="B74" s="430" t="s">
        <v>16509</v>
      </c>
      <c r="C74" s="430"/>
      <c r="D74" s="430" t="s">
        <v>16509</v>
      </c>
      <c r="E74" s="430">
        <v>11102</v>
      </c>
    </row>
    <row r="75" spans="1:5" ht="13.8" x14ac:dyDescent="0.3">
      <c r="A75" s="430">
        <v>11103</v>
      </c>
      <c r="B75" s="430" t="s">
        <v>16510</v>
      </c>
      <c r="C75" s="430"/>
      <c r="D75" s="430" t="s">
        <v>16510</v>
      </c>
      <c r="E75" s="430">
        <v>11103</v>
      </c>
    </row>
    <row r="76" spans="1:5" ht="13.8" x14ac:dyDescent="0.3">
      <c r="A76" s="430">
        <v>11104</v>
      </c>
      <c r="B76" s="430" t="s">
        <v>16511</v>
      </c>
      <c r="C76" s="430"/>
      <c r="D76" s="430" t="s">
        <v>16511</v>
      </c>
      <c r="E76" s="430">
        <v>11104</v>
      </c>
    </row>
    <row r="77" spans="1:5" ht="13.8" x14ac:dyDescent="0.3">
      <c r="A77" s="430">
        <v>11105</v>
      </c>
      <c r="B77" s="430" t="s">
        <v>16512</v>
      </c>
      <c r="C77" s="430"/>
      <c r="D77" s="430" t="s">
        <v>16512</v>
      </c>
      <c r="E77" s="430">
        <v>11105</v>
      </c>
    </row>
    <row r="78" spans="1:5" ht="13.8" x14ac:dyDescent="0.3">
      <c r="A78" s="430">
        <v>11201</v>
      </c>
      <c r="B78" s="430" t="s">
        <v>16513</v>
      </c>
      <c r="C78" s="430"/>
      <c r="D78" s="430" t="s">
        <v>16513</v>
      </c>
      <c r="E78" s="430">
        <v>11201</v>
      </c>
    </row>
    <row r="79" spans="1:5" ht="13.8" x14ac:dyDescent="0.3">
      <c r="A79" s="430">
        <v>11202</v>
      </c>
      <c r="B79" s="430" t="s">
        <v>16514</v>
      </c>
      <c r="C79" s="430"/>
      <c r="D79" s="430" t="s">
        <v>16514</v>
      </c>
      <c r="E79" s="430">
        <v>11202</v>
      </c>
    </row>
    <row r="80" spans="1:5" ht="13.8" x14ac:dyDescent="0.3">
      <c r="A80" s="430">
        <v>11203</v>
      </c>
      <c r="B80" s="430" t="s">
        <v>16515</v>
      </c>
      <c r="C80" s="430"/>
      <c r="D80" s="430" t="s">
        <v>16515</v>
      </c>
      <c r="E80" s="430">
        <v>11203</v>
      </c>
    </row>
    <row r="81" spans="1:5" ht="13.8" x14ac:dyDescent="0.3">
      <c r="A81" s="430">
        <v>11204</v>
      </c>
      <c r="B81" s="430" t="s">
        <v>16516</v>
      </c>
      <c r="C81" s="430"/>
      <c r="D81" s="430" t="s">
        <v>16516</v>
      </c>
      <c r="E81" s="430">
        <v>11204</v>
      </c>
    </row>
    <row r="82" spans="1:5" ht="13.8" x14ac:dyDescent="0.3">
      <c r="A82" s="430">
        <v>11205</v>
      </c>
      <c r="B82" s="430" t="s">
        <v>16517</v>
      </c>
      <c r="C82" s="430"/>
      <c r="D82" s="430" t="s">
        <v>16517</v>
      </c>
      <c r="E82" s="430">
        <v>11205</v>
      </c>
    </row>
    <row r="83" spans="1:5" ht="13.8" x14ac:dyDescent="0.3">
      <c r="A83" s="430">
        <v>11301</v>
      </c>
      <c r="B83" s="430" t="s">
        <v>18350</v>
      </c>
      <c r="C83" s="430"/>
      <c r="D83" s="430" t="s">
        <v>18350</v>
      </c>
      <c r="E83" s="430">
        <v>11301</v>
      </c>
    </row>
    <row r="84" spans="1:5" ht="13.8" x14ac:dyDescent="0.3">
      <c r="A84" s="430">
        <v>11302</v>
      </c>
      <c r="B84" s="430" t="s">
        <v>18351</v>
      </c>
      <c r="C84" s="430"/>
      <c r="D84" s="430" t="s">
        <v>18351</v>
      </c>
      <c r="E84" s="430">
        <v>11302</v>
      </c>
    </row>
    <row r="85" spans="1:5" ht="13.8" x14ac:dyDescent="0.3">
      <c r="A85" s="430">
        <v>11303</v>
      </c>
      <c r="B85" s="430" t="s">
        <v>16518</v>
      </c>
      <c r="C85" s="430"/>
      <c r="D85" s="430" t="s">
        <v>16518</v>
      </c>
      <c r="E85" s="430">
        <v>11303</v>
      </c>
    </row>
    <row r="86" spans="1:5" ht="13.8" x14ac:dyDescent="0.3">
      <c r="A86" s="430">
        <v>11304</v>
      </c>
      <c r="B86" s="430" t="s">
        <v>16519</v>
      </c>
      <c r="C86" s="430"/>
      <c r="D86" s="430" t="s">
        <v>16519</v>
      </c>
      <c r="E86" s="430">
        <v>11304</v>
      </c>
    </row>
    <row r="87" spans="1:5" ht="13.8" x14ac:dyDescent="0.3">
      <c r="A87" s="430">
        <v>11305</v>
      </c>
      <c r="B87" s="430" t="s">
        <v>16520</v>
      </c>
      <c r="C87" s="430"/>
      <c r="D87" s="430" t="s">
        <v>16520</v>
      </c>
      <c r="E87" s="430">
        <v>11305</v>
      </c>
    </row>
    <row r="88" spans="1:5" ht="13.8" x14ac:dyDescent="0.3">
      <c r="A88" s="430">
        <v>11401</v>
      </c>
      <c r="B88" s="430" t="s">
        <v>16521</v>
      </c>
      <c r="C88" s="430"/>
      <c r="D88" s="430" t="s">
        <v>16521</v>
      </c>
      <c r="E88" s="430">
        <v>11401</v>
      </c>
    </row>
    <row r="89" spans="1:5" ht="13.8" x14ac:dyDescent="0.3">
      <c r="A89" s="430">
        <v>11402</v>
      </c>
      <c r="B89" s="430" t="s">
        <v>16522</v>
      </c>
      <c r="C89" s="430"/>
      <c r="D89" s="430" t="s">
        <v>16522</v>
      </c>
      <c r="E89" s="430">
        <v>11402</v>
      </c>
    </row>
    <row r="90" spans="1:5" ht="13.8" x14ac:dyDescent="0.3">
      <c r="A90" s="430">
        <v>11403</v>
      </c>
      <c r="B90" s="430" t="s">
        <v>16523</v>
      </c>
      <c r="C90" s="430"/>
      <c r="D90" s="430" t="s">
        <v>16523</v>
      </c>
      <c r="E90" s="430">
        <v>11403</v>
      </c>
    </row>
    <row r="91" spans="1:5" ht="13.8" x14ac:dyDescent="0.3">
      <c r="A91" s="430">
        <v>11501</v>
      </c>
      <c r="B91" s="430" t="s">
        <v>16524</v>
      </c>
      <c r="C91" s="430"/>
      <c r="D91" s="430" t="s">
        <v>16524</v>
      </c>
      <c r="E91" s="430">
        <v>11501</v>
      </c>
    </row>
    <row r="92" spans="1:5" ht="13.8" x14ac:dyDescent="0.3">
      <c r="A92" s="430">
        <v>11502</v>
      </c>
      <c r="B92" s="430" t="s">
        <v>16525</v>
      </c>
      <c r="C92" s="430"/>
      <c r="D92" s="430" t="s">
        <v>16525</v>
      </c>
      <c r="E92" s="430">
        <v>11502</v>
      </c>
    </row>
    <row r="93" spans="1:5" ht="13.8" x14ac:dyDescent="0.3">
      <c r="A93" s="430">
        <v>11503</v>
      </c>
      <c r="B93" s="430" t="s">
        <v>16526</v>
      </c>
      <c r="C93" s="430"/>
      <c r="D93" s="430" t="s">
        <v>16526</v>
      </c>
      <c r="E93" s="430">
        <v>11503</v>
      </c>
    </row>
    <row r="94" spans="1:5" ht="13.8" x14ac:dyDescent="0.3">
      <c r="A94" s="430">
        <v>11504</v>
      </c>
      <c r="B94" s="430" t="s">
        <v>16527</v>
      </c>
      <c r="C94" s="430"/>
      <c r="D94" s="430" t="s">
        <v>16527</v>
      </c>
      <c r="E94" s="430">
        <v>11504</v>
      </c>
    </row>
    <row r="95" spans="1:5" ht="13.8" x14ac:dyDescent="0.3">
      <c r="A95" s="430">
        <v>11601</v>
      </c>
      <c r="B95" s="430" t="s">
        <v>16528</v>
      </c>
      <c r="C95" s="430"/>
      <c r="D95" s="430" t="s">
        <v>16528</v>
      </c>
      <c r="E95" s="430">
        <v>11601</v>
      </c>
    </row>
    <row r="96" spans="1:5" ht="13.8" x14ac:dyDescent="0.3">
      <c r="A96" s="430">
        <v>11602</v>
      </c>
      <c r="B96" s="430" t="s">
        <v>16529</v>
      </c>
      <c r="C96" s="430"/>
      <c r="D96" s="430" t="s">
        <v>16529</v>
      </c>
      <c r="E96" s="430">
        <v>11602</v>
      </c>
    </row>
    <row r="97" spans="1:5" ht="13.8" x14ac:dyDescent="0.3">
      <c r="A97" s="430">
        <v>11603</v>
      </c>
      <c r="B97" s="430" t="s">
        <v>16530</v>
      </c>
      <c r="C97" s="430"/>
      <c r="D97" s="430" t="s">
        <v>16530</v>
      </c>
      <c r="E97" s="430">
        <v>11603</v>
      </c>
    </row>
    <row r="98" spans="1:5" ht="13.8" x14ac:dyDescent="0.3">
      <c r="A98" s="430">
        <v>11604</v>
      </c>
      <c r="B98" s="430" t="s">
        <v>16531</v>
      </c>
      <c r="C98" s="430"/>
      <c r="D98" s="430" t="s">
        <v>16531</v>
      </c>
      <c r="E98" s="430">
        <v>11604</v>
      </c>
    </row>
    <row r="99" spans="1:5" ht="13.8" x14ac:dyDescent="0.3">
      <c r="A99" s="430">
        <v>11605</v>
      </c>
      <c r="B99" s="430" t="s">
        <v>16532</v>
      </c>
      <c r="C99" s="430"/>
      <c r="D99" s="430" t="s">
        <v>16532</v>
      </c>
      <c r="E99" s="430">
        <v>11605</v>
      </c>
    </row>
    <row r="100" spans="1:5" ht="13.8" x14ac:dyDescent="0.3">
      <c r="A100" s="430">
        <v>11701</v>
      </c>
      <c r="B100" s="430" t="s">
        <v>16533</v>
      </c>
      <c r="C100" s="430"/>
      <c r="D100" s="430" t="s">
        <v>16533</v>
      </c>
      <c r="E100" s="430">
        <v>11701</v>
      </c>
    </row>
    <row r="101" spans="1:5" ht="13.8" x14ac:dyDescent="0.3">
      <c r="A101" s="430">
        <v>11702</v>
      </c>
      <c r="B101" s="430" t="s">
        <v>16534</v>
      </c>
      <c r="C101" s="430"/>
      <c r="D101" s="430" t="s">
        <v>16534</v>
      </c>
      <c r="E101" s="430">
        <v>11702</v>
      </c>
    </row>
    <row r="102" spans="1:5" ht="13.8" x14ac:dyDescent="0.3">
      <c r="A102" s="430">
        <v>11703</v>
      </c>
      <c r="B102" s="430" t="s">
        <v>16535</v>
      </c>
      <c r="C102" s="430"/>
      <c r="D102" s="430" t="s">
        <v>16535</v>
      </c>
      <c r="E102" s="430">
        <v>11703</v>
      </c>
    </row>
    <row r="103" spans="1:5" ht="13.8" x14ac:dyDescent="0.3">
      <c r="A103" s="430">
        <v>11801</v>
      </c>
      <c r="B103" s="430" t="s">
        <v>16536</v>
      </c>
      <c r="C103" s="430"/>
      <c r="D103" s="430" t="s">
        <v>16536</v>
      </c>
      <c r="E103" s="430">
        <v>11801</v>
      </c>
    </row>
    <row r="104" spans="1:5" ht="13.8" x14ac:dyDescent="0.3">
      <c r="A104" s="430">
        <v>11802</v>
      </c>
      <c r="B104" s="430" t="s">
        <v>16537</v>
      </c>
      <c r="C104" s="430"/>
      <c r="D104" s="430" t="s">
        <v>16537</v>
      </c>
      <c r="E104" s="430">
        <v>11802</v>
      </c>
    </row>
    <row r="105" spans="1:5" ht="13.8" x14ac:dyDescent="0.3">
      <c r="A105" s="430">
        <v>11803</v>
      </c>
      <c r="B105" s="430" t="s">
        <v>16538</v>
      </c>
      <c r="C105" s="430"/>
      <c r="D105" s="430" t="s">
        <v>16538</v>
      </c>
      <c r="E105" s="430">
        <v>11803</v>
      </c>
    </row>
    <row r="106" spans="1:5" ht="13.8" x14ac:dyDescent="0.3">
      <c r="A106" s="430">
        <v>11804</v>
      </c>
      <c r="B106" s="430" t="s">
        <v>16539</v>
      </c>
      <c r="C106" s="430"/>
      <c r="D106" s="430" t="s">
        <v>16539</v>
      </c>
      <c r="E106" s="430">
        <v>11804</v>
      </c>
    </row>
    <row r="107" spans="1:5" ht="13.8" x14ac:dyDescent="0.3">
      <c r="A107" s="430">
        <v>11901</v>
      </c>
      <c r="B107" s="430" t="s">
        <v>18352</v>
      </c>
      <c r="C107" s="430"/>
      <c r="D107" s="430" t="s">
        <v>18352</v>
      </c>
      <c r="E107" s="430">
        <v>11901</v>
      </c>
    </row>
    <row r="108" spans="1:5" ht="13.8" x14ac:dyDescent="0.3">
      <c r="A108" s="430">
        <v>11902</v>
      </c>
      <c r="B108" s="430" t="s">
        <v>18353</v>
      </c>
      <c r="C108" s="430"/>
      <c r="D108" s="430" t="s">
        <v>18353</v>
      </c>
      <c r="E108" s="430">
        <v>11902</v>
      </c>
    </row>
    <row r="109" spans="1:5" ht="13.8" x14ac:dyDescent="0.3">
      <c r="A109" s="430">
        <v>11903</v>
      </c>
      <c r="B109" s="430" t="s">
        <v>16540</v>
      </c>
      <c r="C109" s="430"/>
      <c r="D109" s="430" t="s">
        <v>16540</v>
      </c>
      <c r="E109" s="430">
        <v>11903</v>
      </c>
    </row>
    <row r="110" spans="1:5" ht="13.8" x14ac:dyDescent="0.3">
      <c r="A110" s="430">
        <v>11904</v>
      </c>
      <c r="B110" s="430" t="s">
        <v>16541</v>
      </c>
      <c r="C110" s="430"/>
      <c r="D110" s="430" t="s">
        <v>16541</v>
      </c>
      <c r="E110" s="430">
        <v>11904</v>
      </c>
    </row>
    <row r="111" spans="1:5" ht="13.8" x14ac:dyDescent="0.3">
      <c r="A111" s="430">
        <v>11905</v>
      </c>
      <c r="B111" s="430" t="s">
        <v>16542</v>
      </c>
      <c r="C111" s="430"/>
      <c r="D111" s="430" t="s">
        <v>16542</v>
      </c>
      <c r="E111" s="430">
        <v>11905</v>
      </c>
    </row>
    <row r="112" spans="1:5" ht="13.8" x14ac:dyDescent="0.3">
      <c r="A112" s="430">
        <v>11906</v>
      </c>
      <c r="B112" s="430" t="s">
        <v>16543</v>
      </c>
      <c r="C112" s="430"/>
      <c r="D112" s="430" t="s">
        <v>16543</v>
      </c>
      <c r="E112" s="430">
        <v>11906</v>
      </c>
    </row>
    <row r="113" spans="1:5" ht="13.8" x14ac:dyDescent="0.3">
      <c r="A113" s="430">
        <v>11907</v>
      </c>
      <c r="B113" s="430" t="s">
        <v>16544</v>
      </c>
      <c r="C113" s="430"/>
      <c r="D113" s="430" t="s">
        <v>16544</v>
      </c>
      <c r="E113" s="430">
        <v>11907</v>
      </c>
    </row>
    <row r="114" spans="1:5" ht="13.8" x14ac:dyDescent="0.3">
      <c r="A114" s="430">
        <v>11908</v>
      </c>
      <c r="B114" s="430" t="s">
        <v>16545</v>
      </c>
      <c r="C114" s="430"/>
      <c r="D114" s="430" t="s">
        <v>16545</v>
      </c>
      <c r="E114" s="430">
        <v>11908</v>
      </c>
    </row>
    <row r="115" spans="1:5" ht="13.8" x14ac:dyDescent="0.3">
      <c r="A115" s="430">
        <v>11909</v>
      </c>
      <c r="B115" s="430" t="s">
        <v>16546</v>
      </c>
      <c r="C115" s="430"/>
      <c r="D115" s="430" t="s">
        <v>16546</v>
      </c>
      <c r="E115" s="430">
        <v>11909</v>
      </c>
    </row>
    <row r="116" spans="1:5" ht="13.8" x14ac:dyDescent="0.3">
      <c r="A116" s="430">
        <v>11910</v>
      </c>
      <c r="B116" s="430" t="s">
        <v>16547</v>
      </c>
      <c r="C116" s="430"/>
      <c r="D116" s="430" t="s">
        <v>16547</v>
      </c>
      <c r="E116" s="430">
        <v>11910</v>
      </c>
    </row>
    <row r="117" spans="1:5" ht="13.8" x14ac:dyDescent="0.3">
      <c r="A117" s="430">
        <v>11911</v>
      </c>
      <c r="B117" s="430" t="s">
        <v>16548</v>
      </c>
      <c r="C117" s="430"/>
      <c r="D117" s="430" t="s">
        <v>16548</v>
      </c>
      <c r="E117" s="430">
        <v>11911</v>
      </c>
    </row>
    <row r="118" spans="1:5" ht="13.8" x14ac:dyDescent="0.3">
      <c r="A118" s="430">
        <v>11912</v>
      </c>
      <c r="B118" s="430" t="s">
        <v>16549</v>
      </c>
      <c r="C118" s="430"/>
      <c r="D118" s="430" t="s">
        <v>16549</v>
      </c>
      <c r="E118" s="430">
        <v>11912</v>
      </c>
    </row>
    <row r="119" spans="1:5" ht="13.8" x14ac:dyDescent="0.3">
      <c r="A119" s="430">
        <v>12001</v>
      </c>
      <c r="B119" s="430" t="s">
        <v>18354</v>
      </c>
      <c r="C119" s="430"/>
      <c r="D119" s="430" t="s">
        <v>18354</v>
      </c>
      <c r="E119" s="430">
        <v>12001</v>
      </c>
    </row>
    <row r="120" spans="1:5" ht="13.8" x14ac:dyDescent="0.3">
      <c r="A120" s="430">
        <v>12002</v>
      </c>
      <c r="B120" s="430" t="s">
        <v>18355</v>
      </c>
      <c r="C120" s="430"/>
      <c r="D120" s="430" t="s">
        <v>18355</v>
      </c>
      <c r="E120" s="430">
        <v>12002</v>
      </c>
    </row>
    <row r="121" spans="1:5" ht="13.8" x14ac:dyDescent="0.3">
      <c r="A121" s="430">
        <v>12003</v>
      </c>
      <c r="B121" s="430" t="s">
        <v>18356</v>
      </c>
      <c r="C121" s="430"/>
      <c r="D121" s="430" t="s">
        <v>18356</v>
      </c>
      <c r="E121" s="430">
        <v>12003</v>
      </c>
    </row>
    <row r="122" spans="1:5" ht="13.8" x14ac:dyDescent="0.3">
      <c r="A122" s="430">
        <v>12004</v>
      </c>
      <c r="B122" s="430" t="s">
        <v>18357</v>
      </c>
      <c r="C122" s="430"/>
      <c r="D122" s="430" t="s">
        <v>18357</v>
      </c>
      <c r="E122" s="430">
        <v>12004</v>
      </c>
    </row>
    <row r="123" spans="1:5" ht="13.8" x14ac:dyDescent="0.3">
      <c r="A123" s="430">
        <v>12005</v>
      </c>
      <c r="B123" s="430" t="s">
        <v>18358</v>
      </c>
      <c r="C123" s="430"/>
      <c r="D123" s="430" t="s">
        <v>18358</v>
      </c>
      <c r="E123" s="430">
        <v>12005</v>
      </c>
    </row>
    <row r="124" spans="1:5" ht="13.8" x14ac:dyDescent="0.3">
      <c r="A124" s="430">
        <v>12006</v>
      </c>
      <c r="B124" s="430" t="s">
        <v>18359</v>
      </c>
      <c r="C124" s="430"/>
      <c r="D124" s="430" t="s">
        <v>18359</v>
      </c>
      <c r="E124" s="430">
        <v>12006</v>
      </c>
    </row>
    <row r="125" spans="1:5" ht="13.8" x14ac:dyDescent="0.3">
      <c r="A125" s="430">
        <v>20101</v>
      </c>
      <c r="B125" s="430" t="s">
        <v>16550</v>
      </c>
      <c r="C125" s="430"/>
      <c r="D125" s="430" t="s">
        <v>16550</v>
      </c>
      <c r="E125" s="430">
        <v>20101</v>
      </c>
    </row>
    <row r="126" spans="1:5" ht="13.8" x14ac:dyDescent="0.3">
      <c r="A126" s="430">
        <v>20102</v>
      </c>
      <c r="B126" s="430" t="s">
        <v>16551</v>
      </c>
      <c r="C126" s="430"/>
      <c r="D126" s="430" t="s">
        <v>16551</v>
      </c>
      <c r="E126" s="430">
        <v>20102</v>
      </c>
    </row>
    <row r="127" spans="1:5" ht="13.8" x14ac:dyDescent="0.3">
      <c r="A127" s="430">
        <v>20103</v>
      </c>
      <c r="B127" s="430" t="s">
        <v>16552</v>
      </c>
      <c r="C127" s="430"/>
      <c r="D127" s="430" t="s">
        <v>16552</v>
      </c>
      <c r="E127" s="430">
        <v>20103</v>
      </c>
    </row>
    <row r="128" spans="1:5" ht="13.8" x14ac:dyDescent="0.3">
      <c r="A128" s="430">
        <v>20104</v>
      </c>
      <c r="B128" s="430" t="s">
        <v>16553</v>
      </c>
      <c r="C128" s="430"/>
      <c r="D128" s="430" t="s">
        <v>16553</v>
      </c>
      <c r="E128" s="430">
        <v>20104</v>
      </c>
    </row>
    <row r="129" spans="1:5" ht="13.8" x14ac:dyDescent="0.3">
      <c r="A129" s="430">
        <v>20105</v>
      </c>
      <c r="B129" s="430" t="s">
        <v>16554</v>
      </c>
      <c r="C129" s="430"/>
      <c r="D129" s="430" t="s">
        <v>16554</v>
      </c>
      <c r="E129" s="430">
        <v>20105</v>
      </c>
    </row>
    <row r="130" spans="1:5" ht="13.8" x14ac:dyDescent="0.3">
      <c r="A130" s="430">
        <v>20106</v>
      </c>
      <c r="B130" s="430" t="s">
        <v>16555</v>
      </c>
      <c r="C130" s="430"/>
      <c r="D130" s="430" t="s">
        <v>16555</v>
      </c>
      <c r="E130" s="430">
        <v>20106</v>
      </c>
    </row>
    <row r="131" spans="1:5" ht="13.8" x14ac:dyDescent="0.3">
      <c r="A131" s="430">
        <v>20107</v>
      </c>
      <c r="B131" s="430" t="s">
        <v>16556</v>
      </c>
      <c r="C131" s="430"/>
      <c r="D131" s="430" t="s">
        <v>16556</v>
      </c>
      <c r="E131" s="430">
        <v>20107</v>
      </c>
    </row>
    <row r="132" spans="1:5" ht="13.8" x14ac:dyDescent="0.3">
      <c r="A132" s="430">
        <v>20108</v>
      </c>
      <c r="B132" s="430" t="s">
        <v>16557</v>
      </c>
      <c r="C132" s="430"/>
      <c r="D132" s="430" t="s">
        <v>16557</v>
      </c>
      <c r="E132" s="430">
        <v>20108</v>
      </c>
    </row>
    <row r="133" spans="1:5" ht="13.8" x14ac:dyDescent="0.3">
      <c r="A133" s="430">
        <v>20109</v>
      </c>
      <c r="B133" s="430" t="s">
        <v>16558</v>
      </c>
      <c r="C133" s="430"/>
      <c r="D133" s="430" t="s">
        <v>16558</v>
      </c>
      <c r="E133" s="430">
        <v>20109</v>
      </c>
    </row>
    <row r="134" spans="1:5" ht="13.8" x14ac:dyDescent="0.3">
      <c r="A134" s="430">
        <v>20110</v>
      </c>
      <c r="B134" s="430" t="s">
        <v>16559</v>
      </c>
      <c r="C134" s="430"/>
      <c r="D134" s="430" t="s">
        <v>16559</v>
      </c>
      <c r="E134" s="430">
        <v>20110</v>
      </c>
    </row>
    <row r="135" spans="1:5" ht="13.8" x14ac:dyDescent="0.3">
      <c r="A135" s="430">
        <v>20111</v>
      </c>
      <c r="B135" s="430" t="s">
        <v>16560</v>
      </c>
      <c r="C135" s="430"/>
      <c r="D135" s="430" t="s">
        <v>16560</v>
      </c>
      <c r="E135" s="430">
        <v>20111</v>
      </c>
    </row>
    <row r="136" spans="1:5" ht="13.8" x14ac:dyDescent="0.3">
      <c r="A136" s="430">
        <v>20112</v>
      </c>
      <c r="B136" s="430" t="s">
        <v>16561</v>
      </c>
      <c r="C136" s="430"/>
      <c r="D136" s="430" t="s">
        <v>16561</v>
      </c>
      <c r="E136" s="430">
        <v>20112</v>
      </c>
    </row>
    <row r="137" spans="1:5" ht="13.8" x14ac:dyDescent="0.3">
      <c r="A137" s="430">
        <v>20113</v>
      </c>
      <c r="B137" s="430" t="s">
        <v>16562</v>
      </c>
      <c r="C137" s="430"/>
      <c r="D137" s="430" t="s">
        <v>16562</v>
      </c>
      <c r="E137" s="430">
        <v>20113</v>
      </c>
    </row>
    <row r="138" spans="1:5" ht="13.8" x14ac:dyDescent="0.3">
      <c r="A138" s="430">
        <v>20114</v>
      </c>
      <c r="B138" s="430" t="s">
        <v>16563</v>
      </c>
      <c r="C138" s="430"/>
      <c r="D138" s="430" t="s">
        <v>16563</v>
      </c>
      <c r="E138" s="430">
        <v>20114</v>
      </c>
    </row>
    <row r="139" spans="1:5" ht="13.8" x14ac:dyDescent="0.3">
      <c r="A139" s="430">
        <v>20201</v>
      </c>
      <c r="B139" s="430" t="s">
        <v>16564</v>
      </c>
      <c r="C139" s="430"/>
      <c r="D139" s="430" t="s">
        <v>16564</v>
      </c>
      <c r="E139" s="430">
        <v>20201</v>
      </c>
    </row>
    <row r="140" spans="1:5" ht="13.8" x14ac:dyDescent="0.3">
      <c r="A140" s="430">
        <v>20202</v>
      </c>
      <c r="B140" s="430" t="s">
        <v>16565</v>
      </c>
      <c r="C140" s="430"/>
      <c r="D140" s="430" t="s">
        <v>16565</v>
      </c>
      <c r="E140" s="430">
        <v>20202</v>
      </c>
    </row>
    <row r="141" spans="1:5" ht="13.8" x14ac:dyDescent="0.3">
      <c r="A141" s="430">
        <v>20203</v>
      </c>
      <c r="B141" s="430" t="s">
        <v>16566</v>
      </c>
      <c r="C141" s="430"/>
      <c r="D141" s="430" t="s">
        <v>16566</v>
      </c>
      <c r="E141" s="430">
        <v>20203</v>
      </c>
    </row>
    <row r="142" spans="1:5" ht="13.8" x14ac:dyDescent="0.3">
      <c r="A142" s="430">
        <v>20204</v>
      </c>
      <c r="B142" s="430" t="s">
        <v>18360</v>
      </c>
      <c r="C142" s="430"/>
      <c r="D142" s="430" t="s">
        <v>18360</v>
      </c>
      <c r="E142" s="430">
        <v>20204</v>
      </c>
    </row>
    <row r="143" spans="1:5" ht="13.8" x14ac:dyDescent="0.3">
      <c r="A143" s="430">
        <v>20205</v>
      </c>
      <c r="B143" s="430" t="s">
        <v>16567</v>
      </c>
      <c r="C143" s="430"/>
      <c r="D143" s="430" t="s">
        <v>16567</v>
      </c>
      <c r="E143" s="430">
        <v>20205</v>
      </c>
    </row>
    <row r="144" spans="1:5" ht="13.8" x14ac:dyDescent="0.3">
      <c r="A144" s="430">
        <v>20206</v>
      </c>
      <c r="B144" s="430" t="s">
        <v>16568</v>
      </c>
      <c r="C144" s="430"/>
      <c r="D144" s="430" t="s">
        <v>16568</v>
      </c>
      <c r="E144" s="430">
        <v>20206</v>
      </c>
    </row>
    <row r="145" spans="1:5" ht="13.8" x14ac:dyDescent="0.3">
      <c r="A145" s="430">
        <v>20207</v>
      </c>
      <c r="B145" s="430" t="s">
        <v>16569</v>
      </c>
      <c r="C145" s="430"/>
      <c r="D145" s="430" t="s">
        <v>16569</v>
      </c>
      <c r="E145" s="430">
        <v>20207</v>
      </c>
    </row>
    <row r="146" spans="1:5" ht="13.8" x14ac:dyDescent="0.3">
      <c r="A146" s="430">
        <v>20208</v>
      </c>
      <c r="B146" s="430" t="s">
        <v>16570</v>
      </c>
      <c r="C146" s="430"/>
      <c r="D146" s="430" t="s">
        <v>16570</v>
      </c>
      <c r="E146" s="430">
        <v>20208</v>
      </c>
    </row>
    <row r="147" spans="1:5" ht="13.8" x14ac:dyDescent="0.3">
      <c r="A147" s="430">
        <v>20209</v>
      </c>
      <c r="B147" s="430" t="s">
        <v>16571</v>
      </c>
      <c r="C147" s="430"/>
      <c r="D147" s="430" t="s">
        <v>16571</v>
      </c>
      <c r="E147" s="430">
        <v>20209</v>
      </c>
    </row>
    <row r="148" spans="1:5" ht="13.8" x14ac:dyDescent="0.3">
      <c r="A148" s="430">
        <v>20210</v>
      </c>
      <c r="B148" s="430" t="s">
        <v>16572</v>
      </c>
      <c r="C148" s="430"/>
      <c r="D148" s="430" t="s">
        <v>16572</v>
      </c>
      <c r="E148" s="430">
        <v>20210</v>
      </c>
    </row>
    <row r="149" spans="1:5" ht="13.8" x14ac:dyDescent="0.3">
      <c r="A149" s="430">
        <v>20211</v>
      </c>
      <c r="B149" s="430" t="s">
        <v>16573</v>
      </c>
      <c r="C149" s="430"/>
      <c r="D149" s="430" t="s">
        <v>16573</v>
      </c>
      <c r="E149" s="430">
        <v>20211</v>
      </c>
    </row>
    <row r="150" spans="1:5" ht="13.8" x14ac:dyDescent="0.3">
      <c r="A150" s="430">
        <v>20212</v>
      </c>
      <c r="B150" s="430" t="s">
        <v>16574</v>
      </c>
      <c r="C150" s="430"/>
      <c r="D150" s="430" t="s">
        <v>16574</v>
      </c>
      <c r="E150" s="430">
        <v>20212</v>
      </c>
    </row>
    <row r="151" spans="1:5" ht="13.8" x14ac:dyDescent="0.3">
      <c r="A151" s="430">
        <v>20213</v>
      </c>
      <c r="B151" s="430" t="s">
        <v>18361</v>
      </c>
      <c r="C151" s="430"/>
      <c r="D151" s="430" t="s">
        <v>18361</v>
      </c>
      <c r="E151" s="430">
        <v>20213</v>
      </c>
    </row>
    <row r="152" spans="1:5" ht="13.8" x14ac:dyDescent="0.3">
      <c r="A152" s="430">
        <v>20214</v>
      </c>
      <c r="B152" s="430" t="s">
        <v>16575</v>
      </c>
      <c r="C152" s="430"/>
      <c r="D152" s="430" t="s">
        <v>16575</v>
      </c>
      <c r="E152" s="430">
        <v>20214</v>
      </c>
    </row>
    <row r="153" spans="1:5" ht="13.8" x14ac:dyDescent="0.3">
      <c r="A153" s="430">
        <v>20301</v>
      </c>
      <c r="B153" s="430" t="s">
        <v>16576</v>
      </c>
      <c r="C153" s="430"/>
      <c r="D153" s="430" t="s">
        <v>16576</v>
      </c>
      <c r="E153" s="430">
        <v>20301</v>
      </c>
    </row>
    <row r="154" spans="1:5" ht="13.8" x14ac:dyDescent="0.3">
      <c r="A154" s="430">
        <v>20302</v>
      </c>
      <c r="B154" s="430" t="s">
        <v>16577</v>
      </c>
      <c r="C154" s="430"/>
      <c r="D154" s="430" t="s">
        <v>16577</v>
      </c>
      <c r="E154" s="430">
        <v>20302</v>
      </c>
    </row>
    <row r="155" spans="1:5" ht="13.8" x14ac:dyDescent="0.3">
      <c r="A155" s="430">
        <v>20303</v>
      </c>
      <c r="B155" s="430" t="s">
        <v>16578</v>
      </c>
      <c r="C155" s="430"/>
      <c r="D155" s="430" t="s">
        <v>16578</v>
      </c>
      <c r="E155" s="430">
        <v>20303</v>
      </c>
    </row>
    <row r="156" spans="1:5" ht="13.8" x14ac:dyDescent="0.3">
      <c r="A156" s="430">
        <v>20304</v>
      </c>
      <c r="B156" s="430" t="s">
        <v>16579</v>
      </c>
      <c r="C156" s="430"/>
      <c r="D156" s="430" t="s">
        <v>16579</v>
      </c>
      <c r="E156" s="430">
        <v>20304</v>
      </c>
    </row>
    <row r="157" spans="1:5" ht="13.8" x14ac:dyDescent="0.3">
      <c r="A157" s="430">
        <v>20305</v>
      </c>
      <c r="B157" s="430" t="s">
        <v>16580</v>
      </c>
      <c r="C157" s="430"/>
      <c r="D157" s="430" t="s">
        <v>16580</v>
      </c>
      <c r="E157" s="430">
        <v>20305</v>
      </c>
    </row>
    <row r="158" spans="1:5" ht="13.8" x14ac:dyDescent="0.3">
      <c r="A158" s="430">
        <v>20307</v>
      </c>
      <c r="B158" s="430" t="s">
        <v>16581</v>
      </c>
      <c r="C158" s="430"/>
      <c r="D158" s="430" t="s">
        <v>16581</v>
      </c>
      <c r="E158" s="430">
        <v>20307</v>
      </c>
    </row>
    <row r="159" spans="1:5" ht="13.8" x14ac:dyDescent="0.3">
      <c r="A159" s="430">
        <v>20308</v>
      </c>
      <c r="B159" s="430" t="s">
        <v>16582</v>
      </c>
      <c r="C159" s="430"/>
      <c r="D159" s="430" t="s">
        <v>16582</v>
      </c>
      <c r="E159" s="430">
        <v>20308</v>
      </c>
    </row>
    <row r="160" spans="1:5" ht="13.8" x14ac:dyDescent="0.3">
      <c r="A160" s="430">
        <v>20401</v>
      </c>
      <c r="B160" s="430" t="s">
        <v>16583</v>
      </c>
      <c r="C160" s="430"/>
      <c r="D160" s="430" t="s">
        <v>16583</v>
      </c>
      <c r="E160" s="430">
        <v>20401</v>
      </c>
    </row>
    <row r="161" spans="1:5" ht="13.8" x14ac:dyDescent="0.3">
      <c r="A161" s="430">
        <v>20402</v>
      </c>
      <c r="B161" s="430" t="s">
        <v>16584</v>
      </c>
      <c r="C161" s="430"/>
      <c r="D161" s="430" t="s">
        <v>16584</v>
      </c>
      <c r="E161" s="430">
        <v>20402</v>
      </c>
    </row>
    <row r="162" spans="1:5" ht="13.8" x14ac:dyDescent="0.3">
      <c r="A162" s="430">
        <v>20403</v>
      </c>
      <c r="B162" s="430" t="s">
        <v>16585</v>
      </c>
      <c r="C162" s="430"/>
      <c r="D162" s="430" t="s">
        <v>16585</v>
      </c>
      <c r="E162" s="430">
        <v>20403</v>
      </c>
    </row>
    <row r="163" spans="1:5" ht="13.8" x14ac:dyDescent="0.3">
      <c r="A163" s="430">
        <v>20404</v>
      </c>
      <c r="B163" s="430" t="s">
        <v>16586</v>
      </c>
      <c r="C163" s="430"/>
      <c r="D163" s="430" t="s">
        <v>16586</v>
      </c>
      <c r="E163" s="430">
        <v>20404</v>
      </c>
    </row>
    <row r="164" spans="1:5" ht="13.8" x14ac:dyDescent="0.3">
      <c r="A164" s="430">
        <v>20501</v>
      </c>
      <c r="B164" s="430" t="s">
        <v>16587</v>
      </c>
      <c r="C164" s="430"/>
      <c r="D164" s="430" t="s">
        <v>16587</v>
      </c>
      <c r="E164" s="430">
        <v>20501</v>
      </c>
    </row>
    <row r="165" spans="1:5" ht="13.8" x14ac:dyDescent="0.3">
      <c r="A165" s="430">
        <v>20502</v>
      </c>
      <c r="B165" s="430" t="s">
        <v>16588</v>
      </c>
      <c r="C165" s="430"/>
      <c r="D165" s="430" t="s">
        <v>16588</v>
      </c>
      <c r="E165" s="430">
        <v>20502</v>
      </c>
    </row>
    <row r="166" spans="1:5" ht="13.8" x14ac:dyDescent="0.3">
      <c r="A166" s="430">
        <v>20503</v>
      </c>
      <c r="B166" s="430" t="s">
        <v>16589</v>
      </c>
      <c r="C166" s="430"/>
      <c r="D166" s="430" t="s">
        <v>16589</v>
      </c>
      <c r="E166" s="430">
        <v>20503</v>
      </c>
    </row>
    <row r="167" spans="1:5" ht="13.8" x14ac:dyDescent="0.3">
      <c r="A167" s="430">
        <v>20504</v>
      </c>
      <c r="B167" s="430" t="s">
        <v>16590</v>
      </c>
      <c r="C167" s="430"/>
      <c r="D167" s="430" t="s">
        <v>16590</v>
      </c>
      <c r="E167" s="430">
        <v>20504</v>
      </c>
    </row>
    <row r="168" spans="1:5" ht="13.8" x14ac:dyDescent="0.3">
      <c r="A168" s="430">
        <v>20505</v>
      </c>
      <c r="B168" s="430" t="s">
        <v>16591</v>
      </c>
      <c r="C168" s="430"/>
      <c r="D168" s="430" t="s">
        <v>16591</v>
      </c>
      <c r="E168" s="430">
        <v>20505</v>
      </c>
    </row>
    <row r="169" spans="1:5" ht="13.8" x14ac:dyDescent="0.3">
      <c r="A169" s="430">
        <v>20506</v>
      </c>
      <c r="B169" s="430" t="s">
        <v>16592</v>
      </c>
      <c r="C169" s="430"/>
      <c r="D169" s="430" t="s">
        <v>16592</v>
      </c>
      <c r="E169" s="430">
        <v>20506</v>
      </c>
    </row>
    <row r="170" spans="1:5" ht="13.8" x14ac:dyDescent="0.3">
      <c r="A170" s="430">
        <v>20507</v>
      </c>
      <c r="B170" s="430" t="s">
        <v>16593</v>
      </c>
      <c r="C170" s="430"/>
      <c r="D170" s="430" t="s">
        <v>16593</v>
      </c>
      <c r="E170" s="430">
        <v>20507</v>
      </c>
    </row>
    <row r="171" spans="1:5" ht="13.8" x14ac:dyDescent="0.3">
      <c r="A171" s="430">
        <v>20508</v>
      </c>
      <c r="B171" s="430" t="s">
        <v>16594</v>
      </c>
      <c r="C171" s="430"/>
      <c r="D171" s="430" t="s">
        <v>16594</v>
      </c>
      <c r="E171" s="430">
        <v>20508</v>
      </c>
    </row>
    <row r="172" spans="1:5" ht="13.8" x14ac:dyDescent="0.3">
      <c r="A172" s="430">
        <v>20601</v>
      </c>
      <c r="B172" s="430" t="s">
        <v>16595</v>
      </c>
      <c r="C172" s="430"/>
      <c r="D172" s="430" t="s">
        <v>16595</v>
      </c>
      <c r="E172" s="430">
        <v>20601</v>
      </c>
    </row>
    <row r="173" spans="1:5" ht="13.8" x14ac:dyDescent="0.3">
      <c r="A173" s="430">
        <v>20602</v>
      </c>
      <c r="B173" s="430" t="s">
        <v>16596</v>
      </c>
      <c r="C173" s="430"/>
      <c r="D173" s="430" t="s">
        <v>16596</v>
      </c>
      <c r="E173" s="430">
        <v>20602</v>
      </c>
    </row>
    <row r="174" spans="1:5" ht="13.8" x14ac:dyDescent="0.3">
      <c r="A174" s="430">
        <v>20603</v>
      </c>
      <c r="B174" s="430" t="s">
        <v>16597</v>
      </c>
      <c r="C174" s="430"/>
      <c r="D174" s="430" t="s">
        <v>16597</v>
      </c>
      <c r="E174" s="430">
        <v>20603</v>
      </c>
    </row>
    <row r="175" spans="1:5" ht="13.8" x14ac:dyDescent="0.3">
      <c r="A175" s="430">
        <v>20604</v>
      </c>
      <c r="B175" s="430" t="s">
        <v>16598</v>
      </c>
      <c r="C175" s="430"/>
      <c r="D175" s="430" t="s">
        <v>16598</v>
      </c>
      <c r="E175" s="430">
        <v>20604</v>
      </c>
    </row>
    <row r="176" spans="1:5" ht="13.8" x14ac:dyDescent="0.3">
      <c r="A176" s="430">
        <v>20605</v>
      </c>
      <c r="B176" s="430" t="s">
        <v>16599</v>
      </c>
      <c r="C176" s="430"/>
      <c r="D176" s="430" t="s">
        <v>16599</v>
      </c>
      <c r="E176" s="430">
        <v>20605</v>
      </c>
    </row>
    <row r="177" spans="1:5" ht="13.8" x14ac:dyDescent="0.3">
      <c r="A177" s="430">
        <v>20606</v>
      </c>
      <c r="B177" s="430" t="s">
        <v>16600</v>
      </c>
      <c r="C177" s="430"/>
      <c r="D177" s="430" t="s">
        <v>16600</v>
      </c>
      <c r="E177" s="430">
        <v>20606</v>
      </c>
    </row>
    <row r="178" spans="1:5" ht="13.8" x14ac:dyDescent="0.3">
      <c r="A178" s="430">
        <v>20607</v>
      </c>
      <c r="B178" s="430" t="s">
        <v>18362</v>
      </c>
      <c r="C178" s="430"/>
      <c r="D178" s="430" t="s">
        <v>18362</v>
      </c>
      <c r="E178" s="430">
        <v>20607</v>
      </c>
    </row>
    <row r="179" spans="1:5" ht="13.8" x14ac:dyDescent="0.3">
      <c r="A179" s="430">
        <v>20608</v>
      </c>
      <c r="B179" s="430" t="s">
        <v>16601</v>
      </c>
      <c r="C179" s="430"/>
      <c r="D179" s="430" t="s">
        <v>16601</v>
      </c>
      <c r="E179" s="430">
        <v>20608</v>
      </c>
    </row>
    <row r="180" spans="1:5" ht="13.8" x14ac:dyDescent="0.3">
      <c r="A180" s="430">
        <v>20701</v>
      </c>
      <c r="B180" s="430" t="s">
        <v>16602</v>
      </c>
      <c r="C180" s="430"/>
      <c r="D180" s="430" t="s">
        <v>16602</v>
      </c>
      <c r="E180" s="430">
        <v>20701</v>
      </c>
    </row>
    <row r="181" spans="1:5" ht="13.8" x14ac:dyDescent="0.3">
      <c r="A181" s="430">
        <v>20702</v>
      </c>
      <c r="B181" s="430" t="s">
        <v>16603</v>
      </c>
      <c r="C181" s="430"/>
      <c r="D181" s="430" t="s">
        <v>16603</v>
      </c>
      <c r="E181" s="430">
        <v>20702</v>
      </c>
    </row>
    <row r="182" spans="1:5" ht="13.8" x14ac:dyDescent="0.3">
      <c r="A182" s="430">
        <v>20703</v>
      </c>
      <c r="B182" s="430" t="s">
        <v>16604</v>
      </c>
      <c r="C182" s="430"/>
      <c r="D182" s="430" t="s">
        <v>16604</v>
      </c>
      <c r="E182" s="430">
        <v>20703</v>
      </c>
    </row>
    <row r="183" spans="1:5" ht="13.8" x14ac:dyDescent="0.3">
      <c r="A183" s="430">
        <v>20704</v>
      </c>
      <c r="B183" s="430" t="s">
        <v>16605</v>
      </c>
      <c r="C183" s="430"/>
      <c r="D183" s="430" t="s">
        <v>16605</v>
      </c>
      <c r="E183" s="430">
        <v>20704</v>
      </c>
    </row>
    <row r="184" spans="1:5" ht="13.8" x14ac:dyDescent="0.3">
      <c r="A184" s="430">
        <v>20705</v>
      </c>
      <c r="B184" s="430" t="s">
        <v>16606</v>
      </c>
      <c r="C184" s="430"/>
      <c r="D184" s="430" t="s">
        <v>16606</v>
      </c>
      <c r="E184" s="430">
        <v>20705</v>
      </c>
    </row>
    <row r="185" spans="1:5" ht="13.8" x14ac:dyDescent="0.3">
      <c r="A185" s="430">
        <v>20706</v>
      </c>
      <c r="B185" s="430" t="s">
        <v>16607</v>
      </c>
      <c r="C185" s="430"/>
      <c r="D185" s="430" t="s">
        <v>16607</v>
      </c>
      <c r="E185" s="430">
        <v>20706</v>
      </c>
    </row>
    <row r="186" spans="1:5" ht="13.8" x14ac:dyDescent="0.3">
      <c r="A186" s="430">
        <v>20707</v>
      </c>
      <c r="B186" s="430" t="s">
        <v>20891</v>
      </c>
      <c r="C186" s="430"/>
      <c r="D186" s="430" t="s">
        <v>20891</v>
      </c>
      <c r="E186" s="430">
        <v>20707</v>
      </c>
    </row>
    <row r="187" spans="1:5" ht="13.8" x14ac:dyDescent="0.3">
      <c r="A187" s="430">
        <v>20801</v>
      </c>
      <c r="B187" s="430" t="s">
        <v>16608</v>
      </c>
      <c r="C187" s="430"/>
      <c r="D187" s="430" t="s">
        <v>16608</v>
      </c>
      <c r="E187" s="430">
        <v>20801</v>
      </c>
    </row>
    <row r="188" spans="1:5" ht="13.8" x14ac:dyDescent="0.3">
      <c r="A188" s="430">
        <v>20802</v>
      </c>
      <c r="B188" s="430" t="s">
        <v>16609</v>
      </c>
      <c r="C188" s="430"/>
      <c r="D188" s="430" t="s">
        <v>16609</v>
      </c>
      <c r="E188" s="430">
        <v>20802</v>
      </c>
    </row>
    <row r="189" spans="1:5" ht="13.8" x14ac:dyDescent="0.3">
      <c r="A189" s="430">
        <v>20803</v>
      </c>
      <c r="B189" s="430" t="s">
        <v>16610</v>
      </c>
      <c r="C189" s="430"/>
      <c r="D189" s="430" t="s">
        <v>16610</v>
      </c>
      <c r="E189" s="430">
        <v>20803</v>
      </c>
    </row>
    <row r="190" spans="1:5" ht="13.8" x14ac:dyDescent="0.3">
      <c r="A190" s="430">
        <v>20804</v>
      </c>
      <c r="B190" s="430" t="s">
        <v>16611</v>
      </c>
      <c r="C190" s="430"/>
      <c r="D190" s="430" t="s">
        <v>16611</v>
      </c>
      <c r="E190" s="430">
        <v>20804</v>
      </c>
    </row>
    <row r="191" spans="1:5" ht="13.8" x14ac:dyDescent="0.3">
      <c r="A191" s="430">
        <v>20805</v>
      </c>
      <c r="B191" s="430" t="s">
        <v>18363</v>
      </c>
      <c r="C191" s="430"/>
      <c r="D191" s="430" t="s">
        <v>18363</v>
      </c>
      <c r="E191" s="430">
        <v>20805</v>
      </c>
    </row>
    <row r="192" spans="1:5" ht="13.8" x14ac:dyDescent="0.3">
      <c r="A192" s="430">
        <v>20901</v>
      </c>
      <c r="B192" s="430" t="s">
        <v>16612</v>
      </c>
      <c r="C192" s="430"/>
      <c r="D192" s="430" t="s">
        <v>16612</v>
      </c>
      <c r="E192" s="430">
        <v>20901</v>
      </c>
    </row>
    <row r="193" spans="1:5" ht="13.8" x14ac:dyDescent="0.3">
      <c r="A193" s="430">
        <v>20902</v>
      </c>
      <c r="B193" s="430" t="s">
        <v>20892</v>
      </c>
      <c r="C193" s="430"/>
      <c r="D193" s="430" t="s">
        <v>20892</v>
      </c>
      <c r="E193" s="430">
        <v>20902</v>
      </c>
    </row>
    <row r="194" spans="1:5" ht="13.8" x14ac:dyDescent="0.3">
      <c r="A194" s="430">
        <v>20903</v>
      </c>
      <c r="B194" s="430" t="s">
        <v>18364</v>
      </c>
      <c r="C194" s="430"/>
      <c r="D194" s="430" t="s">
        <v>18364</v>
      </c>
      <c r="E194" s="430">
        <v>20903</v>
      </c>
    </row>
    <row r="195" spans="1:5" ht="13.8" x14ac:dyDescent="0.3">
      <c r="A195" s="430">
        <v>20904</v>
      </c>
      <c r="B195" s="430" t="s">
        <v>16613</v>
      </c>
      <c r="C195" s="430"/>
      <c r="D195" s="430" t="s">
        <v>16613</v>
      </c>
      <c r="E195" s="430">
        <v>20904</v>
      </c>
    </row>
    <row r="196" spans="1:5" ht="13.8" x14ac:dyDescent="0.3">
      <c r="A196" s="430">
        <v>20905</v>
      </c>
      <c r="B196" s="430" t="s">
        <v>19679</v>
      </c>
      <c r="C196" s="430"/>
      <c r="D196" s="430" t="s">
        <v>19679</v>
      </c>
      <c r="E196" s="430">
        <v>20905</v>
      </c>
    </row>
    <row r="197" spans="1:5" ht="13.8" x14ac:dyDescent="0.3">
      <c r="A197" s="430">
        <v>21001</v>
      </c>
      <c r="B197" s="430" t="s">
        <v>16614</v>
      </c>
      <c r="C197" s="430"/>
      <c r="D197" s="430" t="s">
        <v>16614</v>
      </c>
      <c r="E197" s="430">
        <v>21001</v>
      </c>
    </row>
    <row r="198" spans="1:5" ht="13.8" x14ac:dyDescent="0.3">
      <c r="A198" s="430">
        <v>21002</v>
      </c>
      <c r="B198" s="430" t="s">
        <v>16615</v>
      </c>
      <c r="C198" s="430"/>
      <c r="D198" s="430" t="s">
        <v>16615</v>
      </c>
      <c r="E198" s="430">
        <v>21002</v>
      </c>
    </row>
    <row r="199" spans="1:5" ht="13.8" x14ac:dyDescent="0.3">
      <c r="A199" s="430">
        <v>21003</v>
      </c>
      <c r="B199" s="430" t="s">
        <v>16616</v>
      </c>
      <c r="C199" s="430"/>
      <c r="D199" s="430" t="s">
        <v>16616</v>
      </c>
      <c r="E199" s="430">
        <v>21003</v>
      </c>
    </row>
    <row r="200" spans="1:5" ht="13.8" x14ac:dyDescent="0.3">
      <c r="A200" s="430">
        <v>21004</v>
      </c>
      <c r="B200" s="430" t="s">
        <v>18365</v>
      </c>
      <c r="C200" s="430"/>
      <c r="D200" s="430" t="s">
        <v>18365</v>
      </c>
      <c r="E200" s="430">
        <v>21004</v>
      </c>
    </row>
    <row r="201" spans="1:5" ht="13.8" x14ac:dyDescent="0.3">
      <c r="A201" s="430">
        <v>21005</v>
      </c>
      <c r="B201" s="430" t="s">
        <v>16617</v>
      </c>
      <c r="C201" s="430"/>
      <c r="D201" s="430" t="s">
        <v>16617</v>
      </c>
      <c r="E201" s="430">
        <v>21005</v>
      </c>
    </row>
    <row r="202" spans="1:5" ht="13.8" x14ac:dyDescent="0.3">
      <c r="A202" s="430">
        <v>21006</v>
      </c>
      <c r="B202" s="430" t="s">
        <v>16618</v>
      </c>
      <c r="C202" s="430"/>
      <c r="D202" s="430" t="s">
        <v>16618</v>
      </c>
      <c r="E202" s="430">
        <v>21006</v>
      </c>
    </row>
    <row r="203" spans="1:5" ht="13.8" x14ac:dyDescent="0.3">
      <c r="A203" s="430">
        <v>21007</v>
      </c>
      <c r="B203" s="430" t="s">
        <v>18366</v>
      </c>
      <c r="C203" s="430"/>
      <c r="D203" s="430" t="s">
        <v>18366</v>
      </c>
      <c r="E203" s="430">
        <v>21007</v>
      </c>
    </row>
    <row r="204" spans="1:5" ht="13.8" x14ac:dyDescent="0.3">
      <c r="A204" s="430">
        <v>21008</v>
      </c>
      <c r="B204" s="430" t="s">
        <v>19680</v>
      </c>
      <c r="C204" s="430"/>
      <c r="D204" s="430" t="s">
        <v>19680</v>
      </c>
      <c r="E204" s="430">
        <v>21008</v>
      </c>
    </row>
    <row r="205" spans="1:5" ht="13.8" x14ac:dyDescent="0.3">
      <c r="A205" s="430">
        <v>21009</v>
      </c>
      <c r="B205" s="430" t="s">
        <v>19681</v>
      </c>
      <c r="C205" s="430"/>
      <c r="D205" s="430" t="s">
        <v>19681</v>
      </c>
      <c r="E205" s="430">
        <v>21009</v>
      </c>
    </row>
    <row r="206" spans="1:5" ht="13.8" x14ac:dyDescent="0.3">
      <c r="A206" s="430">
        <v>21010</v>
      </c>
      <c r="B206" s="430" t="s">
        <v>16619</v>
      </c>
      <c r="C206" s="430"/>
      <c r="D206" s="430" t="s">
        <v>16619</v>
      </c>
      <c r="E206" s="430">
        <v>21010</v>
      </c>
    </row>
    <row r="207" spans="1:5" ht="13.8" x14ac:dyDescent="0.3">
      <c r="A207" s="430">
        <v>21011</v>
      </c>
      <c r="B207" s="430" t="s">
        <v>16620</v>
      </c>
      <c r="C207" s="430"/>
      <c r="D207" s="430" t="s">
        <v>16620</v>
      </c>
      <c r="E207" s="430">
        <v>21011</v>
      </c>
    </row>
    <row r="208" spans="1:5" ht="13.8" x14ac:dyDescent="0.3">
      <c r="A208" s="430">
        <v>21012</v>
      </c>
      <c r="B208" s="430" t="s">
        <v>16621</v>
      </c>
      <c r="C208" s="430"/>
      <c r="D208" s="430" t="s">
        <v>16621</v>
      </c>
      <c r="E208" s="430">
        <v>21012</v>
      </c>
    </row>
    <row r="209" spans="1:5" ht="13.8" x14ac:dyDescent="0.3">
      <c r="A209" s="430">
        <v>21013</v>
      </c>
      <c r="B209" s="430" t="s">
        <v>16622</v>
      </c>
      <c r="C209" s="430"/>
      <c r="D209" s="430" t="s">
        <v>16622</v>
      </c>
      <c r="E209" s="430">
        <v>21013</v>
      </c>
    </row>
    <row r="210" spans="1:5" ht="13.8" x14ac:dyDescent="0.3">
      <c r="A210" s="430">
        <v>21101</v>
      </c>
      <c r="B210" s="430" t="s">
        <v>16623</v>
      </c>
      <c r="C210" s="430"/>
      <c r="D210" s="430" t="s">
        <v>16623</v>
      </c>
      <c r="E210" s="430">
        <v>21101</v>
      </c>
    </row>
    <row r="211" spans="1:5" ht="13.8" x14ac:dyDescent="0.3">
      <c r="A211" s="430">
        <v>21102</v>
      </c>
      <c r="B211" s="430" t="s">
        <v>16624</v>
      </c>
      <c r="C211" s="430"/>
      <c r="D211" s="430" t="s">
        <v>16624</v>
      </c>
      <c r="E211" s="430">
        <v>21102</v>
      </c>
    </row>
    <row r="212" spans="1:5" ht="13.8" x14ac:dyDescent="0.3">
      <c r="A212" s="430">
        <v>21103</v>
      </c>
      <c r="B212" s="430" t="s">
        <v>18367</v>
      </c>
      <c r="C212" s="430"/>
      <c r="D212" s="430" t="s">
        <v>18367</v>
      </c>
      <c r="E212" s="430">
        <v>21103</v>
      </c>
    </row>
    <row r="213" spans="1:5" ht="13.8" x14ac:dyDescent="0.3">
      <c r="A213" s="430">
        <v>21104</v>
      </c>
      <c r="B213" s="430" t="s">
        <v>16625</v>
      </c>
      <c r="C213" s="430"/>
      <c r="D213" s="430" t="s">
        <v>16625</v>
      </c>
      <c r="E213" s="430">
        <v>21104</v>
      </c>
    </row>
    <row r="214" spans="1:5" ht="13.8" x14ac:dyDescent="0.3">
      <c r="A214" s="430">
        <v>21105</v>
      </c>
      <c r="B214" s="430" t="s">
        <v>16626</v>
      </c>
      <c r="C214" s="430"/>
      <c r="D214" s="430" t="s">
        <v>16626</v>
      </c>
      <c r="E214" s="430">
        <v>21105</v>
      </c>
    </row>
    <row r="215" spans="1:5" ht="13.8" x14ac:dyDescent="0.3">
      <c r="A215" s="430">
        <v>21106</v>
      </c>
      <c r="B215" s="430" t="s">
        <v>16627</v>
      </c>
      <c r="C215" s="430"/>
      <c r="D215" s="430" t="s">
        <v>16627</v>
      </c>
      <c r="E215" s="430">
        <v>21106</v>
      </c>
    </row>
    <row r="216" spans="1:5" ht="13.8" x14ac:dyDescent="0.3">
      <c r="A216" s="430">
        <v>21107</v>
      </c>
      <c r="B216" s="430" t="s">
        <v>16628</v>
      </c>
      <c r="C216" s="430"/>
      <c r="D216" s="430" t="s">
        <v>16628</v>
      </c>
      <c r="E216" s="430">
        <v>21107</v>
      </c>
    </row>
    <row r="217" spans="1:5" ht="13.8" x14ac:dyDescent="0.3">
      <c r="A217" s="430">
        <v>21201</v>
      </c>
      <c r="B217" s="430" t="s">
        <v>16629</v>
      </c>
      <c r="C217" s="430"/>
      <c r="D217" s="430" t="s">
        <v>16629</v>
      </c>
      <c r="E217" s="430">
        <v>21201</v>
      </c>
    </row>
    <row r="218" spans="1:5" ht="13.8" x14ac:dyDescent="0.3">
      <c r="A218" s="430">
        <v>21202</v>
      </c>
      <c r="B218" s="430" t="s">
        <v>16630</v>
      </c>
      <c r="C218" s="430"/>
      <c r="D218" s="430" t="s">
        <v>16630</v>
      </c>
      <c r="E218" s="430">
        <v>21202</v>
      </c>
    </row>
    <row r="219" spans="1:5" ht="13.8" x14ac:dyDescent="0.3">
      <c r="A219" s="430">
        <v>21203</v>
      </c>
      <c r="B219" s="430" t="s">
        <v>16631</v>
      </c>
      <c r="C219" s="430"/>
      <c r="D219" s="430" t="s">
        <v>16631</v>
      </c>
      <c r="E219" s="430">
        <v>21203</v>
      </c>
    </row>
    <row r="220" spans="1:5" ht="13.8" x14ac:dyDescent="0.3">
      <c r="A220" s="430">
        <v>21204</v>
      </c>
      <c r="B220" s="430" t="s">
        <v>16632</v>
      </c>
      <c r="C220" s="430"/>
      <c r="D220" s="430" t="s">
        <v>16632</v>
      </c>
      <c r="E220" s="430">
        <v>21204</v>
      </c>
    </row>
    <row r="221" spans="1:5" ht="13.8" x14ac:dyDescent="0.3">
      <c r="A221" s="430">
        <v>21205</v>
      </c>
      <c r="B221" s="430" t="s">
        <v>16633</v>
      </c>
      <c r="C221" s="430"/>
      <c r="D221" s="430" t="s">
        <v>16633</v>
      </c>
      <c r="E221" s="430">
        <v>21205</v>
      </c>
    </row>
    <row r="222" spans="1:5" ht="13.8" x14ac:dyDescent="0.3">
      <c r="A222" s="430">
        <v>21301</v>
      </c>
      <c r="B222" s="430" t="s">
        <v>16634</v>
      </c>
      <c r="C222" s="430"/>
      <c r="D222" s="430" t="s">
        <v>16634</v>
      </c>
      <c r="E222" s="430">
        <v>21301</v>
      </c>
    </row>
    <row r="223" spans="1:5" ht="13.8" x14ac:dyDescent="0.3">
      <c r="A223" s="430">
        <v>21302</v>
      </c>
      <c r="B223" s="430" t="s">
        <v>16635</v>
      </c>
      <c r="C223" s="430"/>
      <c r="D223" s="430" t="s">
        <v>16635</v>
      </c>
      <c r="E223" s="430">
        <v>21302</v>
      </c>
    </row>
    <row r="224" spans="1:5" ht="13.8" x14ac:dyDescent="0.3">
      <c r="A224" s="430">
        <v>21303</v>
      </c>
      <c r="B224" s="430" t="s">
        <v>18368</v>
      </c>
      <c r="C224" s="430"/>
      <c r="D224" s="430" t="s">
        <v>18368</v>
      </c>
      <c r="E224" s="430">
        <v>21303</v>
      </c>
    </row>
    <row r="225" spans="1:5" ht="13.8" x14ac:dyDescent="0.3">
      <c r="A225" s="430">
        <v>21304</v>
      </c>
      <c r="B225" s="430" t="s">
        <v>16636</v>
      </c>
      <c r="C225" s="430"/>
      <c r="D225" s="430" t="s">
        <v>16636</v>
      </c>
      <c r="E225" s="430">
        <v>21304</v>
      </c>
    </row>
    <row r="226" spans="1:5" ht="13.8" x14ac:dyDescent="0.3">
      <c r="A226" s="430">
        <v>21305</v>
      </c>
      <c r="B226" s="430" t="s">
        <v>16637</v>
      </c>
      <c r="C226" s="430"/>
      <c r="D226" s="430" t="s">
        <v>16637</v>
      </c>
      <c r="E226" s="430">
        <v>21305</v>
      </c>
    </row>
    <row r="227" spans="1:5" ht="13.8" x14ac:dyDescent="0.3">
      <c r="A227" s="430">
        <v>21306</v>
      </c>
      <c r="B227" s="430" t="s">
        <v>16638</v>
      </c>
      <c r="C227" s="430"/>
      <c r="D227" s="430" t="s">
        <v>16638</v>
      </c>
      <c r="E227" s="430">
        <v>21306</v>
      </c>
    </row>
    <row r="228" spans="1:5" ht="13.8" x14ac:dyDescent="0.3">
      <c r="A228" s="430">
        <v>21307</v>
      </c>
      <c r="B228" s="430" t="s">
        <v>16639</v>
      </c>
      <c r="C228" s="430"/>
      <c r="D228" s="430" t="s">
        <v>16639</v>
      </c>
      <c r="E228" s="430">
        <v>21307</v>
      </c>
    </row>
    <row r="229" spans="1:5" ht="13.8" x14ac:dyDescent="0.3">
      <c r="A229" s="430">
        <v>21308</v>
      </c>
      <c r="B229" s="430" t="s">
        <v>16640</v>
      </c>
      <c r="C229" s="430"/>
      <c r="D229" s="430" t="s">
        <v>16640</v>
      </c>
      <c r="E229" s="430">
        <v>21308</v>
      </c>
    </row>
    <row r="230" spans="1:5" ht="13.8" x14ac:dyDescent="0.3">
      <c r="A230" s="430">
        <v>21401</v>
      </c>
      <c r="B230" s="430" t="s">
        <v>16641</v>
      </c>
      <c r="C230" s="430"/>
      <c r="D230" s="430" t="s">
        <v>16641</v>
      </c>
      <c r="E230" s="430">
        <v>21401</v>
      </c>
    </row>
    <row r="231" spans="1:5" ht="13.8" x14ac:dyDescent="0.3">
      <c r="A231" s="431">
        <v>21402</v>
      </c>
      <c r="B231" s="430" t="s">
        <v>16642</v>
      </c>
      <c r="C231" s="430"/>
      <c r="D231" s="430" t="s">
        <v>16642</v>
      </c>
      <c r="E231" s="431">
        <v>21402</v>
      </c>
    </row>
    <row r="232" spans="1:5" ht="13.8" x14ac:dyDescent="0.3">
      <c r="A232" s="430">
        <v>21403</v>
      </c>
      <c r="B232" s="430" t="s">
        <v>16643</v>
      </c>
      <c r="C232" s="430"/>
      <c r="D232" s="430" t="s">
        <v>16643</v>
      </c>
      <c r="E232" s="430">
        <v>21403</v>
      </c>
    </row>
    <row r="233" spans="1:5" ht="13.8" x14ac:dyDescent="0.3">
      <c r="A233" s="430">
        <v>21404</v>
      </c>
      <c r="B233" s="430" t="s">
        <v>16644</v>
      </c>
      <c r="C233" s="430"/>
      <c r="D233" s="430" t="s">
        <v>16644</v>
      </c>
      <c r="E233" s="430">
        <v>21404</v>
      </c>
    </row>
    <row r="234" spans="1:5" ht="13.8" x14ac:dyDescent="0.3">
      <c r="A234" s="430">
        <v>21501</v>
      </c>
      <c r="B234" s="430" t="s">
        <v>16645</v>
      </c>
      <c r="C234" s="430"/>
      <c r="D234" s="430" t="s">
        <v>16645</v>
      </c>
      <c r="E234" s="430">
        <v>21501</v>
      </c>
    </row>
    <row r="235" spans="1:5" ht="13.8" x14ac:dyDescent="0.3">
      <c r="A235" s="430">
        <v>21502</v>
      </c>
      <c r="B235" s="430" t="s">
        <v>16646</v>
      </c>
      <c r="C235" s="430"/>
      <c r="D235" s="430" t="s">
        <v>16646</v>
      </c>
      <c r="E235" s="430">
        <v>21502</v>
      </c>
    </row>
    <row r="236" spans="1:5" ht="13.8" x14ac:dyDescent="0.3">
      <c r="A236" s="430">
        <v>21503</v>
      </c>
      <c r="B236" s="430" t="s">
        <v>16647</v>
      </c>
      <c r="C236" s="430"/>
      <c r="D236" s="430" t="s">
        <v>16647</v>
      </c>
      <c r="E236" s="430">
        <v>21503</v>
      </c>
    </row>
    <row r="237" spans="1:5" ht="13.8" x14ac:dyDescent="0.3">
      <c r="A237" s="430">
        <v>21504</v>
      </c>
      <c r="B237" s="430" t="s">
        <v>16648</v>
      </c>
      <c r="C237" s="430"/>
      <c r="D237" s="430" t="s">
        <v>16648</v>
      </c>
      <c r="E237" s="430">
        <v>21504</v>
      </c>
    </row>
    <row r="238" spans="1:5" ht="13.8" x14ac:dyDescent="0.3">
      <c r="A238" s="430">
        <v>21601</v>
      </c>
      <c r="B238" s="430" t="s">
        <v>16649</v>
      </c>
      <c r="C238" s="430"/>
      <c r="D238" s="430" t="s">
        <v>16649</v>
      </c>
      <c r="E238" s="430">
        <v>21601</v>
      </c>
    </row>
    <row r="239" spans="1:5" ht="13.8" x14ac:dyDescent="0.3">
      <c r="A239" s="430">
        <v>21602</v>
      </c>
      <c r="B239" s="430" t="s">
        <v>16650</v>
      </c>
      <c r="C239" s="430"/>
      <c r="D239" s="430" t="s">
        <v>16650</v>
      </c>
      <c r="E239" s="430">
        <v>21602</v>
      </c>
    </row>
    <row r="240" spans="1:5" ht="13.8" x14ac:dyDescent="0.3">
      <c r="A240" s="430">
        <v>21603</v>
      </c>
      <c r="B240" s="430" t="s">
        <v>16651</v>
      </c>
      <c r="C240" s="430"/>
      <c r="D240" s="430" t="s">
        <v>16651</v>
      </c>
      <c r="E240" s="430">
        <v>21603</v>
      </c>
    </row>
    <row r="241" spans="1:5" ht="13.8" x14ac:dyDescent="0.3">
      <c r="A241" s="430">
        <v>30101</v>
      </c>
      <c r="B241" s="430" t="s">
        <v>16652</v>
      </c>
      <c r="C241" s="430"/>
      <c r="D241" s="430" t="s">
        <v>16652</v>
      </c>
      <c r="E241" s="430">
        <v>30101</v>
      </c>
    </row>
    <row r="242" spans="1:5" ht="13.8" x14ac:dyDescent="0.3">
      <c r="A242" s="430">
        <v>30102</v>
      </c>
      <c r="B242" s="430" t="s">
        <v>16653</v>
      </c>
      <c r="C242" s="430"/>
      <c r="D242" s="430" t="s">
        <v>16653</v>
      </c>
      <c r="E242" s="430">
        <v>30102</v>
      </c>
    </row>
    <row r="243" spans="1:5" ht="13.8" x14ac:dyDescent="0.3">
      <c r="A243" s="430">
        <v>30103</v>
      </c>
      <c r="B243" s="430" t="s">
        <v>16654</v>
      </c>
      <c r="C243" s="430"/>
      <c r="D243" s="430" t="s">
        <v>16654</v>
      </c>
      <c r="E243" s="430">
        <v>30103</v>
      </c>
    </row>
    <row r="244" spans="1:5" ht="13.8" x14ac:dyDescent="0.3">
      <c r="A244" s="430">
        <v>30104</v>
      </c>
      <c r="B244" s="430" t="s">
        <v>16655</v>
      </c>
      <c r="C244" s="430"/>
      <c r="D244" s="430" t="s">
        <v>16655</v>
      </c>
      <c r="E244" s="430">
        <v>30104</v>
      </c>
    </row>
    <row r="245" spans="1:5" ht="13.8" x14ac:dyDescent="0.3">
      <c r="A245" s="430">
        <v>30105</v>
      </c>
      <c r="B245" s="430" t="s">
        <v>18369</v>
      </c>
      <c r="C245" s="430"/>
      <c r="D245" s="430" t="s">
        <v>18369</v>
      </c>
      <c r="E245" s="430">
        <v>30105</v>
      </c>
    </row>
    <row r="246" spans="1:5" ht="13.8" x14ac:dyDescent="0.3">
      <c r="A246" s="430">
        <v>30106</v>
      </c>
      <c r="B246" s="430" t="s">
        <v>18370</v>
      </c>
      <c r="C246" s="430"/>
      <c r="D246" s="430" t="s">
        <v>18370</v>
      </c>
      <c r="E246" s="430">
        <v>30106</v>
      </c>
    </row>
    <row r="247" spans="1:5" ht="13.8" x14ac:dyDescent="0.3">
      <c r="A247" s="430">
        <v>30107</v>
      </c>
      <c r="B247" s="430" t="s">
        <v>16656</v>
      </c>
      <c r="C247" s="430"/>
      <c r="D247" s="430" t="s">
        <v>16656</v>
      </c>
      <c r="E247" s="430">
        <v>30107</v>
      </c>
    </row>
    <row r="248" spans="1:5" ht="13.8" x14ac:dyDescent="0.3">
      <c r="A248" s="430">
        <v>30108</v>
      </c>
      <c r="B248" s="430" t="s">
        <v>16657</v>
      </c>
      <c r="C248" s="430"/>
      <c r="D248" s="430" t="s">
        <v>16657</v>
      </c>
      <c r="E248" s="430">
        <v>30108</v>
      </c>
    </row>
    <row r="249" spans="1:5" ht="13.8" x14ac:dyDescent="0.3">
      <c r="A249" s="430">
        <v>30109</v>
      </c>
      <c r="B249" s="430" t="s">
        <v>18371</v>
      </c>
      <c r="C249" s="430"/>
      <c r="D249" s="430" t="s">
        <v>18371</v>
      </c>
      <c r="E249" s="430">
        <v>30109</v>
      </c>
    </row>
    <row r="250" spans="1:5" ht="13.8" x14ac:dyDescent="0.3">
      <c r="A250" s="430">
        <v>30110</v>
      </c>
      <c r="B250" s="430" t="s">
        <v>16658</v>
      </c>
      <c r="C250" s="430"/>
      <c r="D250" s="430" t="s">
        <v>16658</v>
      </c>
      <c r="E250" s="430">
        <v>30110</v>
      </c>
    </row>
    <row r="251" spans="1:5" ht="13.8" x14ac:dyDescent="0.3">
      <c r="A251" s="430">
        <v>30111</v>
      </c>
      <c r="B251" s="430" t="s">
        <v>16659</v>
      </c>
      <c r="C251" s="430"/>
      <c r="D251" s="430" t="s">
        <v>16659</v>
      </c>
      <c r="E251" s="430">
        <v>30111</v>
      </c>
    </row>
    <row r="252" spans="1:5" ht="13.8" x14ac:dyDescent="0.3">
      <c r="A252" s="430">
        <v>30201</v>
      </c>
      <c r="B252" s="430" t="s">
        <v>16660</v>
      </c>
      <c r="C252" s="430"/>
      <c r="D252" s="430" t="s">
        <v>16660</v>
      </c>
      <c r="E252" s="430">
        <v>30201</v>
      </c>
    </row>
    <row r="253" spans="1:5" ht="13.8" x14ac:dyDescent="0.3">
      <c r="A253" s="430">
        <v>30202</v>
      </c>
      <c r="B253" s="430" t="s">
        <v>16661</v>
      </c>
      <c r="C253" s="430"/>
      <c r="D253" s="430" t="s">
        <v>16661</v>
      </c>
      <c r="E253" s="430">
        <v>30202</v>
      </c>
    </row>
    <row r="254" spans="1:5" ht="13.8" x14ac:dyDescent="0.3">
      <c r="A254" s="430">
        <v>30203</v>
      </c>
      <c r="B254" s="430" t="s">
        <v>16662</v>
      </c>
      <c r="C254" s="430"/>
      <c r="D254" s="430" t="s">
        <v>16662</v>
      </c>
      <c r="E254" s="430">
        <v>30203</v>
      </c>
    </row>
    <row r="255" spans="1:5" ht="13.8" x14ac:dyDescent="0.3">
      <c r="A255" s="430">
        <v>30204</v>
      </c>
      <c r="B255" s="430" t="s">
        <v>16663</v>
      </c>
      <c r="C255" s="430"/>
      <c r="D255" s="430" t="s">
        <v>16663</v>
      </c>
      <c r="E255" s="430">
        <v>30204</v>
      </c>
    </row>
    <row r="256" spans="1:5" ht="13.8" x14ac:dyDescent="0.3">
      <c r="A256" s="430">
        <v>30205</v>
      </c>
      <c r="B256" s="430" t="s">
        <v>16664</v>
      </c>
      <c r="C256" s="430"/>
      <c r="D256" s="430" t="s">
        <v>16664</v>
      </c>
      <c r="E256" s="430">
        <v>30205</v>
      </c>
    </row>
    <row r="257" spans="1:5" ht="13.8" x14ac:dyDescent="0.3">
      <c r="A257" s="430">
        <v>30206</v>
      </c>
      <c r="B257" s="430" t="s">
        <v>18372</v>
      </c>
      <c r="C257" s="430"/>
      <c r="D257" s="430" t="s">
        <v>18372</v>
      </c>
      <c r="E257" s="430">
        <v>30206</v>
      </c>
    </row>
    <row r="258" spans="1:5" ht="13.8" x14ac:dyDescent="0.3">
      <c r="A258" s="430">
        <v>30301</v>
      </c>
      <c r="B258" s="430" t="s">
        <v>16665</v>
      </c>
      <c r="C258" s="430"/>
      <c r="D258" s="430" t="s">
        <v>16665</v>
      </c>
      <c r="E258" s="430">
        <v>30301</v>
      </c>
    </row>
    <row r="259" spans="1:5" ht="13.8" x14ac:dyDescent="0.3">
      <c r="A259" s="430">
        <v>30302</v>
      </c>
      <c r="B259" s="430" t="s">
        <v>16666</v>
      </c>
      <c r="C259" s="430"/>
      <c r="D259" s="430" t="s">
        <v>16666</v>
      </c>
      <c r="E259" s="430">
        <v>30302</v>
      </c>
    </row>
    <row r="260" spans="1:5" ht="13.8" x14ac:dyDescent="0.3">
      <c r="A260" s="430">
        <v>30303</v>
      </c>
      <c r="B260" s="430" t="s">
        <v>16667</v>
      </c>
      <c r="C260" s="430"/>
      <c r="D260" s="430" t="s">
        <v>16667</v>
      </c>
      <c r="E260" s="430">
        <v>30303</v>
      </c>
    </row>
    <row r="261" spans="1:5" ht="13.8" x14ac:dyDescent="0.3">
      <c r="A261" s="430">
        <v>30304</v>
      </c>
      <c r="B261" s="430" t="s">
        <v>16668</v>
      </c>
      <c r="C261" s="430"/>
      <c r="D261" s="430" t="s">
        <v>16668</v>
      </c>
      <c r="E261" s="430">
        <v>30304</v>
      </c>
    </row>
    <row r="262" spans="1:5" ht="13.8" x14ac:dyDescent="0.3">
      <c r="A262" s="430">
        <v>30305</v>
      </c>
      <c r="B262" s="430" t="s">
        <v>16669</v>
      </c>
      <c r="C262" s="430"/>
      <c r="D262" s="430" t="s">
        <v>16669</v>
      </c>
      <c r="E262" s="430">
        <v>30305</v>
      </c>
    </row>
    <row r="263" spans="1:5" ht="13.8" x14ac:dyDescent="0.3">
      <c r="A263" s="430">
        <v>30306</v>
      </c>
      <c r="B263" s="430" t="s">
        <v>18373</v>
      </c>
      <c r="C263" s="430"/>
      <c r="D263" s="430" t="s">
        <v>18373</v>
      </c>
      <c r="E263" s="430">
        <v>30306</v>
      </c>
    </row>
    <row r="264" spans="1:5" ht="13.8" x14ac:dyDescent="0.3">
      <c r="A264" s="430">
        <v>30307</v>
      </c>
      <c r="B264" s="430" t="s">
        <v>16670</v>
      </c>
      <c r="C264" s="430"/>
      <c r="D264" s="430" t="s">
        <v>16670</v>
      </c>
      <c r="E264" s="430">
        <v>30307</v>
      </c>
    </row>
    <row r="265" spans="1:5" ht="13.8" x14ac:dyDescent="0.3">
      <c r="A265" s="430">
        <v>30308</v>
      </c>
      <c r="B265" s="430" t="s">
        <v>16671</v>
      </c>
      <c r="C265" s="430"/>
      <c r="D265" s="430" t="s">
        <v>16671</v>
      </c>
      <c r="E265" s="430">
        <v>30308</v>
      </c>
    </row>
    <row r="266" spans="1:5" ht="13.8" x14ac:dyDescent="0.3">
      <c r="A266" s="430">
        <v>30401</v>
      </c>
      <c r="B266" s="430" t="s">
        <v>16672</v>
      </c>
      <c r="C266" s="430"/>
      <c r="D266" s="430" t="s">
        <v>16672</v>
      </c>
      <c r="E266" s="430">
        <v>30401</v>
      </c>
    </row>
    <row r="267" spans="1:5" ht="13.8" x14ac:dyDescent="0.3">
      <c r="A267" s="430">
        <v>30402</v>
      </c>
      <c r="B267" s="430" t="s">
        <v>16673</v>
      </c>
      <c r="C267" s="430"/>
      <c r="D267" s="430" t="s">
        <v>16673</v>
      </c>
      <c r="E267" s="430">
        <v>30402</v>
      </c>
    </row>
    <row r="268" spans="1:5" ht="13.8" x14ac:dyDescent="0.3">
      <c r="A268" s="430">
        <v>30403</v>
      </c>
      <c r="B268" s="430" t="s">
        <v>16674</v>
      </c>
      <c r="C268" s="430"/>
      <c r="D268" s="430" t="s">
        <v>16674</v>
      </c>
      <c r="E268" s="430">
        <v>30403</v>
      </c>
    </row>
    <row r="269" spans="1:5" ht="13.8" x14ac:dyDescent="0.3">
      <c r="A269" s="430">
        <v>30404</v>
      </c>
      <c r="B269" s="430" t="s">
        <v>18374</v>
      </c>
      <c r="C269" s="430"/>
      <c r="D269" s="430" t="s">
        <v>18374</v>
      </c>
      <c r="E269" s="430">
        <v>30404</v>
      </c>
    </row>
    <row r="270" spans="1:5" ht="13.8" x14ac:dyDescent="0.3">
      <c r="A270" s="430">
        <v>30501</v>
      </c>
      <c r="B270" s="430" t="s">
        <v>16675</v>
      </c>
      <c r="C270" s="430"/>
      <c r="D270" s="430" t="s">
        <v>16675</v>
      </c>
      <c r="E270" s="430">
        <v>30501</v>
      </c>
    </row>
    <row r="271" spans="1:5" ht="13.8" x14ac:dyDescent="0.3">
      <c r="A271" s="430">
        <v>30502</v>
      </c>
      <c r="B271" s="430" t="s">
        <v>16676</v>
      </c>
      <c r="C271" s="430"/>
      <c r="D271" s="430" t="s">
        <v>16676</v>
      </c>
      <c r="E271" s="430">
        <v>30502</v>
      </c>
    </row>
    <row r="272" spans="1:5" ht="13.8" x14ac:dyDescent="0.3">
      <c r="A272" s="430">
        <v>30503</v>
      </c>
      <c r="B272" s="430" t="s">
        <v>16677</v>
      </c>
      <c r="C272" s="430"/>
      <c r="D272" s="430" t="s">
        <v>16677</v>
      </c>
      <c r="E272" s="430">
        <v>30503</v>
      </c>
    </row>
    <row r="273" spans="1:5" ht="13.8" x14ac:dyDescent="0.3">
      <c r="A273" s="430">
        <v>30504</v>
      </c>
      <c r="B273" s="430" t="s">
        <v>16678</v>
      </c>
      <c r="C273" s="430"/>
      <c r="D273" s="430" t="s">
        <v>16678</v>
      </c>
      <c r="E273" s="430">
        <v>30504</v>
      </c>
    </row>
    <row r="274" spans="1:5" ht="13.8" x14ac:dyDescent="0.3">
      <c r="A274" s="430">
        <v>30505</v>
      </c>
      <c r="B274" s="430" t="s">
        <v>16679</v>
      </c>
      <c r="C274" s="430"/>
      <c r="D274" s="430" t="s">
        <v>16679</v>
      </c>
      <c r="E274" s="430">
        <v>30505</v>
      </c>
    </row>
    <row r="275" spans="1:5" ht="13.8" x14ac:dyDescent="0.3">
      <c r="A275" s="430">
        <v>30506</v>
      </c>
      <c r="B275" s="430" t="s">
        <v>16680</v>
      </c>
      <c r="C275" s="430"/>
      <c r="D275" s="430" t="s">
        <v>16680</v>
      </c>
      <c r="E275" s="430">
        <v>30506</v>
      </c>
    </row>
    <row r="276" spans="1:5" ht="13.8" x14ac:dyDescent="0.3">
      <c r="A276" s="430">
        <v>30507</v>
      </c>
      <c r="B276" s="430" t="s">
        <v>16681</v>
      </c>
      <c r="C276" s="430"/>
      <c r="D276" s="430" t="s">
        <v>16681</v>
      </c>
      <c r="E276" s="430">
        <v>30507</v>
      </c>
    </row>
    <row r="277" spans="1:5" ht="13.8" x14ac:dyDescent="0.3">
      <c r="A277" s="430">
        <v>30508</v>
      </c>
      <c r="B277" s="430" t="s">
        <v>16682</v>
      </c>
      <c r="C277" s="430"/>
      <c r="D277" s="430" t="s">
        <v>16682</v>
      </c>
      <c r="E277" s="430">
        <v>30508</v>
      </c>
    </row>
    <row r="278" spans="1:5" ht="13.8" x14ac:dyDescent="0.3">
      <c r="A278" s="430">
        <v>30509</v>
      </c>
      <c r="B278" s="430" t="s">
        <v>16683</v>
      </c>
      <c r="C278" s="430"/>
      <c r="D278" s="430" t="s">
        <v>16683</v>
      </c>
      <c r="E278" s="430">
        <v>30509</v>
      </c>
    </row>
    <row r="279" spans="1:5" ht="13.8" x14ac:dyDescent="0.3">
      <c r="A279" s="430">
        <v>30510</v>
      </c>
      <c r="B279" s="430" t="s">
        <v>16684</v>
      </c>
      <c r="C279" s="430"/>
      <c r="D279" s="430" t="s">
        <v>16684</v>
      </c>
      <c r="E279" s="430">
        <v>30510</v>
      </c>
    </row>
    <row r="280" spans="1:5" ht="13.8" x14ac:dyDescent="0.3">
      <c r="A280" s="430">
        <v>30511</v>
      </c>
      <c r="B280" s="430" t="s">
        <v>16685</v>
      </c>
      <c r="C280" s="430"/>
      <c r="D280" s="430" t="s">
        <v>16685</v>
      </c>
      <c r="E280" s="430">
        <v>30511</v>
      </c>
    </row>
    <row r="281" spans="1:5" ht="13.8" x14ac:dyDescent="0.3">
      <c r="A281" s="430">
        <v>30512</v>
      </c>
      <c r="B281" s="430" t="s">
        <v>19682</v>
      </c>
      <c r="C281" s="430"/>
      <c r="D281" s="430" t="s">
        <v>19682</v>
      </c>
      <c r="E281" s="430">
        <v>30512</v>
      </c>
    </row>
    <row r="282" spans="1:5" ht="13.8" x14ac:dyDescent="0.3">
      <c r="A282" s="430">
        <v>30601</v>
      </c>
      <c r="B282" s="430" t="s">
        <v>16686</v>
      </c>
      <c r="C282" s="430"/>
      <c r="D282" s="430" t="s">
        <v>16686</v>
      </c>
      <c r="E282" s="430">
        <v>30601</v>
      </c>
    </row>
    <row r="283" spans="1:5" ht="13.8" x14ac:dyDescent="0.3">
      <c r="A283" s="430">
        <v>30602</v>
      </c>
      <c r="B283" s="430" t="s">
        <v>16687</v>
      </c>
      <c r="C283" s="430"/>
      <c r="D283" s="430" t="s">
        <v>16687</v>
      </c>
      <c r="E283" s="430">
        <v>30602</v>
      </c>
    </row>
    <row r="284" spans="1:5" ht="13.8" x14ac:dyDescent="0.3">
      <c r="A284" s="430">
        <v>30603</v>
      </c>
      <c r="B284" s="430" t="s">
        <v>16688</v>
      </c>
      <c r="C284" s="430"/>
      <c r="D284" s="430" t="s">
        <v>16688</v>
      </c>
      <c r="E284" s="430">
        <v>30603</v>
      </c>
    </row>
    <row r="285" spans="1:5" ht="13.8" x14ac:dyDescent="0.3">
      <c r="A285" s="430">
        <v>30701</v>
      </c>
      <c r="B285" s="430" t="s">
        <v>16689</v>
      </c>
      <c r="C285" s="430"/>
      <c r="D285" s="430" t="s">
        <v>16689</v>
      </c>
      <c r="E285" s="430">
        <v>30701</v>
      </c>
    </row>
    <row r="286" spans="1:5" ht="13.8" x14ac:dyDescent="0.3">
      <c r="A286" s="430">
        <v>30702</v>
      </c>
      <c r="B286" s="430" t="s">
        <v>16690</v>
      </c>
      <c r="C286" s="430"/>
      <c r="D286" s="430" t="s">
        <v>16690</v>
      </c>
      <c r="E286" s="430">
        <v>30702</v>
      </c>
    </row>
    <row r="287" spans="1:5" ht="13.8" x14ac:dyDescent="0.3">
      <c r="A287" s="430">
        <v>30703</v>
      </c>
      <c r="B287" s="430" t="s">
        <v>16691</v>
      </c>
      <c r="C287" s="430"/>
      <c r="D287" s="430" t="s">
        <v>16691</v>
      </c>
      <c r="E287" s="430">
        <v>30703</v>
      </c>
    </row>
    <row r="288" spans="1:5" ht="13.8" x14ac:dyDescent="0.3">
      <c r="A288" s="430">
        <v>30704</v>
      </c>
      <c r="B288" s="430" t="s">
        <v>16692</v>
      </c>
      <c r="C288" s="430"/>
      <c r="D288" s="430" t="s">
        <v>16692</v>
      </c>
      <c r="E288" s="430">
        <v>30704</v>
      </c>
    </row>
    <row r="289" spans="1:5" ht="13.8" x14ac:dyDescent="0.3">
      <c r="A289" s="430">
        <v>30705</v>
      </c>
      <c r="B289" s="430" t="s">
        <v>16693</v>
      </c>
      <c r="C289" s="430"/>
      <c r="D289" s="430" t="s">
        <v>16693</v>
      </c>
      <c r="E289" s="430">
        <v>30705</v>
      </c>
    </row>
    <row r="290" spans="1:5" ht="13.8" x14ac:dyDescent="0.3">
      <c r="A290" s="430">
        <v>30801</v>
      </c>
      <c r="B290" s="430" t="s">
        <v>18375</v>
      </c>
      <c r="C290" s="430"/>
      <c r="D290" s="430" t="s">
        <v>18375</v>
      </c>
      <c r="E290" s="430">
        <v>30801</v>
      </c>
    </row>
    <row r="291" spans="1:5" ht="13.8" x14ac:dyDescent="0.3">
      <c r="A291" s="430">
        <v>30802</v>
      </c>
      <c r="B291" s="430" t="s">
        <v>16694</v>
      </c>
      <c r="C291" s="430"/>
      <c r="D291" s="430" t="s">
        <v>16694</v>
      </c>
      <c r="E291" s="430">
        <v>30802</v>
      </c>
    </row>
    <row r="292" spans="1:5" ht="13.8" x14ac:dyDescent="0.3">
      <c r="A292" s="430">
        <v>30803</v>
      </c>
      <c r="B292" s="430" t="s">
        <v>16695</v>
      </c>
      <c r="C292" s="430"/>
      <c r="D292" s="430" t="s">
        <v>16695</v>
      </c>
      <c r="E292" s="430">
        <v>30803</v>
      </c>
    </row>
    <row r="293" spans="1:5" ht="13.8" x14ac:dyDescent="0.3">
      <c r="A293" s="430">
        <v>30804</v>
      </c>
      <c r="B293" s="430" t="s">
        <v>16696</v>
      </c>
      <c r="C293" s="430"/>
      <c r="D293" s="430" t="s">
        <v>16696</v>
      </c>
      <c r="E293" s="430">
        <v>30804</v>
      </c>
    </row>
    <row r="294" spans="1:5" ht="13.8" x14ac:dyDescent="0.3">
      <c r="A294" s="430">
        <v>40101</v>
      </c>
      <c r="B294" s="430" t="s">
        <v>16697</v>
      </c>
      <c r="C294" s="430"/>
      <c r="D294" s="430" t="s">
        <v>16697</v>
      </c>
      <c r="E294" s="430">
        <v>40101</v>
      </c>
    </row>
    <row r="295" spans="1:5" ht="13.8" x14ac:dyDescent="0.3">
      <c r="A295" s="430">
        <v>40102</v>
      </c>
      <c r="B295" s="430" t="s">
        <v>16698</v>
      </c>
      <c r="C295" s="430"/>
      <c r="D295" s="430" t="s">
        <v>16698</v>
      </c>
      <c r="E295" s="430">
        <v>40102</v>
      </c>
    </row>
    <row r="296" spans="1:5" ht="13.8" x14ac:dyDescent="0.3">
      <c r="A296" s="430">
        <v>40103</v>
      </c>
      <c r="B296" s="430" t="s">
        <v>16699</v>
      </c>
      <c r="C296" s="430"/>
      <c r="D296" s="430" t="s">
        <v>16699</v>
      </c>
      <c r="E296" s="430">
        <v>40103</v>
      </c>
    </row>
    <row r="297" spans="1:5" ht="13.8" x14ac:dyDescent="0.3">
      <c r="A297" s="430">
        <v>40104</v>
      </c>
      <c r="B297" s="430" t="s">
        <v>16700</v>
      </c>
      <c r="C297" s="430"/>
      <c r="D297" s="430" t="s">
        <v>16700</v>
      </c>
      <c r="E297" s="430">
        <v>40104</v>
      </c>
    </row>
    <row r="298" spans="1:5" ht="13.8" x14ac:dyDescent="0.3">
      <c r="A298" s="430">
        <v>40105</v>
      </c>
      <c r="B298" s="430" t="s">
        <v>16701</v>
      </c>
      <c r="C298" s="430"/>
      <c r="D298" s="430" t="s">
        <v>16701</v>
      </c>
      <c r="E298" s="430">
        <v>40105</v>
      </c>
    </row>
    <row r="299" spans="1:5" ht="13.8" x14ac:dyDescent="0.3">
      <c r="A299" s="430">
        <v>40201</v>
      </c>
      <c r="B299" s="430" t="s">
        <v>16702</v>
      </c>
      <c r="C299" s="430"/>
      <c r="D299" s="430" t="s">
        <v>16702</v>
      </c>
      <c r="E299" s="430">
        <v>40201</v>
      </c>
    </row>
    <row r="300" spans="1:5" ht="13.8" x14ac:dyDescent="0.3">
      <c r="A300" s="430">
        <v>40202</v>
      </c>
      <c r="B300" s="430" t="s">
        <v>16703</v>
      </c>
      <c r="C300" s="430"/>
      <c r="D300" s="430" t="s">
        <v>16703</v>
      </c>
      <c r="E300" s="430">
        <v>40202</v>
      </c>
    </row>
    <row r="301" spans="1:5" ht="13.8" x14ac:dyDescent="0.3">
      <c r="A301" s="430">
        <v>40203</v>
      </c>
      <c r="B301" s="430" t="s">
        <v>16704</v>
      </c>
      <c r="C301" s="430"/>
      <c r="D301" s="430" t="s">
        <v>16704</v>
      </c>
      <c r="E301" s="430">
        <v>40203</v>
      </c>
    </row>
    <row r="302" spans="1:5" ht="13.8" x14ac:dyDescent="0.3">
      <c r="A302" s="430">
        <v>40204</v>
      </c>
      <c r="B302" s="430" t="s">
        <v>16705</v>
      </c>
      <c r="C302" s="430"/>
      <c r="D302" s="430" t="s">
        <v>16705</v>
      </c>
      <c r="E302" s="430">
        <v>40204</v>
      </c>
    </row>
    <row r="303" spans="1:5" ht="13.8" x14ac:dyDescent="0.3">
      <c r="A303" s="430">
        <v>40205</v>
      </c>
      <c r="B303" s="430" t="s">
        <v>16706</v>
      </c>
      <c r="C303" s="430"/>
      <c r="D303" s="430" t="s">
        <v>16706</v>
      </c>
      <c r="E303" s="430">
        <v>40205</v>
      </c>
    </row>
    <row r="304" spans="1:5" ht="13.8" x14ac:dyDescent="0.3">
      <c r="A304" s="430">
        <v>40206</v>
      </c>
      <c r="B304" s="430" t="s">
        <v>16707</v>
      </c>
      <c r="C304" s="430"/>
      <c r="D304" s="430" t="s">
        <v>16707</v>
      </c>
      <c r="E304" s="430">
        <v>40206</v>
      </c>
    </row>
    <row r="305" spans="1:5" ht="13.8" x14ac:dyDescent="0.3">
      <c r="A305" s="430">
        <v>40207</v>
      </c>
      <c r="B305" s="430" t="s">
        <v>20893</v>
      </c>
      <c r="C305" s="430"/>
      <c r="D305" s="430" t="s">
        <v>20893</v>
      </c>
      <c r="E305" s="430">
        <v>40207</v>
      </c>
    </row>
    <row r="306" spans="1:5" ht="13.8" x14ac:dyDescent="0.3">
      <c r="A306" s="430">
        <v>40301</v>
      </c>
      <c r="B306" s="430" t="s">
        <v>16708</v>
      </c>
      <c r="C306" s="430"/>
      <c r="D306" s="430" t="s">
        <v>16708</v>
      </c>
      <c r="E306" s="430">
        <v>40301</v>
      </c>
    </row>
    <row r="307" spans="1:5" ht="13.8" x14ac:dyDescent="0.3">
      <c r="A307" s="430">
        <v>40302</v>
      </c>
      <c r="B307" s="430" t="s">
        <v>16709</v>
      </c>
      <c r="C307" s="430"/>
      <c r="D307" s="430" t="s">
        <v>16709</v>
      </c>
      <c r="E307" s="430">
        <v>40302</v>
      </c>
    </row>
    <row r="308" spans="1:5" ht="13.8" x14ac:dyDescent="0.3">
      <c r="A308" s="430">
        <v>40303</v>
      </c>
      <c r="B308" s="430" t="s">
        <v>16710</v>
      </c>
      <c r="C308" s="430"/>
      <c r="D308" s="430" t="s">
        <v>16710</v>
      </c>
      <c r="E308" s="430">
        <v>40303</v>
      </c>
    </row>
    <row r="309" spans="1:5" ht="13.8" x14ac:dyDescent="0.3">
      <c r="A309" s="430">
        <v>40304</v>
      </c>
      <c r="B309" s="430" t="s">
        <v>16711</v>
      </c>
      <c r="C309" s="430"/>
      <c r="D309" s="430" t="s">
        <v>16711</v>
      </c>
      <c r="E309" s="430">
        <v>40304</v>
      </c>
    </row>
    <row r="310" spans="1:5" ht="13.8" x14ac:dyDescent="0.3">
      <c r="A310" s="430">
        <v>40305</v>
      </c>
      <c r="B310" s="430" t="s">
        <v>16712</v>
      </c>
      <c r="C310" s="430"/>
      <c r="D310" s="430" t="s">
        <v>16712</v>
      </c>
      <c r="E310" s="430">
        <v>40305</v>
      </c>
    </row>
    <row r="311" spans="1:5" ht="13.8" x14ac:dyDescent="0.3">
      <c r="A311" s="430">
        <v>40306</v>
      </c>
      <c r="B311" s="430" t="s">
        <v>16713</v>
      </c>
      <c r="C311" s="430"/>
      <c r="D311" s="430" t="s">
        <v>16713</v>
      </c>
      <c r="E311" s="430">
        <v>40306</v>
      </c>
    </row>
    <row r="312" spans="1:5" ht="13.8" x14ac:dyDescent="0.3">
      <c r="A312" s="430">
        <v>40307</v>
      </c>
      <c r="B312" s="430" t="s">
        <v>16714</v>
      </c>
      <c r="C312" s="430"/>
      <c r="D312" s="430" t="s">
        <v>16714</v>
      </c>
      <c r="E312" s="430">
        <v>40307</v>
      </c>
    </row>
    <row r="313" spans="1:5" ht="13.8" x14ac:dyDescent="0.3">
      <c r="A313" s="430">
        <v>40308</v>
      </c>
      <c r="B313" s="430" t="s">
        <v>16715</v>
      </c>
      <c r="C313" s="430"/>
      <c r="D313" s="430" t="s">
        <v>16715</v>
      </c>
      <c r="E313" s="430">
        <v>40308</v>
      </c>
    </row>
    <row r="314" spans="1:5" ht="13.8" x14ac:dyDescent="0.3">
      <c r="A314" s="430">
        <v>40401</v>
      </c>
      <c r="B314" s="430" t="s">
        <v>16716</v>
      </c>
      <c r="C314" s="430"/>
      <c r="D314" s="430" t="s">
        <v>16716</v>
      </c>
      <c r="E314" s="430">
        <v>40401</v>
      </c>
    </row>
    <row r="315" spans="1:5" ht="13.8" x14ac:dyDescent="0.3">
      <c r="A315" s="430">
        <v>40402</v>
      </c>
      <c r="B315" s="430" t="s">
        <v>16717</v>
      </c>
      <c r="C315" s="430"/>
      <c r="D315" s="430" t="s">
        <v>16717</v>
      </c>
      <c r="E315" s="430">
        <v>40402</v>
      </c>
    </row>
    <row r="316" spans="1:5" ht="13.8" x14ac:dyDescent="0.3">
      <c r="A316" s="430">
        <v>40403</v>
      </c>
      <c r="B316" s="430" t="s">
        <v>16718</v>
      </c>
      <c r="C316" s="430"/>
      <c r="D316" s="430" t="s">
        <v>16718</v>
      </c>
      <c r="E316" s="430">
        <v>40403</v>
      </c>
    </row>
    <row r="317" spans="1:5" ht="13.8" x14ac:dyDescent="0.3">
      <c r="A317" s="430">
        <v>40404</v>
      </c>
      <c r="B317" s="430" t="s">
        <v>16719</v>
      </c>
      <c r="C317" s="430"/>
      <c r="D317" s="430" t="s">
        <v>16719</v>
      </c>
      <c r="E317" s="430">
        <v>40404</v>
      </c>
    </row>
    <row r="318" spans="1:5" ht="13.8" x14ac:dyDescent="0.3">
      <c r="A318" s="430">
        <v>40405</v>
      </c>
      <c r="B318" s="430" t="s">
        <v>16720</v>
      </c>
      <c r="C318" s="430"/>
      <c r="D318" s="430" t="s">
        <v>16720</v>
      </c>
      <c r="E318" s="430">
        <v>40405</v>
      </c>
    </row>
    <row r="319" spans="1:5" ht="13.8" x14ac:dyDescent="0.3">
      <c r="A319" s="430">
        <v>40406</v>
      </c>
      <c r="B319" s="430" t="s">
        <v>16721</v>
      </c>
      <c r="C319" s="430"/>
      <c r="D319" s="430" t="s">
        <v>16721</v>
      </c>
      <c r="E319" s="430">
        <v>40406</v>
      </c>
    </row>
    <row r="320" spans="1:5" ht="13.8" x14ac:dyDescent="0.3">
      <c r="A320" s="431">
        <v>40501</v>
      </c>
      <c r="B320" s="430" t="s">
        <v>16722</v>
      </c>
      <c r="C320" s="430"/>
      <c r="D320" s="430" t="s">
        <v>16722</v>
      </c>
      <c r="E320" s="431">
        <v>40501</v>
      </c>
    </row>
    <row r="321" spans="1:5" ht="13.8" x14ac:dyDescent="0.3">
      <c r="A321" s="430">
        <v>40502</v>
      </c>
      <c r="B321" s="430" t="s">
        <v>16723</v>
      </c>
      <c r="C321" s="430"/>
      <c r="D321" s="430" t="s">
        <v>16723</v>
      </c>
      <c r="E321" s="430">
        <v>40502</v>
      </c>
    </row>
    <row r="322" spans="1:5" ht="13.8" x14ac:dyDescent="0.3">
      <c r="A322" s="430">
        <v>40503</v>
      </c>
      <c r="B322" s="430" t="s">
        <v>16724</v>
      </c>
      <c r="C322" s="430"/>
      <c r="D322" s="430" t="s">
        <v>16724</v>
      </c>
      <c r="E322" s="430">
        <v>40503</v>
      </c>
    </row>
    <row r="323" spans="1:5" ht="13.8" x14ac:dyDescent="0.3">
      <c r="A323" s="430">
        <v>40504</v>
      </c>
      <c r="B323" s="430" t="s">
        <v>18376</v>
      </c>
      <c r="C323" s="430"/>
      <c r="D323" s="430" t="s">
        <v>18376</v>
      </c>
      <c r="E323" s="430">
        <v>40504</v>
      </c>
    </row>
    <row r="324" spans="1:5" ht="13.8" x14ac:dyDescent="0.3">
      <c r="A324" s="430">
        <v>40505</v>
      </c>
      <c r="B324" s="430" t="s">
        <v>16725</v>
      </c>
      <c r="C324" s="430"/>
      <c r="D324" s="430" t="s">
        <v>16725</v>
      </c>
      <c r="E324" s="430">
        <v>40505</v>
      </c>
    </row>
    <row r="325" spans="1:5" ht="13.8" x14ac:dyDescent="0.3">
      <c r="A325" s="430">
        <v>40601</v>
      </c>
      <c r="B325" s="430" t="s">
        <v>16726</v>
      </c>
      <c r="C325" s="430"/>
      <c r="D325" s="430" t="s">
        <v>16726</v>
      </c>
      <c r="E325" s="430">
        <v>40601</v>
      </c>
    </row>
    <row r="326" spans="1:5" ht="13.8" x14ac:dyDescent="0.3">
      <c r="A326" s="430">
        <v>40602</v>
      </c>
      <c r="B326" s="430" t="s">
        <v>16727</v>
      </c>
      <c r="C326" s="430"/>
      <c r="D326" s="430" t="s">
        <v>16727</v>
      </c>
      <c r="E326" s="430">
        <v>40602</v>
      </c>
    </row>
    <row r="327" spans="1:5" ht="13.8" x14ac:dyDescent="0.3">
      <c r="A327" s="430">
        <v>40603</v>
      </c>
      <c r="B327" s="430" t="s">
        <v>16728</v>
      </c>
      <c r="C327" s="430"/>
      <c r="D327" s="430" t="s">
        <v>16728</v>
      </c>
      <c r="E327" s="430">
        <v>40603</v>
      </c>
    </row>
    <row r="328" spans="1:5" ht="13.8" x14ac:dyDescent="0.3">
      <c r="A328" s="430">
        <v>40604</v>
      </c>
      <c r="B328" s="430" t="s">
        <v>16729</v>
      </c>
      <c r="C328" s="430"/>
      <c r="D328" s="430" t="s">
        <v>16729</v>
      </c>
      <c r="E328" s="430">
        <v>40604</v>
      </c>
    </row>
    <row r="329" spans="1:5" ht="13.8" x14ac:dyDescent="0.3">
      <c r="A329" s="430">
        <v>40701</v>
      </c>
      <c r="B329" s="430" t="s">
        <v>16730</v>
      </c>
      <c r="C329" s="430"/>
      <c r="D329" s="430" t="s">
        <v>16730</v>
      </c>
      <c r="E329" s="430">
        <v>40701</v>
      </c>
    </row>
    <row r="330" spans="1:5" ht="13.8" x14ac:dyDescent="0.3">
      <c r="A330" s="430">
        <v>40702</v>
      </c>
      <c r="B330" s="430" t="s">
        <v>18377</v>
      </c>
      <c r="C330" s="430"/>
      <c r="D330" s="430" t="s">
        <v>18377</v>
      </c>
      <c r="E330" s="430">
        <v>40702</v>
      </c>
    </row>
    <row r="331" spans="1:5" ht="13.8" x14ac:dyDescent="0.3">
      <c r="A331" s="430">
        <v>40703</v>
      </c>
      <c r="B331" s="430" t="s">
        <v>16731</v>
      </c>
      <c r="C331" s="430"/>
      <c r="D331" s="430" t="s">
        <v>16731</v>
      </c>
      <c r="E331" s="430">
        <v>40703</v>
      </c>
    </row>
    <row r="332" spans="1:5" ht="13.8" x14ac:dyDescent="0.3">
      <c r="A332" s="430">
        <v>40801</v>
      </c>
      <c r="B332" s="430" t="s">
        <v>16732</v>
      </c>
      <c r="C332" s="430"/>
      <c r="D332" s="430" t="s">
        <v>16732</v>
      </c>
      <c r="E332" s="430">
        <v>40801</v>
      </c>
    </row>
    <row r="333" spans="1:5" ht="13.8" x14ac:dyDescent="0.3">
      <c r="A333" s="430">
        <v>40802</v>
      </c>
      <c r="B333" s="430" t="s">
        <v>16733</v>
      </c>
      <c r="C333" s="430"/>
      <c r="D333" s="430" t="s">
        <v>16733</v>
      </c>
      <c r="E333" s="430">
        <v>40802</v>
      </c>
    </row>
    <row r="334" spans="1:5" ht="13.8" x14ac:dyDescent="0.3">
      <c r="A334" s="430">
        <v>40803</v>
      </c>
      <c r="B334" s="430" t="s">
        <v>16734</v>
      </c>
      <c r="C334" s="430"/>
      <c r="D334" s="430" t="s">
        <v>16734</v>
      </c>
      <c r="E334" s="430">
        <v>40803</v>
      </c>
    </row>
    <row r="335" spans="1:5" ht="13.8" x14ac:dyDescent="0.3">
      <c r="A335" s="430">
        <v>40901</v>
      </c>
      <c r="B335" s="430" t="s">
        <v>16735</v>
      </c>
      <c r="C335" s="430"/>
      <c r="D335" s="430" t="s">
        <v>16735</v>
      </c>
      <c r="E335" s="430">
        <v>40901</v>
      </c>
    </row>
    <row r="336" spans="1:5" ht="13.8" x14ac:dyDescent="0.3">
      <c r="A336" s="430">
        <v>40902</v>
      </c>
      <c r="B336" s="430" t="s">
        <v>18378</v>
      </c>
      <c r="C336" s="430"/>
      <c r="D336" s="430" t="s">
        <v>18378</v>
      </c>
      <c r="E336" s="430">
        <v>40902</v>
      </c>
    </row>
    <row r="337" spans="1:5" ht="13.8" x14ac:dyDescent="0.3">
      <c r="A337" s="430">
        <v>41001</v>
      </c>
      <c r="B337" s="430" t="s">
        <v>16736</v>
      </c>
      <c r="C337" s="430"/>
      <c r="D337" s="430" t="s">
        <v>16736</v>
      </c>
      <c r="E337" s="430">
        <v>41001</v>
      </c>
    </row>
    <row r="338" spans="1:5" ht="13.8" x14ac:dyDescent="0.3">
      <c r="A338" s="430">
        <v>41002</v>
      </c>
      <c r="B338" s="430" t="s">
        <v>16737</v>
      </c>
      <c r="C338" s="430"/>
      <c r="D338" s="430" t="s">
        <v>16737</v>
      </c>
      <c r="E338" s="430">
        <v>41002</v>
      </c>
    </row>
    <row r="339" spans="1:5" ht="13.8" x14ac:dyDescent="0.3">
      <c r="A339" s="430">
        <v>41003</v>
      </c>
      <c r="B339" s="430" t="s">
        <v>18379</v>
      </c>
      <c r="C339" s="430"/>
      <c r="D339" s="430" t="s">
        <v>18379</v>
      </c>
      <c r="E339" s="430">
        <v>41003</v>
      </c>
    </row>
    <row r="340" spans="1:5" ht="13.8" x14ac:dyDescent="0.3">
      <c r="A340" s="430">
        <v>41004</v>
      </c>
      <c r="B340" s="430" t="s">
        <v>16738</v>
      </c>
      <c r="C340" s="430"/>
      <c r="D340" s="430" t="s">
        <v>16738</v>
      </c>
      <c r="E340" s="430">
        <v>41004</v>
      </c>
    </row>
    <row r="341" spans="1:5" ht="13.8" x14ac:dyDescent="0.3">
      <c r="A341" s="430">
        <v>41005</v>
      </c>
      <c r="B341" s="430" t="s">
        <v>16739</v>
      </c>
      <c r="C341" s="430"/>
      <c r="D341" s="430" t="s">
        <v>16739</v>
      </c>
      <c r="E341" s="430">
        <v>41005</v>
      </c>
    </row>
    <row r="342" spans="1:5" ht="13.8" x14ac:dyDescent="0.3">
      <c r="A342" s="430">
        <v>50101</v>
      </c>
      <c r="B342" s="430" t="s">
        <v>16740</v>
      </c>
      <c r="C342" s="430"/>
      <c r="D342" s="430" t="s">
        <v>16740</v>
      </c>
      <c r="E342" s="430">
        <v>50101</v>
      </c>
    </row>
    <row r="343" spans="1:5" ht="13.8" x14ac:dyDescent="0.3">
      <c r="A343" s="430">
        <v>50102</v>
      </c>
      <c r="B343" s="430" t="s">
        <v>16741</v>
      </c>
      <c r="C343" s="430"/>
      <c r="D343" s="430" t="s">
        <v>16741</v>
      </c>
      <c r="E343" s="430">
        <v>50102</v>
      </c>
    </row>
    <row r="344" spans="1:5" ht="13.8" x14ac:dyDescent="0.3">
      <c r="A344" s="430">
        <v>50103</v>
      </c>
      <c r="B344" s="430" t="s">
        <v>16742</v>
      </c>
      <c r="C344" s="430"/>
      <c r="D344" s="430" t="s">
        <v>16742</v>
      </c>
      <c r="E344" s="430">
        <v>50103</v>
      </c>
    </row>
    <row r="345" spans="1:5" ht="13.8" x14ac:dyDescent="0.3">
      <c r="A345" s="430">
        <v>50104</v>
      </c>
      <c r="B345" s="430" t="s">
        <v>16743</v>
      </c>
      <c r="C345" s="430"/>
      <c r="D345" s="430" t="s">
        <v>16743</v>
      </c>
      <c r="E345" s="430">
        <v>50104</v>
      </c>
    </row>
    <row r="346" spans="1:5" ht="13.8" x14ac:dyDescent="0.3">
      <c r="A346" s="430">
        <v>50105</v>
      </c>
      <c r="B346" s="430" t="s">
        <v>16744</v>
      </c>
      <c r="C346" s="430"/>
      <c r="D346" s="430" t="s">
        <v>16744</v>
      </c>
      <c r="E346" s="430">
        <v>50105</v>
      </c>
    </row>
    <row r="347" spans="1:5" ht="13.8" x14ac:dyDescent="0.3">
      <c r="A347" s="430">
        <v>50201</v>
      </c>
      <c r="B347" s="430" t="s">
        <v>16745</v>
      </c>
      <c r="C347" s="430"/>
      <c r="D347" s="430" t="s">
        <v>16745</v>
      </c>
      <c r="E347" s="430">
        <v>50201</v>
      </c>
    </row>
    <row r="348" spans="1:5" ht="13.8" x14ac:dyDescent="0.3">
      <c r="A348" s="430">
        <v>50202</v>
      </c>
      <c r="B348" s="430" t="s">
        <v>16746</v>
      </c>
      <c r="C348" s="430"/>
      <c r="D348" s="430" t="s">
        <v>16746</v>
      </c>
      <c r="E348" s="430">
        <v>50202</v>
      </c>
    </row>
    <row r="349" spans="1:5" ht="13.8" x14ac:dyDescent="0.3">
      <c r="A349" s="430">
        <v>50203</v>
      </c>
      <c r="B349" s="430" t="s">
        <v>16747</v>
      </c>
      <c r="C349" s="430"/>
      <c r="D349" s="430" t="s">
        <v>16747</v>
      </c>
      <c r="E349" s="430">
        <v>50203</v>
      </c>
    </row>
    <row r="350" spans="1:5" ht="13.8" x14ac:dyDescent="0.3">
      <c r="A350" s="430">
        <v>50204</v>
      </c>
      <c r="B350" s="430" t="s">
        <v>18380</v>
      </c>
      <c r="C350" s="430"/>
      <c r="D350" s="430" t="s">
        <v>18380</v>
      </c>
      <c r="E350" s="430">
        <v>50204</v>
      </c>
    </row>
    <row r="351" spans="1:5" ht="13.8" x14ac:dyDescent="0.3">
      <c r="A351" s="430">
        <v>50205</v>
      </c>
      <c r="B351" s="430" t="s">
        <v>16748</v>
      </c>
      <c r="C351" s="430"/>
      <c r="D351" s="430" t="s">
        <v>16748</v>
      </c>
      <c r="E351" s="430">
        <v>50205</v>
      </c>
    </row>
    <row r="352" spans="1:5" ht="13.8" x14ac:dyDescent="0.3">
      <c r="A352" s="430">
        <v>50206</v>
      </c>
      <c r="B352" s="430" t="s">
        <v>16749</v>
      </c>
      <c r="C352" s="430"/>
      <c r="D352" s="430" t="s">
        <v>16749</v>
      </c>
      <c r="E352" s="430">
        <v>50206</v>
      </c>
    </row>
    <row r="353" spans="1:5" ht="13.8" x14ac:dyDescent="0.3">
      <c r="A353" s="430">
        <v>50207</v>
      </c>
      <c r="B353" s="430" t="s">
        <v>16750</v>
      </c>
      <c r="C353" s="430"/>
      <c r="D353" s="430" t="s">
        <v>16750</v>
      </c>
      <c r="E353" s="430">
        <v>50207</v>
      </c>
    </row>
    <row r="354" spans="1:5" ht="13.8" x14ac:dyDescent="0.3">
      <c r="A354" s="430">
        <v>50301</v>
      </c>
      <c r="B354" s="430" t="s">
        <v>16751</v>
      </c>
      <c r="C354" s="430"/>
      <c r="D354" s="430" t="s">
        <v>16751</v>
      </c>
      <c r="E354" s="430">
        <v>50301</v>
      </c>
    </row>
    <row r="355" spans="1:5" ht="13.8" x14ac:dyDescent="0.3">
      <c r="A355" s="430">
        <v>50302</v>
      </c>
      <c r="B355" s="430" t="s">
        <v>16752</v>
      </c>
      <c r="C355" s="430"/>
      <c r="D355" s="430" t="s">
        <v>16752</v>
      </c>
      <c r="E355" s="430">
        <v>50302</v>
      </c>
    </row>
    <row r="356" spans="1:5" ht="13.8" x14ac:dyDescent="0.3">
      <c r="A356" s="430">
        <v>50303</v>
      </c>
      <c r="B356" s="430" t="s">
        <v>16753</v>
      </c>
      <c r="C356" s="430"/>
      <c r="D356" s="430" t="s">
        <v>16753</v>
      </c>
      <c r="E356" s="430">
        <v>50303</v>
      </c>
    </row>
    <row r="357" spans="1:5" ht="13.8" x14ac:dyDescent="0.3">
      <c r="A357" s="430">
        <v>50304</v>
      </c>
      <c r="B357" s="430" t="s">
        <v>16754</v>
      </c>
      <c r="C357" s="430"/>
      <c r="D357" s="430" t="s">
        <v>16754</v>
      </c>
      <c r="E357" s="430">
        <v>50304</v>
      </c>
    </row>
    <row r="358" spans="1:5" ht="13.8" x14ac:dyDescent="0.3">
      <c r="A358" s="430">
        <v>50305</v>
      </c>
      <c r="B358" s="430" t="s">
        <v>16755</v>
      </c>
      <c r="C358" s="430"/>
      <c r="D358" s="430" t="s">
        <v>16755</v>
      </c>
      <c r="E358" s="430">
        <v>50305</v>
      </c>
    </row>
    <row r="359" spans="1:5" ht="13.8" x14ac:dyDescent="0.3">
      <c r="A359" s="430">
        <v>50306</v>
      </c>
      <c r="B359" s="430" t="s">
        <v>18381</v>
      </c>
      <c r="C359" s="430"/>
      <c r="D359" s="430" t="s">
        <v>18381</v>
      </c>
      <c r="E359" s="430">
        <v>50306</v>
      </c>
    </row>
    <row r="360" spans="1:5" ht="13.8" x14ac:dyDescent="0.3">
      <c r="A360" s="430">
        <v>50307</v>
      </c>
      <c r="B360" s="430" t="s">
        <v>16756</v>
      </c>
      <c r="C360" s="430"/>
      <c r="D360" s="430" t="s">
        <v>16756</v>
      </c>
      <c r="E360" s="430">
        <v>50307</v>
      </c>
    </row>
    <row r="361" spans="1:5" ht="13.8" x14ac:dyDescent="0.3">
      <c r="A361" s="430">
        <v>50308</v>
      </c>
      <c r="B361" s="430" t="s">
        <v>16757</v>
      </c>
      <c r="C361" s="430"/>
      <c r="D361" s="430" t="s">
        <v>16757</v>
      </c>
      <c r="E361" s="430">
        <v>50308</v>
      </c>
    </row>
    <row r="362" spans="1:5" ht="13.8" x14ac:dyDescent="0.3">
      <c r="A362" s="430">
        <v>50309</v>
      </c>
      <c r="B362" s="430" t="s">
        <v>16758</v>
      </c>
      <c r="C362" s="430"/>
      <c r="D362" s="430" t="s">
        <v>16758</v>
      </c>
      <c r="E362" s="430">
        <v>50309</v>
      </c>
    </row>
    <row r="363" spans="1:5" ht="13.8" x14ac:dyDescent="0.3">
      <c r="A363" s="430">
        <v>50401</v>
      </c>
      <c r="B363" s="430" t="s">
        <v>16759</v>
      </c>
      <c r="C363" s="430"/>
      <c r="D363" s="430" t="s">
        <v>16759</v>
      </c>
      <c r="E363" s="430">
        <v>50401</v>
      </c>
    </row>
    <row r="364" spans="1:5" ht="13.8" x14ac:dyDescent="0.3">
      <c r="A364" s="430">
        <v>50402</v>
      </c>
      <c r="B364" s="430" t="s">
        <v>18382</v>
      </c>
      <c r="C364" s="430"/>
      <c r="D364" s="430" t="s">
        <v>18382</v>
      </c>
      <c r="E364" s="430">
        <v>50402</v>
      </c>
    </row>
    <row r="365" spans="1:5" ht="13.8" x14ac:dyDescent="0.3">
      <c r="A365" s="430">
        <v>50403</v>
      </c>
      <c r="B365" s="430" t="s">
        <v>16760</v>
      </c>
      <c r="C365" s="430"/>
      <c r="D365" s="430" t="s">
        <v>16760</v>
      </c>
      <c r="E365" s="430">
        <v>50403</v>
      </c>
    </row>
    <row r="366" spans="1:5" ht="13.8" x14ac:dyDescent="0.3">
      <c r="A366" s="430">
        <v>50404</v>
      </c>
      <c r="B366" s="430" t="s">
        <v>16761</v>
      </c>
      <c r="C366" s="430"/>
      <c r="D366" s="430" t="s">
        <v>16761</v>
      </c>
      <c r="E366" s="430">
        <v>50404</v>
      </c>
    </row>
    <row r="367" spans="1:5" ht="13.8" x14ac:dyDescent="0.3">
      <c r="A367" s="430">
        <v>50501</v>
      </c>
      <c r="B367" s="430" t="s">
        <v>16762</v>
      </c>
      <c r="C367" s="430"/>
      <c r="D367" s="430" t="s">
        <v>16762</v>
      </c>
      <c r="E367" s="430">
        <v>50501</v>
      </c>
    </row>
    <row r="368" spans="1:5" ht="13.8" x14ac:dyDescent="0.3">
      <c r="A368" s="430">
        <v>50502</v>
      </c>
      <c r="B368" s="430" t="s">
        <v>16763</v>
      </c>
      <c r="C368" s="430"/>
      <c r="D368" s="430" t="s">
        <v>16763</v>
      </c>
      <c r="E368" s="430">
        <v>50502</v>
      </c>
    </row>
    <row r="369" spans="1:5" ht="13.8" x14ac:dyDescent="0.3">
      <c r="A369" s="430">
        <v>50503</v>
      </c>
      <c r="B369" s="430" t="s">
        <v>16764</v>
      </c>
      <c r="C369" s="430"/>
      <c r="D369" s="430" t="s">
        <v>16764</v>
      </c>
      <c r="E369" s="430">
        <v>50503</v>
      </c>
    </row>
    <row r="370" spans="1:5" ht="13.8" x14ac:dyDescent="0.3">
      <c r="A370" s="430">
        <v>50504</v>
      </c>
      <c r="B370" s="430" t="s">
        <v>16765</v>
      </c>
      <c r="C370" s="430"/>
      <c r="D370" s="430" t="s">
        <v>16765</v>
      </c>
      <c r="E370" s="430">
        <v>50504</v>
      </c>
    </row>
    <row r="371" spans="1:5" ht="13.8" x14ac:dyDescent="0.3">
      <c r="A371" s="430">
        <v>50601</v>
      </c>
      <c r="B371" s="430" t="s">
        <v>16766</v>
      </c>
      <c r="C371" s="430"/>
      <c r="D371" s="430" t="s">
        <v>16766</v>
      </c>
      <c r="E371" s="430">
        <v>50601</v>
      </c>
    </row>
    <row r="372" spans="1:5" ht="13.8" x14ac:dyDescent="0.3">
      <c r="A372" s="430">
        <v>50602</v>
      </c>
      <c r="B372" s="430" t="s">
        <v>16767</v>
      </c>
      <c r="C372" s="430"/>
      <c r="D372" s="430" t="s">
        <v>16767</v>
      </c>
      <c r="E372" s="430">
        <v>50602</v>
      </c>
    </row>
    <row r="373" spans="1:5" ht="13.8" x14ac:dyDescent="0.3">
      <c r="A373" s="430">
        <v>50603</v>
      </c>
      <c r="B373" s="430" t="s">
        <v>16768</v>
      </c>
      <c r="C373" s="430"/>
      <c r="D373" s="430" t="s">
        <v>16768</v>
      </c>
      <c r="E373" s="430">
        <v>50603</v>
      </c>
    </row>
    <row r="374" spans="1:5" ht="13.8" x14ac:dyDescent="0.3">
      <c r="A374" s="430">
        <v>50604</v>
      </c>
      <c r="B374" s="430" t="s">
        <v>16769</v>
      </c>
      <c r="C374" s="430"/>
      <c r="D374" s="430" t="s">
        <v>16769</v>
      </c>
      <c r="E374" s="430">
        <v>50604</v>
      </c>
    </row>
    <row r="375" spans="1:5" ht="13.8" x14ac:dyDescent="0.3">
      <c r="A375" s="430">
        <v>50605</v>
      </c>
      <c r="B375" s="430" t="s">
        <v>16770</v>
      </c>
      <c r="C375" s="430"/>
      <c r="D375" s="430" t="s">
        <v>16770</v>
      </c>
      <c r="E375" s="430">
        <v>50605</v>
      </c>
    </row>
    <row r="376" spans="1:5" ht="13.8" x14ac:dyDescent="0.3">
      <c r="A376" s="430">
        <v>50701</v>
      </c>
      <c r="B376" s="430" t="s">
        <v>19684</v>
      </c>
      <c r="C376" s="430"/>
      <c r="D376" s="430" t="s">
        <v>19684</v>
      </c>
      <c r="E376" s="430">
        <v>50701</v>
      </c>
    </row>
    <row r="377" spans="1:5" ht="13.8" x14ac:dyDescent="0.3">
      <c r="A377" s="430">
        <v>50702</v>
      </c>
      <c r="B377" s="430" t="s">
        <v>16771</v>
      </c>
      <c r="C377" s="430"/>
      <c r="D377" s="430" t="s">
        <v>16771</v>
      </c>
      <c r="E377" s="430">
        <v>50702</v>
      </c>
    </row>
    <row r="378" spans="1:5" ht="13.8" x14ac:dyDescent="0.3">
      <c r="A378" s="430">
        <v>50703</v>
      </c>
      <c r="B378" s="430" t="s">
        <v>16772</v>
      </c>
      <c r="C378" s="430"/>
      <c r="D378" s="430" t="s">
        <v>16772</v>
      </c>
      <c r="E378" s="430">
        <v>50703</v>
      </c>
    </row>
    <row r="379" spans="1:5" ht="13.8" x14ac:dyDescent="0.3">
      <c r="A379" s="430">
        <v>50704</v>
      </c>
      <c r="B379" s="430" t="s">
        <v>16773</v>
      </c>
      <c r="C379" s="430"/>
      <c r="D379" s="430" t="s">
        <v>16773</v>
      </c>
      <c r="E379" s="430">
        <v>50704</v>
      </c>
    </row>
    <row r="380" spans="1:5" ht="13.8" x14ac:dyDescent="0.3">
      <c r="A380" s="430">
        <v>50801</v>
      </c>
      <c r="B380" s="430" t="s">
        <v>16774</v>
      </c>
      <c r="C380" s="430"/>
      <c r="D380" s="430" t="s">
        <v>16774</v>
      </c>
      <c r="E380" s="430">
        <v>50801</v>
      </c>
    </row>
    <row r="381" spans="1:5" ht="13.8" x14ac:dyDescent="0.3">
      <c r="A381" s="430">
        <v>50802</v>
      </c>
      <c r="B381" s="430" t="s">
        <v>18383</v>
      </c>
      <c r="C381" s="430"/>
      <c r="D381" s="430" t="s">
        <v>18383</v>
      </c>
      <c r="E381" s="430">
        <v>50802</v>
      </c>
    </row>
    <row r="382" spans="1:5" ht="13.8" x14ac:dyDescent="0.3">
      <c r="A382" s="430">
        <v>50803</v>
      </c>
      <c r="B382" s="430" t="s">
        <v>16775</v>
      </c>
      <c r="C382" s="430"/>
      <c r="D382" s="430" t="s">
        <v>16775</v>
      </c>
      <c r="E382" s="430">
        <v>50803</v>
      </c>
    </row>
    <row r="383" spans="1:5" ht="13.8" x14ac:dyDescent="0.3">
      <c r="A383" s="430">
        <v>50804</v>
      </c>
      <c r="B383" s="430" t="s">
        <v>16776</v>
      </c>
      <c r="C383" s="430"/>
      <c r="D383" s="430" t="s">
        <v>16776</v>
      </c>
      <c r="E383" s="430">
        <v>50804</v>
      </c>
    </row>
    <row r="384" spans="1:5" ht="13.8" x14ac:dyDescent="0.3">
      <c r="A384" s="430">
        <v>50805</v>
      </c>
      <c r="B384" s="430" t="s">
        <v>16777</v>
      </c>
      <c r="C384" s="430"/>
      <c r="D384" s="430" t="s">
        <v>16777</v>
      </c>
      <c r="E384" s="430">
        <v>50805</v>
      </c>
    </row>
    <row r="385" spans="1:5" ht="13.8" x14ac:dyDescent="0.3">
      <c r="A385" s="430">
        <v>50806</v>
      </c>
      <c r="B385" s="430" t="s">
        <v>18384</v>
      </c>
      <c r="C385" s="430"/>
      <c r="D385" s="430" t="s">
        <v>18384</v>
      </c>
      <c r="E385" s="430">
        <v>50806</v>
      </c>
    </row>
    <row r="386" spans="1:5" ht="13.8" x14ac:dyDescent="0.3">
      <c r="A386" s="430">
        <v>50807</v>
      </c>
      <c r="B386" s="430" t="s">
        <v>16778</v>
      </c>
      <c r="C386" s="430"/>
      <c r="D386" s="430" t="s">
        <v>16778</v>
      </c>
      <c r="E386" s="430">
        <v>50807</v>
      </c>
    </row>
    <row r="387" spans="1:5" ht="13.8" x14ac:dyDescent="0.3">
      <c r="A387" s="430">
        <v>50808</v>
      </c>
      <c r="B387" s="430" t="s">
        <v>16779</v>
      </c>
      <c r="C387" s="430"/>
      <c r="D387" s="430" t="s">
        <v>16779</v>
      </c>
      <c r="E387" s="430">
        <v>50808</v>
      </c>
    </row>
    <row r="388" spans="1:5" ht="13.8" x14ac:dyDescent="0.3">
      <c r="A388" s="430">
        <v>50901</v>
      </c>
      <c r="B388" s="430" t="s">
        <v>16780</v>
      </c>
      <c r="C388" s="430"/>
      <c r="D388" s="430" t="s">
        <v>16780</v>
      </c>
      <c r="E388" s="430">
        <v>50901</v>
      </c>
    </row>
    <row r="389" spans="1:5" ht="13.8" x14ac:dyDescent="0.3">
      <c r="A389" s="430">
        <v>50902</v>
      </c>
      <c r="B389" s="430" t="s">
        <v>16781</v>
      </c>
      <c r="C389" s="430"/>
      <c r="D389" s="430" t="s">
        <v>16781</v>
      </c>
      <c r="E389" s="430">
        <v>50902</v>
      </c>
    </row>
    <row r="390" spans="1:5" ht="13.8" x14ac:dyDescent="0.3">
      <c r="A390" s="430">
        <v>50903</v>
      </c>
      <c r="B390" s="430" t="s">
        <v>16782</v>
      </c>
      <c r="C390" s="430"/>
      <c r="D390" s="430" t="s">
        <v>16782</v>
      </c>
      <c r="E390" s="430">
        <v>50903</v>
      </c>
    </row>
    <row r="391" spans="1:5" ht="13.8" x14ac:dyDescent="0.3">
      <c r="A391" s="430">
        <v>50904</v>
      </c>
      <c r="B391" s="430" t="s">
        <v>16783</v>
      </c>
      <c r="C391" s="430"/>
      <c r="D391" s="430" t="s">
        <v>16783</v>
      </c>
      <c r="E391" s="430">
        <v>50904</v>
      </c>
    </row>
    <row r="392" spans="1:5" ht="13.8" x14ac:dyDescent="0.3">
      <c r="A392" s="430">
        <v>50905</v>
      </c>
      <c r="B392" s="430" t="s">
        <v>16784</v>
      </c>
      <c r="C392" s="430"/>
      <c r="D392" s="430" t="s">
        <v>16784</v>
      </c>
      <c r="E392" s="430">
        <v>50905</v>
      </c>
    </row>
    <row r="393" spans="1:5" ht="13.8" x14ac:dyDescent="0.3">
      <c r="A393" s="430">
        <v>50906</v>
      </c>
      <c r="B393" s="430" t="s">
        <v>16785</v>
      </c>
      <c r="C393" s="430"/>
      <c r="D393" s="430" t="s">
        <v>16785</v>
      </c>
      <c r="E393" s="430">
        <v>50906</v>
      </c>
    </row>
    <row r="394" spans="1:5" ht="13.8" x14ac:dyDescent="0.3">
      <c r="A394" s="430">
        <v>51001</v>
      </c>
      <c r="B394" s="430" t="s">
        <v>16786</v>
      </c>
      <c r="C394" s="430"/>
      <c r="D394" s="430" t="s">
        <v>16786</v>
      </c>
      <c r="E394" s="430">
        <v>51001</v>
      </c>
    </row>
    <row r="395" spans="1:5" ht="13.8" x14ac:dyDescent="0.3">
      <c r="A395" s="430">
        <v>51002</v>
      </c>
      <c r="B395" s="430" t="s">
        <v>16787</v>
      </c>
      <c r="C395" s="430"/>
      <c r="D395" s="430" t="s">
        <v>16787</v>
      </c>
      <c r="E395" s="430">
        <v>51002</v>
      </c>
    </row>
    <row r="396" spans="1:5" ht="13.8" x14ac:dyDescent="0.3">
      <c r="A396" s="430">
        <v>51003</v>
      </c>
      <c r="B396" s="430" t="s">
        <v>19685</v>
      </c>
      <c r="C396" s="430"/>
      <c r="D396" s="430" t="s">
        <v>19685</v>
      </c>
      <c r="E396" s="430">
        <v>51003</v>
      </c>
    </row>
    <row r="397" spans="1:5" ht="13.8" x14ac:dyDescent="0.3">
      <c r="A397" s="430">
        <v>51004</v>
      </c>
      <c r="B397" s="430" t="s">
        <v>16788</v>
      </c>
      <c r="C397" s="430"/>
      <c r="D397" s="430" t="s">
        <v>16788</v>
      </c>
      <c r="E397" s="430">
        <v>51004</v>
      </c>
    </row>
    <row r="398" spans="1:5" ht="13.8" x14ac:dyDescent="0.3">
      <c r="A398" s="430">
        <v>51101</v>
      </c>
      <c r="B398" s="430" t="s">
        <v>16789</v>
      </c>
      <c r="C398" s="430"/>
      <c r="D398" s="430" t="s">
        <v>16789</v>
      </c>
      <c r="E398" s="430">
        <v>51101</v>
      </c>
    </row>
    <row r="399" spans="1:5" ht="13.8" x14ac:dyDescent="0.3">
      <c r="A399" s="430">
        <v>51102</v>
      </c>
      <c r="B399" s="430" t="s">
        <v>16790</v>
      </c>
      <c r="C399" s="430"/>
      <c r="D399" s="430" t="s">
        <v>16790</v>
      </c>
      <c r="E399" s="430">
        <v>51102</v>
      </c>
    </row>
    <row r="400" spans="1:5" ht="13.8" x14ac:dyDescent="0.3">
      <c r="A400" s="430">
        <v>51103</v>
      </c>
      <c r="B400" s="430" t="s">
        <v>18385</v>
      </c>
      <c r="C400" s="430"/>
      <c r="D400" s="430" t="s">
        <v>18385</v>
      </c>
      <c r="E400" s="430">
        <v>51103</v>
      </c>
    </row>
    <row r="401" spans="1:5" ht="13.8" x14ac:dyDescent="0.3">
      <c r="A401" s="430">
        <v>51104</v>
      </c>
      <c r="B401" s="430" t="s">
        <v>16791</v>
      </c>
      <c r="C401" s="430"/>
      <c r="D401" s="430" t="s">
        <v>16791</v>
      </c>
      <c r="E401" s="430">
        <v>51104</v>
      </c>
    </row>
    <row r="402" spans="1:5" ht="13.8" x14ac:dyDescent="0.3">
      <c r="A402" s="430">
        <v>51105</v>
      </c>
      <c r="B402" s="430" t="s">
        <v>16792</v>
      </c>
      <c r="C402" s="430"/>
      <c r="D402" s="430" t="s">
        <v>16792</v>
      </c>
      <c r="E402" s="430">
        <v>51105</v>
      </c>
    </row>
    <row r="403" spans="1:5" ht="13.8" x14ac:dyDescent="0.3">
      <c r="A403" s="430">
        <v>60101</v>
      </c>
      <c r="B403" s="430" t="s">
        <v>16793</v>
      </c>
      <c r="C403" s="430"/>
      <c r="D403" s="430" t="s">
        <v>16793</v>
      </c>
      <c r="E403" s="430">
        <v>60101</v>
      </c>
    </row>
    <row r="404" spans="1:5" ht="13.8" x14ac:dyDescent="0.3">
      <c r="A404" s="430">
        <v>60102</v>
      </c>
      <c r="B404" s="430" t="s">
        <v>16794</v>
      </c>
      <c r="C404" s="430"/>
      <c r="D404" s="430" t="s">
        <v>16794</v>
      </c>
      <c r="E404" s="430">
        <v>60102</v>
      </c>
    </row>
    <row r="405" spans="1:5" ht="13.8" x14ac:dyDescent="0.3">
      <c r="A405" s="430">
        <v>60103</v>
      </c>
      <c r="B405" s="430" t="s">
        <v>16795</v>
      </c>
      <c r="C405" s="430"/>
      <c r="D405" s="430" t="s">
        <v>16795</v>
      </c>
      <c r="E405" s="430">
        <v>60103</v>
      </c>
    </row>
    <row r="406" spans="1:5" ht="13.8" x14ac:dyDescent="0.3">
      <c r="A406" s="430">
        <v>60104</v>
      </c>
      <c r="B406" s="430" t="s">
        <v>16796</v>
      </c>
      <c r="C406" s="430"/>
      <c r="D406" s="430" t="s">
        <v>16796</v>
      </c>
      <c r="E406" s="430">
        <v>60104</v>
      </c>
    </row>
    <row r="407" spans="1:5" ht="13.8" x14ac:dyDescent="0.3">
      <c r="A407" s="430">
        <v>60105</v>
      </c>
      <c r="B407" s="430" t="s">
        <v>16797</v>
      </c>
      <c r="C407" s="430"/>
      <c r="D407" s="430" t="s">
        <v>16797</v>
      </c>
      <c r="E407" s="430">
        <v>60105</v>
      </c>
    </row>
    <row r="408" spans="1:5" ht="13.8" x14ac:dyDescent="0.3">
      <c r="A408" s="430">
        <v>60106</v>
      </c>
      <c r="B408" s="430" t="s">
        <v>16798</v>
      </c>
      <c r="C408" s="430"/>
      <c r="D408" s="430" t="s">
        <v>16798</v>
      </c>
      <c r="E408" s="430">
        <v>60106</v>
      </c>
    </row>
    <row r="409" spans="1:5" ht="13.8" x14ac:dyDescent="0.3">
      <c r="A409" s="430">
        <v>60107</v>
      </c>
      <c r="B409" s="430" t="s">
        <v>16799</v>
      </c>
      <c r="C409" s="430"/>
      <c r="D409" s="430" t="s">
        <v>16799</v>
      </c>
      <c r="E409" s="430">
        <v>60107</v>
      </c>
    </row>
    <row r="410" spans="1:5" ht="13.8" x14ac:dyDescent="0.3">
      <c r="A410" s="430">
        <v>60108</v>
      </c>
      <c r="B410" s="430" t="s">
        <v>16800</v>
      </c>
      <c r="C410" s="430"/>
      <c r="D410" s="430" t="s">
        <v>16800</v>
      </c>
      <c r="E410" s="430">
        <v>60108</v>
      </c>
    </row>
    <row r="411" spans="1:5" ht="13.8" x14ac:dyDescent="0.3">
      <c r="A411" s="430">
        <v>60110</v>
      </c>
      <c r="B411" s="430" t="s">
        <v>16801</v>
      </c>
      <c r="C411" s="430"/>
      <c r="D411" s="430" t="s">
        <v>16801</v>
      </c>
      <c r="E411" s="430">
        <v>60110</v>
      </c>
    </row>
    <row r="412" spans="1:5" ht="13.8" x14ac:dyDescent="0.3">
      <c r="A412" s="430">
        <v>60111</v>
      </c>
      <c r="B412" s="430" t="s">
        <v>16802</v>
      </c>
      <c r="C412" s="430"/>
      <c r="D412" s="430" t="s">
        <v>16802</v>
      </c>
      <c r="E412" s="430">
        <v>60111</v>
      </c>
    </row>
    <row r="413" spans="1:5" ht="13.8" x14ac:dyDescent="0.3">
      <c r="A413" s="430">
        <v>60112</v>
      </c>
      <c r="B413" s="430" t="s">
        <v>16803</v>
      </c>
      <c r="C413" s="430"/>
      <c r="D413" s="430" t="s">
        <v>16803</v>
      </c>
      <c r="E413" s="430">
        <v>60112</v>
      </c>
    </row>
    <row r="414" spans="1:5" ht="13.8" x14ac:dyDescent="0.3">
      <c r="A414" s="430">
        <v>60113</v>
      </c>
      <c r="B414" s="430" t="s">
        <v>16804</v>
      </c>
      <c r="C414" s="430"/>
      <c r="D414" s="430" t="s">
        <v>16804</v>
      </c>
      <c r="E414" s="430">
        <v>60113</v>
      </c>
    </row>
    <row r="415" spans="1:5" ht="13.8" x14ac:dyDescent="0.3">
      <c r="A415" s="430">
        <v>60114</v>
      </c>
      <c r="B415" s="430" t="s">
        <v>16805</v>
      </c>
      <c r="C415" s="430"/>
      <c r="D415" s="430" t="s">
        <v>16805</v>
      </c>
      <c r="E415" s="430">
        <v>60114</v>
      </c>
    </row>
    <row r="416" spans="1:5" ht="13.8" x14ac:dyDescent="0.3">
      <c r="A416" s="430">
        <v>60115</v>
      </c>
      <c r="B416" s="430" t="s">
        <v>16806</v>
      </c>
      <c r="C416" s="430"/>
      <c r="D416" s="430" t="s">
        <v>16806</v>
      </c>
      <c r="E416" s="430">
        <v>60115</v>
      </c>
    </row>
    <row r="417" spans="1:5" ht="13.8" x14ac:dyDescent="0.3">
      <c r="A417" s="430">
        <v>60116</v>
      </c>
      <c r="B417" s="430" t="s">
        <v>16807</v>
      </c>
      <c r="C417" s="430"/>
      <c r="D417" s="430" t="s">
        <v>16807</v>
      </c>
      <c r="E417" s="430">
        <v>60116</v>
      </c>
    </row>
    <row r="418" spans="1:5" ht="13.8" x14ac:dyDescent="0.3">
      <c r="A418" s="430">
        <v>60201</v>
      </c>
      <c r="B418" s="430" t="s">
        <v>16808</v>
      </c>
      <c r="C418" s="430"/>
      <c r="D418" s="430" t="s">
        <v>16808</v>
      </c>
      <c r="E418" s="430">
        <v>60201</v>
      </c>
    </row>
    <row r="419" spans="1:5" ht="13.8" x14ac:dyDescent="0.3">
      <c r="A419" s="430">
        <v>60202</v>
      </c>
      <c r="B419" s="430" t="s">
        <v>16809</v>
      </c>
      <c r="C419" s="430"/>
      <c r="D419" s="430" t="s">
        <v>16809</v>
      </c>
      <c r="E419" s="430">
        <v>60202</v>
      </c>
    </row>
    <row r="420" spans="1:5" ht="13.8" x14ac:dyDescent="0.3">
      <c r="A420" s="430">
        <v>60203</v>
      </c>
      <c r="B420" s="430" t="s">
        <v>16810</v>
      </c>
      <c r="C420" s="430"/>
      <c r="D420" s="430" t="s">
        <v>16810</v>
      </c>
      <c r="E420" s="430">
        <v>60203</v>
      </c>
    </row>
    <row r="421" spans="1:5" ht="13.8" x14ac:dyDescent="0.3">
      <c r="A421" s="430">
        <v>60204</v>
      </c>
      <c r="B421" s="430" t="s">
        <v>16811</v>
      </c>
      <c r="C421" s="430"/>
      <c r="D421" s="430" t="s">
        <v>16811</v>
      </c>
      <c r="E421" s="430">
        <v>60204</v>
      </c>
    </row>
    <row r="422" spans="1:5" ht="13.8" x14ac:dyDescent="0.3">
      <c r="A422" s="430">
        <v>60205</v>
      </c>
      <c r="B422" s="430" t="s">
        <v>16812</v>
      </c>
      <c r="C422" s="430"/>
      <c r="D422" s="430" t="s">
        <v>16812</v>
      </c>
      <c r="E422" s="430">
        <v>60205</v>
      </c>
    </row>
    <row r="423" spans="1:5" ht="13.8" x14ac:dyDescent="0.3">
      <c r="A423" s="430">
        <v>60206</v>
      </c>
      <c r="B423" s="430" t="s">
        <v>16813</v>
      </c>
      <c r="C423" s="430"/>
      <c r="D423" s="430" t="s">
        <v>16813</v>
      </c>
      <c r="E423" s="430">
        <v>60206</v>
      </c>
    </row>
    <row r="424" spans="1:5" ht="13.8" x14ac:dyDescent="0.3">
      <c r="A424" s="430">
        <v>60301</v>
      </c>
      <c r="B424" s="430" t="s">
        <v>16814</v>
      </c>
      <c r="C424" s="430"/>
      <c r="D424" s="430" t="s">
        <v>16814</v>
      </c>
      <c r="E424" s="430">
        <v>60301</v>
      </c>
    </row>
    <row r="425" spans="1:5" ht="13.8" x14ac:dyDescent="0.3">
      <c r="A425" s="430">
        <v>60302</v>
      </c>
      <c r="B425" s="430" t="s">
        <v>16815</v>
      </c>
      <c r="C425" s="430"/>
      <c r="D425" s="430" t="s">
        <v>16815</v>
      </c>
      <c r="E425" s="430">
        <v>60302</v>
      </c>
    </row>
    <row r="426" spans="1:5" ht="13.8" x14ac:dyDescent="0.3">
      <c r="A426" s="430">
        <v>60303</v>
      </c>
      <c r="B426" s="430" t="s">
        <v>16816</v>
      </c>
      <c r="C426" s="430"/>
      <c r="D426" s="430" t="s">
        <v>16816</v>
      </c>
      <c r="E426" s="430">
        <v>60303</v>
      </c>
    </row>
    <row r="427" spans="1:5" ht="13.8" x14ac:dyDescent="0.3">
      <c r="A427" s="430">
        <v>60304</v>
      </c>
      <c r="B427" s="430" t="s">
        <v>16817</v>
      </c>
      <c r="C427" s="430"/>
      <c r="D427" s="430" t="s">
        <v>16817</v>
      </c>
      <c r="E427" s="430">
        <v>60304</v>
      </c>
    </row>
    <row r="428" spans="1:5" ht="13.8" x14ac:dyDescent="0.3">
      <c r="A428" s="430">
        <v>60305</v>
      </c>
      <c r="B428" s="430" t="s">
        <v>16818</v>
      </c>
      <c r="C428" s="430"/>
      <c r="D428" s="430" t="s">
        <v>16818</v>
      </c>
      <c r="E428" s="430">
        <v>60305</v>
      </c>
    </row>
    <row r="429" spans="1:5" ht="13.8" x14ac:dyDescent="0.3">
      <c r="A429" s="430">
        <v>60306</v>
      </c>
      <c r="B429" s="430" t="s">
        <v>16819</v>
      </c>
      <c r="C429" s="430"/>
      <c r="D429" s="430" t="s">
        <v>16819</v>
      </c>
      <c r="E429" s="430">
        <v>60306</v>
      </c>
    </row>
    <row r="430" spans="1:5" ht="13.8" x14ac:dyDescent="0.3">
      <c r="A430" s="430">
        <v>60307</v>
      </c>
      <c r="B430" s="430" t="s">
        <v>16820</v>
      </c>
      <c r="C430" s="430"/>
      <c r="D430" s="430" t="s">
        <v>16820</v>
      </c>
      <c r="E430" s="430">
        <v>60307</v>
      </c>
    </row>
    <row r="431" spans="1:5" ht="13.8" x14ac:dyDescent="0.3">
      <c r="A431" s="430">
        <v>60308</v>
      </c>
      <c r="B431" s="430" t="s">
        <v>16821</v>
      </c>
      <c r="C431" s="430"/>
      <c r="D431" s="430" t="s">
        <v>16821</v>
      </c>
      <c r="E431" s="430">
        <v>60308</v>
      </c>
    </row>
    <row r="432" spans="1:5" ht="13.8" x14ac:dyDescent="0.3">
      <c r="A432" s="430">
        <v>60309</v>
      </c>
      <c r="B432" s="430" t="s">
        <v>16822</v>
      </c>
      <c r="C432" s="430"/>
      <c r="D432" s="430" t="s">
        <v>16822</v>
      </c>
      <c r="E432" s="430">
        <v>60309</v>
      </c>
    </row>
    <row r="433" spans="1:5" ht="13.8" x14ac:dyDescent="0.3">
      <c r="A433" s="430">
        <v>60401</v>
      </c>
      <c r="B433" s="430" t="s">
        <v>16823</v>
      </c>
      <c r="C433" s="430"/>
      <c r="D433" s="430" t="s">
        <v>16823</v>
      </c>
      <c r="E433" s="430">
        <v>60401</v>
      </c>
    </row>
    <row r="434" spans="1:5" ht="13.8" x14ac:dyDescent="0.3">
      <c r="A434" s="430">
        <v>60402</v>
      </c>
      <c r="B434" s="430" t="s">
        <v>18386</v>
      </c>
      <c r="C434" s="430"/>
      <c r="D434" s="430" t="s">
        <v>18386</v>
      </c>
      <c r="E434" s="430">
        <v>60402</v>
      </c>
    </row>
    <row r="435" spans="1:5" ht="13.8" x14ac:dyDescent="0.3">
      <c r="A435" s="430">
        <v>60403</v>
      </c>
      <c r="B435" s="430" t="s">
        <v>16824</v>
      </c>
      <c r="C435" s="430"/>
      <c r="D435" s="430" t="s">
        <v>16824</v>
      </c>
      <c r="E435" s="430">
        <v>60403</v>
      </c>
    </row>
    <row r="436" spans="1:5" ht="13.8" x14ac:dyDescent="0.3">
      <c r="A436" s="430">
        <v>60501</v>
      </c>
      <c r="B436" s="430" t="s">
        <v>16825</v>
      </c>
      <c r="C436" s="430"/>
      <c r="D436" s="430" t="s">
        <v>16825</v>
      </c>
      <c r="E436" s="430">
        <v>60501</v>
      </c>
    </row>
    <row r="437" spans="1:5" ht="13.8" x14ac:dyDescent="0.3">
      <c r="A437" s="430">
        <v>60502</v>
      </c>
      <c r="B437" s="430" t="s">
        <v>16826</v>
      </c>
      <c r="C437" s="430"/>
      <c r="D437" s="430" t="s">
        <v>16826</v>
      </c>
      <c r="E437" s="430">
        <v>60502</v>
      </c>
    </row>
    <row r="438" spans="1:5" ht="13.8" x14ac:dyDescent="0.3">
      <c r="A438" s="430">
        <v>60503</v>
      </c>
      <c r="B438" s="430" t="s">
        <v>16827</v>
      </c>
      <c r="C438" s="430"/>
      <c r="D438" s="430" t="s">
        <v>16827</v>
      </c>
      <c r="E438" s="430">
        <v>60503</v>
      </c>
    </row>
    <row r="439" spans="1:5" ht="13.8" x14ac:dyDescent="0.3">
      <c r="A439" s="430">
        <v>60504</v>
      </c>
      <c r="B439" s="430" t="s">
        <v>16828</v>
      </c>
      <c r="C439" s="430"/>
      <c r="D439" s="430" t="s">
        <v>16828</v>
      </c>
      <c r="E439" s="430">
        <v>60504</v>
      </c>
    </row>
    <row r="440" spans="1:5" ht="13.8" x14ac:dyDescent="0.3">
      <c r="A440" s="430">
        <v>60505</v>
      </c>
      <c r="B440" s="430" t="s">
        <v>16829</v>
      </c>
      <c r="C440" s="430"/>
      <c r="D440" s="430" t="s">
        <v>16829</v>
      </c>
      <c r="E440" s="430">
        <v>60505</v>
      </c>
    </row>
    <row r="441" spans="1:5" ht="13.8" x14ac:dyDescent="0.3">
      <c r="A441" s="430">
        <v>60506</v>
      </c>
      <c r="B441" s="430" t="s">
        <v>16830</v>
      </c>
      <c r="C441" s="430"/>
      <c r="D441" s="430" t="s">
        <v>16830</v>
      </c>
      <c r="E441" s="430">
        <v>60506</v>
      </c>
    </row>
    <row r="442" spans="1:5" ht="13.8" x14ac:dyDescent="0.3">
      <c r="A442" s="430">
        <v>60601</v>
      </c>
      <c r="B442" s="430" t="s">
        <v>18387</v>
      </c>
      <c r="C442" s="430"/>
      <c r="D442" s="430" t="s">
        <v>18387</v>
      </c>
      <c r="E442" s="430">
        <v>60601</v>
      </c>
    </row>
    <row r="443" spans="1:5" ht="13.8" x14ac:dyDescent="0.3">
      <c r="A443" s="430">
        <v>60602</v>
      </c>
      <c r="B443" s="430" t="s">
        <v>18388</v>
      </c>
      <c r="C443" s="430"/>
      <c r="D443" s="430" t="s">
        <v>18388</v>
      </c>
      <c r="E443" s="430">
        <v>60602</v>
      </c>
    </row>
    <row r="444" spans="1:5" ht="13.8" x14ac:dyDescent="0.3">
      <c r="A444" s="430">
        <v>60603</v>
      </c>
      <c r="B444" s="430" t="s">
        <v>18389</v>
      </c>
      <c r="C444" s="430"/>
      <c r="D444" s="430" t="s">
        <v>18389</v>
      </c>
      <c r="E444" s="430">
        <v>60603</v>
      </c>
    </row>
    <row r="445" spans="1:5" ht="13.8" x14ac:dyDescent="0.3">
      <c r="A445" s="430">
        <v>60701</v>
      </c>
      <c r="B445" s="430" t="s">
        <v>16831</v>
      </c>
      <c r="C445" s="430"/>
      <c r="D445" s="430" t="s">
        <v>16831</v>
      </c>
      <c r="E445" s="430">
        <v>60701</v>
      </c>
    </row>
    <row r="446" spans="1:5" ht="13.8" x14ac:dyDescent="0.3">
      <c r="A446" s="430">
        <v>60703</v>
      </c>
      <c r="B446" s="430" t="s">
        <v>16832</v>
      </c>
      <c r="C446" s="430"/>
      <c r="D446" s="430" t="s">
        <v>16832</v>
      </c>
      <c r="E446" s="430">
        <v>60703</v>
      </c>
    </row>
    <row r="447" spans="1:5" ht="13.8" x14ac:dyDescent="0.3">
      <c r="A447" s="430">
        <v>60704</v>
      </c>
      <c r="B447" s="430" t="s">
        <v>16833</v>
      </c>
      <c r="C447" s="430"/>
      <c r="D447" s="430" t="s">
        <v>16833</v>
      </c>
      <c r="E447" s="430">
        <v>60704</v>
      </c>
    </row>
    <row r="448" spans="1:5" ht="13.8" x14ac:dyDescent="0.3">
      <c r="A448" s="430">
        <v>60801</v>
      </c>
      <c r="B448" s="430" t="s">
        <v>16834</v>
      </c>
      <c r="C448" s="430"/>
      <c r="D448" s="430" t="s">
        <v>16834</v>
      </c>
      <c r="E448" s="430">
        <v>60801</v>
      </c>
    </row>
    <row r="449" spans="1:5" ht="13.8" x14ac:dyDescent="0.3">
      <c r="A449" s="430">
        <v>60802</v>
      </c>
      <c r="B449" s="430" t="s">
        <v>16835</v>
      </c>
      <c r="C449" s="430"/>
      <c r="D449" s="430" t="s">
        <v>16835</v>
      </c>
      <c r="E449" s="430">
        <v>60802</v>
      </c>
    </row>
    <row r="450" spans="1:5" ht="13.8" x14ac:dyDescent="0.3">
      <c r="A450" s="430">
        <v>60803</v>
      </c>
      <c r="B450" s="430" t="s">
        <v>18390</v>
      </c>
      <c r="C450" s="430"/>
      <c r="D450" s="430" t="s">
        <v>18390</v>
      </c>
      <c r="E450" s="430">
        <v>60803</v>
      </c>
    </row>
    <row r="451" spans="1:5" ht="13.8" x14ac:dyDescent="0.3">
      <c r="A451" s="430">
        <v>60804</v>
      </c>
      <c r="B451" s="430" t="s">
        <v>16836</v>
      </c>
      <c r="C451" s="430"/>
      <c r="D451" s="430" t="s">
        <v>16836</v>
      </c>
      <c r="E451" s="430">
        <v>60804</v>
      </c>
    </row>
    <row r="452" spans="1:5" ht="13.8" x14ac:dyDescent="0.3">
      <c r="A452" s="430">
        <v>60805</v>
      </c>
      <c r="B452" s="430" t="s">
        <v>16837</v>
      </c>
      <c r="C452" s="430"/>
      <c r="D452" s="430" t="s">
        <v>16837</v>
      </c>
      <c r="E452" s="430">
        <v>60805</v>
      </c>
    </row>
    <row r="453" spans="1:5" ht="13.8" x14ac:dyDescent="0.3">
      <c r="A453" s="430">
        <v>60806</v>
      </c>
      <c r="B453" s="430" t="s">
        <v>18391</v>
      </c>
      <c r="C453" s="430"/>
      <c r="D453" s="430" t="s">
        <v>18391</v>
      </c>
      <c r="E453" s="430">
        <v>60806</v>
      </c>
    </row>
    <row r="454" spans="1:5" ht="13.8" x14ac:dyDescent="0.3">
      <c r="A454" s="430">
        <v>60901</v>
      </c>
      <c r="B454" s="430" t="s">
        <v>16838</v>
      </c>
      <c r="C454" s="430"/>
      <c r="D454" s="430" t="s">
        <v>16838</v>
      </c>
      <c r="E454" s="430">
        <v>60901</v>
      </c>
    </row>
    <row r="455" spans="1:5" ht="13.8" x14ac:dyDescent="0.3">
      <c r="A455" s="430">
        <v>61001</v>
      </c>
      <c r="B455" s="430" t="s">
        <v>16839</v>
      </c>
      <c r="C455" s="430"/>
      <c r="D455" s="430" t="s">
        <v>16839</v>
      </c>
      <c r="E455" s="430">
        <v>61001</v>
      </c>
    </row>
    <row r="456" spans="1:5" ht="13.8" x14ac:dyDescent="0.3">
      <c r="A456" s="430">
        <v>61002</v>
      </c>
      <c r="B456" s="430" t="s">
        <v>16840</v>
      </c>
      <c r="C456" s="430"/>
      <c r="D456" s="430" t="s">
        <v>16840</v>
      </c>
      <c r="E456" s="430">
        <v>61002</v>
      </c>
    </row>
    <row r="457" spans="1:5" ht="13.8" x14ac:dyDescent="0.3">
      <c r="A457" s="430">
        <v>61003</v>
      </c>
      <c r="B457" s="430" t="s">
        <v>16841</v>
      </c>
      <c r="C457" s="430"/>
      <c r="D457" s="430" t="s">
        <v>16841</v>
      </c>
      <c r="E457" s="430">
        <v>61003</v>
      </c>
    </row>
    <row r="458" spans="1:5" ht="13.8" x14ac:dyDescent="0.3">
      <c r="A458" s="430">
        <v>61004</v>
      </c>
      <c r="B458" s="430" t="s">
        <v>16842</v>
      </c>
      <c r="C458" s="430"/>
      <c r="D458" s="430" t="s">
        <v>16842</v>
      </c>
      <c r="E458" s="430">
        <v>61004</v>
      </c>
    </row>
    <row r="459" spans="1:5" ht="13.8" x14ac:dyDescent="0.3">
      <c r="A459" s="430">
        <v>61101</v>
      </c>
      <c r="B459" s="430" t="s">
        <v>16843</v>
      </c>
      <c r="C459" s="430"/>
      <c r="D459" s="430" t="s">
        <v>16843</v>
      </c>
      <c r="E459" s="430">
        <v>61101</v>
      </c>
    </row>
    <row r="460" spans="1:5" ht="13.8" x14ac:dyDescent="0.3">
      <c r="A460" s="430">
        <v>61102</v>
      </c>
      <c r="B460" s="430" t="s">
        <v>16844</v>
      </c>
      <c r="C460" s="430"/>
      <c r="D460" s="430" t="s">
        <v>16844</v>
      </c>
      <c r="E460" s="430">
        <v>61102</v>
      </c>
    </row>
    <row r="461" spans="1:5" ht="13.8" x14ac:dyDescent="0.3">
      <c r="A461" s="430">
        <v>61103</v>
      </c>
      <c r="B461" s="430" t="s">
        <v>18392</v>
      </c>
      <c r="C461" s="430"/>
      <c r="D461" s="430" t="s">
        <v>18392</v>
      </c>
      <c r="E461" s="430">
        <v>61103</v>
      </c>
    </row>
    <row r="462" spans="1:5" ht="13.8" x14ac:dyDescent="0.3">
      <c r="A462" s="430">
        <v>61201</v>
      </c>
      <c r="B462" s="430" t="s">
        <v>18393</v>
      </c>
      <c r="C462" s="430"/>
      <c r="D462" s="430" t="s">
        <v>18393</v>
      </c>
      <c r="E462" s="430">
        <v>61201</v>
      </c>
    </row>
    <row r="463" spans="1:5" ht="13.8" x14ac:dyDescent="0.3">
      <c r="A463" s="430">
        <v>61301</v>
      </c>
      <c r="B463" s="430" t="s">
        <v>18394</v>
      </c>
      <c r="C463" s="430"/>
      <c r="D463" s="430" t="s">
        <v>18394</v>
      </c>
      <c r="E463" s="430">
        <v>61301</v>
      </c>
    </row>
    <row r="464" spans="1:5" ht="13.8" x14ac:dyDescent="0.3">
      <c r="A464" s="430">
        <v>70101</v>
      </c>
      <c r="B464" s="430" t="s">
        <v>16845</v>
      </c>
      <c r="C464" s="430"/>
      <c r="D464" s="430" t="s">
        <v>16845</v>
      </c>
      <c r="E464" s="430">
        <v>70101</v>
      </c>
    </row>
    <row r="465" spans="1:5" ht="13.8" x14ac:dyDescent="0.3">
      <c r="A465" s="430">
        <v>70102</v>
      </c>
      <c r="B465" s="430" t="s">
        <v>16846</v>
      </c>
      <c r="C465" s="430"/>
      <c r="D465" s="430" t="s">
        <v>16846</v>
      </c>
      <c r="E465" s="430">
        <v>70102</v>
      </c>
    </row>
    <row r="466" spans="1:5" ht="13.8" x14ac:dyDescent="0.3">
      <c r="A466" s="430">
        <v>70103</v>
      </c>
      <c r="B466" s="430" t="s">
        <v>16847</v>
      </c>
      <c r="C466" s="430"/>
      <c r="D466" s="430" t="s">
        <v>16847</v>
      </c>
      <c r="E466" s="430">
        <v>70103</v>
      </c>
    </row>
    <row r="467" spans="1:5" ht="13.8" x14ac:dyDescent="0.3">
      <c r="A467" s="430">
        <v>70104</v>
      </c>
      <c r="B467" s="430" t="s">
        <v>16848</v>
      </c>
      <c r="C467" s="430"/>
      <c r="D467" s="430" t="s">
        <v>16848</v>
      </c>
      <c r="E467" s="430">
        <v>70104</v>
      </c>
    </row>
    <row r="468" spans="1:5" ht="13.8" x14ac:dyDescent="0.3">
      <c r="A468" s="430">
        <v>70201</v>
      </c>
      <c r="B468" s="430" t="s">
        <v>16849</v>
      </c>
      <c r="C468" s="430"/>
      <c r="D468" s="430" t="s">
        <v>16849</v>
      </c>
      <c r="E468" s="430">
        <v>70201</v>
      </c>
    </row>
    <row r="469" spans="1:5" ht="13.8" x14ac:dyDescent="0.3">
      <c r="A469" s="430">
        <v>70202</v>
      </c>
      <c r="B469" s="430" t="s">
        <v>16850</v>
      </c>
      <c r="C469" s="430"/>
      <c r="D469" s="430" t="s">
        <v>16850</v>
      </c>
      <c r="E469" s="430">
        <v>70202</v>
      </c>
    </row>
    <row r="470" spans="1:5" ht="13.8" x14ac:dyDescent="0.3">
      <c r="A470" s="430">
        <v>70203</v>
      </c>
      <c r="B470" s="430" t="s">
        <v>18395</v>
      </c>
      <c r="C470" s="430"/>
      <c r="D470" s="430" t="s">
        <v>18395</v>
      </c>
      <c r="E470" s="430">
        <v>70203</v>
      </c>
    </row>
    <row r="471" spans="1:5" ht="13.8" x14ac:dyDescent="0.3">
      <c r="A471" s="430">
        <v>70204</v>
      </c>
      <c r="B471" s="430" t="s">
        <v>16851</v>
      </c>
      <c r="C471" s="430"/>
      <c r="D471" s="430" t="s">
        <v>16851</v>
      </c>
      <c r="E471" s="430">
        <v>70204</v>
      </c>
    </row>
    <row r="472" spans="1:5" ht="13.8" x14ac:dyDescent="0.3">
      <c r="A472" s="430">
        <v>70205</v>
      </c>
      <c r="B472" s="430" t="s">
        <v>16852</v>
      </c>
      <c r="C472" s="430"/>
      <c r="D472" s="430" t="s">
        <v>16852</v>
      </c>
      <c r="E472" s="430">
        <v>70205</v>
      </c>
    </row>
    <row r="473" spans="1:5" ht="13.8" x14ac:dyDescent="0.3">
      <c r="A473" s="430">
        <v>70206</v>
      </c>
      <c r="B473" s="430" t="s">
        <v>16853</v>
      </c>
      <c r="C473" s="430"/>
      <c r="D473" s="430" t="s">
        <v>16853</v>
      </c>
      <c r="E473" s="430">
        <v>70206</v>
      </c>
    </row>
    <row r="474" spans="1:5" ht="13.8" x14ac:dyDescent="0.3">
      <c r="A474" s="430">
        <v>70207</v>
      </c>
      <c r="B474" s="430" t="s">
        <v>19687</v>
      </c>
      <c r="C474" s="430"/>
      <c r="D474" s="430" t="s">
        <v>19687</v>
      </c>
      <c r="E474" s="430">
        <v>70207</v>
      </c>
    </row>
    <row r="475" spans="1:5" ht="13.8" x14ac:dyDescent="0.3">
      <c r="A475" s="430">
        <v>70301</v>
      </c>
      <c r="B475" s="430" t="s">
        <v>16854</v>
      </c>
      <c r="C475" s="430"/>
      <c r="D475" s="430" t="s">
        <v>16854</v>
      </c>
      <c r="E475" s="430">
        <v>70301</v>
      </c>
    </row>
    <row r="476" spans="1:5" ht="13.8" x14ac:dyDescent="0.3">
      <c r="A476" s="430">
        <v>70302</v>
      </c>
      <c r="B476" s="430" t="s">
        <v>16855</v>
      </c>
      <c r="C476" s="430"/>
      <c r="D476" s="430" t="s">
        <v>16855</v>
      </c>
      <c r="E476" s="430">
        <v>70302</v>
      </c>
    </row>
    <row r="477" spans="1:5" ht="13.8" x14ac:dyDescent="0.3">
      <c r="A477" s="430">
        <v>70303</v>
      </c>
      <c r="B477" s="430" t="s">
        <v>16856</v>
      </c>
      <c r="C477" s="430"/>
      <c r="D477" s="430" t="s">
        <v>16856</v>
      </c>
      <c r="E477" s="430">
        <v>70303</v>
      </c>
    </row>
    <row r="478" spans="1:5" ht="13.8" x14ac:dyDescent="0.3">
      <c r="A478" s="430">
        <v>70304</v>
      </c>
      <c r="B478" s="430" t="s">
        <v>16857</v>
      </c>
      <c r="C478" s="430"/>
      <c r="D478" s="430" t="s">
        <v>16857</v>
      </c>
      <c r="E478" s="430">
        <v>70304</v>
      </c>
    </row>
    <row r="479" spans="1:5" ht="13.8" x14ac:dyDescent="0.3">
      <c r="A479" s="430">
        <v>70305</v>
      </c>
      <c r="B479" s="430" t="s">
        <v>18396</v>
      </c>
      <c r="C479" s="430"/>
      <c r="D479" s="430" t="s">
        <v>18396</v>
      </c>
      <c r="E479" s="430">
        <v>70305</v>
      </c>
    </row>
    <row r="480" spans="1:5" ht="13.8" x14ac:dyDescent="0.3">
      <c r="A480" s="430">
        <v>70306</v>
      </c>
      <c r="B480" s="430" t="s">
        <v>16858</v>
      </c>
      <c r="C480" s="430"/>
      <c r="D480" s="430" t="s">
        <v>16858</v>
      </c>
      <c r="E480" s="430">
        <v>70306</v>
      </c>
    </row>
    <row r="481" spans="1:5" ht="13.8" x14ac:dyDescent="0.3">
      <c r="A481" s="430">
        <v>70307</v>
      </c>
      <c r="B481" s="430" t="s">
        <v>16859</v>
      </c>
      <c r="C481" s="430"/>
      <c r="D481" s="430" t="s">
        <v>16859</v>
      </c>
      <c r="E481" s="430">
        <v>70307</v>
      </c>
    </row>
    <row r="482" spans="1:5" ht="13.8" x14ac:dyDescent="0.3">
      <c r="A482" s="430">
        <v>70401</v>
      </c>
      <c r="B482" s="430" t="s">
        <v>16860</v>
      </c>
      <c r="C482" s="430"/>
      <c r="D482" s="430" t="s">
        <v>16860</v>
      </c>
      <c r="E482" s="430">
        <v>70401</v>
      </c>
    </row>
    <row r="483" spans="1:5" ht="13.8" x14ac:dyDescent="0.3">
      <c r="A483" s="430">
        <v>70402</v>
      </c>
      <c r="B483" s="430" t="s">
        <v>16861</v>
      </c>
      <c r="C483" s="430"/>
      <c r="D483" s="430" t="s">
        <v>16861</v>
      </c>
      <c r="E483" s="430">
        <v>70402</v>
      </c>
    </row>
    <row r="484" spans="1:5" ht="13.8" x14ac:dyDescent="0.3">
      <c r="A484" s="430">
        <v>70403</v>
      </c>
      <c r="B484" s="430" t="s">
        <v>16862</v>
      </c>
      <c r="C484" s="430"/>
      <c r="D484" s="430" t="s">
        <v>16862</v>
      </c>
      <c r="E484" s="430">
        <v>70403</v>
      </c>
    </row>
    <row r="485" spans="1:5" ht="13.8" x14ac:dyDescent="0.3">
      <c r="A485" s="430">
        <v>70404</v>
      </c>
      <c r="B485" s="430" t="s">
        <v>16863</v>
      </c>
      <c r="C485" s="430"/>
      <c r="D485" s="430" t="s">
        <v>16863</v>
      </c>
      <c r="E485" s="430">
        <v>70404</v>
      </c>
    </row>
    <row r="486" spans="1:5" ht="13.8" x14ac:dyDescent="0.3">
      <c r="A486" s="430">
        <v>70501</v>
      </c>
      <c r="B486" s="430" t="s">
        <v>16864</v>
      </c>
      <c r="C486" s="430"/>
      <c r="D486" s="430" t="s">
        <v>16864</v>
      </c>
      <c r="E486" s="430">
        <v>70501</v>
      </c>
    </row>
    <row r="487" spans="1:5" ht="13.8" x14ac:dyDescent="0.3">
      <c r="A487" s="430">
        <v>70502</v>
      </c>
      <c r="B487" s="430" t="s">
        <v>16865</v>
      </c>
      <c r="C487" s="430"/>
      <c r="D487" s="430" t="s">
        <v>16865</v>
      </c>
      <c r="E487" s="430">
        <v>70502</v>
      </c>
    </row>
    <row r="488" spans="1:5" ht="13.8" x14ac:dyDescent="0.3">
      <c r="A488" s="430">
        <v>70503</v>
      </c>
      <c r="B488" s="430" t="s">
        <v>16866</v>
      </c>
      <c r="C488" s="430"/>
      <c r="D488" s="430" t="s">
        <v>16866</v>
      </c>
      <c r="E488" s="430">
        <v>70503</v>
      </c>
    </row>
    <row r="489" spans="1:5" ht="13.8" x14ac:dyDescent="0.3">
      <c r="A489" s="430">
        <v>70601</v>
      </c>
      <c r="B489" s="430" t="s">
        <v>16867</v>
      </c>
      <c r="C489" s="430"/>
      <c r="D489" s="430" t="s">
        <v>16867</v>
      </c>
      <c r="E489" s="430">
        <v>70601</v>
      </c>
    </row>
    <row r="490" spans="1:5" ht="13.8" x14ac:dyDescent="0.3">
      <c r="A490" s="430">
        <v>70602</v>
      </c>
      <c r="B490" s="430" t="s">
        <v>16868</v>
      </c>
      <c r="C490" s="430"/>
      <c r="D490" s="430" t="s">
        <v>16868</v>
      </c>
      <c r="E490" s="430">
        <v>70602</v>
      </c>
    </row>
    <row r="491" spans="1:5" ht="13.8" x14ac:dyDescent="0.3">
      <c r="A491" s="430">
        <v>70603</v>
      </c>
      <c r="B491" s="430" t="s">
        <v>16869</v>
      </c>
      <c r="C491" s="430"/>
      <c r="D491" s="430" t="s">
        <v>16869</v>
      </c>
      <c r="E491" s="430">
        <v>70603</v>
      </c>
    </row>
    <row r="492" spans="1:5" ht="13.8" x14ac:dyDescent="0.3">
      <c r="A492" s="430">
        <v>70604</v>
      </c>
      <c r="B492" s="430" t="s">
        <v>16870</v>
      </c>
      <c r="C492" s="430"/>
      <c r="D492" s="430" t="s">
        <v>16870</v>
      </c>
      <c r="E492" s="430">
        <v>70604</v>
      </c>
    </row>
    <row r="493" spans="1:5" ht="13.8" x14ac:dyDescent="0.3">
      <c r="A493" s="431">
        <v>70605</v>
      </c>
      <c r="B493" s="430" t="s">
        <v>16871</v>
      </c>
      <c r="C493" s="430"/>
      <c r="D493" s="430" t="s">
        <v>16871</v>
      </c>
      <c r="E493" s="431">
        <v>70605</v>
      </c>
    </row>
  </sheetData>
  <sheetProtection algorithmName="SHA-512" hashValue="lfpg489NLd5dxUj9abY413S2CW87vErtp1JxU+FK+P5ltfzqI2shn8oKywfHeHAVIf52sM4G/Zw2Kd4IKGi1lw==" saltValue="eTxtK3x+nb6fXpP670u84w==" spinCount="100000" sheet="1" objects="1" scenarios="1" sort="0" autoFilter="0" pivotTables="0"/>
  <mergeCells count="2">
    <mergeCell ref="W1:W2"/>
    <mergeCell ref="X1:X2"/>
  </mergeCells>
  <pageMargins left="0.25" right="0.25" top="0.16" bottom="0.17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3F26-0769-4AA0-80C2-FE0A60ADF086}">
  <sheetPr codeName="Hoja9">
    <tabColor theme="0"/>
    <pageSetUpPr fitToPage="1"/>
  </sheetPr>
  <dimension ref="B1:G42"/>
  <sheetViews>
    <sheetView showGridLines="0" showRuler="0" zoomScale="90" zoomScaleNormal="90" workbookViewId="0">
      <selection activeCell="A2" sqref="A2"/>
    </sheetView>
  </sheetViews>
  <sheetFormatPr baseColWidth="10" defaultColWidth="11.44140625" defaultRowHeight="14.4" x14ac:dyDescent="0.3"/>
  <cols>
    <col min="1" max="1" width="8.88671875" style="399" customWidth="1"/>
    <col min="2" max="2" width="4.109375" style="425" hidden="1" customWidth="1"/>
    <col min="3" max="3" width="60.33203125" style="399" customWidth="1"/>
    <col min="4" max="4" width="64" style="399" customWidth="1"/>
    <col min="5" max="5" width="7.6640625" style="399" customWidth="1"/>
    <col min="6" max="6" width="48.77734375" style="399" customWidth="1"/>
    <col min="7" max="16384" width="11.44140625" style="399"/>
  </cols>
  <sheetData>
    <row r="1" spans="2:6" ht="7.2" customHeight="1" x14ac:dyDescent="0.3"/>
    <row r="2" spans="2:6" ht="31.2" customHeight="1" x14ac:dyDescent="0.6">
      <c r="B2" s="425">
        <v>1</v>
      </c>
      <c r="C2" s="628" t="s">
        <v>20894</v>
      </c>
      <c r="D2" s="628"/>
      <c r="E2" s="410"/>
    </row>
    <row r="3" spans="2:6" ht="32.4" x14ac:dyDescent="0.35">
      <c r="B3" s="425">
        <v>2</v>
      </c>
      <c r="C3" s="629" t="s">
        <v>34266</v>
      </c>
      <c r="D3" s="629"/>
      <c r="E3" s="411"/>
      <c r="F3" s="437" t="s">
        <v>20896</v>
      </c>
    </row>
    <row r="4" spans="2:6" ht="10.199999999999999" customHeight="1" thickBot="1" x14ac:dyDescent="0.35">
      <c r="B4" s="425">
        <v>3</v>
      </c>
      <c r="E4" s="411"/>
      <c r="F4" s="401"/>
    </row>
    <row r="5" spans="2:6" s="400" customFormat="1" ht="24" customHeight="1" thickTop="1" x14ac:dyDescent="0.3">
      <c r="B5" s="425">
        <v>4</v>
      </c>
      <c r="C5" s="507" t="s">
        <v>6737</v>
      </c>
      <c r="D5" s="524"/>
      <c r="E5" s="402"/>
      <c r="F5" s="630" t="str">
        <f>CONCATENATE(D7,"-",D5,"-",D6)</f>
        <v>--</v>
      </c>
    </row>
    <row r="6" spans="2:6" ht="24.6" customHeight="1" x14ac:dyDescent="0.3">
      <c r="B6" s="425">
        <v>5</v>
      </c>
      <c r="C6" s="507" t="s">
        <v>20897</v>
      </c>
      <c r="D6" s="626"/>
      <c r="E6" s="402"/>
      <c r="F6" s="631"/>
    </row>
    <row r="7" spans="2:6" ht="24" customHeight="1" thickBot="1" x14ac:dyDescent="0.35">
      <c r="B7" s="425">
        <v>6</v>
      </c>
      <c r="C7" s="507" t="s">
        <v>20898</v>
      </c>
      <c r="D7" s="627"/>
      <c r="E7" s="402"/>
      <c r="F7" s="632"/>
    </row>
    <row r="8" spans="2:6" ht="24" customHeight="1" thickTop="1" x14ac:dyDescent="0.3">
      <c r="B8" s="425">
        <v>7</v>
      </c>
      <c r="C8" s="507" t="s">
        <v>20899</v>
      </c>
      <c r="D8" s="627"/>
      <c r="E8" s="402"/>
      <c r="F8" s="403"/>
    </row>
    <row r="9" spans="2:6" ht="10.199999999999999" customHeight="1" x14ac:dyDescent="0.3">
      <c r="B9" s="425">
        <v>8</v>
      </c>
      <c r="C9" s="507"/>
      <c r="E9" s="402"/>
      <c r="F9" s="403"/>
    </row>
    <row r="10" spans="2:6" ht="24" customHeight="1" x14ac:dyDescent="0.3">
      <c r="B10" s="425">
        <v>9</v>
      </c>
      <c r="C10" s="504" t="s">
        <v>9041</v>
      </c>
      <c r="D10" s="574"/>
      <c r="E10" s="402"/>
    </row>
    <row r="11" spans="2:6" ht="24" customHeight="1" x14ac:dyDescent="0.3">
      <c r="B11" s="425">
        <v>10</v>
      </c>
      <c r="C11" s="504" t="s">
        <v>34267</v>
      </c>
      <c r="D11" s="574"/>
      <c r="E11" s="402"/>
    </row>
    <row r="12" spans="2:6" ht="10.199999999999999" customHeight="1" x14ac:dyDescent="0.35">
      <c r="B12" s="425">
        <v>11</v>
      </c>
      <c r="C12" s="504"/>
      <c r="D12" s="510"/>
      <c r="E12" s="402"/>
      <c r="F12" s="403"/>
    </row>
    <row r="13" spans="2:6" ht="24" customHeight="1" x14ac:dyDescent="0.3">
      <c r="B13" s="425">
        <v>12</v>
      </c>
      <c r="C13" s="504" t="s">
        <v>34297</v>
      </c>
      <c r="D13" s="575"/>
      <c r="E13" s="413"/>
    </row>
    <row r="14" spans="2:6" ht="24" customHeight="1" x14ac:dyDescent="0.3">
      <c r="B14" s="425">
        <v>13</v>
      </c>
      <c r="C14" s="504" t="s">
        <v>34298</v>
      </c>
      <c r="D14" s="575"/>
      <c r="E14" s="413"/>
      <c r="F14" s="406" t="s">
        <v>34240</v>
      </c>
    </row>
    <row r="15" spans="2:6" ht="24" customHeight="1" x14ac:dyDescent="0.3">
      <c r="B15" s="425">
        <v>14</v>
      </c>
      <c r="C15" s="504"/>
      <c r="D15" s="633" t="s">
        <v>34299</v>
      </c>
      <c r="E15" s="405"/>
      <c r="F15"/>
    </row>
    <row r="16" spans="2:6" ht="24" customHeight="1" x14ac:dyDescent="0.3">
      <c r="B16" s="425">
        <v>15</v>
      </c>
      <c r="C16" s="504"/>
      <c r="D16" s="634"/>
      <c r="E16" s="405"/>
      <c r="F16"/>
    </row>
    <row r="17" spans="2:6" ht="24" customHeight="1" x14ac:dyDescent="0.3">
      <c r="B17" s="425">
        <v>16</v>
      </c>
      <c r="C17" s="504"/>
      <c r="D17" s="634"/>
      <c r="E17" s="405"/>
      <c r="F17"/>
    </row>
    <row r="18" spans="2:6" ht="10.199999999999999" customHeight="1" x14ac:dyDescent="0.3">
      <c r="B18" s="425">
        <v>17</v>
      </c>
      <c r="C18" s="508"/>
      <c r="D18" s="404"/>
      <c r="E18" s="415"/>
    </row>
    <row r="19" spans="2:6" ht="24" customHeight="1" x14ac:dyDescent="0.3">
      <c r="B19" s="425">
        <v>18</v>
      </c>
      <c r="C19" s="504" t="s">
        <v>8086</v>
      </c>
      <c r="D19" s="576"/>
      <c r="E19" s="414"/>
    </row>
    <row r="20" spans="2:6" ht="24" customHeight="1" x14ac:dyDescent="0.3">
      <c r="B20" s="425">
        <v>19</v>
      </c>
      <c r="C20" s="504" t="s">
        <v>18448</v>
      </c>
      <c r="D20" s="568"/>
      <c r="E20" s="415"/>
    </row>
    <row r="21" spans="2:6" ht="24" customHeight="1" x14ac:dyDescent="0.3">
      <c r="B21" s="425">
        <v>20</v>
      </c>
      <c r="C21" s="504" t="s">
        <v>9040</v>
      </c>
      <c r="D21" s="569" t="str">
        <f>IFERROR(VLOOKUP(D20,ubicac,2,0),"")</f>
        <v/>
      </c>
      <c r="E21" s="415"/>
      <c r="F21" s="406" t="s">
        <v>34241</v>
      </c>
    </row>
    <row r="22" spans="2:6" ht="24" customHeight="1" x14ac:dyDescent="0.3">
      <c r="B22" s="425">
        <v>21</v>
      </c>
      <c r="C22" s="504" t="s">
        <v>6734</v>
      </c>
      <c r="D22" s="573"/>
      <c r="E22" s="415"/>
    </row>
    <row r="23" spans="2:6" ht="24" customHeight="1" x14ac:dyDescent="0.3">
      <c r="B23" s="425">
        <v>22</v>
      </c>
      <c r="C23" s="508" t="s">
        <v>6735</v>
      </c>
      <c r="D23" s="573"/>
      <c r="E23" s="415"/>
    </row>
    <row r="24" spans="2:6" ht="10.199999999999999" customHeight="1" x14ac:dyDescent="0.35">
      <c r="B24" s="425">
        <v>23</v>
      </c>
      <c r="C24" s="504"/>
      <c r="D24" s="570"/>
      <c r="E24" s="3"/>
    </row>
    <row r="25" spans="2:6" ht="24" customHeight="1" x14ac:dyDescent="0.3">
      <c r="B25" s="425">
        <v>24</v>
      </c>
      <c r="C25" s="508" t="s">
        <v>8</v>
      </c>
      <c r="D25" s="511"/>
      <c r="E25" s="416"/>
    </row>
    <row r="26" spans="2:6" ht="24" customHeight="1" x14ac:dyDescent="0.3">
      <c r="B26" s="425">
        <v>25</v>
      </c>
      <c r="C26" s="508" t="s">
        <v>6736</v>
      </c>
      <c r="D26" s="511"/>
      <c r="E26" s="416"/>
    </row>
    <row r="27" spans="2:6" ht="24" customHeight="1" x14ac:dyDescent="0.3">
      <c r="B27" s="425">
        <v>26</v>
      </c>
      <c r="C27" s="508" t="s">
        <v>12</v>
      </c>
      <c r="D27" s="511"/>
      <c r="E27" s="416"/>
      <c r="F27" s="406" t="s">
        <v>18452</v>
      </c>
    </row>
    <row r="28" spans="2:6" ht="30" customHeight="1" x14ac:dyDescent="0.3">
      <c r="B28" s="425">
        <v>27</v>
      </c>
      <c r="C28" s="635" t="s">
        <v>34238</v>
      </c>
      <c r="D28" s="635"/>
      <c r="E28" s="415"/>
    </row>
    <row r="29" spans="2:6" ht="24" customHeight="1" x14ac:dyDescent="0.3">
      <c r="B29" s="425">
        <v>28</v>
      </c>
      <c r="C29" s="509" t="s">
        <v>17648</v>
      </c>
      <c r="D29" s="571"/>
    </row>
    <row r="30" spans="2:6" ht="24.6" customHeight="1" x14ac:dyDescent="0.3">
      <c r="B30" s="425">
        <v>29</v>
      </c>
      <c r="C30" s="506" t="s">
        <v>17649</v>
      </c>
      <c r="D30" s="571"/>
      <c r="E30" s="409" t="str">
        <f>IFERROR(VLOOKUP($D$7,datos,29,0),"")</f>
        <v/>
      </c>
    </row>
    <row r="31" spans="2:6" ht="24" customHeight="1" x14ac:dyDescent="0.3">
      <c r="B31" s="425">
        <v>30</v>
      </c>
      <c r="C31" s="506" t="s">
        <v>17647</v>
      </c>
      <c r="D31" s="571"/>
      <c r="E31" s="409"/>
    </row>
    <row r="32" spans="2:6" ht="32.25" customHeight="1" x14ac:dyDescent="0.3">
      <c r="B32" s="425">
        <v>31</v>
      </c>
      <c r="C32" s="502" t="s">
        <v>34239</v>
      </c>
      <c r="D32" s="572"/>
      <c r="F32" s="409" t="str">
        <f>IF(D32="Sí","Complete el Cuadro 5 (Parte 1 y 2) de este formulario.","")</f>
        <v/>
      </c>
    </row>
    <row r="33" spans="2:7" ht="10.199999999999999" customHeight="1" x14ac:dyDescent="0.35">
      <c r="B33" s="425">
        <v>32</v>
      </c>
      <c r="C33" s="510"/>
    </row>
    <row r="34" spans="2:7" ht="47.4" customHeight="1" x14ac:dyDescent="0.3">
      <c r="B34" s="425">
        <v>33</v>
      </c>
      <c r="C34" s="636" t="s">
        <v>34310</v>
      </c>
      <c r="D34" s="636"/>
      <c r="E34" s="415"/>
      <c r="F34" s="751" t="s">
        <v>34311</v>
      </c>
      <c r="G34" s="580"/>
    </row>
    <row r="35" spans="2:7" ht="24.6" customHeight="1" x14ac:dyDescent="0.3">
      <c r="B35" s="425">
        <v>34</v>
      </c>
      <c r="C35" s="612" t="s">
        <v>34308</v>
      </c>
      <c r="D35" s="571"/>
      <c r="E35" s="409" t="str">
        <f>IFERROR(VLOOKUP($D$7,datos,29,0),"")</f>
        <v/>
      </c>
      <c r="F35" s="752"/>
    </row>
    <row r="36" spans="2:7" ht="10.199999999999999" customHeight="1" x14ac:dyDescent="0.35">
      <c r="B36" s="425">
        <v>35</v>
      </c>
      <c r="C36" s="510"/>
      <c r="F36" s="752"/>
    </row>
    <row r="37" spans="2:7" ht="24" customHeight="1" x14ac:dyDescent="0.3">
      <c r="B37" s="425">
        <v>36</v>
      </c>
      <c r="C37" s="504" t="s">
        <v>18449</v>
      </c>
      <c r="D37" s="573"/>
      <c r="F37" s="752"/>
    </row>
    <row r="38" spans="2:7" ht="24" customHeight="1" x14ac:dyDescent="0.3">
      <c r="B38" s="425">
        <v>37</v>
      </c>
      <c r="C38" s="504" t="s">
        <v>34242</v>
      </c>
      <c r="D38" s="511"/>
      <c r="E38" s="418"/>
      <c r="F38" s="752"/>
    </row>
    <row r="39" spans="2:7" ht="24" customHeight="1" x14ac:dyDescent="0.3">
      <c r="B39" s="425">
        <v>38</v>
      </c>
      <c r="C39" s="504" t="s">
        <v>18450</v>
      </c>
      <c r="D39" s="573"/>
      <c r="E39" s="419"/>
      <c r="F39" s="752"/>
    </row>
    <row r="40" spans="2:7" ht="24" customHeight="1" x14ac:dyDescent="0.3">
      <c r="B40" s="425">
        <v>39</v>
      </c>
      <c r="C40" s="504" t="s">
        <v>18451</v>
      </c>
      <c r="D40" s="511"/>
      <c r="F40" s="752"/>
    </row>
    <row r="41" spans="2:7" s="408" customFormat="1" ht="13.8" customHeight="1" x14ac:dyDescent="0.3">
      <c r="B41" s="427"/>
      <c r="F41" s="753"/>
    </row>
    <row r="42" spans="2:7" ht="24" customHeight="1" x14ac:dyDescent="0.3"/>
  </sheetData>
  <sheetProtection algorithmName="SHA-512" hashValue="r5RNQMXZPxaM0LJ37xgZGMPDQc4KYzu0W4vYDUzjzN8w/nvuWVSte466KgdKDn28TjjUh4Mk01iCFZHU2dYmFA==" saltValue="TgAvwIhEEDzEx/RxhbQmBw==" spinCount="100000" sheet="1" objects="1" scenarios="1" sort="0" autoFilter="0" pivotTables="0"/>
  <dataConsolidate/>
  <mergeCells count="7">
    <mergeCell ref="C2:D2"/>
    <mergeCell ref="C3:D3"/>
    <mergeCell ref="F5:F7"/>
    <mergeCell ref="D15:D17"/>
    <mergeCell ref="C28:D28"/>
    <mergeCell ref="C34:D34"/>
    <mergeCell ref="F34:F41"/>
  </mergeCells>
  <conditionalFormatting sqref="D6 D19:D22 E19:E23">
    <cfRule type="cellIs" dxfId="52" priority="12" operator="equal">
      <formula>#N/A</formula>
    </cfRule>
  </conditionalFormatting>
  <conditionalFormatting sqref="D19">
    <cfRule type="cellIs" dxfId="51" priority="15" operator="equal">
      <formula>0</formula>
    </cfRule>
  </conditionalFormatting>
  <conditionalFormatting sqref="D29:D32">
    <cfRule type="containsBlanks" dxfId="50" priority="14">
      <formula>LEN(TRIM(D29))=0</formula>
    </cfRule>
  </conditionalFormatting>
  <conditionalFormatting sqref="D35">
    <cfRule type="containsBlanks" dxfId="49" priority="2">
      <formula>LEN(TRIM(D35))=0</formula>
    </cfRule>
  </conditionalFormatting>
  <conditionalFormatting sqref="D38">
    <cfRule type="cellIs" dxfId="48" priority="5" operator="equal">
      <formula>#N/A</formula>
    </cfRule>
  </conditionalFormatting>
  <conditionalFormatting sqref="D40">
    <cfRule type="cellIs" dxfId="47" priority="4" operator="equal">
      <formula>#N/A</formula>
    </cfRule>
  </conditionalFormatting>
  <conditionalFormatting sqref="D13:E17">
    <cfRule type="cellIs" dxfId="46" priority="9" operator="equal">
      <formula>#N/A</formula>
    </cfRule>
  </conditionalFormatting>
  <conditionalFormatting sqref="D25:E27">
    <cfRule type="cellIs" dxfId="45" priority="6" operator="equal">
      <formula>#N/A</formula>
    </cfRule>
  </conditionalFormatting>
  <conditionalFormatting sqref="E30:E32">
    <cfRule type="cellIs" dxfId="44" priority="10" operator="equal">
      <formula>0</formula>
    </cfRule>
  </conditionalFormatting>
  <conditionalFormatting sqref="E35">
    <cfRule type="cellIs" dxfId="43" priority="1" operator="equal">
      <formula>0</formula>
    </cfRule>
  </conditionalFormatting>
  <dataValidations count="6">
    <dataValidation type="list" allowBlank="1" showInputMessage="1" showErrorMessage="1" sqref="D20" xr:uid="{65F432D4-9CD5-4DE9-89E0-7463BCF33105}">
      <formula1>ubic</formula1>
    </dataValidation>
    <dataValidation type="list" allowBlank="1" showInputMessage="1" showErrorMessage="1" sqref="D25" xr:uid="{4F10B802-45C3-42EC-B3E2-6126059B1A84}">
      <formula1>"PUBLICA,PRIVADA,SUBVENCIONADA"</formula1>
    </dataValidation>
    <dataValidation type="list" allowBlank="1" showInputMessage="1" showErrorMessage="1" sqref="D27" xr:uid="{F129CC53-0636-4476-AD52-5E78FF54F324}">
      <formula1>INDIRECT($D$26)</formula1>
    </dataValidation>
    <dataValidation type="list" allowBlank="1" showInputMessage="1" showErrorMessage="1" sqref="D26" xr:uid="{5D700A00-B26E-4532-A06A-DADCE45E15F8}">
      <formula1>REGION</formula1>
    </dataValidation>
    <dataValidation allowBlank="1" showInputMessage="1" showErrorMessage="1" promptTitle="IMPORTANTE:" prompt="Este número telefónico es de uso interno del MEP y será tratado de forma confidencial_x000a_No será publicado en medios de acceso público." sqref="D38 D40" xr:uid="{1A7980B7-F110-4369-BBBC-1A91606E4404}"/>
    <dataValidation type="list" allowBlank="1" showInputMessage="1" showErrorMessage="1" sqref="D29:D32 D35" xr:uid="{F5A6C408-C14D-4BE5-91F9-E2FD64E2B385}">
      <formula1>sino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59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>
    <tabColor theme="7" tint="-0.499984740745262"/>
    <pageSetUpPr fitToPage="1"/>
  </sheetPr>
  <dimension ref="B1:H63"/>
  <sheetViews>
    <sheetView showGridLines="0" tabSelected="1" showRuler="0" zoomScale="90" zoomScaleNormal="90" workbookViewId="0"/>
  </sheetViews>
  <sheetFormatPr baseColWidth="10" defaultColWidth="11.44140625" defaultRowHeight="14.4" x14ac:dyDescent="0.3"/>
  <cols>
    <col min="1" max="1" width="9" style="399" customWidth="1"/>
    <col min="2" max="2" width="4.109375" style="425" hidden="1" customWidth="1"/>
    <col min="3" max="3" width="60.109375" style="399" customWidth="1"/>
    <col min="4" max="4" width="64" style="399" customWidth="1"/>
    <col min="5" max="5" width="7.6640625" style="399" customWidth="1"/>
    <col min="6" max="6" width="45" style="399" customWidth="1"/>
    <col min="7" max="7" width="10.109375" style="580" hidden="1" customWidth="1"/>
    <col min="8" max="16384" width="11.44140625" style="399"/>
  </cols>
  <sheetData>
    <row r="1" spans="2:8" ht="7.2" customHeight="1" x14ac:dyDescent="0.3"/>
    <row r="2" spans="2:8" ht="31.2" customHeight="1" x14ac:dyDescent="0.6">
      <c r="B2" s="425">
        <v>1</v>
      </c>
      <c r="C2" s="628" t="s">
        <v>20894</v>
      </c>
      <c r="D2" s="628"/>
      <c r="E2" s="410"/>
    </row>
    <row r="3" spans="2:8" ht="32.4" x14ac:dyDescent="0.35">
      <c r="B3" s="425">
        <v>2</v>
      </c>
      <c r="C3" s="629" t="s">
        <v>8034</v>
      </c>
      <c r="D3" s="629"/>
      <c r="E3" s="411"/>
      <c r="F3" s="437" t="s">
        <v>20896</v>
      </c>
    </row>
    <row r="4" spans="2:8" ht="10.199999999999999" customHeight="1" thickBot="1" x14ac:dyDescent="0.35">
      <c r="B4" s="425">
        <v>3</v>
      </c>
      <c r="E4" s="411"/>
      <c r="F4" s="401"/>
    </row>
    <row r="5" spans="2:8" s="400" customFormat="1" ht="24" customHeight="1" thickTop="1" x14ac:dyDescent="0.3">
      <c r="B5" s="425">
        <v>4</v>
      </c>
      <c r="C5" s="507" t="s">
        <v>6737</v>
      </c>
      <c r="D5" s="488"/>
      <c r="E5" s="402"/>
      <c r="F5" s="630" t="str">
        <f>CONCATENATE(D7,"-",D5,"-",D6)</f>
        <v>--</v>
      </c>
      <c r="G5" s="580"/>
    </row>
    <row r="6" spans="2:8" ht="24.6" customHeight="1" x14ac:dyDescent="0.3">
      <c r="B6" s="425">
        <v>5</v>
      </c>
      <c r="C6" s="507" t="s">
        <v>20897</v>
      </c>
      <c r="D6" s="491"/>
      <c r="E6" s="402"/>
      <c r="F6" s="631"/>
    </row>
    <row r="7" spans="2:8" ht="24" customHeight="1" thickBot="1" x14ac:dyDescent="0.35">
      <c r="B7" s="425">
        <v>6</v>
      </c>
      <c r="C7" s="507" t="s">
        <v>20898</v>
      </c>
      <c r="D7" s="412" t="str" cm="1">
        <f t="array" ref="D7">IFERROR(_xlfn._xlws.FILTER(portada_F[NCODINS],(portada_F[CODIGO]=$D$5)*(portada_F[NOMBRE]=$D$6)),"")</f>
        <v/>
      </c>
      <c r="E7" s="402"/>
      <c r="F7" s="632"/>
    </row>
    <row r="8" spans="2:8" ht="24" customHeight="1" thickTop="1" x14ac:dyDescent="0.3">
      <c r="B8" s="425">
        <v>7</v>
      </c>
      <c r="C8" s="507" t="s">
        <v>20899</v>
      </c>
      <c r="D8" s="412" t="str" cm="1">
        <f t="array" ref="D8">IFERROR(_xlfn._xlws.FILTER(portada_F[COD_SABER],portada_F[NCODINS]=$D$7),"")</f>
        <v/>
      </c>
      <c r="E8" s="402"/>
      <c r="F8" s="403"/>
    </row>
    <row r="9" spans="2:8" ht="10.199999999999999" customHeight="1" x14ac:dyDescent="0.3">
      <c r="B9" s="425">
        <v>8</v>
      </c>
      <c r="C9" s="507"/>
      <c r="E9" s="402"/>
      <c r="F9" s="403"/>
    </row>
    <row r="10" spans="2:8" ht="24" customHeight="1" x14ac:dyDescent="0.3">
      <c r="B10" s="425">
        <v>9</v>
      </c>
      <c r="C10" s="504" t="s">
        <v>9041</v>
      </c>
      <c r="D10" s="565" t="str">
        <f>IF(G10="00000","",CONCATENATE("3.",G10,"-",D5,"-",G11))</f>
        <v>3.--</v>
      </c>
      <c r="E10" s="402"/>
      <c r="G10" s="581" t="str">
        <f>IFERROR(VLOOKUP(D7,portada_F[],34,FALSE),"")</f>
        <v/>
      </c>
    </row>
    <row r="11" spans="2:8" ht="24" customHeight="1" x14ac:dyDescent="0.3">
      <c r="B11" s="425">
        <v>10</v>
      </c>
      <c r="C11" s="504" t="str">
        <f>IF(G12="RED","Nombre de la Red de Cuido","")</f>
        <v/>
      </c>
      <c r="D11" s="566" t="str">
        <f>IFERROR(VLOOKUP(D7,portada_F[],32,FALSE),"")</f>
        <v/>
      </c>
      <c r="E11" s="402"/>
      <c r="G11" s="581" t="str">
        <f>IFERROR(VLOOKUP(D7,portada_F[],36,FALSE),"")</f>
        <v/>
      </c>
    </row>
    <row r="12" spans="2:8" ht="10.199999999999999" customHeight="1" x14ac:dyDescent="0.35">
      <c r="B12" s="425">
        <v>11</v>
      </c>
      <c r="C12" s="504"/>
      <c r="D12" s="510"/>
      <c r="E12" s="402"/>
      <c r="F12" s="403"/>
      <c r="G12" s="581" t="str">
        <f>IFERROR(VLOOKUP(D7,portada_F[],28,FALSE),"")</f>
        <v/>
      </c>
    </row>
    <row r="13" spans="2:8" ht="24" customHeight="1" x14ac:dyDescent="0.3">
      <c r="B13" s="425">
        <v>12</v>
      </c>
      <c r="C13" s="504" t="s">
        <v>34297</v>
      </c>
      <c r="D13" s="511" t="str" cm="1">
        <f t="array" ref="D13">IFERROR(_xlfn._xlws.FILTER(portada_F[TELEFONO1],portada_F[NCODINS]=$D$7),"")</f>
        <v/>
      </c>
      <c r="E13" s="413"/>
      <c r="H13" s="503"/>
    </row>
    <row r="14" spans="2:8" ht="24" customHeight="1" x14ac:dyDescent="0.3">
      <c r="B14" s="425">
        <v>13</v>
      </c>
      <c r="C14" s="504" t="s">
        <v>34298</v>
      </c>
      <c r="D14" s="511" t="str" cm="1">
        <f t="array" ref="D14">IFERROR(_xlfn._xlws.FILTER(portada_F[TELEFONO2],portada_F[NCODINS]=$D$7),"")</f>
        <v/>
      </c>
      <c r="E14" s="413"/>
      <c r="F14" s="406" t="s">
        <v>34240</v>
      </c>
    </row>
    <row r="15" spans="2:8" ht="24" customHeight="1" x14ac:dyDescent="0.3">
      <c r="B15" s="425">
        <v>14</v>
      </c>
      <c r="C15" s="504"/>
      <c r="D15" s="633" t="s">
        <v>34299</v>
      </c>
      <c r="E15" s="405"/>
      <c r="F15"/>
    </row>
    <row r="16" spans="2:8" ht="24" customHeight="1" x14ac:dyDescent="0.3">
      <c r="B16" s="425">
        <v>15</v>
      </c>
      <c r="C16" s="504"/>
      <c r="D16" s="634"/>
      <c r="E16" s="405"/>
      <c r="F16"/>
    </row>
    <row r="17" spans="2:8" ht="24" customHeight="1" x14ac:dyDescent="0.3">
      <c r="B17" s="425">
        <v>16</v>
      </c>
      <c r="C17" s="504"/>
      <c r="D17" s="634"/>
      <c r="E17" s="405"/>
      <c r="F17"/>
    </row>
    <row r="18" spans="2:8" ht="10.199999999999999" customHeight="1" x14ac:dyDescent="0.3">
      <c r="B18" s="425">
        <v>17</v>
      </c>
      <c r="C18" s="508"/>
      <c r="D18" s="404"/>
      <c r="E18" s="415"/>
    </row>
    <row r="19" spans="2:8" ht="24" customHeight="1" x14ac:dyDescent="0.3">
      <c r="B19" s="425">
        <v>18</v>
      </c>
      <c r="C19" s="504" t="s">
        <v>8086</v>
      </c>
      <c r="D19" s="567" t="str" cm="1">
        <f t="array" ref="D19">IFERROR(_xlfn._xlws.FILTER(portada_F[EMAIL],portada_F[NCODINS]=$D$7),"")</f>
        <v/>
      </c>
      <c r="E19" s="414"/>
    </row>
    <row r="20" spans="2:8" ht="24" customHeight="1" x14ac:dyDescent="0.3">
      <c r="B20" s="425">
        <v>19</v>
      </c>
      <c r="C20" s="504" t="s">
        <v>18448</v>
      </c>
      <c r="D20" s="568" t="str" cm="1">
        <f t="array" ref="D20">IFERROR(_xlfn._xlws.FILTER(portada_F[UBICACION],portada_F[NCODINS]=$D$7),"")</f>
        <v/>
      </c>
      <c r="E20" s="415"/>
    </row>
    <row r="21" spans="2:8" ht="24" customHeight="1" x14ac:dyDescent="0.3">
      <c r="B21" s="425">
        <v>20</v>
      </c>
      <c r="C21" s="504" t="s">
        <v>9040</v>
      </c>
      <c r="D21" s="569" t="str">
        <f>IFERROR(VLOOKUP(D20,ubicac,2,0),"")</f>
        <v/>
      </c>
      <c r="E21" s="415"/>
      <c r="F21" s="406" t="s">
        <v>34241</v>
      </c>
    </row>
    <row r="22" spans="2:8" ht="24" customHeight="1" x14ac:dyDescent="0.3">
      <c r="B22" s="425">
        <v>21</v>
      </c>
      <c r="C22" s="504" t="s">
        <v>6734</v>
      </c>
      <c r="D22" s="568" t="str" cm="1">
        <f t="array" ref="D22">IFERROR(_xlfn._xlws.FILTER(portada_F[POBLADO],portada_F[NCODINS]=$D$7),"")</f>
        <v/>
      </c>
      <c r="E22" s="415"/>
    </row>
    <row r="23" spans="2:8" ht="24" customHeight="1" x14ac:dyDescent="0.3">
      <c r="B23" s="425">
        <v>22</v>
      </c>
      <c r="C23" s="508" t="s">
        <v>6735</v>
      </c>
      <c r="D23" s="568" t="str" cm="1">
        <f t="array" ref="D23">IFERROR(_xlfn._xlws.FILTER(portada_F[EXACTA],portada_F[NCODINS]=$D$7),"")</f>
        <v/>
      </c>
      <c r="E23" s="415"/>
    </row>
    <row r="24" spans="2:8" ht="10.199999999999999" customHeight="1" x14ac:dyDescent="0.35">
      <c r="B24" s="425">
        <v>23</v>
      </c>
      <c r="C24" s="504"/>
      <c r="D24" s="570"/>
      <c r="E24" s="3"/>
    </row>
    <row r="25" spans="2:8" ht="24" customHeight="1" x14ac:dyDescent="0.3">
      <c r="B25" s="425">
        <v>24</v>
      </c>
      <c r="C25" s="508" t="s">
        <v>8</v>
      </c>
      <c r="D25" s="568" t="str" cm="1">
        <f t="array" ref="D25">IFERROR(_xlfn._xlws.FILTER(portada_F[DEPENDENCIA],portada_F[NCODINS]=$D$7),"")</f>
        <v/>
      </c>
      <c r="E25" s="416"/>
    </row>
    <row r="26" spans="2:8" ht="24" customHeight="1" x14ac:dyDescent="0.3">
      <c r="B26" s="425">
        <v>25</v>
      </c>
      <c r="C26" s="508" t="s">
        <v>6736</v>
      </c>
      <c r="D26" s="568" t="str" cm="1">
        <f t="array" ref="D26">IFERROR(_xlfn._xlws.FILTER(portada_F[REGION],portada_F[NCODINS]=$D$7),"")</f>
        <v/>
      </c>
      <c r="E26" s="416"/>
    </row>
    <row r="27" spans="2:8" ht="24" customHeight="1" x14ac:dyDescent="0.3">
      <c r="B27" s="425">
        <v>26</v>
      </c>
      <c r="C27" s="508" t="s">
        <v>12</v>
      </c>
      <c r="D27" s="568" t="str" cm="1">
        <f t="array" ref="D27">IFERROR(_xlfn._xlws.FILTER(portada_F[CIRCUITO],portada_F[NCODINS]=$D$7),"")</f>
        <v/>
      </c>
      <c r="E27" s="416"/>
      <c r="F27" s="406" t="s">
        <v>18452</v>
      </c>
    </row>
    <row r="28" spans="2:8" ht="29.4" customHeight="1" x14ac:dyDescent="0.3">
      <c r="B28" s="425">
        <v>27</v>
      </c>
      <c r="C28" s="635" t="s">
        <v>34238</v>
      </c>
      <c r="D28" s="635"/>
      <c r="E28" s="415"/>
    </row>
    <row r="29" spans="2:8" ht="24" customHeight="1" x14ac:dyDescent="0.3">
      <c r="B29" s="425">
        <v>28</v>
      </c>
      <c r="C29" s="509" t="s">
        <v>17648</v>
      </c>
      <c r="D29" s="571"/>
      <c r="H29" s="417"/>
    </row>
    <row r="30" spans="2:8" ht="25.2" customHeight="1" x14ac:dyDescent="0.3">
      <c r="B30" s="425">
        <v>29</v>
      </c>
      <c r="C30" s="506" t="s">
        <v>17649</v>
      </c>
      <c r="D30" s="571"/>
      <c r="E30" s="409" t="str">
        <f>IFERROR(VLOOKUP($D$7,datos,29,0),"")</f>
        <v/>
      </c>
    </row>
    <row r="31" spans="2:8" ht="24" customHeight="1" x14ac:dyDescent="0.3">
      <c r="B31" s="425">
        <v>30</v>
      </c>
      <c r="C31" s="506" t="s">
        <v>17647</v>
      </c>
      <c r="D31" s="571"/>
      <c r="E31" s="409"/>
    </row>
    <row r="32" spans="2:8" ht="32.25" customHeight="1" x14ac:dyDescent="0.3">
      <c r="B32" s="425">
        <v>31</v>
      </c>
      <c r="C32" s="502" t="s">
        <v>34239</v>
      </c>
      <c r="D32" s="572"/>
      <c r="F32" s="409" t="str">
        <f>IF(D32="Sí","Complete el Cuadro 5 (Parte 1 y 2) de este formulario.","")</f>
        <v/>
      </c>
      <c r="G32" s="582"/>
    </row>
    <row r="33" spans="2:7" ht="10.199999999999999" customHeight="1" x14ac:dyDescent="0.35">
      <c r="B33" s="425">
        <v>32</v>
      </c>
      <c r="C33" s="510"/>
      <c r="F33" s="409"/>
    </row>
    <row r="34" spans="2:7" ht="48" customHeight="1" x14ac:dyDescent="0.3">
      <c r="B34" s="425">
        <v>33</v>
      </c>
      <c r="C34" s="636" t="s">
        <v>34310</v>
      </c>
      <c r="D34" s="636"/>
      <c r="E34" s="415"/>
      <c r="F34" s="751" t="s">
        <v>34311</v>
      </c>
    </row>
    <row r="35" spans="2:7" ht="24.6" customHeight="1" x14ac:dyDescent="0.3">
      <c r="B35" s="425">
        <v>34</v>
      </c>
      <c r="C35" s="612" t="s">
        <v>34308</v>
      </c>
      <c r="D35" s="571"/>
      <c r="E35" s="409" t="str">
        <f>IFERROR(VLOOKUP($D$7,datos,29,0),"")</f>
        <v/>
      </c>
      <c r="F35" s="752"/>
      <c r="G35" s="399"/>
    </row>
    <row r="36" spans="2:7" ht="10.199999999999999" customHeight="1" x14ac:dyDescent="0.35">
      <c r="B36" s="425">
        <v>35</v>
      </c>
      <c r="C36" s="510"/>
      <c r="F36" s="752"/>
    </row>
    <row r="37" spans="2:7" ht="24" customHeight="1" x14ac:dyDescent="0.3">
      <c r="B37" s="425">
        <v>36</v>
      </c>
      <c r="C37" s="504" t="s">
        <v>18449</v>
      </c>
      <c r="D37" s="573"/>
      <c r="F37" s="752"/>
    </row>
    <row r="38" spans="2:7" ht="24" customHeight="1" x14ac:dyDescent="0.3">
      <c r="B38" s="425">
        <v>37</v>
      </c>
      <c r="C38" s="504" t="s">
        <v>34242</v>
      </c>
      <c r="D38" s="511"/>
      <c r="E38" s="418"/>
      <c r="F38" s="752"/>
    </row>
    <row r="39" spans="2:7" ht="24" customHeight="1" x14ac:dyDescent="0.3">
      <c r="B39" s="425">
        <v>38</v>
      </c>
      <c r="C39" s="504" t="s">
        <v>18450</v>
      </c>
      <c r="D39" s="573"/>
      <c r="E39" s="419"/>
      <c r="F39" s="752"/>
    </row>
    <row r="40" spans="2:7" ht="24" customHeight="1" x14ac:dyDescent="0.3">
      <c r="B40" s="425">
        <v>39</v>
      </c>
      <c r="C40" s="504" t="s">
        <v>18451</v>
      </c>
      <c r="D40" s="511"/>
      <c r="F40" s="752"/>
    </row>
    <row r="41" spans="2:7" ht="10.199999999999999" customHeight="1" x14ac:dyDescent="0.3">
      <c r="C41" s="407"/>
      <c r="F41" s="753"/>
    </row>
    <row r="42" spans="2:7" s="408" customFormat="1" ht="24" customHeight="1" x14ac:dyDescent="0.3">
      <c r="B42" s="427"/>
      <c r="G42" s="583"/>
    </row>
    <row r="43" spans="2:7" ht="24" customHeight="1" x14ac:dyDescent="0.3"/>
    <row r="44" spans="2:7" ht="24" customHeight="1" x14ac:dyDescent="0.3"/>
    <row r="45" spans="2:7" ht="24" customHeight="1" x14ac:dyDescent="0.3"/>
    <row r="46" spans="2:7" ht="24" customHeight="1" x14ac:dyDescent="0.3"/>
    <row r="47" spans="2:7" ht="24" customHeight="1" x14ac:dyDescent="0.3"/>
    <row r="48" spans="2:7" ht="24" customHeight="1" x14ac:dyDescent="0.3"/>
    <row r="49" ht="24" customHeight="1" x14ac:dyDescent="0.3"/>
    <row r="50" ht="24" customHeight="1" x14ac:dyDescent="0.3"/>
    <row r="51" ht="24" customHeight="1" x14ac:dyDescent="0.3"/>
    <row r="52" ht="24" customHeight="1" x14ac:dyDescent="0.3"/>
    <row r="53" ht="24" customHeight="1" x14ac:dyDescent="0.3"/>
    <row r="58" ht="1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5" customHeight="1" x14ac:dyDescent="0.3"/>
  </sheetData>
  <sheetProtection algorithmName="SHA-512" hashValue="qtOv0BXT2vHAYtZTA8wsf24TJY/KpRgxjm30SbzGcGstQg3dHN6YXMh1Nf4cDbb2h0EDTPgyZ8Sb5Q0Bg9luXg==" saltValue="RtsECAkun//3FLRFn2wcGQ==" spinCount="100000" sheet="1" objects="1" scenarios="1" sort="0" autoFilter="0" pivotTables="0"/>
  <dataConsolidate/>
  <mergeCells count="7">
    <mergeCell ref="C2:D2"/>
    <mergeCell ref="C3:D3"/>
    <mergeCell ref="F5:F7"/>
    <mergeCell ref="D15:D17"/>
    <mergeCell ref="C28:D28"/>
    <mergeCell ref="C34:D34"/>
    <mergeCell ref="F34:F41"/>
  </mergeCells>
  <conditionalFormatting sqref="D6 D19:D22 E19:E23 D25:E27">
    <cfRule type="cellIs" dxfId="42" priority="16" operator="equal">
      <formula>#N/A</formula>
    </cfRule>
  </conditionalFormatting>
  <conditionalFormatting sqref="D11">
    <cfRule type="notContainsBlanks" dxfId="40" priority="30">
      <formula>LEN(TRIM(D11))&gt;0</formula>
    </cfRule>
  </conditionalFormatting>
  <conditionalFormatting sqref="D19">
    <cfRule type="cellIs" dxfId="39" priority="29" operator="equal">
      <formula>0</formula>
    </cfRule>
  </conditionalFormatting>
  <conditionalFormatting sqref="D29:D32 D35">
    <cfRule type="containsBlanks" dxfId="38" priority="2">
      <formula>LEN(TRIM(D29))=0</formula>
    </cfRule>
  </conditionalFormatting>
  <conditionalFormatting sqref="D38">
    <cfRule type="cellIs" dxfId="37" priority="4" operator="equal">
      <formula>#N/A</formula>
    </cfRule>
  </conditionalFormatting>
  <conditionalFormatting sqref="D40">
    <cfRule type="cellIs" dxfId="36" priority="3" operator="equal">
      <formula>#N/A</formula>
    </cfRule>
  </conditionalFormatting>
  <conditionalFormatting sqref="D13:E17">
    <cfRule type="cellIs" dxfId="35" priority="11" operator="equal">
      <formula>#N/A</formula>
    </cfRule>
  </conditionalFormatting>
  <conditionalFormatting sqref="E30:E32 E35">
    <cfRule type="cellIs" dxfId="34" priority="1" operator="equal">
      <formula>0</formula>
    </cfRule>
  </conditionalFormatting>
  <conditionalFormatting sqref="G10:G12">
    <cfRule type="cellIs" dxfId="33" priority="14" operator="equal">
      <formula>0</formula>
    </cfRule>
  </conditionalFormatting>
  <dataValidations xWindow="67" yWindow="219" count="6">
    <dataValidation type="list" allowBlank="1" showInputMessage="1" showErrorMessage="1" sqref="D20" xr:uid="{07FA981F-0725-46A7-8A65-3F257DE9A5E1}">
      <formula1>ubic</formula1>
    </dataValidation>
    <dataValidation type="list" allowBlank="1" showInputMessage="1" showErrorMessage="1" sqref="D25" xr:uid="{BC96279B-3A59-46FE-8399-35AEA417873C}">
      <formula1>"PUBLICA,PRIVADA,SUBVENCIONADA"</formula1>
    </dataValidation>
    <dataValidation type="list" allowBlank="1" showInputMessage="1" showErrorMessage="1" sqref="D26" xr:uid="{336159C6-BFDF-439E-B82C-94AE65DEC7AB}">
      <formula1>REGION</formula1>
    </dataValidation>
    <dataValidation type="list" allowBlank="1" showInputMessage="1" showErrorMessage="1" sqref="D27" xr:uid="{01A41720-4FEA-46F0-AF86-E85F63D36898}">
      <formula1>INDIRECT($D$26)</formula1>
    </dataValidation>
    <dataValidation allowBlank="1" showInputMessage="1" showErrorMessage="1" promptTitle="IMPORTANTE:" prompt="Este número telefónico es de uso interno del MEP y será tratado de forma confidencial_x000a_No será publicado en medios de acceso público." sqref="D38 D40" xr:uid="{4FBB854C-CBFB-4096-9452-4275D3682099}"/>
    <dataValidation type="list" allowBlank="1" showInputMessage="1" showErrorMessage="1" sqref="D35 D29:D32" xr:uid="{00000000-0002-0000-0500-000000000000}">
      <formula1>sino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59" orientation="landscape" r:id="rId1"/>
  <headerFooter>
    <oddHeader>&amp;C&amp;G</oddHeader>
  </headerFooter>
  <ignoredErrors>
    <ignoredError sqref="D13" unlockedFormula="1"/>
  </ignoredError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B58EC4CB-FA8C-404B-8723-4EA4E98F5952}">
            <xm:f>NOT(ISERROR(SEARCH("-",D11)))</xm:f>
            <xm:f>"-"</xm:f>
            <x14:dxf>
              <font>
                <color theme="0"/>
              </font>
              <fill>
                <patternFill patternType="solid">
                  <bgColor theme="0"/>
                </patternFill>
              </fill>
              <border>
                <left style="dotted">
                  <color theme="0"/>
                </left>
                <right style="dotted">
                  <color theme="0"/>
                </right>
                <top style="dotted">
                  <color auto="1"/>
                </top>
                <bottom style="dotted">
                  <color theme="0"/>
                </bottom>
                <vertical/>
                <horizontal/>
              </border>
            </x14:dxf>
          </x14:cfRule>
          <xm:sqref>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67" yWindow="219" count="2">
        <x14:dataValidation type="list" allowBlank="1" showInputMessage="1" showErrorMessage="1" promptTitle="CÓDIGO PRESUPUESTARIO" prompt="_x000a_Seleccione el Código Presupuestario._x000a__x000a_Las instituciones sin Código Presupuestario deben seleccionar la opción &quot;0000&quot;._x000a__x000a_Luego seleccione el nombre del Centro Educativo._x000a_" xr:uid="{00000000-0002-0000-0500-000003000000}">
          <x14:formula1>
            <xm:f>_xlfn.ANCHORARRAY(Preescolar!$A$2)</xm:f>
          </x14:formula1>
          <xm:sqref>D5</xm:sqref>
        </x14:dataValidation>
        <x14:dataValidation type="list" allowBlank="1" showInputMessage="1" showErrorMessage="1" xr:uid="{7DB09F64-4757-4498-8DE5-93B95B88F35B}">
          <x14:formula1>
            <xm:f>_xlfn.ANCHORARRAY(Preescolar!$B$2)</xm:f>
          </x14:formula1>
          <xm:sqref>D6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tabColor theme="7" tint="0.79998168889431442"/>
    <pageSetUpPr fitToPage="1"/>
  </sheetPr>
  <dimension ref="B1:N26"/>
  <sheetViews>
    <sheetView showGridLines="0" zoomScale="90" zoomScaleNormal="90" workbookViewId="0"/>
  </sheetViews>
  <sheetFormatPr baseColWidth="10" defaultColWidth="11.44140625" defaultRowHeight="14.4" x14ac:dyDescent="0.3"/>
  <cols>
    <col min="1" max="1" width="9.44140625" style="3" customWidth="1"/>
    <col min="2" max="2" width="4" style="36" hidden="1" customWidth="1"/>
    <col min="3" max="3" width="29.6640625" style="3" customWidth="1"/>
    <col min="4" max="9" width="10.109375" style="3" customWidth="1"/>
    <col min="10" max="10" width="11.6640625" style="3" customWidth="1"/>
    <col min="11" max="11" width="27.77734375" style="3" customWidth="1"/>
    <col min="12" max="16384" width="11.44140625" style="3"/>
  </cols>
  <sheetData>
    <row r="1" spans="2:14" ht="18.600000000000001" x14ac:dyDescent="0.4">
      <c r="B1" s="425">
        <v>1</v>
      </c>
      <c r="C1" s="2" t="s">
        <v>9043</v>
      </c>
    </row>
    <row r="2" spans="2:14" ht="43.5" customHeight="1" thickBot="1" x14ac:dyDescent="0.35">
      <c r="B2" s="425">
        <v>2</v>
      </c>
      <c r="C2" s="638" t="s">
        <v>10122</v>
      </c>
      <c r="D2" s="638"/>
      <c r="E2" s="638"/>
      <c r="F2" s="638"/>
      <c r="G2" s="638"/>
      <c r="H2" s="638"/>
      <c r="I2" s="638"/>
      <c r="J2" s="638"/>
    </row>
    <row r="3" spans="2:14" ht="23.25" customHeight="1" thickTop="1" x14ac:dyDescent="0.3">
      <c r="B3" s="425">
        <v>3</v>
      </c>
      <c r="C3" s="648" t="s">
        <v>13532</v>
      </c>
      <c r="D3" s="652" t="s">
        <v>9045</v>
      </c>
      <c r="E3" s="653"/>
      <c r="F3" s="653"/>
      <c r="G3" s="652" t="s">
        <v>34294</v>
      </c>
      <c r="H3" s="653"/>
      <c r="I3" s="653"/>
      <c r="J3" s="650" t="s">
        <v>12399</v>
      </c>
    </row>
    <row r="4" spans="2:14" ht="25.5" customHeight="1" thickBot="1" x14ac:dyDescent="0.35">
      <c r="B4" s="425">
        <v>4</v>
      </c>
      <c r="C4" s="649"/>
      <c r="D4" s="4" t="s">
        <v>0</v>
      </c>
      <c r="E4" s="5" t="s">
        <v>6742</v>
      </c>
      <c r="F4" s="6" t="s">
        <v>6743</v>
      </c>
      <c r="G4" s="4" t="s">
        <v>0</v>
      </c>
      <c r="H4" s="5" t="s">
        <v>6742</v>
      </c>
      <c r="I4" s="6" t="s">
        <v>6743</v>
      </c>
      <c r="J4" s="651"/>
    </row>
    <row r="5" spans="2:14" ht="25.5" customHeight="1" thickTop="1" x14ac:dyDescent="0.3">
      <c r="B5" s="425">
        <v>5</v>
      </c>
      <c r="C5" s="8" t="s">
        <v>0</v>
      </c>
      <c r="D5" s="9">
        <f>+D6+D11</f>
        <v>0</v>
      </c>
      <c r="E5" s="10">
        <f t="shared" ref="E5:J5" si="0">+E6+E11</f>
        <v>0</v>
      </c>
      <c r="F5" s="11">
        <f t="shared" si="0"/>
        <v>0</v>
      </c>
      <c r="G5" s="9">
        <f>+G6+G11</f>
        <v>0</v>
      </c>
      <c r="H5" s="10">
        <f t="shared" ref="H5:I5" si="1">+H6+H11</f>
        <v>0</v>
      </c>
      <c r="I5" s="11">
        <f t="shared" si="1"/>
        <v>0</v>
      </c>
      <c r="J5" s="12">
        <f t="shared" si="0"/>
        <v>0</v>
      </c>
    </row>
    <row r="6" spans="2:14" ht="24" customHeight="1" x14ac:dyDescent="0.3">
      <c r="B6" s="425">
        <v>6</v>
      </c>
      <c r="C6" s="421" t="s">
        <v>7088</v>
      </c>
      <c r="D6" s="13">
        <f>+E6+F6</f>
        <v>0</v>
      </c>
      <c r="E6" s="14">
        <f>SUM(E7:E10)</f>
        <v>0</v>
      </c>
      <c r="F6" s="15">
        <f>SUM(F7:F10)</f>
        <v>0</v>
      </c>
      <c r="G6" s="13">
        <f>+H6+I6</f>
        <v>0</v>
      </c>
      <c r="H6" s="14">
        <f>SUM(H7:H10)</f>
        <v>0</v>
      </c>
      <c r="I6" s="15">
        <f>SUM(I7:I10)</f>
        <v>0</v>
      </c>
      <c r="J6" s="16">
        <f>SUM(J7:J10)</f>
        <v>0</v>
      </c>
    </row>
    <row r="7" spans="2:14" ht="24" customHeight="1" x14ac:dyDescent="0.3">
      <c r="B7" s="425">
        <v>7</v>
      </c>
      <c r="C7" s="423" t="s">
        <v>20888</v>
      </c>
      <c r="D7" s="17">
        <f>IF(OR(E7="X",F7="X"),0,(E7+F7))</f>
        <v>0</v>
      </c>
      <c r="E7" s="18"/>
      <c r="F7" s="19"/>
      <c r="G7" s="17">
        <f>IF(OR(H7="X",I7="X"),0,(H7+I7))</f>
        <v>0</v>
      </c>
      <c r="H7" s="18"/>
      <c r="I7" s="19"/>
      <c r="J7" s="20"/>
      <c r="K7" s="21" t="str">
        <f>IF(J7="X","",(IF(AND(OR(D7&gt;0),AND(J7=0)),"Digite el número de secciones",IF(AND(OR(D7=0),AND(J7&gt;D7)),"No hay matrícula digitada",IF(AND(OR(D7&gt;0),AND(J7&gt;D7)),"Hay más secciones que matrícula","")))))</f>
        <v/>
      </c>
    </row>
    <row r="8" spans="2:14" ht="24" customHeight="1" x14ac:dyDescent="0.3">
      <c r="B8" s="425">
        <v>8</v>
      </c>
      <c r="C8" s="424" t="s">
        <v>7089</v>
      </c>
      <c r="D8" s="22">
        <f t="shared" ref="D8:D9" si="2">IF(OR(E8="X",F8="X"),0,(E8+F8))</f>
        <v>0</v>
      </c>
      <c r="E8" s="18"/>
      <c r="F8" s="19"/>
      <c r="G8" s="22">
        <f t="shared" ref="G8:G9" si="3">IF(OR(H8="X",I8="X"),0,(H8+I8))</f>
        <v>0</v>
      </c>
      <c r="H8" s="18"/>
      <c r="I8" s="19"/>
      <c r="J8" s="20"/>
      <c r="K8" s="21" t="str">
        <f t="shared" ref="K8:K9" si="4">IF(J8="X","",(IF(AND(OR(D8&gt;0),AND(J8=0)),"Digite el número de secciones",IF(AND(OR(D8=0),AND(J8&gt;D8)),"No hay matrícula digitada",IF(AND(OR(D8&gt;0),AND(J8&gt;D8)),"Hay más secciones que matrícula","")))))</f>
        <v/>
      </c>
    </row>
    <row r="9" spans="2:14" ht="24" customHeight="1" x14ac:dyDescent="0.3">
      <c r="B9" s="425">
        <v>9</v>
      </c>
      <c r="C9" s="424" t="s">
        <v>7090</v>
      </c>
      <c r="D9" s="22">
        <f t="shared" si="2"/>
        <v>0</v>
      </c>
      <c r="E9" s="18"/>
      <c r="F9" s="19"/>
      <c r="G9" s="22">
        <f t="shared" si="3"/>
        <v>0</v>
      </c>
      <c r="H9" s="18"/>
      <c r="I9" s="19"/>
      <c r="J9" s="20"/>
      <c r="K9" s="21" t="str">
        <f t="shared" si="4"/>
        <v/>
      </c>
    </row>
    <row r="10" spans="2:14" ht="24" customHeight="1" x14ac:dyDescent="0.3">
      <c r="B10" s="425">
        <v>10</v>
      </c>
      <c r="C10" s="423" t="s">
        <v>20889</v>
      </c>
      <c r="D10" s="17">
        <f t="shared" ref="D10:D11" si="5">+E10+F10</f>
        <v>0</v>
      </c>
      <c r="E10" s="23"/>
      <c r="F10" s="24"/>
      <c r="G10" s="17">
        <f t="shared" ref="G10:G11" si="6">+H10+I10</f>
        <v>0</v>
      </c>
      <c r="H10" s="23"/>
      <c r="I10" s="24"/>
      <c r="J10" s="25"/>
      <c r="K10" s="21" t="str">
        <f t="shared" ref="K10:K11" si="7">IF(AND(OR(D10&gt;0),AND(J10=0)),"Digite el número de secciones",IF(AND(OR(D10=0),AND(J10&gt;D10)),"No hay matrícula digitada",IF(AND(OR(D10&gt;0),AND(J10&gt;D10)),"Hay más secciones que matrícula","")))</f>
        <v/>
      </c>
    </row>
    <row r="11" spans="2:14" ht="24" customHeight="1" thickBot="1" x14ac:dyDescent="0.35">
      <c r="B11" s="425">
        <v>11</v>
      </c>
      <c r="C11" s="422" t="s">
        <v>20887</v>
      </c>
      <c r="D11" s="26">
        <f t="shared" si="5"/>
        <v>0</v>
      </c>
      <c r="E11" s="27"/>
      <c r="F11" s="28"/>
      <c r="G11" s="26">
        <f t="shared" si="6"/>
        <v>0</v>
      </c>
      <c r="H11" s="27"/>
      <c r="I11" s="28"/>
      <c r="J11" s="29"/>
      <c r="K11" s="30" t="str">
        <f t="shared" si="7"/>
        <v/>
      </c>
      <c r="L11" s="31"/>
      <c r="M11" s="31"/>
      <c r="N11" s="31"/>
    </row>
    <row r="12" spans="2:14" ht="15" customHeight="1" thickTop="1" x14ac:dyDescent="0.3">
      <c r="B12" s="425">
        <v>12</v>
      </c>
      <c r="C12" s="32" t="s">
        <v>8088</v>
      </c>
      <c r="D12" s="33"/>
      <c r="E12" s="33"/>
      <c r="F12" s="34"/>
      <c r="G12" s="654" t="str">
        <f>IF(OR(H7&gt;E7,H8&gt;E8,H9&gt;E9,H10&gt;E10,H11&gt;E11,I7&gt;F7,I8&gt;F8,I9&gt;F9,I10&gt;F10,I11&gt;F11),"El dato de repitentes no puede ser mayor a la matrícula inicial, en hombres o en mujeres. VERIFICAR!!","")</f>
        <v/>
      </c>
      <c r="H12" s="654"/>
      <c r="I12" s="654"/>
      <c r="J12" s="34"/>
    </row>
    <row r="13" spans="2:14" ht="15" customHeight="1" x14ac:dyDescent="0.3">
      <c r="B13" s="425">
        <v>13</v>
      </c>
      <c r="C13" s="32" t="s">
        <v>8089</v>
      </c>
      <c r="D13" s="33"/>
      <c r="E13" s="33"/>
      <c r="F13" s="34"/>
      <c r="G13" s="655"/>
      <c r="H13" s="655"/>
      <c r="I13" s="655"/>
      <c r="J13" s="34"/>
    </row>
    <row r="14" spans="2:14" ht="15" customHeight="1" x14ac:dyDescent="0.3">
      <c r="B14" s="425">
        <v>14</v>
      </c>
      <c r="C14" s="32" t="s">
        <v>8090</v>
      </c>
      <c r="D14" s="33"/>
      <c r="E14" s="33"/>
      <c r="F14" s="34"/>
      <c r="G14" s="655"/>
      <c r="H14" s="655"/>
      <c r="I14" s="655"/>
      <c r="J14" s="34"/>
    </row>
    <row r="15" spans="2:14" ht="22.5" customHeight="1" x14ac:dyDescent="0.3">
      <c r="B15" s="425">
        <v>15</v>
      </c>
      <c r="C15" s="35" t="s">
        <v>8361</v>
      </c>
      <c r="G15" s="656"/>
      <c r="H15" s="656"/>
      <c r="I15" s="656"/>
    </row>
    <row r="16" spans="2:14" ht="18" customHeight="1" x14ac:dyDescent="0.3">
      <c r="B16" s="425">
        <v>16</v>
      </c>
      <c r="C16" s="639"/>
      <c r="D16" s="640"/>
      <c r="E16" s="640"/>
      <c r="F16" s="640"/>
      <c r="G16" s="640"/>
      <c r="H16" s="640"/>
      <c r="I16" s="640"/>
      <c r="J16" s="641"/>
    </row>
    <row r="17" spans="3:14" ht="18" customHeight="1" x14ac:dyDescent="0.3">
      <c r="C17" s="642"/>
      <c r="D17" s="643"/>
      <c r="E17" s="643"/>
      <c r="F17" s="643"/>
      <c r="G17" s="643"/>
      <c r="H17" s="643"/>
      <c r="I17" s="643"/>
      <c r="J17" s="644"/>
    </row>
    <row r="18" spans="3:14" ht="18" customHeight="1" x14ac:dyDescent="0.3">
      <c r="C18" s="642"/>
      <c r="D18" s="643"/>
      <c r="E18" s="643"/>
      <c r="F18" s="643"/>
      <c r="G18" s="643"/>
      <c r="H18" s="643"/>
      <c r="I18" s="643"/>
      <c r="J18" s="644"/>
    </row>
    <row r="19" spans="3:14" ht="18" customHeight="1" x14ac:dyDescent="0.3">
      <c r="C19" s="642"/>
      <c r="D19" s="643"/>
      <c r="E19" s="643"/>
      <c r="F19" s="643"/>
      <c r="G19" s="643"/>
      <c r="H19" s="643"/>
      <c r="I19" s="643"/>
      <c r="J19" s="644"/>
    </row>
    <row r="20" spans="3:14" ht="18" customHeight="1" x14ac:dyDescent="0.3">
      <c r="C20" s="645"/>
      <c r="D20" s="646"/>
      <c r="E20" s="646"/>
      <c r="F20" s="646"/>
      <c r="G20" s="646"/>
      <c r="H20" s="646"/>
      <c r="I20" s="646"/>
      <c r="J20" s="647"/>
    </row>
    <row r="23" spans="3:14" x14ac:dyDescent="0.3"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3:14" x14ac:dyDescent="0.3"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3:14" x14ac:dyDescent="0.3"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3:14" x14ac:dyDescent="0.3"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</row>
  </sheetData>
  <sheetProtection algorithmName="SHA-512" hashValue="7h+O3HCw4NHBH58UuglTgsB4BGEHBj9qJAstVB7cAQwk+4SXG+tmy6seHZeIi9VbafkQGJJ48hZnY1QbCwbzYA==" saltValue="R745scMKHNt0KZTm6wUHQw==" spinCount="100000" sheet="1" objects="1" scenarios="1" sort="0" autoFilter="0" pivotTables="0"/>
  <mergeCells count="7">
    <mergeCell ref="C2:J2"/>
    <mergeCell ref="C16:J20"/>
    <mergeCell ref="C3:C4"/>
    <mergeCell ref="J3:J4"/>
    <mergeCell ref="D3:F3"/>
    <mergeCell ref="G3:I3"/>
    <mergeCell ref="G12:I15"/>
  </mergeCells>
  <conditionalFormatting sqref="D5:J6 D7:D11 G7:G11">
    <cfRule type="cellIs" dxfId="32" priority="13" operator="equal">
      <formula>0</formula>
    </cfRule>
  </conditionalFormatting>
  <dataValidations count="2">
    <dataValidation type="whole" operator="greaterThanOrEqual" allowBlank="1" showInputMessage="1" showErrorMessage="1" sqref="D5:D11 E5:F6 H5:J6 G5:G11" xr:uid="{00000000-0002-0000-0800-000000000000}">
      <formula1>0</formula1>
    </dataValidation>
    <dataValidation allowBlank="1" showInputMessage="1" showErrorMessage="1" promptTitle="RECUERDE:" prompt="Si es una institución PÚBLICA, no debe incluir datos en esta categoría._x000a_" sqref="E7:F8 H7:J8" xr:uid="{0F072E04-0B51-4D0B-91A2-3734EA52D42A}"/>
  </dataValidations>
  <printOptions horizontalCentered="1" verticalCentered="1"/>
  <pageMargins left="0.19685039370078741" right="0.19685039370078741" top="0.70866141732283472" bottom="0.19685039370078741" header="0.15748031496062992" footer="0.15748031496062992"/>
  <pageSetup orientation="landscape" r:id="rId1"/>
  <headerFooter>
    <oddHeader>&amp;C&amp;G</oddHeader>
    <oddFooter>&amp;R&amp;"Gentium Basic,Normal"&amp;A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tabColor theme="7" tint="0.79998168889431442"/>
    <pageSetUpPr fitToPage="1"/>
  </sheetPr>
  <dimension ref="B1:U36"/>
  <sheetViews>
    <sheetView showGridLines="0" showRuler="0" zoomScaleNormal="100" workbookViewId="0"/>
  </sheetViews>
  <sheetFormatPr baseColWidth="10" defaultColWidth="11.44140625" defaultRowHeight="14.4" x14ac:dyDescent="0.3"/>
  <cols>
    <col min="1" max="1" width="4.6640625" style="3" customWidth="1"/>
    <col min="2" max="2" width="4.109375" style="36" hidden="1" customWidth="1"/>
    <col min="3" max="3" width="44.44140625" style="3" customWidth="1"/>
    <col min="4" max="21" width="7.6640625" style="3" customWidth="1"/>
    <col min="22" max="16384" width="11.44140625" style="3"/>
  </cols>
  <sheetData>
    <row r="1" spans="2:21" ht="18.600000000000001" x14ac:dyDescent="0.3">
      <c r="B1" s="425">
        <v>1</v>
      </c>
      <c r="C1" s="43" t="s">
        <v>11175</v>
      </c>
      <c r="D1" s="75"/>
      <c r="E1" s="75"/>
      <c r="F1" s="75"/>
      <c r="G1" s="363"/>
      <c r="H1" s="75"/>
      <c r="I1" s="75"/>
      <c r="J1" s="75"/>
      <c r="K1" s="75"/>
      <c r="L1" s="75"/>
      <c r="M1" s="75"/>
      <c r="P1" s="40"/>
      <c r="Q1" s="40"/>
    </row>
    <row r="2" spans="2:21" ht="19.2" thickBot="1" x14ac:dyDescent="0.35">
      <c r="B2" s="425">
        <v>2</v>
      </c>
      <c r="C2" s="589" t="s">
        <v>20895</v>
      </c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</row>
    <row r="3" spans="2:21" ht="21.75" customHeight="1" thickTop="1" thickBot="1" x14ac:dyDescent="0.35">
      <c r="B3" s="425">
        <v>3</v>
      </c>
      <c r="C3" s="660" t="s">
        <v>34304</v>
      </c>
      <c r="D3" s="663" t="s">
        <v>0</v>
      </c>
      <c r="E3" s="664"/>
      <c r="F3" s="664"/>
      <c r="G3" s="667" t="s">
        <v>7088</v>
      </c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9"/>
      <c r="S3" s="664" t="s">
        <v>20884</v>
      </c>
      <c r="T3" s="664"/>
      <c r="U3" s="664"/>
    </row>
    <row r="4" spans="2:21" ht="21.75" customHeight="1" x14ac:dyDescent="0.3">
      <c r="B4" s="425">
        <v>4</v>
      </c>
      <c r="C4" s="661"/>
      <c r="D4" s="665"/>
      <c r="E4" s="666"/>
      <c r="F4" s="666"/>
      <c r="G4" s="670" t="s">
        <v>20885</v>
      </c>
      <c r="H4" s="671"/>
      <c r="I4" s="671"/>
      <c r="J4" s="657" t="s">
        <v>7089</v>
      </c>
      <c r="K4" s="658"/>
      <c r="L4" s="659"/>
      <c r="M4" s="657" t="s">
        <v>7090</v>
      </c>
      <c r="N4" s="658"/>
      <c r="O4" s="658"/>
      <c r="P4" s="657" t="s">
        <v>20886</v>
      </c>
      <c r="Q4" s="658"/>
      <c r="R4" s="659"/>
      <c r="S4" s="666"/>
      <c r="T4" s="666"/>
      <c r="U4" s="666"/>
    </row>
    <row r="5" spans="2:21" ht="27" customHeight="1" thickBot="1" x14ac:dyDescent="0.35">
      <c r="B5" s="425">
        <v>5</v>
      </c>
      <c r="C5" s="662"/>
      <c r="D5" s="365" t="s">
        <v>0</v>
      </c>
      <c r="E5" s="366" t="s">
        <v>18</v>
      </c>
      <c r="F5" s="367" t="s">
        <v>17</v>
      </c>
      <c r="G5" s="368" t="s">
        <v>0</v>
      </c>
      <c r="H5" s="366" t="s">
        <v>18</v>
      </c>
      <c r="I5" s="367" t="s">
        <v>17</v>
      </c>
      <c r="J5" s="368" t="s">
        <v>0</v>
      </c>
      <c r="K5" s="366" t="s">
        <v>18</v>
      </c>
      <c r="L5" s="369" t="s">
        <v>17</v>
      </c>
      <c r="M5" s="368" t="s">
        <v>0</v>
      </c>
      <c r="N5" s="366" t="s">
        <v>18</v>
      </c>
      <c r="O5" s="367" t="s">
        <v>17</v>
      </c>
      <c r="P5" s="368" t="s">
        <v>0</v>
      </c>
      <c r="Q5" s="366" t="s">
        <v>18</v>
      </c>
      <c r="R5" s="369" t="s">
        <v>17</v>
      </c>
      <c r="S5" s="370" t="s">
        <v>0</v>
      </c>
      <c r="T5" s="366" t="s">
        <v>18</v>
      </c>
      <c r="U5" s="370" t="s">
        <v>17</v>
      </c>
    </row>
    <row r="6" spans="2:21" ht="30" customHeight="1" thickTop="1" x14ac:dyDescent="0.3">
      <c r="B6" s="425">
        <v>6</v>
      </c>
      <c r="C6" s="613" t="s">
        <v>18397</v>
      </c>
      <c r="D6" s="371">
        <f t="shared" ref="D6:D11" si="0">E6+F6</f>
        <v>0</v>
      </c>
      <c r="E6" s="372">
        <f>IF(OR(H6="X",K6="X",N6="X"),(Q6+T6),(H6+K6+N6+Q6+T6))</f>
        <v>0</v>
      </c>
      <c r="F6" s="373">
        <f>IF(OR(I6="X",L6="X",O6="X"),(R6+U6),(I6+L6+O6+R6+U6))</f>
        <v>0</v>
      </c>
      <c r="G6" s="374">
        <f>IF(OR(H6="X",I6="X"),0,(H6+I6))</f>
        <v>0</v>
      </c>
      <c r="H6" s="372">
        <f>SUM(H7:H10)</f>
        <v>0</v>
      </c>
      <c r="I6" s="372">
        <f>SUM(I7:I10)</f>
        <v>0</v>
      </c>
      <c r="J6" s="374">
        <f>IF(OR(K6="X",L6="X"),0,(K6+L6))</f>
        <v>0</v>
      </c>
      <c r="K6" s="372">
        <f>SUM(K7:K10)</f>
        <v>0</v>
      </c>
      <c r="L6" s="372">
        <f>SUM(L7:L10)</f>
        <v>0</v>
      </c>
      <c r="M6" s="374">
        <f>IF(OR(N6="X",O6="X"),0,(N6+O6))</f>
        <v>0</v>
      </c>
      <c r="N6" s="372">
        <f>SUM(N7:N10)</f>
        <v>0</v>
      </c>
      <c r="O6" s="372">
        <f>SUM(O7:O10)</f>
        <v>0</v>
      </c>
      <c r="P6" s="374">
        <f>IF(OR(Q6="X",R6="X"),0,(Q6+R6))</f>
        <v>0</v>
      </c>
      <c r="Q6" s="372">
        <f>SUM(Q7:Q10)</f>
        <v>0</v>
      </c>
      <c r="R6" s="372">
        <f>SUM(R7:R10)</f>
        <v>0</v>
      </c>
      <c r="S6" s="374">
        <f>IF(OR(T6="X",U6="X"),0,(T6+U6))</f>
        <v>0</v>
      </c>
      <c r="T6" s="372">
        <f>SUM(T7:T10)</f>
        <v>0</v>
      </c>
      <c r="U6" s="375">
        <f>SUM(U7:U10)</f>
        <v>0</v>
      </c>
    </row>
    <row r="7" spans="2:21" ht="30" customHeight="1" x14ac:dyDescent="0.3">
      <c r="B7" s="425">
        <v>7</v>
      </c>
      <c r="C7" s="613" t="s">
        <v>18398</v>
      </c>
      <c r="D7" s="371">
        <f t="shared" ref="D7" si="1">E7+F7</f>
        <v>0</v>
      </c>
      <c r="E7" s="372">
        <f>IF(OR(H7="X",K7="X",N7="X"),(Q7+T7),(H7+K7+N7+Q7+T7))</f>
        <v>0</v>
      </c>
      <c r="F7" s="373">
        <f>IF(OR(I7="X",L7="X",O7="X"),(R7+U7),(I7+L7+O7+R7+U7))</f>
        <v>0</v>
      </c>
      <c r="G7" s="374">
        <f>IF(OR(H7="X",I7="X"),0,(H7+I7))</f>
        <v>0</v>
      </c>
      <c r="H7" s="376"/>
      <c r="I7" s="377"/>
      <c r="J7" s="374">
        <f>IF(OR(K7="X",L7="X"),0,(K7+L7))</f>
        <v>0</v>
      </c>
      <c r="K7" s="376"/>
      <c r="L7" s="377"/>
      <c r="M7" s="374">
        <f>IF(OR(N7="X",O7="X"),0,(N7+O7))</f>
        <v>0</v>
      </c>
      <c r="N7" s="376"/>
      <c r="O7" s="377"/>
      <c r="P7" s="374">
        <f t="shared" ref="P7" si="2">+Q7+R7</f>
        <v>0</v>
      </c>
      <c r="Q7" s="376"/>
      <c r="R7" s="377"/>
      <c r="S7" s="373">
        <f t="shared" ref="S7" si="3">+T7+U7</f>
        <v>0</v>
      </c>
      <c r="T7" s="260"/>
      <c r="U7" s="261"/>
    </row>
    <row r="8" spans="2:21" ht="30" customHeight="1" x14ac:dyDescent="0.3">
      <c r="B8" s="425">
        <v>8</v>
      </c>
      <c r="C8" s="606" t="s">
        <v>34246</v>
      </c>
      <c r="D8" s="259">
        <f t="shared" si="0"/>
        <v>0</v>
      </c>
      <c r="E8" s="380">
        <f t="shared" ref="E8:E11" si="4">IF(OR(H8="X",K8="X",N8="X"),(Q8+T8),(H8+K8+N8+Q8+T8))</f>
        <v>0</v>
      </c>
      <c r="F8" s="312">
        <f t="shared" ref="F8:F11" si="5">IF(OR(I8="X",L8="X",O8="X"),(R8+U8),(I8+L8+O8+R8+U8))</f>
        <v>0</v>
      </c>
      <c r="G8" s="672"/>
      <c r="H8" s="673"/>
      <c r="I8" s="674"/>
      <c r="J8" s="672"/>
      <c r="K8" s="673"/>
      <c r="L8" s="674"/>
      <c r="M8" s="374">
        <f t="shared" ref="M8:M10" si="6">IF(OR(N8="X",O8="X"),0,(N8+O8))</f>
        <v>0</v>
      </c>
      <c r="N8" s="376"/>
      <c r="O8" s="377"/>
      <c r="P8" s="374">
        <f t="shared" ref="P8:P11" si="7">+Q8+R8</f>
        <v>0</v>
      </c>
      <c r="Q8" s="376"/>
      <c r="R8" s="378"/>
      <c r="S8" s="373">
        <f t="shared" ref="S8:S11" si="8">+T8+U8</f>
        <v>0</v>
      </c>
      <c r="T8" s="376"/>
      <c r="U8" s="379"/>
    </row>
    <row r="9" spans="2:21" ht="30" customHeight="1" x14ac:dyDescent="0.3">
      <c r="B9" s="425">
        <v>9</v>
      </c>
      <c r="C9" s="606" t="s">
        <v>34247</v>
      </c>
      <c r="D9" s="259">
        <f t="shared" si="0"/>
        <v>0</v>
      </c>
      <c r="E9" s="380">
        <f t="shared" si="4"/>
        <v>0</v>
      </c>
      <c r="F9" s="312">
        <f t="shared" si="5"/>
        <v>0</v>
      </c>
      <c r="G9" s="672"/>
      <c r="H9" s="673"/>
      <c r="I9" s="674"/>
      <c r="J9" s="672"/>
      <c r="K9" s="673"/>
      <c r="L9" s="674"/>
      <c r="M9" s="374">
        <f t="shared" si="6"/>
        <v>0</v>
      </c>
      <c r="N9" s="376"/>
      <c r="O9" s="377"/>
      <c r="P9" s="374">
        <f t="shared" si="7"/>
        <v>0</v>
      </c>
      <c r="Q9" s="376"/>
      <c r="R9" s="378"/>
      <c r="S9" s="373">
        <f t="shared" si="8"/>
        <v>0</v>
      </c>
      <c r="T9" s="376"/>
      <c r="U9" s="379"/>
    </row>
    <row r="10" spans="2:21" ht="30" customHeight="1" x14ac:dyDescent="0.3">
      <c r="B10" s="425">
        <v>10</v>
      </c>
      <c r="C10" s="277" t="s">
        <v>34291</v>
      </c>
      <c r="D10" s="259">
        <f t="shared" si="0"/>
        <v>0</v>
      </c>
      <c r="E10" s="380">
        <f t="shared" si="4"/>
        <v>0</v>
      </c>
      <c r="F10" s="312">
        <f t="shared" si="5"/>
        <v>0</v>
      </c>
      <c r="G10" s="672"/>
      <c r="H10" s="673"/>
      <c r="I10" s="674"/>
      <c r="J10" s="672"/>
      <c r="K10" s="673"/>
      <c r="L10" s="674"/>
      <c r="M10" s="374">
        <f t="shared" si="6"/>
        <v>0</v>
      </c>
      <c r="N10" s="376"/>
      <c r="O10" s="377"/>
      <c r="P10" s="374">
        <f t="shared" si="7"/>
        <v>0</v>
      </c>
      <c r="Q10" s="376"/>
      <c r="R10" s="378"/>
      <c r="S10" s="373">
        <f t="shared" si="8"/>
        <v>0</v>
      </c>
      <c r="T10" s="376"/>
      <c r="U10" s="379"/>
    </row>
    <row r="11" spans="2:21" ht="30" customHeight="1" x14ac:dyDescent="0.3">
      <c r="B11" s="425">
        <v>11</v>
      </c>
      <c r="C11" s="606" t="s">
        <v>34296</v>
      </c>
      <c r="D11" s="259">
        <f t="shared" si="0"/>
        <v>0</v>
      </c>
      <c r="E11" s="380">
        <f t="shared" si="4"/>
        <v>0</v>
      </c>
      <c r="F11" s="312">
        <f t="shared" si="5"/>
        <v>0</v>
      </c>
      <c r="G11" s="281">
        <f t="shared" ref="G11" si="9">IF(OR(H11="X",I11="X"),0,(H11+I11))</f>
        <v>0</v>
      </c>
      <c r="H11" s="260"/>
      <c r="I11" s="381"/>
      <c r="J11" s="281">
        <f t="shared" ref="J11" si="10">IF(OR(K11="X",L11="X"),0,(K11+L11))</f>
        <v>0</v>
      </c>
      <c r="K11" s="260"/>
      <c r="L11" s="381"/>
      <c r="M11" s="281">
        <f t="shared" ref="M11" si="11">IF(OR(N11="X",O11="X"),0,(N11+O11))</f>
        <v>0</v>
      </c>
      <c r="N11" s="260"/>
      <c r="O11" s="381"/>
      <c r="P11" s="281">
        <f t="shared" si="7"/>
        <v>0</v>
      </c>
      <c r="Q11" s="260"/>
      <c r="R11" s="382"/>
      <c r="S11" s="312">
        <f t="shared" si="8"/>
        <v>0</v>
      </c>
      <c r="T11" s="260"/>
      <c r="U11" s="261"/>
    </row>
    <row r="12" spans="2:21" ht="30" customHeight="1" x14ac:dyDescent="0.3">
      <c r="B12" s="425">
        <v>12</v>
      </c>
      <c r="C12" s="606" t="s">
        <v>16</v>
      </c>
      <c r="D12" s="259">
        <f t="shared" ref="D12:D19" si="12">E12+F12</f>
        <v>0</v>
      </c>
      <c r="E12" s="380">
        <f t="shared" ref="E12:F19" si="13">IF(OR(H12="X",K12="X",N12="X"),(Q12+T12),(H12+K12+N12+Q12+T12))</f>
        <v>0</v>
      </c>
      <c r="F12" s="312">
        <f t="shared" si="13"/>
        <v>0</v>
      </c>
      <c r="G12" s="281">
        <f t="shared" ref="G12:G20" si="14">IF(OR(H12="X",I12="X"),0,(H12+I12))</f>
        <v>0</v>
      </c>
      <c r="H12" s="260"/>
      <c r="I12" s="381"/>
      <c r="J12" s="281">
        <f t="shared" ref="J12:J20" si="15">IF(OR(K12="X",L12="X"),0,(K12+L12))</f>
        <v>0</v>
      </c>
      <c r="K12" s="260"/>
      <c r="L12" s="381"/>
      <c r="M12" s="281">
        <f t="shared" ref="M12:M20" si="16">IF(OR(N12="X",O12="X"),0,(N12+O12))</f>
        <v>0</v>
      </c>
      <c r="N12" s="260"/>
      <c r="O12" s="381"/>
      <c r="P12" s="281">
        <f t="shared" ref="P12:P19" si="17">+Q12+R12</f>
        <v>0</v>
      </c>
      <c r="Q12" s="260"/>
      <c r="R12" s="382"/>
      <c r="S12" s="312">
        <f t="shared" ref="S12:S19" si="18">+T12+U12</f>
        <v>0</v>
      </c>
      <c r="T12" s="260"/>
      <c r="U12" s="261"/>
    </row>
    <row r="13" spans="2:21" ht="30" customHeight="1" x14ac:dyDescent="0.3">
      <c r="B13" s="425">
        <v>13</v>
      </c>
      <c r="C13" s="606" t="s">
        <v>6738</v>
      </c>
      <c r="D13" s="259">
        <f t="shared" si="12"/>
        <v>0</v>
      </c>
      <c r="E13" s="380">
        <f t="shared" si="13"/>
        <v>0</v>
      </c>
      <c r="F13" s="312">
        <f t="shared" si="13"/>
        <v>0</v>
      </c>
      <c r="G13" s="281">
        <f t="shared" si="14"/>
        <v>0</v>
      </c>
      <c r="H13" s="260"/>
      <c r="I13" s="381"/>
      <c r="J13" s="281">
        <f t="shared" si="15"/>
        <v>0</v>
      </c>
      <c r="K13" s="260"/>
      <c r="L13" s="381"/>
      <c r="M13" s="281">
        <f t="shared" si="16"/>
        <v>0</v>
      </c>
      <c r="N13" s="260"/>
      <c r="O13" s="381"/>
      <c r="P13" s="281">
        <f t="shared" si="17"/>
        <v>0</v>
      </c>
      <c r="Q13" s="260"/>
      <c r="R13" s="382"/>
      <c r="S13" s="312">
        <f t="shared" si="18"/>
        <v>0</v>
      </c>
      <c r="T13" s="260"/>
      <c r="U13" s="261"/>
    </row>
    <row r="14" spans="2:21" ht="30" customHeight="1" x14ac:dyDescent="0.3">
      <c r="B14" s="425">
        <v>14</v>
      </c>
      <c r="C14" s="606" t="s">
        <v>19676</v>
      </c>
      <c r="D14" s="259">
        <f t="shared" ref="D14" si="19">E14+F14</f>
        <v>0</v>
      </c>
      <c r="E14" s="380">
        <f t="shared" ref="E14" si="20">IF(OR(H14="X",K14="X",N14="X"),(Q14+T14),(H14+K14+N14+Q14+T14))</f>
        <v>0</v>
      </c>
      <c r="F14" s="312">
        <f t="shared" ref="F14" si="21">IF(OR(I14="X",L14="X",O14="X"),(R14+U14),(I14+L14+O14+R14+U14))</f>
        <v>0</v>
      </c>
      <c r="G14" s="281">
        <f t="shared" ref="G14" si="22">IF(OR(H14="X",I14="X"),0,(H14+I14))</f>
        <v>0</v>
      </c>
      <c r="H14" s="260"/>
      <c r="I14" s="381"/>
      <c r="J14" s="281">
        <f t="shared" ref="J14" si="23">IF(OR(K14="X",L14="X"),0,(K14+L14))</f>
        <v>0</v>
      </c>
      <c r="K14" s="260"/>
      <c r="L14" s="381"/>
      <c r="M14" s="281">
        <f t="shared" ref="M14" si="24">IF(OR(N14="X",O14="X"),0,(N14+O14))</f>
        <v>0</v>
      </c>
      <c r="N14" s="260"/>
      <c r="O14" s="381"/>
      <c r="P14" s="281">
        <f t="shared" ref="P14" si="25">+Q14+R14</f>
        <v>0</v>
      </c>
      <c r="Q14" s="260"/>
      <c r="R14" s="382"/>
      <c r="S14" s="312">
        <f t="shared" ref="S14" si="26">+T14+U14</f>
        <v>0</v>
      </c>
      <c r="T14" s="260"/>
      <c r="U14" s="261"/>
    </row>
    <row r="15" spans="2:21" ht="30" customHeight="1" x14ac:dyDescent="0.3">
      <c r="B15" s="425">
        <v>15</v>
      </c>
      <c r="C15" s="606" t="s">
        <v>19677</v>
      </c>
      <c r="D15" s="259">
        <f t="shared" si="12"/>
        <v>0</v>
      </c>
      <c r="E15" s="380">
        <f t="shared" si="13"/>
        <v>0</v>
      </c>
      <c r="F15" s="312">
        <f t="shared" si="13"/>
        <v>0</v>
      </c>
      <c r="G15" s="281">
        <f t="shared" si="14"/>
        <v>0</v>
      </c>
      <c r="H15" s="260"/>
      <c r="I15" s="381"/>
      <c r="J15" s="281">
        <f t="shared" si="15"/>
        <v>0</v>
      </c>
      <c r="K15" s="260"/>
      <c r="L15" s="381"/>
      <c r="M15" s="281">
        <f t="shared" si="16"/>
        <v>0</v>
      </c>
      <c r="N15" s="260"/>
      <c r="O15" s="381"/>
      <c r="P15" s="281">
        <f t="shared" si="17"/>
        <v>0</v>
      </c>
      <c r="Q15" s="260"/>
      <c r="R15" s="382"/>
      <c r="S15" s="312">
        <f t="shared" si="18"/>
        <v>0</v>
      </c>
      <c r="T15" s="260"/>
      <c r="U15" s="261"/>
    </row>
    <row r="16" spans="2:21" ht="30" customHeight="1" x14ac:dyDescent="0.3">
      <c r="B16" s="425">
        <v>16</v>
      </c>
      <c r="C16" s="606" t="s">
        <v>20873</v>
      </c>
      <c r="D16" s="259">
        <f t="shared" ref="D16" si="27">E16+F16</f>
        <v>0</v>
      </c>
      <c r="E16" s="380">
        <f t="shared" ref="E16" si="28">IF(OR(H16="X",K16="X",N16="X"),(Q16+T16),(H16+K16+N16+Q16+T16))</f>
        <v>0</v>
      </c>
      <c r="F16" s="312">
        <f t="shared" ref="F16" si="29">IF(OR(I16="X",L16="X",O16="X"),(R16+U16),(I16+L16+O16+R16+U16))</f>
        <v>0</v>
      </c>
      <c r="G16" s="281">
        <f t="shared" ref="G16" si="30">IF(OR(H16="X",I16="X"),0,(H16+I16))</f>
        <v>0</v>
      </c>
      <c r="H16" s="260"/>
      <c r="I16" s="381"/>
      <c r="J16" s="281">
        <f t="shared" ref="J16" si="31">IF(OR(K16="X",L16="X"),0,(K16+L16))</f>
        <v>0</v>
      </c>
      <c r="K16" s="260"/>
      <c r="L16" s="381"/>
      <c r="M16" s="281">
        <f t="shared" ref="M16" si="32">IF(OR(N16="X",O16="X"),0,(N16+O16))</f>
        <v>0</v>
      </c>
      <c r="N16" s="260"/>
      <c r="O16" s="381"/>
      <c r="P16" s="281">
        <f t="shared" ref="P16" si="33">+Q16+R16</f>
        <v>0</v>
      </c>
      <c r="Q16" s="260"/>
      <c r="R16" s="382"/>
      <c r="S16" s="312">
        <f t="shared" ref="S16" si="34">+T16+U16</f>
        <v>0</v>
      </c>
      <c r="T16" s="260"/>
      <c r="U16" s="261"/>
    </row>
    <row r="17" spans="2:21" ht="30" customHeight="1" x14ac:dyDescent="0.3">
      <c r="B17" s="425">
        <v>17</v>
      </c>
      <c r="C17" s="606" t="s">
        <v>6739</v>
      </c>
      <c r="D17" s="259">
        <f t="shared" si="12"/>
        <v>0</v>
      </c>
      <c r="E17" s="380">
        <f t="shared" si="13"/>
        <v>0</v>
      </c>
      <c r="F17" s="312">
        <f t="shared" si="13"/>
        <v>0</v>
      </c>
      <c r="G17" s="281">
        <f t="shared" si="14"/>
        <v>0</v>
      </c>
      <c r="H17" s="260"/>
      <c r="I17" s="381"/>
      <c r="J17" s="281">
        <f t="shared" si="15"/>
        <v>0</v>
      </c>
      <c r="K17" s="260"/>
      <c r="L17" s="381"/>
      <c r="M17" s="281">
        <f t="shared" si="16"/>
        <v>0</v>
      </c>
      <c r="N17" s="260"/>
      <c r="O17" s="381"/>
      <c r="P17" s="281">
        <f t="shared" si="17"/>
        <v>0</v>
      </c>
      <c r="Q17" s="260"/>
      <c r="R17" s="382"/>
      <c r="S17" s="312">
        <f t="shared" si="18"/>
        <v>0</v>
      </c>
      <c r="T17" s="260"/>
      <c r="U17" s="261"/>
    </row>
    <row r="18" spans="2:21" ht="30" customHeight="1" x14ac:dyDescent="0.3">
      <c r="B18" s="425">
        <v>18</v>
      </c>
      <c r="C18" s="606" t="s">
        <v>6740</v>
      </c>
      <c r="D18" s="259">
        <f t="shared" si="12"/>
        <v>0</v>
      </c>
      <c r="E18" s="380">
        <f t="shared" si="13"/>
        <v>0</v>
      </c>
      <c r="F18" s="312">
        <f t="shared" si="13"/>
        <v>0</v>
      </c>
      <c r="G18" s="281">
        <f t="shared" si="14"/>
        <v>0</v>
      </c>
      <c r="H18" s="260"/>
      <c r="I18" s="381"/>
      <c r="J18" s="281">
        <f t="shared" si="15"/>
        <v>0</v>
      </c>
      <c r="K18" s="260"/>
      <c r="L18" s="381"/>
      <c r="M18" s="281">
        <f t="shared" si="16"/>
        <v>0</v>
      </c>
      <c r="N18" s="260"/>
      <c r="O18" s="381"/>
      <c r="P18" s="281">
        <f t="shared" si="17"/>
        <v>0</v>
      </c>
      <c r="Q18" s="260"/>
      <c r="R18" s="382"/>
      <c r="S18" s="312">
        <f t="shared" si="18"/>
        <v>0</v>
      </c>
      <c r="T18" s="260"/>
      <c r="U18" s="261"/>
    </row>
    <row r="19" spans="2:21" ht="30" customHeight="1" x14ac:dyDescent="0.3">
      <c r="B19" s="425">
        <v>19</v>
      </c>
      <c r="C19" s="606" t="s">
        <v>6741</v>
      </c>
      <c r="D19" s="259">
        <f t="shared" si="12"/>
        <v>0</v>
      </c>
      <c r="E19" s="380">
        <f t="shared" si="13"/>
        <v>0</v>
      </c>
      <c r="F19" s="312">
        <f t="shared" si="13"/>
        <v>0</v>
      </c>
      <c r="G19" s="281">
        <f t="shared" si="14"/>
        <v>0</v>
      </c>
      <c r="H19" s="260"/>
      <c r="I19" s="381"/>
      <c r="J19" s="281">
        <f t="shared" si="15"/>
        <v>0</v>
      </c>
      <c r="K19" s="260"/>
      <c r="L19" s="381"/>
      <c r="M19" s="281">
        <f t="shared" si="16"/>
        <v>0</v>
      </c>
      <c r="N19" s="260"/>
      <c r="O19" s="381"/>
      <c r="P19" s="281">
        <f t="shared" si="17"/>
        <v>0</v>
      </c>
      <c r="Q19" s="260"/>
      <c r="R19" s="382"/>
      <c r="S19" s="312">
        <f t="shared" si="18"/>
        <v>0</v>
      </c>
      <c r="T19" s="260"/>
      <c r="U19" s="261"/>
    </row>
    <row r="20" spans="2:21" s="73" customFormat="1" ht="30" customHeight="1" thickBot="1" x14ac:dyDescent="0.35">
      <c r="B20" s="425">
        <v>20</v>
      </c>
      <c r="C20" s="614" t="s">
        <v>34295</v>
      </c>
      <c r="D20" s="383">
        <f t="shared" ref="D20" si="35">E20+F20</f>
        <v>0</v>
      </c>
      <c r="E20" s="384">
        <f t="shared" ref="E20" si="36">IF(OR(H20="X",K20="X",N20="X"),(Q20+T20),(H20+K20+N20+Q20+T20))</f>
        <v>0</v>
      </c>
      <c r="F20" s="385">
        <f t="shared" ref="F20" si="37">IF(OR(I20="X",L20="X",O20="X"),(R20+U20),(I20+L20+O20+R20+U20))</f>
        <v>0</v>
      </c>
      <c r="G20" s="386">
        <f t="shared" si="14"/>
        <v>0</v>
      </c>
      <c r="H20" s="387"/>
      <c r="I20" s="388"/>
      <c r="J20" s="386">
        <f t="shared" si="15"/>
        <v>0</v>
      </c>
      <c r="K20" s="387"/>
      <c r="L20" s="388"/>
      <c r="M20" s="386">
        <f t="shared" si="16"/>
        <v>0</v>
      </c>
      <c r="N20" s="387"/>
      <c r="O20" s="388"/>
      <c r="P20" s="386">
        <f t="shared" ref="P20" si="38">+Q20+R20</f>
        <v>0</v>
      </c>
      <c r="Q20" s="387"/>
      <c r="R20" s="389"/>
      <c r="S20" s="385">
        <f t="shared" ref="S20" si="39">+T20+U20</f>
        <v>0</v>
      </c>
      <c r="T20" s="387"/>
      <c r="U20" s="390"/>
    </row>
    <row r="21" spans="2:21" s="395" customFormat="1" ht="14.25" customHeight="1" thickTop="1" x14ac:dyDescent="0.3">
      <c r="B21" s="425">
        <v>21</v>
      </c>
      <c r="C21" s="391" t="s">
        <v>8088</v>
      </c>
      <c r="D21" s="392"/>
      <c r="E21" s="392"/>
      <c r="F21" s="392"/>
      <c r="G21" s="392"/>
      <c r="H21" s="393" t="str">
        <f>IF(OR(H6&gt;'CUADRO 1'!E7,H7&gt;'CUADRO 1'!E7,H8&gt;'CUADRO 1'!E7,H9&gt;'CUADRO 1'!E7,H10&gt;'CUADRO 1'!E7,H12&gt;'CUADRO 1'!E7,H13&gt;'CUADRO 1'!E7,H14&gt;'CUADRO 1'!E7,H15&gt;'CUADRO 1'!E7,H16&gt;'CUADRO 1'!E7,H17&gt;'CUADRO 1'!E7,H18&gt;'CUADRO 1'!E7,H19&gt;'CUADRO 1'!E7,H20&gt;'CUADRO 1'!E7),"XX","")</f>
        <v/>
      </c>
      <c r="I21" s="393" t="str">
        <f>IF(OR(I6&gt;'CUADRO 1'!F7,I7&gt;'CUADRO 1'!F7,I8&gt;'CUADRO 1'!F7,I9&gt;'CUADRO 1'!F7,I10&gt;'CUADRO 1'!F7,I12&gt;'CUADRO 1'!F7,I13&gt;'CUADRO 1'!F7,I14&gt;'CUADRO 1'!F7,I15&gt;'CUADRO 1'!F7,I16&gt;'CUADRO 1'!F7,I17&gt;'CUADRO 1'!F7,I18&gt;'CUADRO 1'!F7,I19&gt;'CUADRO 1'!F7,I20&gt;'CUADRO 1'!F7),"XX","")</f>
        <v/>
      </c>
      <c r="J21" s="394"/>
      <c r="K21" s="393" t="str">
        <f>IF(OR(K6&gt;'CUADRO 1'!E8,K7&gt;'CUADRO 1'!E8,K8&gt;'CUADRO 1'!E8,K9&gt;'CUADRO 1'!E8,K10&gt;'CUADRO 1'!E8,K12&gt;'CUADRO 1'!E8,K13&gt;'CUADRO 1'!E8,K14&gt;'CUADRO 1'!E8,K15&gt;'CUADRO 1'!E8,K16&gt;'CUADRO 1'!E8,K17&gt;'CUADRO 1'!E8,K18&gt;'CUADRO 1'!E8,K19&gt;'CUADRO 1'!E8,K20&gt;'CUADRO 1'!E8),"XX","")</f>
        <v/>
      </c>
      <c r="L21" s="393" t="str">
        <f>IF(OR(L6&gt;'CUADRO 1'!F8,L7&gt;'CUADRO 1'!F8,L8&gt;'CUADRO 1'!F8,L9&gt;'CUADRO 1'!F8,L10&gt;'CUADRO 1'!F8,L12&gt;'CUADRO 1'!F8,L13&gt;'CUADRO 1'!F8,L14&gt;'CUADRO 1'!F8,L15&gt;'CUADRO 1'!F8,L16&gt;'CUADRO 1'!F8,L17&gt;'CUADRO 1'!F8,L18&gt;'CUADRO 1'!F8,L19&gt;'CUADRO 1'!F8,L20&gt;'CUADRO 1'!F8),"XX","")</f>
        <v/>
      </c>
      <c r="M21" s="394"/>
      <c r="N21" s="393" t="str">
        <f>IF(OR(N6&gt;'CUADRO 1'!E9,N7&gt;'CUADRO 1'!E9,N8&gt;'CUADRO 1'!E9,N9&gt;'CUADRO 1'!E9,N10&gt;'CUADRO 1'!E9,N12&gt;'CUADRO 1'!E9,N13&gt;'CUADRO 1'!E9,N14&gt;'CUADRO 1'!E9,N15&gt;'CUADRO 1'!E9,N16&gt;'CUADRO 1'!E9,N17&gt;'CUADRO 1'!E9,N18&gt;'CUADRO 1'!E9,N19&gt;'CUADRO 1'!E9,N20&gt;'CUADRO 1'!E9),"XX","")</f>
        <v/>
      </c>
      <c r="O21" s="393" t="str">
        <f>IF(OR(O6&gt;'CUADRO 1'!F9,O7&gt;'CUADRO 1'!F9,O8&gt;'CUADRO 1'!F9,O9&gt;'CUADRO 1'!F9,O10&gt;'CUADRO 1'!F9,O12&gt;'CUADRO 1'!F9,O13&gt;'CUADRO 1'!F9,O14&gt;'CUADRO 1'!F9,O15&gt;'CUADRO 1'!F9,O16&gt;'CUADRO 1'!F9,O17&gt;'CUADRO 1'!F9,O18&gt;'CUADRO 1'!F9,O19&gt;'CUADRO 1'!F9,O20&gt;'CUADRO 1'!F9),"XX","")</f>
        <v/>
      </c>
      <c r="P21" s="394"/>
      <c r="Q21" s="393" t="str">
        <f>IF(OR(Q6&gt;'CUADRO 1'!E10,Q12&gt;'CUADRO 1'!E10,Q13&gt;'CUADRO 1'!E10,Q14&gt;'CUADRO 1'!E10,Q15&gt;'CUADRO 1'!E10,Q16&gt;'CUADRO 1'!E10,Q17&gt;'CUADRO 1'!E10,Q18&gt;'CUADRO 1'!E10,Q19&gt;'CUADRO 1'!E10,Q20&gt;'CUADRO 1'!E10),"XX","")</f>
        <v/>
      </c>
      <c r="R21" s="393" t="str">
        <f>IF(OR(R6&gt;'CUADRO 1'!F10,R12&gt;'CUADRO 1'!F10,R13&gt;'CUADRO 1'!F10,R14&gt;'CUADRO 1'!F10,R15&gt;'CUADRO 1'!F10,R16&gt;'CUADRO 1'!F10,R17&gt;'CUADRO 1'!F10,R18&gt;'CUADRO 1'!F10,R19&gt;'CUADRO 1'!F10,R20&gt;'CUADRO 1'!F10),"XX","")</f>
        <v/>
      </c>
      <c r="S21" s="394"/>
      <c r="T21" s="393" t="str">
        <f>IF(OR(T6&gt;'CUADRO 1'!E11,T12&gt;'CUADRO 1'!E11,T13&gt;'CUADRO 1'!E11,T14&gt;'CUADRO 1'!E11,T15&gt;'CUADRO 1'!E11,T16&gt;'CUADRO 1'!E11,T17&gt;'CUADRO 1'!E11,T18&gt;'CUADRO 1'!E11,T19&gt;'CUADRO 1'!E11,T20&gt;'CUADRO 1'!E11),"XX","")</f>
        <v/>
      </c>
      <c r="U21" s="393" t="str">
        <f>IF(OR(U6&gt;'CUADRO 1'!F11,U12&gt;'CUADRO 1'!F11,U13&gt;'CUADRO 1'!F11,U17&gt;'CUADRO 1'!F11,U18&gt;'CUADRO 1'!F11,U19&gt;'CUADRO 1'!F11,U20&gt;'CUADRO 1'!F11),"XX","")</f>
        <v/>
      </c>
    </row>
    <row r="22" spans="2:21" ht="15" customHeight="1" x14ac:dyDescent="0.3">
      <c r="B22" s="425">
        <v>22</v>
      </c>
      <c r="C22" s="32" t="s">
        <v>8089</v>
      </c>
      <c r="F22" s="73"/>
      <c r="G22" s="238"/>
      <c r="I22" s="351"/>
      <c r="J22" s="655" t="str">
        <f>IF(OR(H21="XX",I21="XX",K21="XX",L21="XX",N21="XX",O21="XX",Q21="XX",R21="XX",T21="XX",U21="XX"),"El dato digitado en alguna de las ASIGNATURAS, es mayor a la cifra de matrícula reportada en el Cuadro 1.","")</f>
        <v/>
      </c>
      <c r="K22" s="655"/>
      <c r="L22" s="655"/>
      <c r="M22" s="655"/>
      <c r="N22" s="655"/>
      <c r="O22" s="655"/>
      <c r="P22" s="655"/>
      <c r="Q22" s="655"/>
      <c r="R22" s="655"/>
      <c r="S22" s="655"/>
      <c r="T22" s="655"/>
      <c r="U22" s="655"/>
    </row>
    <row r="23" spans="2:21" ht="15.75" customHeight="1" x14ac:dyDescent="0.3">
      <c r="B23" s="425">
        <v>23</v>
      </c>
      <c r="C23" s="32" t="s">
        <v>8090</v>
      </c>
      <c r="F23" s="396"/>
      <c r="H23" s="351"/>
      <c r="I23" s="351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</row>
    <row r="24" spans="2:21" ht="15.75" customHeight="1" x14ac:dyDescent="0.3">
      <c r="B24" s="425">
        <v>24</v>
      </c>
      <c r="C24" s="32" t="s">
        <v>17662</v>
      </c>
      <c r="F24" s="396"/>
      <c r="H24" s="351"/>
      <c r="I24" s="351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2:21" x14ac:dyDescent="0.3">
      <c r="B25" s="425">
        <v>25</v>
      </c>
      <c r="D25" s="397"/>
      <c r="E25" s="397"/>
      <c r="I25" s="34"/>
      <c r="J25" s="130"/>
    </row>
    <row r="26" spans="2:21" ht="21" customHeight="1" x14ac:dyDescent="0.3">
      <c r="B26" s="425">
        <v>26</v>
      </c>
      <c r="C26" s="35" t="s">
        <v>8361</v>
      </c>
      <c r="O26" s="398"/>
      <c r="P26" s="398"/>
      <c r="Q26" s="398"/>
      <c r="R26" s="398"/>
      <c r="S26" s="398"/>
      <c r="T26" s="398"/>
      <c r="U26" s="398"/>
    </row>
    <row r="27" spans="2:21" ht="18" customHeight="1" x14ac:dyDescent="0.3">
      <c r="B27" s="425">
        <v>27</v>
      </c>
      <c r="C27" s="639"/>
      <c r="D27" s="640"/>
      <c r="E27" s="640"/>
      <c r="F27" s="640"/>
      <c r="G27" s="640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1"/>
    </row>
    <row r="28" spans="2:21" ht="18" customHeight="1" x14ac:dyDescent="0.3">
      <c r="C28" s="642"/>
      <c r="D28" s="643"/>
      <c r="E28" s="643"/>
      <c r="F28" s="643"/>
      <c r="G28" s="643"/>
      <c r="H28" s="643"/>
      <c r="I28" s="643"/>
      <c r="J28" s="643"/>
      <c r="K28" s="643"/>
      <c r="L28" s="643"/>
      <c r="M28" s="643"/>
      <c r="N28" s="643"/>
      <c r="O28" s="643"/>
      <c r="P28" s="643"/>
      <c r="Q28" s="643"/>
      <c r="R28" s="643"/>
      <c r="S28" s="643"/>
      <c r="T28" s="643"/>
      <c r="U28" s="644"/>
    </row>
    <row r="29" spans="2:21" ht="18" customHeight="1" x14ac:dyDescent="0.3">
      <c r="C29" s="642"/>
      <c r="D29" s="643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43"/>
      <c r="R29" s="643"/>
      <c r="S29" s="643"/>
      <c r="T29" s="643"/>
      <c r="U29" s="644"/>
    </row>
    <row r="30" spans="2:21" ht="18" customHeight="1" x14ac:dyDescent="0.3">
      <c r="C30" s="642"/>
      <c r="D30" s="643"/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43"/>
      <c r="R30" s="643"/>
      <c r="S30" s="643"/>
      <c r="T30" s="643"/>
      <c r="U30" s="644"/>
    </row>
    <row r="31" spans="2:21" ht="18" customHeight="1" x14ac:dyDescent="0.3">
      <c r="C31" s="645"/>
      <c r="D31" s="646"/>
      <c r="E31" s="646"/>
      <c r="F31" s="646"/>
      <c r="G31" s="646"/>
      <c r="H31" s="646"/>
      <c r="I31" s="646"/>
      <c r="J31" s="646"/>
      <c r="K31" s="646"/>
      <c r="L31" s="646"/>
      <c r="M31" s="646"/>
      <c r="N31" s="646"/>
      <c r="O31" s="646"/>
      <c r="P31" s="646"/>
      <c r="Q31" s="646"/>
      <c r="R31" s="646"/>
      <c r="S31" s="646"/>
      <c r="T31" s="646"/>
      <c r="U31" s="647"/>
    </row>
    <row r="33" spans="3:14" x14ac:dyDescent="0.3"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3:14" x14ac:dyDescent="0.3"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3:14" x14ac:dyDescent="0.3"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3:14" x14ac:dyDescent="0.3"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</row>
  </sheetData>
  <sheetProtection algorithmName="SHA-512" hashValue="DWCEp7RDo8QJ2VXaw8VG6QBRKlb/EJPtpt6GBu5uMiEXzr8uR8EirHB3TohXpXILmyyp/2/neNQAaYvBjRwXXw==" saltValue="e8dZkslysBP9puUFuCltRA==" spinCount="100000" sheet="1" objects="1" scenarios="1" sort="0" autoFilter="0" pivotTables="0"/>
  <mergeCells count="16">
    <mergeCell ref="J4:L4"/>
    <mergeCell ref="C27:U31"/>
    <mergeCell ref="P4:R4"/>
    <mergeCell ref="C3:C5"/>
    <mergeCell ref="D3:F4"/>
    <mergeCell ref="G3:R3"/>
    <mergeCell ref="S3:U4"/>
    <mergeCell ref="G4:I4"/>
    <mergeCell ref="M4:O4"/>
    <mergeCell ref="J22:U23"/>
    <mergeCell ref="G8:I8"/>
    <mergeCell ref="G9:I9"/>
    <mergeCell ref="G10:I10"/>
    <mergeCell ref="J8:L8"/>
    <mergeCell ref="J9:L9"/>
    <mergeCell ref="J10:L10"/>
  </mergeCells>
  <conditionalFormatting sqref="D6:U6 P6:P21 S6:S21 D7:F20 M7:M20 G11:G20 J11:J20">
    <cfRule type="cellIs" dxfId="31" priority="24" operator="equal">
      <formula>0</formula>
    </cfRule>
  </conditionalFormatting>
  <conditionalFormatting sqref="G7 J7">
    <cfRule type="cellIs" dxfId="30" priority="12" operator="equal">
      <formula>0</formula>
    </cfRule>
  </conditionalFormatting>
  <conditionalFormatting sqref="J22">
    <cfRule type="notContainsBlanks" dxfId="29" priority="31">
      <formula>LEN(TRIM(J22))&gt;0</formula>
    </cfRule>
  </conditionalFormatting>
  <conditionalFormatting sqref="N8:O20">
    <cfRule type="cellIs" dxfId="28" priority="2" operator="equal">
      <formula>"X"</formula>
    </cfRule>
  </conditionalFormatting>
  <dataValidations xWindow="529" yWindow="479" count="3">
    <dataValidation type="whole" operator="greaterThanOrEqual" allowBlank="1" showInputMessage="1" showErrorMessage="1" sqref="J8:J10 H6:O6 D6:G20 P6:P20 Q8:R20 Q6:R6 S6:S20 T6:U6 T8:U20" xr:uid="{00000000-0002-0000-0900-000000000000}">
      <formula1>0</formula1>
    </dataValidation>
    <dataValidation type="whole" operator="greaterThanOrEqual" allowBlank="1" showInputMessage="1" showErrorMessage="1" prompt="Si tiene matrícula en estos grupos, anote la cantidad de estudiantes." sqref="J7 J11:J20" xr:uid="{11B8D54F-E94A-46D8-A6AB-8D99CF1C0602}">
      <formula1>0</formula1>
    </dataValidation>
    <dataValidation type="whole" operator="greaterThanOrEqual" allowBlank="1" showInputMessage="1" showErrorMessage="1" promptTitle="RECUERDE:" prompt="Si es una institución Pública, NO debe incluir datos en esta categoría._x000a_" sqref="H7:I7 K7:L7 K11:L20 H11:I20 N7:O7 Q7:R7 T7:U7" xr:uid="{98E7196F-B198-48AA-99EA-0787DEEC5FDA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72" orientation="landscape" r:id="rId1"/>
  <headerFooter>
    <oddHeader>&amp;C&amp;G</oddHeader>
    <oddFooter>&amp;R&amp;"Gentium Basic,Normal"&amp;A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>
    <tabColor theme="7" tint="0.79998168889431442"/>
    <pageSetUpPr fitToPage="1"/>
  </sheetPr>
  <dimension ref="B1:N45"/>
  <sheetViews>
    <sheetView showGridLines="0" showRuler="0" zoomScale="90" zoomScaleNormal="90" workbookViewId="0"/>
  </sheetViews>
  <sheetFormatPr baseColWidth="10" defaultColWidth="11.44140625" defaultRowHeight="14.4" x14ac:dyDescent="0.3"/>
  <cols>
    <col min="1" max="1" width="5.33203125" style="3" customWidth="1"/>
    <col min="2" max="2" width="3.33203125" style="36" hidden="1" customWidth="1"/>
    <col min="3" max="3" width="83.5546875" style="3" customWidth="1"/>
    <col min="4" max="4" width="8.33203125" style="3" customWidth="1"/>
    <col min="5" max="6" width="5.6640625" style="3" customWidth="1"/>
    <col min="7" max="7" width="16.44140625" style="3" customWidth="1"/>
    <col min="8" max="9" width="15.33203125" style="3" customWidth="1"/>
    <col min="10" max="16384" width="11.44140625" style="3"/>
  </cols>
  <sheetData>
    <row r="1" spans="2:14" ht="18" customHeight="1" x14ac:dyDescent="0.4">
      <c r="B1" s="425">
        <v>1</v>
      </c>
      <c r="C1" s="292" t="s">
        <v>10123</v>
      </c>
      <c r="I1" s="336"/>
    </row>
    <row r="2" spans="2:14" ht="18.600000000000001" x14ac:dyDescent="0.3">
      <c r="B2" s="425">
        <v>2</v>
      </c>
      <c r="C2" s="43" t="s">
        <v>13421</v>
      </c>
      <c r="D2" s="337"/>
      <c r="E2" s="337"/>
      <c r="F2" s="337"/>
      <c r="G2" s="337"/>
    </row>
    <row r="3" spans="2:14" ht="19.2" thickBot="1" x14ac:dyDescent="0.35">
      <c r="B3" s="425">
        <v>3</v>
      </c>
      <c r="C3" s="43" t="s">
        <v>34248</v>
      </c>
      <c r="D3" s="75"/>
      <c r="E3" s="75"/>
      <c r="F3" s="75"/>
      <c r="G3" s="75"/>
    </row>
    <row r="4" spans="2:14" ht="32.4" customHeight="1" thickTop="1" thickBot="1" x14ac:dyDescent="0.35">
      <c r="B4" s="425">
        <v>4</v>
      </c>
      <c r="C4" s="338" t="s">
        <v>9044</v>
      </c>
      <c r="D4" s="100" t="s">
        <v>18399</v>
      </c>
      <c r="E4" s="100"/>
      <c r="F4" s="339"/>
      <c r="G4" s="340" t="s">
        <v>17660</v>
      </c>
    </row>
    <row r="5" spans="2:14" s="342" customFormat="1" ht="22.5" customHeight="1" thickTop="1" x14ac:dyDescent="0.3">
      <c r="B5" s="425">
        <v>5</v>
      </c>
      <c r="C5" s="676" t="s">
        <v>0</v>
      </c>
      <c r="D5" s="676"/>
      <c r="E5" s="676"/>
      <c r="F5" s="677"/>
      <c r="G5" s="341">
        <f>SUM(G6:G38)</f>
        <v>0</v>
      </c>
      <c r="H5" s="679" t="str">
        <f>IF($G$5=('CUADRO 1'!D5),"","--&gt; ¡VERIFICAR!. 
El total no coincide con el total del Cuadro 1.")</f>
        <v/>
      </c>
      <c r="I5" s="679"/>
    </row>
    <row r="6" spans="2:14" s="342" customFormat="1" ht="16.5" customHeight="1" x14ac:dyDescent="0.3">
      <c r="B6" s="425">
        <v>6</v>
      </c>
      <c r="C6" s="343"/>
      <c r="D6" s="344" t="str">
        <f t="shared" ref="D6:D38" si="0">IFERROR(VLOOKUP(C6,ubicac,2,0),"")</f>
        <v/>
      </c>
      <c r="E6" s="345"/>
      <c r="F6" s="306" t="str">
        <f>IF(AND(OR(G6&gt;0),(C6="")),"*",IF(AND(C6&lt;&gt;"",(G6=0)),"***",""))</f>
        <v/>
      </c>
      <c r="G6" s="346"/>
      <c r="H6" s="679"/>
      <c r="I6" s="679"/>
    </row>
    <row r="7" spans="2:14" s="342" customFormat="1" ht="16.5" customHeight="1" x14ac:dyDescent="0.3">
      <c r="B7" s="425">
        <v>7</v>
      </c>
      <c r="C7" s="347"/>
      <c r="D7" s="348" t="str">
        <f t="shared" si="0"/>
        <v/>
      </c>
      <c r="E7" s="309" t="str">
        <f>IF(D7="","",IF(OR(D7=D6),"R",""))</f>
        <v/>
      </c>
      <c r="F7" s="309" t="str">
        <f t="shared" ref="F7:F38" si="1">IF(AND(OR(G7&gt;0),(C7="")),"*",IF(AND(C7&lt;&gt;"",(G7=0)),"***",""))</f>
        <v/>
      </c>
      <c r="G7" s="349"/>
      <c r="H7" s="679"/>
      <c r="I7" s="679"/>
    </row>
    <row r="8" spans="2:14" s="342" customFormat="1" ht="16.5" customHeight="1" x14ac:dyDescent="0.3">
      <c r="B8" s="425">
        <v>8</v>
      </c>
      <c r="C8" s="347"/>
      <c r="D8" s="348" t="str">
        <f t="shared" si="0"/>
        <v/>
      </c>
      <c r="E8" s="309" t="str">
        <f>IF(D8="","",IF(OR(D8=D7,D8=D6),"R",""))</f>
        <v/>
      </c>
      <c r="F8" s="309" t="str">
        <f t="shared" si="1"/>
        <v/>
      </c>
      <c r="G8" s="349"/>
      <c r="H8" s="352"/>
      <c r="I8" s="352"/>
    </row>
    <row r="9" spans="2:14" s="342" customFormat="1" ht="16.5" customHeight="1" x14ac:dyDescent="0.3">
      <c r="B9" s="425">
        <v>9</v>
      </c>
      <c r="C9" s="347"/>
      <c r="D9" s="348" t="str">
        <f t="shared" si="0"/>
        <v/>
      </c>
      <c r="E9" s="309" t="str">
        <f>IF(D9="","",IF(OR(D9=D8,D9=D7,D9=D6),"R",""))</f>
        <v/>
      </c>
      <c r="F9" s="309" t="str">
        <f t="shared" si="1"/>
        <v/>
      </c>
      <c r="G9" s="349"/>
      <c r="H9" s="678" t="str">
        <f>IF(OR(F6="*",F7="*",F8="*",F9="*",F10="*",F11="*",F12="*",F13="*",F14="*",F15="*",F16="*",F17="*",F18="*",F19="*",F20="*",F21="*",F22="*",F23="*",F24="*",F25="*",F26="*",F27="*",F28="*",F29="*",F30="*",F31="*"),"* = No ha seleccionado Provincia/Cantón/Distrito","")</f>
        <v/>
      </c>
      <c r="I9" s="678"/>
    </row>
    <row r="10" spans="2:14" s="342" customFormat="1" ht="16.5" customHeight="1" x14ac:dyDescent="0.3">
      <c r="B10" s="425">
        <v>10</v>
      </c>
      <c r="C10" s="347"/>
      <c r="D10" s="348" t="str">
        <f t="shared" si="0"/>
        <v/>
      </c>
      <c r="E10" s="309" t="str">
        <f>IF(D10="","",IF(OR(D10=D9,D10=D8,D10=D7,D10=D6),"R",""))</f>
        <v/>
      </c>
      <c r="F10" s="309" t="str">
        <f t="shared" si="1"/>
        <v/>
      </c>
      <c r="G10" s="89"/>
      <c r="H10" s="678"/>
      <c r="I10" s="678"/>
      <c r="J10" s="350"/>
      <c r="K10" s="350"/>
      <c r="L10" s="350"/>
      <c r="M10" s="350"/>
      <c r="N10" s="350"/>
    </row>
    <row r="11" spans="2:14" s="342" customFormat="1" ht="16.5" customHeight="1" x14ac:dyDescent="0.3">
      <c r="B11" s="425">
        <v>11</v>
      </c>
      <c r="C11" s="347"/>
      <c r="D11" s="348" t="str">
        <f t="shared" si="0"/>
        <v/>
      </c>
      <c r="E11" s="309" t="str">
        <f>IF(D11="","",IF(OR(D11=D10,D11=D9,D11=D8,D11=D7,D11=D6),"R",""))</f>
        <v/>
      </c>
      <c r="F11" s="309" t="str">
        <f t="shared" si="1"/>
        <v/>
      </c>
      <c r="G11" s="349"/>
      <c r="H11" s="678"/>
      <c r="I11" s="678"/>
    </row>
    <row r="12" spans="2:14" s="342" customFormat="1" ht="16.5" customHeight="1" x14ac:dyDescent="0.3">
      <c r="B12" s="425">
        <v>12</v>
      </c>
      <c r="C12" s="347"/>
      <c r="D12" s="348" t="str">
        <f t="shared" ref="D12:D14" si="2">IFERROR(VLOOKUP(C12,ubicac,2,0),"")</f>
        <v/>
      </c>
      <c r="E12" s="309" t="str">
        <f>IF(D12="","",IF(OR(D12=D11,D12=D10,D12=D9,D12=D8,D12=D7,D12=D6),"R",""))</f>
        <v/>
      </c>
      <c r="F12" s="309" t="str">
        <f t="shared" si="1"/>
        <v/>
      </c>
      <c r="G12" s="349"/>
      <c r="H12" s="352"/>
      <c r="I12" s="352"/>
    </row>
    <row r="13" spans="2:14" s="342" customFormat="1" ht="16.5" customHeight="1" x14ac:dyDescent="0.3">
      <c r="B13" s="425">
        <v>13</v>
      </c>
      <c r="C13" s="347"/>
      <c r="D13" s="348" t="str">
        <f t="shared" si="2"/>
        <v/>
      </c>
      <c r="E13" s="309" t="str">
        <f>IF(D13="","",IF(OR(D13=D12,D13=D11,D13=D10,D13=D9,D13=D8,D13=D7,D13=D6),"R",""))</f>
        <v/>
      </c>
      <c r="F13" s="309" t="str">
        <f t="shared" si="1"/>
        <v/>
      </c>
      <c r="G13" s="89"/>
      <c r="H13" s="675" t="str">
        <f>IF(OR(F6="***",F7="***",F8="***",F9="***",F10="***",F11="***",F15="***",F16="***",F17="***",F18="***",F19="***",F22="***",F23="***",F26="***",F27="***",F28="***",F29="***",F30="***",F31="***",F32="***",F33="***",F34="***",F35="***",F36="***",F37="***",F38="***"),"*** = Digite la matrícula","")</f>
        <v/>
      </c>
      <c r="I13" s="675"/>
      <c r="J13" s="350"/>
      <c r="K13" s="350"/>
      <c r="L13" s="350"/>
      <c r="M13" s="350"/>
      <c r="N13" s="350"/>
    </row>
    <row r="14" spans="2:14" s="342" customFormat="1" ht="16.5" customHeight="1" x14ac:dyDescent="0.3">
      <c r="B14" s="425">
        <v>14</v>
      </c>
      <c r="C14" s="347"/>
      <c r="D14" s="348" t="str">
        <f t="shared" si="2"/>
        <v/>
      </c>
      <c r="E14" s="309" t="str">
        <f>IF(D14="","",IF(OR(D14=D13,D14=D12,D14=D11,D14=D10,D14=D9,D14=D8,D14=D7,D14=D6),"R",""))</f>
        <v/>
      </c>
      <c r="F14" s="309" t="str">
        <f t="shared" si="1"/>
        <v/>
      </c>
      <c r="G14" s="349"/>
      <c r="H14" s="675"/>
      <c r="I14" s="675"/>
    </row>
    <row r="15" spans="2:14" s="342" customFormat="1" ht="16.5" customHeight="1" x14ac:dyDescent="0.3">
      <c r="B15" s="425">
        <v>15</v>
      </c>
      <c r="C15" s="347"/>
      <c r="D15" s="348" t="str">
        <f t="shared" si="0"/>
        <v/>
      </c>
      <c r="E15" s="309" t="str">
        <f>IF(D15="","",IF(OR(D15=D14,D15=D13,D15=D12,D15=D11,D15=D10,D15=D9,D15=D8,D15=D7,D15=D6),"R",""))</f>
        <v/>
      </c>
      <c r="F15" s="309" t="str">
        <f t="shared" si="1"/>
        <v/>
      </c>
      <c r="G15" s="349"/>
      <c r="H15" s="352"/>
      <c r="I15" s="239"/>
    </row>
    <row r="16" spans="2:14" s="342" customFormat="1" ht="16.5" customHeight="1" x14ac:dyDescent="0.3">
      <c r="B16" s="425">
        <v>16</v>
      </c>
      <c r="C16" s="347"/>
      <c r="D16" s="348" t="str">
        <f t="shared" si="0"/>
        <v/>
      </c>
      <c r="E16" s="309" t="str">
        <f>IF(D16="","",IF(OR(D16=D15,D16=D14,D16=D13,D16=D12,D16=D11,D16=D10,D16=D9,D16=D8,D16=D7,D16=D6),"R",""))</f>
        <v/>
      </c>
      <c r="F16" s="309" t="str">
        <f t="shared" si="1"/>
        <v/>
      </c>
      <c r="G16" s="349"/>
      <c r="H16" s="675" t="str">
        <f>IF(OR(E6="R",E7="R",E8="R",E9="R",E10="R",E11="R",E12="R",E13="R",E14="R",E15="R",E16="R",E17="R",E18="R",E19="R",E20="R",E21="R",E22="R",E23="R",E24="R",E25="R",E26="R",E27="R",E28="R",E29="R",E30="R",E31="R"),"R = Líneas repetidas","")</f>
        <v/>
      </c>
      <c r="I16" s="675"/>
    </row>
    <row r="17" spans="2:9" s="342" customFormat="1" ht="16.5" customHeight="1" x14ac:dyDescent="0.3">
      <c r="B17" s="425">
        <v>17</v>
      </c>
      <c r="C17" s="347"/>
      <c r="D17" s="348" t="str">
        <f t="shared" si="0"/>
        <v/>
      </c>
      <c r="E17" s="309" t="str">
        <f>IF(D17="","",IF(OR(D17=D16,D17=D15,D17=D14,D17=D13,D17=D12,D17=D11,D17=D10,D17=D9,D17=D8,D17=D7,D17=D6),"R",""))</f>
        <v/>
      </c>
      <c r="F17" s="309" t="str">
        <f t="shared" si="1"/>
        <v/>
      </c>
      <c r="G17" s="349"/>
      <c r="H17" s="675"/>
      <c r="I17" s="675"/>
    </row>
    <row r="18" spans="2:9" s="342" customFormat="1" ht="16.5" customHeight="1" x14ac:dyDescent="0.3">
      <c r="B18" s="425">
        <v>18</v>
      </c>
      <c r="C18" s="347"/>
      <c r="D18" s="348" t="str">
        <f t="shared" si="0"/>
        <v/>
      </c>
      <c r="E18" s="309" t="str">
        <f>IF(D18="","",IF(OR(D18=D17,D18=D16,D18=D15,D18=D14,D18=D13,D18=D12,D18=D11,D18=D10,D18=D9,D18=D8,D18=D7,D18=D6),"R",""))</f>
        <v/>
      </c>
      <c r="F18" s="309" t="str">
        <f t="shared" si="1"/>
        <v/>
      </c>
      <c r="G18" s="349"/>
      <c r="H18" s="352"/>
      <c r="I18" s="352"/>
    </row>
    <row r="19" spans="2:9" s="342" customFormat="1" ht="16.5" customHeight="1" x14ac:dyDescent="0.3">
      <c r="B19" s="425">
        <v>19</v>
      </c>
      <c r="C19" s="347"/>
      <c r="D19" s="348" t="str">
        <f t="shared" si="0"/>
        <v/>
      </c>
      <c r="E19" s="309" t="str">
        <f>IF(D19="","",IF(OR(D19=D18,D19=D17,D19=D16,D19=D15,D19=D14,D19=D13,D19=D12,D19=D11,D19=D10,D19=D9,D19=D8,D19=D7,D19=D6),"R",""))</f>
        <v/>
      </c>
      <c r="F19" s="309" t="str">
        <f t="shared" si="1"/>
        <v/>
      </c>
      <c r="G19" s="349"/>
    </row>
    <row r="20" spans="2:9" s="342" customFormat="1" ht="16.5" customHeight="1" x14ac:dyDescent="0.3">
      <c r="B20" s="425">
        <v>20</v>
      </c>
      <c r="C20" s="347"/>
      <c r="D20" s="348" t="str">
        <f t="shared" si="0"/>
        <v/>
      </c>
      <c r="E20" s="309" t="str">
        <f>IF(D20="","",IF(OR(D20=D19,D20=D18,D20=D17,D20=D16,D20=D15,D20=D14,D20=D13,D20=D12,D20=D11,D20=D10,D20=D9,D20=D8,D20=D7,D20=D6),"R",""))</f>
        <v/>
      </c>
      <c r="F20" s="309" t="str">
        <f t="shared" si="1"/>
        <v/>
      </c>
      <c r="G20" s="349"/>
    </row>
    <row r="21" spans="2:9" s="342" customFormat="1" ht="16.5" customHeight="1" x14ac:dyDescent="0.3">
      <c r="B21" s="425">
        <v>21</v>
      </c>
      <c r="C21" s="347"/>
      <c r="D21" s="348" t="str">
        <f t="shared" si="0"/>
        <v/>
      </c>
      <c r="E21" s="309" t="str">
        <f>IF(D21="","",IF(OR(D21=D20,D21=D19,D21=D18,D21=D17,D21=D16,D21=D15,D21=D14,D21=D13,D21=D12,D21=D11,D21=D10,D21=D9,D21=D8,D21=D7,D21=D6),"R",""))</f>
        <v/>
      </c>
      <c r="F21" s="309" t="str">
        <f t="shared" si="1"/>
        <v/>
      </c>
      <c r="G21" s="349"/>
    </row>
    <row r="22" spans="2:9" s="342" customFormat="1" ht="16.5" customHeight="1" x14ac:dyDescent="0.3">
      <c r="B22" s="425">
        <v>22</v>
      </c>
      <c r="C22" s="347"/>
      <c r="D22" s="348" t="str">
        <f t="shared" si="0"/>
        <v/>
      </c>
      <c r="E22" s="309" t="str">
        <f>IF(D22="","",IF(OR(D22=D21,D22=D20,D22=D19,D22=D18,D22=D17,D22=D16,D22=D15,D22=D14,D22=D13,D22=D12,D22=D11,D22=D10,D22=D9,D22=D8,D22=D7,D22=D6),"R",""))</f>
        <v/>
      </c>
      <c r="F22" s="309" t="str">
        <f t="shared" si="1"/>
        <v/>
      </c>
      <c r="G22" s="349"/>
    </row>
    <row r="23" spans="2:9" s="342" customFormat="1" ht="16.5" customHeight="1" x14ac:dyDescent="0.3">
      <c r="B23" s="425">
        <v>23</v>
      </c>
      <c r="C23" s="347"/>
      <c r="D23" s="348" t="str">
        <f t="shared" si="0"/>
        <v/>
      </c>
      <c r="E23" s="309" t="str">
        <f>IF(D23="","",IF(OR(D23=D22,D23=D21,D23=D20,D23=D19,D23=D18,D23=D17,D23=D16,D23=D15,D23=D14,D23=D13,D23=D12,D23=D11,D23=D10,D23=D9,D23=D8,D23=D7,D23=D6),"R",""))</f>
        <v/>
      </c>
      <c r="F23" s="309" t="str">
        <f t="shared" si="1"/>
        <v/>
      </c>
      <c r="G23" s="349"/>
    </row>
    <row r="24" spans="2:9" s="342" customFormat="1" ht="16.5" customHeight="1" x14ac:dyDescent="0.3">
      <c r="B24" s="425">
        <v>24</v>
      </c>
      <c r="C24" s="347"/>
      <c r="D24" s="348" t="str">
        <f t="shared" si="0"/>
        <v/>
      </c>
      <c r="E24" s="309" t="str">
        <f>IF(D24="","",IF(OR(D24=D23,D24=D22,D24=D21,D24=D20,D24=D19,D24=D18,D24=D17,D24=D16,D24=D15,D24=D14,D24=D13,D24=D12,D24=D11,D24=D10,D24=D9,D24=D8,D24=D7,D24=D6),"R",""))</f>
        <v/>
      </c>
      <c r="F24" s="309" t="str">
        <f t="shared" si="1"/>
        <v/>
      </c>
      <c r="G24" s="349"/>
    </row>
    <row r="25" spans="2:9" s="342" customFormat="1" ht="16.5" customHeight="1" x14ac:dyDescent="0.3">
      <c r="B25" s="425">
        <v>25</v>
      </c>
      <c r="C25" s="347"/>
      <c r="D25" s="348" t="str">
        <f t="shared" si="0"/>
        <v/>
      </c>
      <c r="E25" s="309" t="str">
        <f>IF(D25="","",IF(OR(D25=D24,D25=D23,D25=D22,D25=D21,D25=D20,D25=D19,D25=D18,D25=D17,D25=D16,D25=D15,D25=D14,D25=D13,D25=D12,D25=D11,D25=D10,D25=D9,D25=D8,D25=D7,D25=D6),"R",""))</f>
        <v/>
      </c>
      <c r="F25" s="309" t="str">
        <f t="shared" si="1"/>
        <v/>
      </c>
      <c r="G25" s="349"/>
    </row>
    <row r="26" spans="2:9" s="342" customFormat="1" ht="16.5" customHeight="1" x14ac:dyDescent="0.3">
      <c r="B26" s="425">
        <v>26</v>
      </c>
      <c r="C26" s="347"/>
      <c r="D26" s="348" t="str">
        <f t="shared" si="0"/>
        <v/>
      </c>
      <c r="E26" s="309" t="str">
        <f>IF(D26="","",IF(OR(D26=D25,D26=D24,D26=D23,D26=D22,D26=D21,D26=D20,D26=D19,D26=D18,D26=D17,D26=D16,D26=D15,D26=D14,D26=D13,D26=D12,D26=D11,D26=D10,D26=D9,D26=D8,D26=D7,D26=D6),"R",""))</f>
        <v/>
      </c>
      <c r="F26" s="309" t="str">
        <f t="shared" si="1"/>
        <v/>
      </c>
      <c r="G26" s="349"/>
      <c r="H26" s="353"/>
      <c r="I26" s="353"/>
    </row>
    <row r="27" spans="2:9" s="342" customFormat="1" ht="16.5" customHeight="1" x14ac:dyDescent="0.3">
      <c r="B27" s="425">
        <v>27</v>
      </c>
      <c r="C27" s="347"/>
      <c r="D27" s="348" t="str">
        <f t="shared" si="0"/>
        <v/>
      </c>
      <c r="E27" s="309" t="str">
        <f>IF(D27="","",IF(OR(D27=D26,D27=D25,D27=D24,D27=D23,D27=D22,D27=D21,D27=D20,D27=D19,D27=D18,D27=D17,D27=D16,D27=D15,D27=D14,D27=D13,D27=D12,D27=D11,D27=D10,D27=D9,D27=D8,D27=D7,D27=D6),"R",""))</f>
        <v/>
      </c>
      <c r="F27" s="309" t="str">
        <f t="shared" si="1"/>
        <v/>
      </c>
      <c r="G27" s="349"/>
    </row>
    <row r="28" spans="2:9" s="342" customFormat="1" ht="16.5" customHeight="1" x14ac:dyDescent="0.3">
      <c r="B28" s="425">
        <v>28</v>
      </c>
      <c r="C28" s="347"/>
      <c r="D28" s="348" t="str">
        <f t="shared" si="0"/>
        <v/>
      </c>
      <c r="E28" s="309" t="str">
        <f>IF(D28="","",IF(OR(D28=D27,D28=D26,D28=D25,D28=D24,D28=D23,D28=D22,D28=D21,D28=D20,D28=D19,D28=D18,D28=D17,D28=D16,D28=D15,D28=D14,D28=D13,D28=D12,D28=D11,D28=D10,D28=D9,D28=D8,D28=D7,D28=D6),"R",""))</f>
        <v/>
      </c>
      <c r="F28" s="309" t="str">
        <f t="shared" si="1"/>
        <v/>
      </c>
      <c r="G28" s="349"/>
    </row>
    <row r="29" spans="2:9" s="342" customFormat="1" ht="16.5" customHeight="1" x14ac:dyDescent="0.3">
      <c r="B29" s="425">
        <v>29</v>
      </c>
      <c r="C29" s="347"/>
      <c r="D29" s="348" t="str">
        <f t="shared" si="0"/>
        <v/>
      </c>
      <c r="E29" s="309" t="str">
        <f>IF(D29="","",IF(OR(D29=D28,D29=D27,D29=D26,D29=D25,D29=D24,D29=D23,D29=D22,D29=D21,D29=D20,D29=D19,D29=D18,D29=D17,D29=D16,D29=D15,D29=D14,D29=D13,D29=D12,D29=D11,D29=D10,D29=D9,D29=D8,D29=D7,D29=D6),"R",""))</f>
        <v/>
      </c>
      <c r="F29" s="309" t="str">
        <f t="shared" si="1"/>
        <v/>
      </c>
      <c r="G29" s="349"/>
    </row>
    <row r="30" spans="2:9" s="342" customFormat="1" ht="16.5" customHeight="1" x14ac:dyDescent="0.3">
      <c r="B30" s="425">
        <v>30</v>
      </c>
      <c r="C30" s="347"/>
      <c r="D30" s="348" t="str">
        <f t="shared" si="0"/>
        <v/>
      </c>
      <c r="E30" s="309" t="str">
        <f>IF(D30="","",IF(OR(D30=D29,D30=D28,D30=D27,D30=D26,D30=D25,D30=D24,D30=D23,D30=D22,D30=D21,D30=D20,D30=D19,D30=D18,D30=D17,D30=D16,D30=D15,D30=D14,D30=D13,D30=D12,D30=D11,D30=D10,D30=D9,D30=D8,D30=D7,D30=D6),"R",""))</f>
        <v/>
      </c>
      <c r="F30" s="309" t="str">
        <f t="shared" si="1"/>
        <v/>
      </c>
      <c r="G30" s="349"/>
    </row>
    <row r="31" spans="2:9" s="342" customFormat="1" ht="16.5" customHeight="1" x14ac:dyDescent="0.3">
      <c r="B31" s="425">
        <v>31</v>
      </c>
      <c r="C31" s="347"/>
      <c r="D31" s="348" t="str">
        <f t="shared" si="0"/>
        <v/>
      </c>
      <c r="E31" s="309" t="str">
        <f>IF(D31="","",IF(OR(D31=D30,D31=D29,D31=D28,D31=D27,D31=D26,D31=D25,D31=D24,D31=D23,D31=D22,D31=D21,D31=D20,D31=D19,D31=D18,D31=D17,D31=D16,D31=D15,D31=D14,D31=D13,D31=D12,D31=D11,D31=D10,D31=D9,D31=D8,D31=D7,D31=D6),"R",""))</f>
        <v/>
      </c>
      <c r="F31" s="309" t="str">
        <f t="shared" si="1"/>
        <v/>
      </c>
      <c r="G31" s="349"/>
    </row>
    <row r="32" spans="2:9" s="342" customFormat="1" ht="16.5" customHeight="1" x14ac:dyDescent="0.3">
      <c r="B32" s="425">
        <v>32</v>
      </c>
      <c r="C32" s="347"/>
      <c r="D32" s="348" t="str">
        <f t="shared" si="0"/>
        <v/>
      </c>
      <c r="E32" s="309" t="str">
        <f>IF(D32="","",IF(OR(D32=D31,D32=D30,D32=D29,D32=D28,D32=D27,D32=D26,D32=D25,D32=D24,D32=D23,D32=D22,D32=D21,D32=D20,D32=D19,D32=D18,D32=D17,D32=D16,D32=D15,D32=D14,D32=D13,D32=D12,D32=D11,D32=D10,D32=D9,D32=D8,D32=D7,D31=D6),"R",""))</f>
        <v/>
      </c>
      <c r="F32" s="309" t="str">
        <f t="shared" si="1"/>
        <v/>
      </c>
      <c r="G32" s="349"/>
    </row>
    <row r="33" spans="2:14" s="342" customFormat="1" ht="16.5" customHeight="1" x14ac:dyDescent="0.3">
      <c r="B33" s="425">
        <v>33</v>
      </c>
      <c r="C33" s="347"/>
      <c r="D33" s="348" t="str">
        <f t="shared" si="0"/>
        <v/>
      </c>
      <c r="E33" s="309" t="str">
        <f>IF(D33="","",IF(OR(D33=D32,D33=D31,D33=D30,D33=D29,D33=D28,D33=D27,D33=D26,D33=D25,D33=D24,D33=D23,D33=D22,D33=D21,D33=D20,D33=D19,D33=D18,D33=D17,D33=D16,D33=D15,D33=D14,D33=D13,D33=D12,D33=D11,D33=D10,D33=D9,D33=D8,D32=D7,D31=D6),"R",""))</f>
        <v/>
      </c>
      <c r="F33" s="309" t="str">
        <f t="shared" si="1"/>
        <v/>
      </c>
      <c r="G33" s="349"/>
      <c r="H33" s="354"/>
      <c r="I33" s="354"/>
      <c r="J33" s="354"/>
      <c r="K33" s="354"/>
      <c r="L33" s="354"/>
      <c r="M33" s="354"/>
      <c r="N33" s="354"/>
    </row>
    <row r="34" spans="2:14" s="342" customFormat="1" ht="16.5" customHeight="1" x14ac:dyDescent="0.3">
      <c r="B34" s="425">
        <v>34</v>
      </c>
      <c r="C34" s="347"/>
      <c r="D34" s="348" t="str">
        <f t="shared" si="0"/>
        <v/>
      </c>
      <c r="E34" s="309" t="str">
        <f>IF(D34="","",IF(OR(D34=D33,D34=D32,D34=D31,D34=D30,D34=D29,D34=D28,D34=D27,D34=D26,D34=D25,D34=D24,D34=D23,D34=D22,D34=D21,D34=D20,D34=D19,D34=D18,D34=D17,D34=D16,D34=D15,D34=D14,D34=D13,D34=D12,D34=D11,D34=D10,D34=D9,D33=D8,D31=D7,D31=D6),"R",""))</f>
        <v/>
      </c>
      <c r="F34" s="309" t="str">
        <f t="shared" si="1"/>
        <v/>
      </c>
      <c r="G34" s="349"/>
      <c r="H34" s="354"/>
      <c r="I34" s="354"/>
      <c r="J34" s="354"/>
      <c r="K34" s="354"/>
      <c r="L34" s="354"/>
      <c r="M34" s="354"/>
      <c r="N34" s="354"/>
    </row>
    <row r="35" spans="2:14" ht="16.5" customHeight="1" x14ac:dyDescent="0.3">
      <c r="B35" s="425">
        <v>35</v>
      </c>
      <c r="C35" s="347"/>
      <c r="D35" s="348" t="str">
        <f t="shared" si="0"/>
        <v/>
      </c>
      <c r="E35" s="309" t="str">
        <f>IF(D35="","",IF(OR(D35=D34,D35=D33,D35=D32,D35=D31,D35=D30,D35=D29,D35=D28,D35=D27,D35=D26,D35=D25,D35=D24,D35=D23,D35=D22,D35=D21,D35=D20,D35=D19,D35=D18,D35=D17,D35=D16,D35=D15,D35=D14,D35=D13,D35=D12,D35=D11,D35=D10,D34=D9,D31=D8,D31=D7,D31=D6),"R",""))</f>
        <v/>
      </c>
      <c r="F35" s="309" t="str">
        <f t="shared" si="1"/>
        <v/>
      </c>
      <c r="G35" s="355"/>
      <c r="H35" s="37"/>
      <c r="I35" s="37"/>
      <c r="J35" s="37"/>
      <c r="K35" s="37"/>
      <c r="L35" s="37"/>
      <c r="M35" s="37"/>
      <c r="N35" s="37"/>
    </row>
    <row r="36" spans="2:14" ht="16.5" customHeight="1" x14ac:dyDescent="0.3">
      <c r="B36" s="425">
        <v>36</v>
      </c>
      <c r="C36" s="347"/>
      <c r="D36" s="348" t="str">
        <f t="shared" si="0"/>
        <v/>
      </c>
      <c r="E36" s="309" t="str">
        <f>IF(D36="","",IF(OR(D36=D35,D36=D34,D36=D33,D36=D32,D36=D31,D36=D30,D36=D29,D36=D28,D36=D27,D36=D26,D36=D25,D36=D24,D36=D23,D36=D22,D36=D21,D36=D20,D36=D19,D36=D18,D36=D17,D36=D16,D36=D15,D36=D14,D36=D13,D36=D12,D36=D11,D35=D10,D31=D9,D31=D8,D31=D7,D31=D6),"R",""))</f>
        <v/>
      </c>
      <c r="F36" s="309" t="str">
        <f t="shared" si="1"/>
        <v/>
      </c>
      <c r="G36" s="355"/>
      <c r="H36" s="37"/>
      <c r="I36" s="37"/>
      <c r="J36" s="37"/>
      <c r="K36" s="37"/>
      <c r="L36" s="37"/>
      <c r="M36" s="37"/>
      <c r="N36" s="37"/>
    </row>
    <row r="37" spans="2:14" ht="16.5" customHeight="1" x14ac:dyDescent="0.3">
      <c r="B37" s="425">
        <v>37</v>
      </c>
      <c r="C37" s="347"/>
      <c r="D37" s="348" t="str">
        <f t="shared" si="0"/>
        <v/>
      </c>
      <c r="E37" s="309" t="str">
        <f>IF(D37="","",IF(OR(D37=D36,D37=D35,D37=D34,D37=D33,D37=D32,D37=D31,D37=D30,D37=D29,D37=D28,D37=D27,D37=D26,D37=D25,D37=D24,D37=D23,D37=D22,D37=D21,D37=D20,D37=D19,D37=D18,D37=D17,D37=D16,D37=D15,D37=D14,D37=D13,D37=D12,D36=D11,D32=D10,D32=D9,D32=D8,D32=D7,D31=D6),"R",""))</f>
        <v/>
      </c>
      <c r="F37" s="309" t="str">
        <f t="shared" si="1"/>
        <v/>
      </c>
      <c r="G37" s="355"/>
    </row>
    <row r="38" spans="2:14" ht="16.5" customHeight="1" thickBot="1" x14ac:dyDescent="0.35">
      <c r="B38" s="425">
        <v>38</v>
      </c>
      <c r="C38" s="356"/>
      <c r="D38" s="357" t="str">
        <f t="shared" si="0"/>
        <v/>
      </c>
      <c r="E38" s="358" t="str">
        <f>IF(D38="","",IF(OR(D38=D37,D38=D36,D38=D35,D38=D34,D38=D33,D38=D32,D38=D31,D38=D30,D38=D29,D38=D28,D38=D27,D38=D26,D38=D25,D38=D24,D38=D23,D38=D22,D38=D21,D38=D20,D38=D19,D38=D18,D38=D17,D38=D16,D38=D15,D38=D14,D38=D13,D37=D12,D33=D11,D33=D10,D33=D9,D33=D8,D32=D7,D31=D6),"R",""))</f>
        <v/>
      </c>
      <c r="F38" s="358" t="str">
        <f t="shared" si="1"/>
        <v/>
      </c>
      <c r="G38" s="359"/>
    </row>
    <row r="39" spans="2:14" ht="16.5" customHeight="1" thickTop="1" x14ac:dyDescent="0.3">
      <c r="B39" s="425">
        <v>39</v>
      </c>
      <c r="C39" s="130" t="s">
        <v>11174</v>
      </c>
      <c r="D39" s="360"/>
      <c r="E39" s="360"/>
      <c r="F39" s="360"/>
      <c r="G39" s="361"/>
    </row>
    <row r="40" spans="2:14" ht="7.5" customHeight="1" x14ac:dyDescent="0.3">
      <c r="B40" s="425">
        <v>40</v>
      </c>
      <c r="C40" s="362"/>
      <c r="D40" s="360"/>
      <c r="E40" s="360"/>
      <c r="F40" s="360"/>
      <c r="G40" s="361"/>
    </row>
    <row r="41" spans="2:14" ht="16.2" x14ac:dyDescent="0.3">
      <c r="B41" s="425">
        <v>41</v>
      </c>
      <c r="C41" s="74" t="s">
        <v>8361</v>
      </c>
    </row>
    <row r="42" spans="2:14" ht="15" customHeight="1" x14ac:dyDescent="0.3">
      <c r="B42" s="425">
        <v>42</v>
      </c>
      <c r="C42" s="639"/>
      <c r="D42" s="640"/>
      <c r="E42" s="640"/>
      <c r="F42" s="640"/>
      <c r="G42" s="641"/>
    </row>
    <row r="43" spans="2:14" ht="15" customHeight="1" x14ac:dyDescent="0.3">
      <c r="C43" s="642"/>
      <c r="D43" s="643"/>
      <c r="E43" s="643"/>
      <c r="F43" s="643"/>
      <c r="G43" s="644"/>
    </row>
    <row r="44" spans="2:14" ht="15" customHeight="1" x14ac:dyDescent="0.3">
      <c r="C44" s="642"/>
      <c r="D44" s="643"/>
      <c r="E44" s="643"/>
      <c r="F44" s="643"/>
      <c r="G44" s="644"/>
    </row>
    <row r="45" spans="2:14" ht="18" customHeight="1" x14ac:dyDescent="0.3">
      <c r="C45" s="645"/>
      <c r="D45" s="646"/>
      <c r="E45" s="646"/>
      <c r="F45" s="646"/>
      <c r="G45" s="647"/>
    </row>
  </sheetData>
  <sheetProtection algorithmName="SHA-512" hashValue="5xHhFxcZXy+kyjwLP2MoDiMUV2puckJbiwlKc+IzOaS66lcF/COjnStdtzuSJ2VB6YE85Q/pqnlh7j3mKwqViQ==" saltValue="QoJm+UqNQ1B7pPEr4Eq7qw==" spinCount="100000" sheet="1" objects="1" scenarios="1" insertRows="0" deleteRows="0" sort="0" autoFilter="0" pivotTables="0"/>
  <mergeCells count="6">
    <mergeCell ref="H13:I14"/>
    <mergeCell ref="C42:G45"/>
    <mergeCell ref="C5:F5"/>
    <mergeCell ref="H9:I11"/>
    <mergeCell ref="H5:I7"/>
    <mergeCell ref="H16:I17"/>
  </mergeCells>
  <conditionalFormatting sqref="G5">
    <cfRule type="cellIs" dxfId="27" priority="3" operator="equal">
      <formula>0</formula>
    </cfRule>
  </conditionalFormatting>
  <conditionalFormatting sqref="H5:I7 H9:I11 H13:I14">
    <cfRule type="notContainsBlanks" dxfId="26" priority="2">
      <formula>LEN(TRIM(H5))&gt;0</formula>
    </cfRule>
  </conditionalFormatting>
  <conditionalFormatting sqref="H16:I17">
    <cfRule type="notContainsBlanks" dxfId="25" priority="1">
      <formula>LEN(TRIM(H16))&gt;0</formula>
    </cfRule>
  </conditionalFormatting>
  <dataValidations count="2">
    <dataValidation type="list" allowBlank="1" showInputMessage="1" showErrorMessage="1" sqref="C6:C38" xr:uid="{00000000-0002-0000-0A00-000000000000}">
      <formula1>ubic</formula1>
    </dataValidation>
    <dataValidation type="whole" operator="greaterThanOrEqual" allowBlank="1" showInputMessage="1" showErrorMessage="1" sqref="G5:G38" xr:uid="{00000000-0002-0000-0A00-000001000000}">
      <formula1>0</formula1>
    </dataValidation>
  </dataValidations>
  <printOptions horizontalCentered="1"/>
  <pageMargins left="0.19685039370078741" right="0.19685039370078741" top="0.70866141732283472" bottom="0.19685039370078741" header="0.15748031496062992" footer="0.15748031496062992"/>
  <pageSetup scale="71" orientation="landscape" r:id="rId1"/>
  <headerFooter>
    <oddHeader>&amp;C&amp;G</oddHeader>
    <oddFooter>&amp;R&amp;"Gentium Basic,Normal"&amp;A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48</vt:i4>
      </vt:variant>
    </vt:vector>
  </HeadingPairs>
  <TitlesOfParts>
    <vt:vector size="66" baseType="lpstr">
      <vt:lpstr>Hoja2</vt:lpstr>
      <vt:lpstr>Hoja1</vt:lpstr>
      <vt:lpstr>Preescolar</vt:lpstr>
      <vt:lpstr>ubicacion</vt:lpstr>
      <vt:lpstr>-Nuevos o Reaperturas-</vt:lpstr>
      <vt:lpstr>Datos del Centro o Servicio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AGUIRRE</vt:lpstr>
      <vt:lpstr>ALAJUELA</vt:lpstr>
      <vt:lpstr>'CUADRO 1'!Área_de_impresión</vt:lpstr>
      <vt:lpstr>'CUADRO 10'!Área_de_impresión</vt:lpstr>
      <vt:lpstr>'CUADRO 11'!Área_de_impresión</vt:lpstr>
      <vt:lpstr>'CUADRO 12'!Área_de_impresión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'Datos del Centro o Servicio'!Área_de_impresión</vt:lpstr>
      <vt:lpstr>'-Nuevos o Reaperturas-'!Área_de_impresión</vt:lpstr>
      <vt:lpstr>CAÑAS</vt:lpstr>
      <vt:lpstr>CARTAGO</vt:lpstr>
      <vt:lpstr>COTO</vt:lpstr>
      <vt:lpstr>DESAMPARADOS</vt:lpstr>
      <vt:lpstr>GRANDE_DE_TERRABA</vt:lpstr>
      <vt:lpstr>GUAPILES</vt:lpstr>
      <vt:lpstr>HEREDIA</vt:lpstr>
      <vt:lpstr>LIBERIA</vt:lpstr>
      <vt:lpstr>LIMON</vt:lpstr>
      <vt:lpstr>LOS_SANTOS</vt:lpstr>
      <vt:lpstr>marca</vt:lpstr>
      <vt:lpstr>NICOYA</vt:lpstr>
      <vt:lpstr>OCCIDENTE</vt:lpstr>
      <vt:lpstr>PENINSULAR</vt:lpstr>
      <vt:lpstr>PEREZ_ZELEDON</vt:lpstr>
      <vt:lpstr>prov</vt:lpstr>
      <vt:lpstr>PUNTARENAS</vt:lpstr>
      <vt:lpstr>PURISCAL</vt:lpstr>
      <vt:lpstr>REGION</vt:lpstr>
      <vt:lpstr>SAN_CARLOS</vt:lpstr>
      <vt:lpstr>SAN_JOSE_CENTRAL</vt:lpstr>
      <vt:lpstr>SAN_JOSE_NORTE</vt:lpstr>
      <vt:lpstr>SAN_JOSE_OESTE</vt:lpstr>
      <vt:lpstr>SANTA_CRUZ</vt:lpstr>
      <vt:lpstr>SARAPIQUI</vt:lpstr>
      <vt:lpstr>sino</vt:lpstr>
      <vt:lpstr>sino1</vt:lpstr>
      <vt:lpstr>SULA</vt:lpstr>
      <vt:lpstr>TURRIALBA</vt:lpstr>
      <vt:lpstr>ubic</vt:lpstr>
      <vt:lpstr>ubicac</vt:lpstr>
      <vt:lpstr>ZONA_NORTE_NORTE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dbrenes</dc:creator>
  <cp:lastModifiedBy>Dixie Brenes Vindas</cp:lastModifiedBy>
  <cp:lastPrinted>2026-03-20T15:33:38Z</cp:lastPrinted>
  <dcterms:created xsi:type="dcterms:W3CDTF">2011-05-27T17:11:21Z</dcterms:created>
  <dcterms:modified xsi:type="dcterms:W3CDTF">2026-03-23T21:53:08Z</dcterms:modified>
</cp:coreProperties>
</file>